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92C1" lockStructure="1"/>
  <bookViews>
    <workbookView xWindow="14385" yWindow="405" windowWidth="14430" windowHeight="11520" tabRatio="757" firstSheet="1" activeTab="1"/>
  </bookViews>
  <sheets>
    <sheet name="DATA" sheetId="8" state="hidden" r:id="rId1"/>
    <sheet name="Topline" sheetId="4" r:id="rId2"/>
    <sheet name="Markets" sheetId="14" r:id="rId3"/>
    <sheet name="Trends - Pick a Market" sheetId="18" r:id="rId4"/>
    <sheet name="Retailers by REGIONS" sheetId="21" r:id="rId5"/>
    <sheet name="Instructions - Definitions" sheetId="19" r:id="rId6"/>
    <sheet name="MAP" sheetId="3" r:id="rId7"/>
    <sheet name="LIST" sheetId="13" r:id="rId8"/>
  </sheets>
  <definedNames>
    <definedName name="_xlnm._FilterDatabase" localSheetId="7" hidden="1">LIST!$A$1:$B$49</definedName>
    <definedName name="_xlnm.Print_Area" localSheetId="5">'Instructions - Definitions'!$A$2:$H$42</definedName>
    <definedName name="_xlnm.Print_Area" localSheetId="6">MAP!$A$1:$L$31</definedName>
    <definedName name="_xlnm.Print_Area" localSheetId="2">Markets!$A$1:$L$4442</definedName>
    <definedName name="_xlnm.Print_Area" localSheetId="1">Topline!$A$1:$L$875</definedName>
    <definedName name="_xlnm.Print_Area" localSheetId="3">'Trends - Pick a Market'!$B$4:$AQ$96</definedName>
    <definedName name="_xlnm.Print_Titles" localSheetId="2">Markets!$1:$6</definedName>
    <definedName name="_xlnm.Print_Titles" localSheetId="4">'Retailers by REGIONS'!$1:$1</definedName>
    <definedName name="_xlnm.Print_Titles" localSheetId="1">Topline!$1:$6</definedName>
  </definedNames>
  <calcPr calcId="145621"/>
</workbook>
</file>

<file path=xl/calcChain.xml><?xml version="1.0" encoding="utf-8"?>
<calcChain xmlns="http://schemas.openxmlformats.org/spreadsheetml/2006/main">
  <c r="Y30" i="18" l="1"/>
  <c r="X30" i="18"/>
  <c r="W30" i="18"/>
  <c r="V30" i="18"/>
  <c r="Y25" i="18"/>
  <c r="X25" i="18"/>
  <c r="W25" i="18"/>
  <c r="V25" i="18"/>
  <c r="Y20" i="18"/>
  <c r="X20" i="18"/>
  <c r="W20" i="18"/>
  <c r="V20" i="18"/>
  <c r="Y15" i="18"/>
  <c r="X15" i="18"/>
  <c r="W15" i="18"/>
  <c r="V15" i="18"/>
  <c r="Y10" i="18"/>
  <c r="X10" i="18"/>
  <c r="W10" i="18"/>
  <c r="V10" i="18"/>
  <c r="AQ30" i="18"/>
  <c r="AP30" i="18"/>
  <c r="AO30" i="18"/>
  <c r="AN30" i="18"/>
  <c r="AQ25" i="18"/>
  <c r="AP25" i="18"/>
  <c r="AO25" i="18"/>
  <c r="AN25" i="18"/>
  <c r="AQ20" i="18"/>
  <c r="AP20" i="18"/>
  <c r="AO20" i="18"/>
  <c r="AN20" i="18"/>
  <c r="AQ15" i="18"/>
  <c r="AP15" i="18"/>
  <c r="AO15" i="18"/>
  <c r="AN15" i="18"/>
  <c r="AQ10" i="18"/>
  <c r="AP10" i="18"/>
  <c r="AO10" i="18"/>
  <c r="AN10" i="18"/>
  <c r="AK30" i="18"/>
  <c r="AJ30" i="18"/>
  <c r="AI30" i="18"/>
  <c r="AH30" i="18"/>
  <c r="AK25" i="18"/>
  <c r="AJ25" i="18"/>
  <c r="AI25" i="18"/>
  <c r="AH25" i="18"/>
  <c r="AK20" i="18"/>
  <c r="AJ20" i="18"/>
  <c r="AI20" i="18"/>
  <c r="AH20" i="18"/>
  <c r="AK15" i="18"/>
  <c r="AJ15" i="18"/>
  <c r="AI15" i="18"/>
  <c r="AH15" i="18"/>
  <c r="AK10" i="18"/>
  <c r="AJ10" i="18"/>
  <c r="AI10" i="18"/>
  <c r="AH10" i="18"/>
  <c r="M30" i="18"/>
  <c r="L30" i="18"/>
  <c r="K30" i="18"/>
  <c r="J30" i="18"/>
  <c r="M25" i="18"/>
  <c r="L25" i="18"/>
  <c r="K25" i="18"/>
  <c r="J25" i="18"/>
  <c r="M10" i="18"/>
  <c r="L10" i="18"/>
  <c r="K10" i="18"/>
  <c r="J10" i="18"/>
  <c r="M20" i="18"/>
  <c r="L20" i="18"/>
  <c r="K20" i="18"/>
  <c r="J20" i="18"/>
  <c r="M15" i="18" l="1"/>
  <c r="L15" i="18"/>
  <c r="K15" i="18"/>
  <c r="J15" i="18"/>
  <c r="L97" i="4" l="1" a="1"/>
  <c r="L97" i="4" s="1"/>
  <c r="K97" i="4" a="1"/>
  <c r="K97" i="4" s="1"/>
  <c r="J97" i="4" a="1"/>
  <c r="J97" i="4" s="1"/>
  <c r="I97" i="4" a="1"/>
  <c r="I97" i="4" s="1"/>
  <c r="H97" i="4" a="1"/>
  <c r="H97" i="4" s="1"/>
  <c r="G97" i="4" a="1"/>
  <c r="G97" i="4" s="1"/>
  <c r="F97" i="4" a="1"/>
  <c r="F97" i="4" s="1"/>
  <c r="E97" i="4" a="1"/>
  <c r="E97" i="4" s="1"/>
  <c r="L117" i="4" a="1"/>
  <c r="L117" i="4" s="1"/>
  <c r="K117" i="4" a="1"/>
  <c r="K117" i="4" s="1"/>
  <c r="J117" i="4" a="1"/>
  <c r="J117" i="4" s="1"/>
  <c r="I117" i="4" a="1"/>
  <c r="I117" i="4" s="1"/>
  <c r="H117" i="4" a="1"/>
  <c r="H117" i="4" s="1"/>
  <c r="G117" i="4" a="1"/>
  <c r="G117" i="4" s="1"/>
  <c r="F117" i="4" a="1"/>
  <c r="F117" i="4" s="1"/>
  <c r="E117" i="4" a="1"/>
  <c r="E117" i="4" s="1"/>
  <c r="L107" i="4" a="1"/>
  <c r="L107" i="4" s="1"/>
  <c r="K107" i="4" a="1"/>
  <c r="K107" i="4" s="1"/>
  <c r="J107" i="4" a="1"/>
  <c r="J107" i="4" s="1"/>
  <c r="I107" i="4" a="1"/>
  <c r="I107" i="4" s="1"/>
  <c r="H107" i="4" a="1"/>
  <c r="H107" i="4" s="1"/>
  <c r="G107" i="4" a="1"/>
  <c r="G107" i="4" s="1"/>
  <c r="F107" i="4" a="1"/>
  <c r="F107" i="4" s="1"/>
  <c r="E107" i="4" a="1"/>
  <c r="E107" i="4" s="1"/>
  <c r="L1892" i="14" a="1"/>
  <c r="L1892" i="14" s="1"/>
  <c r="K1892" i="14" a="1"/>
  <c r="K1892" i="14" s="1"/>
  <c r="J1892" i="14" a="1"/>
  <c r="J1892" i="14" s="1"/>
  <c r="I1892" i="14" a="1"/>
  <c r="I1892" i="14" s="1"/>
  <c r="H1892" i="14" a="1"/>
  <c r="H1892" i="14" s="1"/>
  <c r="G1892" i="14" a="1"/>
  <c r="G1892" i="14" s="1"/>
  <c r="F1892" i="14" a="1"/>
  <c r="F1892" i="14" s="1"/>
  <c r="E1892" i="14" a="1"/>
  <c r="E1892" i="14" s="1"/>
  <c r="L1891" i="14" a="1"/>
  <c r="L1891" i="14" s="1"/>
  <c r="K1891" i="14" a="1"/>
  <c r="K1891" i="14" s="1"/>
  <c r="J1891" i="14" a="1"/>
  <c r="J1891" i="14" s="1"/>
  <c r="I1891" i="14" a="1"/>
  <c r="I1891" i="14" s="1"/>
  <c r="H1891" i="14" a="1"/>
  <c r="H1891" i="14" s="1"/>
  <c r="G1891" i="14" a="1"/>
  <c r="G1891" i="14" s="1"/>
  <c r="F1891" i="14" a="1"/>
  <c r="F1891" i="14" s="1"/>
  <c r="E1891" i="14" a="1"/>
  <c r="E1891" i="14" s="1"/>
  <c r="L1890" i="14" a="1"/>
  <c r="L1890" i="14" s="1"/>
  <c r="K1890" i="14" a="1"/>
  <c r="K1890" i="14" s="1"/>
  <c r="J1890" i="14" a="1"/>
  <c r="J1890" i="14" s="1"/>
  <c r="I1890" i="14" a="1"/>
  <c r="I1890" i="14" s="1"/>
  <c r="H1890" i="14" a="1"/>
  <c r="H1890" i="14" s="1"/>
  <c r="G1890" i="14" a="1"/>
  <c r="G1890" i="14" s="1"/>
  <c r="F1890" i="14" a="1"/>
  <c r="F1890" i="14" s="1"/>
  <c r="E1890" i="14" a="1"/>
  <c r="E1890" i="14" s="1"/>
  <c r="L1889" i="14" a="1"/>
  <c r="L1889" i="14" s="1"/>
  <c r="K1889" i="14" a="1"/>
  <c r="K1889" i="14" s="1"/>
  <c r="J1889" i="14" a="1"/>
  <c r="J1889" i="14" s="1"/>
  <c r="I1889" i="14" a="1"/>
  <c r="I1889" i="14" s="1"/>
  <c r="H1889" i="14" a="1"/>
  <c r="H1889" i="14" s="1"/>
  <c r="G1889" i="14" a="1"/>
  <c r="G1889" i="14" s="1"/>
  <c r="F1889" i="14" a="1"/>
  <c r="F1889" i="14" s="1"/>
  <c r="E1889" i="14" a="1"/>
  <c r="E1889" i="14" s="1"/>
  <c r="L1888" i="14" a="1"/>
  <c r="L1888" i="14" s="1"/>
  <c r="K1888" i="14" a="1"/>
  <c r="K1888" i="14" s="1"/>
  <c r="J1888" i="14" a="1"/>
  <c r="J1888" i="14" s="1"/>
  <c r="I1888" i="14" a="1"/>
  <c r="I1888" i="14" s="1"/>
  <c r="H1888" i="14" a="1"/>
  <c r="H1888" i="14" s="1"/>
  <c r="G1888" i="14" a="1"/>
  <c r="G1888" i="14" s="1"/>
  <c r="F1888" i="14" a="1"/>
  <c r="F1888" i="14" s="1"/>
  <c r="E1888" i="14" a="1"/>
  <c r="E1888" i="14" s="1"/>
  <c r="L1887" i="14" a="1"/>
  <c r="L1887" i="14" s="1"/>
  <c r="K1887" i="14" a="1"/>
  <c r="K1887" i="14" s="1"/>
  <c r="J1887" i="14" a="1"/>
  <c r="J1887" i="14" s="1"/>
  <c r="I1887" i="14" a="1"/>
  <c r="I1887" i="14" s="1"/>
  <c r="H1887" i="14" a="1"/>
  <c r="H1887" i="14" s="1"/>
  <c r="G1887" i="14" a="1"/>
  <c r="G1887" i="14" s="1"/>
  <c r="F1887" i="14" a="1"/>
  <c r="F1887" i="14" s="1"/>
  <c r="E1887" i="14" a="1"/>
  <c r="E1887" i="14" s="1"/>
  <c r="L1886" i="14" a="1"/>
  <c r="L1886" i="14" s="1"/>
  <c r="K1886" i="14" a="1"/>
  <c r="K1886" i="14" s="1"/>
  <c r="J1886" i="14" a="1"/>
  <c r="J1886" i="14" s="1"/>
  <c r="I1886" i="14" a="1"/>
  <c r="I1886" i="14" s="1"/>
  <c r="H1886" i="14" a="1"/>
  <c r="H1886" i="14" s="1"/>
  <c r="G1886" i="14" a="1"/>
  <c r="G1886" i="14" s="1"/>
  <c r="F1886" i="14" a="1"/>
  <c r="F1886" i="14" s="1"/>
  <c r="E1886" i="14" a="1"/>
  <c r="E1886" i="14" s="1"/>
  <c r="L1885" i="14" a="1"/>
  <c r="L1885" i="14" s="1"/>
  <c r="K1885" i="14" a="1"/>
  <c r="K1885" i="14" s="1"/>
  <c r="J1885" i="14" a="1"/>
  <c r="J1885" i="14" s="1"/>
  <c r="I1885" i="14" a="1"/>
  <c r="I1885" i="14" s="1"/>
  <c r="H1885" i="14" a="1"/>
  <c r="H1885" i="14" s="1"/>
  <c r="G1885" i="14" a="1"/>
  <c r="G1885" i="14" s="1"/>
  <c r="F1885" i="14" a="1"/>
  <c r="F1885" i="14" s="1"/>
  <c r="E1885" i="14" a="1"/>
  <c r="E1885" i="14" s="1"/>
  <c r="L1884" i="14" a="1"/>
  <c r="L1884" i="14" s="1"/>
  <c r="K1884" i="14" a="1"/>
  <c r="K1884" i="14" s="1"/>
  <c r="J1884" i="14" a="1"/>
  <c r="J1884" i="14" s="1"/>
  <c r="I1884" i="14" a="1"/>
  <c r="I1884" i="14" s="1"/>
  <c r="H1884" i="14" a="1"/>
  <c r="H1884" i="14" s="1"/>
  <c r="G1884" i="14" a="1"/>
  <c r="G1884" i="14" s="1"/>
  <c r="F1884" i="14" a="1"/>
  <c r="F1884" i="14" s="1"/>
  <c r="E1884" i="14" a="1"/>
  <c r="E1884" i="14" s="1"/>
  <c r="L1883" i="14" a="1"/>
  <c r="L1883" i="14" s="1"/>
  <c r="K1883" i="14" a="1"/>
  <c r="K1883" i="14" s="1"/>
  <c r="J1883" i="14" a="1"/>
  <c r="J1883" i="14" s="1"/>
  <c r="I1883" i="14" a="1"/>
  <c r="I1883" i="14" s="1"/>
  <c r="H1883" i="14" a="1"/>
  <c r="H1883" i="14" s="1"/>
  <c r="G1883" i="14" a="1"/>
  <c r="G1883" i="14" s="1"/>
  <c r="F1883" i="14" a="1"/>
  <c r="F1883" i="14" s="1"/>
  <c r="E1883" i="14" a="1"/>
  <c r="E1883" i="14" s="1"/>
  <c r="L1882" i="14" a="1"/>
  <c r="L1882" i="14" s="1"/>
  <c r="K1882" i="14" a="1"/>
  <c r="K1882" i="14" s="1"/>
  <c r="J1882" i="14" a="1"/>
  <c r="J1882" i="14" s="1"/>
  <c r="I1882" i="14" a="1"/>
  <c r="I1882" i="14" s="1"/>
  <c r="H1882" i="14" a="1"/>
  <c r="H1882" i="14" s="1"/>
  <c r="G1882" i="14" a="1"/>
  <c r="G1882" i="14" s="1"/>
  <c r="F1882" i="14" a="1"/>
  <c r="F1882" i="14" s="1"/>
  <c r="E1882" i="14" a="1"/>
  <c r="E1882" i="14" s="1"/>
  <c r="L1881" i="14" a="1"/>
  <c r="L1881" i="14" s="1"/>
  <c r="K1881" i="14" a="1"/>
  <c r="K1881" i="14" s="1"/>
  <c r="J1881" i="14" a="1"/>
  <c r="J1881" i="14" s="1"/>
  <c r="I1881" i="14" a="1"/>
  <c r="I1881" i="14" s="1"/>
  <c r="H1881" i="14" a="1"/>
  <c r="H1881" i="14" s="1"/>
  <c r="G1881" i="14" a="1"/>
  <c r="G1881" i="14" s="1"/>
  <c r="F1881" i="14" a="1"/>
  <c r="F1881" i="14" s="1"/>
  <c r="E1881" i="14" a="1"/>
  <c r="E1881" i="14" s="1"/>
  <c r="L1880" i="14" a="1"/>
  <c r="L1880" i="14" s="1"/>
  <c r="K1880" i="14" a="1"/>
  <c r="K1880" i="14" s="1"/>
  <c r="J1880" i="14" a="1"/>
  <c r="J1880" i="14" s="1"/>
  <c r="I1880" i="14" a="1"/>
  <c r="I1880" i="14" s="1"/>
  <c r="H1880" i="14" a="1"/>
  <c r="H1880" i="14" s="1"/>
  <c r="G1880" i="14" a="1"/>
  <c r="G1880" i="14" s="1"/>
  <c r="F1880" i="14" a="1"/>
  <c r="F1880" i="14" s="1"/>
  <c r="E1880" i="14" a="1"/>
  <c r="E1880" i="14" s="1"/>
  <c r="L1879" i="14" a="1"/>
  <c r="L1879" i="14" s="1"/>
  <c r="K1879" i="14" a="1"/>
  <c r="K1879" i="14" s="1"/>
  <c r="J1879" i="14" a="1"/>
  <c r="J1879" i="14" s="1"/>
  <c r="I1879" i="14" a="1"/>
  <c r="I1879" i="14" s="1"/>
  <c r="H1879" i="14" a="1"/>
  <c r="H1879" i="14" s="1"/>
  <c r="G1879" i="14" a="1"/>
  <c r="G1879" i="14" s="1"/>
  <c r="F1879" i="14" a="1"/>
  <c r="F1879" i="14" s="1"/>
  <c r="E1879" i="14" a="1"/>
  <c r="E1879" i="14" s="1"/>
  <c r="L1878" i="14" a="1"/>
  <c r="L1878" i="14" s="1"/>
  <c r="K1878" i="14" a="1"/>
  <c r="K1878" i="14" s="1"/>
  <c r="J1878" i="14" a="1"/>
  <c r="J1878" i="14" s="1"/>
  <c r="I1878" i="14" a="1"/>
  <c r="I1878" i="14" s="1"/>
  <c r="H1878" i="14" a="1"/>
  <c r="H1878" i="14" s="1"/>
  <c r="G1878" i="14" a="1"/>
  <c r="G1878" i="14" s="1"/>
  <c r="F1878" i="14" a="1"/>
  <c r="F1878" i="14" s="1"/>
  <c r="E1878" i="14" a="1"/>
  <c r="E1878" i="14" s="1"/>
  <c r="L1877" i="14" a="1"/>
  <c r="L1877" i="14" s="1"/>
  <c r="K1877" i="14" a="1"/>
  <c r="K1877" i="14" s="1"/>
  <c r="J1877" i="14" a="1"/>
  <c r="J1877" i="14" s="1"/>
  <c r="I1877" i="14" a="1"/>
  <c r="I1877" i="14" s="1"/>
  <c r="H1877" i="14" a="1"/>
  <c r="H1877" i="14" s="1"/>
  <c r="G1877" i="14" a="1"/>
  <c r="G1877" i="14" s="1"/>
  <c r="F1877" i="14" a="1"/>
  <c r="F1877" i="14" s="1"/>
  <c r="E1877" i="14" a="1"/>
  <c r="E1877" i="14" s="1"/>
  <c r="L1876" i="14" a="1"/>
  <c r="L1876" i="14" s="1"/>
  <c r="K1876" i="14" a="1"/>
  <c r="K1876" i="14" s="1"/>
  <c r="J1876" i="14" a="1"/>
  <c r="J1876" i="14" s="1"/>
  <c r="I1876" i="14" a="1"/>
  <c r="I1876" i="14" s="1"/>
  <c r="H1876" i="14" a="1"/>
  <c r="H1876" i="14" s="1"/>
  <c r="G1876" i="14" a="1"/>
  <c r="G1876" i="14" s="1"/>
  <c r="F1876" i="14" a="1"/>
  <c r="F1876" i="14" s="1"/>
  <c r="E1876" i="14" a="1"/>
  <c r="E1876" i="14" s="1"/>
  <c r="L1875" i="14" a="1"/>
  <c r="L1875" i="14" s="1"/>
  <c r="K1875" i="14" a="1"/>
  <c r="K1875" i="14" s="1"/>
  <c r="J1875" i="14" a="1"/>
  <c r="J1875" i="14" s="1"/>
  <c r="I1875" i="14" a="1"/>
  <c r="I1875" i="14" s="1"/>
  <c r="H1875" i="14" a="1"/>
  <c r="H1875" i="14" s="1"/>
  <c r="G1875" i="14" a="1"/>
  <c r="G1875" i="14" s="1"/>
  <c r="F1875" i="14" a="1"/>
  <c r="F1875" i="14" s="1"/>
  <c r="E1875" i="14" a="1"/>
  <c r="E1875" i="14" s="1"/>
  <c r="L1874" i="14" a="1"/>
  <c r="L1874" i="14" s="1"/>
  <c r="K1874" i="14" a="1"/>
  <c r="K1874" i="14" s="1"/>
  <c r="J1874" i="14" a="1"/>
  <c r="J1874" i="14" s="1"/>
  <c r="I1874" i="14" a="1"/>
  <c r="I1874" i="14" s="1"/>
  <c r="H1874" i="14" a="1"/>
  <c r="H1874" i="14" s="1"/>
  <c r="G1874" i="14" a="1"/>
  <c r="G1874" i="14" s="1"/>
  <c r="F1874" i="14" a="1"/>
  <c r="F1874" i="14" s="1"/>
  <c r="E1874" i="14" a="1"/>
  <c r="E1874" i="14" s="1"/>
  <c r="L1873" i="14" a="1"/>
  <c r="L1873" i="14" s="1"/>
  <c r="K1873" i="14" a="1"/>
  <c r="K1873" i="14" s="1"/>
  <c r="J1873" i="14" a="1"/>
  <c r="J1873" i="14" s="1"/>
  <c r="I1873" i="14" a="1"/>
  <c r="I1873" i="14" s="1"/>
  <c r="H1873" i="14" a="1"/>
  <c r="H1873" i="14" s="1"/>
  <c r="G1873" i="14" a="1"/>
  <c r="G1873" i="14" s="1"/>
  <c r="F1873" i="14" a="1"/>
  <c r="F1873" i="14" s="1"/>
  <c r="E1873" i="14" a="1"/>
  <c r="E1873" i="14" s="1"/>
  <c r="L1872" i="14" a="1"/>
  <c r="L1872" i="14" s="1"/>
  <c r="K1872" i="14" a="1"/>
  <c r="K1872" i="14" s="1"/>
  <c r="J1872" i="14" a="1"/>
  <c r="J1872" i="14" s="1"/>
  <c r="I1872" i="14" a="1"/>
  <c r="I1872" i="14" s="1"/>
  <c r="H1872" i="14" a="1"/>
  <c r="H1872" i="14" s="1"/>
  <c r="G1872" i="14" a="1"/>
  <c r="G1872" i="14" s="1"/>
  <c r="F1872" i="14" a="1"/>
  <c r="F1872" i="14" s="1"/>
  <c r="E1872" i="14" a="1"/>
  <c r="E1872" i="14" s="1"/>
  <c r="L1871" i="14" a="1"/>
  <c r="L1871" i="14" s="1"/>
  <c r="K1871" i="14" a="1"/>
  <c r="K1871" i="14" s="1"/>
  <c r="J1871" i="14" a="1"/>
  <c r="J1871" i="14" s="1"/>
  <c r="I1871" i="14" a="1"/>
  <c r="I1871" i="14" s="1"/>
  <c r="H1871" i="14" a="1"/>
  <c r="H1871" i="14" s="1"/>
  <c r="G1871" i="14" a="1"/>
  <c r="G1871" i="14" s="1"/>
  <c r="F1871" i="14" a="1"/>
  <c r="F1871" i="14" s="1"/>
  <c r="E1871" i="14" a="1"/>
  <c r="E1871" i="14" s="1"/>
  <c r="L1870" i="14" a="1"/>
  <c r="L1870" i="14" s="1"/>
  <c r="K1870" i="14" a="1"/>
  <c r="K1870" i="14" s="1"/>
  <c r="J1870" i="14" a="1"/>
  <c r="J1870" i="14" s="1"/>
  <c r="I1870" i="14" a="1"/>
  <c r="I1870" i="14" s="1"/>
  <c r="H1870" i="14" a="1"/>
  <c r="H1870" i="14" s="1"/>
  <c r="G1870" i="14" a="1"/>
  <c r="G1870" i="14" s="1"/>
  <c r="F1870" i="14" a="1"/>
  <c r="F1870" i="14" s="1"/>
  <c r="E1870" i="14" a="1"/>
  <c r="E1870" i="14" s="1"/>
  <c r="L1869" i="14" a="1"/>
  <c r="L1869" i="14" s="1"/>
  <c r="K1869" i="14" a="1"/>
  <c r="K1869" i="14" s="1"/>
  <c r="J1869" i="14" a="1"/>
  <c r="J1869" i="14" s="1"/>
  <c r="I1869" i="14" a="1"/>
  <c r="I1869" i="14" s="1"/>
  <c r="H1869" i="14" a="1"/>
  <c r="H1869" i="14" s="1"/>
  <c r="G1869" i="14" a="1"/>
  <c r="G1869" i="14" s="1"/>
  <c r="F1869" i="14" a="1"/>
  <c r="F1869" i="14" s="1"/>
  <c r="E1869" i="14" a="1"/>
  <c r="E1869" i="14" s="1"/>
  <c r="L1868" i="14" a="1"/>
  <c r="L1868" i="14" s="1"/>
  <c r="K1868" i="14" a="1"/>
  <c r="K1868" i="14" s="1"/>
  <c r="J1868" i="14" a="1"/>
  <c r="J1868" i="14" s="1"/>
  <c r="I1868" i="14" a="1"/>
  <c r="I1868" i="14" s="1"/>
  <c r="H1868" i="14" a="1"/>
  <c r="H1868" i="14" s="1"/>
  <c r="G1868" i="14" a="1"/>
  <c r="G1868" i="14" s="1"/>
  <c r="F1868" i="14" a="1"/>
  <c r="F1868" i="14" s="1"/>
  <c r="E1868" i="14" a="1"/>
  <c r="E1868" i="14" s="1"/>
  <c r="L1867" i="14" a="1"/>
  <c r="L1867" i="14" s="1"/>
  <c r="K1867" i="14" a="1"/>
  <c r="K1867" i="14" s="1"/>
  <c r="J1867" i="14" a="1"/>
  <c r="J1867" i="14" s="1"/>
  <c r="I1867" i="14" a="1"/>
  <c r="I1867" i="14" s="1"/>
  <c r="H1867" i="14" a="1"/>
  <c r="H1867" i="14" s="1"/>
  <c r="G1867" i="14" a="1"/>
  <c r="G1867" i="14" s="1"/>
  <c r="F1867" i="14" a="1"/>
  <c r="F1867" i="14" s="1"/>
  <c r="E1867" i="14" a="1"/>
  <c r="E1867" i="14" s="1"/>
  <c r="L1866" i="14" a="1"/>
  <c r="L1866" i="14" s="1"/>
  <c r="K1866" i="14" a="1"/>
  <c r="K1866" i="14" s="1"/>
  <c r="J1866" i="14" a="1"/>
  <c r="J1866" i="14" s="1"/>
  <c r="I1866" i="14" a="1"/>
  <c r="I1866" i="14" s="1"/>
  <c r="H1866" i="14" a="1"/>
  <c r="H1866" i="14" s="1"/>
  <c r="G1866" i="14" a="1"/>
  <c r="G1866" i="14" s="1"/>
  <c r="F1866" i="14" a="1"/>
  <c r="F1866" i="14" s="1"/>
  <c r="E1866" i="14" a="1"/>
  <c r="E1866" i="14" s="1"/>
  <c r="L1865" i="14" a="1"/>
  <c r="L1865" i="14" s="1"/>
  <c r="K1865" i="14" a="1"/>
  <c r="K1865" i="14" s="1"/>
  <c r="J1865" i="14" a="1"/>
  <c r="J1865" i="14" s="1"/>
  <c r="I1865" i="14" a="1"/>
  <c r="I1865" i="14" s="1"/>
  <c r="H1865" i="14" a="1"/>
  <c r="H1865" i="14" s="1"/>
  <c r="G1865" i="14" a="1"/>
  <c r="G1865" i="14" s="1"/>
  <c r="F1865" i="14" a="1"/>
  <c r="F1865" i="14" s="1"/>
  <c r="E1865" i="14" a="1"/>
  <c r="E1865" i="14" s="1"/>
  <c r="L1864" i="14" a="1"/>
  <c r="L1864" i="14" s="1"/>
  <c r="K1864" i="14" a="1"/>
  <c r="K1864" i="14" s="1"/>
  <c r="J1864" i="14" a="1"/>
  <c r="J1864" i="14" s="1"/>
  <c r="I1864" i="14" a="1"/>
  <c r="I1864" i="14" s="1"/>
  <c r="H1864" i="14" a="1"/>
  <c r="H1864" i="14" s="1"/>
  <c r="G1864" i="14" a="1"/>
  <c r="G1864" i="14" s="1"/>
  <c r="F1864" i="14" a="1"/>
  <c r="F1864" i="14" s="1"/>
  <c r="E1864" i="14" a="1"/>
  <c r="E1864" i="14" s="1"/>
  <c r="L1863" i="14" a="1"/>
  <c r="L1863" i="14" s="1"/>
  <c r="K1863" i="14" a="1"/>
  <c r="K1863" i="14" s="1"/>
  <c r="J1863" i="14" a="1"/>
  <c r="J1863" i="14" s="1"/>
  <c r="I1863" i="14" a="1"/>
  <c r="I1863" i="14" s="1"/>
  <c r="H1863" i="14" a="1"/>
  <c r="H1863" i="14" s="1"/>
  <c r="G1863" i="14" a="1"/>
  <c r="G1863" i="14" s="1"/>
  <c r="F1863" i="14" a="1"/>
  <c r="F1863" i="14" s="1"/>
  <c r="E1863" i="14" a="1"/>
  <c r="E1863" i="14" s="1"/>
  <c r="L1862" i="14" a="1"/>
  <c r="L1862" i="14" s="1"/>
  <c r="K1862" i="14" a="1"/>
  <c r="K1862" i="14" s="1"/>
  <c r="J1862" i="14" a="1"/>
  <c r="J1862" i="14" s="1"/>
  <c r="I1862" i="14" a="1"/>
  <c r="I1862" i="14" s="1"/>
  <c r="H1862" i="14" a="1"/>
  <c r="H1862" i="14" s="1"/>
  <c r="G1862" i="14" a="1"/>
  <c r="G1862" i="14" s="1"/>
  <c r="F1862" i="14" a="1"/>
  <c r="F1862" i="14" s="1"/>
  <c r="E1862" i="14" a="1"/>
  <c r="E1862" i="14" s="1"/>
  <c r="L1861" i="14" a="1"/>
  <c r="L1861" i="14" s="1"/>
  <c r="K1861" i="14" a="1"/>
  <c r="K1861" i="14" s="1"/>
  <c r="J1861" i="14" a="1"/>
  <c r="J1861" i="14" s="1"/>
  <c r="I1861" i="14" a="1"/>
  <c r="I1861" i="14" s="1"/>
  <c r="H1861" i="14" a="1"/>
  <c r="H1861" i="14" s="1"/>
  <c r="G1861" i="14" a="1"/>
  <c r="G1861" i="14" s="1"/>
  <c r="F1861" i="14" a="1"/>
  <c r="F1861" i="14" s="1"/>
  <c r="E1861" i="14" a="1"/>
  <c r="E1861" i="14" s="1"/>
  <c r="L1860" i="14" a="1"/>
  <c r="L1860" i="14" s="1"/>
  <c r="K1860" i="14" a="1"/>
  <c r="K1860" i="14" s="1"/>
  <c r="J1860" i="14" a="1"/>
  <c r="J1860" i="14" s="1"/>
  <c r="I1860" i="14" a="1"/>
  <c r="I1860" i="14" s="1"/>
  <c r="H1860" i="14" a="1"/>
  <c r="H1860" i="14" s="1"/>
  <c r="G1860" i="14" a="1"/>
  <c r="G1860" i="14" s="1"/>
  <c r="F1860" i="14" a="1"/>
  <c r="F1860" i="14" s="1"/>
  <c r="E1860" i="14" a="1"/>
  <c r="E1860" i="14" s="1"/>
  <c r="L1859" i="14" a="1"/>
  <c r="L1859" i="14" s="1"/>
  <c r="K1859" i="14" a="1"/>
  <c r="K1859" i="14" s="1"/>
  <c r="J1859" i="14" a="1"/>
  <c r="J1859" i="14" s="1"/>
  <c r="I1859" i="14" a="1"/>
  <c r="I1859" i="14" s="1"/>
  <c r="H1859" i="14" a="1"/>
  <c r="H1859" i="14" s="1"/>
  <c r="G1859" i="14" a="1"/>
  <c r="G1859" i="14" s="1"/>
  <c r="F1859" i="14" a="1"/>
  <c r="F1859" i="14" s="1"/>
  <c r="E1859" i="14" a="1"/>
  <c r="E1859" i="14" s="1"/>
  <c r="L1858" i="14" a="1"/>
  <c r="L1858" i="14" s="1"/>
  <c r="K1858" i="14" a="1"/>
  <c r="K1858" i="14" s="1"/>
  <c r="J1858" i="14" a="1"/>
  <c r="J1858" i="14" s="1"/>
  <c r="I1858" i="14" a="1"/>
  <c r="I1858" i="14" s="1"/>
  <c r="H1858" i="14" a="1"/>
  <c r="H1858" i="14" s="1"/>
  <c r="G1858" i="14" a="1"/>
  <c r="G1858" i="14" s="1"/>
  <c r="F1858" i="14" a="1"/>
  <c r="F1858" i="14" s="1"/>
  <c r="E1858" i="14" a="1"/>
  <c r="E1858" i="14" s="1"/>
  <c r="L1857" i="14" a="1"/>
  <c r="L1857" i="14" s="1"/>
  <c r="K1857" i="14" a="1"/>
  <c r="K1857" i="14" s="1"/>
  <c r="J1857" i="14" a="1"/>
  <c r="J1857" i="14" s="1"/>
  <c r="I1857" i="14" a="1"/>
  <c r="I1857" i="14" s="1"/>
  <c r="H1857" i="14" a="1"/>
  <c r="H1857" i="14" s="1"/>
  <c r="G1857" i="14" a="1"/>
  <c r="G1857" i="14" s="1"/>
  <c r="F1857" i="14" a="1"/>
  <c r="F1857" i="14" s="1"/>
  <c r="E1857" i="14" a="1"/>
  <c r="E1857" i="14" s="1"/>
  <c r="L1856" i="14" a="1"/>
  <c r="L1856" i="14" s="1"/>
  <c r="K1856" i="14" a="1"/>
  <c r="K1856" i="14" s="1"/>
  <c r="J1856" i="14" a="1"/>
  <c r="J1856" i="14" s="1"/>
  <c r="I1856" i="14" a="1"/>
  <c r="I1856" i="14" s="1"/>
  <c r="H1856" i="14" a="1"/>
  <c r="H1856" i="14" s="1"/>
  <c r="G1856" i="14" a="1"/>
  <c r="G1856" i="14" s="1"/>
  <c r="F1856" i="14" a="1"/>
  <c r="F1856" i="14" s="1"/>
  <c r="E1856" i="14" a="1"/>
  <c r="E1856" i="14" s="1"/>
  <c r="L1855" i="14" a="1"/>
  <c r="L1855" i="14" s="1"/>
  <c r="K1855" i="14" a="1"/>
  <c r="K1855" i="14" s="1"/>
  <c r="J1855" i="14" a="1"/>
  <c r="J1855" i="14" s="1"/>
  <c r="I1855" i="14" a="1"/>
  <c r="I1855" i="14" s="1"/>
  <c r="H1855" i="14" a="1"/>
  <c r="H1855" i="14" s="1"/>
  <c r="G1855" i="14" a="1"/>
  <c r="G1855" i="14" s="1"/>
  <c r="F1855" i="14" a="1"/>
  <c r="F1855" i="14" s="1"/>
  <c r="E1855" i="14" a="1"/>
  <c r="E1855" i="14" s="1"/>
  <c r="L1854" i="14" a="1"/>
  <c r="L1854" i="14" s="1"/>
  <c r="K1854" i="14" a="1"/>
  <c r="K1854" i="14" s="1"/>
  <c r="J1854" i="14" a="1"/>
  <c r="J1854" i="14" s="1"/>
  <c r="I1854" i="14" a="1"/>
  <c r="I1854" i="14" s="1"/>
  <c r="H1854" i="14" a="1"/>
  <c r="H1854" i="14" s="1"/>
  <c r="G1854" i="14" a="1"/>
  <c r="G1854" i="14" s="1"/>
  <c r="F1854" i="14" a="1"/>
  <c r="F1854" i="14" s="1"/>
  <c r="E1854" i="14" a="1"/>
  <c r="E1854" i="14" s="1"/>
  <c r="L1853" i="14" a="1"/>
  <c r="L1853" i="14" s="1"/>
  <c r="K1853" i="14" a="1"/>
  <c r="K1853" i="14" s="1"/>
  <c r="J1853" i="14" a="1"/>
  <c r="J1853" i="14" s="1"/>
  <c r="I1853" i="14" a="1"/>
  <c r="I1853" i="14" s="1"/>
  <c r="H1853" i="14" a="1"/>
  <c r="H1853" i="14" s="1"/>
  <c r="G1853" i="14" a="1"/>
  <c r="G1853" i="14" s="1"/>
  <c r="F1853" i="14" a="1"/>
  <c r="F1853" i="14" s="1"/>
  <c r="E1853" i="14" a="1"/>
  <c r="E1853" i="14" s="1"/>
  <c r="L1852" i="14" a="1"/>
  <c r="L1852" i="14" s="1"/>
  <c r="K1852" i="14" a="1"/>
  <c r="K1852" i="14" s="1"/>
  <c r="J1852" i="14" a="1"/>
  <c r="J1852" i="14" s="1"/>
  <c r="I1852" i="14" a="1"/>
  <c r="I1852" i="14" s="1"/>
  <c r="H1852" i="14" a="1"/>
  <c r="H1852" i="14" s="1"/>
  <c r="G1852" i="14" a="1"/>
  <c r="G1852" i="14" s="1"/>
  <c r="F1852" i="14" a="1"/>
  <c r="F1852" i="14" s="1"/>
  <c r="E1852" i="14" a="1"/>
  <c r="E1852" i="14" s="1"/>
  <c r="L1851" i="14" a="1"/>
  <c r="L1851" i="14" s="1"/>
  <c r="K1851" i="14" a="1"/>
  <c r="K1851" i="14" s="1"/>
  <c r="J1851" i="14" a="1"/>
  <c r="J1851" i="14" s="1"/>
  <c r="I1851" i="14" a="1"/>
  <c r="I1851" i="14" s="1"/>
  <c r="H1851" i="14" a="1"/>
  <c r="H1851" i="14" s="1"/>
  <c r="G1851" i="14" a="1"/>
  <c r="G1851" i="14" s="1"/>
  <c r="F1851" i="14" a="1"/>
  <c r="F1851" i="14" s="1"/>
  <c r="E1851" i="14" a="1"/>
  <c r="E1851" i="14" s="1"/>
  <c r="L1850" i="14" a="1"/>
  <c r="L1850" i="14" s="1"/>
  <c r="K1850" i="14" a="1"/>
  <c r="K1850" i="14" s="1"/>
  <c r="J1850" i="14" a="1"/>
  <c r="J1850" i="14" s="1"/>
  <c r="I1850" i="14" a="1"/>
  <c r="I1850" i="14" s="1"/>
  <c r="H1850" i="14" a="1"/>
  <c r="H1850" i="14" s="1"/>
  <c r="G1850" i="14" a="1"/>
  <c r="G1850" i="14" s="1"/>
  <c r="F1850" i="14" a="1"/>
  <c r="F1850" i="14" s="1"/>
  <c r="E1850" i="14" a="1"/>
  <c r="E1850" i="14" s="1"/>
  <c r="L1849" i="14" a="1"/>
  <c r="L1849" i="14" s="1"/>
  <c r="K1849" i="14" a="1"/>
  <c r="K1849" i="14" s="1"/>
  <c r="J1849" i="14" a="1"/>
  <c r="J1849" i="14" s="1"/>
  <c r="I1849" i="14" a="1"/>
  <c r="I1849" i="14" s="1"/>
  <c r="H1849" i="14" a="1"/>
  <c r="H1849" i="14" s="1"/>
  <c r="G1849" i="14" a="1"/>
  <c r="G1849" i="14" s="1"/>
  <c r="F1849" i="14" a="1"/>
  <c r="F1849" i="14" s="1"/>
  <c r="E1849" i="14" a="1"/>
  <c r="E1849" i="14" s="1"/>
  <c r="L1848" i="14" a="1"/>
  <c r="L1848" i="14" s="1"/>
  <c r="K1848" i="14" a="1"/>
  <c r="K1848" i="14" s="1"/>
  <c r="J1848" i="14" a="1"/>
  <c r="J1848" i="14" s="1"/>
  <c r="I1848" i="14" a="1"/>
  <c r="I1848" i="14" s="1"/>
  <c r="H1848" i="14" a="1"/>
  <c r="H1848" i="14" s="1"/>
  <c r="G1848" i="14" a="1"/>
  <c r="G1848" i="14" s="1"/>
  <c r="F1848" i="14" a="1"/>
  <c r="F1848" i="14" s="1"/>
  <c r="E1848" i="14" a="1"/>
  <c r="E1848" i="14" s="1"/>
  <c r="L1847" i="14" a="1"/>
  <c r="L1847" i="14" s="1"/>
  <c r="K1847" i="14" a="1"/>
  <c r="K1847" i="14" s="1"/>
  <c r="J1847" i="14" a="1"/>
  <c r="J1847" i="14" s="1"/>
  <c r="I1847" i="14" a="1"/>
  <c r="I1847" i="14" s="1"/>
  <c r="H1847" i="14" a="1"/>
  <c r="H1847" i="14" s="1"/>
  <c r="G1847" i="14" a="1"/>
  <c r="G1847" i="14" s="1"/>
  <c r="F1847" i="14" a="1"/>
  <c r="F1847" i="14" s="1"/>
  <c r="E1847" i="14" a="1"/>
  <c r="E1847" i="14" s="1"/>
  <c r="L1846" i="14" a="1"/>
  <c r="L1846" i="14" s="1"/>
  <c r="K1846" i="14" a="1"/>
  <c r="K1846" i="14" s="1"/>
  <c r="J1846" i="14" a="1"/>
  <c r="J1846" i="14" s="1"/>
  <c r="I1846" i="14" a="1"/>
  <c r="I1846" i="14" s="1"/>
  <c r="H1846" i="14" a="1"/>
  <c r="H1846" i="14" s="1"/>
  <c r="G1846" i="14" a="1"/>
  <c r="G1846" i="14" s="1"/>
  <c r="F1846" i="14" a="1"/>
  <c r="F1846" i="14" s="1"/>
  <c r="E1846" i="14" a="1"/>
  <c r="E1846" i="14" s="1"/>
  <c r="L1845" i="14" a="1"/>
  <c r="L1845" i="14" s="1"/>
  <c r="K1845" i="14" a="1"/>
  <c r="K1845" i="14" s="1"/>
  <c r="J1845" i="14" a="1"/>
  <c r="J1845" i="14" s="1"/>
  <c r="I1845" i="14" a="1"/>
  <c r="I1845" i="14" s="1"/>
  <c r="H1845" i="14" a="1"/>
  <c r="H1845" i="14" s="1"/>
  <c r="G1845" i="14" a="1"/>
  <c r="G1845" i="14" s="1"/>
  <c r="F1845" i="14" a="1"/>
  <c r="F1845" i="14" s="1"/>
  <c r="E1845" i="14" a="1"/>
  <c r="E1845" i="14" s="1"/>
  <c r="L1844" i="14" a="1"/>
  <c r="L1844" i="14" s="1"/>
  <c r="K1844" i="14" a="1"/>
  <c r="K1844" i="14" s="1"/>
  <c r="J1844" i="14" a="1"/>
  <c r="J1844" i="14" s="1"/>
  <c r="I1844" i="14" a="1"/>
  <c r="I1844" i="14" s="1"/>
  <c r="H1844" i="14" a="1"/>
  <c r="H1844" i="14" s="1"/>
  <c r="G1844" i="14" a="1"/>
  <c r="G1844" i="14" s="1"/>
  <c r="F1844" i="14" a="1"/>
  <c r="F1844" i="14" s="1"/>
  <c r="E1844" i="14" a="1"/>
  <c r="E1844" i="14" s="1"/>
  <c r="L1843" i="14" a="1"/>
  <c r="L1843" i="14" s="1"/>
  <c r="K1843" i="14" a="1"/>
  <c r="K1843" i="14" s="1"/>
  <c r="J1843" i="14" a="1"/>
  <c r="J1843" i="14" s="1"/>
  <c r="I1843" i="14" a="1"/>
  <c r="I1843" i="14" s="1"/>
  <c r="H1843" i="14" a="1"/>
  <c r="H1843" i="14" s="1"/>
  <c r="G1843" i="14" a="1"/>
  <c r="G1843" i="14" s="1"/>
  <c r="F1843" i="14" a="1"/>
  <c r="F1843" i="14" s="1"/>
  <c r="E1843" i="14" a="1"/>
  <c r="E1843" i="14" s="1"/>
  <c r="L1841" i="14" a="1"/>
  <c r="L1841" i="14" s="1"/>
  <c r="K1841" i="14" a="1"/>
  <c r="K1841" i="14" s="1"/>
  <c r="J1841" i="14" a="1"/>
  <c r="J1841" i="14" s="1"/>
  <c r="I1841" i="14" a="1"/>
  <c r="I1841" i="14" s="1"/>
  <c r="H1841" i="14" a="1"/>
  <c r="H1841" i="14" s="1"/>
  <c r="G1841" i="14" a="1"/>
  <c r="G1841" i="14" s="1"/>
  <c r="F1841" i="14" a="1"/>
  <c r="F1841" i="14" s="1"/>
  <c r="E1841" i="14" a="1"/>
  <c r="E1841" i="14" s="1"/>
  <c r="L1840" i="14" a="1"/>
  <c r="L1840" i="14" s="1"/>
  <c r="K1840" i="14" a="1"/>
  <c r="K1840" i="14" s="1"/>
  <c r="J1840" i="14" a="1"/>
  <c r="J1840" i="14" s="1"/>
  <c r="I1840" i="14" a="1"/>
  <c r="I1840" i="14" s="1"/>
  <c r="H1840" i="14" a="1"/>
  <c r="H1840" i="14" s="1"/>
  <c r="G1840" i="14" a="1"/>
  <c r="G1840" i="14" s="1"/>
  <c r="F1840" i="14" a="1"/>
  <c r="F1840" i="14" s="1"/>
  <c r="E1840" i="14" a="1"/>
  <c r="E1840" i="14" s="1"/>
  <c r="L1839" i="14" a="1"/>
  <c r="L1839" i="14" s="1"/>
  <c r="K1839" i="14" a="1"/>
  <c r="K1839" i="14" s="1"/>
  <c r="J1839" i="14" a="1"/>
  <c r="J1839" i="14" s="1"/>
  <c r="I1839" i="14" a="1"/>
  <c r="I1839" i="14" s="1"/>
  <c r="H1839" i="14" a="1"/>
  <c r="H1839" i="14" s="1"/>
  <c r="G1839" i="14" a="1"/>
  <c r="G1839" i="14" s="1"/>
  <c r="F1839" i="14" a="1"/>
  <c r="F1839" i="14" s="1"/>
  <c r="E1839" i="14" a="1"/>
  <c r="E1839" i="14" s="1"/>
  <c r="L1838" i="14" a="1"/>
  <c r="L1838" i="14" s="1"/>
  <c r="K1838" i="14" a="1"/>
  <c r="K1838" i="14" s="1"/>
  <c r="J1838" i="14" a="1"/>
  <c r="J1838" i="14" s="1"/>
  <c r="I1838" i="14" a="1"/>
  <c r="I1838" i="14" s="1"/>
  <c r="H1838" i="14" a="1"/>
  <c r="H1838" i="14" s="1"/>
  <c r="G1838" i="14" a="1"/>
  <c r="G1838" i="14" s="1"/>
  <c r="F1838" i="14" a="1"/>
  <c r="F1838" i="14" s="1"/>
  <c r="E1838" i="14" a="1"/>
  <c r="E1838" i="14" s="1"/>
  <c r="L1837" i="14" a="1"/>
  <c r="L1837" i="14" s="1"/>
  <c r="K1837" i="14" a="1"/>
  <c r="K1837" i="14" s="1"/>
  <c r="J1837" i="14" a="1"/>
  <c r="J1837" i="14" s="1"/>
  <c r="I1837" i="14" a="1"/>
  <c r="I1837" i="14" s="1"/>
  <c r="H1837" i="14" a="1"/>
  <c r="H1837" i="14" s="1"/>
  <c r="G1837" i="14" a="1"/>
  <c r="G1837" i="14" s="1"/>
  <c r="F1837" i="14" a="1"/>
  <c r="F1837" i="14" s="1"/>
  <c r="E1837" i="14" a="1"/>
  <c r="E1837" i="14" s="1"/>
  <c r="L1836" i="14" a="1"/>
  <c r="L1836" i="14" s="1"/>
  <c r="K1836" i="14" a="1"/>
  <c r="K1836" i="14" s="1"/>
  <c r="J1836" i="14" a="1"/>
  <c r="J1836" i="14" s="1"/>
  <c r="I1836" i="14" a="1"/>
  <c r="I1836" i="14" s="1"/>
  <c r="H1836" i="14" a="1"/>
  <c r="H1836" i="14" s="1"/>
  <c r="G1836" i="14" a="1"/>
  <c r="G1836" i="14" s="1"/>
  <c r="F1836" i="14" a="1"/>
  <c r="F1836" i="14" s="1"/>
  <c r="E1836" i="14" a="1"/>
  <c r="E1836" i="14" s="1"/>
  <c r="L1835" i="14" a="1"/>
  <c r="L1835" i="14" s="1"/>
  <c r="K1835" i="14" a="1"/>
  <c r="K1835" i="14" s="1"/>
  <c r="J1835" i="14" a="1"/>
  <c r="J1835" i="14" s="1"/>
  <c r="I1835" i="14" a="1"/>
  <c r="I1835" i="14" s="1"/>
  <c r="H1835" i="14" a="1"/>
  <c r="H1835" i="14" s="1"/>
  <c r="G1835" i="14" a="1"/>
  <c r="G1835" i="14" s="1"/>
  <c r="F1835" i="14" a="1"/>
  <c r="F1835" i="14" s="1"/>
  <c r="E1835" i="14" a="1"/>
  <c r="E1835" i="14" s="1"/>
  <c r="L1834" i="14" a="1"/>
  <c r="L1834" i="14" s="1"/>
  <c r="K1834" i="14" a="1"/>
  <c r="K1834" i="14" s="1"/>
  <c r="J1834" i="14" a="1"/>
  <c r="J1834" i="14" s="1"/>
  <c r="I1834" i="14" a="1"/>
  <c r="I1834" i="14" s="1"/>
  <c r="H1834" i="14" a="1"/>
  <c r="H1834" i="14" s="1"/>
  <c r="G1834" i="14" a="1"/>
  <c r="G1834" i="14" s="1"/>
  <c r="F1834" i="14" a="1"/>
  <c r="F1834" i="14" s="1"/>
  <c r="E1834" i="14" a="1"/>
  <c r="E1834" i="14" s="1"/>
  <c r="L1833" i="14" a="1"/>
  <c r="L1833" i="14" s="1"/>
  <c r="K1833" i="14" a="1"/>
  <c r="K1833" i="14" s="1"/>
  <c r="J1833" i="14" a="1"/>
  <c r="J1833" i="14" s="1"/>
  <c r="I1833" i="14" a="1"/>
  <c r="I1833" i="14" s="1"/>
  <c r="H1833" i="14" a="1"/>
  <c r="H1833" i="14" s="1"/>
  <c r="G1833" i="14" a="1"/>
  <c r="G1833" i="14" s="1"/>
  <c r="F1833" i="14" a="1"/>
  <c r="F1833" i="14" s="1"/>
  <c r="E1833" i="14" a="1"/>
  <c r="E1833" i="14" s="1"/>
  <c r="L1832" i="14" a="1"/>
  <c r="L1832" i="14" s="1"/>
  <c r="K1832" i="14" a="1"/>
  <c r="K1832" i="14" s="1"/>
  <c r="J1832" i="14" a="1"/>
  <c r="J1832" i="14" s="1"/>
  <c r="I1832" i="14" a="1"/>
  <c r="I1832" i="14" s="1"/>
  <c r="H1832" i="14" a="1"/>
  <c r="H1832" i="14" s="1"/>
  <c r="G1832" i="14" a="1"/>
  <c r="G1832" i="14" s="1"/>
  <c r="F1832" i="14" a="1"/>
  <c r="F1832" i="14" s="1"/>
  <c r="E1832" i="14" a="1"/>
  <c r="E1832" i="14" s="1"/>
  <c r="L1831" i="14" a="1"/>
  <c r="L1831" i="14" s="1"/>
  <c r="K1831" i="14" a="1"/>
  <c r="K1831" i="14" s="1"/>
  <c r="J1831" i="14" a="1"/>
  <c r="J1831" i="14" s="1"/>
  <c r="I1831" i="14" a="1"/>
  <c r="I1831" i="14" s="1"/>
  <c r="H1831" i="14" a="1"/>
  <c r="H1831" i="14" s="1"/>
  <c r="G1831" i="14" a="1"/>
  <c r="G1831" i="14" s="1"/>
  <c r="F1831" i="14" a="1"/>
  <c r="F1831" i="14" s="1"/>
  <c r="E1831" i="14" a="1"/>
  <c r="E1831" i="14" s="1"/>
  <c r="L1830" i="14" a="1"/>
  <c r="L1830" i="14" s="1"/>
  <c r="K1830" i="14" a="1"/>
  <c r="K1830" i="14" s="1"/>
  <c r="J1830" i="14" a="1"/>
  <c r="J1830" i="14" s="1"/>
  <c r="I1830" i="14" a="1"/>
  <c r="I1830" i="14" s="1"/>
  <c r="H1830" i="14" a="1"/>
  <c r="H1830" i="14" s="1"/>
  <c r="G1830" i="14" a="1"/>
  <c r="G1830" i="14" s="1"/>
  <c r="F1830" i="14" a="1"/>
  <c r="F1830" i="14" s="1"/>
  <c r="E1830" i="14" a="1"/>
  <c r="E1830" i="14" s="1"/>
  <c r="L1829" i="14" a="1"/>
  <c r="L1829" i="14" s="1"/>
  <c r="K1829" i="14" a="1"/>
  <c r="K1829" i="14" s="1"/>
  <c r="J1829" i="14" a="1"/>
  <c r="J1829" i="14" s="1"/>
  <c r="I1829" i="14" a="1"/>
  <c r="I1829" i="14" s="1"/>
  <c r="H1829" i="14" a="1"/>
  <c r="H1829" i="14" s="1"/>
  <c r="G1829" i="14" a="1"/>
  <c r="G1829" i="14" s="1"/>
  <c r="F1829" i="14" a="1"/>
  <c r="F1829" i="14" s="1"/>
  <c r="E1829" i="14" a="1"/>
  <c r="E1829" i="14" s="1"/>
  <c r="L1828" i="14" a="1"/>
  <c r="L1828" i="14" s="1"/>
  <c r="K1828" i="14" a="1"/>
  <c r="K1828" i="14" s="1"/>
  <c r="J1828" i="14" a="1"/>
  <c r="J1828" i="14" s="1"/>
  <c r="I1828" i="14" a="1"/>
  <c r="I1828" i="14" s="1"/>
  <c r="H1828" i="14" a="1"/>
  <c r="H1828" i="14" s="1"/>
  <c r="G1828" i="14" a="1"/>
  <c r="G1828" i="14" s="1"/>
  <c r="F1828" i="14" a="1"/>
  <c r="F1828" i="14" s="1"/>
  <c r="E1828" i="14" a="1"/>
  <c r="E1828" i="14" s="1"/>
  <c r="L1827" i="14" a="1"/>
  <c r="L1827" i="14" s="1"/>
  <c r="K1827" i="14" a="1"/>
  <c r="K1827" i="14" s="1"/>
  <c r="J1827" i="14" a="1"/>
  <c r="J1827" i="14" s="1"/>
  <c r="I1827" i="14" a="1"/>
  <c r="I1827" i="14" s="1"/>
  <c r="H1827" i="14" a="1"/>
  <c r="H1827" i="14" s="1"/>
  <c r="G1827" i="14" a="1"/>
  <c r="G1827" i="14" s="1"/>
  <c r="F1827" i="14" a="1"/>
  <c r="F1827" i="14" s="1"/>
  <c r="E1827" i="14" a="1"/>
  <c r="E1827" i="14" s="1"/>
  <c r="L1826" i="14" a="1"/>
  <c r="L1826" i="14" s="1"/>
  <c r="K1826" i="14" a="1"/>
  <c r="K1826" i="14" s="1"/>
  <c r="J1826" i="14" a="1"/>
  <c r="J1826" i="14" s="1"/>
  <c r="I1826" i="14" a="1"/>
  <c r="I1826" i="14" s="1"/>
  <c r="H1826" i="14" a="1"/>
  <c r="H1826" i="14" s="1"/>
  <c r="G1826" i="14" a="1"/>
  <c r="G1826" i="14" s="1"/>
  <c r="F1826" i="14" a="1"/>
  <c r="F1826" i="14" s="1"/>
  <c r="E1826" i="14" a="1"/>
  <c r="E1826" i="14" s="1"/>
  <c r="L1825" i="14" a="1"/>
  <c r="L1825" i="14" s="1"/>
  <c r="K1825" i="14" a="1"/>
  <c r="K1825" i="14" s="1"/>
  <c r="J1825" i="14" a="1"/>
  <c r="J1825" i="14" s="1"/>
  <c r="I1825" i="14" a="1"/>
  <c r="I1825" i="14" s="1"/>
  <c r="H1825" i="14" a="1"/>
  <c r="H1825" i="14" s="1"/>
  <c r="G1825" i="14" a="1"/>
  <c r="G1825" i="14" s="1"/>
  <c r="F1825" i="14" a="1"/>
  <c r="F1825" i="14" s="1"/>
  <c r="E1825" i="14" a="1"/>
  <c r="E1825" i="14" s="1"/>
  <c r="L1824" i="14" a="1"/>
  <c r="L1824" i="14" s="1"/>
  <c r="K1824" i="14" a="1"/>
  <c r="K1824" i="14" s="1"/>
  <c r="J1824" i="14" a="1"/>
  <c r="J1824" i="14" s="1"/>
  <c r="I1824" i="14" a="1"/>
  <c r="I1824" i="14" s="1"/>
  <c r="H1824" i="14" a="1"/>
  <c r="H1824" i="14" s="1"/>
  <c r="G1824" i="14" a="1"/>
  <c r="G1824" i="14" s="1"/>
  <c r="F1824" i="14" a="1"/>
  <c r="F1824" i="14" s="1"/>
  <c r="E1824" i="14" a="1"/>
  <c r="E1824" i="14" s="1"/>
  <c r="L1823" i="14" a="1"/>
  <c r="L1823" i="14" s="1"/>
  <c r="K1823" i="14" a="1"/>
  <c r="K1823" i="14" s="1"/>
  <c r="J1823" i="14" a="1"/>
  <c r="J1823" i="14" s="1"/>
  <c r="I1823" i="14" a="1"/>
  <c r="I1823" i="14" s="1"/>
  <c r="H1823" i="14" a="1"/>
  <c r="H1823" i="14" s="1"/>
  <c r="G1823" i="14" a="1"/>
  <c r="G1823" i="14" s="1"/>
  <c r="F1823" i="14" a="1"/>
  <c r="F1823" i="14" s="1"/>
  <c r="E1823" i="14" a="1"/>
  <c r="E1823" i="14" s="1"/>
  <c r="L1822" i="14" a="1"/>
  <c r="L1822" i="14" s="1"/>
  <c r="K1822" i="14" a="1"/>
  <c r="K1822" i="14" s="1"/>
  <c r="J1822" i="14" a="1"/>
  <c r="J1822" i="14" s="1"/>
  <c r="I1822" i="14" a="1"/>
  <c r="I1822" i="14" s="1"/>
  <c r="H1822" i="14" a="1"/>
  <c r="H1822" i="14" s="1"/>
  <c r="G1822" i="14" a="1"/>
  <c r="G1822" i="14" s="1"/>
  <c r="F1822" i="14" a="1"/>
  <c r="F1822" i="14" s="1"/>
  <c r="E1822" i="14" a="1"/>
  <c r="E1822" i="14" s="1"/>
  <c r="L1821" i="14" a="1"/>
  <c r="L1821" i="14" s="1"/>
  <c r="K1821" i="14" a="1"/>
  <c r="K1821" i="14" s="1"/>
  <c r="J1821" i="14" a="1"/>
  <c r="J1821" i="14" s="1"/>
  <c r="I1821" i="14" a="1"/>
  <c r="I1821" i="14" s="1"/>
  <c r="H1821" i="14" a="1"/>
  <c r="H1821" i="14" s="1"/>
  <c r="G1821" i="14" a="1"/>
  <c r="G1821" i="14" s="1"/>
  <c r="F1821" i="14" a="1"/>
  <c r="F1821" i="14" s="1"/>
  <c r="E1821" i="14" a="1"/>
  <c r="E1821" i="14" s="1"/>
  <c r="L1820" i="14" a="1"/>
  <c r="L1820" i="14" s="1"/>
  <c r="K1820" i="14" a="1"/>
  <c r="K1820" i="14" s="1"/>
  <c r="J1820" i="14" a="1"/>
  <c r="J1820" i="14" s="1"/>
  <c r="I1820" i="14" a="1"/>
  <c r="I1820" i="14" s="1"/>
  <c r="H1820" i="14" a="1"/>
  <c r="H1820" i="14" s="1"/>
  <c r="G1820" i="14" a="1"/>
  <c r="G1820" i="14" s="1"/>
  <c r="F1820" i="14" a="1"/>
  <c r="F1820" i="14" s="1"/>
  <c r="E1820" i="14" a="1"/>
  <c r="E1820" i="14" s="1"/>
  <c r="L1819" i="14" a="1"/>
  <c r="L1819" i="14" s="1"/>
  <c r="K1819" i="14" a="1"/>
  <c r="K1819" i="14" s="1"/>
  <c r="J1819" i="14" a="1"/>
  <c r="J1819" i="14" s="1"/>
  <c r="I1819" i="14" a="1"/>
  <c r="I1819" i="14" s="1"/>
  <c r="H1819" i="14" a="1"/>
  <c r="H1819" i="14" s="1"/>
  <c r="G1819" i="14" a="1"/>
  <c r="G1819" i="14" s="1"/>
  <c r="F1819" i="14" a="1"/>
  <c r="F1819" i="14" s="1"/>
  <c r="E1819" i="14" a="1"/>
  <c r="E1819" i="14" s="1"/>
  <c r="L1818" i="14" a="1"/>
  <c r="L1818" i="14" s="1"/>
  <c r="K1818" i="14" a="1"/>
  <c r="K1818" i="14" s="1"/>
  <c r="J1818" i="14" a="1"/>
  <c r="J1818" i="14" s="1"/>
  <c r="I1818" i="14" a="1"/>
  <c r="I1818" i="14" s="1"/>
  <c r="H1818" i="14" a="1"/>
  <c r="H1818" i="14" s="1"/>
  <c r="G1818" i="14" a="1"/>
  <c r="G1818" i="14" s="1"/>
  <c r="F1818" i="14" a="1"/>
  <c r="F1818" i="14" s="1"/>
  <c r="E1818" i="14" a="1"/>
  <c r="E1818" i="14" s="1"/>
  <c r="L1817" i="14" a="1"/>
  <c r="L1817" i="14" s="1"/>
  <c r="K1817" i="14" a="1"/>
  <c r="K1817" i="14" s="1"/>
  <c r="J1817" i="14" a="1"/>
  <c r="J1817" i="14" s="1"/>
  <c r="I1817" i="14" a="1"/>
  <c r="I1817" i="14" s="1"/>
  <c r="H1817" i="14" a="1"/>
  <c r="H1817" i="14" s="1"/>
  <c r="G1817" i="14" a="1"/>
  <c r="G1817" i="14" s="1"/>
  <c r="F1817" i="14" a="1"/>
  <c r="F1817" i="14" s="1"/>
  <c r="E1817" i="14" a="1"/>
  <c r="E1817" i="14" s="1"/>
  <c r="L1816" i="14" a="1"/>
  <c r="L1816" i="14" s="1"/>
  <c r="K1816" i="14" a="1"/>
  <c r="K1816" i="14" s="1"/>
  <c r="J1816" i="14" a="1"/>
  <c r="J1816" i="14" s="1"/>
  <c r="I1816" i="14" a="1"/>
  <c r="I1816" i="14" s="1"/>
  <c r="H1816" i="14" a="1"/>
  <c r="H1816" i="14" s="1"/>
  <c r="G1816" i="14" a="1"/>
  <c r="G1816" i="14" s="1"/>
  <c r="F1816" i="14" a="1"/>
  <c r="F1816" i="14" s="1"/>
  <c r="E1816" i="14" a="1"/>
  <c r="E1816" i="14" s="1"/>
  <c r="L1815" i="14" a="1"/>
  <c r="L1815" i="14" s="1"/>
  <c r="K1815" i="14" a="1"/>
  <c r="K1815" i="14" s="1"/>
  <c r="J1815" i="14" a="1"/>
  <c r="J1815" i="14" s="1"/>
  <c r="I1815" i="14" a="1"/>
  <c r="I1815" i="14" s="1"/>
  <c r="H1815" i="14" a="1"/>
  <c r="H1815" i="14" s="1"/>
  <c r="G1815" i="14" a="1"/>
  <c r="G1815" i="14" s="1"/>
  <c r="F1815" i="14" a="1"/>
  <c r="F1815" i="14" s="1"/>
  <c r="E1815" i="14" a="1"/>
  <c r="E1815" i="14" s="1"/>
  <c r="L1814" i="14" a="1"/>
  <c r="L1814" i="14" s="1"/>
  <c r="K1814" i="14" a="1"/>
  <c r="K1814" i="14" s="1"/>
  <c r="J1814" i="14" a="1"/>
  <c r="J1814" i="14" s="1"/>
  <c r="I1814" i="14" a="1"/>
  <c r="I1814" i="14" s="1"/>
  <c r="H1814" i="14" a="1"/>
  <c r="H1814" i="14" s="1"/>
  <c r="G1814" i="14" a="1"/>
  <c r="G1814" i="14" s="1"/>
  <c r="F1814" i="14" a="1"/>
  <c r="F1814" i="14" s="1"/>
  <c r="E1814" i="14" a="1"/>
  <c r="E1814" i="14" s="1"/>
  <c r="L1813" i="14" a="1"/>
  <c r="L1813" i="14" s="1"/>
  <c r="K1813" i="14" a="1"/>
  <c r="K1813" i="14" s="1"/>
  <c r="J1813" i="14" a="1"/>
  <c r="J1813" i="14" s="1"/>
  <c r="I1813" i="14" a="1"/>
  <c r="I1813" i="14" s="1"/>
  <c r="H1813" i="14" a="1"/>
  <c r="H1813" i="14" s="1"/>
  <c r="G1813" i="14" a="1"/>
  <c r="G1813" i="14" s="1"/>
  <c r="F1813" i="14" a="1"/>
  <c r="F1813" i="14" s="1"/>
  <c r="E1813" i="14" a="1"/>
  <c r="E1813" i="14" s="1"/>
  <c r="L1812" i="14" a="1"/>
  <c r="L1812" i="14" s="1"/>
  <c r="K1812" i="14" a="1"/>
  <c r="K1812" i="14" s="1"/>
  <c r="J1812" i="14" a="1"/>
  <c r="J1812" i="14" s="1"/>
  <c r="I1812" i="14" a="1"/>
  <c r="I1812" i="14" s="1"/>
  <c r="H1812" i="14" a="1"/>
  <c r="H1812" i="14" s="1"/>
  <c r="G1812" i="14" a="1"/>
  <c r="G1812" i="14" s="1"/>
  <c r="F1812" i="14" a="1"/>
  <c r="F1812" i="14" s="1"/>
  <c r="E1812" i="14" a="1"/>
  <c r="E1812" i="14" s="1"/>
  <c r="L1811" i="14" a="1"/>
  <c r="L1811" i="14" s="1"/>
  <c r="K1811" i="14" a="1"/>
  <c r="K1811" i="14" s="1"/>
  <c r="J1811" i="14" a="1"/>
  <c r="J1811" i="14" s="1"/>
  <c r="I1811" i="14" a="1"/>
  <c r="I1811" i="14" s="1"/>
  <c r="H1811" i="14" a="1"/>
  <c r="H1811" i="14" s="1"/>
  <c r="G1811" i="14" a="1"/>
  <c r="G1811" i="14" s="1"/>
  <c r="F1811" i="14" a="1"/>
  <c r="F1811" i="14" s="1"/>
  <c r="E1811" i="14" a="1"/>
  <c r="E1811" i="14" s="1"/>
  <c r="L1810" i="14" a="1"/>
  <c r="L1810" i="14" s="1"/>
  <c r="K1810" i="14" a="1"/>
  <c r="K1810" i="14" s="1"/>
  <c r="J1810" i="14" a="1"/>
  <c r="J1810" i="14" s="1"/>
  <c r="I1810" i="14" a="1"/>
  <c r="I1810" i="14" s="1"/>
  <c r="H1810" i="14" a="1"/>
  <c r="H1810" i="14" s="1"/>
  <c r="G1810" i="14" a="1"/>
  <c r="G1810" i="14" s="1"/>
  <c r="F1810" i="14" a="1"/>
  <c r="F1810" i="14" s="1"/>
  <c r="E1810" i="14" a="1"/>
  <c r="E1810" i="14" s="1"/>
  <c r="L1809" i="14" a="1"/>
  <c r="L1809" i="14" s="1"/>
  <c r="K1809" i="14" a="1"/>
  <c r="K1809" i="14" s="1"/>
  <c r="J1809" i="14" a="1"/>
  <c r="J1809" i="14" s="1"/>
  <c r="I1809" i="14" a="1"/>
  <c r="I1809" i="14" s="1"/>
  <c r="H1809" i="14" a="1"/>
  <c r="H1809" i="14" s="1"/>
  <c r="G1809" i="14" a="1"/>
  <c r="G1809" i="14" s="1"/>
  <c r="F1809" i="14" a="1"/>
  <c r="F1809" i="14" s="1"/>
  <c r="E1809" i="14" a="1"/>
  <c r="E1809" i="14" s="1"/>
  <c r="L1808" i="14" a="1"/>
  <c r="L1808" i="14" s="1"/>
  <c r="K1808" i="14" a="1"/>
  <c r="K1808" i="14" s="1"/>
  <c r="J1808" i="14" a="1"/>
  <c r="J1808" i="14" s="1"/>
  <c r="I1808" i="14" a="1"/>
  <c r="I1808" i="14" s="1"/>
  <c r="H1808" i="14" a="1"/>
  <c r="H1808" i="14" s="1"/>
  <c r="G1808" i="14" a="1"/>
  <c r="G1808" i="14" s="1"/>
  <c r="F1808" i="14" a="1"/>
  <c r="F1808" i="14" s="1"/>
  <c r="E1808" i="14" a="1"/>
  <c r="E1808" i="14" s="1"/>
  <c r="L1807" i="14" a="1"/>
  <c r="L1807" i="14" s="1"/>
  <c r="K1807" i="14" a="1"/>
  <c r="K1807" i="14" s="1"/>
  <c r="J1807" i="14" a="1"/>
  <c r="J1807" i="14" s="1"/>
  <c r="I1807" i="14" a="1"/>
  <c r="I1807" i="14" s="1"/>
  <c r="H1807" i="14" a="1"/>
  <c r="H1807" i="14" s="1"/>
  <c r="G1807" i="14" a="1"/>
  <c r="G1807" i="14" s="1"/>
  <c r="F1807" i="14" a="1"/>
  <c r="F1807" i="14" s="1"/>
  <c r="E1807" i="14" a="1"/>
  <c r="E1807" i="14" s="1"/>
  <c r="L1806" i="14" a="1"/>
  <c r="L1806" i="14" s="1"/>
  <c r="K1806" i="14" a="1"/>
  <c r="K1806" i="14" s="1"/>
  <c r="J1806" i="14" a="1"/>
  <c r="J1806" i="14" s="1"/>
  <c r="I1806" i="14" a="1"/>
  <c r="I1806" i="14" s="1"/>
  <c r="H1806" i="14" a="1"/>
  <c r="H1806" i="14" s="1"/>
  <c r="G1806" i="14" a="1"/>
  <c r="G1806" i="14" s="1"/>
  <c r="F1806" i="14" a="1"/>
  <c r="F1806" i="14" s="1"/>
  <c r="E1806" i="14" a="1"/>
  <c r="E1806" i="14" s="1"/>
  <c r="L1805" i="14" a="1"/>
  <c r="L1805" i="14" s="1"/>
  <c r="K1805" i="14" a="1"/>
  <c r="K1805" i="14" s="1"/>
  <c r="J1805" i="14" a="1"/>
  <c r="J1805" i="14" s="1"/>
  <c r="I1805" i="14" a="1"/>
  <c r="I1805" i="14" s="1"/>
  <c r="H1805" i="14" a="1"/>
  <c r="H1805" i="14" s="1"/>
  <c r="G1805" i="14" a="1"/>
  <c r="G1805" i="14" s="1"/>
  <c r="F1805" i="14" a="1"/>
  <c r="F1805" i="14" s="1"/>
  <c r="E1805" i="14" a="1"/>
  <c r="E1805" i="14" s="1"/>
  <c r="L1804" i="14" a="1"/>
  <c r="L1804" i="14" s="1"/>
  <c r="K1804" i="14" a="1"/>
  <c r="K1804" i="14" s="1"/>
  <c r="J1804" i="14" a="1"/>
  <c r="J1804" i="14" s="1"/>
  <c r="I1804" i="14" a="1"/>
  <c r="I1804" i="14" s="1"/>
  <c r="H1804" i="14" a="1"/>
  <c r="H1804" i="14" s="1"/>
  <c r="G1804" i="14" a="1"/>
  <c r="G1804" i="14" s="1"/>
  <c r="F1804" i="14" a="1"/>
  <c r="F1804" i="14" s="1"/>
  <c r="E1804" i="14" a="1"/>
  <c r="E1804" i="14" s="1"/>
  <c r="L1803" i="14" a="1"/>
  <c r="L1803" i="14" s="1"/>
  <c r="K1803" i="14" a="1"/>
  <c r="K1803" i="14" s="1"/>
  <c r="J1803" i="14" a="1"/>
  <c r="J1803" i="14" s="1"/>
  <c r="I1803" i="14" a="1"/>
  <c r="I1803" i="14" s="1"/>
  <c r="H1803" i="14" a="1"/>
  <c r="H1803" i="14" s="1"/>
  <c r="G1803" i="14" a="1"/>
  <c r="G1803" i="14" s="1"/>
  <c r="F1803" i="14" a="1"/>
  <c r="F1803" i="14" s="1"/>
  <c r="E1803" i="14" a="1"/>
  <c r="E1803" i="14" s="1"/>
  <c r="L1802" i="14" a="1"/>
  <c r="L1802" i="14" s="1"/>
  <c r="K1802" i="14" a="1"/>
  <c r="K1802" i="14" s="1"/>
  <c r="J1802" i="14" a="1"/>
  <c r="J1802" i="14" s="1"/>
  <c r="I1802" i="14" a="1"/>
  <c r="I1802" i="14" s="1"/>
  <c r="H1802" i="14" a="1"/>
  <c r="H1802" i="14" s="1"/>
  <c r="G1802" i="14" a="1"/>
  <c r="G1802" i="14" s="1"/>
  <c r="F1802" i="14" a="1"/>
  <c r="F1802" i="14" s="1"/>
  <c r="E1802" i="14" a="1"/>
  <c r="E1802" i="14" s="1"/>
  <c r="L1801" i="14" a="1"/>
  <c r="L1801" i="14" s="1"/>
  <c r="K1801" i="14" a="1"/>
  <c r="K1801" i="14" s="1"/>
  <c r="J1801" i="14" a="1"/>
  <c r="J1801" i="14" s="1"/>
  <c r="I1801" i="14" a="1"/>
  <c r="I1801" i="14" s="1"/>
  <c r="H1801" i="14" a="1"/>
  <c r="H1801" i="14" s="1"/>
  <c r="G1801" i="14" a="1"/>
  <c r="G1801" i="14" s="1"/>
  <c r="F1801" i="14" a="1"/>
  <c r="F1801" i="14" s="1"/>
  <c r="E1801" i="14" a="1"/>
  <c r="E1801" i="14" s="1"/>
  <c r="L1800" i="14" a="1"/>
  <c r="L1800" i="14" s="1"/>
  <c r="K1800" i="14" a="1"/>
  <c r="K1800" i="14" s="1"/>
  <c r="J1800" i="14" a="1"/>
  <c r="J1800" i="14" s="1"/>
  <c r="I1800" i="14" a="1"/>
  <c r="I1800" i="14" s="1"/>
  <c r="H1800" i="14" a="1"/>
  <c r="H1800" i="14" s="1"/>
  <c r="G1800" i="14" a="1"/>
  <c r="G1800" i="14" s="1"/>
  <c r="F1800" i="14" a="1"/>
  <c r="F1800" i="14" s="1"/>
  <c r="E1800" i="14" a="1"/>
  <c r="E1800" i="14" s="1"/>
  <c r="L1799" i="14" a="1"/>
  <c r="L1799" i="14" s="1"/>
  <c r="K1799" i="14" a="1"/>
  <c r="K1799" i="14" s="1"/>
  <c r="J1799" i="14" a="1"/>
  <c r="J1799" i="14" s="1"/>
  <c r="I1799" i="14" a="1"/>
  <c r="I1799" i="14" s="1"/>
  <c r="H1799" i="14" a="1"/>
  <c r="H1799" i="14" s="1"/>
  <c r="G1799" i="14" a="1"/>
  <c r="G1799" i="14" s="1"/>
  <c r="F1799" i="14" a="1"/>
  <c r="F1799" i="14" s="1"/>
  <c r="E1799" i="14" a="1"/>
  <c r="E1799" i="14" s="1"/>
  <c r="L1798" i="14" a="1"/>
  <c r="L1798" i="14" s="1"/>
  <c r="K1798" i="14" a="1"/>
  <c r="K1798" i="14" s="1"/>
  <c r="J1798" i="14" a="1"/>
  <c r="J1798" i="14" s="1"/>
  <c r="I1798" i="14" a="1"/>
  <c r="I1798" i="14" s="1"/>
  <c r="H1798" i="14" a="1"/>
  <c r="H1798" i="14" s="1"/>
  <c r="G1798" i="14" a="1"/>
  <c r="G1798" i="14" s="1"/>
  <c r="F1798" i="14" a="1"/>
  <c r="F1798" i="14" s="1"/>
  <c r="E1798" i="14" a="1"/>
  <c r="E1798" i="14" s="1"/>
  <c r="L1797" i="14" a="1"/>
  <c r="L1797" i="14" s="1"/>
  <c r="K1797" i="14" a="1"/>
  <c r="K1797" i="14" s="1"/>
  <c r="J1797" i="14" a="1"/>
  <c r="J1797" i="14" s="1"/>
  <c r="I1797" i="14" a="1"/>
  <c r="I1797" i="14" s="1"/>
  <c r="H1797" i="14" a="1"/>
  <c r="H1797" i="14" s="1"/>
  <c r="G1797" i="14" a="1"/>
  <c r="G1797" i="14" s="1"/>
  <c r="F1797" i="14" a="1"/>
  <c r="F1797" i="14" s="1"/>
  <c r="E1797" i="14" a="1"/>
  <c r="E1797" i="14" s="1"/>
  <c r="L1796" i="14" a="1"/>
  <c r="L1796" i="14" s="1"/>
  <c r="K1796" i="14" a="1"/>
  <c r="K1796" i="14" s="1"/>
  <c r="J1796" i="14" a="1"/>
  <c r="J1796" i="14" s="1"/>
  <c r="I1796" i="14" a="1"/>
  <c r="I1796" i="14" s="1"/>
  <c r="H1796" i="14" a="1"/>
  <c r="H1796" i="14" s="1"/>
  <c r="G1796" i="14" a="1"/>
  <c r="G1796" i="14" s="1"/>
  <c r="F1796" i="14" a="1"/>
  <c r="F1796" i="14" s="1"/>
  <c r="E1796" i="14" a="1"/>
  <c r="E1796" i="14" s="1"/>
  <c r="L1795" i="14" a="1"/>
  <c r="L1795" i="14" s="1"/>
  <c r="K1795" i="14" a="1"/>
  <c r="K1795" i="14" s="1"/>
  <c r="J1795" i="14" a="1"/>
  <c r="J1795" i="14" s="1"/>
  <c r="I1795" i="14" a="1"/>
  <c r="I1795" i="14" s="1"/>
  <c r="H1795" i="14" a="1"/>
  <c r="H1795" i="14" s="1"/>
  <c r="G1795" i="14" a="1"/>
  <c r="G1795" i="14" s="1"/>
  <c r="F1795" i="14" a="1"/>
  <c r="F1795" i="14" s="1"/>
  <c r="E1795" i="14" a="1"/>
  <c r="E1795" i="14" s="1"/>
  <c r="L1794" i="14" a="1"/>
  <c r="L1794" i="14" s="1"/>
  <c r="K1794" i="14" a="1"/>
  <c r="K1794" i="14" s="1"/>
  <c r="J1794" i="14" a="1"/>
  <c r="J1794" i="14" s="1"/>
  <c r="I1794" i="14" a="1"/>
  <c r="I1794" i="14" s="1"/>
  <c r="H1794" i="14" a="1"/>
  <c r="H1794" i="14" s="1"/>
  <c r="G1794" i="14" a="1"/>
  <c r="G1794" i="14" s="1"/>
  <c r="F1794" i="14" a="1"/>
  <c r="F1794" i="14" s="1"/>
  <c r="E1794" i="14" a="1"/>
  <c r="E1794" i="14" s="1"/>
  <c r="L1793" i="14" a="1"/>
  <c r="L1793" i="14" s="1"/>
  <c r="K1793" i="14" a="1"/>
  <c r="K1793" i="14" s="1"/>
  <c r="J1793" i="14" a="1"/>
  <c r="J1793" i="14" s="1"/>
  <c r="I1793" i="14" a="1"/>
  <c r="I1793" i="14" s="1"/>
  <c r="H1793" i="14" a="1"/>
  <c r="H1793" i="14" s="1"/>
  <c r="G1793" i="14" a="1"/>
  <c r="G1793" i="14" s="1"/>
  <c r="F1793" i="14" a="1"/>
  <c r="F1793" i="14" s="1"/>
  <c r="E1793" i="14" a="1"/>
  <c r="E1793" i="14" s="1"/>
  <c r="L1792" i="14" a="1"/>
  <c r="L1792" i="14" s="1"/>
  <c r="K1792" i="14" a="1"/>
  <c r="K1792" i="14" s="1"/>
  <c r="J1792" i="14" a="1"/>
  <c r="J1792" i="14" s="1"/>
  <c r="I1792" i="14" a="1"/>
  <c r="I1792" i="14" s="1"/>
  <c r="H1792" i="14" a="1"/>
  <c r="H1792" i="14" s="1"/>
  <c r="G1792" i="14" a="1"/>
  <c r="G1792" i="14" s="1"/>
  <c r="F1792" i="14" a="1"/>
  <c r="F1792" i="14" s="1"/>
  <c r="E1792" i="14" a="1"/>
  <c r="E1792" i="14" s="1"/>
  <c r="L1790" i="14" a="1"/>
  <c r="L1790" i="14" s="1"/>
  <c r="K1790" i="14" a="1"/>
  <c r="K1790" i="14" s="1"/>
  <c r="J1790" i="14" a="1"/>
  <c r="J1790" i="14" s="1"/>
  <c r="I1790" i="14" a="1"/>
  <c r="I1790" i="14" s="1"/>
  <c r="H1790" i="14" a="1"/>
  <c r="H1790" i="14" s="1"/>
  <c r="G1790" i="14" a="1"/>
  <c r="G1790" i="14" s="1"/>
  <c r="F1790" i="14" a="1"/>
  <c r="F1790" i="14" s="1"/>
  <c r="E1790" i="14" a="1"/>
  <c r="E1790" i="14" s="1"/>
  <c r="L1789" i="14" a="1"/>
  <c r="L1789" i="14" s="1"/>
  <c r="K1789" i="14" a="1"/>
  <c r="K1789" i="14" s="1"/>
  <c r="J1789" i="14" a="1"/>
  <c r="J1789" i="14" s="1"/>
  <c r="I1789" i="14" a="1"/>
  <c r="I1789" i="14" s="1"/>
  <c r="H1789" i="14" a="1"/>
  <c r="H1789" i="14" s="1"/>
  <c r="G1789" i="14" a="1"/>
  <c r="G1789" i="14" s="1"/>
  <c r="F1789" i="14" a="1"/>
  <c r="F1789" i="14" s="1"/>
  <c r="E1789" i="14" a="1"/>
  <c r="E1789" i="14" s="1"/>
  <c r="L1788" i="14" a="1"/>
  <c r="L1788" i="14" s="1"/>
  <c r="K1788" i="14" a="1"/>
  <c r="K1788" i="14" s="1"/>
  <c r="J1788" i="14" a="1"/>
  <c r="J1788" i="14" s="1"/>
  <c r="I1788" i="14" a="1"/>
  <c r="I1788" i="14" s="1"/>
  <c r="H1788" i="14" a="1"/>
  <c r="H1788" i="14" s="1"/>
  <c r="G1788" i="14" a="1"/>
  <c r="G1788" i="14" s="1"/>
  <c r="F1788" i="14" a="1"/>
  <c r="F1788" i="14" s="1"/>
  <c r="E1788" i="14" a="1"/>
  <c r="E1788" i="14" s="1"/>
  <c r="L1787" i="14" a="1"/>
  <c r="L1787" i="14" s="1"/>
  <c r="K1787" i="14" a="1"/>
  <c r="K1787" i="14" s="1"/>
  <c r="J1787" i="14" a="1"/>
  <c r="J1787" i="14" s="1"/>
  <c r="I1787" i="14" a="1"/>
  <c r="I1787" i="14" s="1"/>
  <c r="H1787" i="14" a="1"/>
  <c r="H1787" i="14" s="1"/>
  <c r="G1787" i="14" a="1"/>
  <c r="G1787" i="14" s="1"/>
  <c r="F1787" i="14" a="1"/>
  <c r="F1787" i="14" s="1"/>
  <c r="E1787" i="14" a="1"/>
  <c r="E1787" i="14" s="1"/>
  <c r="L1786" i="14" a="1"/>
  <c r="L1786" i="14" s="1"/>
  <c r="K1786" i="14" a="1"/>
  <c r="K1786" i="14" s="1"/>
  <c r="J1786" i="14" a="1"/>
  <c r="J1786" i="14" s="1"/>
  <c r="I1786" i="14" a="1"/>
  <c r="I1786" i="14" s="1"/>
  <c r="H1786" i="14" a="1"/>
  <c r="H1786" i="14" s="1"/>
  <c r="G1786" i="14" a="1"/>
  <c r="G1786" i="14" s="1"/>
  <c r="F1786" i="14" a="1"/>
  <c r="F1786" i="14" s="1"/>
  <c r="E1786" i="14" a="1"/>
  <c r="E1786" i="14" s="1"/>
  <c r="L1785" i="14" a="1"/>
  <c r="L1785" i="14" s="1"/>
  <c r="K1785" i="14" a="1"/>
  <c r="K1785" i="14" s="1"/>
  <c r="J1785" i="14" a="1"/>
  <c r="J1785" i="14" s="1"/>
  <c r="I1785" i="14" a="1"/>
  <c r="I1785" i="14" s="1"/>
  <c r="H1785" i="14" a="1"/>
  <c r="H1785" i="14" s="1"/>
  <c r="G1785" i="14" a="1"/>
  <c r="G1785" i="14" s="1"/>
  <c r="F1785" i="14" a="1"/>
  <c r="F1785" i="14" s="1"/>
  <c r="E1785" i="14" a="1"/>
  <c r="E1785" i="14" s="1"/>
  <c r="L1784" i="14" a="1"/>
  <c r="L1784" i="14" s="1"/>
  <c r="K1784" i="14" a="1"/>
  <c r="K1784" i="14" s="1"/>
  <c r="J1784" i="14" a="1"/>
  <c r="J1784" i="14" s="1"/>
  <c r="I1784" i="14" a="1"/>
  <c r="I1784" i="14" s="1"/>
  <c r="H1784" i="14" a="1"/>
  <c r="H1784" i="14" s="1"/>
  <c r="G1784" i="14" a="1"/>
  <c r="G1784" i="14" s="1"/>
  <c r="F1784" i="14" a="1"/>
  <c r="F1784" i="14" s="1"/>
  <c r="E1784" i="14" a="1"/>
  <c r="E1784" i="14" s="1"/>
  <c r="L1783" i="14" a="1"/>
  <c r="L1783" i="14" s="1"/>
  <c r="K1783" i="14" a="1"/>
  <c r="K1783" i="14" s="1"/>
  <c r="J1783" i="14" a="1"/>
  <c r="J1783" i="14" s="1"/>
  <c r="I1783" i="14" a="1"/>
  <c r="I1783" i="14" s="1"/>
  <c r="H1783" i="14" a="1"/>
  <c r="H1783" i="14" s="1"/>
  <c r="G1783" i="14" a="1"/>
  <c r="G1783" i="14" s="1"/>
  <c r="F1783" i="14" a="1"/>
  <c r="F1783" i="14" s="1"/>
  <c r="E1783" i="14" a="1"/>
  <c r="E1783" i="14" s="1"/>
  <c r="L1782" i="14" a="1"/>
  <c r="L1782" i="14" s="1"/>
  <c r="K1782" i="14" a="1"/>
  <c r="K1782" i="14" s="1"/>
  <c r="J1782" i="14" a="1"/>
  <c r="J1782" i="14" s="1"/>
  <c r="I1782" i="14" a="1"/>
  <c r="I1782" i="14" s="1"/>
  <c r="H1782" i="14" a="1"/>
  <c r="H1782" i="14" s="1"/>
  <c r="G1782" i="14" a="1"/>
  <c r="G1782" i="14" s="1"/>
  <c r="F1782" i="14" a="1"/>
  <c r="F1782" i="14" s="1"/>
  <c r="E1782" i="14" a="1"/>
  <c r="E1782" i="14" s="1"/>
  <c r="L1781" i="14" a="1"/>
  <c r="L1781" i="14" s="1"/>
  <c r="K1781" i="14" a="1"/>
  <c r="K1781" i="14" s="1"/>
  <c r="J1781" i="14" a="1"/>
  <c r="J1781" i="14" s="1"/>
  <c r="I1781" i="14" a="1"/>
  <c r="I1781" i="14" s="1"/>
  <c r="H1781" i="14" a="1"/>
  <c r="H1781" i="14" s="1"/>
  <c r="G1781" i="14" a="1"/>
  <c r="G1781" i="14" s="1"/>
  <c r="F1781" i="14" a="1"/>
  <c r="F1781" i="14" s="1"/>
  <c r="E1781" i="14" a="1"/>
  <c r="E1781" i="14" s="1"/>
  <c r="L1780" i="14" a="1"/>
  <c r="L1780" i="14" s="1"/>
  <c r="K1780" i="14" a="1"/>
  <c r="K1780" i="14" s="1"/>
  <c r="J1780" i="14" a="1"/>
  <c r="J1780" i="14" s="1"/>
  <c r="I1780" i="14" a="1"/>
  <c r="I1780" i="14" s="1"/>
  <c r="H1780" i="14" a="1"/>
  <c r="H1780" i="14" s="1"/>
  <c r="G1780" i="14" a="1"/>
  <c r="G1780" i="14" s="1"/>
  <c r="F1780" i="14" a="1"/>
  <c r="F1780" i="14" s="1"/>
  <c r="E1780" i="14" a="1"/>
  <c r="E1780" i="14" s="1"/>
  <c r="L1779" i="14" a="1"/>
  <c r="L1779" i="14" s="1"/>
  <c r="K1779" i="14" a="1"/>
  <c r="K1779" i="14" s="1"/>
  <c r="J1779" i="14" a="1"/>
  <c r="J1779" i="14" s="1"/>
  <c r="I1779" i="14" a="1"/>
  <c r="I1779" i="14" s="1"/>
  <c r="H1779" i="14" a="1"/>
  <c r="H1779" i="14" s="1"/>
  <c r="G1779" i="14" a="1"/>
  <c r="G1779" i="14" s="1"/>
  <c r="F1779" i="14" a="1"/>
  <c r="F1779" i="14" s="1"/>
  <c r="E1779" i="14" a="1"/>
  <c r="E1779" i="14" s="1"/>
  <c r="L1778" i="14" a="1"/>
  <c r="L1778" i="14" s="1"/>
  <c r="K1778" i="14" a="1"/>
  <c r="K1778" i="14" s="1"/>
  <c r="J1778" i="14" a="1"/>
  <c r="J1778" i="14" s="1"/>
  <c r="I1778" i="14" a="1"/>
  <c r="I1778" i="14" s="1"/>
  <c r="H1778" i="14" a="1"/>
  <c r="H1778" i="14" s="1"/>
  <c r="G1778" i="14" a="1"/>
  <c r="G1778" i="14" s="1"/>
  <c r="F1778" i="14" a="1"/>
  <c r="F1778" i="14" s="1"/>
  <c r="E1778" i="14" a="1"/>
  <c r="E1778" i="14" s="1"/>
  <c r="L1777" i="14" a="1"/>
  <c r="L1777" i="14" s="1"/>
  <c r="K1777" i="14" a="1"/>
  <c r="K1777" i="14" s="1"/>
  <c r="J1777" i="14" a="1"/>
  <c r="J1777" i="14" s="1"/>
  <c r="I1777" i="14" a="1"/>
  <c r="I1777" i="14" s="1"/>
  <c r="H1777" i="14" a="1"/>
  <c r="H1777" i="14" s="1"/>
  <c r="G1777" i="14" a="1"/>
  <c r="G1777" i="14" s="1"/>
  <c r="F1777" i="14" a="1"/>
  <c r="F1777" i="14" s="1"/>
  <c r="E1777" i="14" a="1"/>
  <c r="E1777" i="14" s="1"/>
  <c r="L1776" i="14" a="1"/>
  <c r="L1776" i="14" s="1"/>
  <c r="K1776" i="14" a="1"/>
  <c r="K1776" i="14" s="1"/>
  <c r="J1776" i="14" a="1"/>
  <c r="J1776" i="14" s="1"/>
  <c r="I1776" i="14" a="1"/>
  <c r="I1776" i="14" s="1"/>
  <c r="H1776" i="14" a="1"/>
  <c r="H1776" i="14" s="1"/>
  <c r="G1776" i="14" a="1"/>
  <c r="G1776" i="14" s="1"/>
  <c r="F1776" i="14" a="1"/>
  <c r="F1776" i="14" s="1"/>
  <c r="E1776" i="14" a="1"/>
  <c r="E1776" i="14" s="1"/>
  <c r="L1775" i="14" a="1"/>
  <c r="L1775" i="14" s="1"/>
  <c r="K1775" i="14" a="1"/>
  <c r="K1775" i="14" s="1"/>
  <c r="J1775" i="14" a="1"/>
  <c r="J1775" i="14" s="1"/>
  <c r="I1775" i="14" a="1"/>
  <c r="I1775" i="14" s="1"/>
  <c r="H1775" i="14" a="1"/>
  <c r="H1775" i="14" s="1"/>
  <c r="G1775" i="14" a="1"/>
  <c r="G1775" i="14" s="1"/>
  <c r="F1775" i="14" a="1"/>
  <c r="F1775" i="14" s="1"/>
  <c r="E1775" i="14" a="1"/>
  <c r="E1775" i="14" s="1"/>
  <c r="L1774" i="14" a="1"/>
  <c r="L1774" i="14" s="1"/>
  <c r="K1774" i="14" a="1"/>
  <c r="K1774" i="14" s="1"/>
  <c r="J1774" i="14" a="1"/>
  <c r="J1774" i="14" s="1"/>
  <c r="I1774" i="14" a="1"/>
  <c r="I1774" i="14" s="1"/>
  <c r="H1774" i="14" a="1"/>
  <c r="H1774" i="14" s="1"/>
  <c r="G1774" i="14" a="1"/>
  <c r="G1774" i="14" s="1"/>
  <c r="F1774" i="14" a="1"/>
  <c r="F1774" i="14" s="1"/>
  <c r="E1774" i="14" a="1"/>
  <c r="E1774" i="14" s="1"/>
  <c r="L1773" i="14" a="1"/>
  <c r="L1773" i="14" s="1"/>
  <c r="K1773" i="14" a="1"/>
  <c r="K1773" i="14" s="1"/>
  <c r="J1773" i="14" a="1"/>
  <c r="J1773" i="14" s="1"/>
  <c r="I1773" i="14" a="1"/>
  <c r="I1773" i="14" s="1"/>
  <c r="H1773" i="14" a="1"/>
  <c r="H1773" i="14" s="1"/>
  <c r="G1773" i="14" a="1"/>
  <c r="G1773" i="14" s="1"/>
  <c r="F1773" i="14" a="1"/>
  <c r="F1773" i="14" s="1"/>
  <c r="E1773" i="14" a="1"/>
  <c r="E1773" i="14" s="1"/>
  <c r="L1772" i="14" a="1"/>
  <c r="L1772" i="14" s="1"/>
  <c r="K1772" i="14" a="1"/>
  <c r="K1772" i="14" s="1"/>
  <c r="J1772" i="14" a="1"/>
  <c r="J1772" i="14" s="1"/>
  <c r="I1772" i="14" a="1"/>
  <c r="I1772" i="14" s="1"/>
  <c r="H1772" i="14" a="1"/>
  <c r="H1772" i="14" s="1"/>
  <c r="G1772" i="14" a="1"/>
  <c r="G1772" i="14" s="1"/>
  <c r="F1772" i="14" a="1"/>
  <c r="F1772" i="14" s="1"/>
  <c r="E1772" i="14" a="1"/>
  <c r="E1772" i="14" s="1"/>
  <c r="L1771" i="14" a="1"/>
  <c r="L1771" i="14" s="1"/>
  <c r="K1771" i="14" a="1"/>
  <c r="K1771" i="14" s="1"/>
  <c r="J1771" i="14" a="1"/>
  <c r="J1771" i="14" s="1"/>
  <c r="I1771" i="14" a="1"/>
  <c r="I1771" i="14" s="1"/>
  <c r="H1771" i="14" a="1"/>
  <c r="H1771" i="14" s="1"/>
  <c r="G1771" i="14" a="1"/>
  <c r="G1771" i="14" s="1"/>
  <c r="F1771" i="14" a="1"/>
  <c r="F1771" i="14" s="1"/>
  <c r="E1771" i="14" a="1"/>
  <c r="E1771" i="14" s="1"/>
  <c r="L1770" i="14" a="1"/>
  <c r="L1770" i="14" s="1"/>
  <c r="K1770" i="14" a="1"/>
  <c r="K1770" i="14" s="1"/>
  <c r="J1770" i="14" a="1"/>
  <c r="J1770" i="14" s="1"/>
  <c r="I1770" i="14" a="1"/>
  <c r="I1770" i="14" s="1"/>
  <c r="H1770" i="14" a="1"/>
  <c r="H1770" i="14" s="1"/>
  <c r="G1770" i="14" a="1"/>
  <c r="G1770" i="14" s="1"/>
  <c r="F1770" i="14" a="1"/>
  <c r="F1770" i="14" s="1"/>
  <c r="E1770" i="14" a="1"/>
  <c r="E1770" i="14" s="1"/>
  <c r="L1769" i="14" a="1"/>
  <c r="L1769" i="14" s="1"/>
  <c r="K1769" i="14" a="1"/>
  <c r="K1769" i="14" s="1"/>
  <c r="J1769" i="14" a="1"/>
  <c r="J1769" i="14" s="1"/>
  <c r="I1769" i="14" a="1"/>
  <c r="I1769" i="14" s="1"/>
  <c r="H1769" i="14" a="1"/>
  <c r="H1769" i="14" s="1"/>
  <c r="G1769" i="14" a="1"/>
  <c r="G1769" i="14" s="1"/>
  <c r="F1769" i="14" a="1"/>
  <c r="F1769" i="14" s="1"/>
  <c r="E1769" i="14" a="1"/>
  <c r="E1769" i="14" s="1"/>
  <c r="L1768" i="14" a="1"/>
  <c r="L1768" i="14" s="1"/>
  <c r="K1768" i="14" a="1"/>
  <c r="K1768" i="14" s="1"/>
  <c r="J1768" i="14" a="1"/>
  <c r="J1768" i="14" s="1"/>
  <c r="I1768" i="14" a="1"/>
  <c r="I1768" i="14" s="1"/>
  <c r="H1768" i="14" a="1"/>
  <c r="H1768" i="14" s="1"/>
  <c r="G1768" i="14" a="1"/>
  <c r="G1768" i="14" s="1"/>
  <c r="F1768" i="14" a="1"/>
  <c r="F1768" i="14" s="1"/>
  <c r="E1768" i="14" a="1"/>
  <c r="E1768" i="14" s="1"/>
  <c r="L1767" i="14" a="1"/>
  <c r="L1767" i="14" s="1"/>
  <c r="K1767" i="14" a="1"/>
  <c r="K1767" i="14" s="1"/>
  <c r="J1767" i="14" a="1"/>
  <c r="J1767" i="14" s="1"/>
  <c r="I1767" i="14" a="1"/>
  <c r="I1767" i="14" s="1"/>
  <c r="H1767" i="14" a="1"/>
  <c r="H1767" i="14" s="1"/>
  <c r="G1767" i="14" a="1"/>
  <c r="G1767" i="14" s="1"/>
  <c r="F1767" i="14" a="1"/>
  <c r="F1767" i="14" s="1"/>
  <c r="E1767" i="14" a="1"/>
  <c r="E1767" i="14" s="1"/>
  <c r="L1766" i="14" a="1"/>
  <c r="L1766" i="14" s="1"/>
  <c r="K1766" i="14" a="1"/>
  <c r="K1766" i="14" s="1"/>
  <c r="J1766" i="14" a="1"/>
  <c r="J1766" i="14" s="1"/>
  <c r="I1766" i="14" a="1"/>
  <c r="I1766" i="14" s="1"/>
  <c r="H1766" i="14" a="1"/>
  <c r="H1766" i="14" s="1"/>
  <c r="G1766" i="14" a="1"/>
  <c r="G1766" i="14" s="1"/>
  <c r="F1766" i="14" a="1"/>
  <c r="F1766" i="14" s="1"/>
  <c r="E1766" i="14" a="1"/>
  <c r="E1766" i="14" s="1"/>
  <c r="L1765" i="14" a="1"/>
  <c r="L1765" i="14" s="1"/>
  <c r="K1765" i="14" a="1"/>
  <c r="K1765" i="14" s="1"/>
  <c r="J1765" i="14" a="1"/>
  <c r="J1765" i="14" s="1"/>
  <c r="I1765" i="14" a="1"/>
  <c r="I1765" i="14" s="1"/>
  <c r="H1765" i="14" a="1"/>
  <c r="H1765" i="14" s="1"/>
  <c r="G1765" i="14" a="1"/>
  <c r="G1765" i="14" s="1"/>
  <c r="F1765" i="14" a="1"/>
  <c r="F1765" i="14" s="1"/>
  <c r="E1765" i="14" a="1"/>
  <c r="E1765" i="14" s="1"/>
  <c r="L1764" i="14" a="1"/>
  <c r="L1764" i="14" s="1"/>
  <c r="K1764" i="14" a="1"/>
  <c r="K1764" i="14" s="1"/>
  <c r="J1764" i="14" a="1"/>
  <c r="J1764" i="14" s="1"/>
  <c r="I1764" i="14" a="1"/>
  <c r="I1764" i="14" s="1"/>
  <c r="H1764" i="14" a="1"/>
  <c r="H1764" i="14" s="1"/>
  <c r="G1764" i="14" a="1"/>
  <c r="G1764" i="14" s="1"/>
  <c r="F1764" i="14" a="1"/>
  <c r="F1764" i="14" s="1"/>
  <c r="E1764" i="14" a="1"/>
  <c r="E1764" i="14" s="1"/>
  <c r="L1763" i="14" a="1"/>
  <c r="L1763" i="14" s="1"/>
  <c r="K1763" i="14" a="1"/>
  <c r="K1763" i="14" s="1"/>
  <c r="J1763" i="14" a="1"/>
  <c r="J1763" i="14" s="1"/>
  <c r="I1763" i="14" a="1"/>
  <c r="I1763" i="14" s="1"/>
  <c r="H1763" i="14" a="1"/>
  <c r="H1763" i="14" s="1"/>
  <c r="G1763" i="14" a="1"/>
  <c r="G1763" i="14" s="1"/>
  <c r="F1763" i="14" a="1"/>
  <c r="F1763" i="14" s="1"/>
  <c r="E1763" i="14" a="1"/>
  <c r="E1763" i="14" s="1"/>
  <c r="L1762" i="14" a="1"/>
  <c r="L1762" i="14" s="1"/>
  <c r="K1762" i="14" a="1"/>
  <c r="K1762" i="14" s="1"/>
  <c r="J1762" i="14" a="1"/>
  <c r="J1762" i="14" s="1"/>
  <c r="I1762" i="14" a="1"/>
  <c r="I1762" i="14" s="1"/>
  <c r="H1762" i="14" a="1"/>
  <c r="H1762" i="14" s="1"/>
  <c r="G1762" i="14" a="1"/>
  <c r="G1762" i="14" s="1"/>
  <c r="F1762" i="14" a="1"/>
  <c r="F1762" i="14" s="1"/>
  <c r="E1762" i="14" a="1"/>
  <c r="E1762" i="14" s="1"/>
  <c r="L1761" i="14" a="1"/>
  <c r="L1761" i="14" s="1"/>
  <c r="K1761" i="14" a="1"/>
  <c r="K1761" i="14" s="1"/>
  <c r="J1761" i="14" a="1"/>
  <c r="J1761" i="14" s="1"/>
  <c r="I1761" i="14" a="1"/>
  <c r="I1761" i="14" s="1"/>
  <c r="H1761" i="14" a="1"/>
  <c r="H1761" i="14" s="1"/>
  <c r="G1761" i="14" a="1"/>
  <c r="G1761" i="14" s="1"/>
  <c r="F1761" i="14" a="1"/>
  <c r="F1761" i="14" s="1"/>
  <c r="E1761" i="14" a="1"/>
  <c r="E1761" i="14" s="1"/>
  <c r="L1760" i="14" a="1"/>
  <c r="L1760" i="14" s="1"/>
  <c r="K1760" i="14" a="1"/>
  <c r="K1760" i="14" s="1"/>
  <c r="J1760" i="14" a="1"/>
  <c r="J1760" i="14" s="1"/>
  <c r="I1760" i="14" a="1"/>
  <c r="I1760" i="14" s="1"/>
  <c r="H1760" i="14" a="1"/>
  <c r="H1760" i="14" s="1"/>
  <c r="G1760" i="14" a="1"/>
  <c r="G1760" i="14" s="1"/>
  <c r="F1760" i="14" a="1"/>
  <c r="F1760" i="14" s="1"/>
  <c r="E1760" i="14" a="1"/>
  <c r="E1760" i="14" s="1"/>
  <c r="L1759" i="14" a="1"/>
  <c r="L1759" i="14" s="1"/>
  <c r="K1759" i="14" a="1"/>
  <c r="K1759" i="14" s="1"/>
  <c r="J1759" i="14" a="1"/>
  <c r="J1759" i="14" s="1"/>
  <c r="I1759" i="14" a="1"/>
  <c r="I1759" i="14" s="1"/>
  <c r="H1759" i="14" a="1"/>
  <c r="H1759" i="14" s="1"/>
  <c r="G1759" i="14" a="1"/>
  <c r="G1759" i="14" s="1"/>
  <c r="F1759" i="14" a="1"/>
  <c r="F1759" i="14" s="1"/>
  <c r="E1759" i="14" a="1"/>
  <c r="E1759" i="14" s="1"/>
  <c r="L1758" i="14" a="1"/>
  <c r="L1758" i="14" s="1"/>
  <c r="K1758" i="14" a="1"/>
  <c r="K1758" i="14" s="1"/>
  <c r="J1758" i="14" a="1"/>
  <c r="J1758" i="14" s="1"/>
  <c r="I1758" i="14" a="1"/>
  <c r="I1758" i="14" s="1"/>
  <c r="H1758" i="14" a="1"/>
  <c r="H1758" i="14" s="1"/>
  <c r="G1758" i="14" a="1"/>
  <c r="G1758" i="14" s="1"/>
  <c r="F1758" i="14" a="1"/>
  <c r="F1758" i="14" s="1"/>
  <c r="E1758" i="14" a="1"/>
  <c r="E1758" i="14" s="1"/>
  <c r="L1757" i="14" a="1"/>
  <c r="L1757" i="14" s="1"/>
  <c r="K1757" i="14" a="1"/>
  <c r="K1757" i="14" s="1"/>
  <c r="J1757" i="14" a="1"/>
  <c r="J1757" i="14" s="1"/>
  <c r="I1757" i="14" a="1"/>
  <c r="I1757" i="14" s="1"/>
  <c r="H1757" i="14" a="1"/>
  <c r="H1757" i="14" s="1"/>
  <c r="G1757" i="14" a="1"/>
  <c r="G1757" i="14" s="1"/>
  <c r="F1757" i="14" a="1"/>
  <c r="F1757" i="14" s="1"/>
  <c r="E1757" i="14" a="1"/>
  <c r="E1757" i="14" s="1"/>
  <c r="L1756" i="14" a="1"/>
  <c r="L1756" i="14" s="1"/>
  <c r="K1756" i="14" a="1"/>
  <c r="K1756" i="14" s="1"/>
  <c r="J1756" i="14" a="1"/>
  <c r="J1756" i="14" s="1"/>
  <c r="I1756" i="14" a="1"/>
  <c r="I1756" i="14" s="1"/>
  <c r="H1756" i="14" a="1"/>
  <c r="H1756" i="14" s="1"/>
  <c r="G1756" i="14" a="1"/>
  <c r="G1756" i="14" s="1"/>
  <c r="F1756" i="14" a="1"/>
  <c r="F1756" i="14" s="1"/>
  <c r="E1756" i="14" a="1"/>
  <c r="E1756" i="14" s="1"/>
  <c r="L1755" i="14" a="1"/>
  <c r="L1755" i="14" s="1"/>
  <c r="K1755" i="14" a="1"/>
  <c r="K1755" i="14" s="1"/>
  <c r="J1755" i="14" a="1"/>
  <c r="J1755" i="14" s="1"/>
  <c r="I1755" i="14" a="1"/>
  <c r="I1755" i="14" s="1"/>
  <c r="H1755" i="14" a="1"/>
  <c r="H1755" i="14" s="1"/>
  <c r="G1755" i="14" a="1"/>
  <c r="G1755" i="14" s="1"/>
  <c r="F1755" i="14" a="1"/>
  <c r="F1755" i="14" s="1"/>
  <c r="E1755" i="14" a="1"/>
  <c r="E1755" i="14" s="1"/>
  <c r="L1754" i="14" a="1"/>
  <c r="L1754" i="14" s="1"/>
  <c r="K1754" i="14" a="1"/>
  <c r="K1754" i="14" s="1"/>
  <c r="J1754" i="14" a="1"/>
  <c r="J1754" i="14" s="1"/>
  <c r="I1754" i="14" a="1"/>
  <c r="I1754" i="14" s="1"/>
  <c r="H1754" i="14" a="1"/>
  <c r="H1754" i="14" s="1"/>
  <c r="G1754" i="14" a="1"/>
  <c r="G1754" i="14" s="1"/>
  <c r="F1754" i="14" a="1"/>
  <c r="F1754" i="14" s="1"/>
  <c r="E1754" i="14" a="1"/>
  <c r="E1754" i="14" s="1"/>
  <c r="L1753" i="14" a="1"/>
  <c r="L1753" i="14" s="1"/>
  <c r="K1753" i="14" a="1"/>
  <c r="K1753" i="14" s="1"/>
  <c r="J1753" i="14" a="1"/>
  <c r="J1753" i="14" s="1"/>
  <c r="I1753" i="14" a="1"/>
  <c r="I1753" i="14" s="1"/>
  <c r="H1753" i="14" a="1"/>
  <c r="H1753" i="14" s="1"/>
  <c r="G1753" i="14" a="1"/>
  <c r="G1753" i="14" s="1"/>
  <c r="F1753" i="14" a="1"/>
  <c r="F1753" i="14" s="1"/>
  <c r="E1753" i="14" a="1"/>
  <c r="E1753" i="14" s="1"/>
  <c r="L1752" i="14" a="1"/>
  <c r="L1752" i="14" s="1"/>
  <c r="K1752" i="14" a="1"/>
  <c r="K1752" i="14" s="1"/>
  <c r="J1752" i="14" a="1"/>
  <c r="J1752" i="14" s="1"/>
  <c r="I1752" i="14" a="1"/>
  <c r="I1752" i="14" s="1"/>
  <c r="H1752" i="14" a="1"/>
  <c r="H1752" i="14" s="1"/>
  <c r="G1752" i="14" a="1"/>
  <c r="G1752" i="14" s="1"/>
  <c r="F1752" i="14" a="1"/>
  <c r="F1752" i="14" s="1"/>
  <c r="E1752" i="14" a="1"/>
  <c r="E1752" i="14" s="1"/>
  <c r="L1751" i="14" a="1"/>
  <c r="L1751" i="14" s="1"/>
  <c r="K1751" i="14" a="1"/>
  <c r="K1751" i="14" s="1"/>
  <c r="J1751" i="14" a="1"/>
  <c r="J1751" i="14" s="1"/>
  <c r="I1751" i="14" a="1"/>
  <c r="I1751" i="14" s="1"/>
  <c r="H1751" i="14" a="1"/>
  <c r="H1751" i="14" s="1"/>
  <c r="G1751" i="14" a="1"/>
  <c r="G1751" i="14" s="1"/>
  <c r="F1751" i="14" a="1"/>
  <c r="F1751" i="14" s="1"/>
  <c r="E1751" i="14" a="1"/>
  <c r="E1751" i="14" s="1"/>
  <c r="L1750" i="14" a="1"/>
  <c r="L1750" i="14" s="1"/>
  <c r="K1750" i="14" a="1"/>
  <c r="K1750" i="14" s="1"/>
  <c r="J1750" i="14" a="1"/>
  <c r="J1750" i="14" s="1"/>
  <c r="I1750" i="14" a="1"/>
  <c r="I1750" i="14" s="1"/>
  <c r="H1750" i="14" a="1"/>
  <c r="H1750" i="14" s="1"/>
  <c r="G1750" i="14" a="1"/>
  <c r="G1750" i="14" s="1"/>
  <c r="F1750" i="14" a="1"/>
  <c r="F1750" i="14" s="1"/>
  <c r="E1750" i="14" a="1"/>
  <c r="E1750" i="14" s="1"/>
  <c r="L1749" i="14" a="1"/>
  <c r="L1749" i="14" s="1"/>
  <c r="K1749" i="14" a="1"/>
  <c r="K1749" i="14" s="1"/>
  <c r="J1749" i="14" a="1"/>
  <c r="J1749" i="14" s="1"/>
  <c r="I1749" i="14" a="1"/>
  <c r="I1749" i="14" s="1"/>
  <c r="H1749" i="14" a="1"/>
  <c r="H1749" i="14" s="1"/>
  <c r="G1749" i="14" a="1"/>
  <c r="G1749" i="14" s="1"/>
  <c r="F1749" i="14" a="1"/>
  <c r="F1749" i="14" s="1"/>
  <c r="E1749" i="14" a="1"/>
  <c r="E1749" i="14" s="1"/>
  <c r="L1748" i="14" a="1"/>
  <c r="L1748" i="14" s="1"/>
  <c r="K1748" i="14" a="1"/>
  <c r="K1748" i="14" s="1"/>
  <c r="J1748" i="14" a="1"/>
  <c r="J1748" i="14" s="1"/>
  <c r="I1748" i="14" a="1"/>
  <c r="I1748" i="14" s="1"/>
  <c r="H1748" i="14" a="1"/>
  <c r="H1748" i="14" s="1"/>
  <c r="G1748" i="14" a="1"/>
  <c r="G1748" i="14" s="1"/>
  <c r="F1748" i="14" a="1"/>
  <c r="F1748" i="14" s="1"/>
  <c r="E1748" i="14" a="1"/>
  <c r="E1748" i="14" s="1"/>
  <c r="L1747" i="14" a="1"/>
  <c r="L1747" i="14" s="1"/>
  <c r="K1747" i="14" a="1"/>
  <c r="K1747" i="14" s="1"/>
  <c r="J1747" i="14" a="1"/>
  <c r="J1747" i="14" s="1"/>
  <c r="I1747" i="14" a="1"/>
  <c r="I1747" i="14" s="1"/>
  <c r="H1747" i="14" a="1"/>
  <c r="H1747" i="14" s="1"/>
  <c r="G1747" i="14" a="1"/>
  <c r="G1747" i="14" s="1"/>
  <c r="F1747" i="14" a="1"/>
  <c r="F1747" i="14" s="1"/>
  <c r="E1747" i="14" a="1"/>
  <c r="E1747" i="14" s="1"/>
  <c r="L1746" i="14" a="1"/>
  <c r="L1746" i="14" s="1"/>
  <c r="K1746" i="14" a="1"/>
  <c r="K1746" i="14" s="1"/>
  <c r="J1746" i="14" a="1"/>
  <c r="J1746" i="14" s="1"/>
  <c r="I1746" i="14" a="1"/>
  <c r="I1746" i="14" s="1"/>
  <c r="H1746" i="14" a="1"/>
  <c r="H1746" i="14" s="1"/>
  <c r="G1746" i="14" a="1"/>
  <c r="G1746" i="14" s="1"/>
  <c r="F1746" i="14" a="1"/>
  <c r="F1746" i="14" s="1"/>
  <c r="E1746" i="14" a="1"/>
  <c r="E1746" i="14" s="1"/>
  <c r="L1745" i="14" a="1"/>
  <c r="L1745" i="14" s="1"/>
  <c r="K1745" i="14" a="1"/>
  <c r="K1745" i="14" s="1"/>
  <c r="J1745" i="14" a="1"/>
  <c r="J1745" i="14" s="1"/>
  <c r="I1745" i="14" a="1"/>
  <c r="I1745" i="14" s="1"/>
  <c r="H1745" i="14" a="1"/>
  <c r="H1745" i="14" s="1"/>
  <c r="G1745" i="14" a="1"/>
  <c r="G1745" i="14" s="1"/>
  <c r="F1745" i="14" a="1"/>
  <c r="F1745" i="14" s="1"/>
  <c r="E1745" i="14" a="1"/>
  <c r="E1745" i="14" s="1"/>
  <c r="L1744" i="14" a="1"/>
  <c r="L1744" i="14" s="1"/>
  <c r="K1744" i="14" a="1"/>
  <c r="K1744" i="14" s="1"/>
  <c r="J1744" i="14" a="1"/>
  <c r="J1744" i="14" s="1"/>
  <c r="I1744" i="14" a="1"/>
  <c r="I1744" i="14" s="1"/>
  <c r="H1744" i="14" a="1"/>
  <c r="H1744" i="14" s="1"/>
  <c r="G1744" i="14" a="1"/>
  <c r="G1744" i="14" s="1"/>
  <c r="F1744" i="14" a="1"/>
  <c r="F1744" i="14" s="1"/>
  <c r="E1744" i="14" a="1"/>
  <c r="E1744" i="14" s="1"/>
  <c r="L1743" i="14" a="1"/>
  <c r="L1743" i="14" s="1"/>
  <c r="K1743" i="14" a="1"/>
  <c r="K1743" i="14" s="1"/>
  <c r="J1743" i="14" a="1"/>
  <c r="J1743" i="14" s="1"/>
  <c r="I1743" i="14" a="1"/>
  <c r="I1743" i="14" s="1"/>
  <c r="H1743" i="14" a="1"/>
  <c r="H1743" i="14" s="1"/>
  <c r="G1743" i="14" a="1"/>
  <c r="G1743" i="14" s="1"/>
  <c r="F1743" i="14" a="1"/>
  <c r="F1743" i="14" s="1"/>
  <c r="E1743" i="14" a="1"/>
  <c r="E1743" i="14" s="1"/>
  <c r="L1742" i="14" a="1"/>
  <c r="L1742" i="14" s="1"/>
  <c r="K1742" i="14" a="1"/>
  <c r="K1742" i="14" s="1"/>
  <c r="J1742" i="14" a="1"/>
  <c r="J1742" i="14" s="1"/>
  <c r="I1742" i="14" a="1"/>
  <c r="I1742" i="14" s="1"/>
  <c r="H1742" i="14" a="1"/>
  <c r="H1742" i="14" s="1"/>
  <c r="G1742" i="14" a="1"/>
  <c r="G1742" i="14" s="1"/>
  <c r="F1742" i="14" a="1"/>
  <c r="F1742" i="14" s="1"/>
  <c r="E1742" i="14" a="1"/>
  <c r="E1742" i="14" s="1"/>
  <c r="L1741" i="14" a="1"/>
  <c r="L1741" i="14" s="1"/>
  <c r="K1741" i="14" a="1"/>
  <c r="K1741" i="14" s="1"/>
  <c r="J1741" i="14" a="1"/>
  <c r="J1741" i="14" s="1"/>
  <c r="I1741" i="14" a="1"/>
  <c r="I1741" i="14" s="1"/>
  <c r="H1741" i="14" a="1"/>
  <c r="H1741" i="14" s="1"/>
  <c r="G1741" i="14" a="1"/>
  <c r="G1741" i="14" s="1"/>
  <c r="F1741" i="14" a="1"/>
  <c r="F1741" i="14" s="1"/>
  <c r="E1741" i="14" a="1"/>
  <c r="E1741" i="14" s="1"/>
  <c r="L1739" i="14" a="1"/>
  <c r="L1739" i="14" s="1"/>
  <c r="K1739" i="14" a="1"/>
  <c r="K1739" i="14" s="1"/>
  <c r="J1739" i="14" a="1"/>
  <c r="J1739" i="14" s="1"/>
  <c r="I1739" i="14" a="1"/>
  <c r="I1739" i="14" s="1"/>
  <c r="H1739" i="14" a="1"/>
  <c r="H1739" i="14" s="1"/>
  <c r="G1739" i="14" a="1"/>
  <c r="G1739" i="14" s="1"/>
  <c r="F1739" i="14" a="1"/>
  <c r="F1739" i="14" s="1"/>
  <c r="E1739" i="14" a="1"/>
  <c r="E1739" i="14" s="1"/>
  <c r="L1738" i="14" a="1"/>
  <c r="L1738" i="14" s="1"/>
  <c r="K1738" i="14" a="1"/>
  <c r="K1738" i="14" s="1"/>
  <c r="J1738" i="14" a="1"/>
  <c r="J1738" i="14" s="1"/>
  <c r="I1738" i="14" a="1"/>
  <c r="I1738" i="14" s="1"/>
  <c r="H1738" i="14" a="1"/>
  <c r="H1738" i="14" s="1"/>
  <c r="G1738" i="14" a="1"/>
  <c r="G1738" i="14" s="1"/>
  <c r="F1738" i="14" a="1"/>
  <c r="F1738" i="14" s="1"/>
  <c r="E1738" i="14" a="1"/>
  <c r="E1738" i="14" s="1"/>
  <c r="L1737" i="14" a="1"/>
  <c r="L1737" i="14" s="1"/>
  <c r="K1737" i="14" a="1"/>
  <c r="K1737" i="14" s="1"/>
  <c r="J1737" i="14" a="1"/>
  <c r="J1737" i="14" s="1"/>
  <c r="I1737" i="14" a="1"/>
  <c r="I1737" i="14" s="1"/>
  <c r="H1737" i="14" a="1"/>
  <c r="H1737" i="14" s="1"/>
  <c r="G1737" i="14" a="1"/>
  <c r="G1737" i="14" s="1"/>
  <c r="F1737" i="14" a="1"/>
  <c r="F1737" i="14" s="1"/>
  <c r="E1737" i="14" a="1"/>
  <c r="E1737" i="14" s="1"/>
  <c r="L1736" i="14" a="1"/>
  <c r="L1736" i="14" s="1"/>
  <c r="K1736" i="14" a="1"/>
  <c r="K1736" i="14" s="1"/>
  <c r="J1736" i="14" a="1"/>
  <c r="J1736" i="14" s="1"/>
  <c r="I1736" i="14" a="1"/>
  <c r="I1736" i="14" s="1"/>
  <c r="H1736" i="14" a="1"/>
  <c r="H1736" i="14" s="1"/>
  <c r="G1736" i="14" a="1"/>
  <c r="G1736" i="14" s="1"/>
  <c r="F1736" i="14" a="1"/>
  <c r="F1736" i="14" s="1"/>
  <c r="E1736" i="14" a="1"/>
  <c r="E1736" i="14" s="1"/>
  <c r="L1735" i="14" a="1"/>
  <c r="L1735" i="14" s="1"/>
  <c r="K1735" i="14" a="1"/>
  <c r="K1735" i="14" s="1"/>
  <c r="J1735" i="14" a="1"/>
  <c r="J1735" i="14" s="1"/>
  <c r="I1735" i="14" a="1"/>
  <c r="I1735" i="14" s="1"/>
  <c r="H1735" i="14" a="1"/>
  <c r="H1735" i="14" s="1"/>
  <c r="G1735" i="14" a="1"/>
  <c r="G1735" i="14" s="1"/>
  <c r="F1735" i="14" a="1"/>
  <c r="F1735" i="14" s="1"/>
  <c r="E1735" i="14" a="1"/>
  <c r="E1735" i="14" s="1"/>
  <c r="L1734" i="14" a="1"/>
  <c r="L1734" i="14" s="1"/>
  <c r="K1734" i="14" a="1"/>
  <c r="K1734" i="14" s="1"/>
  <c r="J1734" i="14" a="1"/>
  <c r="J1734" i="14" s="1"/>
  <c r="I1734" i="14" a="1"/>
  <c r="I1734" i="14" s="1"/>
  <c r="H1734" i="14" a="1"/>
  <c r="H1734" i="14" s="1"/>
  <c r="G1734" i="14" a="1"/>
  <c r="G1734" i="14" s="1"/>
  <c r="F1734" i="14" a="1"/>
  <c r="F1734" i="14" s="1"/>
  <c r="E1734" i="14" a="1"/>
  <c r="E1734" i="14" s="1"/>
  <c r="L1733" i="14" a="1"/>
  <c r="L1733" i="14" s="1"/>
  <c r="K1733" i="14" a="1"/>
  <c r="K1733" i="14" s="1"/>
  <c r="J1733" i="14" a="1"/>
  <c r="J1733" i="14" s="1"/>
  <c r="I1733" i="14" a="1"/>
  <c r="I1733" i="14" s="1"/>
  <c r="H1733" i="14" a="1"/>
  <c r="H1733" i="14" s="1"/>
  <c r="G1733" i="14" a="1"/>
  <c r="G1733" i="14" s="1"/>
  <c r="F1733" i="14" a="1"/>
  <c r="F1733" i="14" s="1"/>
  <c r="E1733" i="14" a="1"/>
  <c r="E1733" i="14" s="1"/>
  <c r="L1732" i="14" a="1"/>
  <c r="L1732" i="14" s="1"/>
  <c r="K1732" i="14" a="1"/>
  <c r="K1732" i="14" s="1"/>
  <c r="J1732" i="14" a="1"/>
  <c r="J1732" i="14" s="1"/>
  <c r="I1732" i="14" a="1"/>
  <c r="I1732" i="14" s="1"/>
  <c r="H1732" i="14" a="1"/>
  <c r="H1732" i="14" s="1"/>
  <c r="G1732" i="14" a="1"/>
  <c r="G1732" i="14" s="1"/>
  <c r="F1732" i="14" a="1"/>
  <c r="F1732" i="14" s="1"/>
  <c r="E1732" i="14" a="1"/>
  <c r="E1732" i="14" s="1"/>
  <c r="L1731" i="14" a="1"/>
  <c r="L1731" i="14" s="1"/>
  <c r="K1731" i="14" a="1"/>
  <c r="K1731" i="14" s="1"/>
  <c r="J1731" i="14" a="1"/>
  <c r="J1731" i="14" s="1"/>
  <c r="I1731" i="14" a="1"/>
  <c r="I1731" i="14" s="1"/>
  <c r="H1731" i="14" a="1"/>
  <c r="H1731" i="14" s="1"/>
  <c r="G1731" i="14" a="1"/>
  <c r="G1731" i="14" s="1"/>
  <c r="F1731" i="14" a="1"/>
  <c r="F1731" i="14" s="1"/>
  <c r="E1731" i="14" a="1"/>
  <c r="E1731" i="14" s="1"/>
  <c r="L1730" i="14" a="1"/>
  <c r="L1730" i="14" s="1"/>
  <c r="K1730" i="14" a="1"/>
  <c r="K1730" i="14" s="1"/>
  <c r="J1730" i="14" a="1"/>
  <c r="J1730" i="14" s="1"/>
  <c r="I1730" i="14" a="1"/>
  <c r="I1730" i="14" s="1"/>
  <c r="H1730" i="14" a="1"/>
  <c r="H1730" i="14" s="1"/>
  <c r="G1730" i="14" a="1"/>
  <c r="G1730" i="14" s="1"/>
  <c r="F1730" i="14" a="1"/>
  <c r="F1730" i="14" s="1"/>
  <c r="E1730" i="14" a="1"/>
  <c r="E1730" i="14" s="1"/>
  <c r="L1729" i="14" a="1"/>
  <c r="L1729" i="14" s="1"/>
  <c r="K1729" i="14" a="1"/>
  <c r="K1729" i="14" s="1"/>
  <c r="J1729" i="14" a="1"/>
  <c r="J1729" i="14" s="1"/>
  <c r="I1729" i="14" a="1"/>
  <c r="I1729" i="14" s="1"/>
  <c r="H1729" i="14" a="1"/>
  <c r="H1729" i="14" s="1"/>
  <c r="G1729" i="14" a="1"/>
  <c r="G1729" i="14" s="1"/>
  <c r="F1729" i="14" a="1"/>
  <c r="F1729" i="14" s="1"/>
  <c r="E1729" i="14" a="1"/>
  <c r="E1729" i="14" s="1"/>
  <c r="L1728" i="14" a="1"/>
  <c r="L1728" i="14" s="1"/>
  <c r="K1728" i="14" a="1"/>
  <c r="K1728" i="14" s="1"/>
  <c r="J1728" i="14" a="1"/>
  <c r="J1728" i="14" s="1"/>
  <c r="I1728" i="14" a="1"/>
  <c r="I1728" i="14" s="1"/>
  <c r="H1728" i="14" a="1"/>
  <c r="H1728" i="14" s="1"/>
  <c r="G1728" i="14" a="1"/>
  <c r="G1728" i="14" s="1"/>
  <c r="F1728" i="14" a="1"/>
  <c r="F1728" i="14" s="1"/>
  <c r="E1728" i="14" a="1"/>
  <c r="E1728" i="14" s="1"/>
  <c r="L1727" i="14" a="1"/>
  <c r="L1727" i="14" s="1"/>
  <c r="K1727" i="14" a="1"/>
  <c r="K1727" i="14" s="1"/>
  <c r="J1727" i="14" a="1"/>
  <c r="J1727" i="14" s="1"/>
  <c r="I1727" i="14" a="1"/>
  <c r="I1727" i="14" s="1"/>
  <c r="H1727" i="14" a="1"/>
  <c r="H1727" i="14" s="1"/>
  <c r="G1727" i="14" a="1"/>
  <c r="G1727" i="14" s="1"/>
  <c r="F1727" i="14" a="1"/>
  <c r="F1727" i="14" s="1"/>
  <c r="E1727" i="14" a="1"/>
  <c r="E1727" i="14" s="1"/>
  <c r="L1726" i="14" a="1"/>
  <c r="L1726" i="14" s="1"/>
  <c r="K1726" i="14" a="1"/>
  <c r="K1726" i="14" s="1"/>
  <c r="J1726" i="14" a="1"/>
  <c r="J1726" i="14" s="1"/>
  <c r="I1726" i="14" a="1"/>
  <c r="I1726" i="14" s="1"/>
  <c r="H1726" i="14" a="1"/>
  <c r="H1726" i="14" s="1"/>
  <c r="G1726" i="14" a="1"/>
  <c r="G1726" i="14" s="1"/>
  <c r="F1726" i="14" a="1"/>
  <c r="F1726" i="14" s="1"/>
  <c r="E1726" i="14" a="1"/>
  <c r="E1726" i="14" s="1"/>
  <c r="L1725" i="14" a="1"/>
  <c r="L1725" i="14" s="1"/>
  <c r="K1725" i="14" a="1"/>
  <c r="K1725" i="14" s="1"/>
  <c r="J1725" i="14" a="1"/>
  <c r="J1725" i="14" s="1"/>
  <c r="I1725" i="14" a="1"/>
  <c r="I1725" i="14" s="1"/>
  <c r="H1725" i="14" a="1"/>
  <c r="H1725" i="14" s="1"/>
  <c r="G1725" i="14" a="1"/>
  <c r="G1725" i="14" s="1"/>
  <c r="F1725" i="14" a="1"/>
  <c r="F1725" i="14" s="1"/>
  <c r="E1725" i="14" a="1"/>
  <c r="E1725" i="14" s="1"/>
  <c r="L1724" i="14" a="1"/>
  <c r="L1724" i="14" s="1"/>
  <c r="K1724" i="14" a="1"/>
  <c r="K1724" i="14" s="1"/>
  <c r="J1724" i="14" a="1"/>
  <c r="J1724" i="14" s="1"/>
  <c r="I1724" i="14" a="1"/>
  <c r="I1724" i="14" s="1"/>
  <c r="H1724" i="14" a="1"/>
  <c r="H1724" i="14" s="1"/>
  <c r="G1724" i="14" a="1"/>
  <c r="G1724" i="14" s="1"/>
  <c r="F1724" i="14" a="1"/>
  <c r="F1724" i="14" s="1"/>
  <c r="E1724" i="14" a="1"/>
  <c r="E1724" i="14" s="1"/>
  <c r="L1723" i="14" a="1"/>
  <c r="L1723" i="14" s="1"/>
  <c r="K1723" i="14" a="1"/>
  <c r="K1723" i="14" s="1"/>
  <c r="J1723" i="14" a="1"/>
  <c r="J1723" i="14" s="1"/>
  <c r="I1723" i="14" a="1"/>
  <c r="I1723" i="14" s="1"/>
  <c r="H1723" i="14" a="1"/>
  <c r="H1723" i="14" s="1"/>
  <c r="G1723" i="14" a="1"/>
  <c r="G1723" i="14" s="1"/>
  <c r="F1723" i="14" a="1"/>
  <c r="F1723" i="14" s="1"/>
  <c r="E1723" i="14" a="1"/>
  <c r="E1723" i="14" s="1"/>
  <c r="L1722" i="14" a="1"/>
  <c r="L1722" i="14" s="1"/>
  <c r="K1722" i="14" a="1"/>
  <c r="K1722" i="14" s="1"/>
  <c r="J1722" i="14" a="1"/>
  <c r="J1722" i="14" s="1"/>
  <c r="I1722" i="14" a="1"/>
  <c r="I1722" i="14" s="1"/>
  <c r="H1722" i="14" a="1"/>
  <c r="H1722" i="14" s="1"/>
  <c r="G1722" i="14" a="1"/>
  <c r="G1722" i="14" s="1"/>
  <c r="F1722" i="14" a="1"/>
  <c r="F1722" i="14" s="1"/>
  <c r="E1722" i="14" a="1"/>
  <c r="E1722" i="14" s="1"/>
  <c r="L1721" i="14" a="1"/>
  <c r="L1721" i="14" s="1"/>
  <c r="K1721" i="14" a="1"/>
  <c r="K1721" i="14" s="1"/>
  <c r="J1721" i="14" a="1"/>
  <c r="J1721" i="14" s="1"/>
  <c r="I1721" i="14" a="1"/>
  <c r="I1721" i="14" s="1"/>
  <c r="H1721" i="14" a="1"/>
  <c r="H1721" i="14" s="1"/>
  <c r="G1721" i="14" a="1"/>
  <c r="G1721" i="14" s="1"/>
  <c r="F1721" i="14" a="1"/>
  <c r="F1721" i="14" s="1"/>
  <c r="E1721" i="14" a="1"/>
  <c r="E1721" i="14" s="1"/>
  <c r="L1720" i="14" a="1"/>
  <c r="L1720" i="14" s="1"/>
  <c r="K1720" i="14" a="1"/>
  <c r="K1720" i="14" s="1"/>
  <c r="J1720" i="14" a="1"/>
  <c r="J1720" i="14" s="1"/>
  <c r="I1720" i="14" a="1"/>
  <c r="I1720" i="14" s="1"/>
  <c r="H1720" i="14" a="1"/>
  <c r="H1720" i="14" s="1"/>
  <c r="G1720" i="14" a="1"/>
  <c r="G1720" i="14" s="1"/>
  <c r="F1720" i="14" a="1"/>
  <c r="F1720" i="14" s="1"/>
  <c r="E1720" i="14" a="1"/>
  <c r="E1720" i="14" s="1"/>
  <c r="L1719" i="14" a="1"/>
  <c r="L1719" i="14" s="1"/>
  <c r="K1719" i="14" a="1"/>
  <c r="K1719" i="14" s="1"/>
  <c r="J1719" i="14" a="1"/>
  <c r="J1719" i="14" s="1"/>
  <c r="I1719" i="14" a="1"/>
  <c r="I1719" i="14" s="1"/>
  <c r="H1719" i="14" a="1"/>
  <c r="H1719" i="14" s="1"/>
  <c r="G1719" i="14" a="1"/>
  <c r="G1719" i="14" s="1"/>
  <c r="F1719" i="14" a="1"/>
  <c r="F1719" i="14" s="1"/>
  <c r="E1719" i="14" a="1"/>
  <c r="E1719" i="14" s="1"/>
  <c r="L1718" i="14" a="1"/>
  <c r="L1718" i="14" s="1"/>
  <c r="K1718" i="14" a="1"/>
  <c r="K1718" i="14" s="1"/>
  <c r="J1718" i="14" a="1"/>
  <c r="J1718" i="14" s="1"/>
  <c r="I1718" i="14" a="1"/>
  <c r="I1718" i="14" s="1"/>
  <c r="H1718" i="14" a="1"/>
  <c r="H1718" i="14" s="1"/>
  <c r="G1718" i="14" a="1"/>
  <c r="G1718" i="14" s="1"/>
  <c r="F1718" i="14" a="1"/>
  <c r="F1718" i="14" s="1"/>
  <c r="E1718" i="14" a="1"/>
  <c r="E1718" i="14" s="1"/>
  <c r="L1717" i="14" a="1"/>
  <c r="L1717" i="14" s="1"/>
  <c r="K1717" i="14" a="1"/>
  <c r="K1717" i="14" s="1"/>
  <c r="J1717" i="14" a="1"/>
  <c r="J1717" i="14" s="1"/>
  <c r="I1717" i="14" a="1"/>
  <c r="I1717" i="14" s="1"/>
  <c r="H1717" i="14" a="1"/>
  <c r="H1717" i="14" s="1"/>
  <c r="G1717" i="14" a="1"/>
  <c r="G1717" i="14" s="1"/>
  <c r="F1717" i="14" a="1"/>
  <c r="F1717" i="14" s="1"/>
  <c r="E1717" i="14" a="1"/>
  <c r="E1717" i="14" s="1"/>
  <c r="L1716" i="14" a="1"/>
  <c r="L1716" i="14" s="1"/>
  <c r="K1716" i="14" a="1"/>
  <c r="K1716" i="14" s="1"/>
  <c r="J1716" i="14" a="1"/>
  <c r="J1716" i="14" s="1"/>
  <c r="I1716" i="14" a="1"/>
  <c r="I1716" i="14" s="1"/>
  <c r="H1716" i="14" a="1"/>
  <c r="H1716" i="14" s="1"/>
  <c r="G1716" i="14" a="1"/>
  <c r="G1716" i="14" s="1"/>
  <c r="F1716" i="14" a="1"/>
  <c r="F1716" i="14" s="1"/>
  <c r="E1716" i="14" a="1"/>
  <c r="E1716" i="14" s="1"/>
  <c r="L1715" i="14" a="1"/>
  <c r="L1715" i="14" s="1"/>
  <c r="K1715" i="14" a="1"/>
  <c r="K1715" i="14" s="1"/>
  <c r="J1715" i="14" a="1"/>
  <c r="J1715" i="14" s="1"/>
  <c r="I1715" i="14" a="1"/>
  <c r="I1715" i="14" s="1"/>
  <c r="H1715" i="14" a="1"/>
  <c r="H1715" i="14" s="1"/>
  <c r="G1715" i="14" a="1"/>
  <c r="G1715" i="14" s="1"/>
  <c r="F1715" i="14" a="1"/>
  <c r="F1715" i="14" s="1"/>
  <c r="E1715" i="14" a="1"/>
  <c r="E1715" i="14" s="1"/>
  <c r="L1714" i="14" a="1"/>
  <c r="L1714" i="14" s="1"/>
  <c r="K1714" i="14" a="1"/>
  <c r="K1714" i="14" s="1"/>
  <c r="J1714" i="14" a="1"/>
  <c r="J1714" i="14" s="1"/>
  <c r="I1714" i="14" a="1"/>
  <c r="I1714" i="14" s="1"/>
  <c r="H1714" i="14" a="1"/>
  <c r="H1714" i="14" s="1"/>
  <c r="G1714" i="14" a="1"/>
  <c r="G1714" i="14" s="1"/>
  <c r="F1714" i="14" a="1"/>
  <c r="F1714" i="14" s="1"/>
  <c r="E1714" i="14" a="1"/>
  <c r="E1714" i="14" s="1"/>
  <c r="L1713" i="14" a="1"/>
  <c r="L1713" i="14" s="1"/>
  <c r="K1713" i="14" a="1"/>
  <c r="K1713" i="14" s="1"/>
  <c r="J1713" i="14" a="1"/>
  <c r="J1713" i="14" s="1"/>
  <c r="I1713" i="14" a="1"/>
  <c r="I1713" i="14" s="1"/>
  <c r="H1713" i="14" a="1"/>
  <c r="H1713" i="14" s="1"/>
  <c r="G1713" i="14" a="1"/>
  <c r="G1713" i="14" s="1"/>
  <c r="F1713" i="14" a="1"/>
  <c r="F1713" i="14" s="1"/>
  <c r="E1713" i="14" a="1"/>
  <c r="E1713" i="14" s="1"/>
  <c r="L1712" i="14" a="1"/>
  <c r="L1712" i="14" s="1"/>
  <c r="K1712" i="14" a="1"/>
  <c r="K1712" i="14" s="1"/>
  <c r="J1712" i="14" a="1"/>
  <c r="J1712" i="14" s="1"/>
  <c r="I1712" i="14" a="1"/>
  <c r="I1712" i="14" s="1"/>
  <c r="H1712" i="14" a="1"/>
  <c r="H1712" i="14" s="1"/>
  <c r="G1712" i="14" a="1"/>
  <c r="G1712" i="14" s="1"/>
  <c r="F1712" i="14" a="1"/>
  <c r="F1712" i="14" s="1"/>
  <c r="E1712" i="14" a="1"/>
  <c r="E1712" i="14" s="1"/>
  <c r="L1711" i="14" a="1"/>
  <c r="L1711" i="14" s="1"/>
  <c r="K1711" i="14" a="1"/>
  <c r="K1711" i="14" s="1"/>
  <c r="J1711" i="14" a="1"/>
  <c r="J1711" i="14" s="1"/>
  <c r="I1711" i="14" a="1"/>
  <c r="I1711" i="14" s="1"/>
  <c r="H1711" i="14" a="1"/>
  <c r="H1711" i="14" s="1"/>
  <c r="G1711" i="14" a="1"/>
  <c r="G1711" i="14" s="1"/>
  <c r="F1711" i="14" a="1"/>
  <c r="F1711" i="14" s="1"/>
  <c r="E1711" i="14" a="1"/>
  <c r="E1711" i="14" s="1"/>
  <c r="L1710" i="14" a="1"/>
  <c r="L1710" i="14" s="1"/>
  <c r="K1710" i="14" a="1"/>
  <c r="K1710" i="14" s="1"/>
  <c r="J1710" i="14" a="1"/>
  <c r="J1710" i="14" s="1"/>
  <c r="I1710" i="14" a="1"/>
  <c r="I1710" i="14" s="1"/>
  <c r="H1710" i="14" a="1"/>
  <c r="H1710" i="14" s="1"/>
  <c r="G1710" i="14" a="1"/>
  <c r="G1710" i="14" s="1"/>
  <c r="F1710" i="14" a="1"/>
  <c r="F1710" i="14" s="1"/>
  <c r="E1710" i="14" a="1"/>
  <c r="E1710" i="14" s="1"/>
  <c r="L1709" i="14" a="1"/>
  <c r="L1709" i="14" s="1"/>
  <c r="K1709" i="14" a="1"/>
  <c r="K1709" i="14" s="1"/>
  <c r="J1709" i="14" a="1"/>
  <c r="J1709" i="14" s="1"/>
  <c r="I1709" i="14" a="1"/>
  <c r="I1709" i="14" s="1"/>
  <c r="H1709" i="14" a="1"/>
  <c r="H1709" i="14" s="1"/>
  <c r="G1709" i="14" a="1"/>
  <c r="G1709" i="14" s="1"/>
  <c r="F1709" i="14" a="1"/>
  <c r="F1709" i="14" s="1"/>
  <c r="E1709" i="14" a="1"/>
  <c r="E1709" i="14" s="1"/>
  <c r="L1708" i="14" a="1"/>
  <c r="L1708" i="14" s="1"/>
  <c r="K1708" i="14" a="1"/>
  <c r="K1708" i="14" s="1"/>
  <c r="J1708" i="14" a="1"/>
  <c r="J1708" i="14" s="1"/>
  <c r="I1708" i="14" a="1"/>
  <c r="I1708" i="14" s="1"/>
  <c r="H1708" i="14" a="1"/>
  <c r="H1708" i="14" s="1"/>
  <c r="G1708" i="14" a="1"/>
  <c r="G1708" i="14" s="1"/>
  <c r="F1708" i="14" a="1"/>
  <c r="F1708" i="14" s="1"/>
  <c r="E1708" i="14" a="1"/>
  <c r="E1708" i="14" s="1"/>
  <c r="L1707" i="14" a="1"/>
  <c r="L1707" i="14" s="1"/>
  <c r="K1707" i="14" a="1"/>
  <c r="K1707" i="14" s="1"/>
  <c r="J1707" i="14" a="1"/>
  <c r="J1707" i="14" s="1"/>
  <c r="I1707" i="14" a="1"/>
  <c r="I1707" i="14" s="1"/>
  <c r="H1707" i="14" a="1"/>
  <c r="H1707" i="14" s="1"/>
  <c r="G1707" i="14" a="1"/>
  <c r="G1707" i="14" s="1"/>
  <c r="F1707" i="14" a="1"/>
  <c r="F1707" i="14" s="1"/>
  <c r="E1707" i="14" a="1"/>
  <c r="E1707" i="14" s="1"/>
  <c r="L1706" i="14" a="1"/>
  <c r="L1706" i="14" s="1"/>
  <c r="K1706" i="14" a="1"/>
  <c r="K1706" i="14" s="1"/>
  <c r="J1706" i="14" a="1"/>
  <c r="J1706" i="14" s="1"/>
  <c r="I1706" i="14" a="1"/>
  <c r="I1706" i="14" s="1"/>
  <c r="H1706" i="14" a="1"/>
  <c r="H1706" i="14" s="1"/>
  <c r="G1706" i="14" a="1"/>
  <c r="G1706" i="14" s="1"/>
  <c r="F1706" i="14" a="1"/>
  <c r="F1706" i="14" s="1"/>
  <c r="E1706" i="14" a="1"/>
  <c r="E1706" i="14" s="1"/>
  <c r="L1705" i="14" a="1"/>
  <c r="L1705" i="14" s="1"/>
  <c r="K1705" i="14" a="1"/>
  <c r="K1705" i="14" s="1"/>
  <c r="J1705" i="14" a="1"/>
  <c r="J1705" i="14" s="1"/>
  <c r="I1705" i="14" a="1"/>
  <c r="I1705" i="14" s="1"/>
  <c r="H1705" i="14" a="1"/>
  <c r="H1705" i="14" s="1"/>
  <c r="G1705" i="14" a="1"/>
  <c r="G1705" i="14" s="1"/>
  <c r="F1705" i="14" a="1"/>
  <c r="F1705" i="14" s="1"/>
  <c r="E1705" i="14" a="1"/>
  <c r="E1705" i="14" s="1"/>
  <c r="L1704" i="14" a="1"/>
  <c r="L1704" i="14" s="1"/>
  <c r="K1704" i="14" a="1"/>
  <c r="K1704" i="14" s="1"/>
  <c r="J1704" i="14" a="1"/>
  <c r="J1704" i="14" s="1"/>
  <c r="I1704" i="14" a="1"/>
  <c r="I1704" i="14" s="1"/>
  <c r="H1704" i="14" a="1"/>
  <c r="H1704" i="14" s="1"/>
  <c r="G1704" i="14" a="1"/>
  <c r="G1704" i="14" s="1"/>
  <c r="F1704" i="14" a="1"/>
  <c r="F1704" i="14" s="1"/>
  <c r="E1704" i="14" a="1"/>
  <c r="E1704" i="14" s="1"/>
  <c r="L1703" i="14" a="1"/>
  <c r="L1703" i="14" s="1"/>
  <c r="K1703" i="14" a="1"/>
  <c r="K1703" i="14" s="1"/>
  <c r="J1703" i="14" a="1"/>
  <c r="J1703" i="14" s="1"/>
  <c r="I1703" i="14" a="1"/>
  <c r="I1703" i="14" s="1"/>
  <c r="H1703" i="14" a="1"/>
  <c r="H1703" i="14" s="1"/>
  <c r="G1703" i="14" a="1"/>
  <c r="G1703" i="14" s="1"/>
  <c r="F1703" i="14" a="1"/>
  <c r="F1703" i="14" s="1"/>
  <c r="E1703" i="14" a="1"/>
  <c r="E1703" i="14" s="1"/>
  <c r="L1702" i="14" a="1"/>
  <c r="L1702" i="14" s="1"/>
  <c r="K1702" i="14" a="1"/>
  <c r="K1702" i="14" s="1"/>
  <c r="J1702" i="14" a="1"/>
  <c r="J1702" i="14" s="1"/>
  <c r="I1702" i="14" a="1"/>
  <c r="I1702" i="14" s="1"/>
  <c r="H1702" i="14" a="1"/>
  <c r="H1702" i="14" s="1"/>
  <c r="G1702" i="14" a="1"/>
  <c r="G1702" i="14" s="1"/>
  <c r="F1702" i="14" a="1"/>
  <c r="F1702" i="14" s="1"/>
  <c r="E1702" i="14" a="1"/>
  <c r="E1702" i="14" s="1"/>
  <c r="L1701" i="14" a="1"/>
  <c r="L1701" i="14" s="1"/>
  <c r="K1701" i="14" a="1"/>
  <c r="K1701" i="14" s="1"/>
  <c r="J1701" i="14" a="1"/>
  <c r="J1701" i="14" s="1"/>
  <c r="I1701" i="14" a="1"/>
  <c r="I1701" i="14" s="1"/>
  <c r="H1701" i="14" a="1"/>
  <c r="H1701" i="14" s="1"/>
  <c r="G1701" i="14" a="1"/>
  <c r="G1701" i="14" s="1"/>
  <c r="F1701" i="14" a="1"/>
  <c r="F1701" i="14" s="1"/>
  <c r="E1701" i="14" a="1"/>
  <c r="E1701" i="14" s="1"/>
  <c r="L1700" i="14" a="1"/>
  <c r="L1700" i="14" s="1"/>
  <c r="K1700" i="14" a="1"/>
  <c r="K1700" i="14" s="1"/>
  <c r="J1700" i="14" a="1"/>
  <c r="J1700" i="14" s="1"/>
  <c r="I1700" i="14" a="1"/>
  <c r="I1700" i="14" s="1"/>
  <c r="H1700" i="14" a="1"/>
  <c r="H1700" i="14" s="1"/>
  <c r="G1700" i="14" a="1"/>
  <c r="G1700" i="14" s="1"/>
  <c r="F1700" i="14" a="1"/>
  <c r="F1700" i="14" s="1"/>
  <c r="E1700" i="14" a="1"/>
  <c r="E1700" i="14" s="1"/>
  <c r="L1699" i="14" a="1"/>
  <c r="L1699" i="14" s="1"/>
  <c r="K1699" i="14" a="1"/>
  <c r="K1699" i="14" s="1"/>
  <c r="J1699" i="14" a="1"/>
  <c r="J1699" i="14" s="1"/>
  <c r="I1699" i="14" a="1"/>
  <c r="I1699" i="14" s="1"/>
  <c r="H1699" i="14" a="1"/>
  <c r="H1699" i="14" s="1"/>
  <c r="G1699" i="14" a="1"/>
  <c r="G1699" i="14" s="1"/>
  <c r="F1699" i="14" a="1"/>
  <c r="F1699" i="14" s="1"/>
  <c r="E1699" i="14" a="1"/>
  <c r="E1699" i="14" s="1"/>
  <c r="L1698" i="14" a="1"/>
  <c r="L1698" i="14" s="1"/>
  <c r="K1698" i="14" a="1"/>
  <c r="K1698" i="14" s="1"/>
  <c r="J1698" i="14" a="1"/>
  <c r="J1698" i="14" s="1"/>
  <c r="I1698" i="14" a="1"/>
  <c r="I1698" i="14" s="1"/>
  <c r="H1698" i="14" a="1"/>
  <c r="H1698" i="14" s="1"/>
  <c r="G1698" i="14" a="1"/>
  <c r="G1698" i="14" s="1"/>
  <c r="F1698" i="14" a="1"/>
  <c r="F1698" i="14" s="1"/>
  <c r="E1698" i="14" a="1"/>
  <c r="E1698" i="14" s="1"/>
  <c r="L1697" i="14" a="1"/>
  <c r="L1697" i="14" s="1"/>
  <c r="K1697" i="14" a="1"/>
  <c r="K1697" i="14" s="1"/>
  <c r="J1697" i="14" a="1"/>
  <c r="J1697" i="14" s="1"/>
  <c r="I1697" i="14" a="1"/>
  <c r="I1697" i="14" s="1"/>
  <c r="H1697" i="14" a="1"/>
  <c r="H1697" i="14" s="1"/>
  <c r="G1697" i="14" a="1"/>
  <c r="G1697" i="14" s="1"/>
  <c r="F1697" i="14" a="1"/>
  <c r="F1697" i="14" s="1"/>
  <c r="E1697" i="14" a="1"/>
  <c r="E1697" i="14" s="1"/>
  <c r="L1696" i="14" a="1"/>
  <c r="L1696" i="14" s="1"/>
  <c r="K1696" i="14" a="1"/>
  <c r="K1696" i="14" s="1"/>
  <c r="J1696" i="14" a="1"/>
  <c r="J1696" i="14" s="1"/>
  <c r="I1696" i="14" a="1"/>
  <c r="I1696" i="14" s="1"/>
  <c r="H1696" i="14" a="1"/>
  <c r="H1696" i="14" s="1"/>
  <c r="G1696" i="14" a="1"/>
  <c r="G1696" i="14" s="1"/>
  <c r="F1696" i="14" a="1"/>
  <c r="F1696" i="14" s="1"/>
  <c r="E1696" i="14" a="1"/>
  <c r="E1696" i="14" s="1"/>
  <c r="L1695" i="14" a="1"/>
  <c r="L1695" i="14" s="1"/>
  <c r="K1695" i="14" a="1"/>
  <c r="K1695" i="14" s="1"/>
  <c r="J1695" i="14" a="1"/>
  <c r="J1695" i="14" s="1"/>
  <c r="I1695" i="14" a="1"/>
  <c r="I1695" i="14" s="1"/>
  <c r="H1695" i="14" a="1"/>
  <c r="H1695" i="14" s="1"/>
  <c r="G1695" i="14" a="1"/>
  <c r="G1695" i="14" s="1"/>
  <c r="F1695" i="14" a="1"/>
  <c r="F1695" i="14" s="1"/>
  <c r="E1695" i="14" a="1"/>
  <c r="E1695" i="14" s="1"/>
  <c r="L1694" i="14" a="1"/>
  <c r="L1694" i="14" s="1"/>
  <c r="K1694" i="14" a="1"/>
  <c r="K1694" i="14" s="1"/>
  <c r="J1694" i="14" a="1"/>
  <c r="J1694" i="14" s="1"/>
  <c r="I1694" i="14" a="1"/>
  <c r="I1694" i="14" s="1"/>
  <c r="H1694" i="14" a="1"/>
  <c r="H1694" i="14" s="1"/>
  <c r="G1694" i="14" a="1"/>
  <c r="G1694" i="14" s="1"/>
  <c r="F1694" i="14" a="1"/>
  <c r="F1694" i="14" s="1"/>
  <c r="E1694" i="14" a="1"/>
  <c r="E1694" i="14" s="1"/>
  <c r="L1693" i="14" a="1"/>
  <c r="L1693" i="14" s="1"/>
  <c r="K1693" i="14" a="1"/>
  <c r="K1693" i="14" s="1"/>
  <c r="J1693" i="14" a="1"/>
  <c r="J1693" i="14" s="1"/>
  <c r="I1693" i="14" a="1"/>
  <c r="I1693" i="14" s="1"/>
  <c r="H1693" i="14" a="1"/>
  <c r="H1693" i="14" s="1"/>
  <c r="G1693" i="14" a="1"/>
  <c r="G1693" i="14" s="1"/>
  <c r="F1693" i="14" a="1"/>
  <c r="F1693" i="14" s="1"/>
  <c r="E1693" i="14" a="1"/>
  <c r="E1693" i="14" s="1"/>
  <c r="L1692" i="14" a="1"/>
  <c r="L1692" i="14" s="1"/>
  <c r="K1692" i="14" a="1"/>
  <c r="K1692" i="14" s="1"/>
  <c r="J1692" i="14" a="1"/>
  <c r="J1692" i="14" s="1"/>
  <c r="I1692" i="14" a="1"/>
  <c r="I1692" i="14" s="1"/>
  <c r="H1692" i="14" a="1"/>
  <c r="H1692" i="14" s="1"/>
  <c r="G1692" i="14" a="1"/>
  <c r="G1692" i="14" s="1"/>
  <c r="F1692" i="14" a="1"/>
  <c r="F1692" i="14" s="1"/>
  <c r="E1692" i="14" a="1"/>
  <c r="E1692" i="14" s="1"/>
  <c r="L1691" i="14" a="1"/>
  <c r="L1691" i="14" s="1"/>
  <c r="K1691" i="14" a="1"/>
  <c r="K1691" i="14" s="1"/>
  <c r="J1691" i="14" a="1"/>
  <c r="J1691" i="14" s="1"/>
  <c r="I1691" i="14" a="1"/>
  <c r="I1691" i="14" s="1"/>
  <c r="H1691" i="14" a="1"/>
  <c r="H1691" i="14" s="1"/>
  <c r="G1691" i="14" a="1"/>
  <c r="G1691" i="14" s="1"/>
  <c r="F1691" i="14" a="1"/>
  <c r="F1691" i="14" s="1"/>
  <c r="E1691" i="14" a="1"/>
  <c r="E1691" i="14" s="1"/>
  <c r="L1690" i="14" a="1"/>
  <c r="L1690" i="14" s="1"/>
  <c r="K1690" i="14" a="1"/>
  <c r="K1690" i="14" s="1"/>
  <c r="J1690" i="14" a="1"/>
  <c r="J1690" i="14" s="1"/>
  <c r="I1690" i="14" a="1"/>
  <c r="I1690" i="14" s="1"/>
  <c r="H1690" i="14" a="1"/>
  <c r="H1690" i="14" s="1"/>
  <c r="G1690" i="14" a="1"/>
  <c r="G1690" i="14" s="1"/>
  <c r="F1690" i="14" a="1"/>
  <c r="F1690" i="14" s="1"/>
  <c r="E1690" i="14" a="1"/>
  <c r="E1690" i="14" s="1"/>
  <c r="L1688" i="14" a="1"/>
  <c r="L1688" i="14" s="1"/>
  <c r="K1688" i="14" a="1"/>
  <c r="K1688" i="14" s="1"/>
  <c r="J1688" i="14" a="1"/>
  <c r="J1688" i="14" s="1"/>
  <c r="I1688" i="14" a="1"/>
  <c r="I1688" i="14" s="1"/>
  <c r="H1688" i="14" a="1"/>
  <c r="H1688" i="14" s="1"/>
  <c r="G1688" i="14" a="1"/>
  <c r="G1688" i="14" s="1"/>
  <c r="F1688" i="14" a="1"/>
  <c r="F1688" i="14" s="1"/>
  <c r="E1688" i="14" a="1"/>
  <c r="E1688" i="14" s="1"/>
  <c r="L1687" i="14" a="1"/>
  <c r="L1687" i="14" s="1"/>
  <c r="K1687" i="14" a="1"/>
  <c r="K1687" i="14" s="1"/>
  <c r="J1687" i="14" a="1"/>
  <c r="J1687" i="14" s="1"/>
  <c r="I1687" i="14" a="1"/>
  <c r="I1687" i="14" s="1"/>
  <c r="H1687" i="14" a="1"/>
  <c r="H1687" i="14" s="1"/>
  <c r="G1687" i="14" a="1"/>
  <c r="G1687" i="14" s="1"/>
  <c r="F1687" i="14" a="1"/>
  <c r="F1687" i="14" s="1"/>
  <c r="E1687" i="14" a="1"/>
  <c r="E1687" i="14" s="1"/>
  <c r="L1686" i="14" a="1"/>
  <c r="L1686" i="14" s="1"/>
  <c r="K1686" i="14" a="1"/>
  <c r="K1686" i="14" s="1"/>
  <c r="J1686" i="14" a="1"/>
  <c r="J1686" i="14" s="1"/>
  <c r="I1686" i="14" a="1"/>
  <c r="I1686" i="14" s="1"/>
  <c r="H1686" i="14" a="1"/>
  <c r="H1686" i="14" s="1"/>
  <c r="G1686" i="14" a="1"/>
  <c r="G1686" i="14" s="1"/>
  <c r="F1686" i="14" a="1"/>
  <c r="F1686" i="14" s="1"/>
  <c r="E1686" i="14" a="1"/>
  <c r="E1686" i="14" s="1"/>
  <c r="L1685" i="14" a="1"/>
  <c r="L1685" i="14" s="1"/>
  <c r="K1685" i="14" a="1"/>
  <c r="K1685" i="14" s="1"/>
  <c r="J1685" i="14" a="1"/>
  <c r="J1685" i="14" s="1"/>
  <c r="I1685" i="14" a="1"/>
  <c r="I1685" i="14" s="1"/>
  <c r="H1685" i="14" a="1"/>
  <c r="H1685" i="14" s="1"/>
  <c r="G1685" i="14" a="1"/>
  <c r="G1685" i="14" s="1"/>
  <c r="F1685" i="14" a="1"/>
  <c r="F1685" i="14" s="1"/>
  <c r="E1685" i="14" a="1"/>
  <c r="E1685" i="14" s="1"/>
  <c r="L1684" i="14" a="1"/>
  <c r="L1684" i="14" s="1"/>
  <c r="K1684" i="14" a="1"/>
  <c r="K1684" i="14" s="1"/>
  <c r="J1684" i="14" a="1"/>
  <c r="J1684" i="14" s="1"/>
  <c r="I1684" i="14" a="1"/>
  <c r="I1684" i="14" s="1"/>
  <c r="H1684" i="14" a="1"/>
  <c r="H1684" i="14" s="1"/>
  <c r="G1684" i="14" a="1"/>
  <c r="G1684" i="14" s="1"/>
  <c r="F1684" i="14" a="1"/>
  <c r="F1684" i="14" s="1"/>
  <c r="E1684" i="14" a="1"/>
  <c r="E1684" i="14" s="1"/>
  <c r="L1683" i="14" a="1"/>
  <c r="L1683" i="14" s="1"/>
  <c r="K1683" i="14" a="1"/>
  <c r="K1683" i="14" s="1"/>
  <c r="J1683" i="14" a="1"/>
  <c r="J1683" i="14" s="1"/>
  <c r="I1683" i="14" a="1"/>
  <c r="I1683" i="14" s="1"/>
  <c r="H1683" i="14" a="1"/>
  <c r="H1683" i="14" s="1"/>
  <c r="G1683" i="14" a="1"/>
  <c r="G1683" i="14" s="1"/>
  <c r="F1683" i="14" a="1"/>
  <c r="F1683" i="14" s="1"/>
  <c r="E1683" i="14" a="1"/>
  <c r="E1683" i="14" s="1"/>
  <c r="L1682" i="14" a="1"/>
  <c r="L1682" i="14" s="1"/>
  <c r="K1682" i="14" a="1"/>
  <c r="K1682" i="14" s="1"/>
  <c r="J1682" i="14" a="1"/>
  <c r="J1682" i="14" s="1"/>
  <c r="I1682" i="14" a="1"/>
  <c r="I1682" i="14" s="1"/>
  <c r="H1682" i="14" a="1"/>
  <c r="H1682" i="14" s="1"/>
  <c r="G1682" i="14" a="1"/>
  <c r="G1682" i="14" s="1"/>
  <c r="F1682" i="14" a="1"/>
  <c r="F1682" i="14" s="1"/>
  <c r="E1682" i="14" a="1"/>
  <c r="E1682" i="14" s="1"/>
  <c r="L1681" i="14" a="1"/>
  <c r="L1681" i="14" s="1"/>
  <c r="K1681" i="14" a="1"/>
  <c r="K1681" i="14" s="1"/>
  <c r="J1681" i="14" a="1"/>
  <c r="J1681" i="14" s="1"/>
  <c r="I1681" i="14" a="1"/>
  <c r="I1681" i="14" s="1"/>
  <c r="H1681" i="14" a="1"/>
  <c r="H1681" i="14" s="1"/>
  <c r="G1681" i="14" a="1"/>
  <c r="G1681" i="14" s="1"/>
  <c r="F1681" i="14" a="1"/>
  <c r="F1681" i="14" s="1"/>
  <c r="E1681" i="14" a="1"/>
  <c r="E1681" i="14" s="1"/>
  <c r="L1680" i="14" a="1"/>
  <c r="L1680" i="14" s="1"/>
  <c r="K1680" i="14" a="1"/>
  <c r="K1680" i="14" s="1"/>
  <c r="J1680" i="14" a="1"/>
  <c r="J1680" i="14" s="1"/>
  <c r="I1680" i="14" a="1"/>
  <c r="I1680" i="14" s="1"/>
  <c r="H1680" i="14" a="1"/>
  <c r="H1680" i="14" s="1"/>
  <c r="G1680" i="14" a="1"/>
  <c r="G1680" i="14" s="1"/>
  <c r="F1680" i="14" a="1"/>
  <c r="F1680" i="14" s="1"/>
  <c r="E1680" i="14" a="1"/>
  <c r="E1680" i="14" s="1"/>
  <c r="L1679" i="14" a="1"/>
  <c r="L1679" i="14" s="1"/>
  <c r="K1679" i="14" a="1"/>
  <c r="K1679" i="14" s="1"/>
  <c r="J1679" i="14" a="1"/>
  <c r="J1679" i="14" s="1"/>
  <c r="I1679" i="14" a="1"/>
  <c r="I1679" i="14" s="1"/>
  <c r="H1679" i="14" a="1"/>
  <c r="H1679" i="14" s="1"/>
  <c r="G1679" i="14" a="1"/>
  <c r="G1679" i="14" s="1"/>
  <c r="F1679" i="14" a="1"/>
  <c r="F1679" i="14" s="1"/>
  <c r="E1679" i="14" a="1"/>
  <c r="E1679" i="14" s="1"/>
  <c r="L1678" i="14" a="1"/>
  <c r="L1678" i="14" s="1"/>
  <c r="K1678" i="14" a="1"/>
  <c r="K1678" i="14" s="1"/>
  <c r="J1678" i="14" a="1"/>
  <c r="J1678" i="14" s="1"/>
  <c r="I1678" i="14" a="1"/>
  <c r="I1678" i="14" s="1"/>
  <c r="H1678" i="14" a="1"/>
  <c r="H1678" i="14" s="1"/>
  <c r="G1678" i="14" a="1"/>
  <c r="G1678" i="14" s="1"/>
  <c r="F1678" i="14" a="1"/>
  <c r="F1678" i="14" s="1"/>
  <c r="E1678" i="14" a="1"/>
  <c r="E1678" i="14" s="1"/>
  <c r="L1677" i="14" a="1"/>
  <c r="L1677" i="14" s="1"/>
  <c r="K1677" i="14" a="1"/>
  <c r="K1677" i="14" s="1"/>
  <c r="J1677" i="14" a="1"/>
  <c r="J1677" i="14" s="1"/>
  <c r="I1677" i="14" a="1"/>
  <c r="I1677" i="14" s="1"/>
  <c r="H1677" i="14" a="1"/>
  <c r="H1677" i="14" s="1"/>
  <c r="G1677" i="14" a="1"/>
  <c r="G1677" i="14" s="1"/>
  <c r="F1677" i="14" a="1"/>
  <c r="F1677" i="14" s="1"/>
  <c r="E1677" i="14" a="1"/>
  <c r="E1677" i="14" s="1"/>
  <c r="L1676" i="14" a="1"/>
  <c r="L1676" i="14" s="1"/>
  <c r="K1676" i="14" a="1"/>
  <c r="K1676" i="14" s="1"/>
  <c r="J1676" i="14" a="1"/>
  <c r="J1676" i="14" s="1"/>
  <c r="I1676" i="14" a="1"/>
  <c r="I1676" i="14" s="1"/>
  <c r="H1676" i="14" a="1"/>
  <c r="H1676" i="14" s="1"/>
  <c r="G1676" i="14" a="1"/>
  <c r="G1676" i="14" s="1"/>
  <c r="F1676" i="14" a="1"/>
  <c r="F1676" i="14" s="1"/>
  <c r="E1676" i="14" a="1"/>
  <c r="E1676" i="14" s="1"/>
  <c r="L1675" i="14" a="1"/>
  <c r="L1675" i="14" s="1"/>
  <c r="K1675" i="14" a="1"/>
  <c r="K1675" i="14" s="1"/>
  <c r="J1675" i="14" a="1"/>
  <c r="J1675" i="14" s="1"/>
  <c r="I1675" i="14" a="1"/>
  <c r="I1675" i="14" s="1"/>
  <c r="H1675" i="14" a="1"/>
  <c r="H1675" i="14" s="1"/>
  <c r="G1675" i="14" a="1"/>
  <c r="G1675" i="14" s="1"/>
  <c r="F1675" i="14" a="1"/>
  <c r="F1675" i="14" s="1"/>
  <c r="E1675" i="14" a="1"/>
  <c r="E1675" i="14" s="1"/>
  <c r="L1674" i="14" a="1"/>
  <c r="L1674" i="14" s="1"/>
  <c r="K1674" i="14" a="1"/>
  <c r="K1674" i="14" s="1"/>
  <c r="J1674" i="14" a="1"/>
  <c r="J1674" i="14" s="1"/>
  <c r="I1674" i="14" a="1"/>
  <c r="I1674" i="14" s="1"/>
  <c r="H1674" i="14" a="1"/>
  <c r="H1674" i="14" s="1"/>
  <c r="G1674" i="14" a="1"/>
  <c r="G1674" i="14" s="1"/>
  <c r="F1674" i="14" a="1"/>
  <c r="F1674" i="14" s="1"/>
  <c r="E1674" i="14" a="1"/>
  <c r="E1674" i="14" s="1"/>
  <c r="L1673" i="14" a="1"/>
  <c r="L1673" i="14" s="1"/>
  <c r="K1673" i="14" a="1"/>
  <c r="K1673" i="14" s="1"/>
  <c r="J1673" i="14" a="1"/>
  <c r="J1673" i="14" s="1"/>
  <c r="I1673" i="14" a="1"/>
  <c r="I1673" i="14" s="1"/>
  <c r="H1673" i="14" a="1"/>
  <c r="H1673" i="14" s="1"/>
  <c r="G1673" i="14" a="1"/>
  <c r="G1673" i="14" s="1"/>
  <c r="F1673" i="14" a="1"/>
  <c r="F1673" i="14" s="1"/>
  <c r="E1673" i="14" a="1"/>
  <c r="E1673" i="14" s="1"/>
  <c r="L1672" i="14" a="1"/>
  <c r="L1672" i="14" s="1"/>
  <c r="K1672" i="14" a="1"/>
  <c r="K1672" i="14" s="1"/>
  <c r="J1672" i="14" a="1"/>
  <c r="J1672" i="14" s="1"/>
  <c r="I1672" i="14" a="1"/>
  <c r="I1672" i="14" s="1"/>
  <c r="H1672" i="14" a="1"/>
  <c r="H1672" i="14" s="1"/>
  <c r="G1672" i="14" a="1"/>
  <c r="G1672" i="14" s="1"/>
  <c r="F1672" i="14" a="1"/>
  <c r="F1672" i="14" s="1"/>
  <c r="E1672" i="14" a="1"/>
  <c r="E1672" i="14" s="1"/>
  <c r="L1671" i="14" a="1"/>
  <c r="L1671" i="14" s="1"/>
  <c r="K1671" i="14" a="1"/>
  <c r="K1671" i="14" s="1"/>
  <c r="J1671" i="14" a="1"/>
  <c r="J1671" i="14" s="1"/>
  <c r="I1671" i="14" a="1"/>
  <c r="I1671" i="14" s="1"/>
  <c r="H1671" i="14" a="1"/>
  <c r="H1671" i="14" s="1"/>
  <c r="G1671" i="14" a="1"/>
  <c r="G1671" i="14" s="1"/>
  <c r="F1671" i="14" a="1"/>
  <c r="F1671" i="14" s="1"/>
  <c r="E1671" i="14" a="1"/>
  <c r="E1671" i="14" s="1"/>
  <c r="L1670" i="14" a="1"/>
  <c r="L1670" i="14" s="1"/>
  <c r="K1670" i="14" a="1"/>
  <c r="K1670" i="14" s="1"/>
  <c r="J1670" i="14" a="1"/>
  <c r="J1670" i="14" s="1"/>
  <c r="I1670" i="14" a="1"/>
  <c r="I1670" i="14" s="1"/>
  <c r="H1670" i="14" a="1"/>
  <c r="H1670" i="14" s="1"/>
  <c r="G1670" i="14" a="1"/>
  <c r="G1670" i="14" s="1"/>
  <c r="F1670" i="14" a="1"/>
  <c r="F1670" i="14" s="1"/>
  <c r="E1670" i="14" a="1"/>
  <c r="E1670" i="14" s="1"/>
  <c r="L1669" i="14" a="1"/>
  <c r="L1669" i="14" s="1"/>
  <c r="K1669" i="14" a="1"/>
  <c r="K1669" i="14" s="1"/>
  <c r="J1669" i="14" a="1"/>
  <c r="J1669" i="14" s="1"/>
  <c r="I1669" i="14" a="1"/>
  <c r="I1669" i="14" s="1"/>
  <c r="H1669" i="14" a="1"/>
  <c r="H1669" i="14" s="1"/>
  <c r="G1669" i="14" a="1"/>
  <c r="G1669" i="14" s="1"/>
  <c r="F1669" i="14" a="1"/>
  <c r="F1669" i="14" s="1"/>
  <c r="E1669" i="14" a="1"/>
  <c r="E1669" i="14" s="1"/>
  <c r="L1668" i="14" a="1"/>
  <c r="L1668" i="14" s="1"/>
  <c r="K1668" i="14" a="1"/>
  <c r="K1668" i="14" s="1"/>
  <c r="J1668" i="14" a="1"/>
  <c r="J1668" i="14" s="1"/>
  <c r="I1668" i="14" a="1"/>
  <c r="I1668" i="14" s="1"/>
  <c r="H1668" i="14" a="1"/>
  <c r="H1668" i="14" s="1"/>
  <c r="G1668" i="14" a="1"/>
  <c r="G1668" i="14" s="1"/>
  <c r="F1668" i="14" a="1"/>
  <c r="F1668" i="14" s="1"/>
  <c r="E1668" i="14" a="1"/>
  <c r="E1668" i="14" s="1"/>
  <c r="L1667" i="14" a="1"/>
  <c r="L1667" i="14" s="1"/>
  <c r="K1667" i="14" a="1"/>
  <c r="K1667" i="14" s="1"/>
  <c r="J1667" i="14" a="1"/>
  <c r="J1667" i="14" s="1"/>
  <c r="I1667" i="14" a="1"/>
  <c r="I1667" i="14" s="1"/>
  <c r="H1667" i="14" a="1"/>
  <c r="H1667" i="14" s="1"/>
  <c r="G1667" i="14" a="1"/>
  <c r="G1667" i="14" s="1"/>
  <c r="F1667" i="14" a="1"/>
  <c r="F1667" i="14" s="1"/>
  <c r="E1667" i="14" a="1"/>
  <c r="E1667" i="14" s="1"/>
  <c r="L1666" i="14" a="1"/>
  <c r="L1666" i="14" s="1"/>
  <c r="K1666" i="14" a="1"/>
  <c r="K1666" i="14" s="1"/>
  <c r="J1666" i="14" a="1"/>
  <c r="J1666" i="14" s="1"/>
  <c r="I1666" i="14" a="1"/>
  <c r="I1666" i="14" s="1"/>
  <c r="H1666" i="14" a="1"/>
  <c r="H1666" i="14" s="1"/>
  <c r="G1666" i="14" a="1"/>
  <c r="G1666" i="14" s="1"/>
  <c r="F1666" i="14" a="1"/>
  <c r="F1666" i="14" s="1"/>
  <c r="E1666" i="14" a="1"/>
  <c r="E1666" i="14" s="1"/>
  <c r="L1665" i="14" a="1"/>
  <c r="L1665" i="14" s="1"/>
  <c r="K1665" i="14" a="1"/>
  <c r="K1665" i="14" s="1"/>
  <c r="J1665" i="14" a="1"/>
  <c r="J1665" i="14" s="1"/>
  <c r="I1665" i="14" a="1"/>
  <c r="I1665" i="14" s="1"/>
  <c r="H1665" i="14" a="1"/>
  <c r="H1665" i="14" s="1"/>
  <c r="G1665" i="14" a="1"/>
  <c r="G1665" i="14" s="1"/>
  <c r="F1665" i="14" a="1"/>
  <c r="F1665" i="14" s="1"/>
  <c r="E1665" i="14" a="1"/>
  <c r="E1665" i="14" s="1"/>
  <c r="L1664" i="14" a="1"/>
  <c r="L1664" i="14" s="1"/>
  <c r="K1664" i="14" a="1"/>
  <c r="K1664" i="14" s="1"/>
  <c r="J1664" i="14" a="1"/>
  <c r="J1664" i="14" s="1"/>
  <c r="I1664" i="14" a="1"/>
  <c r="I1664" i="14" s="1"/>
  <c r="H1664" i="14" a="1"/>
  <c r="H1664" i="14" s="1"/>
  <c r="G1664" i="14" a="1"/>
  <c r="G1664" i="14" s="1"/>
  <c r="F1664" i="14" a="1"/>
  <c r="F1664" i="14" s="1"/>
  <c r="E1664" i="14" a="1"/>
  <c r="E1664" i="14" s="1"/>
  <c r="L1663" i="14" a="1"/>
  <c r="L1663" i="14" s="1"/>
  <c r="K1663" i="14" a="1"/>
  <c r="K1663" i="14" s="1"/>
  <c r="J1663" i="14" a="1"/>
  <c r="J1663" i="14" s="1"/>
  <c r="I1663" i="14" a="1"/>
  <c r="I1663" i="14" s="1"/>
  <c r="H1663" i="14" a="1"/>
  <c r="H1663" i="14" s="1"/>
  <c r="G1663" i="14" a="1"/>
  <c r="G1663" i="14" s="1"/>
  <c r="F1663" i="14" a="1"/>
  <c r="F1663" i="14" s="1"/>
  <c r="E1663" i="14" a="1"/>
  <c r="E1663" i="14" s="1"/>
  <c r="L1662" i="14" a="1"/>
  <c r="L1662" i="14" s="1"/>
  <c r="K1662" i="14" a="1"/>
  <c r="K1662" i="14" s="1"/>
  <c r="J1662" i="14" a="1"/>
  <c r="J1662" i="14" s="1"/>
  <c r="I1662" i="14" a="1"/>
  <c r="I1662" i="14" s="1"/>
  <c r="H1662" i="14" a="1"/>
  <c r="H1662" i="14" s="1"/>
  <c r="G1662" i="14" a="1"/>
  <c r="G1662" i="14" s="1"/>
  <c r="F1662" i="14" a="1"/>
  <c r="F1662" i="14" s="1"/>
  <c r="E1662" i="14" a="1"/>
  <c r="E1662" i="14" s="1"/>
  <c r="L1661" i="14" a="1"/>
  <c r="L1661" i="14" s="1"/>
  <c r="K1661" i="14" a="1"/>
  <c r="K1661" i="14" s="1"/>
  <c r="J1661" i="14" a="1"/>
  <c r="J1661" i="14" s="1"/>
  <c r="I1661" i="14" a="1"/>
  <c r="I1661" i="14" s="1"/>
  <c r="H1661" i="14" a="1"/>
  <c r="H1661" i="14" s="1"/>
  <c r="G1661" i="14" a="1"/>
  <c r="G1661" i="14" s="1"/>
  <c r="F1661" i="14" a="1"/>
  <c r="F1661" i="14" s="1"/>
  <c r="E1661" i="14" a="1"/>
  <c r="E1661" i="14" s="1"/>
  <c r="L1660" i="14" a="1"/>
  <c r="L1660" i="14" s="1"/>
  <c r="K1660" i="14" a="1"/>
  <c r="K1660" i="14" s="1"/>
  <c r="J1660" i="14" a="1"/>
  <c r="J1660" i="14" s="1"/>
  <c r="I1660" i="14" a="1"/>
  <c r="I1660" i="14" s="1"/>
  <c r="H1660" i="14" a="1"/>
  <c r="H1660" i="14" s="1"/>
  <c r="G1660" i="14" a="1"/>
  <c r="G1660" i="14" s="1"/>
  <c r="F1660" i="14" a="1"/>
  <c r="F1660" i="14" s="1"/>
  <c r="E1660" i="14" a="1"/>
  <c r="E1660" i="14" s="1"/>
  <c r="L1659" i="14" a="1"/>
  <c r="L1659" i="14" s="1"/>
  <c r="K1659" i="14" a="1"/>
  <c r="K1659" i="14" s="1"/>
  <c r="J1659" i="14" a="1"/>
  <c r="J1659" i="14" s="1"/>
  <c r="I1659" i="14" a="1"/>
  <c r="I1659" i="14" s="1"/>
  <c r="H1659" i="14" a="1"/>
  <c r="H1659" i="14" s="1"/>
  <c r="G1659" i="14" a="1"/>
  <c r="G1659" i="14" s="1"/>
  <c r="F1659" i="14" a="1"/>
  <c r="F1659" i="14" s="1"/>
  <c r="E1659" i="14" a="1"/>
  <c r="E1659" i="14" s="1"/>
  <c r="L1658" i="14" a="1"/>
  <c r="L1658" i="14" s="1"/>
  <c r="K1658" i="14" a="1"/>
  <c r="K1658" i="14" s="1"/>
  <c r="J1658" i="14" a="1"/>
  <c r="J1658" i="14" s="1"/>
  <c r="I1658" i="14" a="1"/>
  <c r="I1658" i="14" s="1"/>
  <c r="H1658" i="14" a="1"/>
  <c r="H1658" i="14" s="1"/>
  <c r="G1658" i="14" a="1"/>
  <c r="G1658" i="14" s="1"/>
  <c r="F1658" i="14" a="1"/>
  <c r="F1658" i="14" s="1"/>
  <c r="E1658" i="14" a="1"/>
  <c r="E1658" i="14" s="1"/>
  <c r="L1657" i="14" a="1"/>
  <c r="L1657" i="14" s="1"/>
  <c r="K1657" i="14" a="1"/>
  <c r="K1657" i="14" s="1"/>
  <c r="J1657" i="14" a="1"/>
  <c r="J1657" i="14" s="1"/>
  <c r="I1657" i="14" a="1"/>
  <c r="I1657" i="14" s="1"/>
  <c r="H1657" i="14" a="1"/>
  <c r="H1657" i="14" s="1"/>
  <c r="G1657" i="14" a="1"/>
  <c r="G1657" i="14" s="1"/>
  <c r="F1657" i="14" a="1"/>
  <c r="F1657" i="14" s="1"/>
  <c r="E1657" i="14" a="1"/>
  <c r="E1657" i="14" s="1"/>
  <c r="L1656" i="14" a="1"/>
  <c r="L1656" i="14" s="1"/>
  <c r="K1656" i="14" a="1"/>
  <c r="K1656" i="14" s="1"/>
  <c r="J1656" i="14" a="1"/>
  <c r="J1656" i="14" s="1"/>
  <c r="I1656" i="14" a="1"/>
  <c r="I1656" i="14" s="1"/>
  <c r="H1656" i="14" a="1"/>
  <c r="H1656" i="14" s="1"/>
  <c r="G1656" i="14" a="1"/>
  <c r="G1656" i="14" s="1"/>
  <c r="F1656" i="14" a="1"/>
  <c r="F1656" i="14" s="1"/>
  <c r="E1656" i="14" a="1"/>
  <c r="E1656" i="14" s="1"/>
  <c r="L1655" i="14" a="1"/>
  <c r="L1655" i="14" s="1"/>
  <c r="K1655" i="14" a="1"/>
  <c r="K1655" i="14" s="1"/>
  <c r="J1655" i="14" a="1"/>
  <c r="J1655" i="14" s="1"/>
  <c r="I1655" i="14" a="1"/>
  <c r="I1655" i="14" s="1"/>
  <c r="H1655" i="14" a="1"/>
  <c r="H1655" i="14" s="1"/>
  <c r="G1655" i="14" a="1"/>
  <c r="G1655" i="14" s="1"/>
  <c r="F1655" i="14" a="1"/>
  <c r="F1655" i="14" s="1"/>
  <c r="E1655" i="14" a="1"/>
  <c r="E1655" i="14" s="1"/>
  <c r="L1654" i="14" a="1"/>
  <c r="L1654" i="14" s="1"/>
  <c r="K1654" i="14" a="1"/>
  <c r="K1654" i="14" s="1"/>
  <c r="J1654" i="14" a="1"/>
  <c r="J1654" i="14" s="1"/>
  <c r="I1654" i="14" a="1"/>
  <c r="I1654" i="14" s="1"/>
  <c r="H1654" i="14" a="1"/>
  <c r="H1654" i="14" s="1"/>
  <c r="G1654" i="14" a="1"/>
  <c r="G1654" i="14" s="1"/>
  <c r="F1654" i="14" a="1"/>
  <c r="F1654" i="14" s="1"/>
  <c r="E1654" i="14" a="1"/>
  <c r="E1654" i="14" s="1"/>
  <c r="L1653" i="14" a="1"/>
  <c r="L1653" i="14" s="1"/>
  <c r="K1653" i="14" a="1"/>
  <c r="K1653" i="14" s="1"/>
  <c r="J1653" i="14" a="1"/>
  <c r="J1653" i="14" s="1"/>
  <c r="I1653" i="14" a="1"/>
  <c r="I1653" i="14" s="1"/>
  <c r="H1653" i="14" a="1"/>
  <c r="H1653" i="14" s="1"/>
  <c r="G1653" i="14" a="1"/>
  <c r="G1653" i="14" s="1"/>
  <c r="F1653" i="14" a="1"/>
  <c r="F1653" i="14" s="1"/>
  <c r="E1653" i="14" a="1"/>
  <c r="E1653" i="14" s="1"/>
  <c r="L1652" i="14" a="1"/>
  <c r="L1652" i="14" s="1"/>
  <c r="K1652" i="14" a="1"/>
  <c r="K1652" i="14" s="1"/>
  <c r="J1652" i="14" a="1"/>
  <c r="J1652" i="14" s="1"/>
  <c r="I1652" i="14" a="1"/>
  <c r="I1652" i="14" s="1"/>
  <c r="H1652" i="14" a="1"/>
  <c r="H1652" i="14" s="1"/>
  <c r="G1652" i="14" a="1"/>
  <c r="G1652" i="14" s="1"/>
  <c r="F1652" i="14" a="1"/>
  <c r="F1652" i="14" s="1"/>
  <c r="E1652" i="14" a="1"/>
  <c r="E1652" i="14" s="1"/>
  <c r="L1651" i="14" a="1"/>
  <c r="L1651" i="14" s="1"/>
  <c r="K1651" i="14" a="1"/>
  <c r="K1651" i="14" s="1"/>
  <c r="J1651" i="14" a="1"/>
  <c r="J1651" i="14" s="1"/>
  <c r="I1651" i="14" a="1"/>
  <c r="I1651" i="14" s="1"/>
  <c r="H1651" i="14" a="1"/>
  <c r="H1651" i="14" s="1"/>
  <c r="G1651" i="14" a="1"/>
  <c r="G1651" i="14" s="1"/>
  <c r="F1651" i="14" a="1"/>
  <c r="F1651" i="14" s="1"/>
  <c r="E1651" i="14" a="1"/>
  <c r="E1651" i="14" s="1"/>
  <c r="L1650" i="14" a="1"/>
  <c r="L1650" i="14" s="1"/>
  <c r="K1650" i="14" a="1"/>
  <c r="K1650" i="14" s="1"/>
  <c r="J1650" i="14" a="1"/>
  <c r="J1650" i="14" s="1"/>
  <c r="I1650" i="14" a="1"/>
  <c r="I1650" i="14" s="1"/>
  <c r="H1650" i="14" a="1"/>
  <c r="H1650" i="14" s="1"/>
  <c r="G1650" i="14" a="1"/>
  <c r="G1650" i="14" s="1"/>
  <c r="F1650" i="14" a="1"/>
  <c r="F1650" i="14" s="1"/>
  <c r="E1650" i="14" a="1"/>
  <c r="E1650" i="14" s="1"/>
  <c r="L1649" i="14" a="1"/>
  <c r="L1649" i="14" s="1"/>
  <c r="K1649" i="14" a="1"/>
  <c r="K1649" i="14" s="1"/>
  <c r="J1649" i="14" a="1"/>
  <c r="J1649" i="14" s="1"/>
  <c r="I1649" i="14" a="1"/>
  <c r="I1649" i="14" s="1"/>
  <c r="H1649" i="14" a="1"/>
  <c r="H1649" i="14" s="1"/>
  <c r="G1649" i="14" a="1"/>
  <c r="G1649" i="14" s="1"/>
  <c r="F1649" i="14" a="1"/>
  <c r="F1649" i="14" s="1"/>
  <c r="E1649" i="14" a="1"/>
  <c r="E1649" i="14" s="1"/>
  <c r="L1648" i="14" a="1"/>
  <c r="L1648" i="14" s="1"/>
  <c r="K1648" i="14" a="1"/>
  <c r="K1648" i="14" s="1"/>
  <c r="J1648" i="14" a="1"/>
  <c r="J1648" i="14" s="1"/>
  <c r="I1648" i="14" a="1"/>
  <c r="I1648" i="14" s="1"/>
  <c r="H1648" i="14" a="1"/>
  <c r="H1648" i="14" s="1"/>
  <c r="G1648" i="14" a="1"/>
  <c r="G1648" i="14" s="1"/>
  <c r="F1648" i="14" a="1"/>
  <c r="F1648" i="14" s="1"/>
  <c r="E1648" i="14" a="1"/>
  <c r="E1648" i="14" s="1"/>
  <c r="L1647" i="14" a="1"/>
  <c r="L1647" i="14" s="1"/>
  <c r="K1647" i="14" a="1"/>
  <c r="K1647" i="14" s="1"/>
  <c r="J1647" i="14" a="1"/>
  <c r="J1647" i="14" s="1"/>
  <c r="I1647" i="14" a="1"/>
  <c r="I1647" i="14" s="1"/>
  <c r="H1647" i="14" a="1"/>
  <c r="H1647" i="14" s="1"/>
  <c r="G1647" i="14" a="1"/>
  <c r="G1647" i="14" s="1"/>
  <c r="F1647" i="14" a="1"/>
  <c r="F1647" i="14" s="1"/>
  <c r="E1647" i="14" a="1"/>
  <c r="E1647" i="14" s="1"/>
  <c r="L1646" i="14" a="1"/>
  <c r="L1646" i="14" s="1"/>
  <c r="K1646" i="14" a="1"/>
  <c r="K1646" i="14" s="1"/>
  <c r="J1646" i="14" a="1"/>
  <c r="J1646" i="14" s="1"/>
  <c r="I1646" i="14" a="1"/>
  <c r="I1646" i="14" s="1"/>
  <c r="H1646" i="14" a="1"/>
  <c r="H1646" i="14" s="1"/>
  <c r="G1646" i="14" a="1"/>
  <c r="G1646" i="14" s="1"/>
  <c r="F1646" i="14" a="1"/>
  <c r="F1646" i="14" s="1"/>
  <c r="E1646" i="14" a="1"/>
  <c r="E1646" i="14" s="1"/>
  <c r="L1645" i="14" a="1"/>
  <c r="L1645" i="14" s="1"/>
  <c r="K1645" i="14" a="1"/>
  <c r="K1645" i="14" s="1"/>
  <c r="J1645" i="14" a="1"/>
  <c r="J1645" i="14" s="1"/>
  <c r="I1645" i="14" a="1"/>
  <c r="I1645" i="14" s="1"/>
  <c r="H1645" i="14" a="1"/>
  <c r="H1645" i="14" s="1"/>
  <c r="G1645" i="14" a="1"/>
  <c r="G1645" i="14" s="1"/>
  <c r="F1645" i="14" a="1"/>
  <c r="F1645" i="14" s="1"/>
  <c r="E1645" i="14" a="1"/>
  <c r="E1645" i="14" s="1"/>
  <c r="L1644" i="14" a="1"/>
  <c r="L1644" i="14" s="1"/>
  <c r="K1644" i="14" a="1"/>
  <c r="K1644" i="14" s="1"/>
  <c r="J1644" i="14" a="1"/>
  <c r="J1644" i="14" s="1"/>
  <c r="I1644" i="14" a="1"/>
  <c r="I1644" i="14" s="1"/>
  <c r="H1644" i="14" a="1"/>
  <c r="H1644" i="14" s="1"/>
  <c r="G1644" i="14" a="1"/>
  <c r="G1644" i="14" s="1"/>
  <c r="F1644" i="14" a="1"/>
  <c r="F1644" i="14" s="1"/>
  <c r="E1644" i="14" a="1"/>
  <c r="E1644" i="14" s="1"/>
  <c r="L1643" i="14" a="1"/>
  <c r="L1643" i="14" s="1"/>
  <c r="K1643" i="14" a="1"/>
  <c r="K1643" i="14" s="1"/>
  <c r="J1643" i="14" a="1"/>
  <c r="J1643" i="14" s="1"/>
  <c r="I1643" i="14" a="1"/>
  <c r="I1643" i="14" s="1"/>
  <c r="H1643" i="14" a="1"/>
  <c r="H1643" i="14" s="1"/>
  <c r="G1643" i="14" a="1"/>
  <c r="G1643" i="14" s="1"/>
  <c r="F1643" i="14" a="1"/>
  <c r="F1643" i="14" s="1"/>
  <c r="E1643" i="14" a="1"/>
  <c r="E1643" i="14" s="1"/>
  <c r="L1642" i="14" a="1"/>
  <c r="L1642" i="14" s="1"/>
  <c r="K1642" i="14" a="1"/>
  <c r="K1642" i="14" s="1"/>
  <c r="J1642" i="14" a="1"/>
  <c r="J1642" i="14" s="1"/>
  <c r="I1642" i="14" a="1"/>
  <c r="I1642" i="14" s="1"/>
  <c r="H1642" i="14" a="1"/>
  <c r="H1642" i="14" s="1"/>
  <c r="G1642" i="14" a="1"/>
  <c r="G1642" i="14" s="1"/>
  <c r="F1642" i="14" a="1"/>
  <c r="F1642" i="14" s="1"/>
  <c r="E1642" i="14" a="1"/>
  <c r="E1642" i="14" s="1"/>
  <c r="L1641" i="14" a="1"/>
  <c r="L1641" i="14" s="1"/>
  <c r="K1641" i="14" a="1"/>
  <c r="K1641" i="14" s="1"/>
  <c r="J1641" i="14" a="1"/>
  <c r="J1641" i="14" s="1"/>
  <c r="I1641" i="14" a="1"/>
  <c r="I1641" i="14" s="1"/>
  <c r="H1641" i="14" a="1"/>
  <c r="H1641" i="14" s="1"/>
  <c r="G1641" i="14" a="1"/>
  <c r="G1641" i="14" s="1"/>
  <c r="F1641" i="14" a="1"/>
  <c r="F1641" i="14" s="1"/>
  <c r="E1641" i="14" a="1"/>
  <c r="E1641" i="14" s="1"/>
  <c r="L1640" i="14" a="1"/>
  <c r="L1640" i="14" s="1"/>
  <c r="K1640" i="14" a="1"/>
  <c r="K1640" i="14" s="1"/>
  <c r="J1640" i="14" a="1"/>
  <c r="J1640" i="14" s="1"/>
  <c r="I1640" i="14" a="1"/>
  <c r="I1640" i="14" s="1"/>
  <c r="H1640" i="14" a="1"/>
  <c r="H1640" i="14" s="1"/>
  <c r="G1640" i="14" a="1"/>
  <c r="G1640" i="14" s="1"/>
  <c r="F1640" i="14" a="1"/>
  <c r="F1640" i="14" s="1"/>
  <c r="E1640" i="14" a="1"/>
  <c r="E1640" i="14" s="1"/>
  <c r="L1639" i="14" a="1"/>
  <c r="L1639" i="14" s="1"/>
  <c r="K1639" i="14" a="1"/>
  <c r="K1639" i="14" s="1"/>
  <c r="J1639" i="14" a="1"/>
  <c r="J1639" i="14" s="1"/>
  <c r="I1639" i="14" a="1"/>
  <c r="I1639" i="14" s="1"/>
  <c r="H1639" i="14" a="1"/>
  <c r="H1639" i="14" s="1"/>
  <c r="G1639" i="14" a="1"/>
  <c r="G1639" i="14" s="1"/>
  <c r="F1639" i="14" a="1"/>
  <c r="F1639" i="14" s="1"/>
  <c r="E1639" i="14" a="1"/>
  <c r="E1639" i="14" s="1"/>
  <c r="L1637" i="14" a="1"/>
  <c r="L1637" i="14" s="1"/>
  <c r="K1637" i="14" a="1"/>
  <c r="K1637" i="14" s="1"/>
  <c r="J1637" i="14" a="1"/>
  <c r="J1637" i="14" s="1"/>
  <c r="I1637" i="14" a="1"/>
  <c r="I1637" i="14" s="1"/>
  <c r="H1637" i="14" a="1"/>
  <c r="H1637" i="14" s="1"/>
  <c r="G1637" i="14" a="1"/>
  <c r="G1637" i="14" s="1"/>
  <c r="F1637" i="14" a="1"/>
  <c r="F1637" i="14" s="1"/>
  <c r="E1637" i="14" a="1"/>
  <c r="E1637" i="14" s="1"/>
  <c r="L1636" i="14" a="1"/>
  <c r="L1636" i="14" s="1"/>
  <c r="K1636" i="14" a="1"/>
  <c r="K1636" i="14" s="1"/>
  <c r="J1636" i="14" a="1"/>
  <c r="J1636" i="14" s="1"/>
  <c r="I1636" i="14" a="1"/>
  <c r="I1636" i="14" s="1"/>
  <c r="H1636" i="14" a="1"/>
  <c r="H1636" i="14" s="1"/>
  <c r="G1636" i="14" a="1"/>
  <c r="G1636" i="14" s="1"/>
  <c r="F1636" i="14" a="1"/>
  <c r="F1636" i="14" s="1"/>
  <c r="E1636" i="14" a="1"/>
  <c r="E1636" i="14" s="1"/>
  <c r="L1635" i="14" a="1"/>
  <c r="L1635" i="14" s="1"/>
  <c r="K1635" i="14" a="1"/>
  <c r="K1635" i="14" s="1"/>
  <c r="J1635" i="14" a="1"/>
  <c r="J1635" i="14" s="1"/>
  <c r="I1635" i="14" a="1"/>
  <c r="I1635" i="14" s="1"/>
  <c r="H1635" i="14" a="1"/>
  <c r="H1635" i="14" s="1"/>
  <c r="G1635" i="14" a="1"/>
  <c r="G1635" i="14" s="1"/>
  <c r="F1635" i="14" a="1"/>
  <c r="F1635" i="14" s="1"/>
  <c r="E1635" i="14" a="1"/>
  <c r="E1635" i="14" s="1"/>
  <c r="L1634" i="14" a="1"/>
  <c r="L1634" i="14" s="1"/>
  <c r="K1634" i="14" a="1"/>
  <c r="K1634" i="14" s="1"/>
  <c r="J1634" i="14" a="1"/>
  <c r="J1634" i="14" s="1"/>
  <c r="I1634" i="14" a="1"/>
  <c r="I1634" i="14" s="1"/>
  <c r="H1634" i="14" a="1"/>
  <c r="H1634" i="14" s="1"/>
  <c r="G1634" i="14" a="1"/>
  <c r="G1634" i="14" s="1"/>
  <c r="F1634" i="14" a="1"/>
  <c r="F1634" i="14" s="1"/>
  <c r="E1634" i="14" a="1"/>
  <c r="E1634" i="14" s="1"/>
  <c r="L1633" i="14" a="1"/>
  <c r="L1633" i="14" s="1"/>
  <c r="K1633" i="14" a="1"/>
  <c r="K1633" i="14" s="1"/>
  <c r="J1633" i="14" a="1"/>
  <c r="J1633" i="14" s="1"/>
  <c r="I1633" i="14" a="1"/>
  <c r="I1633" i="14" s="1"/>
  <c r="H1633" i="14" a="1"/>
  <c r="H1633" i="14" s="1"/>
  <c r="G1633" i="14" a="1"/>
  <c r="G1633" i="14" s="1"/>
  <c r="F1633" i="14" a="1"/>
  <c r="F1633" i="14" s="1"/>
  <c r="E1633" i="14" a="1"/>
  <c r="E1633" i="14" s="1"/>
  <c r="L1632" i="14" a="1"/>
  <c r="L1632" i="14" s="1"/>
  <c r="K1632" i="14" a="1"/>
  <c r="K1632" i="14" s="1"/>
  <c r="J1632" i="14" a="1"/>
  <c r="J1632" i="14" s="1"/>
  <c r="I1632" i="14" a="1"/>
  <c r="I1632" i="14" s="1"/>
  <c r="H1632" i="14" a="1"/>
  <c r="H1632" i="14" s="1"/>
  <c r="G1632" i="14" a="1"/>
  <c r="G1632" i="14" s="1"/>
  <c r="F1632" i="14" a="1"/>
  <c r="F1632" i="14" s="1"/>
  <c r="E1632" i="14" a="1"/>
  <c r="E1632" i="14" s="1"/>
  <c r="L1631" i="14" a="1"/>
  <c r="L1631" i="14" s="1"/>
  <c r="K1631" i="14" a="1"/>
  <c r="K1631" i="14" s="1"/>
  <c r="J1631" i="14" a="1"/>
  <c r="J1631" i="14" s="1"/>
  <c r="I1631" i="14" a="1"/>
  <c r="I1631" i="14" s="1"/>
  <c r="H1631" i="14" a="1"/>
  <c r="H1631" i="14" s="1"/>
  <c r="G1631" i="14" a="1"/>
  <c r="G1631" i="14" s="1"/>
  <c r="F1631" i="14" a="1"/>
  <c r="F1631" i="14" s="1"/>
  <c r="E1631" i="14" a="1"/>
  <c r="E1631" i="14" s="1"/>
  <c r="L1630" i="14" a="1"/>
  <c r="L1630" i="14" s="1"/>
  <c r="K1630" i="14" a="1"/>
  <c r="K1630" i="14" s="1"/>
  <c r="J1630" i="14" a="1"/>
  <c r="J1630" i="14" s="1"/>
  <c r="I1630" i="14" a="1"/>
  <c r="I1630" i="14" s="1"/>
  <c r="H1630" i="14" a="1"/>
  <c r="H1630" i="14" s="1"/>
  <c r="G1630" i="14" a="1"/>
  <c r="G1630" i="14" s="1"/>
  <c r="F1630" i="14" a="1"/>
  <c r="F1630" i="14" s="1"/>
  <c r="E1630" i="14" a="1"/>
  <c r="E1630" i="14" s="1"/>
  <c r="L1629" i="14" a="1"/>
  <c r="L1629" i="14" s="1"/>
  <c r="K1629" i="14" a="1"/>
  <c r="K1629" i="14" s="1"/>
  <c r="J1629" i="14" a="1"/>
  <c r="J1629" i="14" s="1"/>
  <c r="I1629" i="14" a="1"/>
  <c r="I1629" i="14" s="1"/>
  <c r="H1629" i="14" a="1"/>
  <c r="H1629" i="14" s="1"/>
  <c r="G1629" i="14" a="1"/>
  <c r="G1629" i="14" s="1"/>
  <c r="F1629" i="14" a="1"/>
  <c r="F1629" i="14" s="1"/>
  <c r="E1629" i="14" a="1"/>
  <c r="E1629" i="14" s="1"/>
  <c r="L1628" i="14" a="1"/>
  <c r="L1628" i="14" s="1"/>
  <c r="K1628" i="14" a="1"/>
  <c r="K1628" i="14" s="1"/>
  <c r="J1628" i="14" a="1"/>
  <c r="J1628" i="14" s="1"/>
  <c r="I1628" i="14" a="1"/>
  <c r="I1628" i="14" s="1"/>
  <c r="H1628" i="14" a="1"/>
  <c r="H1628" i="14" s="1"/>
  <c r="G1628" i="14" a="1"/>
  <c r="G1628" i="14" s="1"/>
  <c r="F1628" i="14" a="1"/>
  <c r="F1628" i="14" s="1"/>
  <c r="E1628" i="14" a="1"/>
  <c r="E1628" i="14" s="1"/>
  <c r="L1627" i="14" a="1"/>
  <c r="L1627" i="14" s="1"/>
  <c r="K1627" i="14" a="1"/>
  <c r="K1627" i="14" s="1"/>
  <c r="J1627" i="14" a="1"/>
  <c r="J1627" i="14" s="1"/>
  <c r="I1627" i="14" a="1"/>
  <c r="I1627" i="14" s="1"/>
  <c r="H1627" i="14" a="1"/>
  <c r="H1627" i="14" s="1"/>
  <c r="G1627" i="14" a="1"/>
  <c r="G1627" i="14" s="1"/>
  <c r="F1627" i="14" a="1"/>
  <c r="F1627" i="14" s="1"/>
  <c r="E1627" i="14" a="1"/>
  <c r="E1627" i="14" s="1"/>
  <c r="L1626" i="14" a="1"/>
  <c r="L1626" i="14" s="1"/>
  <c r="K1626" i="14" a="1"/>
  <c r="K1626" i="14" s="1"/>
  <c r="J1626" i="14" a="1"/>
  <c r="J1626" i="14" s="1"/>
  <c r="I1626" i="14" a="1"/>
  <c r="I1626" i="14" s="1"/>
  <c r="H1626" i="14" a="1"/>
  <c r="H1626" i="14" s="1"/>
  <c r="G1626" i="14" a="1"/>
  <c r="G1626" i="14" s="1"/>
  <c r="F1626" i="14" a="1"/>
  <c r="F1626" i="14" s="1"/>
  <c r="E1626" i="14" a="1"/>
  <c r="E1626" i="14" s="1"/>
  <c r="L1625" i="14" a="1"/>
  <c r="L1625" i="14" s="1"/>
  <c r="K1625" i="14" a="1"/>
  <c r="K1625" i="14" s="1"/>
  <c r="J1625" i="14" a="1"/>
  <c r="J1625" i="14" s="1"/>
  <c r="I1625" i="14" a="1"/>
  <c r="I1625" i="14" s="1"/>
  <c r="H1625" i="14" a="1"/>
  <c r="H1625" i="14" s="1"/>
  <c r="G1625" i="14" a="1"/>
  <c r="G1625" i="14" s="1"/>
  <c r="F1625" i="14" a="1"/>
  <c r="F1625" i="14" s="1"/>
  <c r="E1625" i="14" a="1"/>
  <c r="E1625" i="14" s="1"/>
  <c r="L1624" i="14" a="1"/>
  <c r="L1624" i="14" s="1"/>
  <c r="K1624" i="14" a="1"/>
  <c r="K1624" i="14" s="1"/>
  <c r="J1624" i="14" a="1"/>
  <c r="J1624" i="14" s="1"/>
  <c r="I1624" i="14" a="1"/>
  <c r="I1624" i="14" s="1"/>
  <c r="H1624" i="14" a="1"/>
  <c r="H1624" i="14" s="1"/>
  <c r="G1624" i="14" a="1"/>
  <c r="G1624" i="14" s="1"/>
  <c r="F1624" i="14" a="1"/>
  <c r="F1624" i="14" s="1"/>
  <c r="E1624" i="14" a="1"/>
  <c r="E1624" i="14" s="1"/>
  <c r="L1623" i="14" a="1"/>
  <c r="L1623" i="14" s="1"/>
  <c r="K1623" i="14" a="1"/>
  <c r="K1623" i="14" s="1"/>
  <c r="J1623" i="14" a="1"/>
  <c r="J1623" i="14" s="1"/>
  <c r="I1623" i="14" a="1"/>
  <c r="I1623" i="14" s="1"/>
  <c r="H1623" i="14" a="1"/>
  <c r="H1623" i="14" s="1"/>
  <c r="G1623" i="14" a="1"/>
  <c r="G1623" i="14" s="1"/>
  <c r="F1623" i="14" a="1"/>
  <c r="F1623" i="14" s="1"/>
  <c r="E1623" i="14" a="1"/>
  <c r="E1623" i="14" s="1"/>
  <c r="L1622" i="14" a="1"/>
  <c r="L1622" i="14" s="1"/>
  <c r="K1622" i="14" a="1"/>
  <c r="K1622" i="14" s="1"/>
  <c r="J1622" i="14" a="1"/>
  <c r="J1622" i="14" s="1"/>
  <c r="I1622" i="14" a="1"/>
  <c r="I1622" i="14" s="1"/>
  <c r="H1622" i="14" a="1"/>
  <c r="H1622" i="14" s="1"/>
  <c r="G1622" i="14" a="1"/>
  <c r="G1622" i="14" s="1"/>
  <c r="F1622" i="14" a="1"/>
  <c r="F1622" i="14" s="1"/>
  <c r="E1622" i="14" a="1"/>
  <c r="E1622" i="14" s="1"/>
  <c r="L1621" i="14" a="1"/>
  <c r="L1621" i="14" s="1"/>
  <c r="K1621" i="14" a="1"/>
  <c r="K1621" i="14" s="1"/>
  <c r="J1621" i="14" a="1"/>
  <c r="J1621" i="14" s="1"/>
  <c r="I1621" i="14" a="1"/>
  <c r="I1621" i="14" s="1"/>
  <c r="H1621" i="14" a="1"/>
  <c r="H1621" i="14" s="1"/>
  <c r="G1621" i="14" a="1"/>
  <c r="G1621" i="14" s="1"/>
  <c r="F1621" i="14" a="1"/>
  <c r="F1621" i="14" s="1"/>
  <c r="E1621" i="14" a="1"/>
  <c r="E1621" i="14" s="1"/>
  <c r="L1620" i="14" a="1"/>
  <c r="L1620" i="14" s="1"/>
  <c r="K1620" i="14" a="1"/>
  <c r="K1620" i="14" s="1"/>
  <c r="J1620" i="14" a="1"/>
  <c r="J1620" i="14" s="1"/>
  <c r="I1620" i="14" a="1"/>
  <c r="I1620" i="14" s="1"/>
  <c r="H1620" i="14" a="1"/>
  <c r="H1620" i="14" s="1"/>
  <c r="G1620" i="14" a="1"/>
  <c r="G1620" i="14" s="1"/>
  <c r="F1620" i="14" a="1"/>
  <c r="F1620" i="14" s="1"/>
  <c r="E1620" i="14" a="1"/>
  <c r="E1620" i="14" s="1"/>
  <c r="L1619" i="14" a="1"/>
  <c r="L1619" i="14" s="1"/>
  <c r="K1619" i="14" a="1"/>
  <c r="K1619" i="14" s="1"/>
  <c r="J1619" i="14" a="1"/>
  <c r="J1619" i="14" s="1"/>
  <c r="I1619" i="14" a="1"/>
  <c r="I1619" i="14" s="1"/>
  <c r="H1619" i="14" a="1"/>
  <c r="H1619" i="14" s="1"/>
  <c r="G1619" i="14" a="1"/>
  <c r="G1619" i="14" s="1"/>
  <c r="F1619" i="14" a="1"/>
  <c r="F1619" i="14" s="1"/>
  <c r="E1619" i="14" a="1"/>
  <c r="E1619" i="14" s="1"/>
  <c r="L1618" i="14" a="1"/>
  <c r="L1618" i="14" s="1"/>
  <c r="K1618" i="14" a="1"/>
  <c r="K1618" i="14" s="1"/>
  <c r="J1618" i="14" a="1"/>
  <c r="J1618" i="14" s="1"/>
  <c r="I1618" i="14" a="1"/>
  <c r="I1618" i="14" s="1"/>
  <c r="H1618" i="14" a="1"/>
  <c r="H1618" i="14" s="1"/>
  <c r="G1618" i="14" a="1"/>
  <c r="G1618" i="14" s="1"/>
  <c r="F1618" i="14" a="1"/>
  <c r="F1618" i="14" s="1"/>
  <c r="E1618" i="14" a="1"/>
  <c r="E1618" i="14" s="1"/>
  <c r="L1617" i="14" a="1"/>
  <c r="L1617" i="14" s="1"/>
  <c r="K1617" i="14" a="1"/>
  <c r="K1617" i="14" s="1"/>
  <c r="J1617" i="14" a="1"/>
  <c r="J1617" i="14" s="1"/>
  <c r="I1617" i="14" a="1"/>
  <c r="I1617" i="14" s="1"/>
  <c r="H1617" i="14" a="1"/>
  <c r="H1617" i="14" s="1"/>
  <c r="G1617" i="14" a="1"/>
  <c r="G1617" i="14" s="1"/>
  <c r="F1617" i="14" a="1"/>
  <c r="F1617" i="14" s="1"/>
  <c r="E1617" i="14" a="1"/>
  <c r="E1617" i="14" s="1"/>
  <c r="L1616" i="14" a="1"/>
  <c r="L1616" i="14" s="1"/>
  <c r="K1616" i="14" a="1"/>
  <c r="K1616" i="14" s="1"/>
  <c r="J1616" i="14" a="1"/>
  <c r="J1616" i="14" s="1"/>
  <c r="I1616" i="14" a="1"/>
  <c r="I1616" i="14" s="1"/>
  <c r="H1616" i="14" a="1"/>
  <c r="H1616" i="14" s="1"/>
  <c r="G1616" i="14" a="1"/>
  <c r="G1616" i="14" s="1"/>
  <c r="F1616" i="14" a="1"/>
  <c r="F1616" i="14" s="1"/>
  <c r="E1616" i="14" a="1"/>
  <c r="E1616" i="14" s="1"/>
  <c r="L1615" i="14" a="1"/>
  <c r="L1615" i="14" s="1"/>
  <c r="K1615" i="14" a="1"/>
  <c r="K1615" i="14" s="1"/>
  <c r="J1615" i="14" a="1"/>
  <c r="J1615" i="14" s="1"/>
  <c r="I1615" i="14" a="1"/>
  <c r="I1615" i="14" s="1"/>
  <c r="H1615" i="14" a="1"/>
  <c r="H1615" i="14" s="1"/>
  <c r="G1615" i="14" a="1"/>
  <c r="G1615" i="14" s="1"/>
  <c r="F1615" i="14" a="1"/>
  <c r="F1615" i="14" s="1"/>
  <c r="E1615" i="14" a="1"/>
  <c r="E1615" i="14" s="1"/>
  <c r="L1614" i="14" a="1"/>
  <c r="L1614" i="14" s="1"/>
  <c r="K1614" i="14" a="1"/>
  <c r="K1614" i="14" s="1"/>
  <c r="J1614" i="14" a="1"/>
  <c r="J1614" i="14" s="1"/>
  <c r="I1614" i="14" a="1"/>
  <c r="I1614" i="14" s="1"/>
  <c r="H1614" i="14" a="1"/>
  <c r="H1614" i="14" s="1"/>
  <c r="G1614" i="14" a="1"/>
  <c r="G1614" i="14" s="1"/>
  <c r="F1614" i="14" a="1"/>
  <c r="F1614" i="14" s="1"/>
  <c r="E1614" i="14" a="1"/>
  <c r="E1614" i="14" s="1"/>
  <c r="L1613" i="14" a="1"/>
  <c r="L1613" i="14" s="1"/>
  <c r="K1613" i="14" a="1"/>
  <c r="K1613" i="14" s="1"/>
  <c r="J1613" i="14" a="1"/>
  <c r="J1613" i="14" s="1"/>
  <c r="I1613" i="14" a="1"/>
  <c r="I1613" i="14" s="1"/>
  <c r="H1613" i="14" a="1"/>
  <c r="H1613" i="14" s="1"/>
  <c r="G1613" i="14" a="1"/>
  <c r="G1613" i="14" s="1"/>
  <c r="F1613" i="14" a="1"/>
  <c r="F1613" i="14" s="1"/>
  <c r="E1613" i="14" a="1"/>
  <c r="E1613" i="14" s="1"/>
  <c r="L1612" i="14" a="1"/>
  <c r="L1612" i="14" s="1"/>
  <c r="K1612" i="14" a="1"/>
  <c r="K1612" i="14" s="1"/>
  <c r="J1612" i="14" a="1"/>
  <c r="J1612" i="14" s="1"/>
  <c r="I1612" i="14" a="1"/>
  <c r="I1612" i="14" s="1"/>
  <c r="H1612" i="14" a="1"/>
  <c r="H1612" i="14" s="1"/>
  <c r="G1612" i="14" a="1"/>
  <c r="G1612" i="14" s="1"/>
  <c r="F1612" i="14" a="1"/>
  <c r="F1612" i="14" s="1"/>
  <c r="E1612" i="14" a="1"/>
  <c r="E1612" i="14" s="1"/>
  <c r="L1611" i="14" a="1"/>
  <c r="L1611" i="14" s="1"/>
  <c r="K1611" i="14" a="1"/>
  <c r="K1611" i="14" s="1"/>
  <c r="J1611" i="14" a="1"/>
  <c r="J1611" i="14" s="1"/>
  <c r="I1611" i="14" a="1"/>
  <c r="I1611" i="14" s="1"/>
  <c r="H1611" i="14" a="1"/>
  <c r="H1611" i="14" s="1"/>
  <c r="G1611" i="14" a="1"/>
  <c r="G1611" i="14" s="1"/>
  <c r="F1611" i="14" a="1"/>
  <c r="F1611" i="14" s="1"/>
  <c r="E1611" i="14" a="1"/>
  <c r="E1611" i="14" s="1"/>
  <c r="L1610" i="14" a="1"/>
  <c r="L1610" i="14" s="1"/>
  <c r="K1610" i="14" a="1"/>
  <c r="K1610" i="14" s="1"/>
  <c r="J1610" i="14" a="1"/>
  <c r="J1610" i="14" s="1"/>
  <c r="I1610" i="14" a="1"/>
  <c r="I1610" i="14" s="1"/>
  <c r="H1610" i="14" a="1"/>
  <c r="H1610" i="14" s="1"/>
  <c r="G1610" i="14" a="1"/>
  <c r="G1610" i="14" s="1"/>
  <c r="F1610" i="14" a="1"/>
  <c r="F1610" i="14" s="1"/>
  <c r="E1610" i="14" a="1"/>
  <c r="E1610" i="14" s="1"/>
  <c r="L1609" i="14" a="1"/>
  <c r="L1609" i="14" s="1"/>
  <c r="K1609" i="14" a="1"/>
  <c r="K1609" i="14" s="1"/>
  <c r="J1609" i="14" a="1"/>
  <c r="J1609" i="14" s="1"/>
  <c r="I1609" i="14" a="1"/>
  <c r="I1609" i="14" s="1"/>
  <c r="H1609" i="14" a="1"/>
  <c r="H1609" i="14" s="1"/>
  <c r="G1609" i="14" a="1"/>
  <c r="G1609" i="14" s="1"/>
  <c r="F1609" i="14" a="1"/>
  <c r="F1609" i="14" s="1"/>
  <c r="E1609" i="14" a="1"/>
  <c r="E1609" i="14" s="1"/>
  <c r="L1608" i="14" a="1"/>
  <c r="L1608" i="14" s="1"/>
  <c r="K1608" i="14" a="1"/>
  <c r="K1608" i="14" s="1"/>
  <c r="J1608" i="14" a="1"/>
  <c r="J1608" i="14" s="1"/>
  <c r="I1608" i="14" a="1"/>
  <c r="I1608" i="14" s="1"/>
  <c r="H1608" i="14" a="1"/>
  <c r="H1608" i="14" s="1"/>
  <c r="G1608" i="14" a="1"/>
  <c r="G1608" i="14" s="1"/>
  <c r="F1608" i="14" a="1"/>
  <c r="F1608" i="14" s="1"/>
  <c r="E1608" i="14" a="1"/>
  <c r="E1608" i="14" s="1"/>
  <c r="L1607" i="14" a="1"/>
  <c r="L1607" i="14" s="1"/>
  <c r="K1607" i="14" a="1"/>
  <c r="K1607" i="14" s="1"/>
  <c r="J1607" i="14" a="1"/>
  <c r="J1607" i="14" s="1"/>
  <c r="I1607" i="14" a="1"/>
  <c r="I1607" i="14" s="1"/>
  <c r="H1607" i="14" a="1"/>
  <c r="H1607" i="14" s="1"/>
  <c r="G1607" i="14" a="1"/>
  <c r="G1607" i="14" s="1"/>
  <c r="F1607" i="14" a="1"/>
  <c r="F1607" i="14" s="1"/>
  <c r="E1607" i="14" a="1"/>
  <c r="E1607" i="14" s="1"/>
  <c r="L1606" i="14" a="1"/>
  <c r="L1606" i="14" s="1"/>
  <c r="K1606" i="14" a="1"/>
  <c r="K1606" i="14" s="1"/>
  <c r="J1606" i="14" a="1"/>
  <c r="J1606" i="14" s="1"/>
  <c r="I1606" i="14" a="1"/>
  <c r="I1606" i="14" s="1"/>
  <c r="H1606" i="14" a="1"/>
  <c r="H1606" i="14" s="1"/>
  <c r="G1606" i="14" a="1"/>
  <c r="G1606" i="14" s="1"/>
  <c r="F1606" i="14" a="1"/>
  <c r="F1606" i="14" s="1"/>
  <c r="E1606" i="14" a="1"/>
  <c r="E1606" i="14" s="1"/>
  <c r="L1605" i="14" a="1"/>
  <c r="L1605" i="14" s="1"/>
  <c r="K1605" i="14" a="1"/>
  <c r="K1605" i="14" s="1"/>
  <c r="J1605" i="14" a="1"/>
  <c r="J1605" i="14" s="1"/>
  <c r="I1605" i="14" a="1"/>
  <c r="I1605" i="14" s="1"/>
  <c r="H1605" i="14" a="1"/>
  <c r="H1605" i="14" s="1"/>
  <c r="G1605" i="14" a="1"/>
  <c r="G1605" i="14" s="1"/>
  <c r="F1605" i="14" a="1"/>
  <c r="F1605" i="14" s="1"/>
  <c r="E1605" i="14" a="1"/>
  <c r="E1605" i="14" s="1"/>
  <c r="L1604" i="14" a="1"/>
  <c r="L1604" i="14" s="1"/>
  <c r="K1604" i="14" a="1"/>
  <c r="K1604" i="14" s="1"/>
  <c r="J1604" i="14" a="1"/>
  <c r="J1604" i="14" s="1"/>
  <c r="I1604" i="14" a="1"/>
  <c r="I1604" i="14" s="1"/>
  <c r="H1604" i="14" a="1"/>
  <c r="H1604" i="14" s="1"/>
  <c r="G1604" i="14" a="1"/>
  <c r="G1604" i="14" s="1"/>
  <c r="F1604" i="14" a="1"/>
  <c r="F1604" i="14" s="1"/>
  <c r="E1604" i="14" a="1"/>
  <c r="E1604" i="14" s="1"/>
  <c r="L1603" i="14" a="1"/>
  <c r="L1603" i="14" s="1"/>
  <c r="K1603" i="14" a="1"/>
  <c r="K1603" i="14" s="1"/>
  <c r="J1603" i="14" a="1"/>
  <c r="J1603" i="14" s="1"/>
  <c r="I1603" i="14" a="1"/>
  <c r="I1603" i="14" s="1"/>
  <c r="H1603" i="14" a="1"/>
  <c r="H1603" i="14" s="1"/>
  <c r="G1603" i="14" a="1"/>
  <c r="G1603" i="14" s="1"/>
  <c r="F1603" i="14" a="1"/>
  <c r="F1603" i="14" s="1"/>
  <c r="E1603" i="14" a="1"/>
  <c r="E1603" i="14" s="1"/>
  <c r="L1602" i="14" a="1"/>
  <c r="L1602" i="14" s="1"/>
  <c r="K1602" i="14" a="1"/>
  <c r="K1602" i="14" s="1"/>
  <c r="J1602" i="14" a="1"/>
  <c r="J1602" i="14" s="1"/>
  <c r="I1602" i="14" a="1"/>
  <c r="I1602" i="14" s="1"/>
  <c r="H1602" i="14" a="1"/>
  <c r="H1602" i="14" s="1"/>
  <c r="G1602" i="14" a="1"/>
  <c r="G1602" i="14" s="1"/>
  <c r="F1602" i="14" a="1"/>
  <c r="F1602" i="14" s="1"/>
  <c r="E1602" i="14" a="1"/>
  <c r="E1602" i="14" s="1"/>
  <c r="L1601" i="14" a="1"/>
  <c r="L1601" i="14" s="1"/>
  <c r="K1601" i="14" a="1"/>
  <c r="K1601" i="14" s="1"/>
  <c r="J1601" i="14" a="1"/>
  <c r="J1601" i="14" s="1"/>
  <c r="I1601" i="14" a="1"/>
  <c r="I1601" i="14" s="1"/>
  <c r="H1601" i="14" a="1"/>
  <c r="H1601" i="14" s="1"/>
  <c r="G1601" i="14" a="1"/>
  <c r="G1601" i="14" s="1"/>
  <c r="F1601" i="14" a="1"/>
  <c r="F1601" i="14" s="1"/>
  <c r="E1601" i="14" a="1"/>
  <c r="E1601" i="14" s="1"/>
  <c r="L1600" i="14" a="1"/>
  <c r="L1600" i="14" s="1"/>
  <c r="K1600" i="14" a="1"/>
  <c r="K1600" i="14" s="1"/>
  <c r="J1600" i="14" a="1"/>
  <c r="J1600" i="14" s="1"/>
  <c r="I1600" i="14" a="1"/>
  <c r="I1600" i="14" s="1"/>
  <c r="H1600" i="14" a="1"/>
  <c r="H1600" i="14" s="1"/>
  <c r="G1600" i="14" a="1"/>
  <c r="G1600" i="14" s="1"/>
  <c r="F1600" i="14" a="1"/>
  <c r="F1600" i="14" s="1"/>
  <c r="E1600" i="14" a="1"/>
  <c r="E1600" i="14" s="1"/>
  <c r="L1599" i="14" a="1"/>
  <c r="L1599" i="14" s="1"/>
  <c r="K1599" i="14" a="1"/>
  <c r="K1599" i="14" s="1"/>
  <c r="J1599" i="14" a="1"/>
  <c r="J1599" i="14" s="1"/>
  <c r="I1599" i="14" a="1"/>
  <c r="I1599" i="14" s="1"/>
  <c r="H1599" i="14" a="1"/>
  <c r="H1599" i="14" s="1"/>
  <c r="G1599" i="14" a="1"/>
  <c r="G1599" i="14" s="1"/>
  <c r="F1599" i="14" a="1"/>
  <c r="F1599" i="14" s="1"/>
  <c r="E1599" i="14" a="1"/>
  <c r="E1599" i="14" s="1"/>
  <c r="L1598" i="14" a="1"/>
  <c r="L1598" i="14" s="1"/>
  <c r="K1598" i="14" a="1"/>
  <c r="K1598" i="14" s="1"/>
  <c r="J1598" i="14" a="1"/>
  <c r="J1598" i="14" s="1"/>
  <c r="I1598" i="14" a="1"/>
  <c r="I1598" i="14" s="1"/>
  <c r="H1598" i="14" a="1"/>
  <c r="H1598" i="14" s="1"/>
  <c r="G1598" i="14" a="1"/>
  <c r="G1598" i="14" s="1"/>
  <c r="F1598" i="14" a="1"/>
  <c r="F1598" i="14" s="1"/>
  <c r="E1598" i="14" a="1"/>
  <c r="E1598" i="14" s="1"/>
  <c r="L1597" i="14" a="1"/>
  <c r="L1597" i="14" s="1"/>
  <c r="K1597" i="14" a="1"/>
  <c r="K1597" i="14" s="1"/>
  <c r="J1597" i="14" a="1"/>
  <c r="J1597" i="14" s="1"/>
  <c r="I1597" i="14" a="1"/>
  <c r="I1597" i="14" s="1"/>
  <c r="H1597" i="14" a="1"/>
  <c r="H1597" i="14" s="1"/>
  <c r="G1597" i="14" a="1"/>
  <c r="G1597" i="14" s="1"/>
  <c r="F1597" i="14" a="1"/>
  <c r="F1597" i="14" s="1"/>
  <c r="E1597" i="14" a="1"/>
  <c r="E1597" i="14" s="1"/>
  <c r="L1596" i="14" a="1"/>
  <c r="L1596" i="14" s="1"/>
  <c r="K1596" i="14" a="1"/>
  <c r="K1596" i="14" s="1"/>
  <c r="J1596" i="14" a="1"/>
  <c r="J1596" i="14" s="1"/>
  <c r="I1596" i="14" a="1"/>
  <c r="I1596" i="14" s="1"/>
  <c r="H1596" i="14" a="1"/>
  <c r="H1596" i="14" s="1"/>
  <c r="G1596" i="14" a="1"/>
  <c r="G1596" i="14" s="1"/>
  <c r="F1596" i="14" a="1"/>
  <c r="F1596" i="14" s="1"/>
  <c r="E1596" i="14" a="1"/>
  <c r="E1596" i="14" s="1"/>
  <c r="L1595" i="14" a="1"/>
  <c r="L1595" i="14" s="1"/>
  <c r="K1595" i="14" a="1"/>
  <c r="K1595" i="14" s="1"/>
  <c r="J1595" i="14" a="1"/>
  <c r="J1595" i="14" s="1"/>
  <c r="I1595" i="14" a="1"/>
  <c r="I1595" i="14" s="1"/>
  <c r="H1595" i="14" a="1"/>
  <c r="H1595" i="14" s="1"/>
  <c r="G1595" i="14" a="1"/>
  <c r="G1595" i="14" s="1"/>
  <c r="F1595" i="14" a="1"/>
  <c r="F1595" i="14" s="1"/>
  <c r="E1595" i="14" a="1"/>
  <c r="E1595" i="14" s="1"/>
  <c r="L1594" i="14" a="1"/>
  <c r="L1594" i="14" s="1"/>
  <c r="K1594" i="14" a="1"/>
  <c r="K1594" i="14" s="1"/>
  <c r="J1594" i="14" a="1"/>
  <c r="J1594" i="14" s="1"/>
  <c r="I1594" i="14" a="1"/>
  <c r="I1594" i="14" s="1"/>
  <c r="H1594" i="14" a="1"/>
  <c r="H1594" i="14" s="1"/>
  <c r="G1594" i="14" a="1"/>
  <c r="G1594" i="14" s="1"/>
  <c r="F1594" i="14" a="1"/>
  <c r="F1594" i="14" s="1"/>
  <c r="E1594" i="14" a="1"/>
  <c r="E1594" i="14" s="1"/>
  <c r="L1593" i="14" a="1"/>
  <c r="L1593" i="14" s="1"/>
  <c r="K1593" i="14" a="1"/>
  <c r="K1593" i="14" s="1"/>
  <c r="J1593" i="14" a="1"/>
  <c r="J1593" i="14" s="1"/>
  <c r="I1593" i="14" a="1"/>
  <c r="I1593" i="14" s="1"/>
  <c r="H1593" i="14" a="1"/>
  <c r="H1593" i="14" s="1"/>
  <c r="G1593" i="14" a="1"/>
  <c r="G1593" i="14" s="1"/>
  <c r="F1593" i="14" a="1"/>
  <c r="F1593" i="14" s="1"/>
  <c r="E1593" i="14" a="1"/>
  <c r="E1593" i="14" s="1"/>
  <c r="L1592" i="14" a="1"/>
  <c r="L1592" i="14" s="1"/>
  <c r="K1592" i="14" a="1"/>
  <c r="K1592" i="14" s="1"/>
  <c r="J1592" i="14" a="1"/>
  <c r="J1592" i="14" s="1"/>
  <c r="I1592" i="14" a="1"/>
  <c r="I1592" i="14" s="1"/>
  <c r="H1592" i="14" a="1"/>
  <c r="H1592" i="14" s="1"/>
  <c r="G1592" i="14" a="1"/>
  <c r="G1592" i="14" s="1"/>
  <c r="F1592" i="14" a="1"/>
  <c r="F1592" i="14" s="1"/>
  <c r="E1592" i="14" a="1"/>
  <c r="E1592" i="14" s="1"/>
  <c r="L1591" i="14" a="1"/>
  <c r="L1591" i="14" s="1"/>
  <c r="K1591" i="14" a="1"/>
  <c r="K1591" i="14" s="1"/>
  <c r="J1591" i="14" a="1"/>
  <c r="J1591" i="14" s="1"/>
  <c r="I1591" i="14" a="1"/>
  <c r="I1591" i="14" s="1"/>
  <c r="H1591" i="14" a="1"/>
  <c r="H1591" i="14" s="1"/>
  <c r="G1591" i="14" a="1"/>
  <c r="G1591" i="14" s="1"/>
  <c r="F1591" i="14" a="1"/>
  <c r="F1591" i="14" s="1"/>
  <c r="E1591" i="14" a="1"/>
  <c r="E1591" i="14" s="1"/>
  <c r="L1590" i="14" a="1"/>
  <c r="L1590" i="14" s="1"/>
  <c r="K1590" i="14" a="1"/>
  <c r="K1590" i="14" s="1"/>
  <c r="J1590" i="14" a="1"/>
  <c r="J1590" i="14" s="1"/>
  <c r="I1590" i="14" a="1"/>
  <c r="I1590" i="14" s="1"/>
  <c r="H1590" i="14" a="1"/>
  <c r="H1590" i="14" s="1"/>
  <c r="G1590" i="14" a="1"/>
  <c r="G1590" i="14" s="1"/>
  <c r="F1590" i="14" a="1"/>
  <c r="F1590" i="14" s="1"/>
  <c r="E1590" i="14" a="1"/>
  <c r="E1590" i="14" s="1"/>
  <c r="L1589" i="14" a="1"/>
  <c r="L1589" i="14" s="1"/>
  <c r="K1589" i="14" a="1"/>
  <c r="K1589" i="14" s="1"/>
  <c r="J1589" i="14" a="1"/>
  <c r="J1589" i="14" s="1"/>
  <c r="I1589" i="14" a="1"/>
  <c r="I1589" i="14" s="1"/>
  <c r="H1589" i="14" a="1"/>
  <c r="H1589" i="14" s="1"/>
  <c r="G1589" i="14" a="1"/>
  <c r="G1589" i="14" s="1"/>
  <c r="F1589" i="14" a="1"/>
  <c r="F1589" i="14" s="1"/>
  <c r="E1589" i="14" a="1"/>
  <c r="E1589" i="14" s="1"/>
  <c r="L1588" i="14" a="1"/>
  <c r="L1588" i="14" s="1"/>
  <c r="K1588" i="14" a="1"/>
  <c r="K1588" i="14" s="1"/>
  <c r="J1588" i="14" a="1"/>
  <c r="J1588" i="14" s="1"/>
  <c r="I1588" i="14" a="1"/>
  <c r="I1588" i="14" s="1"/>
  <c r="H1588" i="14" a="1"/>
  <c r="H1588" i="14" s="1"/>
  <c r="G1588" i="14" a="1"/>
  <c r="G1588" i="14" s="1"/>
  <c r="F1588" i="14" a="1"/>
  <c r="F1588" i="14" s="1"/>
  <c r="E1588" i="14" a="1"/>
  <c r="E1588" i="14" s="1"/>
  <c r="L1586" i="14" a="1"/>
  <c r="L1586" i="14" s="1"/>
  <c r="K1586" i="14" a="1"/>
  <c r="K1586" i="14" s="1"/>
  <c r="J1586" i="14" a="1"/>
  <c r="J1586" i="14" s="1"/>
  <c r="I1586" i="14" a="1"/>
  <c r="I1586" i="14" s="1"/>
  <c r="H1586" i="14" a="1"/>
  <c r="H1586" i="14" s="1"/>
  <c r="G1586" i="14" a="1"/>
  <c r="G1586" i="14" s="1"/>
  <c r="F1586" i="14" a="1"/>
  <c r="F1586" i="14" s="1"/>
  <c r="E1586" i="14" a="1"/>
  <c r="E1586" i="14" s="1"/>
  <c r="L1585" i="14" a="1"/>
  <c r="L1585" i="14" s="1"/>
  <c r="K1585" i="14" a="1"/>
  <c r="K1585" i="14" s="1"/>
  <c r="J1585" i="14" a="1"/>
  <c r="J1585" i="14" s="1"/>
  <c r="I1585" i="14" a="1"/>
  <c r="I1585" i="14" s="1"/>
  <c r="H1585" i="14" a="1"/>
  <c r="H1585" i="14" s="1"/>
  <c r="G1585" i="14" a="1"/>
  <c r="G1585" i="14" s="1"/>
  <c r="F1585" i="14" a="1"/>
  <c r="F1585" i="14" s="1"/>
  <c r="E1585" i="14" a="1"/>
  <c r="E1585" i="14" s="1"/>
  <c r="L1584" i="14" a="1"/>
  <c r="L1584" i="14" s="1"/>
  <c r="K1584" i="14" a="1"/>
  <c r="K1584" i="14" s="1"/>
  <c r="J1584" i="14" a="1"/>
  <c r="J1584" i="14" s="1"/>
  <c r="I1584" i="14" a="1"/>
  <c r="I1584" i="14" s="1"/>
  <c r="H1584" i="14" a="1"/>
  <c r="H1584" i="14" s="1"/>
  <c r="G1584" i="14" a="1"/>
  <c r="G1584" i="14" s="1"/>
  <c r="F1584" i="14" a="1"/>
  <c r="F1584" i="14" s="1"/>
  <c r="E1584" i="14" a="1"/>
  <c r="E1584" i="14" s="1"/>
  <c r="L1583" i="14" a="1"/>
  <c r="L1583" i="14" s="1"/>
  <c r="K1583" i="14" a="1"/>
  <c r="K1583" i="14" s="1"/>
  <c r="J1583" i="14" a="1"/>
  <c r="J1583" i="14" s="1"/>
  <c r="I1583" i="14" a="1"/>
  <c r="I1583" i="14" s="1"/>
  <c r="H1583" i="14" a="1"/>
  <c r="H1583" i="14" s="1"/>
  <c r="G1583" i="14" a="1"/>
  <c r="G1583" i="14" s="1"/>
  <c r="F1583" i="14" a="1"/>
  <c r="F1583" i="14" s="1"/>
  <c r="E1583" i="14" a="1"/>
  <c r="E1583" i="14" s="1"/>
  <c r="L1582" i="14" a="1"/>
  <c r="L1582" i="14" s="1"/>
  <c r="K1582" i="14" a="1"/>
  <c r="K1582" i="14" s="1"/>
  <c r="J1582" i="14" a="1"/>
  <c r="J1582" i="14" s="1"/>
  <c r="I1582" i="14" a="1"/>
  <c r="I1582" i="14" s="1"/>
  <c r="H1582" i="14" a="1"/>
  <c r="H1582" i="14" s="1"/>
  <c r="G1582" i="14" a="1"/>
  <c r="G1582" i="14" s="1"/>
  <c r="F1582" i="14" a="1"/>
  <c r="F1582" i="14" s="1"/>
  <c r="E1582" i="14" a="1"/>
  <c r="E1582" i="14" s="1"/>
  <c r="L1581" i="14" a="1"/>
  <c r="L1581" i="14" s="1"/>
  <c r="K1581" i="14" a="1"/>
  <c r="K1581" i="14" s="1"/>
  <c r="J1581" i="14" a="1"/>
  <c r="J1581" i="14" s="1"/>
  <c r="I1581" i="14" a="1"/>
  <c r="I1581" i="14" s="1"/>
  <c r="H1581" i="14" a="1"/>
  <c r="H1581" i="14" s="1"/>
  <c r="G1581" i="14" a="1"/>
  <c r="G1581" i="14" s="1"/>
  <c r="F1581" i="14" a="1"/>
  <c r="F1581" i="14" s="1"/>
  <c r="E1581" i="14" a="1"/>
  <c r="E1581" i="14" s="1"/>
  <c r="L1580" i="14" a="1"/>
  <c r="L1580" i="14" s="1"/>
  <c r="K1580" i="14" a="1"/>
  <c r="K1580" i="14" s="1"/>
  <c r="J1580" i="14" a="1"/>
  <c r="J1580" i="14" s="1"/>
  <c r="I1580" i="14" a="1"/>
  <c r="I1580" i="14" s="1"/>
  <c r="H1580" i="14" a="1"/>
  <c r="H1580" i="14" s="1"/>
  <c r="G1580" i="14" a="1"/>
  <c r="G1580" i="14" s="1"/>
  <c r="F1580" i="14" a="1"/>
  <c r="F1580" i="14" s="1"/>
  <c r="E1580" i="14" a="1"/>
  <c r="E1580" i="14" s="1"/>
  <c r="L1579" i="14" a="1"/>
  <c r="L1579" i="14" s="1"/>
  <c r="K1579" i="14" a="1"/>
  <c r="K1579" i="14" s="1"/>
  <c r="J1579" i="14" a="1"/>
  <c r="J1579" i="14" s="1"/>
  <c r="I1579" i="14" a="1"/>
  <c r="I1579" i="14" s="1"/>
  <c r="H1579" i="14" a="1"/>
  <c r="H1579" i="14" s="1"/>
  <c r="G1579" i="14" a="1"/>
  <c r="G1579" i="14" s="1"/>
  <c r="F1579" i="14" a="1"/>
  <c r="F1579" i="14" s="1"/>
  <c r="E1579" i="14" a="1"/>
  <c r="E1579" i="14" s="1"/>
  <c r="L1578" i="14" a="1"/>
  <c r="L1578" i="14" s="1"/>
  <c r="K1578" i="14" a="1"/>
  <c r="K1578" i="14" s="1"/>
  <c r="J1578" i="14" a="1"/>
  <c r="J1578" i="14" s="1"/>
  <c r="I1578" i="14" a="1"/>
  <c r="I1578" i="14" s="1"/>
  <c r="H1578" i="14" a="1"/>
  <c r="H1578" i="14" s="1"/>
  <c r="G1578" i="14" a="1"/>
  <c r="G1578" i="14" s="1"/>
  <c r="F1578" i="14" a="1"/>
  <c r="F1578" i="14" s="1"/>
  <c r="E1578" i="14" a="1"/>
  <c r="E1578" i="14" s="1"/>
  <c r="L1577" i="14" a="1"/>
  <c r="L1577" i="14" s="1"/>
  <c r="K1577" i="14" a="1"/>
  <c r="K1577" i="14" s="1"/>
  <c r="J1577" i="14" a="1"/>
  <c r="J1577" i="14" s="1"/>
  <c r="I1577" i="14" a="1"/>
  <c r="I1577" i="14" s="1"/>
  <c r="H1577" i="14" a="1"/>
  <c r="H1577" i="14" s="1"/>
  <c r="G1577" i="14" a="1"/>
  <c r="G1577" i="14" s="1"/>
  <c r="F1577" i="14" a="1"/>
  <c r="F1577" i="14" s="1"/>
  <c r="E1577" i="14" a="1"/>
  <c r="E1577" i="14" s="1"/>
  <c r="L1576" i="14" a="1"/>
  <c r="L1576" i="14" s="1"/>
  <c r="K1576" i="14" a="1"/>
  <c r="K1576" i="14" s="1"/>
  <c r="J1576" i="14" a="1"/>
  <c r="J1576" i="14" s="1"/>
  <c r="I1576" i="14" a="1"/>
  <c r="I1576" i="14" s="1"/>
  <c r="H1576" i="14" a="1"/>
  <c r="H1576" i="14" s="1"/>
  <c r="G1576" i="14" a="1"/>
  <c r="G1576" i="14" s="1"/>
  <c r="F1576" i="14" a="1"/>
  <c r="F1576" i="14" s="1"/>
  <c r="E1576" i="14" a="1"/>
  <c r="E1576" i="14" s="1"/>
  <c r="L1575" i="14" a="1"/>
  <c r="L1575" i="14" s="1"/>
  <c r="K1575" i="14" a="1"/>
  <c r="K1575" i="14" s="1"/>
  <c r="J1575" i="14" a="1"/>
  <c r="J1575" i="14" s="1"/>
  <c r="I1575" i="14" a="1"/>
  <c r="I1575" i="14" s="1"/>
  <c r="H1575" i="14" a="1"/>
  <c r="H1575" i="14" s="1"/>
  <c r="G1575" i="14" a="1"/>
  <c r="G1575" i="14" s="1"/>
  <c r="F1575" i="14" a="1"/>
  <c r="F1575" i="14" s="1"/>
  <c r="E1575" i="14" a="1"/>
  <c r="E1575" i="14" s="1"/>
  <c r="L1574" i="14" a="1"/>
  <c r="L1574" i="14" s="1"/>
  <c r="K1574" i="14" a="1"/>
  <c r="K1574" i="14" s="1"/>
  <c r="J1574" i="14" a="1"/>
  <c r="J1574" i="14" s="1"/>
  <c r="I1574" i="14" a="1"/>
  <c r="I1574" i="14" s="1"/>
  <c r="H1574" i="14" a="1"/>
  <c r="H1574" i="14" s="1"/>
  <c r="G1574" i="14" a="1"/>
  <c r="G1574" i="14" s="1"/>
  <c r="F1574" i="14" a="1"/>
  <c r="F1574" i="14" s="1"/>
  <c r="E1574" i="14" a="1"/>
  <c r="E1574" i="14" s="1"/>
  <c r="L1573" i="14" a="1"/>
  <c r="L1573" i="14" s="1"/>
  <c r="K1573" i="14" a="1"/>
  <c r="K1573" i="14" s="1"/>
  <c r="J1573" i="14" a="1"/>
  <c r="J1573" i="14" s="1"/>
  <c r="I1573" i="14" a="1"/>
  <c r="I1573" i="14" s="1"/>
  <c r="H1573" i="14" a="1"/>
  <c r="H1573" i="14" s="1"/>
  <c r="G1573" i="14" a="1"/>
  <c r="G1573" i="14" s="1"/>
  <c r="F1573" i="14" a="1"/>
  <c r="F1573" i="14" s="1"/>
  <c r="E1573" i="14" a="1"/>
  <c r="E1573" i="14" s="1"/>
  <c r="L1572" i="14" a="1"/>
  <c r="L1572" i="14" s="1"/>
  <c r="K1572" i="14" a="1"/>
  <c r="K1572" i="14" s="1"/>
  <c r="J1572" i="14" a="1"/>
  <c r="J1572" i="14" s="1"/>
  <c r="I1572" i="14" a="1"/>
  <c r="I1572" i="14" s="1"/>
  <c r="H1572" i="14" a="1"/>
  <c r="H1572" i="14" s="1"/>
  <c r="G1572" i="14" a="1"/>
  <c r="G1572" i="14" s="1"/>
  <c r="F1572" i="14" a="1"/>
  <c r="F1572" i="14" s="1"/>
  <c r="E1572" i="14" a="1"/>
  <c r="E1572" i="14" s="1"/>
  <c r="L1571" i="14" a="1"/>
  <c r="L1571" i="14" s="1"/>
  <c r="K1571" i="14" a="1"/>
  <c r="K1571" i="14" s="1"/>
  <c r="J1571" i="14" a="1"/>
  <c r="J1571" i="14" s="1"/>
  <c r="I1571" i="14" a="1"/>
  <c r="I1571" i="14" s="1"/>
  <c r="H1571" i="14" a="1"/>
  <c r="H1571" i="14" s="1"/>
  <c r="G1571" i="14" a="1"/>
  <c r="G1571" i="14" s="1"/>
  <c r="F1571" i="14" a="1"/>
  <c r="F1571" i="14" s="1"/>
  <c r="E1571" i="14" a="1"/>
  <c r="E1571" i="14" s="1"/>
  <c r="L1570" i="14" a="1"/>
  <c r="L1570" i="14" s="1"/>
  <c r="K1570" i="14" a="1"/>
  <c r="K1570" i="14" s="1"/>
  <c r="J1570" i="14" a="1"/>
  <c r="J1570" i="14" s="1"/>
  <c r="I1570" i="14" a="1"/>
  <c r="I1570" i="14" s="1"/>
  <c r="H1570" i="14" a="1"/>
  <c r="H1570" i="14" s="1"/>
  <c r="G1570" i="14" a="1"/>
  <c r="G1570" i="14" s="1"/>
  <c r="F1570" i="14" a="1"/>
  <c r="F1570" i="14" s="1"/>
  <c r="E1570" i="14" a="1"/>
  <c r="E1570" i="14" s="1"/>
  <c r="L1569" i="14" a="1"/>
  <c r="L1569" i="14" s="1"/>
  <c r="K1569" i="14" a="1"/>
  <c r="K1569" i="14" s="1"/>
  <c r="J1569" i="14" a="1"/>
  <c r="J1569" i="14" s="1"/>
  <c r="I1569" i="14" a="1"/>
  <c r="I1569" i="14" s="1"/>
  <c r="H1569" i="14" a="1"/>
  <c r="H1569" i="14" s="1"/>
  <c r="G1569" i="14" a="1"/>
  <c r="G1569" i="14" s="1"/>
  <c r="F1569" i="14" a="1"/>
  <c r="F1569" i="14" s="1"/>
  <c r="E1569" i="14" a="1"/>
  <c r="E1569" i="14" s="1"/>
  <c r="L1568" i="14" a="1"/>
  <c r="L1568" i="14" s="1"/>
  <c r="K1568" i="14" a="1"/>
  <c r="K1568" i="14" s="1"/>
  <c r="J1568" i="14" a="1"/>
  <c r="J1568" i="14" s="1"/>
  <c r="I1568" i="14" a="1"/>
  <c r="I1568" i="14" s="1"/>
  <c r="H1568" i="14" a="1"/>
  <c r="H1568" i="14" s="1"/>
  <c r="G1568" i="14" a="1"/>
  <c r="G1568" i="14" s="1"/>
  <c r="F1568" i="14" a="1"/>
  <c r="F1568" i="14" s="1"/>
  <c r="E1568" i="14" a="1"/>
  <c r="E1568" i="14" s="1"/>
  <c r="L1567" i="14" a="1"/>
  <c r="L1567" i="14" s="1"/>
  <c r="K1567" i="14" a="1"/>
  <c r="K1567" i="14" s="1"/>
  <c r="J1567" i="14" a="1"/>
  <c r="J1567" i="14" s="1"/>
  <c r="I1567" i="14" a="1"/>
  <c r="I1567" i="14" s="1"/>
  <c r="H1567" i="14" a="1"/>
  <c r="H1567" i="14" s="1"/>
  <c r="G1567" i="14" a="1"/>
  <c r="G1567" i="14" s="1"/>
  <c r="F1567" i="14" a="1"/>
  <c r="F1567" i="14" s="1"/>
  <c r="E1567" i="14" a="1"/>
  <c r="E1567" i="14" s="1"/>
  <c r="L1566" i="14" a="1"/>
  <c r="L1566" i="14" s="1"/>
  <c r="K1566" i="14" a="1"/>
  <c r="K1566" i="14" s="1"/>
  <c r="J1566" i="14" a="1"/>
  <c r="J1566" i="14" s="1"/>
  <c r="I1566" i="14" a="1"/>
  <c r="I1566" i="14" s="1"/>
  <c r="H1566" i="14" a="1"/>
  <c r="H1566" i="14" s="1"/>
  <c r="G1566" i="14" a="1"/>
  <c r="G1566" i="14" s="1"/>
  <c r="F1566" i="14" a="1"/>
  <c r="F1566" i="14" s="1"/>
  <c r="E1566" i="14" a="1"/>
  <c r="E1566" i="14" s="1"/>
  <c r="L1565" i="14" a="1"/>
  <c r="L1565" i="14" s="1"/>
  <c r="K1565" i="14" a="1"/>
  <c r="K1565" i="14" s="1"/>
  <c r="J1565" i="14" a="1"/>
  <c r="J1565" i="14" s="1"/>
  <c r="I1565" i="14" a="1"/>
  <c r="I1565" i="14" s="1"/>
  <c r="H1565" i="14" a="1"/>
  <c r="H1565" i="14" s="1"/>
  <c r="G1565" i="14" a="1"/>
  <c r="G1565" i="14" s="1"/>
  <c r="F1565" i="14" a="1"/>
  <c r="F1565" i="14" s="1"/>
  <c r="E1565" i="14" a="1"/>
  <c r="E1565" i="14" s="1"/>
  <c r="L1564" i="14" a="1"/>
  <c r="L1564" i="14" s="1"/>
  <c r="K1564" i="14" a="1"/>
  <c r="K1564" i="14" s="1"/>
  <c r="J1564" i="14" a="1"/>
  <c r="J1564" i="14" s="1"/>
  <c r="I1564" i="14" a="1"/>
  <c r="I1564" i="14" s="1"/>
  <c r="H1564" i="14" a="1"/>
  <c r="H1564" i="14" s="1"/>
  <c r="G1564" i="14" a="1"/>
  <c r="G1564" i="14" s="1"/>
  <c r="F1564" i="14" a="1"/>
  <c r="F1564" i="14" s="1"/>
  <c r="E1564" i="14" a="1"/>
  <c r="E1564" i="14" s="1"/>
  <c r="L1563" i="14" a="1"/>
  <c r="L1563" i="14" s="1"/>
  <c r="K1563" i="14" a="1"/>
  <c r="K1563" i="14" s="1"/>
  <c r="J1563" i="14" a="1"/>
  <c r="J1563" i="14" s="1"/>
  <c r="I1563" i="14" a="1"/>
  <c r="I1563" i="14" s="1"/>
  <c r="H1563" i="14" a="1"/>
  <c r="H1563" i="14" s="1"/>
  <c r="G1563" i="14" a="1"/>
  <c r="G1563" i="14" s="1"/>
  <c r="F1563" i="14" a="1"/>
  <c r="F1563" i="14" s="1"/>
  <c r="E1563" i="14" a="1"/>
  <c r="E1563" i="14" s="1"/>
  <c r="L1562" i="14" a="1"/>
  <c r="L1562" i="14" s="1"/>
  <c r="K1562" i="14" a="1"/>
  <c r="K1562" i="14" s="1"/>
  <c r="J1562" i="14" a="1"/>
  <c r="J1562" i="14" s="1"/>
  <c r="I1562" i="14" a="1"/>
  <c r="I1562" i="14" s="1"/>
  <c r="H1562" i="14" a="1"/>
  <c r="H1562" i="14" s="1"/>
  <c r="G1562" i="14" a="1"/>
  <c r="G1562" i="14" s="1"/>
  <c r="F1562" i="14" a="1"/>
  <c r="F1562" i="14" s="1"/>
  <c r="E1562" i="14" a="1"/>
  <c r="E1562" i="14" s="1"/>
  <c r="L1561" i="14" a="1"/>
  <c r="L1561" i="14" s="1"/>
  <c r="K1561" i="14" a="1"/>
  <c r="K1561" i="14" s="1"/>
  <c r="J1561" i="14" a="1"/>
  <c r="J1561" i="14" s="1"/>
  <c r="I1561" i="14" a="1"/>
  <c r="I1561" i="14" s="1"/>
  <c r="H1561" i="14" a="1"/>
  <c r="H1561" i="14" s="1"/>
  <c r="G1561" i="14" a="1"/>
  <c r="G1561" i="14" s="1"/>
  <c r="F1561" i="14" a="1"/>
  <c r="F1561" i="14" s="1"/>
  <c r="E1561" i="14" a="1"/>
  <c r="E1561" i="14" s="1"/>
  <c r="L1560" i="14" a="1"/>
  <c r="L1560" i="14" s="1"/>
  <c r="K1560" i="14" a="1"/>
  <c r="K1560" i="14" s="1"/>
  <c r="J1560" i="14" a="1"/>
  <c r="J1560" i="14" s="1"/>
  <c r="I1560" i="14" a="1"/>
  <c r="I1560" i="14" s="1"/>
  <c r="H1560" i="14" a="1"/>
  <c r="H1560" i="14" s="1"/>
  <c r="G1560" i="14" a="1"/>
  <c r="G1560" i="14" s="1"/>
  <c r="F1560" i="14" a="1"/>
  <c r="F1560" i="14" s="1"/>
  <c r="E1560" i="14" a="1"/>
  <c r="E1560" i="14" s="1"/>
  <c r="L1559" i="14" a="1"/>
  <c r="L1559" i="14" s="1"/>
  <c r="K1559" i="14" a="1"/>
  <c r="K1559" i="14" s="1"/>
  <c r="J1559" i="14" a="1"/>
  <c r="J1559" i="14" s="1"/>
  <c r="I1559" i="14" a="1"/>
  <c r="I1559" i="14" s="1"/>
  <c r="H1559" i="14" a="1"/>
  <c r="H1559" i="14" s="1"/>
  <c r="G1559" i="14" a="1"/>
  <c r="G1559" i="14" s="1"/>
  <c r="F1559" i="14" a="1"/>
  <c r="F1559" i="14" s="1"/>
  <c r="E1559" i="14" a="1"/>
  <c r="E1559" i="14" s="1"/>
  <c r="L1558" i="14" a="1"/>
  <c r="L1558" i="14" s="1"/>
  <c r="K1558" i="14" a="1"/>
  <c r="K1558" i="14" s="1"/>
  <c r="J1558" i="14" a="1"/>
  <c r="J1558" i="14" s="1"/>
  <c r="I1558" i="14" a="1"/>
  <c r="I1558" i="14" s="1"/>
  <c r="H1558" i="14" a="1"/>
  <c r="H1558" i="14" s="1"/>
  <c r="G1558" i="14" a="1"/>
  <c r="G1558" i="14" s="1"/>
  <c r="F1558" i="14" a="1"/>
  <c r="F1558" i="14" s="1"/>
  <c r="E1558" i="14" a="1"/>
  <c r="E1558" i="14" s="1"/>
  <c r="L1557" i="14" a="1"/>
  <c r="L1557" i="14" s="1"/>
  <c r="K1557" i="14" a="1"/>
  <c r="K1557" i="14" s="1"/>
  <c r="J1557" i="14" a="1"/>
  <c r="J1557" i="14" s="1"/>
  <c r="I1557" i="14" a="1"/>
  <c r="I1557" i="14" s="1"/>
  <c r="H1557" i="14" a="1"/>
  <c r="H1557" i="14" s="1"/>
  <c r="G1557" i="14" a="1"/>
  <c r="G1557" i="14" s="1"/>
  <c r="F1557" i="14" a="1"/>
  <c r="F1557" i="14" s="1"/>
  <c r="E1557" i="14" a="1"/>
  <c r="E1557" i="14" s="1"/>
  <c r="L1556" i="14" a="1"/>
  <c r="L1556" i="14" s="1"/>
  <c r="K1556" i="14" a="1"/>
  <c r="K1556" i="14" s="1"/>
  <c r="J1556" i="14" a="1"/>
  <c r="J1556" i="14" s="1"/>
  <c r="I1556" i="14" a="1"/>
  <c r="I1556" i="14" s="1"/>
  <c r="H1556" i="14" a="1"/>
  <c r="H1556" i="14" s="1"/>
  <c r="G1556" i="14" a="1"/>
  <c r="G1556" i="14" s="1"/>
  <c r="F1556" i="14" a="1"/>
  <c r="F1556" i="14" s="1"/>
  <c r="E1556" i="14" a="1"/>
  <c r="E1556" i="14" s="1"/>
  <c r="L1555" i="14" a="1"/>
  <c r="L1555" i="14" s="1"/>
  <c r="K1555" i="14" a="1"/>
  <c r="K1555" i="14" s="1"/>
  <c r="J1555" i="14" a="1"/>
  <c r="J1555" i="14" s="1"/>
  <c r="I1555" i="14" a="1"/>
  <c r="I1555" i="14" s="1"/>
  <c r="H1555" i="14" a="1"/>
  <c r="H1555" i="14" s="1"/>
  <c r="G1555" i="14" a="1"/>
  <c r="G1555" i="14" s="1"/>
  <c r="F1555" i="14" a="1"/>
  <c r="F1555" i="14" s="1"/>
  <c r="E1555" i="14" a="1"/>
  <c r="E1555" i="14" s="1"/>
  <c r="L1554" i="14" a="1"/>
  <c r="L1554" i="14" s="1"/>
  <c r="K1554" i="14" a="1"/>
  <c r="K1554" i="14" s="1"/>
  <c r="J1554" i="14" a="1"/>
  <c r="J1554" i="14" s="1"/>
  <c r="I1554" i="14" a="1"/>
  <c r="I1554" i="14" s="1"/>
  <c r="H1554" i="14" a="1"/>
  <c r="H1554" i="14" s="1"/>
  <c r="G1554" i="14" a="1"/>
  <c r="G1554" i="14" s="1"/>
  <c r="F1554" i="14" a="1"/>
  <c r="F1554" i="14" s="1"/>
  <c r="E1554" i="14" a="1"/>
  <c r="E1554" i="14" s="1"/>
  <c r="L1553" i="14" a="1"/>
  <c r="L1553" i="14" s="1"/>
  <c r="K1553" i="14" a="1"/>
  <c r="K1553" i="14" s="1"/>
  <c r="J1553" i="14" a="1"/>
  <c r="J1553" i="14" s="1"/>
  <c r="I1553" i="14" a="1"/>
  <c r="I1553" i="14" s="1"/>
  <c r="H1553" i="14" a="1"/>
  <c r="H1553" i="14" s="1"/>
  <c r="G1553" i="14" a="1"/>
  <c r="G1553" i="14" s="1"/>
  <c r="F1553" i="14" a="1"/>
  <c r="F1553" i="14" s="1"/>
  <c r="E1553" i="14" a="1"/>
  <c r="E1553" i="14" s="1"/>
  <c r="L1552" i="14" a="1"/>
  <c r="L1552" i="14" s="1"/>
  <c r="K1552" i="14" a="1"/>
  <c r="K1552" i="14" s="1"/>
  <c r="J1552" i="14" a="1"/>
  <c r="J1552" i="14" s="1"/>
  <c r="I1552" i="14" a="1"/>
  <c r="I1552" i="14" s="1"/>
  <c r="H1552" i="14" a="1"/>
  <c r="H1552" i="14" s="1"/>
  <c r="G1552" i="14" a="1"/>
  <c r="G1552" i="14" s="1"/>
  <c r="F1552" i="14" a="1"/>
  <c r="F1552" i="14" s="1"/>
  <c r="E1552" i="14" a="1"/>
  <c r="E1552" i="14" s="1"/>
  <c r="L1551" i="14" a="1"/>
  <c r="L1551" i="14" s="1"/>
  <c r="K1551" i="14" a="1"/>
  <c r="K1551" i="14" s="1"/>
  <c r="J1551" i="14" a="1"/>
  <c r="J1551" i="14" s="1"/>
  <c r="I1551" i="14" a="1"/>
  <c r="I1551" i="14" s="1"/>
  <c r="H1551" i="14" a="1"/>
  <c r="H1551" i="14" s="1"/>
  <c r="G1551" i="14" a="1"/>
  <c r="G1551" i="14" s="1"/>
  <c r="F1551" i="14" a="1"/>
  <c r="F1551" i="14" s="1"/>
  <c r="E1551" i="14" a="1"/>
  <c r="E1551" i="14" s="1"/>
  <c r="L1550" i="14" a="1"/>
  <c r="L1550" i="14" s="1"/>
  <c r="K1550" i="14" a="1"/>
  <c r="K1550" i="14" s="1"/>
  <c r="J1550" i="14" a="1"/>
  <c r="J1550" i="14" s="1"/>
  <c r="I1550" i="14" a="1"/>
  <c r="I1550" i="14" s="1"/>
  <c r="H1550" i="14" a="1"/>
  <c r="H1550" i="14" s="1"/>
  <c r="G1550" i="14" a="1"/>
  <c r="G1550" i="14" s="1"/>
  <c r="F1550" i="14" a="1"/>
  <c r="F1550" i="14" s="1"/>
  <c r="E1550" i="14" a="1"/>
  <c r="E1550" i="14" s="1"/>
  <c r="L1549" i="14" a="1"/>
  <c r="L1549" i="14" s="1"/>
  <c r="K1549" i="14" a="1"/>
  <c r="K1549" i="14" s="1"/>
  <c r="J1549" i="14" a="1"/>
  <c r="J1549" i="14" s="1"/>
  <c r="I1549" i="14" a="1"/>
  <c r="I1549" i="14" s="1"/>
  <c r="H1549" i="14" a="1"/>
  <c r="H1549" i="14" s="1"/>
  <c r="G1549" i="14" a="1"/>
  <c r="G1549" i="14" s="1"/>
  <c r="F1549" i="14" a="1"/>
  <c r="F1549" i="14" s="1"/>
  <c r="E1549" i="14" a="1"/>
  <c r="E1549" i="14" s="1"/>
  <c r="L1548" i="14" a="1"/>
  <c r="L1548" i="14" s="1"/>
  <c r="K1548" i="14" a="1"/>
  <c r="K1548" i="14" s="1"/>
  <c r="J1548" i="14" a="1"/>
  <c r="J1548" i="14" s="1"/>
  <c r="I1548" i="14" a="1"/>
  <c r="I1548" i="14" s="1"/>
  <c r="H1548" i="14" a="1"/>
  <c r="H1548" i="14" s="1"/>
  <c r="G1548" i="14" a="1"/>
  <c r="G1548" i="14" s="1"/>
  <c r="F1548" i="14" a="1"/>
  <c r="F1548" i="14" s="1"/>
  <c r="E1548" i="14" a="1"/>
  <c r="E1548" i="14" s="1"/>
  <c r="L1547" i="14" a="1"/>
  <c r="L1547" i="14" s="1"/>
  <c r="K1547" i="14" a="1"/>
  <c r="K1547" i="14" s="1"/>
  <c r="J1547" i="14" a="1"/>
  <c r="J1547" i="14" s="1"/>
  <c r="I1547" i="14" a="1"/>
  <c r="I1547" i="14" s="1"/>
  <c r="H1547" i="14" a="1"/>
  <c r="H1547" i="14" s="1"/>
  <c r="G1547" i="14" a="1"/>
  <c r="G1547" i="14" s="1"/>
  <c r="F1547" i="14" a="1"/>
  <c r="F1547" i="14" s="1"/>
  <c r="E1547" i="14" a="1"/>
  <c r="E1547" i="14" s="1"/>
  <c r="L1546" i="14" a="1"/>
  <c r="L1546" i="14" s="1"/>
  <c r="K1546" i="14" a="1"/>
  <c r="K1546" i="14" s="1"/>
  <c r="J1546" i="14" a="1"/>
  <c r="J1546" i="14" s="1"/>
  <c r="I1546" i="14" a="1"/>
  <c r="I1546" i="14" s="1"/>
  <c r="H1546" i="14" a="1"/>
  <c r="H1546" i="14" s="1"/>
  <c r="G1546" i="14" a="1"/>
  <c r="G1546" i="14" s="1"/>
  <c r="F1546" i="14" a="1"/>
  <c r="F1546" i="14" s="1"/>
  <c r="E1546" i="14" a="1"/>
  <c r="E1546" i="14" s="1"/>
  <c r="L1545" i="14" a="1"/>
  <c r="L1545" i="14" s="1"/>
  <c r="K1545" i="14" a="1"/>
  <c r="K1545" i="14" s="1"/>
  <c r="J1545" i="14" a="1"/>
  <c r="J1545" i="14" s="1"/>
  <c r="I1545" i="14" a="1"/>
  <c r="I1545" i="14" s="1"/>
  <c r="H1545" i="14" a="1"/>
  <c r="H1545" i="14" s="1"/>
  <c r="G1545" i="14" a="1"/>
  <c r="G1545" i="14" s="1"/>
  <c r="F1545" i="14" a="1"/>
  <c r="F1545" i="14" s="1"/>
  <c r="E1545" i="14" a="1"/>
  <c r="E1545" i="14" s="1"/>
  <c r="L1544" i="14" a="1"/>
  <c r="L1544" i="14" s="1"/>
  <c r="K1544" i="14" a="1"/>
  <c r="K1544" i="14" s="1"/>
  <c r="J1544" i="14" a="1"/>
  <c r="J1544" i="14" s="1"/>
  <c r="I1544" i="14" a="1"/>
  <c r="I1544" i="14" s="1"/>
  <c r="H1544" i="14" a="1"/>
  <c r="H1544" i="14" s="1"/>
  <c r="G1544" i="14" a="1"/>
  <c r="G1544" i="14" s="1"/>
  <c r="F1544" i="14" a="1"/>
  <c r="F1544" i="14" s="1"/>
  <c r="E1544" i="14" a="1"/>
  <c r="E1544" i="14" s="1"/>
  <c r="L1543" i="14" a="1"/>
  <c r="L1543" i="14" s="1"/>
  <c r="K1543" i="14" a="1"/>
  <c r="K1543" i="14" s="1"/>
  <c r="J1543" i="14" a="1"/>
  <c r="J1543" i="14" s="1"/>
  <c r="I1543" i="14" a="1"/>
  <c r="I1543" i="14" s="1"/>
  <c r="H1543" i="14" a="1"/>
  <c r="H1543" i="14" s="1"/>
  <c r="G1543" i="14" a="1"/>
  <c r="G1543" i="14" s="1"/>
  <c r="F1543" i="14" a="1"/>
  <c r="F1543" i="14" s="1"/>
  <c r="E1543" i="14" a="1"/>
  <c r="E1543" i="14" s="1"/>
  <c r="L1542" i="14" a="1"/>
  <c r="L1542" i="14" s="1"/>
  <c r="K1542" i="14" a="1"/>
  <c r="K1542" i="14" s="1"/>
  <c r="J1542" i="14" a="1"/>
  <c r="J1542" i="14" s="1"/>
  <c r="I1542" i="14" a="1"/>
  <c r="I1542" i="14" s="1"/>
  <c r="H1542" i="14" a="1"/>
  <c r="H1542" i="14" s="1"/>
  <c r="G1542" i="14" a="1"/>
  <c r="G1542" i="14" s="1"/>
  <c r="F1542" i="14" a="1"/>
  <c r="F1542" i="14" s="1"/>
  <c r="E1542" i="14" a="1"/>
  <c r="E1542" i="14" s="1"/>
  <c r="L1541" i="14" a="1"/>
  <c r="L1541" i="14" s="1"/>
  <c r="K1541" i="14" a="1"/>
  <c r="K1541" i="14" s="1"/>
  <c r="J1541" i="14" a="1"/>
  <c r="J1541" i="14" s="1"/>
  <c r="I1541" i="14" a="1"/>
  <c r="I1541" i="14" s="1"/>
  <c r="H1541" i="14" a="1"/>
  <c r="H1541" i="14" s="1"/>
  <c r="G1541" i="14" a="1"/>
  <c r="G1541" i="14" s="1"/>
  <c r="F1541" i="14" a="1"/>
  <c r="F1541" i="14" s="1"/>
  <c r="E1541" i="14" a="1"/>
  <c r="E1541" i="14" s="1"/>
  <c r="L1540" i="14" a="1"/>
  <c r="L1540" i="14" s="1"/>
  <c r="K1540" i="14" a="1"/>
  <c r="K1540" i="14" s="1"/>
  <c r="J1540" i="14" a="1"/>
  <c r="J1540" i="14" s="1"/>
  <c r="I1540" i="14" a="1"/>
  <c r="I1540" i="14" s="1"/>
  <c r="H1540" i="14" a="1"/>
  <c r="H1540" i="14" s="1"/>
  <c r="G1540" i="14" a="1"/>
  <c r="G1540" i="14" s="1"/>
  <c r="F1540" i="14" a="1"/>
  <c r="F1540" i="14" s="1"/>
  <c r="E1540" i="14" a="1"/>
  <c r="E1540" i="14" s="1"/>
  <c r="L1539" i="14" a="1"/>
  <c r="L1539" i="14" s="1"/>
  <c r="K1539" i="14" a="1"/>
  <c r="K1539" i="14" s="1"/>
  <c r="J1539" i="14" a="1"/>
  <c r="J1539" i="14" s="1"/>
  <c r="I1539" i="14" a="1"/>
  <c r="I1539" i="14" s="1"/>
  <c r="H1539" i="14" a="1"/>
  <c r="H1539" i="14" s="1"/>
  <c r="G1539" i="14" a="1"/>
  <c r="G1539" i="14" s="1"/>
  <c r="F1539" i="14" a="1"/>
  <c r="F1539" i="14" s="1"/>
  <c r="E1539" i="14" a="1"/>
  <c r="E1539" i="14" s="1"/>
  <c r="L1538" i="14" a="1"/>
  <c r="L1538" i="14" s="1"/>
  <c r="K1538" i="14" a="1"/>
  <c r="K1538" i="14" s="1"/>
  <c r="J1538" i="14" a="1"/>
  <c r="J1538" i="14" s="1"/>
  <c r="I1538" i="14" a="1"/>
  <c r="I1538" i="14" s="1"/>
  <c r="H1538" i="14" a="1"/>
  <c r="H1538" i="14" s="1"/>
  <c r="G1538" i="14" a="1"/>
  <c r="G1538" i="14" s="1"/>
  <c r="F1538" i="14" a="1"/>
  <c r="F1538" i="14" s="1"/>
  <c r="E1538" i="14" a="1"/>
  <c r="E1538" i="14" s="1"/>
  <c r="L1537" i="14" a="1"/>
  <c r="L1537" i="14" s="1"/>
  <c r="K1537" i="14" a="1"/>
  <c r="K1537" i="14" s="1"/>
  <c r="J1537" i="14" a="1"/>
  <c r="J1537" i="14" s="1"/>
  <c r="I1537" i="14" a="1"/>
  <c r="I1537" i="14" s="1"/>
  <c r="H1537" i="14" a="1"/>
  <c r="H1537" i="14" s="1"/>
  <c r="G1537" i="14" a="1"/>
  <c r="G1537" i="14" s="1"/>
  <c r="F1537" i="14" a="1"/>
  <c r="F1537" i="14" s="1"/>
  <c r="E1537" i="14" a="1"/>
  <c r="E1537" i="14" s="1"/>
  <c r="L1535" i="14" a="1"/>
  <c r="L1535" i="14" s="1"/>
  <c r="K1535" i="14" a="1"/>
  <c r="K1535" i="14" s="1"/>
  <c r="J1535" i="14" a="1"/>
  <c r="J1535" i="14" s="1"/>
  <c r="I1535" i="14" a="1"/>
  <c r="I1535" i="14" s="1"/>
  <c r="H1535" i="14" a="1"/>
  <c r="H1535" i="14" s="1"/>
  <c r="G1535" i="14" a="1"/>
  <c r="G1535" i="14" s="1"/>
  <c r="F1535" i="14" a="1"/>
  <c r="F1535" i="14" s="1"/>
  <c r="E1535" i="14" a="1"/>
  <c r="E1535" i="14" s="1"/>
  <c r="L1534" i="14" a="1"/>
  <c r="L1534" i="14" s="1"/>
  <c r="K1534" i="14" a="1"/>
  <c r="K1534" i="14" s="1"/>
  <c r="J1534" i="14" a="1"/>
  <c r="J1534" i="14" s="1"/>
  <c r="I1534" i="14" a="1"/>
  <c r="I1534" i="14" s="1"/>
  <c r="H1534" i="14" a="1"/>
  <c r="H1534" i="14" s="1"/>
  <c r="G1534" i="14" a="1"/>
  <c r="G1534" i="14" s="1"/>
  <c r="F1534" i="14" a="1"/>
  <c r="F1534" i="14" s="1"/>
  <c r="E1534" i="14" a="1"/>
  <c r="E1534" i="14" s="1"/>
  <c r="L1533" i="14" a="1"/>
  <c r="L1533" i="14" s="1"/>
  <c r="K1533" i="14" a="1"/>
  <c r="K1533" i="14" s="1"/>
  <c r="J1533" i="14" a="1"/>
  <c r="J1533" i="14" s="1"/>
  <c r="I1533" i="14" a="1"/>
  <c r="I1533" i="14" s="1"/>
  <c r="H1533" i="14" a="1"/>
  <c r="H1533" i="14" s="1"/>
  <c r="G1533" i="14" a="1"/>
  <c r="G1533" i="14" s="1"/>
  <c r="F1533" i="14" a="1"/>
  <c r="F1533" i="14" s="1"/>
  <c r="E1533" i="14" a="1"/>
  <c r="E1533" i="14" s="1"/>
  <c r="L1532" i="14" a="1"/>
  <c r="L1532" i="14" s="1"/>
  <c r="K1532" i="14" a="1"/>
  <c r="K1532" i="14" s="1"/>
  <c r="J1532" i="14" a="1"/>
  <c r="J1532" i="14" s="1"/>
  <c r="I1532" i="14" a="1"/>
  <c r="I1532" i="14" s="1"/>
  <c r="H1532" i="14" a="1"/>
  <c r="H1532" i="14" s="1"/>
  <c r="G1532" i="14" a="1"/>
  <c r="G1532" i="14" s="1"/>
  <c r="F1532" i="14" a="1"/>
  <c r="F1532" i="14" s="1"/>
  <c r="E1532" i="14" a="1"/>
  <c r="E1532" i="14" s="1"/>
  <c r="L1531" i="14" a="1"/>
  <c r="L1531" i="14" s="1"/>
  <c r="K1531" i="14" a="1"/>
  <c r="K1531" i="14" s="1"/>
  <c r="J1531" i="14" a="1"/>
  <c r="J1531" i="14" s="1"/>
  <c r="I1531" i="14" a="1"/>
  <c r="I1531" i="14" s="1"/>
  <c r="H1531" i="14" a="1"/>
  <c r="H1531" i="14" s="1"/>
  <c r="G1531" i="14" a="1"/>
  <c r="G1531" i="14" s="1"/>
  <c r="F1531" i="14" a="1"/>
  <c r="F1531" i="14" s="1"/>
  <c r="E1531" i="14" a="1"/>
  <c r="E1531" i="14" s="1"/>
  <c r="L1530" i="14" a="1"/>
  <c r="L1530" i="14" s="1"/>
  <c r="K1530" i="14" a="1"/>
  <c r="K1530" i="14" s="1"/>
  <c r="J1530" i="14" a="1"/>
  <c r="J1530" i="14" s="1"/>
  <c r="I1530" i="14" a="1"/>
  <c r="I1530" i="14" s="1"/>
  <c r="H1530" i="14" a="1"/>
  <c r="H1530" i="14" s="1"/>
  <c r="G1530" i="14" a="1"/>
  <c r="G1530" i="14" s="1"/>
  <c r="F1530" i="14" a="1"/>
  <c r="F1530" i="14" s="1"/>
  <c r="E1530" i="14" a="1"/>
  <c r="E1530" i="14" s="1"/>
  <c r="L1529" i="14" a="1"/>
  <c r="L1529" i="14" s="1"/>
  <c r="K1529" i="14" a="1"/>
  <c r="K1529" i="14" s="1"/>
  <c r="J1529" i="14" a="1"/>
  <c r="J1529" i="14" s="1"/>
  <c r="I1529" i="14" a="1"/>
  <c r="I1529" i="14" s="1"/>
  <c r="H1529" i="14" a="1"/>
  <c r="H1529" i="14" s="1"/>
  <c r="G1529" i="14" a="1"/>
  <c r="G1529" i="14" s="1"/>
  <c r="F1529" i="14" a="1"/>
  <c r="F1529" i="14" s="1"/>
  <c r="E1529" i="14" a="1"/>
  <c r="E1529" i="14" s="1"/>
  <c r="L1528" i="14" a="1"/>
  <c r="L1528" i="14" s="1"/>
  <c r="K1528" i="14" a="1"/>
  <c r="K1528" i="14" s="1"/>
  <c r="J1528" i="14" a="1"/>
  <c r="J1528" i="14" s="1"/>
  <c r="I1528" i="14" a="1"/>
  <c r="I1528" i="14" s="1"/>
  <c r="H1528" i="14" a="1"/>
  <c r="H1528" i="14" s="1"/>
  <c r="G1528" i="14" a="1"/>
  <c r="G1528" i="14" s="1"/>
  <c r="F1528" i="14" a="1"/>
  <c r="F1528" i="14" s="1"/>
  <c r="E1528" i="14" a="1"/>
  <c r="E1528" i="14" s="1"/>
  <c r="L1527" i="14" a="1"/>
  <c r="L1527" i="14" s="1"/>
  <c r="K1527" i="14" a="1"/>
  <c r="K1527" i="14" s="1"/>
  <c r="J1527" i="14" a="1"/>
  <c r="J1527" i="14" s="1"/>
  <c r="I1527" i="14" a="1"/>
  <c r="I1527" i="14" s="1"/>
  <c r="H1527" i="14" a="1"/>
  <c r="H1527" i="14" s="1"/>
  <c r="G1527" i="14" a="1"/>
  <c r="G1527" i="14" s="1"/>
  <c r="F1527" i="14" a="1"/>
  <c r="F1527" i="14" s="1"/>
  <c r="E1527" i="14" a="1"/>
  <c r="E1527" i="14" s="1"/>
  <c r="L1526" i="14" a="1"/>
  <c r="L1526" i="14" s="1"/>
  <c r="K1526" i="14" a="1"/>
  <c r="K1526" i="14" s="1"/>
  <c r="J1526" i="14" a="1"/>
  <c r="J1526" i="14" s="1"/>
  <c r="I1526" i="14" a="1"/>
  <c r="I1526" i="14" s="1"/>
  <c r="H1526" i="14" a="1"/>
  <c r="H1526" i="14" s="1"/>
  <c r="G1526" i="14" a="1"/>
  <c r="G1526" i="14" s="1"/>
  <c r="F1526" i="14" a="1"/>
  <c r="F1526" i="14" s="1"/>
  <c r="E1526" i="14" a="1"/>
  <c r="E1526" i="14" s="1"/>
  <c r="L1525" i="14" a="1"/>
  <c r="L1525" i="14" s="1"/>
  <c r="K1525" i="14" a="1"/>
  <c r="K1525" i="14" s="1"/>
  <c r="J1525" i="14" a="1"/>
  <c r="J1525" i="14" s="1"/>
  <c r="I1525" i="14" a="1"/>
  <c r="I1525" i="14" s="1"/>
  <c r="H1525" i="14" a="1"/>
  <c r="H1525" i="14" s="1"/>
  <c r="G1525" i="14" a="1"/>
  <c r="G1525" i="14" s="1"/>
  <c r="F1525" i="14" a="1"/>
  <c r="F1525" i="14" s="1"/>
  <c r="E1525" i="14" a="1"/>
  <c r="E1525" i="14" s="1"/>
  <c r="L1524" i="14" a="1"/>
  <c r="L1524" i="14" s="1"/>
  <c r="K1524" i="14" a="1"/>
  <c r="K1524" i="14" s="1"/>
  <c r="J1524" i="14" a="1"/>
  <c r="J1524" i="14" s="1"/>
  <c r="I1524" i="14" a="1"/>
  <c r="I1524" i="14" s="1"/>
  <c r="H1524" i="14" a="1"/>
  <c r="H1524" i="14" s="1"/>
  <c r="G1524" i="14" a="1"/>
  <c r="G1524" i="14" s="1"/>
  <c r="F1524" i="14" a="1"/>
  <c r="F1524" i="14" s="1"/>
  <c r="E1524" i="14" a="1"/>
  <c r="E1524" i="14" s="1"/>
  <c r="L1523" i="14" a="1"/>
  <c r="L1523" i="14" s="1"/>
  <c r="K1523" i="14" a="1"/>
  <c r="K1523" i="14" s="1"/>
  <c r="J1523" i="14" a="1"/>
  <c r="J1523" i="14" s="1"/>
  <c r="I1523" i="14" a="1"/>
  <c r="I1523" i="14" s="1"/>
  <c r="H1523" i="14" a="1"/>
  <c r="H1523" i="14" s="1"/>
  <c r="G1523" i="14" a="1"/>
  <c r="G1523" i="14" s="1"/>
  <c r="F1523" i="14" a="1"/>
  <c r="F1523" i="14" s="1"/>
  <c r="E1523" i="14" a="1"/>
  <c r="E1523" i="14" s="1"/>
  <c r="L1522" i="14" a="1"/>
  <c r="L1522" i="14" s="1"/>
  <c r="K1522" i="14" a="1"/>
  <c r="K1522" i="14" s="1"/>
  <c r="J1522" i="14" a="1"/>
  <c r="J1522" i="14" s="1"/>
  <c r="I1522" i="14" a="1"/>
  <c r="I1522" i="14" s="1"/>
  <c r="H1522" i="14" a="1"/>
  <c r="H1522" i="14" s="1"/>
  <c r="G1522" i="14" a="1"/>
  <c r="G1522" i="14" s="1"/>
  <c r="F1522" i="14" a="1"/>
  <c r="F1522" i="14" s="1"/>
  <c r="E1522" i="14" a="1"/>
  <c r="E1522" i="14" s="1"/>
  <c r="L1521" i="14" a="1"/>
  <c r="L1521" i="14" s="1"/>
  <c r="K1521" i="14" a="1"/>
  <c r="K1521" i="14" s="1"/>
  <c r="J1521" i="14" a="1"/>
  <c r="J1521" i="14" s="1"/>
  <c r="I1521" i="14" a="1"/>
  <c r="I1521" i="14" s="1"/>
  <c r="H1521" i="14" a="1"/>
  <c r="H1521" i="14" s="1"/>
  <c r="G1521" i="14" a="1"/>
  <c r="G1521" i="14" s="1"/>
  <c r="F1521" i="14" a="1"/>
  <c r="F1521" i="14" s="1"/>
  <c r="E1521" i="14" a="1"/>
  <c r="E1521" i="14" s="1"/>
  <c r="L1520" i="14" a="1"/>
  <c r="L1520" i="14" s="1"/>
  <c r="K1520" i="14" a="1"/>
  <c r="K1520" i="14" s="1"/>
  <c r="J1520" i="14" a="1"/>
  <c r="J1520" i="14" s="1"/>
  <c r="I1520" i="14" a="1"/>
  <c r="I1520" i="14" s="1"/>
  <c r="H1520" i="14" a="1"/>
  <c r="H1520" i="14" s="1"/>
  <c r="G1520" i="14" a="1"/>
  <c r="G1520" i="14" s="1"/>
  <c r="F1520" i="14" a="1"/>
  <c r="F1520" i="14" s="1"/>
  <c r="E1520" i="14" a="1"/>
  <c r="E1520" i="14" s="1"/>
  <c r="L1519" i="14" a="1"/>
  <c r="L1519" i="14" s="1"/>
  <c r="K1519" i="14" a="1"/>
  <c r="K1519" i="14" s="1"/>
  <c r="J1519" i="14" a="1"/>
  <c r="J1519" i="14" s="1"/>
  <c r="I1519" i="14" a="1"/>
  <c r="I1519" i="14" s="1"/>
  <c r="H1519" i="14" a="1"/>
  <c r="H1519" i="14" s="1"/>
  <c r="G1519" i="14" a="1"/>
  <c r="G1519" i="14" s="1"/>
  <c r="F1519" i="14" a="1"/>
  <c r="F1519" i="14" s="1"/>
  <c r="E1519" i="14" a="1"/>
  <c r="E1519" i="14" s="1"/>
  <c r="L1518" i="14" a="1"/>
  <c r="L1518" i="14" s="1"/>
  <c r="K1518" i="14" a="1"/>
  <c r="K1518" i="14" s="1"/>
  <c r="J1518" i="14" a="1"/>
  <c r="J1518" i="14" s="1"/>
  <c r="I1518" i="14" a="1"/>
  <c r="I1518" i="14" s="1"/>
  <c r="H1518" i="14" a="1"/>
  <c r="H1518" i="14" s="1"/>
  <c r="G1518" i="14" a="1"/>
  <c r="G1518" i="14" s="1"/>
  <c r="F1518" i="14" a="1"/>
  <c r="F1518" i="14" s="1"/>
  <c r="E1518" i="14" a="1"/>
  <c r="E1518" i="14" s="1"/>
  <c r="L1517" i="14" a="1"/>
  <c r="L1517" i="14" s="1"/>
  <c r="K1517" i="14" a="1"/>
  <c r="K1517" i="14" s="1"/>
  <c r="J1517" i="14" a="1"/>
  <c r="J1517" i="14" s="1"/>
  <c r="I1517" i="14" a="1"/>
  <c r="I1517" i="14" s="1"/>
  <c r="H1517" i="14" a="1"/>
  <c r="H1517" i="14" s="1"/>
  <c r="G1517" i="14" a="1"/>
  <c r="G1517" i="14" s="1"/>
  <c r="F1517" i="14" a="1"/>
  <c r="F1517" i="14" s="1"/>
  <c r="E1517" i="14" a="1"/>
  <c r="E1517" i="14" s="1"/>
  <c r="L1516" i="14" a="1"/>
  <c r="L1516" i="14" s="1"/>
  <c r="K1516" i="14" a="1"/>
  <c r="K1516" i="14" s="1"/>
  <c r="J1516" i="14" a="1"/>
  <c r="J1516" i="14" s="1"/>
  <c r="I1516" i="14" a="1"/>
  <c r="I1516" i="14" s="1"/>
  <c r="H1516" i="14" a="1"/>
  <c r="H1516" i="14" s="1"/>
  <c r="G1516" i="14" a="1"/>
  <c r="G1516" i="14" s="1"/>
  <c r="F1516" i="14" a="1"/>
  <c r="F1516" i="14" s="1"/>
  <c r="E1516" i="14" a="1"/>
  <c r="E1516" i="14" s="1"/>
  <c r="L1515" i="14" a="1"/>
  <c r="L1515" i="14" s="1"/>
  <c r="K1515" i="14" a="1"/>
  <c r="K1515" i="14" s="1"/>
  <c r="J1515" i="14" a="1"/>
  <c r="J1515" i="14" s="1"/>
  <c r="I1515" i="14" a="1"/>
  <c r="I1515" i="14" s="1"/>
  <c r="H1515" i="14" a="1"/>
  <c r="H1515" i="14" s="1"/>
  <c r="G1515" i="14" a="1"/>
  <c r="G1515" i="14" s="1"/>
  <c r="F1515" i="14" a="1"/>
  <c r="F1515" i="14" s="1"/>
  <c r="E1515" i="14" a="1"/>
  <c r="E1515" i="14" s="1"/>
  <c r="L1514" i="14" a="1"/>
  <c r="L1514" i="14" s="1"/>
  <c r="K1514" i="14" a="1"/>
  <c r="K1514" i="14" s="1"/>
  <c r="J1514" i="14" a="1"/>
  <c r="J1514" i="14" s="1"/>
  <c r="I1514" i="14" a="1"/>
  <c r="I1514" i="14" s="1"/>
  <c r="H1514" i="14" a="1"/>
  <c r="H1514" i="14" s="1"/>
  <c r="G1514" i="14" a="1"/>
  <c r="G1514" i="14" s="1"/>
  <c r="F1514" i="14" a="1"/>
  <c r="F1514" i="14" s="1"/>
  <c r="E1514" i="14" a="1"/>
  <c r="E1514" i="14" s="1"/>
  <c r="L1513" i="14" a="1"/>
  <c r="L1513" i="14" s="1"/>
  <c r="K1513" i="14" a="1"/>
  <c r="K1513" i="14" s="1"/>
  <c r="J1513" i="14" a="1"/>
  <c r="J1513" i="14" s="1"/>
  <c r="I1513" i="14" a="1"/>
  <c r="I1513" i="14" s="1"/>
  <c r="H1513" i="14" a="1"/>
  <c r="H1513" i="14" s="1"/>
  <c r="G1513" i="14" a="1"/>
  <c r="G1513" i="14" s="1"/>
  <c r="F1513" i="14" a="1"/>
  <c r="F1513" i="14" s="1"/>
  <c r="E1513" i="14" a="1"/>
  <c r="E1513" i="14" s="1"/>
  <c r="L1512" i="14" a="1"/>
  <c r="L1512" i="14" s="1"/>
  <c r="K1512" i="14" a="1"/>
  <c r="K1512" i="14" s="1"/>
  <c r="J1512" i="14" a="1"/>
  <c r="J1512" i="14" s="1"/>
  <c r="I1512" i="14" a="1"/>
  <c r="I1512" i="14" s="1"/>
  <c r="H1512" i="14" a="1"/>
  <c r="H1512" i="14" s="1"/>
  <c r="G1512" i="14" a="1"/>
  <c r="G1512" i="14" s="1"/>
  <c r="F1512" i="14" a="1"/>
  <c r="F1512" i="14" s="1"/>
  <c r="E1512" i="14" a="1"/>
  <c r="E1512" i="14" s="1"/>
  <c r="L1511" i="14" a="1"/>
  <c r="L1511" i="14" s="1"/>
  <c r="K1511" i="14" a="1"/>
  <c r="K1511" i="14" s="1"/>
  <c r="J1511" i="14" a="1"/>
  <c r="J1511" i="14" s="1"/>
  <c r="I1511" i="14" a="1"/>
  <c r="I1511" i="14" s="1"/>
  <c r="H1511" i="14" a="1"/>
  <c r="H1511" i="14" s="1"/>
  <c r="G1511" i="14" a="1"/>
  <c r="G1511" i="14" s="1"/>
  <c r="F1511" i="14" a="1"/>
  <c r="F1511" i="14" s="1"/>
  <c r="E1511" i="14" a="1"/>
  <c r="E1511" i="14" s="1"/>
  <c r="L1510" i="14" a="1"/>
  <c r="L1510" i="14" s="1"/>
  <c r="K1510" i="14" a="1"/>
  <c r="K1510" i="14" s="1"/>
  <c r="J1510" i="14" a="1"/>
  <c r="J1510" i="14" s="1"/>
  <c r="I1510" i="14" a="1"/>
  <c r="I1510" i="14" s="1"/>
  <c r="H1510" i="14" a="1"/>
  <c r="H1510" i="14" s="1"/>
  <c r="G1510" i="14" a="1"/>
  <c r="G1510" i="14" s="1"/>
  <c r="F1510" i="14" a="1"/>
  <c r="F1510" i="14" s="1"/>
  <c r="E1510" i="14" a="1"/>
  <c r="E1510" i="14" s="1"/>
  <c r="L1509" i="14" a="1"/>
  <c r="L1509" i="14" s="1"/>
  <c r="K1509" i="14" a="1"/>
  <c r="K1509" i="14" s="1"/>
  <c r="J1509" i="14" a="1"/>
  <c r="J1509" i="14" s="1"/>
  <c r="I1509" i="14" a="1"/>
  <c r="I1509" i="14" s="1"/>
  <c r="H1509" i="14" a="1"/>
  <c r="H1509" i="14" s="1"/>
  <c r="G1509" i="14" a="1"/>
  <c r="G1509" i="14" s="1"/>
  <c r="F1509" i="14" a="1"/>
  <c r="F1509" i="14" s="1"/>
  <c r="E1509" i="14" a="1"/>
  <c r="E1509" i="14" s="1"/>
  <c r="L1508" i="14" a="1"/>
  <c r="L1508" i="14" s="1"/>
  <c r="K1508" i="14" a="1"/>
  <c r="K1508" i="14" s="1"/>
  <c r="J1508" i="14" a="1"/>
  <c r="J1508" i="14" s="1"/>
  <c r="I1508" i="14" a="1"/>
  <c r="I1508" i="14" s="1"/>
  <c r="H1508" i="14" a="1"/>
  <c r="H1508" i="14" s="1"/>
  <c r="G1508" i="14" a="1"/>
  <c r="G1508" i="14" s="1"/>
  <c r="F1508" i="14" a="1"/>
  <c r="F1508" i="14" s="1"/>
  <c r="E1508" i="14" a="1"/>
  <c r="E1508" i="14" s="1"/>
  <c r="L1507" i="14" a="1"/>
  <c r="L1507" i="14" s="1"/>
  <c r="K1507" i="14" a="1"/>
  <c r="K1507" i="14" s="1"/>
  <c r="J1507" i="14" a="1"/>
  <c r="J1507" i="14" s="1"/>
  <c r="I1507" i="14" a="1"/>
  <c r="I1507" i="14" s="1"/>
  <c r="H1507" i="14" a="1"/>
  <c r="H1507" i="14" s="1"/>
  <c r="G1507" i="14" a="1"/>
  <c r="G1507" i="14" s="1"/>
  <c r="F1507" i="14" a="1"/>
  <c r="F1507" i="14" s="1"/>
  <c r="E1507" i="14" a="1"/>
  <c r="E1507" i="14" s="1"/>
  <c r="L1506" i="14" a="1"/>
  <c r="L1506" i="14" s="1"/>
  <c r="K1506" i="14" a="1"/>
  <c r="K1506" i="14" s="1"/>
  <c r="J1506" i="14" a="1"/>
  <c r="J1506" i="14" s="1"/>
  <c r="I1506" i="14" a="1"/>
  <c r="I1506" i="14" s="1"/>
  <c r="H1506" i="14" a="1"/>
  <c r="H1506" i="14" s="1"/>
  <c r="G1506" i="14" a="1"/>
  <c r="G1506" i="14" s="1"/>
  <c r="F1506" i="14" a="1"/>
  <c r="F1506" i="14" s="1"/>
  <c r="E1506" i="14" a="1"/>
  <c r="E1506" i="14" s="1"/>
  <c r="L1505" i="14" a="1"/>
  <c r="L1505" i="14" s="1"/>
  <c r="K1505" i="14" a="1"/>
  <c r="K1505" i="14" s="1"/>
  <c r="J1505" i="14" a="1"/>
  <c r="J1505" i="14" s="1"/>
  <c r="I1505" i="14" a="1"/>
  <c r="I1505" i="14" s="1"/>
  <c r="H1505" i="14" a="1"/>
  <c r="H1505" i="14" s="1"/>
  <c r="G1505" i="14" a="1"/>
  <c r="G1505" i="14" s="1"/>
  <c r="F1505" i="14" a="1"/>
  <c r="F1505" i="14" s="1"/>
  <c r="E1505" i="14" a="1"/>
  <c r="E1505" i="14" s="1"/>
  <c r="L1504" i="14" a="1"/>
  <c r="L1504" i="14" s="1"/>
  <c r="K1504" i="14" a="1"/>
  <c r="K1504" i="14" s="1"/>
  <c r="J1504" i="14" a="1"/>
  <c r="J1504" i="14" s="1"/>
  <c r="I1504" i="14" a="1"/>
  <c r="I1504" i="14" s="1"/>
  <c r="H1504" i="14" a="1"/>
  <c r="H1504" i="14" s="1"/>
  <c r="G1504" i="14" a="1"/>
  <c r="G1504" i="14" s="1"/>
  <c r="F1504" i="14" a="1"/>
  <c r="F1504" i="14" s="1"/>
  <c r="E1504" i="14" a="1"/>
  <c r="E1504" i="14" s="1"/>
  <c r="L1503" i="14" a="1"/>
  <c r="L1503" i="14" s="1"/>
  <c r="K1503" i="14" a="1"/>
  <c r="K1503" i="14" s="1"/>
  <c r="J1503" i="14" a="1"/>
  <c r="J1503" i="14" s="1"/>
  <c r="I1503" i="14" a="1"/>
  <c r="I1503" i="14" s="1"/>
  <c r="H1503" i="14" a="1"/>
  <c r="H1503" i="14" s="1"/>
  <c r="G1503" i="14" a="1"/>
  <c r="G1503" i="14" s="1"/>
  <c r="F1503" i="14" a="1"/>
  <c r="F1503" i="14" s="1"/>
  <c r="E1503" i="14" a="1"/>
  <c r="E1503" i="14" s="1"/>
  <c r="L1502" i="14" a="1"/>
  <c r="L1502" i="14" s="1"/>
  <c r="K1502" i="14" a="1"/>
  <c r="K1502" i="14" s="1"/>
  <c r="J1502" i="14" a="1"/>
  <c r="J1502" i="14" s="1"/>
  <c r="I1502" i="14" a="1"/>
  <c r="I1502" i="14" s="1"/>
  <c r="H1502" i="14" a="1"/>
  <c r="H1502" i="14" s="1"/>
  <c r="G1502" i="14" a="1"/>
  <c r="G1502" i="14" s="1"/>
  <c r="F1502" i="14" a="1"/>
  <c r="F1502" i="14" s="1"/>
  <c r="E1502" i="14" a="1"/>
  <c r="E1502" i="14" s="1"/>
  <c r="L1501" i="14" a="1"/>
  <c r="L1501" i="14" s="1"/>
  <c r="K1501" i="14" a="1"/>
  <c r="K1501" i="14" s="1"/>
  <c r="J1501" i="14" a="1"/>
  <c r="J1501" i="14" s="1"/>
  <c r="I1501" i="14" a="1"/>
  <c r="I1501" i="14" s="1"/>
  <c r="H1501" i="14" a="1"/>
  <c r="H1501" i="14" s="1"/>
  <c r="G1501" i="14" a="1"/>
  <c r="G1501" i="14" s="1"/>
  <c r="F1501" i="14" a="1"/>
  <c r="F1501" i="14" s="1"/>
  <c r="E1501" i="14" a="1"/>
  <c r="E1501" i="14" s="1"/>
  <c r="L1500" i="14" a="1"/>
  <c r="L1500" i="14" s="1"/>
  <c r="K1500" i="14" a="1"/>
  <c r="K1500" i="14" s="1"/>
  <c r="J1500" i="14" a="1"/>
  <c r="J1500" i="14" s="1"/>
  <c r="I1500" i="14" a="1"/>
  <c r="I1500" i="14" s="1"/>
  <c r="H1500" i="14" a="1"/>
  <c r="H1500" i="14" s="1"/>
  <c r="G1500" i="14" a="1"/>
  <c r="G1500" i="14" s="1"/>
  <c r="F1500" i="14" a="1"/>
  <c r="F1500" i="14" s="1"/>
  <c r="E1500" i="14" a="1"/>
  <c r="E1500" i="14" s="1"/>
  <c r="L1499" i="14" a="1"/>
  <c r="L1499" i="14" s="1"/>
  <c r="K1499" i="14" a="1"/>
  <c r="K1499" i="14" s="1"/>
  <c r="J1499" i="14" a="1"/>
  <c r="J1499" i="14" s="1"/>
  <c r="I1499" i="14" a="1"/>
  <c r="I1499" i="14" s="1"/>
  <c r="H1499" i="14" a="1"/>
  <c r="H1499" i="14" s="1"/>
  <c r="G1499" i="14" a="1"/>
  <c r="G1499" i="14" s="1"/>
  <c r="F1499" i="14" a="1"/>
  <c r="F1499" i="14" s="1"/>
  <c r="E1499" i="14" a="1"/>
  <c r="E1499" i="14" s="1"/>
  <c r="L1498" i="14" a="1"/>
  <c r="L1498" i="14" s="1"/>
  <c r="K1498" i="14" a="1"/>
  <c r="K1498" i="14" s="1"/>
  <c r="J1498" i="14" a="1"/>
  <c r="J1498" i="14" s="1"/>
  <c r="I1498" i="14" a="1"/>
  <c r="I1498" i="14" s="1"/>
  <c r="H1498" i="14" a="1"/>
  <c r="H1498" i="14" s="1"/>
  <c r="G1498" i="14" a="1"/>
  <c r="G1498" i="14" s="1"/>
  <c r="F1498" i="14" a="1"/>
  <c r="F1498" i="14" s="1"/>
  <c r="E1498" i="14" a="1"/>
  <c r="E1498" i="14" s="1"/>
  <c r="L1497" i="14" a="1"/>
  <c r="L1497" i="14" s="1"/>
  <c r="K1497" i="14" a="1"/>
  <c r="K1497" i="14" s="1"/>
  <c r="J1497" i="14" a="1"/>
  <c r="J1497" i="14" s="1"/>
  <c r="I1497" i="14" a="1"/>
  <c r="I1497" i="14" s="1"/>
  <c r="H1497" i="14" a="1"/>
  <c r="H1497" i="14" s="1"/>
  <c r="G1497" i="14" a="1"/>
  <c r="G1497" i="14" s="1"/>
  <c r="F1497" i="14" a="1"/>
  <c r="F1497" i="14" s="1"/>
  <c r="E1497" i="14" a="1"/>
  <c r="E1497" i="14" s="1"/>
  <c r="L1496" i="14" a="1"/>
  <c r="L1496" i="14" s="1"/>
  <c r="K1496" i="14" a="1"/>
  <c r="K1496" i="14" s="1"/>
  <c r="J1496" i="14" a="1"/>
  <c r="J1496" i="14" s="1"/>
  <c r="I1496" i="14" a="1"/>
  <c r="I1496" i="14" s="1"/>
  <c r="H1496" i="14" a="1"/>
  <c r="H1496" i="14" s="1"/>
  <c r="G1496" i="14" a="1"/>
  <c r="G1496" i="14" s="1"/>
  <c r="F1496" i="14" a="1"/>
  <c r="F1496" i="14" s="1"/>
  <c r="E1496" i="14" a="1"/>
  <c r="E1496" i="14" s="1"/>
  <c r="L1495" i="14" a="1"/>
  <c r="L1495" i="14" s="1"/>
  <c r="K1495" i="14" a="1"/>
  <c r="K1495" i="14" s="1"/>
  <c r="J1495" i="14" a="1"/>
  <c r="J1495" i="14" s="1"/>
  <c r="I1495" i="14" a="1"/>
  <c r="I1495" i="14" s="1"/>
  <c r="H1495" i="14" a="1"/>
  <c r="H1495" i="14" s="1"/>
  <c r="G1495" i="14" a="1"/>
  <c r="G1495" i="14" s="1"/>
  <c r="F1495" i="14" a="1"/>
  <c r="F1495" i="14" s="1"/>
  <c r="E1495" i="14" a="1"/>
  <c r="E1495" i="14" s="1"/>
  <c r="L1494" i="14" a="1"/>
  <c r="L1494" i="14" s="1"/>
  <c r="K1494" i="14" a="1"/>
  <c r="K1494" i="14" s="1"/>
  <c r="J1494" i="14" a="1"/>
  <c r="J1494" i="14" s="1"/>
  <c r="I1494" i="14" a="1"/>
  <c r="I1494" i="14" s="1"/>
  <c r="H1494" i="14" a="1"/>
  <c r="H1494" i="14" s="1"/>
  <c r="G1494" i="14" a="1"/>
  <c r="G1494" i="14" s="1"/>
  <c r="F1494" i="14" a="1"/>
  <c r="F1494" i="14" s="1"/>
  <c r="E1494" i="14" a="1"/>
  <c r="E1494" i="14" s="1"/>
  <c r="L1493" i="14" a="1"/>
  <c r="L1493" i="14" s="1"/>
  <c r="K1493" i="14" a="1"/>
  <c r="K1493" i="14" s="1"/>
  <c r="J1493" i="14" a="1"/>
  <c r="J1493" i="14" s="1"/>
  <c r="I1493" i="14" a="1"/>
  <c r="I1493" i="14" s="1"/>
  <c r="H1493" i="14" a="1"/>
  <c r="H1493" i="14" s="1"/>
  <c r="G1493" i="14" a="1"/>
  <c r="G1493" i="14" s="1"/>
  <c r="F1493" i="14" a="1"/>
  <c r="F1493" i="14" s="1"/>
  <c r="E1493" i="14" a="1"/>
  <c r="E1493" i="14" s="1"/>
  <c r="L1492" i="14" a="1"/>
  <c r="L1492" i="14" s="1"/>
  <c r="K1492" i="14" a="1"/>
  <c r="K1492" i="14" s="1"/>
  <c r="J1492" i="14" a="1"/>
  <c r="J1492" i="14" s="1"/>
  <c r="I1492" i="14" a="1"/>
  <c r="I1492" i="14" s="1"/>
  <c r="H1492" i="14" a="1"/>
  <c r="H1492" i="14" s="1"/>
  <c r="G1492" i="14" a="1"/>
  <c r="G1492" i="14" s="1"/>
  <c r="F1492" i="14" a="1"/>
  <c r="F1492" i="14" s="1"/>
  <c r="E1492" i="14" a="1"/>
  <c r="E1492" i="14" s="1"/>
  <c r="L1491" i="14" a="1"/>
  <c r="L1491" i="14" s="1"/>
  <c r="K1491" i="14" a="1"/>
  <c r="K1491" i="14" s="1"/>
  <c r="J1491" i="14" a="1"/>
  <c r="J1491" i="14" s="1"/>
  <c r="I1491" i="14" a="1"/>
  <c r="I1491" i="14" s="1"/>
  <c r="H1491" i="14" a="1"/>
  <c r="H1491" i="14" s="1"/>
  <c r="G1491" i="14" a="1"/>
  <c r="G1491" i="14" s="1"/>
  <c r="F1491" i="14" a="1"/>
  <c r="F1491" i="14" s="1"/>
  <c r="E1491" i="14" a="1"/>
  <c r="E1491" i="14" s="1"/>
  <c r="L1490" i="14" a="1"/>
  <c r="L1490" i="14" s="1"/>
  <c r="K1490" i="14" a="1"/>
  <c r="K1490" i="14" s="1"/>
  <c r="J1490" i="14" a="1"/>
  <c r="J1490" i="14" s="1"/>
  <c r="I1490" i="14" a="1"/>
  <c r="I1490" i="14" s="1"/>
  <c r="H1490" i="14" a="1"/>
  <c r="H1490" i="14" s="1"/>
  <c r="G1490" i="14" a="1"/>
  <c r="G1490" i="14" s="1"/>
  <c r="F1490" i="14" a="1"/>
  <c r="F1490" i="14" s="1"/>
  <c r="E1490" i="14" a="1"/>
  <c r="E1490" i="14" s="1"/>
  <c r="L1489" i="14" a="1"/>
  <c r="L1489" i="14" s="1"/>
  <c r="K1489" i="14" a="1"/>
  <c r="K1489" i="14" s="1"/>
  <c r="J1489" i="14" a="1"/>
  <c r="J1489" i="14" s="1"/>
  <c r="I1489" i="14" a="1"/>
  <c r="I1489" i="14" s="1"/>
  <c r="H1489" i="14" a="1"/>
  <c r="H1489" i="14" s="1"/>
  <c r="G1489" i="14" a="1"/>
  <c r="G1489" i="14" s="1"/>
  <c r="F1489" i="14" a="1"/>
  <c r="F1489" i="14" s="1"/>
  <c r="E1489" i="14" a="1"/>
  <c r="E1489" i="14" s="1"/>
  <c r="L1488" i="14" a="1"/>
  <c r="L1488" i="14" s="1"/>
  <c r="K1488" i="14" a="1"/>
  <c r="K1488" i="14" s="1"/>
  <c r="J1488" i="14" a="1"/>
  <c r="J1488" i="14" s="1"/>
  <c r="I1488" i="14" a="1"/>
  <c r="I1488" i="14" s="1"/>
  <c r="H1488" i="14" a="1"/>
  <c r="H1488" i="14" s="1"/>
  <c r="G1488" i="14" a="1"/>
  <c r="G1488" i="14" s="1"/>
  <c r="F1488" i="14" a="1"/>
  <c r="F1488" i="14" s="1"/>
  <c r="E1488" i="14" a="1"/>
  <c r="E1488" i="14" s="1"/>
  <c r="L1487" i="14" a="1"/>
  <c r="L1487" i="14" s="1"/>
  <c r="K1487" i="14" a="1"/>
  <c r="K1487" i="14" s="1"/>
  <c r="J1487" i="14" a="1"/>
  <c r="J1487" i="14" s="1"/>
  <c r="I1487" i="14" a="1"/>
  <c r="I1487" i="14" s="1"/>
  <c r="H1487" i="14" a="1"/>
  <c r="H1487" i="14" s="1"/>
  <c r="G1487" i="14" a="1"/>
  <c r="G1487" i="14" s="1"/>
  <c r="F1487" i="14" a="1"/>
  <c r="F1487" i="14" s="1"/>
  <c r="E1487" i="14" a="1"/>
  <c r="E1487" i="14" s="1"/>
  <c r="L1486" i="14" a="1"/>
  <c r="L1486" i="14" s="1"/>
  <c r="K1486" i="14" a="1"/>
  <c r="K1486" i="14" s="1"/>
  <c r="J1486" i="14" a="1"/>
  <c r="J1486" i="14" s="1"/>
  <c r="I1486" i="14" a="1"/>
  <c r="I1486" i="14" s="1"/>
  <c r="H1486" i="14" a="1"/>
  <c r="H1486" i="14" s="1"/>
  <c r="G1486" i="14" a="1"/>
  <c r="G1486" i="14" s="1"/>
  <c r="F1486" i="14" a="1"/>
  <c r="F1486" i="14" s="1"/>
  <c r="E1486" i="14" a="1"/>
  <c r="E1486" i="14" s="1"/>
  <c r="L1484" i="14" a="1"/>
  <c r="L1484" i="14" s="1"/>
  <c r="K1484" i="14" a="1"/>
  <c r="K1484" i="14" s="1"/>
  <c r="J1484" i="14" a="1"/>
  <c r="J1484" i="14" s="1"/>
  <c r="I1484" i="14" a="1"/>
  <c r="I1484" i="14" s="1"/>
  <c r="H1484" i="14" a="1"/>
  <c r="H1484" i="14" s="1"/>
  <c r="G1484" i="14" a="1"/>
  <c r="G1484" i="14" s="1"/>
  <c r="F1484" i="14" a="1"/>
  <c r="F1484" i="14" s="1"/>
  <c r="E1484" i="14" a="1"/>
  <c r="E1484" i="14" s="1"/>
  <c r="L1483" i="14" a="1"/>
  <c r="L1483" i="14" s="1"/>
  <c r="K1483" i="14" a="1"/>
  <c r="K1483" i="14" s="1"/>
  <c r="J1483" i="14" a="1"/>
  <c r="J1483" i="14" s="1"/>
  <c r="I1483" i="14" a="1"/>
  <c r="I1483" i="14" s="1"/>
  <c r="H1483" i="14" a="1"/>
  <c r="H1483" i="14" s="1"/>
  <c r="G1483" i="14" a="1"/>
  <c r="G1483" i="14" s="1"/>
  <c r="F1483" i="14" a="1"/>
  <c r="F1483" i="14" s="1"/>
  <c r="E1483" i="14" a="1"/>
  <c r="E1483" i="14" s="1"/>
  <c r="L1482" i="14" a="1"/>
  <c r="L1482" i="14" s="1"/>
  <c r="K1482" i="14" a="1"/>
  <c r="K1482" i="14" s="1"/>
  <c r="J1482" i="14" a="1"/>
  <c r="J1482" i="14" s="1"/>
  <c r="I1482" i="14" a="1"/>
  <c r="I1482" i="14" s="1"/>
  <c r="H1482" i="14" a="1"/>
  <c r="H1482" i="14" s="1"/>
  <c r="G1482" i="14" a="1"/>
  <c r="G1482" i="14" s="1"/>
  <c r="F1482" i="14" a="1"/>
  <c r="F1482" i="14" s="1"/>
  <c r="E1482" i="14" a="1"/>
  <c r="E1482" i="14" s="1"/>
  <c r="L1481" i="14" a="1"/>
  <c r="L1481" i="14" s="1"/>
  <c r="K1481" i="14" a="1"/>
  <c r="K1481" i="14" s="1"/>
  <c r="J1481" i="14" a="1"/>
  <c r="J1481" i="14" s="1"/>
  <c r="I1481" i="14" a="1"/>
  <c r="I1481" i="14" s="1"/>
  <c r="H1481" i="14" a="1"/>
  <c r="H1481" i="14" s="1"/>
  <c r="G1481" i="14" a="1"/>
  <c r="G1481" i="14" s="1"/>
  <c r="F1481" i="14" a="1"/>
  <c r="F1481" i="14" s="1"/>
  <c r="E1481" i="14" a="1"/>
  <c r="E1481" i="14" s="1"/>
  <c r="L1480" i="14" a="1"/>
  <c r="L1480" i="14" s="1"/>
  <c r="K1480" i="14" a="1"/>
  <c r="K1480" i="14" s="1"/>
  <c r="J1480" i="14" a="1"/>
  <c r="J1480" i="14" s="1"/>
  <c r="I1480" i="14" a="1"/>
  <c r="I1480" i="14" s="1"/>
  <c r="H1480" i="14" a="1"/>
  <c r="H1480" i="14" s="1"/>
  <c r="G1480" i="14" a="1"/>
  <c r="G1480" i="14" s="1"/>
  <c r="F1480" i="14" a="1"/>
  <c r="F1480" i="14" s="1"/>
  <c r="E1480" i="14" a="1"/>
  <c r="E1480" i="14" s="1"/>
  <c r="L1479" i="14" a="1"/>
  <c r="L1479" i="14" s="1"/>
  <c r="K1479" i="14" a="1"/>
  <c r="K1479" i="14" s="1"/>
  <c r="J1479" i="14" a="1"/>
  <c r="J1479" i="14" s="1"/>
  <c r="I1479" i="14" a="1"/>
  <c r="I1479" i="14" s="1"/>
  <c r="H1479" i="14" a="1"/>
  <c r="H1479" i="14" s="1"/>
  <c r="G1479" i="14" a="1"/>
  <c r="G1479" i="14" s="1"/>
  <c r="F1479" i="14" a="1"/>
  <c r="F1479" i="14" s="1"/>
  <c r="E1479" i="14" a="1"/>
  <c r="E1479" i="14" s="1"/>
  <c r="L1478" i="14" a="1"/>
  <c r="L1478" i="14" s="1"/>
  <c r="K1478" i="14" a="1"/>
  <c r="K1478" i="14" s="1"/>
  <c r="J1478" i="14" a="1"/>
  <c r="J1478" i="14" s="1"/>
  <c r="I1478" i="14" a="1"/>
  <c r="I1478" i="14" s="1"/>
  <c r="H1478" i="14" a="1"/>
  <c r="H1478" i="14" s="1"/>
  <c r="G1478" i="14" a="1"/>
  <c r="G1478" i="14" s="1"/>
  <c r="F1478" i="14" a="1"/>
  <c r="F1478" i="14" s="1"/>
  <c r="E1478" i="14" a="1"/>
  <c r="E1478" i="14" s="1"/>
  <c r="L1477" i="14" a="1"/>
  <c r="L1477" i="14" s="1"/>
  <c r="K1477" i="14" a="1"/>
  <c r="K1477" i="14" s="1"/>
  <c r="J1477" i="14" a="1"/>
  <c r="J1477" i="14" s="1"/>
  <c r="I1477" i="14" a="1"/>
  <c r="I1477" i="14" s="1"/>
  <c r="H1477" i="14" a="1"/>
  <c r="H1477" i="14" s="1"/>
  <c r="G1477" i="14" a="1"/>
  <c r="G1477" i="14" s="1"/>
  <c r="F1477" i="14" a="1"/>
  <c r="F1477" i="14" s="1"/>
  <c r="E1477" i="14" a="1"/>
  <c r="E1477" i="14" s="1"/>
  <c r="L1476" i="14" a="1"/>
  <c r="L1476" i="14" s="1"/>
  <c r="K1476" i="14" a="1"/>
  <c r="K1476" i="14" s="1"/>
  <c r="J1476" i="14" a="1"/>
  <c r="J1476" i="14" s="1"/>
  <c r="I1476" i="14" a="1"/>
  <c r="I1476" i="14" s="1"/>
  <c r="H1476" i="14" a="1"/>
  <c r="H1476" i="14" s="1"/>
  <c r="G1476" i="14" a="1"/>
  <c r="G1476" i="14" s="1"/>
  <c r="F1476" i="14" a="1"/>
  <c r="F1476" i="14" s="1"/>
  <c r="E1476" i="14" a="1"/>
  <c r="E1476" i="14" s="1"/>
  <c r="L1475" i="14" a="1"/>
  <c r="L1475" i="14" s="1"/>
  <c r="K1475" i="14" a="1"/>
  <c r="K1475" i="14" s="1"/>
  <c r="J1475" i="14" a="1"/>
  <c r="J1475" i="14" s="1"/>
  <c r="I1475" i="14" a="1"/>
  <c r="I1475" i="14" s="1"/>
  <c r="H1475" i="14" a="1"/>
  <c r="H1475" i="14" s="1"/>
  <c r="G1475" i="14" a="1"/>
  <c r="G1475" i="14" s="1"/>
  <c r="F1475" i="14" a="1"/>
  <c r="F1475" i="14" s="1"/>
  <c r="E1475" i="14" a="1"/>
  <c r="E1475" i="14" s="1"/>
  <c r="L1474" i="14" a="1"/>
  <c r="L1474" i="14" s="1"/>
  <c r="K1474" i="14" a="1"/>
  <c r="K1474" i="14" s="1"/>
  <c r="J1474" i="14" a="1"/>
  <c r="J1474" i="14" s="1"/>
  <c r="I1474" i="14" a="1"/>
  <c r="I1474" i="14" s="1"/>
  <c r="H1474" i="14" a="1"/>
  <c r="H1474" i="14" s="1"/>
  <c r="G1474" i="14" a="1"/>
  <c r="G1474" i="14" s="1"/>
  <c r="F1474" i="14" a="1"/>
  <c r="F1474" i="14" s="1"/>
  <c r="E1474" i="14" a="1"/>
  <c r="E1474" i="14" s="1"/>
  <c r="L1473" i="14" a="1"/>
  <c r="L1473" i="14" s="1"/>
  <c r="K1473" i="14" a="1"/>
  <c r="K1473" i="14" s="1"/>
  <c r="J1473" i="14" a="1"/>
  <c r="J1473" i="14" s="1"/>
  <c r="I1473" i="14" a="1"/>
  <c r="I1473" i="14" s="1"/>
  <c r="H1473" i="14" a="1"/>
  <c r="H1473" i="14" s="1"/>
  <c r="G1473" i="14" a="1"/>
  <c r="G1473" i="14" s="1"/>
  <c r="F1473" i="14" a="1"/>
  <c r="F1473" i="14" s="1"/>
  <c r="E1473" i="14" a="1"/>
  <c r="E1473" i="14" s="1"/>
  <c r="L1472" i="14" a="1"/>
  <c r="L1472" i="14" s="1"/>
  <c r="K1472" i="14" a="1"/>
  <c r="K1472" i="14" s="1"/>
  <c r="J1472" i="14" a="1"/>
  <c r="J1472" i="14" s="1"/>
  <c r="I1472" i="14" a="1"/>
  <c r="I1472" i="14" s="1"/>
  <c r="H1472" i="14" a="1"/>
  <c r="H1472" i="14" s="1"/>
  <c r="G1472" i="14" a="1"/>
  <c r="G1472" i="14" s="1"/>
  <c r="F1472" i="14" a="1"/>
  <c r="F1472" i="14" s="1"/>
  <c r="E1472" i="14" a="1"/>
  <c r="E1472" i="14" s="1"/>
  <c r="L1471" i="14" a="1"/>
  <c r="L1471" i="14" s="1"/>
  <c r="K1471" i="14" a="1"/>
  <c r="K1471" i="14" s="1"/>
  <c r="J1471" i="14" a="1"/>
  <c r="J1471" i="14" s="1"/>
  <c r="I1471" i="14" a="1"/>
  <c r="I1471" i="14" s="1"/>
  <c r="H1471" i="14" a="1"/>
  <c r="H1471" i="14" s="1"/>
  <c r="G1471" i="14" a="1"/>
  <c r="G1471" i="14" s="1"/>
  <c r="F1471" i="14" a="1"/>
  <c r="F1471" i="14" s="1"/>
  <c r="E1471" i="14" a="1"/>
  <c r="E1471" i="14" s="1"/>
  <c r="L1470" i="14" a="1"/>
  <c r="L1470" i="14" s="1"/>
  <c r="K1470" i="14" a="1"/>
  <c r="K1470" i="14" s="1"/>
  <c r="J1470" i="14" a="1"/>
  <c r="J1470" i="14" s="1"/>
  <c r="I1470" i="14" a="1"/>
  <c r="I1470" i="14" s="1"/>
  <c r="H1470" i="14" a="1"/>
  <c r="H1470" i="14" s="1"/>
  <c r="G1470" i="14" a="1"/>
  <c r="G1470" i="14" s="1"/>
  <c r="F1470" i="14" a="1"/>
  <c r="F1470" i="14" s="1"/>
  <c r="E1470" i="14" a="1"/>
  <c r="E1470" i="14" s="1"/>
  <c r="L1469" i="14" a="1"/>
  <c r="L1469" i="14" s="1"/>
  <c r="K1469" i="14" a="1"/>
  <c r="K1469" i="14" s="1"/>
  <c r="J1469" i="14" a="1"/>
  <c r="J1469" i="14" s="1"/>
  <c r="I1469" i="14" a="1"/>
  <c r="I1469" i="14" s="1"/>
  <c r="H1469" i="14" a="1"/>
  <c r="H1469" i="14" s="1"/>
  <c r="G1469" i="14" a="1"/>
  <c r="G1469" i="14" s="1"/>
  <c r="F1469" i="14" a="1"/>
  <c r="F1469" i="14" s="1"/>
  <c r="E1469" i="14" a="1"/>
  <c r="E1469" i="14" s="1"/>
  <c r="L1468" i="14" a="1"/>
  <c r="L1468" i="14" s="1"/>
  <c r="K1468" i="14" a="1"/>
  <c r="K1468" i="14" s="1"/>
  <c r="J1468" i="14" a="1"/>
  <c r="J1468" i="14" s="1"/>
  <c r="I1468" i="14" a="1"/>
  <c r="I1468" i="14" s="1"/>
  <c r="H1468" i="14" a="1"/>
  <c r="H1468" i="14" s="1"/>
  <c r="G1468" i="14" a="1"/>
  <c r="G1468" i="14" s="1"/>
  <c r="F1468" i="14" a="1"/>
  <c r="F1468" i="14" s="1"/>
  <c r="E1468" i="14" a="1"/>
  <c r="E1468" i="14" s="1"/>
  <c r="L1467" i="14" a="1"/>
  <c r="L1467" i="14" s="1"/>
  <c r="K1467" i="14" a="1"/>
  <c r="K1467" i="14" s="1"/>
  <c r="J1467" i="14" a="1"/>
  <c r="J1467" i="14" s="1"/>
  <c r="I1467" i="14" a="1"/>
  <c r="I1467" i="14" s="1"/>
  <c r="H1467" i="14" a="1"/>
  <c r="H1467" i="14" s="1"/>
  <c r="G1467" i="14" a="1"/>
  <c r="G1467" i="14" s="1"/>
  <c r="F1467" i="14" a="1"/>
  <c r="F1467" i="14" s="1"/>
  <c r="E1467" i="14" a="1"/>
  <c r="E1467" i="14" s="1"/>
  <c r="L1466" i="14" a="1"/>
  <c r="L1466" i="14" s="1"/>
  <c r="K1466" i="14" a="1"/>
  <c r="K1466" i="14" s="1"/>
  <c r="J1466" i="14" a="1"/>
  <c r="J1466" i="14" s="1"/>
  <c r="I1466" i="14" a="1"/>
  <c r="I1466" i="14" s="1"/>
  <c r="H1466" i="14" a="1"/>
  <c r="H1466" i="14" s="1"/>
  <c r="G1466" i="14" a="1"/>
  <c r="G1466" i="14" s="1"/>
  <c r="F1466" i="14" a="1"/>
  <c r="F1466" i="14" s="1"/>
  <c r="E1466" i="14" a="1"/>
  <c r="E1466" i="14" s="1"/>
  <c r="L1465" i="14" a="1"/>
  <c r="L1465" i="14" s="1"/>
  <c r="K1465" i="14" a="1"/>
  <c r="K1465" i="14" s="1"/>
  <c r="J1465" i="14" a="1"/>
  <c r="J1465" i="14" s="1"/>
  <c r="I1465" i="14" a="1"/>
  <c r="I1465" i="14" s="1"/>
  <c r="H1465" i="14" a="1"/>
  <c r="H1465" i="14" s="1"/>
  <c r="G1465" i="14" a="1"/>
  <c r="G1465" i="14" s="1"/>
  <c r="F1465" i="14" a="1"/>
  <c r="F1465" i="14" s="1"/>
  <c r="E1465" i="14" a="1"/>
  <c r="E1465" i="14" s="1"/>
  <c r="L1464" i="14" a="1"/>
  <c r="L1464" i="14" s="1"/>
  <c r="K1464" i="14" a="1"/>
  <c r="K1464" i="14" s="1"/>
  <c r="J1464" i="14" a="1"/>
  <c r="J1464" i="14" s="1"/>
  <c r="I1464" i="14" a="1"/>
  <c r="I1464" i="14" s="1"/>
  <c r="H1464" i="14" a="1"/>
  <c r="H1464" i="14" s="1"/>
  <c r="G1464" i="14" a="1"/>
  <c r="G1464" i="14" s="1"/>
  <c r="F1464" i="14" a="1"/>
  <c r="F1464" i="14" s="1"/>
  <c r="E1464" i="14" a="1"/>
  <c r="E1464" i="14" s="1"/>
  <c r="L1463" i="14" a="1"/>
  <c r="L1463" i="14" s="1"/>
  <c r="K1463" i="14" a="1"/>
  <c r="K1463" i="14" s="1"/>
  <c r="J1463" i="14" a="1"/>
  <c r="J1463" i="14" s="1"/>
  <c r="I1463" i="14" a="1"/>
  <c r="I1463" i="14" s="1"/>
  <c r="H1463" i="14" a="1"/>
  <c r="H1463" i="14" s="1"/>
  <c r="G1463" i="14" a="1"/>
  <c r="G1463" i="14" s="1"/>
  <c r="F1463" i="14" a="1"/>
  <c r="F1463" i="14" s="1"/>
  <c r="E1463" i="14" a="1"/>
  <c r="E1463" i="14" s="1"/>
  <c r="L1462" i="14" a="1"/>
  <c r="L1462" i="14" s="1"/>
  <c r="K1462" i="14" a="1"/>
  <c r="K1462" i="14" s="1"/>
  <c r="J1462" i="14" a="1"/>
  <c r="J1462" i="14" s="1"/>
  <c r="I1462" i="14" a="1"/>
  <c r="I1462" i="14" s="1"/>
  <c r="H1462" i="14" a="1"/>
  <c r="H1462" i="14" s="1"/>
  <c r="G1462" i="14" a="1"/>
  <c r="G1462" i="14" s="1"/>
  <c r="F1462" i="14" a="1"/>
  <c r="F1462" i="14" s="1"/>
  <c r="E1462" i="14" a="1"/>
  <c r="E1462" i="14" s="1"/>
  <c r="L1461" i="14" a="1"/>
  <c r="L1461" i="14" s="1"/>
  <c r="K1461" i="14" a="1"/>
  <c r="K1461" i="14" s="1"/>
  <c r="J1461" i="14" a="1"/>
  <c r="J1461" i="14" s="1"/>
  <c r="I1461" i="14" a="1"/>
  <c r="I1461" i="14" s="1"/>
  <c r="H1461" i="14" a="1"/>
  <c r="H1461" i="14" s="1"/>
  <c r="G1461" i="14" a="1"/>
  <c r="G1461" i="14" s="1"/>
  <c r="F1461" i="14" a="1"/>
  <c r="F1461" i="14" s="1"/>
  <c r="E1461" i="14" a="1"/>
  <c r="E1461" i="14" s="1"/>
  <c r="L1460" i="14" a="1"/>
  <c r="L1460" i="14" s="1"/>
  <c r="K1460" i="14" a="1"/>
  <c r="K1460" i="14" s="1"/>
  <c r="J1460" i="14" a="1"/>
  <c r="J1460" i="14" s="1"/>
  <c r="I1460" i="14" a="1"/>
  <c r="I1460" i="14" s="1"/>
  <c r="H1460" i="14" a="1"/>
  <c r="H1460" i="14" s="1"/>
  <c r="G1460" i="14" a="1"/>
  <c r="G1460" i="14" s="1"/>
  <c r="F1460" i="14" a="1"/>
  <c r="F1460" i="14" s="1"/>
  <c r="E1460" i="14" a="1"/>
  <c r="E1460" i="14" s="1"/>
  <c r="L1459" i="14" a="1"/>
  <c r="L1459" i="14" s="1"/>
  <c r="K1459" i="14" a="1"/>
  <c r="K1459" i="14" s="1"/>
  <c r="J1459" i="14" a="1"/>
  <c r="J1459" i="14" s="1"/>
  <c r="I1459" i="14" a="1"/>
  <c r="I1459" i="14" s="1"/>
  <c r="H1459" i="14" a="1"/>
  <c r="H1459" i="14" s="1"/>
  <c r="G1459" i="14" a="1"/>
  <c r="G1459" i="14" s="1"/>
  <c r="F1459" i="14" a="1"/>
  <c r="F1459" i="14" s="1"/>
  <c r="E1459" i="14" a="1"/>
  <c r="E1459" i="14" s="1"/>
  <c r="L1458" i="14" a="1"/>
  <c r="L1458" i="14" s="1"/>
  <c r="K1458" i="14" a="1"/>
  <c r="K1458" i="14" s="1"/>
  <c r="J1458" i="14" a="1"/>
  <c r="J1458" i="14" s="1"/>
  <c r="I1458" i="14" a="1"/>
  <c r="I1458" i="14" s="1"/>
  <c r="H1458" i="14" a="1"/>
  <c r="H1458" i="14" s="1"/>
  <c r="G1458" i="14" a="1"/>
  <c r="G1458" i="14" s="1"/>
  <c r="F1458" i="14" a="1"/>
  <c r="F1458" i="14" s="1"/>
  <c r="E1458" i="14" a="1"/>
  <c r="E1458" i="14" s="1"/>
  <c r="L1457" i="14" a="1"/>
  <c r="L1457" i="14" s="1"/>
  <c r="K1457" i="14" a="1"/>
  <c r="K1457" i="14" s="1"/>
  <c r="J1457" i="14" a="1"/>
  <c r="J1457" i="14" s="1"/>
  <c r="I1457" i="14" a="1"/>
  <c r="I1457" i="14" s="1"/>
  <c r="H1457" i="14" a="1"/>
  <c r="H1457" i="14" s="1"/>
  <c r="G1457" i="14" a="1"/>
  <c r="G1457" i="14" s="1"/>
  <c r="F1457" i="14" a="1"/>
  <c r="F1457" i="14" s="1"/>
  <c r="E1457" i="14" a="1"/>
  <c r="E1457" i="14" s="1"/>
  <c r="L1456" i="14" a="1"/>
  <c r="L1456" i="14" s="1"/>
  <c r="K1456" i="14" a="1"/>
  <c r="K1456" i="14" s="1"/>
  <c r="J1456" i="14" a="1"/>
  <c r="J1456" i="14" s="1"/>
  <c r="I1456" i="14" a="1"/>
  <c r="I1456" i="14" s="1"/>
  <c r="H1456" i="14" a="1"/>
  <c r="H1456" i="14" s="1"/>
  <c r="G1456" i="14" a="1"/>
  <c r="G1456" i="14" s="1"/>
  <c r="F1456" i="14" a="1"/>
  <c r="F1456" i="14" s="1"/>
  <c r="E1456" i="14" a="1"/>
  <c r="E1456" i="14" s="1"/>
  <c r="L1455" i="14" a="1"/>
  <c r="L1455" i="14" s="1"/>
  <c r="K1455" i="14" a="1"/>
  <c r="K1455" i="14" s="1"/>
  <c r="J1455" i="14" a="1"/>
  <c r="J1455" i="14" s="1"/>
  <c r="I1455" i="14" a="1"/>
  <c r="I1455" i="14" s="1"/>
  <c r="H1455" i="14" a="1"/>
  <c r="H1455" i="14" s="1"/>
  <c r="G1455" i="14" a="1"/>
  <c r="G1455" i="14" s="1"/>
  <c r="F1455" i="14" a="1"/>
  <c r="F1455" i="14" s="1"/>
  <c r="E1455" i="14" a="1"/>
  <c r="E1455" i="14" s="1"/>
  <c r="L1454" i="14" a="1"/>
  <c r="L1454" i="14" s="1"/>
  <c r="K1454" i="14" a="1"/>
  <c r="K1454" i="14" s="1"/>
  <c r="J1454" i="14" a="1"/>
  <c r="J1454" i="14" s="1"/>
  <c r="I1454" i="14" a="1"/>
  <c r="I1454" i="14" s="1"/>
  <c r="H1454" i="14" a="1"/>
  <c r="H1454" i="14" s="1"/>
  <c r="G1454" i="14" a="1"/>
  <c r="G1454" i="14" s="1"/>
  <c r="F1454" i="14" a="1"/>
  <c r="F1454" i="14" s="1"/>
  <c r="E1454" i="14" a="1"/>
  <c r="E1454" i="14" s="1"/>
  <c r="L1453" i="14" a="1"/>
  <c r="L1453" i="14" s="1"/>
  <c r="K1453" i="14" a="1"/>
  <c r="K1453" i="14" s="1"/>
  <c r="J1453" i="14" a="1"/>
  <c r="J1453" i="14" s="1"/>
  <c r="I1453" i="14" a="1"/>
  <c r="I1453" i="14" s="1"/>
  <c r="H1453" i="14" a="1"/>
  <c r="H1453" i="14" s="1"/>
  <c r="G1453" i="14" a="1"/>
  <c r="G1453" i="14" s="1"/>
  <c r="F1453" i="14" a="1"/>
  <c r="F1453" i="14" s="1"/>
  <c r="E1453" i="14" a="1"/>
  <c r="E1453" i="14" s="1"/>
  <c r="L1452" i="14" a="1"/>
  <c r="L1452" i="14" s="1"/>
  <c r="K1452" i="14" a="1"/>
  <c r="K1452" i="14" s="1"/>
  <c r="J1452" i="14" a="1"/>
  <c r="J1452" i="14" s="1"/>
  <c r="I1452" i="14" a="1"/>
  <c r="I1452" i="14" s="1"/>
  <c r="H1452" i="14" a="1"/>
  <c r="H1452" i="14" s="1"/>
  <c r="G1452" i="14" a="1"/>
  <c r="G1452" i="14" s="1"/>
  <c r="F1452" i="14" a="1"/>
  <c r="F1452" i="14" s="1"/>
  <c r="E1452" i="14" a="1"/>
  <c r="E1452" i="14" s="1"/>
  <c r="L1451" i="14" a="1"/>
  <c r="L1451" i="14" s="1"/>
  <c r="K1451" i="14" a="1"/>
  <c r="K1451" i="14" s="1"/>
  <c r="J1451" i="14" a="1"/>
  <c r="J1451" i="14" s="1"/>
  <c r="I1451" i="14" a="1"/>
  <c r="I1451" i="14" s="1"/>
  <c r="H1451" i="14" a="1"/>
  <c r="H1451" i="14" s="1"/>
  <c r="G1451" i="14" a="1"/>
  <c r="G1451" i="14" s="1"/>
  <c r="F1451" i="14" a="1"/>
  <c r="F1451" i="14" s="1"/>
  <c r="E1451" i="14" a="1"/>
  <c r="E1451" i="14" s="1"/>
  <c r="L1450" i="14" a="1"/>
  <c r="L1450" i="14" s="1"/>
  <c r="K1450" i="14" a="1"/>
  <c r="K1450" i="14" s="1"/>
  <c r="J1450" i="14" a="1"/>
  <c r="J1450" i="14" s="1"/>
  <c r="I1450" i="14" a="1"/>
  <c r="I1450" i="14" s="1"/>
  <c r="H1450" i="14" a="1"/>
  <c r="H1450" i="14" s="1"/>
  <c r="G1450" i="14" a="1"/>
  <c r="G1450" i="14" s="1"/>
  <c r="F1450" i="14" a="1"/>
  <c r="F1450" i="14" s="1"/>
  <c r="E1450" i="14" a="1"/>
  <c r="E1450" i="14" s="1"/>
  <c r="L1449" i="14" a="1"/>
  <c r="L1449" i="14" s="1"/>
  <c r="K1449" i="14" a="1"/>
  <c r="K1449" i="14" s="1"/>
  <c r="J1449" i="14" a="1"/>
  <c r="J1449" i="14" s="1"/>
  <c r="I1449" i="14" a="1"/>
  <c r="I1449" i="14" s="1"/>
  <c r="H1449" i="14" a="1"/>
  <c r="H1449" i="14" s="1"/>
  <c r="G1449" i="14" a="1"/>
  <c r="G1449" i="14" s="1"/>
  <c r="F1449" i="14" a="1"/>
  <c r="F1449" i="14" s="1"/>
  <c r="E1449" i="14" a="1"/>
  <c r="E1449" i="14" s="1"/>
  <c r="L1448" i="14" a="1"/>
  <c r="L1448" i="14" s="1"/>
  <c r="K1448" i="14" a="1"/>
  <c r="K1448" i="14" s="1"/>
  <c r="J1448" i="14" a="1"/>
  <c r="J1448" i="14" s="1"/>
  <c r="I1448" i="14" a="1"/>
  <c r="I1448" i="14" s="1"/>
  <c r="H1448" i="14" a="1"/>
  <c r="H1448" i="14" s="1"/>
  <c r="G1448" i="14" a="1"/>
  <c r="G1448" i="14" s="1"/>
  <c r="F1448" i="14" a="1"/>
  <c r="F1448" i="14" s="1"/>
  <c r="E1448" i="14" a="1"/>
  <c r="E1448" i="14" s="1"/>
  <c r="L1447" i="14" a="1"/>
  <c r="L1447" i="14" s="1"/>
  <c r="K1447" i="14" a="1"/>
  <c r="K1447" i="14" s="1"/>
  <c r="J1447" i="14" a="1"/>
  <c r="J1447" i="14" s="1"/>
  <c r="I1447" i="14" a="1"/>
  <c r="I1447" i="14" s="1"/>
  <c r="H1447" i="14" a="1"/>
  <c r="H1447" i="14" s="1"/>
  <c r="G1447" i="14" a="1"/>
  <c r="G1447" i="14" s="1"/>
  <c r="F1447" i="14" a="1"/>
  <c r="F1447" i="14" s="1"/>
  <c r="E1447" i="14" a="1"/>
  <c r="E1447" i="14" s="1"/>
  <c r="L1446" i="14" a="1"/>
  <c r="L1446" i="14" s="1"/>
  <c r="K1446" i="14" a="1"/>
  <c r="K1446" i="14" s="1"/>
  <c r="J1446" i="14" a="1"/>
  <c r="J1446" i="14" s="1"/>
  <c r="I1446" i="14" a="1"/>
  <c r="I1446" i="14" s="1"/>
  <c r="H1446" i="14" a="1"/>
  <c r="H1446" i="14" s="1"/>
  <c r="G1446" i="14" a="1"/>
  <c r="G1446" i="14" s="1"/>
  <c r="F1446" i="14" a="1"/>
  <c r="F1446" i="14" s="1"/>
  <c r="E1446" i="14" a="1"/>
  <c r="E1446" i="14" s="1"/>
  <c r="L1445" i="14" a="1"/>
  <c r="L1445" i="14" s="1"/>
  <c r="K1445" i="14" a="1"/>
  <c r="K1445" i="14" s="1"/>
  <c r="J1445" i="14" a="1"/>
  <c r="J1445" i="14" s="1"/>
  <c r="I1445" i="14" a="1"/>
  <c r="I1445" i="14" s="1"/>
  <c r="H1445" i="14" a="1"/>
  <c r="H1445" i="14" s="1"/>
  <c r="G1445" i="14" a="1"/>
  <c r="G1445" i="14" s="1"/>
  <c r="F1445" i="14" a="1"/>
  <c r="F1445" i="14" s="1"/>
  <c r="E1445" i="14" a="1"/>
  <c r="E1445" i="14" s="1"/>
  <c r="L1444" i="14" a="1"/>
  <c r="L1444" i="14" s="1"/>
  <c r="K1444" i="14" a="1"/>
  <c r="K1444" i="14" s="1"/>
  <c r="J1444" i="14" a="1"/>
  <c r="J1444" i="14" s="1"/>
  <c r="I1444" i="14" a="1"/>
  <c r="I1444" i="14" s="1"/>
  <c r="H1444" i="14" a="1"/>
  <c r="H1444" i="14" s="1"/>
  <c r="G1444" i="14" a="1"/>
  <c r="G1444" i="14" s="1"/>
  <c r="F1444" i="14" a="1"/>
  <c r="F1444" i="14" s="1"/>
  <c r="E1444" i="14" a="1"/>
  <c r="E1444" i="14" s="1"/>
  <c r="L1443" i="14" a="1"/>
  <c r="L1443" i="14" s="1"/>
  <c r="K1443" i="14" a="1"/>
  <c r="K1443" i="14" s="1"/>
  <c r="J1443" i="14" a="1"/>
  <c r="J1443" i="14" s="1"/>
  <c r="I1443" i="14" a="1"/>
  <c r="I1443" i="14" s="1"/>
  <c r="H1443" i="14" a="1"/>
  <c r="H1443" i="14" s="1"/>
  <c r="G1443" i="14" a="1"/>
  <c r="G1443" i="14" s="1"/>
  <c r="F1443" i="14" a="1"/>
  <c r="F1443" i="14" s="1"/>
  <c r="E1443" i="14" a="1"/>
  <c r="E1443" i="14" s="1"/>
  <c r="L1442" i="14" a="1"/>
  <c r="L1442" i="14" s="1"/>
  <c r="K1442" i="14" a="1"/>
  <c r="K1442" i="14" s="1"/>
  <c r="J1442" i="14" a="1"/>
  <c r="J1442" i="14" s="1"/>
  <c r="I1442" i="14" a="1"/>
  <c r="I1442" i="14" s="1"/>
  <c r="H1442" i="14" a="1"/>
  <c r="H1442" i="14" s="1"/>
  <c r="G1442" i="14" a="1"/>
  <c r="G1442" i="14" s="1"/>
  <c r="F1442" i="14" a="1"/>
  <c r="F1442" i="14" s="1"/>
  <c r="E1442" i="14" a="1"/>
  <c r="E1442" i="14" s="1"/>
  <c r="L1441" i="14" a="1"/>
  <c r="L1441" i="14" s="1"/>
  <c r="K1441" i="14" a="1"/>
  <c r="K1441" i="14" s="1"/>
  <c r="J1441" i="14" a="1"/>
  <c r="J1441" i="14" s="1"/>
  <c r="I1441" i="14" a="1"/>
  <c r="I1441" i="14" s="1"/>
  <c r="H1441" i="14" a="1"/>
  <c r="H1441" i="14" s="1"/>
  <c r="G1441" i="14" a="1"/>
  <c r="G1441" i="14" s="1"/>
  <c r="F1441" i="14" a="1"/>
  <c r="F1441" i="14" s="1"/>
  <c r="E1441" i="14" a="1"/>
  <c r="E1441" i="14" s="1"/>
  <c r="L1440" i="14" a="1"/>
  <c r="L1440" i="14" s="1"/>
  <c r="K1440" i="14" a="1"/>
  <c r="K1440" i="14" s="1"/>
  <c r="J1440" i="14" a="1"/>
  <c r="J1440" i="14" s="1"/>
  <c r="I1440" i="14" a="1"/>
  <c r="I1440" i="14" s="1"/>
  <c r="H1440" i="14" a="1"/>
  <c r="H1440" i="14" s="1"/>
  <c r="G1440" i="14" a="1"/>
  <c r="G1440" i="14" s="1"/>
  <c r="F1440" i="14" a="1"/>
  <c r="F1440" i="14" s="1"/>
  <c r="E1440" i="14" a="1"/>
  <c r="E1440" i="14" s="1"/>
  <c r="L1439" i="14" a="1"/>
  <c r="L1439" i="14" s="1"/>
  <c r="K1439" i="14" a="1"/>
  <c r="K1439" i="14" s="1"/>
  <c r="J1439" i="14" a="1"/>
  <c r="J1439" i="14" s="1"/>
  <c r="I1439" i="14" a="1"/>
  <c r="I1439" i="14" s="1"/>
  <c r="H1439" i="14" a="1"/>
  <c r="H1439" i="14" s="1"/>
  <c r="G1439" i="14" a="1"/>
  <c r="G1439" i="14" s="1"/>
  <c r="F1439" i="14" a="1"/>
  <c r="F1439" i="14" s="1"/>
  <c r="E1439" i="14" a="1"/>
  <c r="E1439" i="14" s="1"/>
  <c r="L1438" i="14" a="1"/>
  <c r="L1438" i="14" s="1"/>
  <c r="K1438" i="14" a="1"/>
  <c r="K1438" i="14" s="1"/>
  <c r="J1438" i="14" a="1"/>
  <c r="J1438" i="14" s="1"/>
  <c r="I1438" i="14" a="1"/>
  <c r="I1438" i="14" s="1"/>
  <c r="H1438" i="14" a="1"/>
  <c r="H1438" i="14" s="1"/>
  <c r="G1438" i="14" a="1"/>
  <c r="G1438" i="14" s="1"/>
  <c r="F1438" i="14" a="1"/>
  <c r="F1438" i="14" s="1"/>
  <c r="E1438" i="14" a="1"/>
  <c r="E1438" i="14" s="1"/>
  <c r="L1437" i="14" a="1"/>
  <c r="L1437" i="14" s="1"/>
  <c r="K1437" i="14" a="1"/>
  <c r="K1437" i="14" s="1"/>
  <c r="J1437" i="14" a="1"/>
  <c r="J1437" i="14" s="1"/>
  <c r="I1437" i="14" a="1"/>
  <c r="I1437" i="14" s="1"/>
  <c r="H1437" i="14" a="1"/>
  <c r="H1437" i="14" s="1"/>
  <c r="G1437" i="14" a="1"/>
  <c r="G1437" i="14" s="1"/>
  <c r="F1437" i="14" a="1"/>
  <c r="F1437" i="14" s="1"/>
  <c r="E1437" i="14" a="1"/>
  <c r="E1437" i="14" s="1"/>
  <c r="L1436" i="14" a="1"/>
  <c r="L1436" i="14" s="1"/>
  <c r="K1436" i="14" a="1"/>
  <c r="K1436" i="14" s="1"/>
  <c r="J1436" i="14" a="1"/>
  <c r="J1436" i="14" s="1"/>
  <c r="I1436" i="14" a="1"/>
  <c r="I1436" i="14" s="1"/>
  <c r="H1436" i="14" a="1"/>
  <c r="H1436" i="14" s="1"/>
  <c r="G1436" i="14" a="1"/>
  <c r="G1436" i="14" s="1"/>
  <c r="F1436" i="14" a="1"/>
  <c r="F1436" i="14" s="1"/>
  <c r="E1436" i="14" a="1"/>
  <c r="E1436" i="14" s="1"/>
  <c r="L1435" i="14" a="1"/>
  <c r="L1435" i="14" s="1"/>
  <c r="K1435" i="14" a="1"/>
  <c r="K1435" i="14" s="1"/>
  <c r="J1435" i="14" a="1"/>
  <c r="J1435" i="14" s="1"/>
  <c r="I1435" i="14" a="1"/>
  <c r="I1435" i="14" s="1"/>
  <c r="H1435" i="14" a="1"/>
  <c r="H1435" i="14" s="1"/>
  <c r="G1435" i="14" a="1"/>
  <c r="G1435" i="14" s="1"/>
  <c r="F1435" i="14" a="1"/>
  <c r="F1435" i="14" s="1"/>
  <c r="E1435" i="14" a="1"/>
  <c r="E1435" i="14" s="1"/>
  <c r="L1433" i="14" a="1"/>
  <c r="L1433" i="14" s="1"/>
  <c r="K1433" i="14" a="1"/>
  <c r="K1433" i="14" s="1"/>
  <c r="J1433" i="14" a="1"/>
  <c r="J1433" i="14" s="1"/>
  <c r="I1433" i="14" a="1"/>
  <c r="I1433" i="14" s="1"/>
  <c r="H1433" i="14" a="1"/>
  <c r="H1433" i="14" s="1"/>
  <c r="G1433" i="14" a="1"/>
  <c r="G1433" i="14" s="1"/>
  <c r="F1433" i="14" a="1"/>
  <c r="F1433" i="14" s="1"/>
  <c r="E1433" i="14" a="1"/>
  <c r="E1433" i="14" s="1"/>
  <c r="L1432" i="14" a="1"/>
  <c r="L1432" i="14" s="1"/>
  <c r="K1432" i="14" a="1"/>
  <c r="K1432" i="14" s="1"/>
  <c r="J1432" i="14" a="1"/>
  <c r="J1432" i="14" s="1"/>
  <c r="I1432" i="14" a="1"/>
  <c r="I1432" i="14" s="1"/>
  <c r="H1432" i="14" a="1"/>
  <c r="H1432" i="14" s="1"/>
  <c r="G1432" i="14" a="1"/>
  <c r="G1432" i="14" s="1"/>
  <c r="F1432" i="14" a="1"/>
  <c r="F1432" i="14" s="1"/>
  <c r="E1432" i="14" a="1"/>
  <c r="E1432" i="14" s="1"/>
  <c r="L1431" i="14" a="1"/>
  <c r="L1431" i="14" s="1"/>
  <c r="K1431" i="14" a="1"/>
  <c r="K1431" i="14" s="1"/>
  <c r="J1431" i="14" a="1"/>
  <c r="J1431" i="14" s="1"/>
  <c r="I1431" i="14" a="1"/>
  <c r="I1431" i="14" s="1"/>
  <c r="H1431" i="14" a="1"/>
  <c r="H1431" i="14" s="1"/>
  <c r="G1431" i="14" a="1"/>
  <c r="G1431" i="14" s="1"/>
  <c r="F1431" i="14" a="1"/>
  <c r="F1431" i="14" s="1"/>
  <c r="E1431" i="14" a="1"/>
  <c r="E1431" i="14" s="1"/>
  <c r="L1430" i="14" a="1"/>
  <c r="L1430" i="14" s="1"/>
  <c r="K1430" i="14" a="1"/>
  <c r="K1430" i="14" s="1"/>
  <c r="J1430" i="14" a="1"/>
  <c r="J1430" i="14" s="1"/>
  <c r="I1430" i="14" a="1"/>
  <c r="I1430" i="14" s="1"/>
  <c r="H1430" i="14" a="1"/>
  <c r="H1430" i="14" s="1"/>
  <c r="G1430" i="14" a="1"/>
  <c r="G1430" i="14" s="1"/>
  <c r="F1430" i="14" a="1"/>
  <c r="F1430" i="14" s="1"/>
  <c r="E1430" i="14" a="1"/>
  <c r="E1430" i="14" s="1"/>
  <c r="L1429" i="14" a="1"/>
  <c r="L1429" i="14" s="1"/>
  <c r="K1429" i="14" a="1"/>
  <c r="K1429" i="14" s="1"/>
  <c r="J1429" i="14" a="1"/>
  <c r="J1429" i="14" s="1"/>
  <c r="I1429" i="14" a="1"/>
  <c r="I1429" i="14" s="1"/>
  <c r="H1429" i="14" a="1"/>
  <c r="H1429" i="14" s="1"/>
  <c r="G1429" i="14" a="1"/>
  <c r="G1429" i="14" s="1"/>
  <c r="F1429" i="14" a="1"/>
  <c r="F1429" i="14" s="1"/>
  <c r="E1429" i="14" a="1"/>
  <c r="E1429" i="14" s="1"/>
  <c r="L1428" i="14" a="1"/>
  <c r="L1428" i="14" s="1"/>
  <c r="K1428" i="14" a="1"/>
  <c r="K1428" i="14" s="1"/>
  <c r="J1428" i="14" a="1"/>
  <c r="J1428" i="14" s="1"/>
  <c r="I1428" i="14" a="1"/>
  <c r="I1428" i="14" s="1"/>
  <c r="H1428" i="14" a="1"/>
  <c r="H1428" i="14" s="1"/>
  <c r="G1428" i="14" a="1"/>
  <c r="G1428" i="14" s="1"/>
  <c r="F1428" i="14" a="1"/>
  <c r="F1428" i="14" s="1"/>
  <c r="E1428" i="14" a="1"/>
  <c r="E1428" i="14" s="1"/>
  <c r="L1427" i="14" a="1"/>
  <c r="L1427" i="14" s="1"/>
  <c r="K1427" i="14" a="1"/>
  <c r="K1427" i="14" s="1"/>
  <c r="J1427" i="14" a="1"/>
  <c r="J1427" i="14" s="1"/>
  <c r="I1427" i="14" a="1"/>
  <c r="I1427" i="14" s="1"/>
  <c r="H1427" i="14" a="1"/>
  <c r="H1427" i="14" s="1"/>
  <c r="G1427" i="14" a="1"/>
  <c r="G1427" i="14" s="1"/>
  <c r="F1427" i="14" a="1"/>
  <c r="F1427" i="14" s="1"/>
  <c r="E1427" i="14" a="1"/>
  <c r="E1427" i="14" s="1"/>
  <c r="L1426" i="14" a="1"/>
  <c r="L1426" i="14" s="1"/>
  <c r="K1426" i="14" a="1"/>
  <c r="K1426" i="14" s="1"/>
  <c r="J1426" i="14" a="1"/>
  <c r="J1426" i="14" s="1"/>
  <c r="I1426" i="14" a="1"/>
  <c r="I1426" i="14" s="1"/>
  <c r="H1426" i="14" a="1"/>
  <c r="H1426" i="14" s="1"/>
  <c r="G1426" i="14" a="1"/>
  <c r="G1426" i="14" s="1"/>
  <c r="F1426" i="14" a="1"/>
  <c r="F1426" i="14" s="1"/>
  <c r="E1426" i="14" a="1"/>
  <c r="E1426" i="14" s="1"/>
  <c r="L1425" i="14" a="1"/>
  <c r="L1425" i="14" s="1"/>
  <c r="K1425" i="14" a="1"/>
  <c r="K1425" i="14" s="1"/>
  <c r="J1425" i="14" a="1"/>
  <c r="J1425" i="14" s="1"/>
  <c r="I1425" i="14" a="1"/>
  <c r="I1425" i="14" s="1"/>
  <c r="H1425" i="14" a="1"/>
  <c r="H1425" i="14" s="1"/>
  <c r="G1425" i="14" a="1"/>
  <c r="G1425" i="14" s="1"/>
  <c r="F1425" i="14" a="1"/>
  <c r="F1425" i="14" s="1"/>
  <c r="E1425" i="14" a="1"/>
  <c r="E1425" i="14" s="1"/>
  <c r="L1424" i="14" a="1"/>
  <c r="L1424" i="14" s="1"/>
  <c r="K1424" i="14" a="1"/>
  <c r="K1424" i="14" s="1"/>
  <c r="J1424" i="14" a="1"/>
  <c r="J1424" i="14" s="1"/>
  <c r="I1424" i="14" a="1"/>
  <c r="I1424" i="14" s="1"/>
  <c r="H1424" i="14" a="1"/>
  <c r="H1424" i="14" s="1"/>
  <c r="G1424" i="14" a="1"/>
  <c r="G1424" i="14" s="1"/>
  <c r="F1424" i="14" a="1"/>
  <c r="F1424" i="14" s="1"/>
  <c r="E1424" i="14" a="1"/>
  <c r="E1424" i="14" s="1"/>
  <c r="L1423" i="14" a="1"/>
  <c r="L1423" i="14" s="1"/>
  <c r="K1423" i="14" a="1"/>
  <c r="K1423" i="14" s="1"/>
  <c r="J1423" i="14" a="1"/>
  <c r="J1423" i="14" s="1"/>
  <c r="I1423" i="14" a="1"/>
  <c r="I1423" i="14" s="1"/>
  <c r="H1423" i="14" a="1"/>
  <c r="H1423" i="14" s="1"/>
  <c r="G1423" i="14" a="1"/>
  <c r="G1423" i="14" s="1"/>
  <c r="F1423" i="14" a="1"/>
  <c r="F1423" i="14" s="1"/>
  <c r="E1423" i="14" a="1"/>
  <c r="E1423" i="14" s="1"/>
  <c r="L1422" i="14" a="1"/>
  <c r="L1422" i="14" s="1"/>
  <c r="K1422" i="14" a="1"/>
  <c r="K1422" i="14" s="1"/>
  <c r="J1422" i="14" a="1"/>
  <c r="J1422" i="14" s="1"/>
  <c r="I1422" i="14" a="1"/>
  <c r="I1422" i="14" s="1"/>
  <c r="H1422" i="14" a="1"/>
  <c r="H1422" i="14" s="1"/>
  <c r="G1422" i="14" a="1"/>
  <c r="G1422" i="14" s="1"/>
  <c r="F1422" i="14" a="1"/>
  <c r="F1422" i="14" s="1"/>
  <c r="E1422" i="14" a="1"/>
  <c r="E1422" i="14" s="1"/>
  <c r="L1421" i="14" a="1"/>
  <c r="L1421" i="14" s="1"/>
  <c r="K1421" i="14" a="1"/>
  <c r="K1421" i="14" s="1"/>
  <c r="J1421" i="14" a="1"/>
  <c r="J1421" i="14" s="1"/>
  <c r="I1421" i="14" a="1"/>
  <c r="I1421" i="14" s="1"/>
  <c r="H1421" i="14" a="1"/>
  <c r="H1421" i="14" s="1"/>
  <c r="G1421" i="14" a="1"/>
  <c r="G1421" i="14" s="1"/>
  <c r="F1421" i="14" a="1"/>
  <c r="F1421" i="14" s="1"/>
  <c r="E1421" i="14" a="1"/>
  <c r="E1421" i="14" s="1"/>
  <c r="L1420" i="14" a="1"/>
  <c r="L1420" i="14" s="1"/>
  <c r="K1420" i="14" a="1"/>
  <c r="K1420" i="14" s="1"/>
  <c r="J1420" i="14" a="1"/>
  <c r="J1420" i="14" s="1"/>
  <c r="I1420" i="14" a="1"/>
  <c r="I1420" i="14" s="1"/>
  <c r="H1420" i="14" a="1"/>
  <c r="H1420" i="14" s="1"/>
  <c r="G1420" i="14" a="1"/>
  <c r="G1420" i="14" s="1"/>
  <c r="F1420" i="14" a="1"/>
  <c r="F1420" i="14" s="1"/>
  <c r="E1420" i="14" a="1"/>
  <c r="E1420" i="14" s="1"/>
  <c r="L1419" i="14" a="1"/>
  <c r="L1419" i="14" s="1"/>
  <c r="K1419" i="14" a="1"/>
  <c r="K1419" i="14" s="1"/>
  <c r="J1419" i="14" a="1"/>
  <c r="J1419" i="14" s="1"/>
  <c r="I1419" i="14" a="1"/>
  <c r="I1419" i="14" s="1"/>
  <c r="H1419" i="14" a="1"/>
  <c r="H1419" i="14" s="1"/>
  <c r="G1419" i="14" a="1"/>
  <c r="G1419" i="14" s="1"/>
  <c r="F1419" i="14" a="1"/>
  <c r="F1419" i="14" s="1"/>
  <c r="E1419" i="14" a="1"/>
  <c r="E1419" i="14" s="1"/>
  <c r="L1418" i="14" a="1"/>
  <c r="L1418" i="14" s="1"/>
  <c r="K1418" i="14" a="1"/>
  <c r="K1418" i="14" s="1"/>
  <c r="J1418" i="14" a="1"/>
  <c r="J1418" i="14" s="1"/>
  <c r="I1418" i="14" a="1"/>
  <c r="I1418" i="14" s="1"/>
  <c r="H1418" i="14" a="1"/>
  <c r="H1418" i="14" s="1"/>
  <c r="G1418" i="14" a="1"/>
  <c r="G1418" i="14" s="1"/>
  <c r="F1418" i="14" a="1"/>
  <c r="F1418" i="14" s="1"/>
  <c r="E1418" i="14" a="1"/>
  <c r="E1418" i="14" s="1"/>
  <c r="L1417" i="14" a="1"/>
  <c r="L1417" i="14" s="1"/>
  <c r="K1417" i="14" a="1"/>
  <c r="K1417" i="14" s="1"/>
  <c r="J1417" i="14" a="1"/>
  <c r="J1417" i="14" s="1"/>
  <c r="I1417" i="14" a="1"/>
  <c r="I1417" i="14" s="1"/>
  <c r="H1417" i="14" a="1"/>
  <c r="H1417" i="14" s="1"/>
  <c r="G1417" i="14" a="1"/>
  <c r="G1417" i="14" s="1"/>
  <c r="F1417" i="14" a="1"/>
  <c r="F1417" i="14" s="1"/>
  <c r="E1417" i="14" a="1"/>
  <c r="E1417" i="14" s="1"/>
  <c r="L1416" i="14" a="1"/>
  <c r="L1416" i="14" s="1"/>
  <c r="K1416" i="14" a="1"/>
  <c r="K1416" i="14" s="1"/>
  <c r="J1416" i="14" a="1"/>
  <c r="J1416" i="14" s="1"/>
  <c r="I1416" i="14" a="1"/>
  <c r="I1416" i="14" s="1"/>
  <c r="H1416" i="14" a="1"/>
  <c r="H1416" i="14" s="1"/>
  <c r="G1416" i="14" a="1"/>
  <c r="G1416" i="14" s="1"/>
  <c r="F1416" i="14" a="1"/>
  <c r="F1416" i="14" s="1"/>
  <c r="E1416" i="14" a="1"/>
  <c r="E1416" i="14" s="1"/>
  <c r="L1415" i="14" a="1"/>
  <c r="L1415" i="14" s="1"/>
  <c r="K1415" i="14" a="1"/>
  <c r="K1415" i="14" s="1"/>
  <c r="J1415" i="14" a="1"/>
  <c r="J1415" i="14" s="1"/>
  <c r="I1415" i="14" a="1"/>
  <c r="I1415" i="14" s="1"/>
  <c r="H1415" i="14" a="1"/>
  <c r="H1415" i="14" s="1"/>
  <c r="G1415" i="14" a="1"/>
  <c r="G1415" i="14" s="1"/>
  <c r="F1415" i="14" a="1"/>
  <c r="F1415" i="14" s="1"/>
  <c r="E1415" i="14" a="1"/>
  <c r="E1415" i="14" s="1"/>
  <c r="L1414" i="14" a="1"/>
  <c r="L1414" i="14" s="1"/>
  <c r="K1414" i="14" a="1"/>
  <c r="K1414" i="14" s="1"/>
  <c r="J1414" i="14" a="1"/>
  <c r="J1414" i="14" s="1"/>
  <c r="I1414" i="14" a="1"/>
  <c r="I1414" i="14" s="1"/>
  <c r="H1414" i="14" a="1"/>
  <c r="H1414" i="14" s="1"/>
  <c r="G1414" i="14" a="1"/>
  <c r="G1414" i="14" s="1"/>
  <c r="F1414" i="14" a="1"/>
  <c r="F1414" i="14" s="1"/>
  <c r="E1414" i="14" a="1"/>
  <c r="E1414" i="14" s="1"/>
  <c r="L1413" i="14" a="1"/>
  <c r="L1413" i="14" s="1"/>
  <c r="K1413" i="14" a="1"/>
  <c r="K1413" i="14" s="1"/>
  <c r="J1413" i="14" a="1"/>
  <c r="J1413" i="14" s="1"/>
  <c r="I1413" i="14" a="1"/>
  <c r="I1413" i="14" s="1"/>
  <c r="H1413" i="14" a="1"/>
  <c r="H1413" i="14" s="1"/>
  <c r="G1413" i="14" a="1"/>
  <c r="G1413" i="14" s="1"/>
  <c r="F1413" i="14" a="1"/>
  <c r="F1413" i="14" s="1"/>
  <c r="E1413" i="14" a="1"/>
  <c r="E1413" i="14" s="1"/>
  <c r="L1412" i="14" a="1"/>
  <c r="L1412" i="14" s="1"/>
  <c r="K1412" i="14" a="1"/>
  <c r="K1412" i="14" s="1"/>
  <c r="J1412" i="14" a="1"/>
  <c r="J1412" i="14" s="1"/>
  <c r="I1412" i="14" a="1"/>
  <c r="I1412" i="14" s="1"/>
  <c r="H1412" i="14" a="1"/>
  <c r="H1412" i="14" s="1"/>
  <c r="G1412" i="14" a="1"/>
  <c r="G1412" i="14" s="1"/>
  <c r="F1412" i="14" a="1"/>
  <c r="F1412" i="14" s="1"/>
  <c r="E1412" i="14" a="1"/>
  <c r="E1412" i="14" s="1"/>
  <c r="L1411" i="14" a="1"/>
  <c r="L1411" i="14" s="1"/>
  <c r="K1411" i="14" a="1"/>
  <c r="K1411" i="14" s="1"/>
  <c r="J1411" i="14" a="1"/>
  <c r="J1411" i="14" s="1"/>
  <c r="I1411" i="14" a="1"/>
  <c r="I1411" i="14" s="1"/>
  <c r="H1411" i="14" a="1"/>
  <c r="H1411" i="14" s="1"/>
  <c r="G1411" i="14" a="1"/>
  <c r="G1411" i="14" s="1"/>
  <c r="F1411" i="14" a="1"/>
  <c r="F1411" i="14" s="1"/>
  <c r="E1411" i="14" a="1"/>
  <c r="E1411" i="14" s="1"/>
  <c r="L1410" i="14" a="1"/>
  <c r="L1410" i="14" s="1"/>
  <c r="K1410" i="14" a="1"/>
  <c r="K1410" i="14" s="1"/>
  <c r="J1410" i="14" a="1"/>
  <c r="J1410" i="14" s="1"/>
  <c r="I1410" i="14" a="1"/>
  <c r="I1410" i="14" s="1"/>
  <c r="H1410" i="14" a="1"/>
  <c r="H1410" i="14" s="1"/>
  <c r="G1410" i="14" a="1"/>
  <c r="G1410" i="14" s="1"/>
  <c r="F1410" i="14" a="1"/>
  <c r="F1410" i="14" s="1"/>
  <c r="E1410" i="14" a="1"/>
  <c r="E1410" i="14" s="1"/>
  <c r="L1409" i="14" a="1"/>
  <c r="L1409" i="14" s="1"/>
  <c r="K1409" i="14" a="1"/>
  <c r="K1409" i="14" s="1"/>
  <c r="J1409" i="14" a="1"/>
  <c r="J1409" i="14" s="1"/>
  <c r="I1409" i="14" a="1"/>
  <c r="I1409" i="14" s="1"/>
  <c r="H1409" i="14" a="1"/>
  <c r="H1409" i="14" s="1"/>
  <c r="G1409" i="14" a="1"/>
  <c r="G1409" i="14" s="1"/>
  <c r="F1409" i="14" a="1"/>
  <c r="F1409" i="14" s="1"/>
  <c r="E1409" i="14" a="1"/>
  <c r="E1409" i="14" s="1"/>
  <c r="L1408" i="14" a="1"/>
  <c r="L1408" i="14" s="1"/>
  <c r="K1408" i="14" a="1"/>
  <c r="K1408" i="14" s="1"/>
  <c r="J1408" i="14" a="1"/>
  <c r="J1408" i="14" s="1"/>
  <c r="I1408" i="14" a="1"/>
  <c r="I1408" i="14" s="1"/>
  <c r="H1408" i="14" a="1"/>
  <c r="H1408" i="14" s="1"/>
  <c r="G1408" i="14" a="1"/>
  <c r="G1408" i="14" s="1"/>
  <c r="F1408" i="14" a="1"/>
  <c r="F1408" i="14" s="1"/>
  <c r="E1408" i="14" a="1"/>
  <c r="E1408" i="14" s="1"/>
  <c r="L1407" i="14" a="1"/>
  <c r="L1407" i="14" s="1"/>
  <c r="K1407" i="14" a="1"/>
  <c r="K1407" i="14" s="1"/>
  <c r="J1407" i="14" a="1"/>
  <c r="J1407" i="14" s="1"/>
  <c r="I1407" i="14" a="1"/>
  <c r="I1407" i="14" s="1"/>
  <c r="H1407" i="14" a="1"/>
  <c r="H1407" i="14" s="1"/>
  <c r="G1407" i="14" a="1"/>
  <c r="G1407" i="14" s="1"/>
  <c r="F1407" i="14" a="1"/>
  <c r="F1407" i="14" s="1"/>
  <c r="E1407" i="14" a="1"/>
  <c r="E1407" i="14" s="1"/>
  <c r="L1406" i="14" a="1"/>
  <c r="L1406" i="14" s="1"/>
  <c r="K1406" i="14" a="1"/>
  <c r="K1406" i="14" s="1"/>
  <c r="J1406" i="14" a="1"/>
  <c r="J1406" i="14" s="1"/>
  <c r="I1406" i="14" a="1"/>
  <c r="I1406" i="14" s="1"/>
  <c r="H1406" i="14" a="1"/>
  <c r="H1406" i="14" s="1"/>
  <c r="G1406" i="14" a="1"/>
  <c r="G1406" i="14" s="1"/>
  <c r="F1406" i="14" a="1"/>
  <c r="F1406" i="14" s="1"/>
  <c r="E1406" i="14" a="1"/>
  <c r="E1406" i="14" s="1"/>
  <c r="L1405" i="14" a="1"/>
  <c r="L1405" i="14" s="1"/>
  <c r="K1405" i="14" a="1"/>
  <c r="K1405" i="14" s="1"/>
  <c r="J1405" i="14" a="1"/>
  <c r="J1405" i="14" s="1"/>
  <c r="I1405" i="14" a="1"/>
  <c r="I1405" i="14" s="1"/>
  <c r="H1405" i="14" a="1"/>
  <c r="H1405" i="14" s="1"/>
  <c r="G1405" i="14" a="1"/>
  <c r="G1405" i="14" s="1"/>
  <c r="F1405" i="14" a="1"/>
  <c r="F1405" i="14" s="1"/>
  <c r="E1405" i="14" a="1"/>
  <c r="E1405" i="14" s="1"/>
  <c r="L1404" i="14" a="1"/>
  <c r="L1404" i="14" s="1"/>
  <c r="K1404" i="14" a="1"/>
  <c r="K1404" i="14" s="1"/>
  <c r="J1404" i="14" a="1"/>
  <c r="J1404" i="14" s="1"/>
  <c r="I1404" i="14" a="1"/>
  <c r="I1404" i="14" s="1"/>
  <c r="H1404" i="14" a="1"/>
  <c r="H1404" i="14" s="1"/>
  <c r="G1404" i="14" a="1"/>
  <c r="G1404" i="14" s="1"/>
  <c r="F1404" i="14" a="1"/>
  <c r="F1404" i="14" s="1"/>
  <c r="E1404" i="14" a="1"/>
  <c r="E1404" i="14" s="1"/>
  <c r="L1403" i="14" a="1"/>
  <c r="L1403" i="14" s="1"/>
  <c r="K1403" i="14" a="1"/>
  <c r="K1403" i="14" s="1"/>
  <c r="J1403" i="14" a="1"/>
  <c r="J1403" i="14" s="1"/>
  <c r="I1403" i="14" a="1"/>
  <c r="I1403" i="14" s="1"/>
  <c r="H1403" i="14" a="1"/>
  <c r="H1403" i="14" s="1"/>
  <c r="G1403" i="14" a="1"/>
  <c r="G1403" i="14" s="1"/>
  <c r="F1403" i="14" a="1"/>
  <c r="F1403" i="14" s="1"/>
  <c r="E1403" i="14" a="1"/>
  <c r="E1403" i="14" s="1"/>
  <c r="L1402" i="14" a="1"/>
  <c r="L1402" i="14" s="1"/>
  <c r="K1402" i="14" a="1"/>
  <c r="K1402" i="14" s="1"/>
  <c r="J1402" i="14" a="1"/>
  <c r="J1402" i="14" s="1"/>
  <c r="I1402" i="14" a="1"/>
  <c r="I1402" i="14" s="1"/>
  <c r="H1402" i="14" a="1"/>
  <c r="H1402" i="14" s="1"/>
  <c r="G1402" i="14" a="1"/>
  <c r="G1402" i="14" s="1"/>
  <c r="F1402" i="14" a="1"/>
  <c r="F1402" i="14" s="1"/>
  <c r="E1402" i="14" a="1"/>
  <c r="E1402" i="14" s="1"/>
  <c r="L1401" i="14" a="1"/>
  <c r="L1401" i="14" s="1"/>
  <c r="K1401" i="14" a="1"/>
  <c r="K1401" i="14" s="1"/>
  <c r="J1401" i="14" a="1"/>
  <c r="J1401" i="14" s="1"/>
  <c r="I1401" i="14" a="1"/>
  <c r="I1401" i="14" s="1"/>
  <c r="H1401" i="14" a="1"/>
  <c r="H1401" i="14" s="1"/>
  <c r="G1401" i="14" a="1"/>
  <c r="G1401" i="14" s="1"/>
  <c r="F1401" i="14" a="1"/>
  <c r="F1401" i="14" s="1"/>
  <c r="E1401" i="14" a="1"/>
  <c r="E1401" i="14" s="1"/>
  <c r="L1400" i="14" a="1"/>
  <c r="L1400" i="14" s="1"/>
  <c r="K1400" i="14" a="1"/>
  <c r="K1400" i="14" s="1"/>
  <c r="J1400" i="14" a="1"/>
  <c r="J1400" i="14" s="1"/>
  <c r="I1400" i="14" a="1"/>
  <c r="I1400" i="14" s="1"/>
  <c r="H1400" i="14" a="1"/>
  <c r="H1400" i="14" s="1"/>
  <c r="G1400" i="14" a="1"/>
  <c r="G1400" i="14" s="1"/>
  <c r="F1400" i="14" a="1"/>
  <c r="F1400" i="14" s="1"/>
  <c r="E1400" i="14" a="1"/>
  <c r="E1400" i="14" s="1"/>
  <c r="L1399" i="14" a="1"/>
  <c r="L1399" i="14" s="1"/>
  <c r="K1399" i="14" a="1"/>
  <c r="K1399" i="14" s="1"/>
  <c r="J1399" i="14" a="1"/>
  <c r="J1399" i="14" s="1"/>
  <c r="I1399" i="14" a="1"/>
  <c r="I1399" i="14" s="1"/>
  <c r="H1399" i="14" a="1"/>
  <c r="H1399" i="14" s="1"/>
  <c r="G1399" i="14" a="1"/>
  <c r="G1399" i="14" s="1"/>
  <c r="F1399" i="14" a="1"/>
  <c r="F1399" i="14" s="1"/>
  <c r="E1399" i="14" a="1"/>
  <c r="E1399" i="14" s="1"/>
  <c r="L1398" i="14" a="1"/>
  <c r="L1398" i="14" s="1"/>
  <c r="K1398" i="14" a="1"/>
  <c r="K1398" i="14" s="1"/>
  <c r="J1398" i="14" a="1"/>
  <c r="J1398" i="14" s="1"/>
  <c r="I1398" i="14" a="1"/>
  <c r="I1398" i="14" s="1"/>
  <c r="H1398" i="14" a="1"/>
  <c r="H1398" i="14" s="1"/>
  <c r="G1398" i="14" a="1"/>
  <c r="G1398" i="14" s="1"/>
  <c r="F1398" i="14" a="1"/>
  <c r="F1398" i="14" s="1"/>
  <c r="E1398" i="14" a="1"/>
  <c r="E1398" i="14" s="1"/>
  <c r="L1397" i="14" a="1"/>
  <c r="L1397" i="14" s="1"/>
  <c r="K1397" i="14" a="1"/>
  <c r="K1397" i="14" s="1"/>
  <c r="J1397" i="14" a="1"/>
  <c r="J1397" i="14" s="1"/>
  <c r="I1397" i="14" a="1"/>
  <c r="I1397" i="14" s="1"/>
  <c r="H1397" i="14" a="1"/>
  <c r="H1397" i="14" s="1"/>
  <c r="G1397" i="14" a="1"/>
  <c r="G1397" i="14" s="1"/>
  <c r="F1397" i="14" a="1"/>
  <c r="F1397" i="14" s="1"/>
  <c r="E1397" i="14" a="1"/>
  <c r="E1397" i="14" s="1"/>
  <c r="L1396" i="14" a="1"/>
  <c r="L1396" i="14" s="1"/>
  <c r="K1396" i="14" a="1"/>
  <c r="K1396" i="14" s="1"/>
  <c r="J1396" i="14" a="1"/>
  <c r="J1396" i="14" s="1"/>
  <c r="I1396" i="14" a="1"/>
  <c r="I1396" i="14" s="1"/>
  <c r="H1396" i="14" a="1"/>
  <c r="H1396" i="14" s="1"/>
  <c r="G1396" i="14" a="1"/>
  <c r="G1396" i="14" s="1"/>
  <c r="F1396" i="14" a="1"/>
  <c r="F1396" i="14" s="1"/>
  <c r="E1396" i="14" a="1"/>
  <c r="E1396" i="14" s="1"/>
  <c r="L1395" i="14" a="1"/>
  <c r="L1395" i="14" s="1"/>
  <c r="K1395" i="14" a="1"/>
  <c r="K1395" i="14" s="1"/>
  <c r="J1395" i="14" a="1"/>
  <c r="J1395" i="14" s="1"/>
  <c r="I1395" i="14" a="1"/>
  <c r="I1395" i="14" s="1"/>
  <c r="H1395" i="14" a="1"/>
  <c r="H1395" i="14" s="1"/>
  <c r="G1395" i="14" a="1"/>
  <c r="G1395" i="14" s="1"/>
  <c r="F1395" i="14" a="1"/>
  <c r="F1395" i="14" s="1"/>
  <c r="E1395" i="14" a="1"/>
  <c r="E1395" i="14" s="1"/>
  <c r="L1394" i="14" a="1"/>
  <c r="L1394" i="14" s="1"/>
  <c r="K1394" i="14" a="1"/>
  <c r="K1394" i="14" s="1"/>
  <c r="J1394" i="14" a="1"/>
  <c r="J1394" i="14" s="1"/>
  <c r="I1394" i="14" a="1"/>
  <c r="I1394" i="14" s="1"/>
  <c r="H1394" i="14" a="1"/>
  <c r="H1394" i="14" s="1"/>
  <c r="G1394" i="14" a="1"/>
  <c r="G1394" i="14" s="1"/>
  <c r="F1394" i="14" a="1"/>
  <c r="F1394" i="14" s="1"/>
  <c r="E1394" i="14" a="1"/>
  <c r="E1394" i="14" s="1"/>
  <c r="L1393" i="14" a="1"/>
  <c r="L1393" i="14" s="1"/>
  <c r="K1393" i="14" a="1"/>
  <c r="K1393" i="14" s="1"/>
  <c r="J1393" i="14" a="1"/>
  <c r="J1393" i="14" s="1"/>
  <c r="I1393" i="14" a="1"/>
  <c r="I1393" i="14" s="1"/>
  <c r="H1393" i="14" a="1"/>
  <c r="H1393" i="14" s="1"/>
  <c r="G1393" i="14" a="1"/>
  <c r="G1393" i="14" s="1"/>
  <c r="F1393" i="14" a="1"/>
  <c r="F1393" i="14" s="1"/>
  <c r="E1393" i="14" a="1"/>
  <c r="E1393" i="14" s="1"/>
  <c r="L1392" i="14" a="1"/>
  <c r="L1392" i="14" s="1"/>
  <c r="K1392" i="14" a="1"/>
  <c r="K1392" i="14" s="1"/>
  <c r="J1392" i="14" a="1"/>
  <c r="J1392" i="14" s="1"/>
  <c r="I1392" i="14" a="1"/>
  <c r="I1392" i="14" s="1"/>
  <c r="H1392" i="14" a="1"/>
  <c r="H1392" i="14" s="1"/>
  <c r="G1392" i="14" a="1"/>
  <c r="G1392" i="14" s="1"/>
  <c r="F1392" i="14" a="1"/>
  <c r="F1392" i="14" s="1"/>
  <c r="E1392" i="14" a="1"/>
  <c r="E1392" i="14" s="1"/>
  <c r="L1391" i="14" a="1"/>
  <c r="L1391" i="14" s="1"/>
  <c r="K1391" i="14" a="1"/>
  <c r="K1391" i="14" s="1"/>
  <c r="J1391" i="14" a="1"/>
  <c r="J1391" i="14" s="1"/>
  <c r="I1391" i="14" a="1"/>
  <c r="I1391" i="14" s="1"/>
  <c r="H1391" i="14" a="1"/>
  <c r="H1391" i="14" s="1"/>
  <c r="G1391" i="14" a="1"/>
  <c r="G1391" i="14" s="1"/>
  <c r="F1391" i="14" a="1"/>
  <c r="F1391" i="14" s="1"/>
  <c r="E1391" i="14" a="1"/>
  <c r="E1391" i="14" s="1"/>
  <c r="L1390" i="14" a="1"/>
  <c r="L1390" i="14" s="1"/>
  <c r="K1390" i="14" a="1"/>
  <c r="K1390" i="14" s="1"/>
  <c r="J1390" i="14" a="1"/>
  <c r="J1390" i="14" s="1"/>
  <c r="I1390" i="14" a="1"/>
  <c r="I1390" i="14" s="1"/>
  <c r="H1390" i="14" a="1"/>
  <c r="H1390" i="14" s="1"/>
  <c r="G1390" i="14" a="1"/>
  <c r="G1390" i="14" s="1"/>
  <c r="F1390" i="14" a="1"/>
  <c r="F1390" i="14" s="1"/>
  <c r="E1390" i="14" a="1"/>
  <c r="E1390" i="14" s="1"/>
  <c r="L1389" i="14" a="1"/>
  <c r="L1389" i="14" s="1"/>
  <c r="K1389" i="14" a="1"/>
  <c r="K1389" i="14" s="1"/>
  <c r="J1389" i="14" a="1"/>
  <c r="J1389" i="14" s="1"/>
  <c r="I1389" i="14" a="1"/>
  <c r="I1389" i="14" s="1"/>
  <c r="H1389" i="14" a="1"/>
  <c r="H1389" i="14" s="1"/>
  <c r="G1389" i="14" a="1"/>
  <c r="G1389" i="14" s="1"/>
  <c r="F1389" i="14" a="1"/>
  <c r="F1389" i="14" s="1"/>
  <c r="E1389" i="14" a="1"/>
  <c r="E1389" i="14" s="1"/>
  <c r="L1388" i="14" a="1"/>
  <c r="L1388" i="14" s="1"/>
  <c r="K1388" i="14" a="1"/>
  <c r="K1388" i="14" s="1"/>
  <c r="J1388" i="14" a="1"/>
  <c r="J1388" i="14" s="1"/>
  <c r="I1388" i="14" a="1"/>
  <c r="I1388" i="14" s="1"/>
  <c r="H1388" i="14" a="1"/>
  <c r="H1388" i="14" s="1"/>
  <c r="G1388" i="14" a="1"/>
  <c r="G1388" i="14" s="1"/>
  <c r="F1388" i="14" a="1"/>
  <c r="F1388" i="14" s="1"/>
  <c r="E1388" i="14" a="1"/>
  <c r="E1388" i="14" s="1"/>
  <c r="L1387" i="14" a="1"/>
  <c r="L1387" i="14" s="1"/>
  <c r="K1387" i="14" a="1"/>
  <c r="K1387" i="14" s="1"/>
  <c r="J1387" i="14" a="1"/>
  <c r="J1387" i="14" s="1"/>
  <c r="I1387" i="14" a="1"/>
  <c r="I1387" i="14" s="1"/>
  <c r="H1387" i="14" a="1"/>
  <c r="H1387" i="14" s="1"/>
  <c r="G1387" i="14" a="1"/>
  <c r="G1387" i="14" s="1"/>
  <c r="F1387" i="14" a="1"/>
  <c r="F1387" i="14" s="1"/>
  <c r="E1387" i="14" a="1"/>
  <c r="E1387" i="14" s="1"/>
  <c r="L1386" i="14" a="1"/>
  <c r="L1386" i="14" s="1"/>
  <c r="K1386" i="14" a="1"/>
  <c r="K1386" i="14" s="1"/>
  <c r="J1386" i="14" a="1"/>
  <c r="J1386" i="14" s="1"/>
  <c r="I1386" i="14" a="1"/>
  <c r="I1386" i="14" s="1"/>
  <c r="H1386" i="14" a="1"/>
  <c r="H1386" i="14" s="1"/>
  <c r="G1386" i="14" a="1"/>
  <c r="G1386" i="14" s="1"/>
  <c r="F1386" i="14" a="1"/>
  <c r="F1386" i="14" s="1"/>
  <c r="E1386" i="14" a="1"/>
  <c r="E1386" i="14" s="1"/>
  <c r="L1385" i="14" a="1"/>
  <c r="L1385" i="14" s="1"/>
  <c r="K1385" i="14" a="1"/>
  <c r="K1385" i="14" s="1"/>
  <c r="J1385" i="14" a="1"/>
  <c r="J1385" i="14" s="1"/>
  <c r="I1385" i="14" a="1"/>
  <c r="I1385" i="14" s="1"/>
  <c r="H1385" i="14" a="1"/>
  <c r="H1385" i="14" s="1"/>
  <c r="G1385" i="14" a="1"/>
  <c r="G1385" i="14" s="1"/>
  <c r="F1385" i="14" a="1"/>
  <c r="F1385" i="14" s="1"/>
  <c r="E1385" i="14" a="1"/>
  <c r="E1385" i="14" s="1"/>
  <c r="L1384" i="14" a="1"/>
  <c r="L1384" i="14" s="1"/>
  <c r="K1384" i="14" a="1"/>
  <c r="K1384" i="14" s="1"/>
  <c r="J1384" i="14" a="1"/>
  <c r="J1384" i="14" s="1"/>
  <c r="I1384" i="14" a="1"/>
  <c r="I1384" i="14" s="1"/>
  <c r="H1384" i="14" a="1"/>
  <c r="H1384" i="14" s="1"/>
  <c r="G1384" i="14" a="1"/>
  <c r="G1384" i="14" s="1"/>
  <c r="F1384" i="14" a="1"/>
  <c r="F1384" i="14" s="1"/>
  <c r="E1384" i="14" a="1"/>
  <c r="E1384" i="14" s="1"/>
  <c r="L872" i="14" a="1"/>
  <c r="L872" i="14" s="1"/>
  <c r="K872" i="14" a="1"/>
  <c r="K872" i="14" s="1"/>
  <c r="J872" i="14" a="1"/>
  <c r="J872" i="14" s="1"/>
  <c r="I872" i="14" a="1"/>
  <c r="I872" i="14" s="1"/>
  <c r="H872" i="14" a="1"/>
  <c r="H872" i="14" s="1"/>
  <c r="G872" i="14" a="1"/>
  <c r="G872" i="14" s="1"/>
  <c r="F872" i="14" a="1"/>
  <c r="F872" i="14" s="1"/>
  <c r="E872" i="14" a="1"/>
  <c r="E872" i="14" s="1"/>
  <c r="L871" i="14" a="1"/>
  <c r="L871" i="14" s="1"/>
  <c r="K871" i="14" a="1"/>
  <c r="K871" i="14" s="1"/>
  <c r="J871" i="14" a="1"/>
  <c r="J871" i="14" s="1"/>
  <c r="I871" i="14" a="1"/>
  <c r="I871" i="14" s="1"/>
  <c r="H871" i="14" a="1"/>
  <c r="H871" i="14" s="1"/>
  <c r="G871" i="14" a="1"/>
  <c r="G871" i="14" s="1"/>
  <c r="F871" i="14" a="1"/>
  <c r="F871" i="14" s="1"/>
  <c r="E871" i="14" a="1"/>
  <c r="E871" i="14" s="1"/>
  <c r="L870" i="14" a="1"/>
  <c r="L870" i="14" s="1"/>
  <c r="K870" i="14" a="1"/>
  <c r="K870" i="14" s="1"/>
  <c r="J870" i="14" a="1"/>
  <c r="J870" i="14" s="1"/>
  <c r="I870" i="14" a="1"/>
  <c r="I870" i="14" s="1"/>
  <c r="H870" i="14" a="1"/>
  <c r="H870" i="14" s="1"/>
  <c r="G870" i="14" a="1"/>
  <c r="G870" i="14" s="1"/>
  <c r="F870" i="14" a="1"/>
  <c r="F870" i="14" s="1"/>
  <c r="E870" i="14" a="1"/>
  <c r="E870" i="14" s="1"/>
  <c r="L869" i="14" a="1"/>
  <c r="L869" i="14" s="1"/>
  <c r="K869" i="14" a="1"/>
  <c r="K869" i="14" s="1"/>
  <c r="J869" i="14" a="1"/>
  <c r="J869" i="14" s="1"/>
  <c r="I869" i="14" a="1"/>
  <c r="I869" i="14" s="1"/>
  <c r="H869" i="14" a="1"/>
  <c r="H869" i="14" s="1"/>
  <c r="G869" i="14" a="1"/>
  <c r="G869" i="14" s="1"/>
  <c r="F869" i="14" a="1"/>
  <c r="F869" i="14" s="1"/>
  <c r="E869" i="14" a="1"/>
  <c r="E869" i="14" s="1"/>
  <c r="L868" i="14" a="1"/>
  <c r="L868" i="14" s="1"/>
  <c r="K868" i="14" a="1"/>
  <c r="K868" i="14" s="1"/>
  <c r="J868" i="14" a="1"/>
  <c r="J868" i="14" s="1"/>
  <c r="I868" i="14" a="1"/>
  <c r="I868" i="14" s="1"/>
  <c r="H868" i="14" a="1"/>
  <c r="H868" i="14" s="1"/>
  <c r="G868" i="14" a="1"/>
  <c r="G868" i="14" s="1"/>
  <c r="F868" i="14" a="1"/>
  <c r="F868" i="14" s="1"/>
  <c r="E868" i="14" a="1"/>
  <c r="E868" i="14" s="1"/>
  <c r="L867" i="14" a="1"/>
  <c r="L867" i="14" s="1"/>
  <c r="K867" i="14" a="1"/>
  <c r="K867" i="14" s="1"/>
  <c r="J867" i="14" a="1"/>
  <c r="J867" i="14" s="1"/>
  <c r="I867" i="14" a="1"/>
  <c r="I867" i="14" s="1"/>
  <c r="H867" i="14" a="1"/>
  <c r="H867" i="14" s="1"/>
  <c r="G867" i="14" a="1"/>
  <c r="G867" i="14" s="1"/>
  <c r="F867" i="14" a="1"/>
  <c r="F867" i="14" s="1"/>
  <c r="E867" i="14" a="1"/>
  <c r="E867" i="14" s="1"/>
  <c r="L866" i="14" a="1"/>
  <c r="L866" i="14" s="1"/>
  <c r="K866" i="14" a="1"/>
  <c r="K866" i="14" s="1"/>
  <c r="J866" i="14" a="1"/>
  <c r="J866" i="14" s="1"/>
  <c r="I866" i="14" a="1"/>
  <c r="I866" i="14" s="1"/>
  <c r="H866" i="14" a="1"/>
  <c r="H866" i="14" s="1"/>
  <c r="G866" i="14" a="1"/>
  <c r="G866" i="14" s="1"/>
  <c r="F866" i="14" a="1"/>
  <c r="F866" i="14" s="1"/>
  <c r="E866" i="14" a="1"/>
  <c r="E866" i="14" s="1"/>
  <c r="L865" i="14" a="1"/>
  <c r="L865" i="14" s="1"/>
  <c r="K865" i="14" a="1"/>
  <c r="K865" i="14" s="1"/>
  <c r="J865" i="14" a="1"/>
  <c r="J865" i="14" s="1"/>
  <c r="I865" i="14" a="1"/>
  <c r="I865" i="14" s="1"/>
  <c r="H865" i="14" a="1"/>
  <c r="H865" i="14" s="1"/>
  <c r="G865" i="14" a="1"/>
  <c r="G865" i="14" s="1"/>
  <c r="F865" i="14" a="1"/>
  <c r="F865" i="14" s="1"/>
  <c r="E865" i="14" a="1"/>
  <c r="E865" i="14" s="1"/>
  <c r="L864" i="14" a="1"/>
  <c r="L864" i="14" s="1"/>
  <c r="K864" i="14" a="1"/>
  <c r="K864" i="14" s="1"/>
  <c r="J864" i="14" a="1"/>
  <c r="J864" i="14" s="1"/>
  <c r="I864" i="14" a="1"/>
  <c r="I864" i="14" s="1"/>
  <c r="H864" i="14" a="1"/>
  <c r="H864" i="14" s="1"/>
  <c r="G864" i="14" a="1"/>
  <c r="G864" i="14" s="1"/>
  <c r="F864" i="14" a="1"/>
  <c r="F864" i="14" s="1"/>
  <c r="E864" i="14" a="1"/>
  <c r="E864" i="14" s="1"/>
  <c r="L863" i="14" a="1"/>
  <c r="L863" i="14" s="1"/>
  <c r="K863" i="14" a="1"/>
  <c r="K863" i="14" s="1"/>
  <c r="J863" i="14" a="1"/>
  <c r="J863" i="14" s="1"/>
  <c r="I863" i="14" a="1"/>
  <c r="I863" i="14" s="1"/>
  <c r="H863" i="14" a="1"/>
  <c r="H863" i="14" s="1"/>
  <c r="G863" i="14" a="1"/>
  <c r="G863" i="14" s="1"/>
  <c r="F863" i="14" a="1"/>
  <c r="F863" i="14" s="1"/>
  <c r="E863" i="14" a="1"/>
  <c r="E863" i="14" s="1"/>
  <c r="L862" i="14" a="1"/>
  <c r="L862" i="14" s="1"/>
  <c r="K862" i="14" a="1"/>
  <c r="K862" i="14" s="1"/>
  <c r="J862" i="14" a="1"/>
  <c r="J862" i="14" s="1"/>
  <c r="I862" i="14" a="1"/>
  <c r="I862" i="14" s="1"/>
  <c r="H862" i="14" a="1"/>
  <c r="H862" i="14" s="1"/>
  <c r="G862" i="14" a="1"/>
  <c r="G862" i="14" s="1"/>
  <c r="F862" i="14" a="1"/>
  <c r="F862" i="14" s="1"/>
  <c r="E862" i="14" a="1"/>
  <c r="E862" i="14" s="1"/>
  <c r="L861" i="14" a="1"/>
  <c r="L861" i="14" s="1"/>
  <c r="K861" i="14" a="1"/>
  <c r="K861" i="14" s="1"/>
  <c r="J861" i="14" a="1"/>
  <c r="J861" i="14" s="1"/>
  <c r="I861" i="14" a="1"/>
  <c r="I861" i="14" s="1"/>
  <c r="H861" i="14" a="1"/>
  <c r="H861" i="14" s="1"/>
  <c r="G861" i="14" a="1"/>
  <c r="G861" i="14" s="1"/>
  <c r="F861" i="14" a="1"/>
  <c r="F861" i="14" s="1"/>
  <c r="E861" i="14" a="1"/>
  <c r="E861" i="14" s="1"/>
  <c r="L860" i="14" a="1"/>
  <c r="L860" i="14" s="1"/>
  <c r="K860" i="14" a="1"/>
  <c r="K860" i="14" s="1"/>
  <c r="J860" i="14" a="1"/>
  <c r="J860" i="14" s="1"/>
  <c r="I860" i="14" a="1"/>
  <c r="I860" i="14" s="1"/>
  <c r="H860" i="14" a="1"/>
  <c r="H860" i="14" s="1"/>
  <c r="G860" i="14" a="1"/>
  <c r="G860" i="14" s="1"/>
  <c r="F860" i="14" a="1"/>
  <c r="F860" i="14" s="1"/>
  <c r="E860" i="14" a="1"/>
  <c r="E860" i="14" s="1"/>
  <c r="L859" i="14" a="1"/>
  <c r="L859" i="14" s="1"/>
  <c r="K859" i="14" a="1"/>
  <c r="K859" i="14" s="1"/>
  <c r="J859" i="14" a="1"/>
  <c r="J859" i="14" s="1"/>
  <c r="I859" i="14" a="1"/>
  <c r="I859" i="14" s="1"/>
  <c r="H859" i="14" a="1"/>
  <c r="H859" i="14" s="1"/>
  <c r="G859" i="14" a="1"/>
  <c r="G859" i="14" s="1"/>
  <c r="F859" i="14" a="1"/>
  <c r="F859" i="14" s="1"/>
  <c r="E859" i="14" a="1"/>
  <c r="E859" i="14" s="1"/>
  <c r="L858" i="14" a="1"/>
  <c r="L858" i="14" s="1"/>
  <c r="K858" i="14" a="1"/>
  <c r="K858" i="14" s="1"/>
  <c r="J858" i="14" a="1"/>
  <c r="J858" i="14" s="1"/>
  <c r="I858" i="14" a="1"/>
  <c r="I858" i="14" s="1"/>
  <c r="H858" i="14" a="1"/>
  <c r="H858" i="14" s="1"/>
  <c r="G858" i="14" a="1"/>
  <c r="G858" i="14" s="1"/>
  <c r="F858" i="14" a="1"/>
  <c r="F858" i="14" s="1"/>
  <c r="E858" i="14" a="1"/>
  <c r="E858" i="14" s="1"/>
  <c r="L857" i="14" a="1"/>
  <c r="L857" i="14" s="1"/>
  <c r="K857" i="14" a="1"/>
  <c r="K857" i="14" s="1"/>
  <c r="J857" i="14" a="1"/>
  <c r="J857" i="14" s="1"/>
  <c r="I857" i="14" a="1"/>
  <c r="I857" i="14" s="1"/>
  <c r="H857" i="14" a="1"/>
  <c r="H857" i="14" s="1"/>
  <c r="G857" i="14" a="1"/>
  <c r="G857" i="14" s="1"/>
  <c r="F857" i="14" a="1"/>
  <c r="F857" i="14" s="1"/>
  <c r="E857" i="14" a="1"/>
  <c r="E857" i="14" s="1"/>
  <c r="L856" i="14" a="1"/>
  <c r="L856" i="14" s="1"/>
  <c r="K856" i="14" a="1"/>
  <c r="K856" i="14" s="1"/>
  <c r="J856" i="14" a="1"/>
  <c r="J856" i="14" s="1"/>
  <c r="I856" i="14" a="1"/>
  <c r="I856" i="14" s="1"/>
  <c r="H856" i="14" a="1"/>
  <c r="H856" i="14" s="1"/>
  <c r="G856" i="14" a="1"/>
  <c r="G856" i="14" s="1"/>
  <c r="F856" i="14" a="1"/>
  <c r="F856" i="14" s="1"/>
  <c r="E856" i="14" a="1"/>
  <c r="E856" i="14" s="1"/>
  <c r="L855" i="14" a="1"/>
  <c r="L855" i="14" s="1"/>
  <c r="K855" i="14" a="1"/>
  <c r="K855" i="14" s="1"/>
  <c r="J855" i="14" a="1"/>
  <c r="J855" i="14" s="1"/>
  <c r="I855" i="14" a="1"/>
  <c r="I855" i="14" s="1"/>
  <c r="H855" i="14" a="1"/>
  <c r="H855" i="14" s="1"/>
  <c r="G855" i="14" a="1"/>
  <c r="G855" i="14" s="1"/>
  <c r="F855" i="14" a="1"/>
  <c r="F855" i="14" s="1"/>
  <c r="E855" i="14" a="1"/>
  <c r="E855" i="14" s="1"/>
  <c r="L854" i="14" a="1"/>
  <c r="L854" i="14" s="1"/>
  <c r="K854" i="14" a="1"/>
  <c r="K854" i="14" s="1"/>
  <c r="J854" i="14" a="1"/>
  <c r="J854" i="14" s="1"/>
  <c r="I854" i="14" a="1"/>
  <c r="I854" i="14" s="1"/>
  <c r="H854" i="14" a="1"/>
  <c r="H854" i="14" s="1"/>
  <c r="G854" i="14" a="1"/>
  <c r="G854" i="14" s="1"/>
  <c r="F854" i="14" a="1"/>
  <c r="F854" i="14" s="1"/>
  <c r="E854" i="14" a="1"/>
  <c r="E854" i="14" s="1"/>
  <c r="L853" i="14" a="1"/>
  <c r="L853" i="14" s="1"/>
  <c r="K853" i="14" a="1"/>
  <c r="K853" i="14" s="1"/>
  <c r="J853" i="14" a="1"/>
  <c r="J853" i="14" s="1"/>
  <c r="I853" i="14" a="1"/>
  <c r="I853" i="14" s="1"/>
  <c r="H853" i="14" a="1"/>
  <c r="H853" i="14" s="1"/>
  <c r="G853" i="14" a="1"/>
  <c r="G853" i="14" s="1"/>
  <c r="F853" i="14" a="1"/>
  <c r="F853" i="14" s="1"/>
  <c r="E853" i="14" a="1"/>
  <c r="E853" i="14" s="1"/>
  <c r="L852" i="14" a="1"/>
  <c r="L852" i="14" s="1"/>
  <c r="K852" i="14" a="1"/>
  <c r="K852" i="14" s="1"/>
  <c r="J852" i="14" a="1"/>
  <c r="J852" i="14" s="1"/>
  <c r="I852" i="14" a="1"/>
  <c r="I852" i="14" s="1"/>
  <c r="H852" i="14" a="1"/>
  <c r="H852" i="14" s="1"/>
  <c r="G852" i="14" a="1"/>
  <c r="G852" i="14" s="1"/>
  <c r="F852" i="14" a="1"/>
  <c r="F852" i="14" s="1"/>
  <c r="E852" i="14" a="1"/>
  <c r="E852" i="14" s="1"/>
  <c r="L851" i="14" a="1"/>
  <c r="L851" i="14" s="1"/>
  <c r="K851" i="14" a="1"/>
  <c r="K851" i="14" s="1"/>
  <c r="J851" i="14" a="1"/>
  <c r="J851" i="14" s="1"/>
  <c r="I851" i="14" a="1"/>
  <c r="I851" i="14" s="1"/>
  <c r="H851" i="14" a="1"/>
  <c r="H851" i="14" s="1"/>
  <c r="G851" i="14" a="1"/>
  <c r="G851" i="14" s="1"/>
  <c r="F851" i="14" a="1"/>
  <c r="F851" i="14" s="1"/>
  <c r="E851" i="14" a="1"/>
  <c r="E851" i="14" s="1"/>
  <c r="L850" i="14" a="1"/>
  <c r="L850" i="14" s="1"/>
  <c r="K850" i="14" a="1"/>
  <c r="K850" i="14" s="1"/>
  <c r="J850" i="14" a="1"/>
  <c r="J850" i="14" s="1"/>
  <c r="I850" i="14" a="1"/>
  <c r="I850" i="14" s="1"/>
  <c r="H850" i="14" a="1"/>
  <c r="H850" i="14" s="1"/>
  <c r="G850" i="14" a="1"/>
  <c r="G850" i="14" s="1"/>
  <c r="F850" i="14" a="1"/>
  <c r="F850" i="14" s="1"/>
  <c r="E850" i="14" a="1"/>
  <c r="E850" i="14" s="1"/>
  <c r="L849" i="14" a="1"/>
  <c r="L849" i="14" s="1"/>
  <c r="K849" i="14" a="1"/>
  <c r="K849" i="14" s="1"/>
  <c r="J849" i="14" a="1"/>
  <c r="J849" i="14" s="1"/>
  <c r="I849" i="14" a="1"/>
  <c r="I849" i="14" s="1"/>
  <c r="H849" i="14" a="1"/>
  <c r="H849" i="14" s="1"/>
  <c r="G849" i="14" a="1"/>
  <c r="G849" i="14" s="1"/>
  <c r="F849" i="14" a="1"/>
  <c r="F849" i="14" s="1"/>
  <c r="E849" i="14" a="1"/>
  <c r="E849" i="14" s="1"/>
  <c r="L848" i="14" a="1"/>
  <c r="L848" i="14" s="1"/>
  <c r="K848" i="14" a="1"/>
  <c r="K848" i="14" s="1"/>
  <c r="J848" i="14" a="1"/>
  <c r="J848" i="14" s="1"/>
  <c r="I848" i="14" a="1"/>
  <c r="I848" i="14" s="1"/>
  <c r="H848" i="14" a="1"/>
  <c r="H848" i="14" s="1"/>
  <c r="G848" i="14" a="1"/>
  <c r="G848" i="14" s="1"/>
  <c r="F848" i="14" a="1"/>
  <c r="F848" i="14" s="1"/>
  <c r="E848" i="14" a="1"/>
  <c r="E848" i="14" s="1"/>
  <c r="L847" i="14" a="1"/>
  <c r="L847" i="14" s="1"/>
  <c r="K847" i="14" a="1"/>
  <c r="K847" i="14" s="1"/>
  <c r="J847" i="14" a="1"/>
  <c r="J847" i="14" s="1"/>
  <c r="I847" i="14" a="1"/>
  <c r="I847" i="14" s="1"/>
  <c r="H847" i="14" a="1"/>
  <c r="H847" i="14" s="1"/>
  <c r="G847" i="14" a="1"/>
  <c r="G847" i="14" s="1"/>
  <c r="F847" i="14" a="1"/>
  <c r="F847" i="14" s="1"/>
  <c r="E847" i="14" a="1"/>
  <c r="E847" i="14" s="1"/>
  <c r="L846" i="14" a="1"/>
  <c r="L846" i="14" s="1"/>
  <c r="K846" i="14" a="1"/>
  <c r="K846" i="14" s="1"/>
  <c r="J846" i="14" a="1"/>
  <c r="J846" i="14" s="1"/>
  <c r="I846" i="14" a="1"/>
  <c r="I846" i="14" s="1"/>
  <c r="H846" i="14" a="1"/>
  <c r="H846" i="14" s="1"/>
  <c r="G846" i="14" a="1"/>
  <c r="G846" i="14" s="1"/>
  <c r="F846" i="14" a="1"/>
  <c r="F846" i="14" s="1"/>
  <c r="E846" i="14" a="1"/>
  <c r="E846" i="14" s="1"/>
  <c r="L845" i="14" a="1"/>
  <c r="L845" i="14" s="1"/>
  <c r="K845" i="14" a="1"/>
  <c r="K845" i="14" s="1"/>
  <c r="J845" i="14" a="1"/>
  <c r="J845" i="14" s="1"/>
  <c r="I845" i="14" a="1"/>
  <c r="I845" i="14" s="1"/>
  <c r="H845" i="14" a="1"/>
  <c r="H845" i="14" s="1"/>
  <c r="G845" i="14" a="1"/>
  <c r="G845" i="14" s="1"/>
  <c r="F845" i="14" a="1"/>
  <c r="F845" i="14" s="1"/>
  <c r="E845" i="14" a="1"/>
  <c r="E845" i="14" s="1"/>
  <c r="L844" i="14" a="1"/>
  <c r="L844" i="14" s="1"/>
  <c r="K844" i="14" a="1"/>
  <c r="K844" i="14" s="1"/>
  <c r="J844" i="14" a="1"/>
  <c r="J844" i="14" s="1"/>
  <c r="I844" i="14" a="1"/>
  <c r="I844" i="14" s="1"/>
  <c r="H844" i="14" a="1"/>
  <c r="H844" i="14" s="1"/>
  <c r="G844" i="14" a="1"/>
  <c r="G844" i="14" s="1"/>
  <c r="F844" i="14" a="1"/>
  <c r="F844" i="14" s="1"/>
  <c r="E844" i="14" a="1"/>
  <c r="E844" i="14" s="1"/>
  <c r="L843" i="14" a="1"/>
  <c r="L843" i="14" s="1"/>
  <c r="K843" i="14" a="1"/>
  <c r="K843" i="14" s="1"/>
  <c r="J843" i="14" a="1"/>
  <c r="J843" i="14" s="1"/>
  <c r="I843" i="14" a="1"/>
  <c r="I843" i="14" s="1"/>
  <c r="H843" i="14" a="1"/>
  <c r="H843" i="14" s="1"/>
  <c r="G843" i="14" a="1"/>
  <c r="G843" i="14" s="1"/>
  <c r="F843" i="14" a="1"/>
  <c r="F843" i="14" s="1"/>
  <c r="E843" i="14" a="1"/>
  <c r="E843" i="14" s="1"/>
  <c r="L842" i="14" a="1"/>
  <c r="L842" i="14" s="1"/>
  <c r="K842" i="14" a="1"/>
  <c r="K842" i="14" s="1"/>
  <c r="J842" i="14" a="1"/>
  <c r="J842" i="14" s="1"/>
  <c r="I842" i="14" a="1"/>
  <c r="I842" i="14" s="1"/>
  <c r="H842" i="14" a="1"/>
  <c r="H842" i="14" s="1"/>
  <c r="G842" i="14" a="1"/>
  <c r="G842" i="14" s="1"/>
  <c r="F842" i="14" a="1"/>
  <c r="F842" i="14" s="1"/>
  <c r="E842" i="14" a="1"/>
  <c r="E842" i="14" s="1"/>
  <c r="L841" i="14" a="1"/>
  <c r="L841" i="14" s="1"/>
  <c r="K841" i="14" a="1"/>
  <c r="K841" i="14" s="1"/>
  <c r="J841" i="14" a="1"/>
  <c r="J841" i="14" s="1"/>
  <c r="I841" i="14" a="1"/>
  <c r="I841" i="14" s="1"/>
  <c r="H841" i="14" a="1"/>
  <c r="H841" i="14" s="1"/>
  <c r="G841" i="14" a="1"/>
  <c r="G841" i="14" s="1"/>
  <c r="F841" i="14" a="1"/>
  <c r="F841" i="14" s="1"/>
  <c r="E841" i="14" a="1"/>
  <c r="E841" i="14" s="1"/>
  <c r="L840" i="14" a="1"/>
  <c r="L840" i="14" s="1"/>
  <c r="K840" i="14" a="1"/>
  <c r="K840" i="14" s="1"/>
  <c r="J840" i="14" a="1"/>
  <c r="J840" i="14" s="1"/>
  <c r="I840" i="14" a="1"/>
  <c r="I840" i="14" s="1"/>
  <c r="H840" i="14" a="1"/>
  <c r="H840" i="14" s="1"/>
  <c r="G840" i="14" a="1"/>
  <c r="G840" i="14" s="1"/>
  <c r="F840" i="14" a="1"/>
  <c r="F840" i="14" s="1"/>
  <c r="E840" i="14" a="1"/>
  <c r="E840" i="14" s="1"/>
  <c r="L839" i="14" a="1"/>
  <c r="L839" i="14" s="1"/>
  <c r="K839" i="14" a="1"/>
  <c r="K839" i="14" s="1"/>
  <c r="J839" i="14" a="1"/>
  <c r="J839" i="14" s="1"/>
  <c r="I839" i="14" a="1"/>
  <c r="I839" i="14" s="1"/>
  <c r="H839" i="14" a="1"/>
  <c r="H839" i="14" s="1"/>
  <c r="G839" i="14" a="1"/>
  <c r="G839" i="14" s="1"/>
  <c r="F839" i="14" a="1"/>
  <c r="F839" i="14" s="1"/>
  <c r="E839" i="14" a="1"/>
  <c r="E839" i="14" s="1"/>
  <c r="L838" i="14" a="1"/>
  <c r="L838" i="14" s="1"/>
  <c r="K838" i="14" a="1"/>
  <c r="K838" i="14" s="1"/>
  <c r="J838" i="14" a="1"/>
  <c r="J838" i="14" s="1"/>
  <c r="I838" i="14" a="1"/>
  <c r="I838" i="14" s="1"/>
  <c r="H838" i="14" a="1"/>
  <c r="H838" i="14" s="1"/>
  <c r="G838" i="14" a="1"/>
  <c r="G838" i="14" s="1"/>
  <c r="F838" i="14" a="1"/>
  <c r="F838" i="14" s="1"/>
  <c r="E838" i="14" a="1"/>
  <c r="E838" i="14" s="1"/>
  <c r="L837" i="14" a="1"/>
  <c r="L837" i="14" s="1"/>
  <c r="K837" i="14" a="1"/>
  <c r="K837" i="14" s="1"/>
  <c r="J837" i="14" a="1"/>
  <c r="J837" i="14" s="1"/>
  <c r="I837" i="14" a="1"/>
  <c r="I837" i="14" s="1"/>
  <c r="H837" i="14" a="1"/>
  <c r="H837" i="14" s="1"/>
  <c r="G837" i="14" a="1"/>
  <c r="G837" i="14" s="1"/>
  <c r="F837" i="14" a="1"/>
  <c r="F837" i="14" s="1"/>
  <c r="E837" i="14" a="1"/>
  <c r="E837" i="14" s="1"/>
  <c r="L836" i="14" a="1"/>
  <c r="L836" i="14" s="1"/>
  <c r="K836" i="14" a="1"/>
  <c r="K836" i="14" s="1"/>
  <c r="J836" i="14" a="1"/>
  <c r="J836" i="14" s="1"/>
  <c r="I836" i="14" a="1"/>
  <c r="I836" i="14" s="1"/>
  <c r="H836" i="14" a="1"/>
  <c r="H836" i="14" s="1"/>
  <c r="G836" i="14" a="1"/>
  <c r="G836" i="14" s="1"/>
  <c r="F836" i="14" a="1"/>
  <c r="F836" i="14" s="1"/>
  <c r="E836" i="14" a="1"/>
  <c r="E836" i="14" s="1"/>
  <c r="L835" i="14" a="1"/>
  <c r="L835" i="14" s="1"/>
  <c r="K835" i="14" a="1"/>
  <c r="K835" i="14" s="1"/>
  <c r="J835" i="14" a="1"/>
  <c r="J835" i="14" s="1"/>
  <c r="I835" i="14" a="1"/>
  <c r="I835" i="14" s="1"/>
  <c r="H835" i="14" a="1"/>
  <c r="H835" i="14" s="1"/>
  <c r="G835" i="14" a="1"/>
  <c r="G835" i="14" s="1"/>
  <c r="F835" i="14" a="1"/>
  <c r="F835" i="14" s="1"/>
  <c r="E835" i="14" a="1"/>
  <c r="E835" i="14" s="1"/>
  <c r="L834" i="14" a="1"/>
  <c r="L834" i="14" s="1"/>
  <c r="K834" i="14" a="1"/>
  <c r="K834" i="14" s="1"/>
  <c r="J834" i="14" a="1"/>
  <c r="J834" i="14" s="1"/>
  <c r="I834" i="14" a="1"/>
  <c r="I834" i="14" s="1"/>
  <c r="H834" i="14" a="1"/>
  <c r="H834" i="14" s="1"/>
  <c r="G834" i="14" a="1"/>
  <c r="G834" i="14" s="1"/>
  <c r="F834" i="14" a="1"/>
  <c r="F834" i="14" s="1"/>
  <c r="E834" i="14" a="1"/>
  <c r="E834" i="14" s="1"/>
  <c r="L833" i="14" a="1"/>
  <c r="L833" i="14" s="1"/>
  <c r="K833" i="14" a="1"/>
  <c r="K833" i="14" s="1"/>
  <c r="J833" i="14" a="1"/>
  <c r="J833" i="14" s="1"/>
  <c r="I833" i="14" a="1"/>
  <c r="I833" i="14" s="1"/>
  <c r="H833" i="14" a="1"/>
  <c r="H833" i="14" s="1"/>
  <c r="G833" i="14" a="1"/>
  <c r="G833" i="14" s="1"/>
  <c r="F833" i="14" a="1"/>
  <c r="F833" i="14" s="1"/>
  <c r="E833" i="14" a="1"/>
  <c r="E833" i="14" s="1"/>
  <c r="L832" i="14" a="1"/>
  <c r="L832" i="14" s="1"/>
  <c r="K832" i="14" a="1"/>
  <c r="K832" i="14" s="1"/>
  <c r="J832" i="14" a="1"/>
  <c r="J832" i="14" s="1"/>
  <c r="I832" i="14" a="1"/>
  <c r="I832" i="14" s="1"/>
  <c r="H832" i="14" a="1"/>
  <c r="H832" i="14" s="1"/>
  <c r="G832" i="14" a="1"/>
  <c r="G832" i="14" s="1"/>
  <c r="F832" i="14" a="1"/>
  <c r="F832" i="14" s="1"/>
  <c r="E832" i="14" a="1"/>
  <c r="E832" i="14" s="1"/>
  <c r="L831" i="14" a="1"/>
  <c r="L831" i="14" s="1"/>
  <c r="K831" i="14" a="1"/>
  <c r="K831" i="14" s="1"/>
  <c r="J831" i="14" a="1"/>
  <c r="J831" i="14" s="1"/>
  <c r="I831" i="14" a="1"/>
  <c r="I831" i="14" s="1"/>
  <c r="H831" i="14" a="1"/>
  <c r="H831" i="14" s="1"/>
  <c r="G831" i="14" a="1"/>
  <c r="G831" i="14" s="1"/>
  <c r="F831" i="14" a="1"/>
  <c r="F831" i="14" s="1"/>
  <c r="E831" i="14" a="1"/>
  <c r="E831" i="14" s="1"/>
  <c r="L830" i="14" a="1"/>
  <c r="L830" i="14" s="1"/>
  <c r="K830" i="14" a="1"/>
  <c r="K830" i="14" s="1"/>
  <c r="J830" i="14" a="1"/>
  <c r="J830" i="14" s="1"/>
  <c r="I830" i="14" a="1"/>
  <c r="I830" i="14" s="1"/>
  <c r="H830" i="14" a="1"/>
  <c r="H830" i="14" s="1"/>
  <c r="G830" i="14" a="1"/>
  <c r="G830" i="14" s="1"/>
  <c r="F830" i="14" a="1"/>
  <c r="F830" i="14" s="1"/>
  <c r="E830" i="14" a="1"/>
  <c r="E830" i="14" s="1"/>
  <c r="L829" i="14" a="1"/>
  <c r="L829" i="14" s="1"/>
  <c r="K829" i="14" a="1"/>
  <c r="K829" i="14" s="1"/>
  <c r="J829" i="14" a="1"/>
  <c r="J829" i="14" s="1"/>
  <c r="I829" i="14" a="1"/>
  <c r="I829" i="14" s="1"/>
  <c r="H829" i="14" a="1"/>
  <c r="H829" i="14" s="1"/>
  <c r="G829" i="14" a="1"/>
  <c r="G829" i="14" s="1"/>
  <c r="F829" i="14" a="1"/>
  <c r="F829" i="14" s="1"/>
  <c r="E829" i="14" a="1"/>
  <c r="E829" i="14" s="1"/>
  <c r="L828" i="14" a="1"/>
  <c r="L828" i="14" s="1"/>
  <c r="K828" i="14" a="1"/>
  <c r="K828" i="14" s="1"/>
  <c r="J828" i="14" a="1"/>
  <c r="J828" i="14" s="1"/>
  <c r="I828" i="14" a="1"/>
  <c r="I828" i="14" s="1"/>
  <c r="H828" i="14" a="1"/>
  <c r="H828" i="14" s="1"/>
  <c r="G828" i="14" a="1"/>
  <c r="G828" i="14" s="1"/>
  <c r="F828" i="14" a="1"/>
  <c r="F828" i="14" s="1"/>
  <c r="E828" i="14" a="1"/>
  <c r="E828" i="14" s="1"/>
  <c r="L827" i="14" a="1"/>
  <c r="L827" i="14" s="1"/>
  <c r="K827" i="14" a="1"/>
  <c r="K827" i="14" s="1"/>
  <c r="J827" i="14" a="1"/>
  <c r="J827" i="14" s="1"/>
  <c r="I827" i="14" a="1"/>
  <c r="I827" i="14" s="1"/>
  <c r="H827" i="14" a="1"/>
  <c r="H827" i="14" s="1"/>
  <c r="G827" i="14" a="1"/>
  <c r="G827" i="14" s="1"/>
  <c r="F827" i="14" a="1"/>
  <c r="F827" i="14" s="1"/>
  <c r="E827" i="14" a="1"/>
  <c r="E827" i="14" s="1"/>
  <c r="L826" i="14" a="1"/>
  <c r="L826" i="14" s="1"/>
  <c r="K826" i="14" a="1"/>
  <c r="K826" i="14" s="1"/>
  <c r="J826" i="14" a="1"/>
  <c r="J826" i="14" s="1"/>
  <c r="I826" i="14" a="1"/>
  <c r="I826" i="14" s="1"/>
  <c r="H826" i="14" a="1"/>
  <c r="H826" i="14" s="1"/>
  <c r="G826" i="14" a="1"/>
  <c r="G826" i="14" s="1"/>
  <c r="F826" i="14" a="1"/>
  <c r="F826" i="14" s="1"/>
  <c r="E826" i="14" a="1"/>
  <c r="E826" i="14" s="1"/>
  <c r="L825" i="14" a="1"/>
  <c r="L825" i="14" s="1"/>
  <c r="K825" i="14" a="1"/>
  <c r="K825" i="14" s="1"/>
  <c r="J825" i="14" a="1"/>
  <c r="J825" i="14" s="1"/>
  <c r="I825" i="14" a="1"/>
  <c r="I825" i="14" s="1"/>
  <c r="H825" i="14" a="1"/>
  <c r="H825" i="14" s="1"/>
  <c r="G825" i="14" a="1"/>
  <c r="G825" i="14" s="1"/>
  <c r="F825" i="14" a="1"/>
  <c r="F825" i="14" s="1"/>
  <c r="E825" i="14" a="1"/>
  <c r="E825" i="14" s="1"/>
  <c r="L824" i="14" a="1"/>
  <c r="L824" i="14" s="1"/>
  <c r="K824" i="14" a="1"/>
  <c r="K824" i="14" s="1"/>
  <c r="J824" i="14" a="1"/>
  <c r="J824" i="14" s="1"/>
  <c r="I824" i="14" a="1"/>
  <c r="I824" i="14" s="1"/>
  <c r="H824" i="14" a="1"/>
  <c r="H824" i="14" s="1"/>
  <c r="G824" i="14" a="1"/>
  <c r="G824" i="14" s="1"/>
  <c r="F824" i="14" a="1"/>
  <c r="F824" i="14" s="1"/>
  <c r="E824" i="14" a="1"/>
  <c r="E824" i="14" s="1"/>
  <c r="L823" i="14" a="1"/>
  <c r="L823" i="14" s="1"/>
  <c r="K823" i="14" a="1"/>
  <c r="K823" i="14" s="1"/>
  <c r="J823" i="14" a="1"/>
  <c r="J823" i="14" s="1"/>
  <c r="I823" i="14" a="1"/>
  <c r="I823" i="14" s="1"/>
  <c r="H823" i="14" a="1"/>
  <c r="H823" i="14" s="1"/>
  <c r="G823" i="14" a="1"/>
  <c r="G823" i="14" s="1"/>
  <c r="F823" i="14" a="1"/>
  <c r="F823" i="14" s="1"/>
  <c r="E823" i="14" a="1"/>
  <c r="E823" i="14" s="1"/>
  <c r="L821" i="14" a="1"/>
  <c r="L821" i="14" s="1"/>
  <c r="K821" i="14" a="1"/>
  <c r="K821" i="14" s="1"/>
  <c r="J821" i="14" a="1"/>
  <c r="J821" i="14" s="1"/>
  <c r="I821" i="14" a="1"/>
  <c r="I821" i="14" s="1"/>
  <c r="H821" i="14" a="1"/>
  <c r="H821" i="14" s="1"/>
  <c r="G821" i="14" a="1"/>
  <c r="G821" i="14" s="1"/>
  <c r="F821" i="14" a="1"/>
  <c r="F821" i="14" s="1"/>
  <c r="E821" i="14" a="1"/>
  <c r="E821" i="14" s="1"/>
  <c r="L820" i="14" a="1"/>
  <c r="L820" i="14" s="1"/>
  <c r="K820" i="14" a="1"/>
  <c r="K820" i="14" s="1"/>
  <c r="J820" i="14" a="1"/>
  <c r="J820" i="14" s="1"/>
  <c r="I820" i="14" a="1"/>
  <c r="I820" i="14" s="1"/>
  <c r="H820" i="14" a="1"/>
  <c r="H820" i="14" s="1"/>
  <c r="G820" i="14" a="1"/>
  <c r="G820" i="14" s="1"/>
  <c r="F820" i="14" a="1"/>
  <c r="F820" i="14" s="1"/>
  <c r="E820" i="14" a="1"/>
  <c r="E820" i="14" s="1"/>
  <c r="L819" i="14" a="1"/>
  <c r="L819" i="14" s="1"/>
  <c r="K819" i="14" a="1"/>
  <c r="K819" i="14" s="1"/>
  <c r="J819" i="14" a="1"/>
  <c r="J819" i="14" s="1"/>
  <c r="I819" i="14" a="1"/>
  <c r="I819" i="14" s="1"/>
  <c r="H819" i="14" a="1"/>
  <c r="H819" i="14" s="1"/>
  <c r="G819" i="14" a="1"/>
  <c r="G819" i="14" s="1"/>
  <c r="F819" i="14" a="1"/>
  <c r="F819" i="14" s="1"/>
  <c r="E819" i="14" a="1"/>
  <c r="E819" i="14" s="1"/>
  <c r="L818" i="14" a="1"/>
  <c r="L818" i="14" s="1"/>
  <c r="K818" i="14" a="1"/>
  <c r="K818" i="14" s="1"/>
  <c r="J818" i="14" a="1"/>
  <c r="J818" i="14" s="1"/>
  <c r="I818" i="14" a="1"/>
  <c r="I818" i="14" s="1"/>
  <c r="H818" i="14" a="1"/>
  <c r="H818" i="14" s="1"/>
  <c r="G818" i="14" a="1"/>
  <c r="G818" i="14" s="1"/>
  <c r="F818" i="14" a="1"/>
  <c r="F818" i="14" s="1"/>
  <c r="E818" i="14" a="1"/>
  <c r="E818" i="14" s="1"/>
  <c r="L817" i="14" a="1"/>
  <c r="L817" i="14" s="1"/>
  <c r="K817" i="14" a="1"/>
  <c r="K817" i="14" s="1"/>
  <c r="J817" i="14" a="1"/>
  <c r="J817" i="14" s="1"/>
  <c r="I817" i="14" a="1"/>
  <c r="I817" i="14" s="1"/>
  <c r="H817" i="14" a="1"/>
  <c r="H817" i="14" s="1"/>
  <c r="G817" i="14" a="1"/>
  <c r="G817" i="14" s="1"/>
  <c r="F817" i="14" a="1"/>
  <c r="F817" i="14" s="1"/>
  <c r="E817" i="14" a="1"/>
  <c r="E817" i="14" s="1"/>
  <c r="L816" i="14" a="1"/>
  <c r="L816" i="14" s="1"/>
  <c r="K816" i="14" a="1"/>
  <c r="K816" i="14" s="1"/>
  <c r="J816" i="14" a="1"/>
  <c r="J816" i="14" s="1"/>
  <c r="I816" i="14" a="1"/>
  <c r="I816" i="14" s="1"/>
  <c r="H816" i="14" a="1"/>
  <c r="H816" i="14" s="1"/>
  <c r="G816" i="14" a="1"/>
  <c r="G816" i="14" s="1"/>
  <c r="F816" i="14" a="1"/>
  <c r="F816" i="14" s="1"/>
  <c r="E816" i="14" a="1"/>
  <c r="E816" i="14" s="1"/>
  <c r="L815" i="14" a="1"/>
  <c r="L815" i="14" s="1"/>
  <c r="K815" i="14" a="1"/>
  <c r="K815" i="14" s="1"/>
  <c r="J815" i="14" a="1"/>
  <c r="J815" i="14" s="1"/>
  <c r="I815" i="14" a="1"/>
  <c r="I815" i="14" s="1"/>
  <c r="H815" i="14" a="1"/>
  <c r="H815" i="14" s="1"/>
  <c r="G815" i="14" a="1"/>
  <c r="G815" i="14" s="1"/>
  <c r="F815" i="14" a="1"/>
  <c r="F815" i="14" s="1"/>
  <c r="E815" i="14" a="1"/>
  <c r="E815" i="14" s="1"/>
  <c r="L814" i="14" a="1"/>
  <c r="L814" i="14" s="1"/>
  <c r="K814" i="14" a="1"/>
  <c r="K814" i="14" s="1"/>
  <c r="J814" i="14" a="1"/>
  <c r="J814" i="14" s="1"/>
  <c r="I814" i="14" a="1"/>
  <c r="I814" i="14" s="1"/>
  <c r="H814" i="14" a="1"/>
  <c r="H814" i="14" s="1"/>
  <c r="G814" i="14" a="1"/>
  <c r="G814" i="14" s="1"/>
  <c r="F814" i="14" a="1"/>
  <c r="F814" i="14" s="1"/>
  <c r="E814" i="14" a="1"/>
  <c r="E814" i="14" s="1"/>
  <c r="L813" i="14" a="1"/>
  <c r="L813" i="14" s="1"/>
  <c r="K813" i="14" a="1"/>
  <c r="K813" i="14" s="1"/>
  <c r="J813" i="14" a="1"/>
  <c r="J813" i="14" s="1"/>
  <c r="I813" i="14" a="1"/>
  <c r="I813" i="14" s="1"/>
  <c r="H813" i="14" a="1"/>
  <c r="H813" i="14" s="1"/>
  <c r="G813" i="14" a="1"/>
  <c r="G813" i="14" s="1"/>
  <c r="F813" i="14" a="1"/>
  <c r="F813" i="14" s="1"/>
  <c r="E813" i="14" a="1"/>
  <c r="E813" i="14" s="1"/>
  <c r="L812" i="14" a="1"/>
  <c r="L812" i="14" s="1"/>
  <c r="K812" i="14" a="1"/>
  <c r="K812" i="14" s="1"/>
  <c r="J812" i="14" a="1"/>
  <c r="J812" i="14" s="1"/>
  <c r="I812" i="14" a="1"/>
  <c r="I812" i="14" s="1"/>
  <c r="H812" i="14" a="1"/>
  <c r="H812" i="14" s="1"/>
  <c r="G812" i="14" a="1"/>
  <c r="G812" i="14" s="1"/>
  <c r="F812" i="14" a="1"/>
  <c r="F812" i="14" s="1"/>
  <c r="E812" i="14" a="1"/>
  <c r="E812" i="14" s="1"/>
  <c r="L811" i="14" a="1"/>
  <c r="L811" i="14" s="1"/>
  <c r="K811" i="14" a="1"/>
  <c r="K811" i="14" s="1"/>
  <c r="J811" i="14" a="1"/>
  <c r="J811" i="14" s="1"/>
  <c r="I811" i="14" a="1"/>
  <c r="I811" i="14" s="1"/>
  <c r="H811" i="14" a="1"/>
  <c r="H811" i="14" s="1"/>
  <c r="G811" i="14" a="1"/>
  <c r="G811" i="14" s="1"/>
  <c r="F811" i="14" a="1"/>
  <c r="F811" i="14" s="1"/>
  <c r="E811" i="14" a="1"/>
  <c r="E811" i="14" s="1"/>
  <c r="L810" i="14" a="1"/>
  <c r="L810" i="14" s="1"/>
  <c r="K810" i="14" a="1"/>
  <c r="K810" i="14" s="1"/>
  <c r="J810" i="14" a="1"/>
  <c r="J810" i="14" s="1"/>
  <c r="I810" i="14" a="1"/>
  <c r="I810" i="14" s="1"/>
  <c r="H810" i="14" a="1"/>
  <c r="H810" i="14" s="1"/>
  <c r="G810" i="14" a="1"/>
  <c r="G810" i="14" s="1"/>
  <c r="F810" i="14" a="1"/>
  <c r="F810" i="14" s="1"/>
  <c r="E810" i="14" a="1"/>
  <c r="E810" i="14" s="1"/>
  <c r="L809" i="14" a="1"/>
  <c r="L809" i="14" s="1"/>
  <c r="K809" i="14" a="1"/>
  <c r="K809" i="14" s="1"/>
  <c r="J809" i="14" a="1"/>
  <c r="J809" i="14" s="1"/>
  <c r="I809" i="14" a="1"/>
  <c r="I809" i="14" s="1"/>
  <c r="H809" i="14" a="1"/>
  <c r="H809" i="14" s="1"/>
  <c r="G809" i="14" a="1"/>
  <c r="G809" i="14" s="1"/>
  <c r="F809" i="14" a="1"/>
  <c r="F809" i="14" s="1"/>
  <c r="E809" i="14" a="1"/>
  <c r="E809" i="14" s="1"/>
  <c r="L808" i="14" a="1"/>
  <c r="L808" i="14" s="1"/>
  <c r="K808" i="14" a="1"/>
  <c r="K808" i="14" s="1"/>
  <c r="J808" i="14" a="1"/>
  <c r="J808" i="14" s="1"/>
  <c r="I808" i="14" a="1"/>
  <c r="I808" i="14" s="1"/>
  <c r="H808" i="14" a="1"/>
  <c r="H808" i="14" s="1"/>
  <c r="G808" i="14" a="1"/>
  <c r="G808" i="14" s="1"/>
  <c r="F808" i="14" a="1"/>
  <c r="F808" i="14" s="1"/>
  <c r="E808" i="14" a="1"/>
  <c r="E808" i="14" s="1"/>
  <c r="L807" i="14" a="1"/>
  <c r="L807" i="14" s="1"/>
  <c r="K807" i="14" a="1"/>
  <c r="K807" i="14" s="1"/>
  <c r="J807" i="14" a="1"/>
  <c r="J807" i="14" s="1"/>
  <c r="I807" i="14" a="1"/>
  <c r="I807" i="14" s="1"/>
  <c r="H807" i="14" a="1"/>
  <c r="H807" i="14" s="1"/>
  <c r="G807" i="14" a="1"/>
  <c r="G807" i="14" s="1"/>
  <c r="F807" i="14" a="1"/>
  <c r="F807" i="14" s="1"/>
  <c r="E807" i="14" a="1"/>
  <c r="E807" i="14" s="1"/>
  <c r="L806" i="14" a="1"/>
  <c r="L806" i="14" s="1"/>
  <c r="K806" i="14" a="1"/>
  <c r="K806" i="14" s="1"/>
  <c r="J806" i="14" a="1"/>
  <c r="J806" i="14" s="1"/>
  <c r="I806" i="14" a="1"/>
  <c r="I806" i="14" s="1"/>
  <c r="H806" i="14" a="1"/>
  <c r="H806" i="14" s="1"/>
  <c r="G806" i="14" a="1"/>
  <c r="G806" i="14" s="1"/>
  <c r="F806" i="14" a="1"/>
  <c r="F806" i="14" s="1"/>
  <c r="E806" i="14" a="1"/>
  <c r="E806" i="14" s="1"/>
  <c r="L805" i="14" a="1"/>
  <c r="L805" i="14" s="1"/>
  <c r="K805" i="14" a="1"/>
  <c r="K805" i="14" s="1"/>
  <c r="J805" i="14" a="1"/>
  <c r="J805" i="14" s="1"/>
  <c r="I805" i="14" a="1"/>
  <c r="I805" i="14" s="1"/>
  <c r="H805" i="14" a="1"/>
  <c r="H805" i="14" s="1"/>
  <c r="G805" i="14" a="1"/>
  <c r="G805" i="14" s="1"/>
  <c r="F805" i="14" a="1"/>
  <c r="F805" i="14" s="1"/>
  <c r="E805" i="14" a="1"/>
  <c r="E805" i="14" s="1"/>
  <c r="L804" i="14" a="1"/>
  <c r="L804" i="14" s="1"/>
  <c r="K804" i="14" a="1"/>
  <c r="K804" i="14" s="1"/>
  <c r="J804" i="14" a="1"/>
  <c r="J804" i="14" s="1"/>
  <c r="I804" i="14" a="1"/>
  <c r="I804" i="14" s="1"/>
  <c r="H804" i="14" a="1"/>
  <c r="H804" i="14" s="1"/>
  <c r="G804" i="14" a="1"/>
  <c r="G804" i="14" s="1"/>
  <c r="F804" i="14" a="1"/>
  <c r="F804" i="14" s="1"/>
  <c r="E804" i="14" a="1"/>
  <c r="E804" i="14" s="1"/>
  <c r="L803" i="14" a="1"/>
  <c r="L803" i="14" s="1"/>
  <c r="K803" i="14" a="1"/>
  <c r="K803" i="14" s="1"/>
  <c r="J803" i="14" a="1"/>
  <c r="J803" i="14" s="1"/>
  <c r="I803" i="14" a="1"/>
  <c r="I803" i="14" s="1"/>
  <c r="H803" i="14" a="1"/>
  <c r="H803" i="14" s="1"/>
  <c r="G803" i="14" a="1"/>
  <c r="G803" i="14" s="1"/>
  <c r="F803" i="14" a="1"/>
  <c r="F803" i="14" s="1"/>
  <c r="E803" i="14" a="1"/>
  <c r="E803" i="14" s="1"/>
  <c r="L802" i="14" a="1"/>
  <c r="L802" i="14" s="1"/>
  <c r="K802" i="14" a="1"/>
  <c r="K802" i="14" s="1"/>
  <c r="J802" i="14" a="1"/>
  <c r="J802" i="14" s="1"/>
  <c r="I802" i="14" a="1"/>
  <c r="I802" i="14" s="1"/>
  <c r="H802" i="14" a="1"/>
  <c r="H802" i="14" s="1"/>
  <c r="G802" i="14" a="1"/>
  <c r="G802" i="14" s="1"/>
  <c r="F802" i="14" a="1"/>
  <c r="F802" i="14" s="1"/>
  <c r="E802" i="14" a="1"/>
  <c r="E802" i="14" s="1"/>
  <c r="L801" i="14" a="1"/>
  <c r="L801" i="14" s="1"/>
  <c r="K801" i="14" a="1"/>
  <c r="K801" i="14" s="1"/>
  <c r="J801" i="14" a="1"/>
  <c r="J801" i="14" s="1"/>
  <c r="I801" i="14" a="1"/>
  <c r="I801" i="14" s="1"/>
  <c r="H801" i="14" a="1"/>
  <c r="H801" i="14" s="1"/>
  <c r="G801" i="14" a="1"/>
  <c r="G801" i="14" s="1"/>
  <c r="F801" i="14" a="1"/>
  <c r="F801" i="14" s="1"/>
  <c r="E801" i="14" a="1"/>
  <c r="E801" i="14" s="1"/>
  <c r="L800" i="14" a="1"/>
  <c r="L800" i="14" s="1"/>
  <c r="K800" i="14" a="1"/>
  <c r="K800" i="14" s="1"/>
  <c r="J800" i="14" a="1"/>
  <c r="J800" i="14" s="1"/>
  <c r="I800" i="14" a="1"/>
  <c r="I800" i="14" s="1"/>
  <c r="H800" i="14" a="1"/>
  <c r="H800" i="14" s="1"/>
  <c r="G800" i="14" a="1"/>
  <c r="G800" i="14" s="1"/>
  <c r="F800" i="14" a="1"/>
  <c r="F800" i="14" s="1"/>
  <c r="E800" i="14" a="1"/>
  <c r="E800" i="14" s="1"/>
  <c r="L799" i="14" a="1"/>
  <c r="L799" i="14" s="1"/>
  <c r="K799" i="14" a="1"/>
  <c r="K799" i="14" s="1"/>
  <c r="J799" i="14" a="1"/>
  <c r="J799" i="14" s="1"/>
  <c r="I799" i="14" a="1"/>
  <c r="I799" i="14" s="1"/>
  <c r="H799" i="14" a="1"/>
  <c r="H799" i="14" s="1"/>
  <c r="G799" i="14" a="1"/>
  <c r="G799" i="14" s="1"/>
  <c r="F799" i="14" a="1"/>
  <c r="F799" i="14" s="1"/>
  <c r="E799" i="14" a="1"/>
  <c r="E799" i="14" s="1"/>
  <c r="L798" i="14" a="1"/>
  <c r="L798" i="14" s="1"/>
  <c r="K798" i="14" a="1"/>
  <c r="K798" i="14" s="1"/>
  <c r="J798" i="14" a="1"/>
  <c r="J798" i="14" s="1"/>
  <c r="I798" i="14" a="1"/>
  <c r="I798" i="14" s="1"/>
  <c r="H798" i="14" a="1"/>
  <c r="H798" i="14" s="1"/>
  <c r="G798" i="14" a="1"/>
  <c r="G798" i="14" s="1"/>
  <c r="F798" i="14" a="1"/>
  <c r="F798" i="14" s="1"/>
  <c r="E798" i="14" a="1"/>
  <c r="E798" i="14" s="1"/>
  <c r="L797" i="14" a="1"/>
  <c r="L797" i="14" s="1"/>
  <c r="K797" i="14" a="1"/>
  <c r="K797" i="14" s="1"/>
  <c r="J797" i="14" a="1"/>
  <c r="J797" i="14" s="1"/>
  <c r="I797" i="14" a="1"/>
  <c r="I797" i="14" s="1"/>
  <c r="H797" i="14" a="1"/>
  <c r="H797" i="14" s="1"/>
  <c r="G797" i="14" a="1"/>
  <c r="G797" i="14" s="1"/>
  <c r="F797" i="14" a="1"/>
  <c r="F797" i="14" s="1"/>
  <c r="E797" i="14" a="1"/>
  <c r="E797" i="14" s="1"/>
  <c r="L796" i="14" a="1"/>
  <c r="L796" i="14" s="1"/>
  <c r="K796" i="14" a="1"/>
  <c r="K796" i="14" s="1"/>
  <c r="J796" i="14" a="1"/>
  <c r="J796" i="14" s="1"/>
  <c r="I796" i="14" a="1"/>
  <c r="I796" i="14" s="1"/>
  <c r="H796" i="14" a="1"/>
  <c r="H796" i="14" s="1"/>
  <c r="G796" i="14" a="1"/>
  <c r="G796" i="14" s="1"/>
  <c r="F796" i="14" a="1"/>
  <c r="F796" i="14" s="1"/>
  <c r="E796" i="14" a="1"/>
  <c r="E796" i="14" s="1"/>
  <c r="L795" i="14" a="1"/>
  <c r="L795" i="14" s="1"/>
  <c r="K795" i="14" a="1"/>
  <c r="K795" i="14" s="1"/>
  <c r="J795" i="14" a="1"/>
  <c r="J795" i="14" s="1"/>
  <c r="I795" i="14" a="1"/>
  <c r="I795" i="14" s="1"/>
  <c r="H795" i="14" a="1"/>
  <c r="H795" i="14" s="1"/>
  <c r="G795" i="14" a="1"/>
  <c r="G795" i="14" s="1"/>
  <c r="F795" i="14" a="1"/>
  <c r="F795" i="14" s="1"/>
  <c r="E795" i="14" a="1"/>
  <c r="E795" i="14" s="1"/>
  <c r="L794" i="14" a="1"/>
  <c r="L794" i="14" s="1"/>
  <c r="K794" i="14" a="1"/>
  <c r="K794" i="14" s="1"/>
  <c r="J794" i="14" a="1"/>
  <c r="J794" i="14" s="1"/>
  <c r="I794" i="14" a="1"/>
  <c r="I794" i="14" s="1"/>
  <c r="H794" i="14" a="1"/>
  <c r="H794" i="14" s="1"/>
  <c r="G794" i="14" a="1"/>
  <c r="G794" i="14" s="1"/>
  <c r="F794" i="14" a="1"/>
  <c r="F794" i="14" s="1"/>
  <c r="E794" i="14" a="1"/>
  <c r="E794" i="14" s="1"/>
  <c r="L793" i="14" a="1"/>
  <c r="L793" i="14" s="1"/>
  <c r="K793" i="14" a="1"/>
  <c r="K793" i="14" s="1"/>
  <c r="J793" i="14" a="1"/>
  <c r="J793" i="14" s="1"/>
  <c r="I793" i="14" a="1"/>
  <c r="I793" i="14" s="1"/>
  <c r="H793" i="14" a="1"/>
  <c r="H793" i="14" s="1"/>
  <c r="G793" i="14" a="1"/>
  <c r="G793" i="14" s="1"/>
  <c r="F793" i="14" a="1"/>
  <c r="F793" i="14" s="1"/>
  <c r="E793" i="14" a="1"/>
  <c r="E793" i="14" s="1"/>
  <c r="L792" i="14" a="1"/>
  <c r="L792" i="14" s="1"/>
  <c r="K792" i="14" a="1"/>
  <c r="K792" i="14" s="1"/>
  <c r="J792" i="14" a="1"/>
  <c r="J792" i="14" s="1"/>
  <c r="I792" i="14" a="1"/>
  <c r="I792" i="14" s="1"/>
  <c r="H792" i="14" a="1"/>
  <c r="H792" i="14" s="1"/>
  <c r="G792" i="14" a="1"/>
  <c r="G792" i="14" s="1"/>
  <c r="F792" i="14" a="1"/>
  <c r="F792" i="14" s="1"/>
  <c r="E792" i="14" a="1"/>
  <c r="E792" i="14" s="1"/>
  <c r="L791" i="14" a="1"/>
  <c r="L791" i="14" s="1"/>
  <c r="K791" i="14" a="1"/>
  <c r="K791" i="14" s="1"/>
  <c r="J791" i="14" a="1"/>
  <c r="J791" i="14" s="1"/>
  <c r="I791" i="14" a="1"/>
  <c r="I791" i="14" s="1"/>
  <c r="H791" i="14" a="1"/>
  <c r="H791" i="14" s="1"/>
  <c r="G791" i="14" a="1"/>
  <c r="G791" i="14" s="1"/>
  <c r="F791" i="14" a="1"/>
  <c r="F791" i="14" s="1"/>
  <c r="E791" i="14" a="1"/>
  <c r="E791" i="14" s="1"/>
  <c r="L790" i="14" a="1"/>
  <c r="L790" i="14" s="1"/>
  <c r="K790" i="14" a="1"/>
  <c r="K790" i="14" s="1"/>
  <c r="J790" i="14" a="1"/>
  <c r="J790" i="14" s="1"/>
  <c r="I790" i="14" a="1"/>
  <c r="I790" i="14" s="1"/>
  <c r="H790" i="14" a="1"/>
  <c r="H790" i="14" s="1"/>
  <c r="G790" i="14" a="1"/>
  <c r="G790" i="14" s="1"/>
  <c r="F790" i="14" a="1"/>
  <c r="F790" i="14" s="1"/>
  <c r="E790" i="14" a="1"/>
  <c r="E790" i="14" s="1"/>
  <c r="L789" i="14" a="1"/>
  <c r="L789" i="14" s="1"/>
  <c r="K789" i="14" a="1"/>
  <c r="K789" i="14" s="1"/>
  <c r="J789" i="14" a="1"/>
  <c r="J789" i="14" s="1"/>
  <c r="I789" i="14" a="1"/>
  <c r="I789" i="14" s="1"/>
  <c r="H789" i="14" a="1"/>
  <c r="H789" i="14" s="1"/>
  <c r="G789" i="14" a="1"/>
  <c r="G789" i="14" s="1"/>
  <c r="F789" i="14" a="1"/>
  <c r="F789" i="14" s="1"/>
  <c r="E789" i="14" a="1"/>
  <c r="E789" i="14" s="1"/>
  <c r="L788" i="14" a="1"/>
  <c r="L788" i="14" s="1"/>
  <c r="K788" i="14" a="1"/>
  <c r="K788" i="14" s="1"/>
  <c r="J788" i="14" a="1"/>
  <c r="J788" i="14" s="1"/>
  <c r="I788" i="14" a="1"/>
  <c r="I788" i="14" s="1"/>
  <c r="H788" i="14" a="1"/>
  <c r="H788" i="14" s="1"/>
  <c r="G788" i="14" a="1"/>
  <c r="G788" i="14" s="1"/>
  <c r="F788" i="14" a="1"/>
  <c r="F788" i="14" s="1"/>
  <c r="E788" i="14" a="1"/>
  <c r="E788" i="14" s="1"/>
  <c r="L787" i="14" a="1"/>
  <c r="L787" i="14" s="1"/>
  <c r="K787" i="14" a="1"/>
  <c r="K787" i="14" s="1"/>
  <c r="J787" i="14" a="1"/>
  <c r="J787" i="14" s="1"/>
  <c r="I787" i="14" a="1"/>
  <c r="I787" i="14" s="1"/>
  <c r="H787" i="14" a="1"/>
  <c r="H787" i="14" s="1"/>
  <c r="G787" i="14" a="1"/>
  <c r="G787" i="14" s="1"/>
  <c r="F787" i="14" a="1"/>
  <c r="F787" i="14" s="1"/>
  <c r="E787" i="14" a="1"/>
  <c r="E787" i="14" s="1"/>
  <c r="L786" i="14" a="1"/>
  <c r="L786" i="14" s="1"/>
  <c r="K786" i="14" a="1"/>
  <c r="K786" i="14" s="1"/>
  <c r="J786" i="14" a="1"/>
  <c r="J786" i="14" s="1"/>
  <c r="I786" i="14" a="1"/>
  <c r="I786" i="14" s="1"/>
  <c r="H786" i="14" a="1"/>
  <c r="H786" i="14" s="1"/>
  <c r="G786" i="14" a="1"/>
  <c r="G786" i="14" s="1"/>
  <c r="F786" i="14" a="1"/>
  <c r="F786" i="14" s="1"/>
  <c r="E786" i="14" a="1"/>
  <c r="E786" i="14" s="1"/>
  <c r="L785" i="14" a="1"/>
  <c r="L785" i="14" s="1"/>
  <c r="K785" i="14" a="1"/>
  <c r="K785" i="14" s="1"/>
  <c r="J785" i="14" a="1"/>
  <c r="J785" i="14" s="1"/>
  <c r="I785" i="14" a="1"/>
  <c r="I785" i="14" s="1"/>
  <c r="H785" i="14" a="1"/>
  <c r="H785" i="14" s="1"/>
  <c r="G785" i="14" a="1"/>
  <c r="G785" i="14" s="1"/>
  <c r="F785" i="14" a="1"/>
  <c r="F785" i="14" s="1"/>
  <c r="E785" i="14" a="1"/>
  <c r="E785" i="14" s="1"/>
  <c r="L784" i="14" a="1"/>
  <c r="L784" i="14" s="1"/>
  <c r="K784" i="14" a="1"/>
  <c r="K784" i="14" s="1"/>
  <c r="J784" i="14" a="1"/>
  <c r="J784" i="14" s="1"/>
  <c r="I784" i="14" a="1"/>
  <c r="I784" i="14" s="1"/>
  <c r="H784" i="14" a="1"/>
  <c r="H784" i="14" s="1"/>
  <c r="G784" i="14" a="1"/>
  <c r="G784" i="14" s="1"/>
  <c r="F784" i="14" a="1"/>
  <c r="F784" i="14" s="1"/>
  <c r="E784" i="14" a="1"/>
  <c r="E784" i="14" s="1"/>
  <c r="L783" i="14" a="1"/>
  <c r="L783" i="14" s="1"/>
  <c r="K783" i="14" a="1"/>
  <c r="K783" i="14" s="1"/>
  <c r="J783" i="14" a="1"/>
  <c r="J783" i="14" s="1"/>
  <c r="I783" i="14" a="1"/>
  <c r="I783" i="14" s="1"/>
  <c r="H783" i="14" a="1"/>
  <c r="H783" i="14" s="1"/>
  <c r="G783" i="14" a="1"/>
  <c r="G783" i="14" s="1"/>
  <c r="F783" i="14" a="1"/>
  <c r="F783" i="14" s="1"/>
  <c r="E783" i="14" a="1"/>
  <c r="E783" i="14" s="1"/>
  <c r="L782" i="14" a="1"/>
  <c r="L782" i="14" s="1"/>
  <c r="K782" i="14" a="1"/>
  <c r="K782" i="14" s="1"/>
  <c r="J782" i="14" a="1"/>
  <c r="J782" i="14" s="1"/>
  <c r="I782" i="14" a="1"/>
  <c r="I782" i="14" s="1"/>
  <c r="H782" i="14" a="1"/>
  <c r="H782" i="14" s="1"/>
  <c r="G782" i="14" a="1"/>
  <c r="G782" i="14" s="1"/>
  <c r="F782" i="14" a="1"/>
  <c r="F782" i="14" s="1"/>
  <c r="E782" i="14" a="1"/>
  <c r="E782" i="14" s="1"/>
  <c r="L781" i="14" a="1"/>
  <c r="L781" i="14" s="1"/>
  <c r="K781" i="14" a="1"/>
  <c r="K781" i="14" s="1"/>
  <c r="J781" i="14" a="1"/>
  <c r="J781" i="14" s="1"/>
  <c r="I781" i="14" a="1"/>
  <c r="I781" i="14" s="1"/>
  <c r="H781" i="14" a="1"/>
  <c r="H781" i="14" s="1"/>
  <c r="G781" i="14" a="1"/>
  <c r="G781" i="14" s="1"/>
  <c r="F781" i="14" a="1"/>
  <c r="F781" i="14" s="1"/>
  <c r="E781" i="14" a="1"/>
  <c r="E781" i="14" s="1"/>
  <c r="L780" i="14" a="1"/>
  <c r="L780" i="14" s="1"/>
  <c r="K780" i="14" a="1"/>
  <c r="K780" i="14" s="1"/>
  <c r="J780" i="14" a="1"/>
  <c r="J780" i="14" s="1"/>
  <c r="I780" i="14" a="1"/>
  <c r="I780" i="14" s="1"/>
  <c r="H780" i="14" a="1"/>
  <c r="H780" i="14" s="1"/>
  <c r="G780" i="14" a="1"/>
  <c r="G780" i="14" s="1"/>
  <c r="F780" i="14" a="1"/>
  <c r="F780" i="14" s="1"/>
  <c r="E780" i="14" a="1"/>
  <c r="E780" i="14" s="1"/>
  <c r="L779" i="14" a="1"/>
  <c r="L779" i="14" s="1"/>
  <c r="K779" i="14" a="1"/>
  <c r="K779" i="14" s="1"/>
  <c r="J779" i="14" a="1"/>
  <c r="J779" i="14" s="1"/>
  <c r="I779" i="14" a="1"/>
  <c r="I779" i="14" s="1"/>
  <c r="H779" i="14" a="1"/>
  <c r="H779" i="14" s="1"/>
  <c r="G779" i="14" a="1"/>
  <c r="G779" i="14" s="1"/>
  <c r="F779" i="14" a="1"/>
  <c r="F779" i="14" s="1"/>
  <c r="E779" i="14" a="1"/>
  <c r="E779" i="14" s="1"/>
  <c r="L778" i="14" a="1"/>
  <c r="L778" i="14" s="1"/>
  <c r="K778" i="14" a="1"/>
  <c r="K778" i="14" s="1"/>
  <c r="J778" i="14" a="1"/>
  <c r="J778" i="14" s="1"/>
  <c r="I778" i="14" a="1"/>
  <c r="I778" i="14" s="1"/>
  <c r="H778" i="14" a="1"/>
  <c r="H778" i="14" s="1"/>
  <c r="G778" i="14" a="1"/>
  <c r="G778" i="14" s="1"/>
  <c r="F778" i="14" a="1"/>
  <c r="F778" i="14" s="1"/>
  <c r="E778" i="14" a="1"/>
  <c r="E778" i="14" s="1"/>
  <c r="L777" i="14" a="1"/>
  <c r="L777" i="14" s="1"/>
  <c r="K777" i="14" a="1"/>
  <c r="K777" i="14" s="1"/>
  <c r="J777" i="14" a="1"/>
  <c r="J777" i="14" s="1"/>
  <c r="I777" i="14" a="1"/>
  <c r="I777" i="14" s="1"/>
  <c r="H777" i="14" a="1"/>
  <c r="H777" i="14" s="1"/>
  <c r="G777" i="14" a="1"/>
  <c r="G777" i="14" s="1"/>
  <c r="F777" i="14" a="1"/>
  <c r="F777" i="14" s="1"/>
  <c r="E777" i="14" a="1"/>
  <c r="E777" i="14" s="1"/>
  <c r="L776" i="14" a="1"/>
  <c r="L776" i="14" s="1"/>
  <c r="K776" i="14" a="1"/>
  <c r="K776" i="14" s="1"/>
  <c r="J776" i="14" a="1"/>
  <c r="J776" i="14" s="1"/>
  <c r="I776" i="14" a="1"/>
  <c r="I776" i="14" s="1"/>
  <c r="H776" i="14" a="1"/>
  <c r="H776" i="14" s="1"/>
  <c r="G776" i="14" a="1"/>
  <c r="G776" i="14" s="1"/>
  <c r="F776" i="14" a="1"/>
  <c r="F776" i="14" s="1"/>
  <c r="E776" i="14" a="1"/>
  <c r="E776" i="14" s="1"/>
  <c r="L775" i="14" a="1"/>
  <c r="L775" i="14" s="1"/>
  <c r="K775" i="14" a="1"/>
  <c r="K775" i="14" s="1"/>
  <c r="J775" i="14" a="1"/>
  <c r="J775" i="14" s="1"/>
  <c r="I775" i="14" a="1"/>
  <c r="I775" i="14" s="1"/>
  <c r="H775" i="14" a="1"/>
  <c r="H775" i="14" s="1"/>
  <c r="G775" i="14" a="1"/>
  <c r="G775" i="14" s="1"/>
  <c r="F775" i="14" a="1"/>
  <c r="F775" i="14" s="1"/>
  <c r="E775" i="14" a="1"/>
  <c r="E775" i="14" s="1"/>
  <c r="L774" i="14" a="1"/>
  <c r="L774" i="14" s="1"/>
  <c r="K774" i="14" a="1"/>
  <c r="K774" i="14" s="1"/>
  <c r="J774" i="14" a="1"/>
  <c r="J774" i="14" s="1"/>
  <c r="I774" i="14" a="1"/>
  <c r="I774" i="14" s="1"/>
  <c r="H774" i="14" a="1"/>
  <c r="H774" i="14" s="1"/>
  <c r="G774" i="14" a="1"/>
  <c r="G774" i="14" s="1"/>
  <c r="F774" i="14" a="1"/>
  <c r="F774" i="14" s="1"/>
  <c r="E774" i="14" a="1"/>
  <c r="E774" i="14" s="1"/>
  <c r="L773" i="14" a="1"/>
  <c r="L773" i="14" s="1"/>
  <c r="K773" i="14" a="1"/>
  <c r="K773" i="14" s="1"/>
  <c r="J773" i="14" a="1"/>
  <c r="J773" i="14" s="1"/>
  <c r="I773" i="14" a="1"/>
  <c r="I773" i="14" s="1"/>
  <c r="H773" i="14" a="1"/>
  <c r="H773" i="14" s="1"/>
  <c r="G773" i="14" a="1"/>
  <c r="G773" i="14" s="1"/>
  <c r="F773" i="14" a="1"/>
  <c r="F773" i="14" s="1"/>
  <c r="E773" i="14" a="1"/>
  <c r="E773" i="14" s="1"/>
  <c r="L772" i="14" a="1"/>
  <c r="L772" i="14" s="1"/>
  <c r="K772" i="14" a="1"/>
  <c r="K772" i="14" s="1"/>
  <c r="J772" i="14" a="1"/>
  <c r="J772" i="14" s="1"/>
  <c r="I772" i="14" a="1"/>
  <c r="I772" i="14" s="1"/>
  <c r="H772" i="14" a="1"/>
  <c r="H772" i="14" s="1"/>
  <c r="G772" i="14" a="1"/>
  <c r="G772" i="14" s="1"/>
  <c r="F772" i="14" a="1"/>
  <c r="F772" i="14" s="1"/>
  <c r="E772" i="14" a="1"/>
  <c r="E772" i="14" s="1"/>
  <c r="L770" i="14" a="1"/>
  <c r="L770" i="14" s="1"/>
  <c r="K770" i="14" a="1"/>
  <c r="K770" i="14" s="1"/>
  <c r="J770" i="14" a="1"/>
  <c r="J770" i="14" s="1"/>
  <c r="I770" i="14" a="1"/>
  <c r="I770" i="14" s="1"/>
  <c r="H770" i="14" a="1"/>
  <c r="H770" i="14" s="1"/>
  <c r="G770" i="14" a="1"/>
  <c r="G770" i="14" s="1"/>
  <c r="F770" i="14" a="1"/>
  <c r="F770" i="14" s="1"/>
  <c r="E770" i="14" a="1"/>
  <c r="E770" i="14" s="1"/>
  <c r="L769" i="14" a="1"/>
  <c r="L769" i="14" s="1"/>
  <c r="K769" i="14" a="1"/>
  <c r="K769" i="14" s="1"/>
  <c r="J769" i="14" a="1"/>
  <c r="J769" i="14" s="1"/>
  <c r="I769" i="14" a="1"/>
  <c r="I769" i="14" s="1"/>
  <c r="H769" i="14" a="1"/>
  <c r="H769" i="14" s="1"/>
  <c r="G769" i="14" a="1"/>
  <c r="G769" i="14" s="1"/>
  <c r="F769" i="14" a="1"/>
  <c r="F769" i="14" s="1"/>
  <c r="E769" i="14" a="1"/>
  <c r="E769" i="14" s="1"/>
  <c r="L768" i="14" a="1"/>
  <c r="L768" i="14" s="1"/>
  <c r="K768" i="14" a="1"/>
  <c r="K768" i="14" s="1"/>
  <c r="J768" i="14" a="1"/>
  <c r="J768" i="14" s="1"/>
  <c r="I768" i="14" a="1"/>
  <c r="I768" i="14" s="1"/>
  <c r="H768" i="14" a="1"/>
  <c r="H768" i="14" s="1"/>
  <c r="G768" i="14" a="1"/>
  <c r="G768" i="14" s="1"/>
  <c r="F768" i="14" a="1"/>
  <c r="F768" i="14" s="1"/>
  <c r="E768" i="14" a="1"/>
  <c r="E768" i="14" s="1"/>
  <c r="L767" i="14" a="1"/>
  <c r="L767" i="14" s="1"/>
  <c r="K767" i="14" a="1"/>
  <c r="K767" i="14" s="1"/>
  <c r="J767" i="14" a="1"/>
  <c r="J767" i="14" s="1"/>
  <c r="I767" i="14" a="1"/>
  <c r="I767" i="14" s="1"/>
  <c r="H767" i="14" a="1"/>
  <c r="H767" i="14" s="1"/>
  <c r="G767" i="14" a="1"/>
  <c r="G767" i="14" s="1"/>
  <c r="F767" i="14" a="1"/>
  <c r="F767" i="14" s="1"/>
  <c r="E767" i="14" a="1"/>
  <c r="E767" i="14" s="1"/>
  <c r="L766" i="14" a="1"/>
  <c r="L766" i="14" s="1"/>
  <c r="K766" i="14" a="1"/>
  <c r="K766" i="14" s="1"/>
  <c r="J766" i="14" a="1"/>
  <c r="J766" i="14" s="1"/>
  <c r="I766" i="14" a="1"/>
  <c r="I766" i="14" s="1"/>
  <c r="H766" i="14" a="1"/>
  <c r="H766" i="14" s="1"/>
  <c r="G766" i="14" a="1"/>
  <c r="G766" i="14" s="1"/>
  <c r="F766" i="14" a="1"/>
  <c r="F766" i="14" s="1"/>
  <c r="E766" i="14" a="1"/>
  <c r="E766" i="14" s="1"/>
  <c r="L765" i="14" a="1"/>
  <c r="L765" i="14" s="1"/>
  <c r="K765" i="14" a="1"/>
  <c r="K765" i="14" s="1"/>
  <c r="J765" i="14" a="1"/>
  <c r="J765" i="14" s="1"/>
  <c r="I765" i="14" a="1"/>
  <c r="I765" i="14" s="1"/>
  <c r="H765" i="14" a="1"/>
  <c r="H765" i="14" s="1"/>
  <c r="G765" i="14" a="1"/>
  <c r="G765" i="14" s="1"/>
  <c r="F765" i="14" a="1"/>
  <c r="F765" i="14" s="1"/>
  <c r="E765" i="14" a="1"/>
  <c r="E765" i="14" s="1"/>
  <c r="L764" i="14" a="1"/>
  <c r="L764" i="14" s="1"/>
  <c r="K764" i="14" a="1"/>
  <c r="K764" i="14" s="1"/>
  <c r="J764" i="14" a="1"/>
  <c r="J764" i="14" s="1"/>
  <c r="I764" i="14" a="1"/>
  <c r="I764" i="14" s="1"/>
  <c r="H764" i="14" a="1"/>
  <c r="H764" i="14" s="1"/>
  <c r="G764" i="14" a="1"/>
  <c r="G764" i="14" s="1"/>
  <c r="F764" i="14" a="1"/>
  <c r="F764" i="14" s="1"/>
  <c r="E764" i="14" a="1"/>
  <c r="E764" i="14" s="1"/>
  <c r="L763" i="14" a="1"/>
  <c r="L763" i="14" s="1"/>
  <c r="K763" i="14" a="1"/>
  <c r="K763" i="14" s="1"/>
  <c r="J763" i="14" a="1"/>
  <c r="J763" i="14" s="1"/>
  <c r="I763" i="14" a="1"/>
  <c r="I763" i="14" s="1"/>
  <c r="H763" i="14" a="1"/>
  <c r="H763" i="14" s="1"/>
  <c r="G763" i="14" a="1"/>
  <c r="G763" i="14" s="1"/>
  <c r="F763" i="14" a="1"/>
  <c r="F763" i="14" s="1"/>
  <c r="E763" i="14" a="1"/>
  <c r="E763" i="14" s="1"/>
  <c r="L762" i="14" a="1"/>
  <c r="L762" i="14" s="1"/>
  <c r="K762" i="14" a="1"/>
  <c r="K762" i="14" s="1"/>
  <c r="J762" i="14" a="1"/>
  <c r="J762" i="14" s="1"/>
  <c r="I762" i="14" a="1"/>
  <c r="I762" i="14" s="1"/>
  <c r="H762" i="14" a="1"/>
  <c r="H762" i="14" s="1"/>
  <c r="G762" i="14" a="1"/>
  <c r="G762" i="14" s="1"/>
  <c r="F762" i="14" a="1"/>
  <c r="F762" i="14" s="1"/>
  <c r="E762" i="14" a="1"/>
  <c r="E762" i="14" s="1"/>
  <c r="L761" i="14" a="1"/>
  <c r="L761" i="14" s="1"/>
  <c r="K761" i="14" a="1"/>
  <c r="K761" i="14" s="1"/>
  <c r="J761" i="14" a="1"/>
  <c r="J761" i="14" s="1"/>
  <c r="I761" i="14" a="1"/>
  <c r="I761" i="14" s="1"/>
  <c r="H761" i="14" a="1"/>
  <c r="H761" i="14" s="1"/>
  <c r="G761" i="14" a="1"/>
  <c r="G761" i="14" s="1"/>
  <c r="F761" i="14" a="1"/>
  <c r="F761" i="14" s="1"/>
  <c r="E761" i="14" a="1"/>
  <c r="E761" i="14" s="1"/>
  <c r="L760" i="14" a="1"/>
  <c r="L760" i="14" s="1"/>
  <c r="K760" i="14" a="1"/>
  <c r="K760" i="14" s="1"/>
  <c r="J760" i="14" a="1"/>
  <c r="J760" i="14" s="1"/>
  <c r="I760" i="14" a="1"/>
  <c r="I760" i="14" s="1"/>
  <c r="H760" i="14" a="1"/>
  <c r="H760" i="14" s="1"/>
  <c r="G760" i="14" a="1"/>
  <c r="G760" i="14" s="1"/>
  <c r="F760" i="14" a="1"/>
  <c r="F760" i="14" s="1"/>
  <c r="E760" i="14" a="1"/>
  <c r="E760" i="14" s="1"/>
  <c r="L759" i="14" a="1"/>
  <c r="L759" i="14" s="1"/>
  <c r="K759" i="14" a="1"/>
  <c r="K759" i="14" s="1"/>
  <c r="J759" i="14" a="1"/>
  <c r="J759" i="14" s="1"/>
  <c r="I759" i="14" a="1"/>
  <c r="I759" i="14" s="1"/>
  <c r="H759" i="14" a="1"/>
  <c r="H759" i="14" s="1"/>
  <c r="G759" i="14" a="1"/>
  <c r="G759" i="14" s="1"/>
  <c r="F759" i="14" a="1"/>
  <c r="F759" i="14" s="1"/>
  <c r="E759" i="14" a="1"/>
  <c r="E759" i="14" s="1"/>
  <c r="L758" i="14" a="1"/>
  <c r="L758" i="14" s="1"/>
  <c r="K758" i="14" a="1"/>
  <c r="K758" i="14" s="1"/>
  <c r="J758" i="14" a="1"/>
  <c r="J758" i="14" s="1"/>
  <c r="I758" i="14" a="1"/>
  <c r="I758" i="14" s="1"/>
  <c r="H758" i="14" a="1"/>
  <c r="H758" i="14" s="1"/>
  <c r="G758" i="14" a="1"/>
  <c r="G758" i="14" s="1"/>
  <c r="F758" i="14" a="1"/>
  <c r="F758" i="14" s="1"/>
  <c r="E758" i="14" a="1"/>
  <c r="E758" i="14" s="1"/>
  <c r="L757" i="14" a="1"/>
  <c r="L757" i="14" s="1"/>
  <c r="K757" i="14" a="1"/>
  <c r="K757" i="14" s="1"/>
  <c r="J757" i="14" a="1"/>
  <c r="J757" i="14" s="1"/>
  <c r="I757" i="14" a="1"/>
  <c r="I757" i="14" s="1"/>
  <c r="H757" i="14" a="1"/>
  <c r="H757" i="14" s="1"/>
  <c r="G757" i="14" a="1"/>
  <c r="G757" i="14" s="1"/>
  <c r="F757" i="14" a="1"/>
  <c r="F757" i="14" s="1"/>
  <c r="E757" i="14" a="1"/>
  <c r="E757" i="14" s="1"/>
  <c r="L756" i="14" a="1"/>
  <c r="L756" i="14" s="1"/>
  <c r="K756" i="14" a="1"/>
  <c r="K756" i="14" s="1"/>
  <c r="J756" i="14" a="1"/>
  <c r="J756" i="14" s="1"/>
  <c r="I756" i="14" a="1"/>
  <c r="I756" i="14" s="1"/>
  <c r="H756" i="14" a="1"/>
  <c r="H756" i="14" s="1"/>
  <c r="G756" i="14" a="1"/>
  <c r="G756" i="14" s="1"/>
  <c r="F756" i="14" a="1"/>
  <c r="F756" i="14" s="1"/>
  <c r="E756" i="14" a="1"/>
  <c r="E756" i="14" s="1"/>
  <c r="L755" i="14" a="1"/>
  <c r="L755" i="14" s="1"/>
  <c r="K755" i="14" a="1"/>
  <c r="K755" i="14" s="1"/>
  <c r="J755" i="14" a="1"/>
  <c r="J755" i="14" s="1"/>
  <c r="I755" i="14" a="1"/>
  <c r="I755" i="14" s="1"/>
  <c r="H755" i="14" a="1"/>
  <c r="H755" i="14" s="1"/>
  <c r="G755" i="14" a="1"/>
  <c r="G755" i="14" s="1"/>
  <c r="F755" i="14" a="1"/>
  <c r="F755" i="14" s="1"/>
  <c r="E755" i="14" a="1"/>
  <c r="E755" i="14" s="1"/>
  <c r="L754" i="14" a="1"/>
  <c r="L754" i="14" s="1"/>
  <c r="K754" i="14" a="1"/>
  <c r="K754" i="14" s="1"/>
  <c r="J754" i="14" a="1"/>
  <c r="J754" i="14" s="1"/>
  <c r="I754" i="14" a="1"/>
  <c r="I754" i="14" s="1"/>
  <c r="H754" i="14" a="1"/>
  <c r="H754" i="14" s="1"/>
  <c r="G754" i="14" a="1"/>
  <c r="G754" i="14" s="1"/>
  <c r="F754" i="14" a="1"/>
  <c r="F754" i="14" s="1"/>
  <c r="E754" i="14" a="1"/>
  <c r="E754" i="14" s="1"/>
  <c r="L753" i="14" a="1"/>
  <c r="L753" i="14" s="1"/>
  <c r="K753" i="14" a="1"/>
  <c r="K753" i="14" s="1"/>
  <c r="J753" i="14" a="1"/>
  <c r="J753" i="14" s="1"/>
  <c r="I753" i="14" a="1"/>
  <c r="I753" i="14" s="1"/>
  <c r="H753" i="14" a="1"/>
  <c r="H753" i="14" s="1"/>
  <c r="G753" i="14" a="1"/>
  <c r="G753" i="14" s="1"/>
  <c r="F753" i="14" a="1"/>
  <c r="F753" i="14" s="1"/>
  <c r="E753" i="14" a="1"/>
  <c r="E753" i="14" s="1"/>
  <c r="L752" i="14" a="1"/>
  <c r="L752" i="14" s="1"/>
  <c r="K752" i="14" a="1"/>
  <c r="K752" i="14" s="1"/>
  <c r="J752" i="14" a="1"/>
  <c r="J752" i="14" s="1"/>
  <c r="I752" i="14" a="1"/>
  <c r="I752" i="14" s="1"/>
  <c r="H752" i="14" a="1"/>
  <c r="H752" i="14" s="1"/>
  <c r="G752" i="14" a="1"/>
  <c r="G752" i="14" s="1"/>
  <c r="F752" i="14" a="1"/>
  <c r="F752" i="14" s="1"/>
  <c r="E752" i="14" a="1"/>
  <c r="E752" i="14" s="1"/>
  <c r="L751" i="14" a="1"/>
  <c r="L751" i="14" s="1"/>
  <c r="K751" i="14" a="1"/>
  <c r="K751" i="14" s="1"/>
  <c r="J751" i="14" a="1"/>
  <c r="J751" i="14" s="1"/>
  <c r="I751" i="14" a="1"/>
  <c r="I751" i="14" s="1"/>
  <c r="H751" i="14" a="1"/>
  <c r="H751" i="14" s="1"/>
  <c r="G751" i="14" a="1"/>
  <c r="G751" i="14" s="1"/>
  <c r="F751" i="14" a="1"/>
  <c r="F751" i="14" s="1"/>
  <c r="E751" i="14" a="1"/>
  <c r="E751" i="14" s="1"/>
  <c r="L750" i="14" a="1"/>
  <c r="L750" i="14" s="1"/>
  <c r="K750" i="14" a="1"/>
  <c r="K750" i="14" s="1"/>
  <c r="J750" i="14" a="1"/>
  <c r="J750" i="14" s="1"/>
  <c r="I750" i="14" a="1"/>
  <c r="I750" i="14" s="1"/>
  <c r="H750" i="14" a="1"/>
  <c r="H750" i="14" s="1"/>
  <c r="G750" i="14" a="1"/>
  <c r="G750" i="14" s="1"/>
  <c r="F750" i="14" a="1"/>
  <c r="F750" i="14" s="1"/>
  <c r="E750" i="14" a="1"/>
  <c r="E750" i="14" s="1"/>
  <c r="L749" i="14" a="1"/>
  <c r="L749" i="14" s="1"/>
  <c r="K749" i="14" a="1"/>
  <c r="K749" i="14" s="1"/>
  <c r="J749" i="14" a="1"/>
  <c r="J749" i="14" s="1"/>
  <c r="I749" i="14" a="1"/>
  <c r="I749" i="14" s="1"/>
  <c r="H749" i="14" a="1"/>
  <c r="H749" i="14" s="1"/>
  <c r="G749" i="14" a="1"/>
  <c r="G749" i="14" s="1"/>
  <c r="F749" i="14" a="1"/>
  <c r="F749" i="14" s="1"/>
  <c r="E749" i="14" a="1"/>
  <c r="E749" i="14" s="1"/>
  <c r="L748" i="14" a="1"/>
  <c r="L748" i="14" s="1"/>
  <c r="K748" i="14" a="1"/>
  <c r="K748" i="14" s="1"/>
  <c r="J748" i="14" a="1"/>
  <c r="J748" i="14" s="1"/>
  <c r="I748" i="14" a="1"/>
  <c r="I748" i="14" s="1"/>
  <c r="H748" i="14" a="1"/>
  <c r="H748" i="14" s="1"/>
  <c r="G748" i="14" a="1"/>
  <c r="G748" i="14" s="1"/>
  <c r="F748" i="14" a="1"/>
  <c r="F748" i="14" s="1"/>
  <c r="E748" i="14" a="1"/>
  <c r="E748" i="14" s="1"/>
  <c r="L747" i="14" a="1"/>
  <c r="L747" i="14" s="1"/>
  <c r="K747" i="14" a="1"/>
  <c r="K747" i="14" s="1"/>
  <c r="J747" i="14" a="1"/>
  <c r="J747" i="14" s="1"/>
  <c r="I747" i="14" a="1"/>
  <c r="I747" i="14" s="1"/>
  <c r="H747" i="14" a="1"/>
  <c r="H747" i="14" s="1"/>
  <c r="G747" i="14" a="1"/>
  <c r="G747" i="14" s="1"/>
  <c r="F747" i="14" a="1"/>
  <c r="F747" i="14" s="1"/>
  <c r="E747" i="14" a="1"/>
  <c r="E747" i="14" s="1"/>
  <c r="L746" i="14" a="1"/>
  <c r="L746" i="14" s="1"/>
  <c r="K746" i="14" a="1"/>
  <c r="K746" i="14" s="1"/>
  <c r="J746" i="14" a="1"/>
  <c r="J746" i="14" s="1"/>
  <c r="I746" i="14" a="1"/>
  <c r="I746" i="14" s="1"/>
  <c r="H746" i="14" a="1"/>
  <c r="H746" i="14" s="1"/>
  <c r="G746" i="14" a="1"/>
  <c r="G746" i="14" s="1"/>
  <c r="F746" i="14" a="1"/>
  <c r="F746" i="14" s="1"/>
  <c r="E746" i="14" a="1"/>
  <c r="E746" i="14" s="1"/>
  <c r="L745" i="14" a="1"/>
  <c r="L745" i="14" s="1"/>
  <c r="K745" i="14" a="1"/>
  <c r="K745" i="14" s="1"/>
  <c r="J745" i="14" a="1"/>
  <c r="J745" i="14" s="1"/>
  <c r="I745" i="14" a="1"/>
  <c r="I745" i="14" s="1"/>
  <c r="H745" i="14" a="1"/>
  <c r="H745" i="14" s="1"/>
  <c r="G745" i="14" a="1"/>
  <c r="G745" i="14" s="1"/>
  <c r="F745" i="14" a="1"/>
  <c r="F745" i="14" s="1"/>
  <c r="E745" i="14" a="1"/>
  <c r="E745" i="14" s="1"/>
  <c r="L744" i="14" a="1"/>
  <c r="L744" i="14" s="1"/>
  <c r="K744" i="14" a="1"/>
  <c r="K744" i="14" s="1"/>
  <c r="J744" i="14" a="1"/>
  <c r="J744" i="14" s="1"/>
  <c r="I744" i="14" a="1"/>
  <c r="I744" i="14" s="1"/>
  <c r="H744" i="14" a="1"/>
  <c r="H744" i="14" s="1"/>
  <c r="G744" i="14" a="1"/>
  <c r="G744" i="14" s="1"/>
  <c r="F744" i="14" a="1"/>
  <c r="F744" i="14" s="1"/>
  <c r="E744" i="14" a="1"/>
  <c r="E744" i="14" s="1"/>
  <c r="L743" i="14" a="1"/>
  <c r="L743" i="14" s="1"/>
  <c r="K743" i="14" a="1"/>
  <c r="K743" i="14" s="1"/>
  <c r="J743" i="14" a="1"/>
  <c r="J743" i="14" s="1"/>
  <c r="I743" i="14" a="1"/>
  <c r="I743" i="14" s="1"/>
  <c r="H743" i="14" a="1"/>
  <c r="H743" i="14" s="1"/>
  <c r="G743" i="14" a="1"/>
  <c r="G743" i="14" s="1"/>
  <c r="F743" i="14" a="1"/>
  <c r="F743" i="14" s="1"/>
  <c r="E743" i="14" a="1"/>
  <c r="E743" i="14" s="1"/>
  <c r="L742" i="14" a="1"/>
  <c r="L742" i="14" s="1"/>
  <c r="K742" i="14" a="1"/>
  <c r="K742" i="14" s="1"/>
  <c r="J742" i="14" a="1"/>
  <c r="J742" i="14" s="1"/>
  <c r="I742" i="14" a="1"/>
  <c r="I742" i="14" s="1"/>
  <c r="H742" i="14" a="1"/>
  <c r="H742" i="14" s="1"/>
  <c r="G742" i="14" a="1"/>
  <c r="G742" i="14" s="1"/>
  <c r="F742" i="14" a="1"/>
  <c r="F742" i="14" s="1"/>
  <c r="E742" i="14" a="1"/>
  <c r="E742" i="14" s="1"/>
  <c r="L741" i="14" a="1"/>
  <c r="L741" i="14" s="1"/>
  <c r="K741" i="14" a="1"/>
  <c r="K741" i="14" s="1"/>
  <c r="J741" i="14" a="1"/>
  <c r="J741" i="14" s="1"/>
  <c r="I741" i="14" a="1"/>
  <c r="I741" i="14" s="1"/>
  <c r="H741" i="14" a="1"/>
  <c r="H741" i="14" s="1"/>
  <c r="G741" i="14" a="1"/>
  <c r="G741" i="14" s="1"/>
  <c r="F741" i="14" a="1"/>
  <c r="F741" i="14" s="1"/>
  <c r="E741" i="14" a="1"/>
  <c r="E741" i="14" s="1"/>
  <c r="L740" i="14" a="1"/>
  <c r="L740" i="14" s="1"/>
  <c r="K740" i="14" a="1"/>
  <c r="K740" i="14" s="1"/>
  <c r="J740" i="14" a="1"/>
  <c r="J740" i="14" s="1"/>
  <c r="I740" i="14" a="1"/>
  <c r="I740" i="14" s="1"/>
  <c r="H740" i="14" a="1"/>
  <c r="H740" i="14" s="1"/>
  <c r="G740" i="14" a="1"/>
  <c r="G740" i="14" s="1"/>
  <c r="F740" i="14" a="1"/>
  <c r="F740" i="14" s="1"/>
  <c r="E740" i="14" a="1"/>
  <c r="E740" i="14" s="1"/>
  <c r="L739" i="14" a="1"/>
  <c r="L739" i="14" s="1"/>
  <c r="K739" i="14" a="1"/>
  <c r="K739" i="14" s="1"/>
  <c r="J739" i="14" a="1"/>
  <c r="J739" i="14" s="1"/>
  <c r="I739" i="14" a="1"/>
  <c r="I739" i="14" s="1"/>
  <c r="H739" i="14" a="1"/>
  <c r="H739" i="14" s="1"/>
  <c r="G739" i="14" a="1"/>
  <c r="G739" i="14" s="1"/>
  <c r="F739" i="14" a="1"/>
  <c r="F739" i="14" s="1"/>
  <c r="E739" i="14" a="1"/>
  <c r="E739" i="14" s="1"/>
  <c r="L738" i="14" a="1"/>
  <c r="L738" i="14" s="1"/>
  <c r="K738" i="14" a="1"/>
  <c r="K738" i="14" s="1"/>
  <c r="J738" i="14" a="1"/>
  <c r="J738" i="14" s="1"/>
  <c r="I738" i="14" a="1"/>
  <c r="I738" i="14" s="1"/>
  <c r="H738" i="14" a="1"/>
  <c r="H738" i="14" s="1"/>
  <c r="G738" i="14" a="1"/>
  <c r="G738" i="14" s="1"/>
  <c r="F738" i="14" a="1"/>
  <c r="F738" i="14" s="1"/>
  <c r="E738" i="14" a="1"/>
  <c r="E738" i="14" s="1"/>
  <c r="L737" i="14" a="1"/>
  <c r="L737" i="14" s="1"/>
  <c r="K737" i="14" a="1"/>
  <c r="K737" i="14" s="1"/>
  <c r="J737" i="14" a="1"/>
  <c r="J737" i="14" s="1"/>
  <c r="I737" i="14" a="1"/>
  <c r="I737" i="14" s="1"/>
  <c r="H737" i="14" a="1"/>
  <c r="H737" i="14" s="1"/>
  <c r="G737" i="14" a="1"/>
  <c r="G737" i="14" s="1"/>
  <c r="F737" i="14" a="1"/>
  <c r="F737" i="14" s="1"/>
  <c r="E737" i="14" a="1"/>
  <c r="E737" i="14" s="1"/>
  <c r="L736" i="14" a="1"/>
  <c r="L736" i="14" s="1"/>
  <c r="K736" i="14" a="1"/>
  <c r="K736" i="14" s="1"/>
  <c r="J736" i="14" a="1"/>
  <c r="J736" i="14" s="1"/>
  <c r="I736" i="14" a="1"/>
  <c r="I736" i="14" s="1"/>
  <c r="H736" i="14" a="1"/>
  <c r="H736" i="14" s="1"/>
  <c r="G736" i="14" a="1"/>
  <c r="G736" i="14" s="1"/>
  <c r="F736" i="14" a="1"/>
  <c r="F736" i="14" s="1"/>
  <c r="E736" i="14" a="1"/>
  <c r="E736" i="14" s="1"/>
  <c r="L735" i="14" a="1"/>
  <c r="L735" i="14" s="1"/>
  <c r="K735" i="14" a="1"/>
  <c r="K735" i="14" s="1"/>
  <c r="J735" i="14" a="1"/>
  <c r="J735" i="14" s="1"/>
  <c r="I735" i="14" a="1"/>
  <c r="I735" i="14" s="1"/>
  <c r="H735" i="14" a="1"/>
  <c r="H735" i="14" s="1"/>
  <c r="G735" i="14" a="1"/>
  <c r="G735" i="14" s="1"/>
  <c r="F735" i="14" a="1"/>
  <c r="F735" i="14" s="1"/>
  <c r="E735" i="14" a="1"/>
  <c r="E735" i="14" s="1"/>
  <c r="L734" i="14" a="1"/>
  <c r="L734" i="14" s="1"/>
  <c r="K734" i="14" a="1"/>
  <c r="K734" i="14" s="1"/>
  <c r="J734" i="14" a="1"/>
  <c r="J734" i="14" s="1"/>
  <c r="I734" i="14" a="1"/>
  <c r="I734" i="14" s="1"/>
  <c r="H734" i="14" a="1"/>
  <c r="H734" i="14" s="1"/>
  <c r="G734" i="14" a="1"/>
  <c r="G734" i="14" s="1"/>
  <c r="F734" i="14" a="1"/>
  <c r="F734" i="14" s="1"/>
  <c r="E734" i="14" a="1"/>
  <c r="E734" i="14" s="1"/>
  <c r="L733" i="14" a="1"/>
  <c r="L733" i="14" s="1"/>
  <c r="K733" i="14" a="1"/>
  <c r="K733" i="14" s="1"/>
  <c r="J733" i="14" a="1"/>
  <c r="J733" i="14" s="1"/>
  <c r="I733" i="14" a="1"/>
  <c r="I733" i="14" s="1"/>
  <c r="H733" i="14" a="1"/>
  <c r="H733" i="14" s="1"/>
  <c r="G733" i="14" a="1"/>
  <c r="G733" i="14" s="1"/>
  <c r="F733" i="14" a="1"/>
  <c r="F733" i="14" s="1"/>
  <c r="E733" i="14" a="1"/>
  <c r="E733" i="14" s="1"/>
  <c r="L732" i="14" a="1"/>
  <c r="L732" i="14" s="1"/>
  <c r="K732" i="14" a="1"/>
  <c r="K732" i="14" s="1"/>
  <c r="J732" i="14" a="1"/>
  <c r="J732" i="14" s="1"/>
  <c r="I732" i="14" a="1"/>
  <c r="I732" i="14" s="1"/>
  <c r="H732" i="14" a="1"/>
  <c r="H732" i="14" s="1"/>
  <c r="G732" i="14" a="1"/>
  <c r="G732" i="14" s="1"/>
  <c r="F732" i="14" a="1"/>
  <c r="F732" i="14" s="1"/>
  <c r="E732" i="14" a="1"/>
  <c r="E732" i="14" s="1"/>
  <c r="L731" i="14" a="1"/>
  <c r="L731" i="14" s="1"/>
  <c r="K731" i="14" a="1"/>
  <c r="K731" i="14" s="1"/>
  <c r="J731" i="14" a="1"/>
  <c r="J731" i="14" s="1"/>
  <c r="I731" i="14" a="1"/>
  <c r="I731" i="14" s="1"/>
  <c r="H731" i="14" a="1"/>
  <c r="H731" i="14" s="1"/>
  <c r="G731" i="14" a="1"/>
  <c r="G731" i="14" s="1"/>
  <c r="F731" i="14" a="1"/>
  <c r="F731" i="14" s="1"/>
  <c r="E731" i="14" a="1"/>
  <c r="E731" i="14" s="1"/>
  <c r="L730" i="14" a="1"/>
  <c r="L730" i="14" s="1"/>
  <c r="K730" i="14" a="1"/>
  <c r="K730" i="14" s="1"/>
  <c r="J730" i="14" a="1"/>
  <c r="J730" i="14" s="1"/>
  <c r="I730" i="14" a="1"/>
  <c r="I730" i="14" s="1"/>
  <c r="H730" i="14" a="1"/>
  <c r="H730" i="14" s="1"/>
  <c r="G730" i="14" a="1"/>
  <c r="G730" i="14" s="1"/>
  <c r="F730" i="14" a="1"/>
  <c r="F730" i="14" s="1"/>
  <c r="E730" i="14" a="1"/>
  <c r="E730" i="14" s="1"/>
  <c r="L729" i="14" a="1"/>
  <c r="L729" i="14" s="1"/>
  <c r="K729" i="14" a="1"/>
  <c r="K729" i="14" s="1"/>
  <c r="J729" i="14" a="1"/>
  <c r="J729" i="14" s="1"/>
  <c r="I729" i="14" a="1"/>
  <c r="I729" i="14" s="1"/>
  <c r="H729" i="14" a="1"/>
  <c r="H729" i="14" s="1"/>
  <c r="G729" i="14" a="1"/>
  <c r="G729" i="14" s="1"/>
  <c r="F729" i="14" a="1"/>
  <c r="F729" i="14" s="1"/>
  <c r="E729" i="14" a="1"/>
  <c r="E729" i="14" s="1"/>
  <c r="L728" i="14" a="1"/>
  <c r="L728" i="14" s="1"/>
  <c r="K728" i="14" a="1"/>
  <c r="K728" i="14" s="1"/>
  <c r="J728" i="14" a="1"/>
  <c r="J728" i="14" s="1"/>
  <c r="I728" i="14" a="1"/>
  <c r="I728" i="14" s="1"/>
  <c r="H728" i="14" a="1"/>
  <c r="H728" i="14" s="1"/>
  <c r="G728" i="14" a="1"/>
  <c r="G728" i="14" s="1"/>
  <c r="F728" i="14" a="1"/>
  <c r="F728" i="14" s="1"/>
  <c r="E728" i="14" a="1"/>
  <c r="E728" i="14" s="1"/>
  <c r="L727" i="14" a="1"/>
  <c r="L727" i="14" s="1"/>
  <c r="K727" i="14" a="1"/>
  <c r="K727" i="14" s="1"/>
  <c r="J727" i="14" a="1"/>
  <c r="J727" i="14" s="1"/>
  <c r="I727" i="14" a="1"/>
  <c r="I727" i="14" s="1"/>
  <c r="H727" i="14" a="1"/>
  <c r="H727" i="14" s="1"/>
  <c r="G727" i="14" a="1"/>
  <c r="G727" i="14" s="1"/>
  <c r="F727" i="14" a="1"/>
  <c r="F727" i="14" s="1"/>
  <c r="E727" i="14" a="1"/>
  <c r="E727" i="14" s="1"/>
  <c r="L726" i="14" a="1"/>
  <c r="L726" i="14" s="1"/>
  <c r="K726" i="14" a="1"/>
  <c r="K726" i="14" s="1"/>
  <c r="J726" i="14" a="1"/>
  <c r="J726" i="14" s="1"/>
  <c r="I726" i="14" a="1"/>
  <c r="I726" i="14" s="1"/>
  <c r="H726" i="14" a="1"/>
  <c r="H726" i="14" s="1"/>
  <c r="G726" i="14" a="1"/>
  <c r="G726" i="14" s="1"/>
  <c r="F726" i="14" a="1"/>
  <c r="F726" i="14" s="1"/>
  <c r="E726" i="14" a="1"/>
  <c r="E726" i="14" s="1"/>
  <c r="L725" i="14" a="1"/>
  <c r="L725" i="14" s="1"/>
  <c r="K725" i="14" a="1"/>
  <c r="K725" i="14" s="1"/>
  <c r="J725" i="14" a="1"/>
  <c r="J725" i="14" s="1"/>
  <c r="I725" i="14" a="1"/>
  <c r="I725" i="14" s="1"/>
  <c r="H725" i="14" a="1"/>
  <c r="H725" i="14" s="1"/>
  <c r="G725" i="14" a="1"/>
  <c r="G725" i="14" s="1"/>
  <c r="F725" i="14" a="1"/>
  <c r="F725" i="14" s="1"/>
  <c r="E725" i="14" a="1"/>
  <c r="E725" i="14" s="1"/>
  <c r="L724" i="14" a="1"/>
  <c r="L724" i="14" s="1"/>
  <c r="K724" i="14" a="1"/>
  <c r="K724" i="14" s="1"/>
  <c r="J724" i="14" a="1"/>
  <c r="J724" i="14" s="1"/>
  <c r="I724" i="14" a="1"/>
  <c r="I724" i="14" s="1"/>
  <c r="H724" i="14" a="1"/>
  <c r="H724" i="14" s="1"/>
  <c r="G724" i="14" a="1"/>
  <c r="G724" i="14" s="1"/>
  <c r="F724" i="14" a="1"/>
  <c r="F724" i="14" s="1"/>
  <c r="E724" i="14" a="1"/>
  <c r="E724" i="14" s="1"/>
  <c r="L723" i="14" a="1"/>
  <c r="L723" i="14" s="1"/>
  <c r="K723" i="14" a="1"/>
  <c r="K723" i="14" s="1"/>
  <c r="J723" i="14" a="1"/>
  <c r="J723" i="14" s="1"/>
  <c r="I723" i="14" a="1"/>
  <c r="I723" i="14" s="1"/>
  <c r="H723" i="14" a="1"/>
  <c r="H723" i="14" s="1"/>
  <c r="G723" i="14" a="1"/>
  <c r="G723" i="14" s="1"/>
  <c r="F723" i="14" a="1"/>
  <c r="F723" i="14" s="1"/>
  <c r="E723" i="14" a="1"/>
  <c r="E723" i="14" s="1"/>
  <c r="L722" i="14" a="1"/>
  <c r="L722" i="14" s="1"/>
  <c r="K722" i="14" a="1"/>
  <c r="K722" i="14" s="1"/>
  <c r="J722" i="14" a="1"/>
  <c r="J722" i="14" s="1"/>
  <c r="I722" i="14" a="1"/>
  <c r="I722" i="14" s="1"/>
  <c r="H722" i="14" a="1"/>
  <c r="H722" i="14" s="1"/>
  <c r="G722" i="14" a="1"/>
  <c r="G722" i="14" s="1"/>
  <c r="F722" i="14" a="1"/>
  <c r="F722" i="14" s="1"/>
  <c r="E722" i="14" a="1"/>
  <c r="E722" i="14" s="1"/>
  <c r="L721" i="14" a="1"/>
  <c r="L721" i="14" s="1"/>
  <c r="K721" i="14" a="1"/>
  <c r="K721" i="14" s="1"/>
  <c r="J721" i="14" a="1"/>
  <c r="J721" i="14" s="1"/>
  <c r="I721" i="14" a="1"/>
  <c r="I721" i="14" s="1"/>
  <c r="H721" i="14" a="1"/>
  <c r="H721" i="14" s="1"/>
  <c r="G721" i="14" a="1"/>
  <c r="G721" i="14" s="1"/>
  <c r="F721" i="14" a="1"/>
  <c r="F721" i="14" s="1"/>
  <c r="E721" i="14" a="1"/>
  <c r="E721" i="14" s="1"/>
  <c r="L719" i="14" a="1"/>
  <c r="L719" i="14" s="1"/>
  <c r="K719" i="14" a="1"/>
  <c r="K719" i="14" s="1"/>
  <c r="J719" i="14" a="1"/>
  <c r="J719" i="14" s="1"/>
  <c r="I719" i="14" a="1"/>
  <c r="I719" i="14" s="1"/>
  <c r="H719" i="14" a="1"/>
  <c r="H719" i="14" s="1"/>
  <c r="G719" i="14" a="1"/>
  <c r="G719" i="14" s="1"/>
  <c r="F719" i="14" a="1"/>
  <c r="F719" i="14" s="1"/>
  <c r="E719" i="14" a="1"/>
  <c r="E719" i="14" s="1"/>
  <c r="L718" i="14" a="1"/>
  <c r="L718" i="14" s="1"/>
  <c r="K718" i="14" a="1"/>
  <c r="K718" i="14" s="1"/>
  <c r="J718" i="14" a="1"/>
  <c r="J718" i="14" s="1"/>
  <c r="I718" i="14" a="1"/>
  <c r="I718" i="14" s="1"/>
  <c r="H718" i="14" a="1"/>
  <c r="H718" i="14" s="1"/>
  <c r="G718" i="14" a="1"/>
  <c r="G718" i="14" s="1"/>
  <c r="F718" i="14" a="1"/>
  <c r="F718" i="14" s="1"/>
  <c r="E718" i="14" a="1"/>
  <c r="E718" i="14" s="1"/>
  <c r="L717" i="14" a="1"/>
  <c r="L717" i="14" s="1"/>
  <c r="K717" i="14" a="1"/>
  <c r="K717" i="14" s="1"/>
  <c r="J717" i="14" a="1"/>
  <c r="J717" i="14" s="1"/>
  <c r="I717" i="14" a="1"/>
  <c r="I717" i="14" s="1"/>
  <c r="H717" i="14" a="1"/>
  <c r="H717" i="14" s="1"/>
  <c r="G717" i="14" a="1"/>
  <c r="G717" i="14" s="1"/>
  <c r="F717" i="14" a="1"/>
  <c r="F717" i="14" s="1"/>
  <c r="E717" i="14" a="1"/>
  <c r="E717" i="14" s="1"/>
  <c r="L716" i="14" a="1"/>
  <c r="L716" i="14" s="1"/>
  <c r="K716" i="14" a="1"/>
  <c r="K716" i="14" s="1"/>
  <c r="J716" i="14" a="1"/>
  <c r="J716" i="14" s="1"/>
  <c r="I716" i="14" a="1"/>
  <c r="I716" i="14" s="1"/>
  <c r="H716" i="14" a="1"/>
  <c r="H716" i="14" s="1"/>
  <c r="G716" i="14" a="1"/>
  <c r="G716" i="14" s="1"/>
  <c r="F716" i="14" a="1"/>
  <c r="F716" i="14" s="1"/>
  <c r="E716" i="14" a="1"/>
  <c r="E716" i="14" s="1"/>
  <c r="L715" i="14" a="1"/>
  <c r="L715" i="14" s="1"/>
  <c r="K715" i="14" a="1"/>
  <c r="K715" i="14" s="1"/>
  <c r="J715" i="14" a="1"/>
  <c r="J715" i="14" s="1"/>
  <c r="I715" i="14" a="1"/>
  <c r="I715" i="14" s="1"/>
  <c r="H715" i="14" a="1"/>
  <c r="H715" i="14" s="1"/>
  <c r="G715" i="14" a="1"/>
  <c r="G715" i="14" s="1"/>
  <c r="F715" i="14" a="1"/>
  <c r="F715" i="14" s="1"/>
  <c r="E715" i="14" a="1"/>
  <c r="E715" i="14" s="1"/>
  <c r="L714" i="14" a="1"/>
  <c r="L714" i="14" s="1"/>
  <c r="K714" i="14" a="1"/>
  <c r="K714" i="14" s="1"/>
  <c r="J714" i="14" a="1"/>
  <c r="J714" i="14" s="1"/>
  <c r="I714" i="14" a="1"/>
  <c r="I714" i="14" s="1"/>
  <c r="H714" i="14" a="1"/>
  <c r="H714" i="14" s="1"/>
  <c r="G714" i="14" a="1"/>
  <c r="G714" i="14" s="1"/>
  <c r="F714" i="14" a="1"/>
  <c r="F714" i="14" s="1"/>
  <c r="E714" i="14" a="1"/>
  <c r="E714" i="14" s="1"/>
  <c r="L713" i="14" a="1"/>
  <c r="L713" i="14" s="1"/>
  <c r="K713" i="14" a="1"/>
  <c r="K713" i="14" s="1"/>
  <c r="J713" i="14" a="1"/>
  <c r="J713" i="14" s="1"/>
  <c r="I713" i="14" a="1"/>
  <c r="I713" i="14" s="1"/>
  <c r="H713" i="14" a="1"/>
  <c r="H713" i="14" s="1"/>
  <c r="G713" i="14" a="1"/>
  <c r="G713" i="14" s="1"/>
  <c r="F713" i="14" a="1"/>
  <c r="F713" i="14" s="1"/>
  <c r="E713" i="14" a="1"/>
  <c r="E713" i="14" s="1"/>
  <c r="L712" i="14" a="1"/>
  <c r="L712" i="14" s="1"/>
  <c r="K712" i="14" a="1"/>
  <c r="K712" i="14" s="1"/>
  <c r="J712" i="14" a="1"/>
  <c r="J712" i="14" s="1"/>
  <c r="I712" i="14" a="1"/>
  <c r="I712" i="14" s="1"/>
  <c r="H712" i="14" a="1"/>
  <c r="H712" i="14" s="1"/>
  <c r="G712" i="14" a="1"/>
  <c r="G712" i="14" s="1"/>
  <c r="F712" i="14" a="1"/>
  <c r="F712" i="14" s="1"/>
  <c r="E712" i="14" a="1"/>
  <c r="E712" i="14" s="1"/>
  <c r="L711" i="14" a="1"/>
  <c r="L711" i="14" s="1"/>
  <c r="K711" i="14" a="1"/>
  <c r="K711" i="14" s="1"/>
  <c r="J711" i="14" a="1"/>
  <c r="J711" i="14" s="1"/>
  <c r="I711" i="14" a="1"/>
  <c r="I711" i="14" s="1"/>
  <c r="H711" i="14" a="1"/>
  <c r="H711" i="14" s="1"/>
  <c r="G711" i="14" a="1"/>
  <c r="G711" i="14" s="1"/>
  <c r="F711" i="14" a="1"/>
  <c r="F711" i="14" s="1"/>
  <c r="E711" i="14" a="1"/>
  <c r="E711" i="14" s="1"/>
  <c r="L710" i="14" a="1"/>
  <c r="L710" i="14" s="1"/>
  <c r="K710" i="14" a="1"/>
  <c r="K710" i="14" s="1"/>
  <c r="J710" i="14" a="1"/>
  <c r="J710" i="14" s="1"/>
  <c r="I710" i="14" a="1"/>
  <c r="I710" i="14" s="1"/>
  <c r="H710" i="14" a="1"/>
  <c r="H710" i="14" s="1"/>
  <c r="G710" i="14" a="1"/>
  <c r="G710" i="14" s="1"/>
  <c r="F710" i="14" a="1"/>
  <c r="F710" i="14" s="1"/>
  <c r="E710" i="14" a="1"/>
  <c r="E710" i="14" s="1"/>
  <c r="L709" i="14" a="1"/>
  <c r="L709" i="14" s="1"/>
  <c r="K709" i="14" a="1"/>
  <c r="K709" i="14" s="1"/>
  <c r="J709" i="14" a="1"/>
  <c r="J709" i="14" s="1"/>
  <c r="I709" i="14" a="1"/>
  <c r="I709" i="14" s="1"/>
  <c r="H709" i="14" a="1"/>
  <c r="H709" i="14" s="1"/>
  <c r="G709" i="14" a="1"/>
  <c r="G709" i="14" s="1"/>
  <c r="F709" i="14" a="1"/>
  <c r="F709" i="14" s="1"/>
  <c r="E709" i="14" a="1"/>
  <c r="E709" i="14" s="1"/>
  <c r="L708" i="14" a="1"/>
  <c r="L708" i="14" s="1"/>
  <c r="K708" i="14" a="1"/>
  <c r="K708" i="14" s="1"/>
  <c r="J708" i="14" a="1"/>
  <c r="J708" i="14" s="1"/>
  <c r="I708" i="14" a="1"/>
  <c r="I708" i="14" s="1"/>
  <c r="H708" i="14" a="1"/>
  <c r="H708" i="14" s="1"/>
  <c r="G708" i="14" a="1"/>
  <c r="G708" i="14" s="1"/>
  <c r="F708" i="14" a="1"/>
  <c r="F708" i="14" s="1"/>
  <c r="E708" i="14" a="1"/>
  <c r="E708" i="14" s="1"/>
  <c r="L707" i="14" a="1"/>
  <c r="L707" i="14" s="1"/>
  <c r="K707" i="14" a="1"/>
  <c r="K707" i="14" s="1"/>
  <c r="J707" i="14" a="1"/>
  <c r="J707" i="14" s="1"/>
  <c r="I707" i="14" a="1"/>
  <c r="I707" i="14" s="1"/>
  <c r="H707" i="14" a="1"/>
  <c r="H707" i="14" s="1"/>
  <c r="G707" i="14" a="1"/>
  <c r="G707" i="14" s="1"/>
  <c r="F707" i="14" a="1"/>
  <c r="F707" i="14" s="1"/>
  <c r="E707" i="14" a="1"/>
  <c r="E707" i="14" s="1"/>
  <c r="L706" i="14" a="1"/>
  <c r="L706" i="14" s="1"/>
  <c r="K706" i="14" a="1"/>
  <c r="K706" i="14" s="1"/>
  <c r="J706" i="14" a="1"/>
  <c r="J706" i="14" s="1"/>
  <c r="I706" i="14" a="1"/>
  <c r="I706" i="14" s="1"/>
  <c r="H706" i="14" a="1"/>
  <c r="H706" i="14" s="1"/>
  <c r="G706" i="14" a="1"/>
  <c r="G706" i="14" s="1"/>
  <c r="F706" i="14" a="1"/>
  <c r="F706" i="14" s="1"/>
  <c r="E706" i="14" a="1"/>
  <c r="E706" i="14" s="1"/>
  <c r="L705" i="14" a="1"/>
  <c r="L705" i="14" s="1"/>
  <c r="K705" i="14" a="1"/>
  <c r="K705" i="14" s="1"/>
  <c r="J705" i="14" a="1"/>
  <c r="J705" i="14" s="1"/>
  <c r="I705" i="14" a="1"/>
  <c r="I705" i="14" s="1"/>
  <c r="H705" i="14" a="1"/>
  <c r="H705" i="14" s="1"/>
  <c r="G705" i="14" a="1"/>
  <c r="G705" i="14" s="1"/>
  <c r="F705" i="14" a="1"/>
  <c r="F705" i="14" s="1"/>
  <c r="E705" i="14" a="1"/>
  <c r="E705" i="14" s="1"/>
  <c r="L704" i="14" a="1"/>
  <c r="L704" i="14" s="1"/>
  <c r="K704" i="14" a="1"/>
  <c r="K704" i="14" s="1"/>
  <c r="J704" i="14" a="1"/>
  <c r="J704" i="14" s="1"/>
  <c r="I704" i="14" a="1"/>
  <c r="I704" i="14" s="1"/>
  <c r="H704" i="14" a="1"/>
  <c r="H704" i="14" s="1"/>
  <c r="G704" i="14" a="1"/>
  <c r="G704" i="14" s="1"/>
  <c r="F704" i="14" a="1"/>
  <c r="F704" i="14" s="1"/>
  <c r="E704" i="14" a="1"/>
  <c r="E704" i="14" s="1"/>
  <c r="L703" i="14" a="1"/>
  <c r="L703" i="14" s="1"/>
  <c r="K703" i="14" a="1"/>
  <c r="K703" i="14" s="1"/>
  <c r="J703" i="14" a="1"/>
  <c r="J703" i="14" s="1"/>
  <c r="I703" i="14" a="1"/>
  <c r="I703" i="14" s="1"/>
  <c r="H703" i="14" a="1"/>
  <c r="H703" i="14" s="1"/>
  <c r="G703" i="14" a="1"/>
  <c r="G703" i="14" s="1"/>
  <c r="F703" i="14" a="1"/>
  <c r="F703" i="14" s="1"/>
  <c r="E703" i="14" a="1"/>
  <c r="E703" i="14" s="1"/>
  <c r="L702" i="14" a="1"/>
  <c r="L702" i="14" s="1"/>
  <c r="K702" i="14" a="1"/>
  <c r="K702" i="14" s="1"/>
  <c r="J702" i="14" a="1"/>
  <c r="J702" i="14" s="1"/>
  <c r="I702" i="14" a="1"/>
  <c r="I702" i="14" s="1"/>
  <c r="H702" i="14" a="1"/>
  <c r="H702" i="14" s="1"/>
  <c r="G702" i="14" a="1"/>
  <c r="G702" i="14" s="1"/>
  <c r="F702" i="14" a="1"/>
  <c r="F702" i="14" s="1"/>
  <c r="E702" i="14" a="1"/>
  <c r="E702" i="14" s="1"/>
  <c r="L701" i="14" a="1"/>
  <c r="L701" i="14" s="1"/>
  <c r="K701" i="14" a="1"/>
  <c r="K701" i="14" s="1"/>
  <c r="J701" i="14" a="1"/>
  <c r="J701" i="14" s="1"/>
  <c r="I701" i="14" a="1"/>
  <c r="I701" i="14" s="1"/>
  <c r="H701" i="14" a="1"/>
  <c r="H701" i="14" s="1"/>
  <c r="G701" i="14" a="1"/>
  <c r="G701" i="14" s="1"/>
  <c r="F701" i="14" a="1"/>
  <c r="F701" i="14" s="1"/>
  <c r="E701" i="14" a="1"/>
  <c r="E701" i="14" s="1"/>
  <c r="L700" i="14" a="1"/>
  <c r="L700" i="14" s="1"/>
  <c r="K700" i="14" a="1"/>
  <c r="K700" i="14" s="1"/>
  <c r="J700" i="14" a="1"/>
  <c r="J700" i="14" s="1"/>
  <c r="I700" i="14" a="1"/>
  <c r="I700" i="14" s="1"/>
  <c r="H700" i="14" a="1"/>
  <c r="H700" i="14" s="1"/>
  <c r="G700" i="14" a="1"/>
  <c r="G700" i="14" s="1"/>
  <c r="F700" i="14" a="1"/>
  <c r="F700" i="14" s="1"/>
  <c r="E700" i="14" a="1"/>
  <c r="E700" i="14" s="1"/>
  <c r="L699" i="14" a="1"/>
  <c r="L699" i="14" s="1"/>
  <c r="K699" i="14" a="1"/>
  <c r="K699" i="14" s="1"/>
  <c r="J699" i="14" a="1"/>
  <c r="J699" i="14" s="1"/>
  <c r="I699" i="14" a="1"/>
  <c r="I699" i="14" s="1"/>
  <c r="H699" i="14" a="1"/>
  <c r="H699" i="14" s="1"/>
  <c r="G699" i="14" a="1"/>
  <c r="G699" i="14" s="1"/>
  <c r="F699" i="14" a="1"/>
  <c r="F699" i="14" s="1"/>
  <c r="E699" i="14" a="1"/>
  <c r="E699" i="14" s="1"/>
  <c r="L698" i="14" a="1"/>
  <c r="L698" i="14" s="1"/>
  <c r="K698" i="14" a="1"/>
  <c r="K698" i="14" s="1"/>
  <c r="J698" i="14" a="1"/>
  <c r="J698" i="14" s="1"/>
  <c r="I698" i="14" a="1"/>
  <c r="I698" i="14" s="1"/>
  <c r="H698" i="14" a="1"/>
  <c r="H698" i="14" s="1"/>
  <c r="G698" i="14" a="1"/>
  <c r="G698" i="14" s="1"/>
  <c r="F698" i="14" a="1"/>
  <c r="F698" i="14" s="1"/>
  <c r="E698" i="14" a="1"/>
  <c r="E698" i="14" s="1"/>
  <c r="L697" i="14" a="1"/>
  <c r="L697" i="14" s="1"/>
  <c r="K697" i="14" a="1"/>
  <c r="K697" i="14" s="1"/>
  <c r="J697" i="14" a="1"/>
  <c r="J697" i="14" s="1"/>
  <c r="I697" i="14" a="1"/>
  <c r="I697" i="14" s="1"/>
  <c r="H697" i="14" a="1"/>
  <c r="H697" i="14" s="1"/>
  <c r="G697" i="14" a="1"/>
  <c r="G697" i="14" s="1"/>
  <c r="F697" i="14" a="1"/>
  <c r="F697" i="14" s="1"/>
  <c r="E697" i="14" a="1"/>
  <c r="E697" i="14" s="1"/>
  <c r="L696" i="14" a="1"/>
  <c r="L696" i="14" s="1"/>
  <c r="K696" i="14" a="1"/>
  <c r="K696" i="14" s="1"/>
  <c r="J696" i="14" a="1"/>
  <c r="J696" i="14" s="1"/>
  <c r="I696" i="14" a="1"/>
  <c r="I696" i="14" s="1"/>
  <c r="H696" i="14" a="1"/>
  <c r="H696" i="14" s="1"/>
  <c r="G696" i="14" a="1"/>
  <c r="G696" i="14" s="1"/>
  <c r="F696" i="14" a="1"/>
  <c r="F696" i="14" s="1"/>
  <c r="E696" i="14" a="1"/>
  <c r="E696" i="14" s="1"/>
  <c r="L695" i="14" a="1"/>
  <c r="L695" i="14" s="1"/>
  <c r="K695" i="14" a="1"/>
  <c r="K695" i="14" s="1"/>
  <c r="J695" i="14" a="1"/>
  <c r="J695" i="14" s="1"/>
  <c r="I695" i="14" a="1"/>
  <c r="I695" i="14" s="1"/>
  <c r="H695" i="14" a="1"/>
  <c r="H695" i="14" s="1"/>
  <c r="G695" i="14" a="1"/>
  <c r="G695" i="14" s="1"/>
  <c r="F695" i="14" a="1"/>
  <c r="F695" i="14" s="1"/>
  <c r="E695" i="14" a="1"/>
  <c r="E695" i="14" s="1"/>
  <c r="L694" i="14" a="1"/>
  <c r="L694" i="14" s="1"/>
  <c r="K694" i="14" a="1"/>
  <c r="K694" i="14" s="1"/>
  <c r="J694" i="14" a="1"/>
  <c r="J694" i="14" s="1"/>
  <c r="I694" i="14" a="1"/>
  <c r="I694" i="14" s="1"/>
  <c r="H694" i="14" a="1"/>
  <c r="H694" i="14" s="1"/>
  <c r="G694" i="14" a="1"/>
  <c r="G694" i="14" s="1"/>
  <c r="F694" i="14" a="1"/>
  <c r="F694" i="14" s="1"/>
  <c r="E694" i="14" a="1"/>
  <c r="E694" i="14" s="1"/>
  <c r="L693" i="14" a="1"/>
  <c r="L693" i="14" s="1"/>
  <c r="K693" i="14" a="1"/>
  <c r="K693" i="14" s="1"/>
  <c r="J693" i="14" a="1"/>
  <c r="J693" i="14" s="1"/>
  <c r="I693" i="14" a="1"/>
  <c r="I693" i="14" s="1"/>
  <c r="H693" i="14" a="1"/>
  <c r="H693" i="14" s="1"/>
  <c r="G693" i="14" a="1"/>
  <c r="G693" i="14" s="1"/>
  <c r="F693" i="14" a="1"/>
  <c r="F693" i="14" s="1"/>
  <c r="E693" i="14" a="1"/>
  <c r="E693" i="14" s="1"/>
  <c r="L692" i="14" a="1"/>
  <c r="L692" i="14" s="1"/>
  <c r="K692" i="14" a="1"/>
  <c r="K692" i="14" s="1"/>
  <c r="J692" i="14" a="1"/>
  <c r="J692" i="14" s="1"/>
  <c r="I692" i="14" a="1"/>
  <c r="I692" i="14" s="1"/>
  <c r="H692" i="14" a="1"/>
  <c r="H692" i="14" s="1"/>
  <c r="G692" i="14" a="1"/>
  <c r="G692" i="14" s="1"/>
  <c r="F692" i="14" a="1"/>
  <c r="F692" i="14" s="1"/>
  <c r="E692" i="14" a="1"/>
  <c r="E692" i="14" s="1"/>
  <c r="L691" i="14" a="1"/>
  <c r="L691" i="14" s="1"/>
  <c r="K691" i="14" a="1"/>
  <c r="K691" i="14" s="1"/>
  <c r="J691" i="14" a="1"/>
  <c r="J691" i="14" s="1"/>
  <c r="I691" i="14" a="1"/>
  <c r="I691" i="14" s="1"/>
  <c r="H691" i="14" a="1"/>
  <c r="H691" i="14" s="1"/>
  <c r="G691" i="14" a="1"/>
  <c r="G691" i="14" s="1"/>
  <c r="F691" i="14" a="1"/>
  <c r="F691" i="14" s="1"/>
  <c r="E691" i="14" a="1"/>
  <c r="E691" i="14" s="1"/>
  <c r="L690" i="14" a="1"/>
  <c r="L690" i="14" s="1"/>
  <c r="K690" i="14" a="1"/>
  <c r="K690" i="14" s="1"/>
  <c r="J690" i="14" a="1"/>
  <c r="J690" i="14" s="1"/>
  <c r="I690" i="14" a="1"/>
  <c r="I690" i="14" s="1"/>
  <c r="H690" i="14" a="1"/>
  <c r="H690" i="14" s="1"/>
  <c r="G690" i="14" a="1"/>
  <c r="G690" i="14" s="1"/>
  <c r="F690" i="14" a="1"/>
  <c r="F690" i="14" s="1"/>
  <c r="E690" i="14" a="1"/>
  <c r="E690" i="14" s="1"/>
  <c r="L689" i="14" a="1"/>
  <c r="L689" i="14" s="1"/>
  <c r="K689" i="14" a="1"/>
  <c r="K689" i="14" s="1"/>
  <c r="J689" i="14" a="1"/>
  <c r="J689" i="14" s="1"/>
  <c r="I689" i="14" a="1"/>
  <c r="I689" i="14" s="1"/>
  <c r="H689" i="14" a="1"/>
  <c r="H689" i="14" s="1"/>
  <c r="G689" i="14" a="1"/>
  <c r="G689" i="14" s="1"/>
  <c r="F689" i="14" a="1"/>
  <c r="F689" i="14" s="1"/>
  <c r="E689" i="14" a="1"/>
  <c r="E689" i="14" s="1"/>
  <c r="L688" i="14" a="1"/>
  <c r="L688" i="14" s="1"/>
  <c r="K688" i="14" a="1"/>
  <c r="K688" i="14" s="1"/>
  <c r="J688" i="14" a="1"/>
  <c r="J688" i="14" s="1"/>
  <c r="I688" i="14" a="1"/>
  <c r="I688" i="14" s="1"/>
  <c r="H688" i="14" a="1"/>
  <c r="H688" i="14" s="1"/>
  <c r="G688" i="14" a="1"/>
  <c r="G688" i="14" s="1"/>
  <c r="F688" i="14" a="1"/>
  <c r="F688" i="14" s="1"/>
  <c r="E688" i="14" a="1"/>
  <c r="E688" i="14" s="1"/>
  <c r="L687" i="14" a="1"/>
  <c r="L687" i="14" s="1"/>
  <c r="K687" i="14" a="1"/>
  <c r="K687" i="14" s="1"/>
  <c r="J687" i="14" a="1"/>
  <c r="J687" i="14" s="1"/>
  <c r="I687" i="14" a="1"/>
  <c r="I687" i="14" s="1"/>
  <c r="H687" i="14" a="1"/>
  <c r="H687" i="14" s="1"/>
  <c r="G687" i="14" a="1"/>
  <c r="G687" i="14" s="1"/>
  <c r="F687" i="14" a="1"/>
  <c r="F687" i="14" s="1"/>
  <c r="E687" i="14" a="1"/>
  <c r="E687" i="14" s="1"/>
  <c r="L686" i="14" a="1"/>
  <c r="L686" i="14" s="1"/>
  <c r="K686" i="14" a="1"/>
  <c r="K686" i="14" s="1"/>
  <c r="J686" i="14" a="1"/>
  <c r="J686" i="14" s="1"/>
  <c r="I686" i="14" a="1"/>
  <c r="I686" i="14" s="1"/>
  <c r="H686" i="14" a="1"/>
  <c r="H686" i="14" s="1"/>
  <c r="G686" i="14" a="1"/>
  <c r="G686" i="14" s="1"/>
  <c r="F686" i="14" a="1"/>
  <c r="F686" i="14" s="1"/>
  <c r="E686" i="14" a="1"/>
  <c r="E686" i="14" s="1"/>
  <c r="L685" i="14" a="1"/>
  <c r="L685" i="14" s="1"/>
  <c r="K685" i="14" a="1"/>
  <c r="K685" i="14" s="1"/>
  <c r="J685" i="14" a="1"/>
  <c r="J685" i="14" s="1"/>
  <c r="I685" i="14" a="1"/>
  <c r="I685" i="14" s="1"/>
  <c r="H685" i="14" a="1"/>
  <c r="H685" i="14" s="1"/>
  <c r="G685" i="14" a="1"/>
  <c r="G685" i="14" s="1"/>
  <c r="F685" i="14" a="1"/>
  <c r="F685" i="14" s="1"/>
  <c r="E685" i="14" a="1"/>
  <c r="E685" i="14" s="1"/>
  <c r="L684" i="14" a="1"/>
  <c r="L684" i="14" s="1"/>
  <c r="K684" i="14" a="1"/>
  <c r="K684" i="14" s="1"/>
  <c r="J684" i="14" a="1"/>
  <c r="J684" i="14" s="1"/>
  <c r="I684" i="14" a="1"/>
  <c r="I684" i="14" s="1"/>
  <c r="H684" i="14" a="1"/>
  <c r="H684" i="14" s="1"/>
  <c r="G684" i="14" a="1"/>
  <c r="G684" i="14" s="1"/>
  <c r="F684" i="14" a="1"/>
  <c r="F684" i="14" s="1"/>
  <c r="E684" i="14" a="1"/>
  <c r="E684" i="14" s="1"/>
  <c r="L683" i="14" a="1"/>
  <c r="L683" i="14" s="1"/>
  <c r="K683" i="14" a="1"/>
  <c r="K683" i="14" s="1"/>
  <c r="J683" i="14" a="1"/>
  <c r="J683" i="14" s="1"/>
  <c r="I683" i="14" a="1"/>
  <c r="I683" i="14" s="1"/>
  <c r="H683" i="14" a="1"/>
  <c r="H683" i="14" s="1"/>
  <c r="G683" i="14" a="1"/>
  <c r="G683" i="14" s="1"/>
  <c r="F683" i="14" a="1"/>
  <c r="F683" i="14" s="1"/>
  <c r="E683" i="14" a="1"/>
  <c r="E683" i="14" s="1"/>
  <c r="L682" i="14" a="1"/>
  <c r="L682" i="14" s="1"/>
  <c r="K682" i="14" a="1"/>
  <c r="K682" i="14" s="1"/>
  <c r="J682" i="14" a="1"/>
  <c r="J682" i="14" s="1"/>
  <c r="I682" i="14" a="1"/>
  <c r="I682" i="14" s="1"/>
  <c r="H682" i="14" a="1"/>
  <c r="H682" i="14" s="1"/>
  <c r="G682" i="14" a="1"/>
  <c r="G682" i="14" s="1"/>
  <c r="F682" i="14" a="1"/>
  <c r="F682" i="14" s="1"/>
  <c r="E682" i="14" a="1"/>
  <c r="E682" i="14" s="1"/>
  <c r="L681" i="14" a="1"/>
  <c r="L681" i="14" s="1"/>
  <c r="K681" i="14" a="1"/>
  <c r="K681" i="14" s="1"/>
  <c r="J681" i="14" a="1"/>
  <c r="J681" i="14" s="1"/>
  <c r="I681" i="14" a="1"/>
  <c r="I681" i="14" s="1"/>
  <c r="H681" i="14" a="1"/>
  <c r="H681" i="14" s="1"/>
  <c r="G681" i="14" a="1"/>
  <c r="G681" i="14" s="1"/>
  <c r="F681" i="14" a="1"/>
  <c r="F681" i="14" s="1"/>
  <c r="E681" i="14" a="1"/>
  <c r="E681" i="14" s="1"/>
  <c r="L680" i="14" a="1"/>
  <c r="L680" i="14" s="1"/>
  <c r="K680" i="14" a="1"/>
  <c r="K680" i="14" s="1"/>
  <c r="J680" i="14" a="1"/>
  <c r="J680" i="14" s="1"/>
  <c r="I680" i="14" a="1"/>
  <c r="I680" i="14" s="1"/>
  <c r="H680" i="14" a="1"/>
  <c r="H680" i="14" s="1"/>
  <c r="G680" i="14" a="1"/>
  <c r="G680" i="14" s="1"/>
  <c r="F680" i="14" a="1"/>
  <c r="F680" i="14" s="1"/>
  <c r="E680" i="14" a="1"/>
  <c r="E680" i="14" s="1"/>
  <c r="L679" i="14" a="1"/>
  <c r="L679" i="14" s="1"/>
  <c r="K679" i="14" a="1"/>
  <c r="K679" i="14" s="1"/>
  <c r="J679" i="14" a="1"/>
  <c r="J679" i="14" s="1"/>
  <c r="I679" i="14" a="1"/>
  <c r="I679" i="14" s="1"/>
  <c r="H679" i="14" a="1"/>
  <c r="H679" i="14" s="1"/>
  <c r="G679" i="14" a="1"/>
  <c r="G679" i="14" s="1"/>
  <c r="F679" i="14" a="1"/>
  <c r="F679" i="14" s="1"/>
  <c r="E679" i="14" a="1"/>
  <c r="E679" i="14" s="1"/>
  <c r="L678" i="14" a="1"/>
  <c r="L678" i="14" s="1"/>
  <c r="K678" i="14" a="1"/>
  <c r="K678" i="14" s="1"/>
  <c r="J678" i="14" a="1"/>
  <c r="J678" i="14" s="1"/>
  <c r="I678" i="14" a="1"/>
  <c r="I678" i="14" s="1"/>
  <c r="H678" i="14" a="1"/>
  <c r="H678" i="14" s="1"/>
  <c r="G678" i="14" a="1"/>
  <c r="G678" i="14" s="1"/>
  <c r="F678" i="14" a="1"/>
  <c r="F678" i="14" s="1"/>
  <c r="E678" i="14" a="1"/>
  <c r="E678" i="14" s="1"/>
  <c r="L677" i="14" a="1"/>
  <c r="L677" i="14" s="1"/>
  <c r="K677" i="14" a="1"/>
  <c r="K677" i="14" s="1"/>
  <c r="J677" i="14" a="1"/>
  <c r="J677" i="14" s="1"/>
  <c r="I677" i="14" a="1"/>
  <c r="I677" i="14" s="1"/>
  <c r="H677" i="14" a="1"/>
  <c r="H677" i="14" s="1"/>
  <c r="G677" i="14" a="1"/>
  <c r="G677" i="14" s="1"/>
  <c r="F677" i="14" a="1"/>
  <c r="F677" i="14" s="1"/>
  <c r="E677" i="14" a="1"/>
  <c r="E677" i="14" s="1"/>
  <c r="L676" i="14" a="1"/>
  <c r="L676" i="14" s="1"/>
  <c r="K676" i="14" a="1"/>
  <c r="K676" i="14" s="1"/>
  <c r="J676" i="14" a="1"/>
  <c r="J676" i="14" s="1"/>
  <c r="I676" i="14" a="1"/>
  <c r="I676" i="14" s="1"/>
  <c r="H676" i="14" a="1"/>
  <c r="H676" i="14" s="1"/>
  <c r="G676" i="14" a="1"/>
  <c r="G676" i="14" s="1"/>
  <c r="F676" i="14" a="1"/>
  <c r="F676" i="14" s="1"/>
  <c r="E676" i="14" a="1"/>
  <c r="E676" i="14" s="1"/>
  <c r="L675" i="14" a="1"/>
  <c r="L675" i="14" s="1"/>
  <c r="K675" i="14" a="1"/>
  <c r="K675" i="14" s="1"/>
  <c r="J675" i="14" a="1"/>
  <c r="J675" i="14" s="1"/>
  <c r="I675" i="14" a="1"/>
  <c r="I675" i="14" s="1"/>
  <c r="H675" i="14" a="1"/>
  <c r="H675" i="14" s="1"/>
  <c r="G675" i="14" a="1"/>
  <c r="G675" i="14" s="1"/>
  <c r="F675" i="14" a="1"/>
  <c r="F675" i="14" s="1"/>
  <c r="E675" i="14" a="1"/>
  <c r="E675" i="14" s="1"/>
  <c r="L674" i="14" a="1"/>
  <c r="L674" i="14" s="1"/>
  <c r="K674" i="14" a="1"/>
  <c r="K674" i="14" s="1"/>
  <c r="J674" i="14" a="1"/>
  <c r="J674" i="14" s="1"/>
  <c r="I674" i="14" a="1"/>
  <c r="I674" i="14" s="1"/>
  <c r="H674" i="14" a="1"/>
  <c r="H674" i="14" s="1"/>
  <c r="G674" i="14" a="1"/>
  <c r="G674" i="14" s="1"/>
  <c r="F674" i="14" a="1"/>
  <c r="F674" i="14" s="1"/>
  <c r="E674" i="14" a="1"/>
  <c r="E674" i="14" s="1"/>
  <c r="L673" i="14" a="1"/>
  <c r="L673" i="14" s="1"/>
  <c r="K673" i="14" a="1"/>
  <c r="K673" i="14" s="1"/>
  <c r="J673" i="14" a="1"/>
  <c r="J673" i="14" s="1"/>
  <c r="I673" i="14" a="1"/>
  <c r="I673" i="14" s="1"/>
  <c r="H673" i="14" a="1"/>
  <c r="H673" i="14" s="1"/>
  <c r="G673" i="14" a="1"/>
  <c r="G673" i="14" s="1"/>
  <c r="F673" i="14" a="1"/>
  <c r="F673" i="14" s="1"/>
  <c r="E673" i="14" a="1"/>
  <c r="E673" i="14" s="1"/>
  <c r="L672" i="14" a="1"/>
  <c r="L672" i="14" s="1"/>
  <c r="K672" i="14" a="1"/>
  <c r="K672" i="14" s="1"/>
  <c r="J672" i="14" a="1"/>
  <c r="J672" i="14" s="1"/>
  <c r="I672" i="14" a="1"/>
  <c r="I672" i="14" s="1"/>
  <c r="H672" i="14" a="1"/>
  <c r="H672" i="14" s="1"/>
  <c r="G672" i="14" a="1"/>
  <c r="G672" i="14" s="1"/>
  <c r="F672" i="14" a="1"/>
  <c r="F672" i="14" s="1"/>
  <c r="E672" i="14" a="1"/>
  <c r="E672" i="14" s="1"/>
  <c r="L671" i="14" a="1"/>
  <c r="L671" i="14" s="1"/>
  <c r="K671" i="14" a="1"/>
  <c r="K671" i="14" s="1"/>
  <c r="J671" i="14" a="1"/>
  <c r="J671" i="14" s="1"/>
  <c r="I671" i="14" a="1"/>
  <c r="I671" i="14" s="1"/>
  <c r="H671" i="14" a="1"/>
  <c r="H671" i="14" s="1"/>
  <c r="G671" i="14" a="1"/>
  <c r="G671" i="14" s="1"/>
  <c r="F671" i="14" a="1"/>
  <c r="F671" i="14" s="1"/>
  <c r="E671" i="14" a="1"/>
  <c r="E671" i="14" s="1"/>
  <c r="L670" i="14" a="1"/>
  <c r="L670" i="14" s="1"/>
  <c r="K670" i="14" a="1"/>
  <c r="K670" i="14" s="1"/>
  <c r="J670" i="14" a="1"/>
  <c r="J670" i="14" s="1"/>
  <c r="I670" i="14" a="1"/>
  <c r="I670" i="14" s="1"/>
  <c r="H670" i="14" a="1"/>
  <c r="H670" i="14" s="1"/>
  <c r="G670" i="14" a="1"/>
  <c r="G670" i="14" s="1"/>
  <c r="F670" i="14" a="1"/>
  <c r="F670" i="14" s="1"/>
  <c r="E670" i="14" a="1"/>
  <c r="E670" i="14" s="1"/>
  <c r="L668" i="14" a="1"/>
  <c r="L668" i="14" s="1"/>
  <c r="K668" i="14" a="1"/>
  <c r="K668" i="14" s="1"/>
  <c r="J668" i="14" a="1"/>
  <c r="J668" i="14" s="1"/>
  <c r="I668" i="14" a="1"/>
  <c r="I668" i="14" s="1"/>
  <c r="H668" i="14" a="1"/>
  <c r="H668" i="14" s="1"/>
  <c r="G668" i="14" a="1"/>
  <c r="G668" i="14" s="1"/>
  <c r="F668" i="14" a="1"/>
  <c r="F668" i="14" s="1"/>
  <c r="E668" i="14" a="1"/>
  <c r="E668" i="14" s="1"/>
  <c r="L667" i="14" a="1"/>
  <c r="L667" i="14" s="1"/>
  <c r="K667" i="14" a="1"/>
  <c r="K667" i="14" s="1"/>
  <c r="J667" i="14" a="1"/>
  <c r="J667" i="14" s="1"/>
  <c r="I667" i="14" a="1"/>
  <c r="I667" i="14" s="1"/>
  <c r="H667" i="14" a="1"/>
  <c r="H667" i="14" s="1"/>
  <c r="G667" i="14" a="1"/>
  <c r="G667" i="14" s="1"/>
  <c r="F667" i="14" a="1"/>
  <c r="F667" i="14" s="1"/>
  <c r="E667" i="14" a="1"/>
  <c r="E667" i="14" s="1"/>
  <c r="L666" i="14" a="1"/>
  <c r="L666" i="14" s="1"/>
  <c r="K666" i="14" a="1"/>
  <c r="K666" i="14" s="1"/>
  <c r="J666" i="14" a="1"/>
  <c r="J666" i="14" s="1"/>
  <c r="I666" i="14" a="1"/>
  <c r="I666" i="14" s="1"/>
  <c r="H666" i="14" a="1"/>
  <c r="H666" i="14" s="1"/>
  <c r="G666" i="14" a="1"/>
  <c r="G666" i="14" s="1"/>
  <c r="F666" i="14" a="1"/>
  <c r="F666" i="14" s="1"/>
  <c r="E666" i="14" a="1"/>
  <c r="E666" i="14" s="1"/>
  <c r="L665" i="14" a="1"/>
  <c r="L665" i="14" s="1"/>
  <c r="K665" i="14" a="1"/>
  <c r="K665" i="14" s="1"/>
  <c r="J665" i="14" a="1"/>
  <c r="J665" i="14" s="1"/>
  <c r="I665" i="14" a="1"/>
  <c r="I665" i="14" s="1"/>
  <c r="H665" i="14" a="1"/>
  <c r="H665" i="14" s="1"/>
  <c r="G665" i="14" a="1"/>
  <c r="G665" i="14" s="1"/>
  <c r="F665" i="14" a="1"/>
  <c r="F665" i="14" s="1"/>
  <c r="E665" i="14" a="1"/>
  <c r="E665" i="14" s="1"/>
  <c r="L664" i="14" a="1"/>
  <c r="L664" i="14" s="1"/>
  <c r="K664" i="14" a="1"/>
  <c r="K664" i="14" s="1"/>
  <c r="J664" i="14" a="1"/>
  <c r="J664" i="14" s="1"/>
  <c r="I664" i="14" a="1"/>
  <c r="I664" i="14" s="1"/>
  <c r="H664" i="14" a="1"/>
  <c r="H664" i="14" s="1"/>
  <c r="G664" i="14" a="1"/>
  <c r="G664" i="14" s="1"/>
  <c r="F664" i="14" a="1"/>
  <c r="F664" i="14" s="1"/>
  <c r="E664" i="14" a="1"/>
  <c r="E664" i="14" s="1"/>
  <c r="L663" i="14" a="1"/>
  <c r="L663" i="14" s="1"/>
  <c r="K663" i="14" a="1"/>
  <c r="K663" i="14" s="1"/>
  <c r="J663" i="14" a="1"/>
  <c r="J663" i="14" s="1"/>
  <c r="I663" i="14" a="1"/>
  <c r="I663" i="14" s="1"/>
  <c r="H663" i="14" a="1"/>
  <c r="H663" i="14" s="1"/>
  <c r="G663" i="14" a="1"/>
  <c r="G663" i="14" s="1"/>
  <c r="F663" i="14" a="1"/>
  <c r="F663" i="14" s="1"/>
  <c r="E663" i="14" a="1"/>
  <c r="E663" i="14" s="1"/>
  <c r="L662" i="14" a="1"/>
  <c r="L662" i="14" s="1"/>
  <c r="K662" i="14" a="1"/>
  <c r="K662" i="14" s="1"/>
  <c r="J662" i="14" a="1"/>
  <c r="J662" i="14" s="1"/>
  <c r="I662" i="14" a="1"/>
  <c r="I662" i="14" s="1"/>
  <c r="H662" i="14" a="1"/>
  <c r="H662" i="14" s="1"/>
  <c r="G662" i="14" a="1"/>
  <c r="G662" i="14" s="1"/>
  <c r="F662" i="14" a="1"/>
  <c r="F662" i="14" s="1"/>
  <c r="E662" i="14" a="1"/>
  <c r="E662" i="14" s="1"/>
  <c r="L661" i="14" a="1"/>
  <c r="L661" i="14" s="1"/>
  <c r="K661" i="14" a="1"/>
  <c r="K661" i="14" s="1"/>
  <c r="J661" i="14" a="1"/>
  <c r="J661" i="14" s="1"/>
  <c r="I661" i="14" a="1"/>
  <c r="I661" i="14" s="1"/>
  <c r="H661" i="14" a="1"/>
  <c r="H661" i="14" s="1"/>
  <c r="G661" i="14" a="1"/>
  <c r="G661" i="14" s="1"/>
  <c r="F661" i="14" a="1"/>
  <c r="F661" i="14" s="1"/>
  <c r="E661" i="14" a="1"/>
  <c r="E661" i="14" s="1"/>
  <c r="L660" i="14" a="1"/>
  <c r="L660" i="14" s="1"/>
  <c r="K660" i="14" a="1"/>
  <c r="K660" i="14" s="1"/>
  <c r="J660" i="14" a="1"/>
  <c r="J660" i="14" s="1"/>
  <c r="I660" i="14" a="1"/>
  <c r="I660" i="14" s="1"/>
  <c r="H660" i="14" a="1"/>
  <c r="H660" i="14" s="1"/>
  <c r="G660" i="14" a="1"/>
  <c r="G660" i="14" s="1"/>
  <c r="F660" i="14" a="1"/>
  <c r="F660" i="14" s="1"/>
  <c r="E660" i="14" a="1"/>
  <c r="E660" i="14" s="1"/>
  <c r="L659" i="14" a="1"/>
  <c r="L659" i="14" s="1"/>
  <c r="K659" i="14" a="1"/>
  <c r="K659" i="14" s="1"/>
  <c r="J659" i="14" a="1"/>
  <c r="J659" i="14" s="1"/>
  <c r="I659" i="14" a="1"/>
  <c r="I659" i="14" s="1"/>
  <c r="H659" i="14" a="1"/>
  <c r="H659" i="14" s="1"/>
  <c r="G659" i="14" a="1"/>
  <c r="G659" i="14" s="1"/>
  <c r="F659" i="14" a="1"/>
  <c r="F659" i="14" s="1"/>
  <c r="E659" i="14" a="1"/>
  <c r="E659" i="14" s="1"/>
  <c r="L658" i="14" a="1"/>
  <c r="L658" i="14" s="1"/>
  <c r="K658" i="14" a="1"/>
  <c r="K658" i="14" s="1"/>
  <c r="J658" i="14" a="1"/>
  <c r="J658" i="14" s="1"/>
  <c r="I658" i="14" a="1"/>
  <c r="I658" i="14" s="1"/>
  <c r="H658" i="14" a="1"/>
  <c r="H658" i="14" s="1"/>
  <c r="G658" i="14" a="1"/>
  <c r="G658" i="14" s="1"/>
  <c r="F658" i="14" a="1"/>
  <c r="F658" i="14" s="1"/>
  <c r="E658" i="14" a="1"/>
  <c r="E658" i="14" s="1"/>
  <c r="L657" i="14" a="1"/>
  <c r="L657" i="14" s="1"/>
  <c r="K657" i="14" a="1"/>
  <c r="K657" i="14" s="1"/>
  <c r="J657" i="14" a="1"/>
  <c r="J657" i="14" s="1"/>
  <c r="I657" i="14" a="1"/>
  <c r="I657" i="14" s="1"/>
  <c r="H657" i="14" a="1"/>
  <c r="H657" i="14" s="1"/>
  <c r="G657" i="14" a="1"/>
  <c r="G657" i="14" s="1"/>
  <c r="F657" i="14" a="1"/>
  <c r="F657" i="14" s="1"/>
  <c r="E657" i="14" a="1"/>
  <c r="E657" i="14" s="1"/>
  <c r="L656" i="14" a="1"/>
  <c r="L656" i="14" s="1"/>
  <c r="K656" i="14" a="1"/>
  <c r="K656" i="14" s="1"/>
  <c r="J656" i="14" a="1"/>
  <c r="J656" i="14" s="1"/>
  <c r="I656" i="14" a="1"/>
  <c r="I656" i="14" s="1"/>
  <c r="H656" i="14" a="1"/>
  <c r="H656" i="14" s="1"/>
  <c r="G656" i="14" a="1"/>
  <c r="G656" i="14" s="1"/>
  <c r="F656" i="14" a="1"/>
  <c r="F656" i="14" s="1"/>
  <c r="E656" i="14" a="1"/>
  <c r="E656" i="14" s="1"/>
  <c r="L655" i="14" a="1"/>
  <c r="L655" i="14" s="1"/>
  <c r="K655" i="14" a="1"/>
  <c r="K655" i="14" s="1"/>
  <c r="J655" i="14" a="1"/>
  <c r="J655" i="14" s="1"/>
  <c r="I655" i="14" a="1"/>
  <c r="I655" i="14" s="1"/>
  <c r="H655" i="14" a="1"/>
  <c r="H655" i="14" s="1"/>
  <c r="G655" i="14" a="1"/>
  <c r="G655" i="14" s="1"/>
  <c r="F655" i="14" a="1"/>
  <c r="F655" i="14" s="1"/>
  <c r="E655" i="14" a="1"/>
  <c r="E655" i="14" s="1"/>
  <c r="L654" i="14" a="1"/>
  <c r="L654" i="14" s="1"/>
  <c r="K654" i="14" a="1"/>
  <c r="K654" i="14" s="1"/>
  <c r="J654" i="14" a="1"/>
  <c r="J654" i="14" s="1"/>
  <c r="I654" i="14" a="1"/>
  <c r="I654" i="14" s="1"/>
  <c r="H654" i="14" a="1"/>
  <c r="H654" i="14" s="1"/>
  <c r="G654" i="14" a="1"/>
  <c r="G654" i="14" s="1"/>
  <c r="F654" i="14" a="1"/>
  <c r="F654" i="14" s="1"/>
  <c r="E654" i="14" a="1"/>
  <c r="E654" i="14" s="1"/>
  <c r="L653" i="14" a="1"/>
  <c r="L653" i="14" s="1"/>
  <c r="K653" i="14" a="1"/>
  <c r="K653" i="14" s="1"/>
  <c r="J653" i="14" a="1"/>
  <c r="J653" i="14" s="1"/>
  <c r="I653" i="14" a="1"/>
  <c r="I653" i="14" s="1"/>
  <c r="H653" i="14" a="1"/>
  <c r="H653" i="14" s="1"/>
  <c r="G653" i="14" a="1"/>
  <c r="G653" i="14" s="1"/>
  <c r="F653" i="14" a="1"/>
  <c r="F653" i="14" s="1"/>
  <c r="E653" i="14" a="1"/>
  <c r="E653" i="14" s="1"/>
  <c r="L652" i="14" a="1"/>
  <c r="L652" i="14" s="1"/>
  <c r="K652" i="14" a="1"/>
  <c r="K652" i="14" s="1"/>
  <c r="J652" i="14" a="1"/>
  <c r="J652" i="14" s="1"/>
  <c r="I652" i="14" a="1"/>
  <c r="I652" i="14" s="1"/>
  <c r="H652" i="14" a="1"/>
  <c r="H652" i="14" s="1"/>
  <c r="G652" i="14" a="1"/>
  <c r="G652" i="14" s="1"/>
  <c r="F652" i="14" a="1"/>
  <c r="F652" i="14" s="1"/>
  <c r="E652" i="14" a="1"/>
  <c r="E652" i="14" s="1"/>
  <c r="L651" i="14" a="1"/>
  <c r="L651" i="14" s="1"/>
  <c r="K651" i="14" a="1"/>
  <c r="K651" i="14" s="1"/>
  <c r="J651" i="14" a="1"/>
  <c r="J651" i="14" s="1"/>
  <c r="I651" i="14" a="1"/>
  <c r="I651" i="14" s="1"/>
  <c r="H651" i="14" a="1"/>
  <c r="H651" i="14" s="1"/>
  <c r="G651" i="14" a="1"/>
  <c r="G651" i="14" s="1"/>
  <c r="F651" i="14" a="1"/>
  <c r="F651" i="14" s="1"/>
  <c r="E651" i="14" a="1"/>
  <c r="E651" i="14" s="1"/>
  <c r="L650" i="14" a="1"/>
  <c r="L650" i="14" s="1"/>
  <c r="K650" i="14" a="1"/>
  <c r="K650" i="14" s="1"/>
  <c r="J650" i="14" a="1"/>
  <c r="J650" i="14" s="1"/>
  <c r="I650" i="14" a="1"/>
  <c r="I650" i="14" s="1"/>
  <c r="H650" i="14" a="1"/>
  <c r="H650" i="14" s="1"/>
  <c r="G650" i="14" a="1"/>
  <c r="G650" i="14" s="1"/>
  <c r="F650" i="14" a="1"/>
  <c r="F650" i="14" s="1"/>
  <c r="E650" i="14" a="1"/>
  <c r="E650" i="14" s="1"/>
  <c r="L649" i="14" a="1"/>
  <c r="L649" i="14" s="1"/>
  <c r="K649" i="14" a="1"/>
  <c r="K649" i="14" s="1"/>
  <c r="J649" i="14" a="1"/>
  <c r="J649" i="14" s="1"/>
  <c r="I649" i="14" a="1"/>
  <c r="I649" i="14" s="1"/>
  <c r="H649" i="14" a="1"/>
  <c r="H649" i="14" s="1"/>
  <c r="G649" i="14" a="1"/>
  <c r="G649" i="14" s="1"/>
  <c r="F649" i="14" a="1"/>
  <c r="F649" i="14" s="1"/>
  <c r="E649" i="14" a="1"/>
  <c r="E649" i="14" s="1"/>
  <c r="L648" i="14" a="1"/>
  <c r="L648" i="14" s="1"/>
  <c r="K648" i="14" a="1"/>
  <c r="K648" i="14" s="1"/>
  <c r="J648" i="14" a="1"/>
  <c r="J648" i="14" s="1"/>
  <c r="I648" i="14" a="1"/>
  <c r="I648" i="14" s="1"/>
  <c r="H648" i="14" a="1"/>
  <c r="H648" i="14" s="1"/>
  <c r="G648" i="14" a="1"/>
  <c r="G648" i="14" s="1"/>
  <c r="F648" i="14" a="1"/>
  <c r="F648" i="14" s="1"/>
  <c r="E648" i="14" a="1"/>
  <c r="E648" i="14" s="1"/>
  <c r="L647" i="14" a="1"/>
  <c r="L647" i="14" s="1"/>
  <c r="K647" i="14" a="1"/>
  <c r="K647" i="14" s="1"/>
  <c r="J647" i="14" a="1"/>
  <c r="J647" i="14" s="1"/>
  <c r="I647" i="14" a="1"/>
  <c r="I647" i="14" s="1"/>
  <c r="H647" i="14" a="1"/>
  <c r="H647" i="14" s="1"/>
  <c r="G647" i="14" a="1"/>
  <c r="G647" i="14" s="1"/>
  <c r="F647" i="14" a="1"/>
  <c r="F647" i="14" s="1"/>
  <c r="E647" i="14" a="1"/>
  <c r="E647" i="14" s="1"/>
  <c r="L646" i="14" a="1"/>
  <c r="L646" i="14" s="1"/>
  <c r="K646" i="14" a="1"/>
  <c r="K646" i="14" s="1"/>
  <c r="J646" i="14" a="1"/>
  <c r="J646" i="14" s="1"/>
  <c r="I646" i="14" a="1"/>
  <c r="I646" i="14" s="1"/>
  <c r="H646" i="14" a="1"/>
  <c r="H646" i="14" s="1"/>
  <c r="G646" i="14" a="1"/>
  <c r="G646" i="14" s="1"/>
  <c r="F646" i="14" a="1"/>
  <c r="F646" i="14" s="1"/>
  <c r="E646" i="14" a="1"/>
  <c r="E646" i="14" s="1"/>
  <c r="L645" i="14" a="1"/>
  <c r="L645" i="14" s="1"/>
  <c r="K645" i="14" a="1"/>
  <c r="K645" i="14" s="1"/>
  <c r="J645" i="14" a="1"/>
  <c r="J645" i="14" s="1"/>
  <c r="I645" i="14" a="1"/>
  <c r="I645" i="14" s="1"/>
  <c r="H645" i="14" a="1"/>
  <c r="H645" i="14" s="1"/>
  <c r="G645" i="14" a="1"/>
  <c r="G645" i="14" s="1"/>
  <c r="F645" i="14" a="1"/>
  <c r="F645" i="14" s="1"/>
  <c r="E645" i="14" a="1"/>
  <c r="E645" i="14" s="1"/>
  <c r="L644" i="14" a="1"/>
  <c r="L644" i="14" s="1"/>
  <c r="K644" i="14" a="1"/>
  <c r="K644" i="14" s="1"/>
  <c r="J644" i="14" a="1"/>
  <c r="J644" i="14" s="1"/>
  <c r="I644" i="14" a="1"/>
  <c r="I644" i="14" s="1"/>
  <c r="H644" i="14" a="1"/>
  <c r="H644" i="14" s="1"/>
  <c r="G644" i="14" a="1"/>
  <c r="G644" i="14" s="1"/>
  <c r="F644" i="14" a="1"/>
  <c r="F644" i="14" s="1"/>
  <c r="E644" i="14" a="1"/>
  <c r="E644" i="14" s="1"/>
  <c r="L643" i="14" a="1"/>
  <c r="L643" i="14" s="1"/>
  <c r="K643" i="14" a="1"/>
  <c r="K643" i="14" s="1"/>
  <c r="J643" i="14" a="1"/>
  <c r="J643" i="14" s="1"/>
  <c r="I643" i="14" a="1"/>
  <c r="I643" i="14" s="1"/>
  <c r="H643" i="14" a="1"/>
  <c r="H643" i="14" s="1"/>
  <c r="G643" i="14" a="1"/>
  <c r="G643" i="14" s="1"/>
  <c r="F643" i="14" a="1"/>
  <c r="F643" i="14" s="1"/>
  <c r="E643" i="14" a="1"/>
  <c r="E643" i="14" s="1"/>
  <c r="L642" i="14" a="1"/>
  <c r="L642" i="14" s="1"/>
  <c r="K642" i="14" a="1"/>
  <c r="K642" i="14" s="1"/>
  <c r="J642" i="14" a="1"/>
  <c r="J642" i="14" s="1"/>
  <c r="I642" i="14" a="1"/>
  <c r="I642" i="14" s="1"/>
  <c r="H642" i="14" a="1"/>
  <c r="H642" i="14" s="1"/>
  <c r="G642" i="14" a="1"/>
  <c r="G642" i="14" s="1"/>
  <c r="F642" i="14" a="1"/>
  <c r="F642" i="14" s="1"/>
  <c r="E642" i="14" a="1"/>
  <c r="E642" i="14" s="1"/>
  <c r="L641" i="14" a="1"/>
  <c r="L641" i="14" s="1"/>
  <c r="K641" i="14" a="1"/>
  <c r="K641" i="14" s="1"/>
  <c r="J641" i="14" a="1"/>
  <c r="J641" i="14" s="1"/>
  <c r="I641" i="14" a="1"/>
  <c r="I641" i="14" s="1"/>
  <c r="H641" i="14" a="1"/>
  <c r="H641" i="14" s="1"/>
  <c r="G641" i="14" a="1"/>
  <c r="G641" i="14" s="1"/>
  <c r="F641" i="14" a="1"/>
  <c r="F641" i="14" s="1"/>
  <c r="E641" i="14" a="1"/>
  <c r="E641" i="14" s="1"/>
  <c r="L640" i="14" a="1"/>
  <c r="L640" i="14" s="1"/>
  <c r="K640" i="14" a="1"/>
  <c r="K640" i="14" s="1"/>
  <c r="J640" i="14" a="1"/>
  <c r="J640" i="14" s="1"/>
  <c r="I640" i="14" a="1"/>
  <c r="I640" i="14" s="1"/>
  <c r="H640" i="14" a="1"/>
  <c r="H640" i="14" s="1"/>
  <c r="G640" i="14" a="1"/>
  <c r="G640" i="14" s="1"/>
  <c r="F640" i="14" a="1"/>
  <c r="F640" i="14" s="1"/>
  <c r="E640" i="14" a="1"/>
  <c r="E640" i="14" s="1"/>
  <c r="L639" i="14" a="1"/>
  <c r="L639" i="14" s="1"/>
  <c r="K639" i="14" a="1"/>
  <c r="K639" i="14" s="1"/>
  <c r="J639" i="14" a="1"/>
  <c r="J639" i="14" s="1"/>
  <c r="I639" i="14" a="1"/>
  <c r="I639" i="14" s="1"/>
  <c r="H639" i="14" a="1"/>
  <c r="H639" i="14" s="1"/>
  <c r="G639" i="14" a="1"/>
  <c r="G639" i="14" s="1"/>
  <c r="F639" i="14" a="1"/>
  <c r="F639" i="14" s="1"/>
  <c r="E639" i="14" a="1"/>
  <c r="E639" i="14" s="1"/>
  <c r="L638" i="14" a="1"/>
  <c r="L638" i="14" s="1"/>
  <c r="K638" i="14" a="1"/>
  <c r="K638" i="14" s="1"/>
  <c r="J638" i="14" a="1"/>
  <c r="J638" i="14" s="1"/>
  <c r="I638" i="14" a="1"/>
  <c r="I638" i="14" s="1"/>
  <c r="H638" i="14" a="1"/>
  <c r="H638" i="14" s="1"/>
  <c r="G638" i="14" a="1"/>
  <c r="G638" i="14" s="1"/>
  <c r="F638" i="14" a="1"/>
  <c r="F638" i="14" s="1"/>
  <c r="E638" i="14" a="1"/>
  <c r="E638" i="14" s="1"/>
  <c r="L637" i="14" a="1"/>
  <c r="L637" i="14" s="1"/>
  <c r="K637" i="14" a="1"/>
  <c r="K637" i="14" s="1"/>
  <c r="J637" i="14" a="1"/>
  <c r="J637" i="14" s="1"/>
  <c r="I637" i="14" a="1"/>
  <c r="I637" i="14" s="1"/>
  <c r="H637" i="14" a="1"/>
  <c r="H637" i="14" s="1"/>
  <c r="G637" i="14" a="1"/>
  <c r="G637" i="14" s="1"/>
  <c r="F637" i="14" a="1"/>
  <c r="F637" i="14" s="1"/>
  <c r="E637" i="14" a="1"/>
  <c r="E637" i="14" s="1"/>
  <c r="L636" i="14" a="1"/>
  <c r="L636" i="14" s="1"/>
  <c r="K636" i="14" a="1"/>
  <c r="K636" i="14" s="1"/>
  <c r="J636" i="14" a="1"/>
  <c r="J636" i="14" s="1"/>
  <c r="I636" i="14" a="1"/>
  <c r="I636" i="14" s="1"/>
  <c r="H636" i="14" a="1"/>
  <c r="H636" i="14" s="1"/>
  <c r="G636" i="14" a="1"/>
  <c r="G636" i="14" s="1"/>
  <c r="F636" i="14" a="1"/>
  <c r="F636" i="14" s="1"/>
  <c r="E636" i="14" a="1"/>
  <c r="E636" i="14" s="1"/>
  <c r="L635" i="14" a="1"/>
  <c r="L635" i="14" s="1"/>
  <c r="K635" i="14" a="1"/>
  <c r="K635" i="14" s="1"/>
  <c r="J635" i="14" a="1"/>
  <c r="J635" i="14" s="1"/>
  <c r="I635" i="14" a="1"/>
  <c r="I635" i="14" s="1"/>
  <c r="H635" i="14" a="1"/>
  <c r="H635" i="14" s="1"/>
  <c r="G635" i="14" a="1"/>
  <c r="G635" i="14" s="1"/>
  <c r="F635" i="14" a="1"/>
  <c r="F635" i="14" s="1"/>
  <c r="E635" i="14" a="1"/>
  <c r="E635" i="14" s="1"/>
  <c r="L634" i="14" a="1"/>
  <c r="L634" i="14" s="1"/>
  <c r="K634" i="14" a="1"/>
  <c r="K634" i="14" s="1"/>
  <c r="J634" i="14" a="1"/>
  <c r="J634" i="14" s="1"/>
  <c r="I634" i="14" a="1"/>
  <c r="I634" i="14" s="1"/>
  <c r="H634" i="14" a="1"/>
  <c r="H634" i="14" s="1"/>
  <c r="G634" i="14" a="1"/>
  <c r="G634" i="14" s="1"/>
  <c r="F634" i="14" a="1"/>
  <c r="F634" i="14" s="1"/>
  <c r="E634" i="14" a="1"/>
  <c r="E634" i="14" s="1"/>
  <c r="L633" i="14" a="1"/>
  <c r="L633" i="14" s="1"/>
  <c r="K633" i="14" a="1"/>
  <c r="K633" i="14" s="1"/>
  <c r="J633" i="14" a="1"/>
  <c r="J633" i="14" s="1"/>
  <c r="I633" i="14" a="1"/>
  <c r="I633" i="14" s="1"/>
  <c r="H633" i="14" a="1"/>
  <c r="H633" i="14" s="1"/>
  <c r="G633" i="14" a="1"/>
  <c r="G633" i="14" s="1"/>
  <c r="F633" i="14" a="1"/>
  <c r="F633" i="14" s="1"/>
  <c r="E633" i="14" a="1"/>
  <c r="E633" i="14" s="1"/>
  <c r="L632" i="14" a="1"/>
  <c r="L632" i="14" s="1"/>
  <c r="K632" i="14" a="1"/>
  <c r="K632" i="14" s="1"/>
  <c r="J632" i="14" a="1"/>
  <c r="J632" i="14" s="1"/>
  <c r="I632" i="14" a="1"/>
  <c r="I632" i="14" s="1"/>
  <c r="H632" i="14" a="1"/>
  <c r="H632" i="14" s="1"/>
  <c r="G632" i="14" a="1"/>
  <c r="G632" i="14" s="1"/>
  <c r="F632" i="14" a="1"/>
  <c r="F632" i="14" s="1"/>
  <c r="E632" i="14" a="1"/>
  <c r="E632" i="14" s="1"/>
  <c r="L631" i="14" a="1"/>
  <c r="L631" i="14" s="1"/>
  <c r="K631" i="14" a="1"/>
  <c r="K631" i="14" s="1"/>
  <c r="J631" i="14" a="1"/>
  <c r="J631" i="14" s="1"/>
  <c r="I631" i="14" a="1"/>
  <c r="I631" i="14" s="1"/>
  <c r="H631" i="14" a="1"/>
  <c r="H631" i="14" s="1"/>
  <c r="G631" i="14" a="1"/>
  <c r="G631" i="14" s="1"/>
  <c r="F631" i="14" a="1"/>
  <c r="F631" i="14" s="1"/>
  <c r="E631" i="14" a="1"/>
  <c r="E631" i="14" s="1"/>
  <c r="L630" i="14" a="1"/>
  <c r="L630" i="14" s="1"/>
  <c r="K630" i="14" a="1"/>
  <c r="K630" i="14" s="1"/>
  <c r="J630" i="14" a="1"/>
  <c r="J630" i="14" s="1"/>
  <c r="I630" i="14" a="1"/>
  <c r="I630" i="14" s="1"/>
  <c r="H630" i="14" a="1"/>
  <c r="H630" i="14" s="1"/>
  <c r="G630" i="14" a="1"/>
  <c r="G630" i="14" s="1"/>
  <c r="F630" i="14" a="1"/>
  <c r="F630" i="14" s="1"/>
  <c r="E630" i="14" a="1"/>
  <c r="E630" i="14" s="1"/>
  <c r="L629" i="14" a="1"/>
  <c r="L629" i="14" s="1"/>
  <c r="K629" i="14" a="1"/>
  <c r="K629" i="14" s="1"/>
  <c r="J629" i="14" a="1"/>
  <c r="J629" i="14" s="1"/>
  <c r="I629" i="14" a="1"/>
  <c r="I629" i="14" s="1"/>
  <c r="H629" i="14" a="1"/>
  <c r="H629" i="14" s="1"/>
  <c r="G629" i="14" a="1"/>
  <c r="G629" i="14" s="1"/>
  <c r="F629" i="14" a="1"/>
  <c r="F629" i="14" s="1"/>
  <c r="E629" i="14" a="1"/>
  <c r="E629" i="14" s="1"/>
  <c r="L628" i="14" a="1"/>
  <c r="L628" i="14" s="1"/>
  <c r="K628" i="14" a="1"/>
  <c r="K628" i="14" s="1"/>
  <c r="J628" i="14" a="1"/>
  <c r="J628" i="14" s="1"/>
  <c r="I628" i="14" a="1"/>
  <c r="I628" i="14" s="1"/>
  <c r="H628" i="14" a="1"/>
  <c r="H628" i="14" s="1"/>
  <c r="G628" i="14" a="1"/>
  <c r="G628" i="14" s="1"/>
  <c r="F628" i="14" a="1"/>
  <c r="F628" i="14" s="1"/>
  <c r="E628" i="14" a="1"/>
  <c r="E628" i="14" s="1"/>
  <c r="L627" i="14" a="1"/>
  <c r="L627" i="14" s="1"/>
  <c r="K627" i="14" a="1"/>
  <c r="K627" i="14" s="1"/>
  <c r="J627" i="14" a="1"/>
  <c r="J627" i="14" s="1"/>
  <c r="I627" i="14" a="1"/>
  <c r="I627" i="14" s="1"/>
  <c r="H627" i="14" a="1"/>
  <c r="H627" i="14" s="1"/>
  <c r="G627" i="14" a="1"/>
  <c r="G627" i="14" s="1"/>
  <c r="F627" i="14" a="1"/>
  <c r="F627" i="14" s="1"/>
  <c r="E627" i="14" a="1"/>
  <c r="E627" i="14" s="1"/>
  <c r="L626" i="14" a="1"/>
  <c r="L626" i="14" s="1"/>
  <c r="K626" i="14" a="1"/>
  <c r="K626" i="14" s="1"/>
  <c r="J626" i="14" a="1"/>
  <c r="J626" i="14" s="1"/>
  <c r="I626" i="14" a="1"/>
  <c r="I626" i="14" s="1"/>
  <c r="H626" i="14" a="1"/>
  <c r="H626" i="14" s="1"/>
  <c r="G626" i="14" a="1"/>
  <c r="G626" i="14" s="1"/>
  <c r="F626" i="14" a="1"/>
  <c r="F626" i="14" s="1"/>
  <c r="E626" i="14" a="1"/>
  <c r="E626" i="14" s="1"/>
  <c r="L625" i="14" a="1"/>
  <c r="L625" i="14" s="1"/>
  <c r="K625" i="14" a="1"/>
  <c r="K625" i="14" s="1"/>
  <c r="J625" i="14" a="1"/>
  <c r="J625" i="14" s="1"/>
  <c r="I625" i="14" a="1"/>
  <c r="I625" i="14" s="1"/>
  <c r="H625" i="14" a="1"/>
  <c r="H625" i="14" s="1"/>
  <c r="G625" i="14" a="1"/>
  <c r="G625" i="14" s="1"/>
  <c r="F625" i="14" a="1"/>
  <c r="F625" i="14" s="1"/>
  <c r="E625" i="14" a="1"/>
  <c r="E625" i="14" s="1"/>
  <c r="L624" i="14" a="1"/>
  <c r="L624" i="14" s="1"/>
  <c r="K624" i="14" a="1"/>
  <c r="K624" i="14" s="1"/>
  <c r="J624" i="14" a="1"/>
  <c r="J624" i="14" s="1"/>
  <c r="I624" i="14" a="1"/>
  <c r="I624" i="14" s="1"/>
  <c r="H624" i="14" a="1"/>
  <c r="H624" i="14" s="1"/>
  <c r="G624" i="14" a="1"/>
  <c r="G624" i="14" s="1"/>
  <c r="F624" i="14" a="1"/>
  <c r="F624" i="14" s="1"/>
  <c r="E624" i="14" a="1"/>
  <c r="E624" i="14" s="1"/>
  <c r="L623" i="14" a="1"/>
  <c r="L623" i="14" s="1"/>
  <c r="K623" i="14" a="1"/>
  <c r="K623" i="14" s="1"/>
  <c r="J623" i="14" a="1"/>
  <c r="J623" i="14" s="1"/>
  <c r="I623" i="14" a="1"/>
  <c r="I623" i="14" s="1"/>
  <c r="H623" i="14" a="1"/>
  <c r="H623" i="14" s="1"/>
  <c r="G623" i="14" a="1"/>
  <c r="G623" i="14" s="1"/>
  <c r="F623" i="14" a="1"/>
  <c r="F623" i="14" s="1"/>
  <c r="E623" i="14" a="1"/>
  <c r="E623" i="14" s="1"/>
  <c r="L622" i="14" a="1"/>
  <c r="L622" i="14" s="1"/>
  <c r="K622" i="14" a="1"/>
  <c r="K622" i="14" s="1"/>
  <c r="J622" i="14" a="1"/>
  <c r="J622" i="14" s="1"/>
  <c r="I622" i="14" a="1"/>
  <c r="I622" i="14" s="1"/>
  <c r="H622" i="14" a="1"/>
  <c r="H622" i="14" s="1"/>
  <c r="G622" i="14" a="1"/>
  <c r="G622" i="14" s="1"/>
  <c r="F622" i="14" a="1"/>
  <c r="F622" i="14" s="1"/>
  <c r="E622" i="14" a="1"/>
  <c r="E622" i="14" s="1"/>
  <c r="L621" i="14" a="1"/>
  <c r="L621" i="14" s="1"/>
  <c r="K621" i="14" a="1"/>
  <c r="K621" i="14" s="1"/>
  <c r="J621" i="14" a="1"/>
  <c r="J621" i="14" s="1"/>
  <c r="I621" i="14" a="1"/>
  <c r="I621" i="14" s="1"/>
  <c r="H621" i="14" a="1"/>
  <c r="H621" i="14" s="1"/>
  <c r="G621" i="14" a="1"/>
  <c r="G621" i="14" s="1"/>
  <c r="F621" i="14" a="1"/>
  <c r="F621" i="14" s="1"/>
  <c r="E621" i="14" a="1"/>
  <c r="E621" i="14" s="1"/>
  <c r="L620" i="14" a="1"/>
  <c r="L620" i="14" s="1"/>
  <c r="K620" i="14" a="1"/>
  <c r="K620" i="14" s="1"/>
  <c r="J620" i="14" a="1"/>
  <c r="J620" i="14" s="1"/>
  <c r="I620" i="14" a="1"/>
  <c r="I620" i="14" s="1"/>
  <c r="H620" i="14" a="1"/>
  <c r="H620" i="14" s="1"/>
  <c r="G620" i="14" a="1"/>
  <c r="G620" i="14" s="1"/>
  <c r="F620" i="14" a="1"/>
  <c r="F620" i="14" s="1"/>
  <c r="E620" i="14" a="1"/>
  <c r="E620" i="14" s="1"/>
  <c r="L619" i="14" a="1"/>
  <c r="L619" i="14" s="1"/>
  <c r="K619" i="14" a="1"/>
  <c r="K619" i="14" s="1"/>
  <c r="J619" i="14" a="1"/>
  <c r="J619" i="14" s="1"/>
  <c r="I619" i="14" a="1"/>
  <c r="I619" i="14" s="1"/>
  <c r="H619" i="14" a="1"/>
  <c r="H619" i="14" s="1"/>
  <c r="G619" i="14" a="1"/>
  <c r="G619" i="14" s="1"/>
  <c r="F619" i="14" a="1"/>
  <c r="F619" i="14" s="1"/>
  <c r="E619" i="14" a="1"/>
  <c r="E619" i="14" s="1"/>
  <c r="E569" i="14" a="1"/>
  <c r="E569" i="14" s="1"/>
  <c r="F569" i="14" a="1"/>
  <c r="F569" i="14" s="1"/>
  <c r="G569" i="14" a="1"/>
  <c r="G569" i="14" s="1"/>
  <c r="H569" i="14" a="1"/>
  <c r="H569" i="14" s="1"/>
  <c r="I569" i="14" a="1"/>
  <c r="I569" i="14" s="1"/>
  <c r="J569" i="14" a="1"/>
  <c r="J569" i="14" s="1"/>
  <c r="K569" i="14" a="1"/>
  <c r="K569" i="14" s="1"/>
  <c r="L569" i="14" a="1"/>
  <c r="L569" i="14" s="1"/>
  <c r="E570" i="14" a="1"/>
  <c r="E570" i="14" s="1"/>
  <c r="F570" i="14" a="1"/>
  <c r="F570" i="14" s="1"/>
  <c r="G570" i="14" a="1"/>
  <c r="G570" i="14" s="1"/>
  <c r="H570" i="14" a="1"/>
  <c r="H570" i="14" s="1"/>
  <c r="I570" i="14" a="1"/>
  <c r="I570" i="14" s="1"/>
  <c r="J570" i="14" a="1"/>
  <c r="J570" i="14" s="1"/>
  <c r="K570" i="14" a="1"/>
  <c r="K570" i="14" s="1"/>
  <c r="L570" i="14" a="1"/>
  <c r="L570" i="14" s="1"/>
  <c r="E571" i="14" a="1"/>
  <c r="E571" i="14" s="1"/>
  <c r="F571" i="14" a="1"/>
  <c r="F571" i="14" s="1"/>
  <c r="G571" i="14" a="1"/>
  <c r="G571" i="14" s="1"/>
  <c r="H571" i="14" a="1"/>
  <c r="H571" i="14" s="1"/>
  <c r="I571" i="14" a="1"/>
  <c r="I571" i="14" s="1"/>
  <c r="J571" i="14" a="1"/>
  <c r="J571" i="14" s="1"/>
  <c r="K571" i="14" a="1"/>
  <c r="K571" i="14" s="1"/>
  <c r="L571" i="14" a="1"/>
  <c r="L571" i="14" s="1"/>
  <c r="E572" i="14" a="1"/>
  <c r="E572" i="14" s="1"/>
  <c r="F572" i="14" a="1"/>
  <c r="F572" i="14" s="1"/>
  <c r="G572" i="14" a="1"/>
  <c r="G572" i="14" s="1"/>
  <c r="H572" i="14" a="1"/>
  <c r="H572" i="14" s="1"/>
  <c r="I572" i="14" a="1"/>
  <c r="I572" i="14" s="1"/>
  <c r="J572" i="14" a="1"/>
  <c r="J572" i="14" s="1"/>
  <c r="K572" i="14" a="1"/>
  <c r="K572" i="14" s="1"/>
  <c r="L572" i="14" a="1"/>
  <c r="L572" i="14" s="1"/>
  <c r="E573" i="14" a="1"/>
  <c r="E573" i="14" s="1"/>
  <c r="F573" i="14" a="1"/>
  <c r="F573" i="14" s="1"/>
  <c r="G573" i="14" a="1"/>
  <c r="G573" i="14" s="1"/>
  <c r="H573" i="14" a="1"/>
  <c r="H573" i="14" s="1"/>
  <c r="I573" i="14" a="1"/>
  <c r="I573" i="14" s="1"/>
  <c r="J573" i="14" a="1"/>
  <c r="J573" i="14" s="1"/>
  <c r="K573" i="14" a="1"/>
  <c r="K573" i="14" s="1"/>
  <c r="L573" i="14" a="1"/>
  <c r="L573" i="14" s="1"/>
  <c r="E574" i="14" a="1"/>
  <c r="E574" i="14" s="1"/>
  <c r="F574" i="14" a="1"/>
  <c r="F574" i="14" s="1"/>
  <c r="G574" i="14" a="1"/>
  <c r="G574" i="14" s="1"/>
  <c r="H574" i="14" a="1"/>
  <c r="H574" i="14" s="1"/>
  <c r="I574" i="14" a="1"/>
  <c r="I574" i="14" s="1"/>
  <c r="J574" i="14" a="1"/>
  <c r="J574" i="14" s="1"/>
  <c r="K574" i="14" a="1"/>
  <c r="K574" i="14" s="1"/>
  <c r="L574" i="14" a="1"/>
  <c r="L574" i="14" s="1"/>
  <c r="E575" i="14" a="1"/>
  <c r="E575" i="14" s="1"/>
  <c r="F575" i="14" a="1"/>
  <c r="F575" i="14" s="1"/>
  <c r="G575" i="14" a="1"/>
  <c r="G575" i="14" s="1"/>
  <c r="H575" i="14" a="1"/>
  <c r="H575" i="14" s="1"/>
  <c r="I575" i="14" a="1"/>
  <c r="I575" i="14" s="1"/>
  <c r="J575" i="14" a="1"/>
  <c r="J575" i="14" s="1"/>
  <c r="K575" i="14" a="1"/>
  <c r="K575" i="14" s="1"/>
  <c r="L575" i="14" a="1"/>
  <c r="L575" i="14" s="1"/>
  <c r="E576" i="14" a="1"/>
  <c r="E576" i="14" s="1"/>
  <c r="F576" i="14" a="1"/>
  <c r="F576" i="14" s="1"/>
  <c r="G576" i="14" a="1"/>
  <c r="G576" i="14" s="1"/>
  <c r="H576" i="14" a="1"/>
  <c r="H576" i="14" s="1"/>
  <c r="I576" i="14" a="1"/>
  <c r="I576" i="14" s="1"/>
  <c r="J576" i="14" a="1"/>
  <c r="J576" i="14" s="1"/>
  <c r="K576" i="14" a="1"/>
  <c r="K576" i="14" s="1"/>
  <c r="L576" i="14" a="1"/>
  <c r="L576" i="14" s="1"/>
  <c r="E577" i="14" a="1"/>
  <c r="E577" i="14" s="1"/>
  <c r="F577" i="14" a="1"/>
  <c r="F577" i="14" s="1"/>
  <c r="G577" i="14" a="1"/>
  <c r="G577" i="14" s="1"/>
  <c r="H577" i="14" a="1"/>
  <c r="H577" i="14" s="1"/>
  <c r="I577" i="14" a="1"/>
  <c r="I577" i="14" s="1"/>
  <c r="J577" i="14" a="1"/>
  <c r="J577" i="14" s="1"/>
  <c r="K577" i="14" a="1"/>
  <c r="K577" i="14" s="1"/>
  <c r="L577" i="14" a="1"/>
  <c r="L577" i="14" s="1"/>
  <c r="E578" i="14" a="1"/>
  <c r="E578" i="14" s="1"/>
  <c r="F578" i="14" a="1"/>
  <c r="F578" i="14" s="1"/>
  <c r="G578" i="14" a="1"/>
  <c r="G578" i="14" s="1"/>
  <c r="H578" i="14" a="1"/>
  <c r="H578" i="14" s="1"/>
  <c r="I578" i="14" a="1"/>
  <c r="I578" i="14" s="1"/>
  <c r="J578" i="14" a="1"/>
  <c r="J578" i="14" s="1"/>
  <c r="K578" i="14" a="1"/>
  <c r="K578" i="14" s="1"/>
  <c r="L578" i="14" a="1"/>
  <c r="L578" i="14" s="1"/>
  <c r="E579" i="14" a="1"/>
  <c r="E579" i="14" s="1"/>
  <c r="F579" i="14" a="1"/>
  <c r="F579" i="14" s="1"/>
  <c r="G579" i="14" a="1"/>
  <c r="G579" i="14" s="1"/>
  <c r="H579" i="14" a="1"/>
  <c r="H579" i="14" s="1"/>
  <c r="I579" i="14" a="1"/>
  <c r="I579" i="14" s="1"/>
  <c r="J579" i="14" a="1"/>
  <c r="J579" i="14" s="1"/>
  <c r="K579" i="14" a="1"/>
  <c r="K579" i="14" s="1"/>
  <c r="L579" i="14" a="1"/>
  <c r="L579" i="14" s="1"/>
  <c r="E580" i="14" a="1"/>
  <c r="E580" i="14" s="1"/>
  <c r="F580" i="14" a="1"/>
  <c r="F580" i="14" s="1"/>
  <c r="G580" i="14" a="1"/>
  <c r="G580" i="14" s="1"/>
  <c r="H580" i="14" a="1"/>
  <c r="H580" i="14" s="1"/>
  <c r="I580" i="14" a="1"/>
  <c r="I580" i="14" s="1"/>
  <c r="J580" i="14" a="1"/>
  <c r="J580" i="14" s="1"/>
  <c r="K580" i="14" a="1"/>
  <c r="K580" i="14" s="1"/>
  <c r="L580" i="14" a="1"/>
  <c r="L580" i="14" s="1"/>
  <c r="E581" i="14" a="1"/>
  <c r="E581" i="14" s="1"/>
  <c r="F581" i="14" a="1"/>
  <c r="F581" i="14" s="1"/>
  <c r="G581" i="14" a="1"/>
  <c r="G581" i="14" s="1"/>
  <c r="H581" i="14" a="1"/>
  <c r="H581" i="14" s="1"/>
  <c r="I581" i="14" a="1"/>
  <c r="I581" i="14" s="1"/>
  <c r="J581" i="14" a="1"/>
  <c r="J581" i="14" s="1"/>
  <c r="K581" i="14" a="1"/>
  <c r="K581" i="14" s="1"/>
  <c r="L581" i="14" a="1"/>
  <c r="L581" i="14" s="1"/>
  <c r="E582" i="14" a="1"/>
  <c r="E582" i="14" s="1"/>
  <c r="F582" i="14" a="1"/>
  <c r="F582" i="14" s="1"/>
  <c r="G582" i="14" a="1"/>
  <c r="G582" i="14" s="1"/>
  <c r="H582" i="14" a="1"/>
  <c r="H582" i="14" s="1"/>
  <c r="I582" i="14" a="1"/>
  <c r="I582" i="14" s="1"/>
  <c r="J582" i="14" a="1"/>
  <c r="J582" i="14" s="1"/>
  <c r="K582" i="14" a="1"/>
  <c r="K582" i="14" s="1"/>
  <c r="L582" i="14" a="1"/>
  <c r="L582" i="14" s="1"/>
  <c r="E583" i="14" a="1"/>
  <c r="E583" i="14" s="1"/>
  <c r="F583" i="14" a="1"/>
  <c r="F583" i="14" s="1"/>
  <c r="G583" i="14" a="1"/>
  <c r="G583" i="14" s="1"/>
  <c r="H583" i="14" a="1"/>
  <c r="H583" i="14" s="1"/>
  <c r="I583" i="14" a="1"/>
  <c r="I583" i="14" s="1"/>
  <c r="J583" i="14" a="1"/>
  <c r="J583" i="14" s="1"/>
  <c r="K583" i="14" a="1"/>
  <c r="K583" i="14" s="1"/>
  <c r="L583" i="14" a="1"/>
  <c r="L583" i="14" s="1"/>
  <c r="E584" i="14" a="1"/>
  <c r="E584" i="14" s="1"/>
  <c r="F584" i="14" a="1"/>
  <c r="F584" i="14" s="1"/>
  <c r="G584" i="14" a="1"/>
  <c r="G584" i="14" s="1"/>
  <c r="H584" i="14" a="1"/>
  <c r="H584" i="14" s="1"/>
  <c r="I584" i="14" a="1"/>
  <c r="I584" i="14" s="1"/>
  <c r="J584" i="14" a="1"/>
  <c r="J584" i="14" s="1"/>
  <c r="K584" i="14" a="1"/>
  <c r="K584" i="14" s="1"/>
  <c r="L584" i="14" a="1"/>
  <c r="L584" i="14" s="1"/>
  <c r="E585" i="14" a="1"/>
  <c r="E585" i="14" s="1"/>
  <c r="F585" i="14" a="1"/>
  <c r="F585" i="14" s="1"/>
  <c r="G585" i="14" a="1"/>
  <c r="G585" i="14" s="1"/>
  <c r="H585" i="14" a="1"/>
  <c r="H585" i="14" s="1"/>
  <c r="I585" i="14" a="1"/>
  <c r="I585" i="14" s="1"/>
  <c r="J585" i="14" a="1"/>
  <c r="J585" i="14" s="1"/>
  <c r="K585" i="14" a="1"/>
  <c r="K585" i="14" s="1"/>
  <c r="L585" i="14" a="1"/>
  <c r="L585" i="14" s="1"/>
  <c r="E586" i="14" a="1"/>
  <c r="E586" i="14" s="1"/>
  <c r="F586" i="14" a="1"/>
  <c r="F586" i="14" s="1"/>
  <c r="G586" i="14" a="1"/>
  <c r="G586" i="14" s="1"/>
  <c r="H586" i="14" a="1"/>
  <c r="H586" i="14" s="1"/>
  <c r="I586" i="14" a="1"/>
  <c r="I586" i="14" s="1"/>
  <c r="J586" i="14" a="1"/>
  <c r="J586" i="14" s="1"/>
  <c r="K586" i="14" a="1"/>
  <c r="K586" i="14" s="1"/>
  <c r="L586" i="14" a="1"/>
  <c r="L586" i="14" s="1"/>
  <c r="E587" i="14" a="1"/>
  <c r="E587" i="14" s="1"/>
  <c r="F587" i="14" a="1"/>
  <c r="F587" i="14" s="1"/>
  <c r="G587" i="14" a="1"/>
  <c r="G587" i="14" s="1"/>
  <c r="H587" i="14" a="1"/>
  <c r="H587" i="14" s="1"/>
  <c r="I587" i="14" a="1"/>
  <c r="I587" i="14" s="1"/>
  <c r="J587" i="14" a="1"/>
  <c r="J587" i="14" s="1"/>
  <c r="K587" i="14" a="1"/>
  <c r="K587" i="14" s="1"/>
  <c r="L587" i="14" a="1"/>
  <c r="L587" i="14" s="1"/>
  <c r="E588" i="14" a="1"/>
  <c r="E588" i="14" s="1"/>
  <c r="F588" i="14" a="1"/>
  <c r="F588" i="14" s="1"/>
  <c r="G588" i="14" a="1"/>
  <c r="G588" i="14" s="1"/>
  <c r="H588" i="14" a="1"/>
  <c r="H588" i="14" s="1"/>
  <c r="I588" i="14" a="1"/>
  <c r="I588" i="14" s="1"/>
  <c r="J588" i="14" a="1"/>
  <c r="J588" i="14" s="1"/>
  <c r="K588" i="14" a="1"/>
  <c r="K588" i="14" s="1"/>
  <c r="L588" i="14" a="1"/>
  <c r="L588" i="14" s="1"/>
  <c r="E589" i="14" a="1"/>
  <c r="E589" i="14" s="1"/>
  <c r="F589" i="14" a="1"/>
  <c r="F589" i="14" s="1"/>
  <c r="G589" i="14" a="1"/>
  <c r="G589" i="14" s="1"/>
  <c r="H589" i="14" a="1"/>
  <c r="H589" i="14" s="1"/>
  <c r="I589" i="14" a="1"/>
  <c r="I589" i="14" s="1"/>
  <c r="J589" i="14" a="1"/>
  <c r="J589" i="14" s="1"/>
  <c r="K589" i="14" a="1"/>
  <c r="K589" i="14" s="1"/>
  <c r="L589" i="14" a="1"/>
  <c r="L589" i="14" s="1"/>
  <c r="E590" i="14" a="1"/>
  <c r="E590" i="14" s="1"/>
  <c r="F590" i="14" a="1"/>
  <c r="F590" i="14" s="1"/>
  <c r="G590" i="14" a="1"/>
  <c r="G590" i="14" s="1"/>
  <c r="H590" i="14" a="1"/>
  <c r="H590" i="14" s="1"/>
  <c r="I590" i="14" a="1"/>
  <c r="I590" i="14" s="1"/>
  <c r="J590" i="14" a="1"/>
  <c r="J590" i="14" s="1"/>
  <c r="K590" i="14" a="1"/>
  <c r="K590" i="14" s="1"/>
  <c r="L590" i="14" a="1"/>
  <c r="L590" i="14" s="1"/>
  <c r="E591" i="14" a="1"/>
  <c r="E591" i="14" s="1"/>
  <c r="F591" i="14" a="1"/>
  <c r="F591" i="14" s="1"/>
  <c r="G591" i="14" a="1"/>
  <c r="G591" i="14" s="1"/>
  <c r="H591" i="14" a="1"/>
  <c r="H591" i="14" s="1"/>
  <c r="I591" i="14" a="1"/>
  <c r="I591" i="14" s="1"/>
  <c r="J591" i="14" a="1"/>
  <c r="J591" i="14" s="1"/>
  <c r="K591" i="14" a="1"/>
  <c r="K591" i="14" s="1"/>
  <c r="L591" i="14" a="1"/>
  <c r="L591" i="14" s="1"/>
  <c r="E592" i="14" a="1"/>
  <c r="E592" i="14" s="1"/>
  <c r="F592" i="14" a="1"/>
  <c r="F592" i="14" s="1"/>
  <c r="G592" i="14" a="1"/>
  <c r="G592" i="14" s="1"/>
  <c r="H592" i="14" a="1"/>
  <c r="H592" i="14" s="1"/>
  <c r="I592" i="14" a="1"/>
  <c r="I592" i="14" s="1"/>
  <c r="J592" i="14" a="1"/>
  <c r="J592" i="14" s="1"/>
  <c r="K592" i="14" a="1"/>
  <c r="K592" i="14" s="1"/>
  <c r="L592" i="14" a="1"/>
  <c r="L592" i="14" s="1"/>
  <c r="E593" i="14" a="1"/>
  <c r="E593" i="14" s="1"/>
  <c r="F593" i="14" a="1"/>
  <c r="F593" i="14" s="1"/>
  <c r="G593" i="14" a="1"/>
  <c r="G593" i="14" s="1"/>
  <c r="H593" i="14" a="1"/>
  <c r="H593" i="14" s="1"/>
  <c r="I593" i="14" a="1"/>
  <c r="I593" i="14" s="1"/>
  <c r="J593" i="14" a="1"/>
  <c r="J593" i="14" s="1"/>
  <c r="K593" i="14" a="1"/>
  <c r="K593" i="14" s="1"/>
  <c r="L593" i="14" a="1"/>
  <c r="L593" i="14" s="1"/>
  <c r="E594" i="14" a="1"/>
  <c r="E594" i="14" s="1"/>
  <c r="F594" i="14" a="1"/>
  <c r="F594" i="14" s="1"/>
  <c r="G594" i="14" a="1"/>
  <c r="G594" i="14" s="1"/>
  <c r="H594" i="14" a="1"/>
  <c r="H594" i="14" s="1"/>
  <c r="I594" i="14" a="1"/>
  <c r="I594" i="14" s="1"/>
  <c r="J594" i="14" a="1"/>
  <c r="J594" i="14" s="1"/>
  <c r="K594" i="14" a="1"/>
  <c r="K594" i="14" s="1"/>
  <c r="L594" i="14" a="1"/>
  <c r="L594" i="14" s="1"/>
  <c r="E595" i="14" a="1"/>
  <c r="E595" i="14" s="1"/>
  <c r="F595" i="14" a="1"/>
  <c r="F595" i="14" s="1"/>
  <c r="G595" i="14" a="1"/>
  <c r="G595" i="14" s="1"/>
  <c r="H595" i="14" a="1"/>
  <c r="H595" i="14" s="1"/>
  <c r="I595" i="14" a="1"/>
  <c r="I595" i="14" s="1"/>
  <c r="J595" i="14" a="1"/>
  <c r="J595" i="14" s="1"/>
  <c r="K595" i="14" a="1"/>
  <c r="K595" i="14" s="1"/>
  <c r="L595" i="14" a="1"/>
  <c r="L595" i="14" s="1"/>
  <c r="E596" i="14" a="1"/>
  <c r="E596" i="14" s="1"/>
  <c r="F596" i="14" a="1"/>
  <c r="F596" i="14" s="1"/>
  <c r="G596" i="14" a="1"/>
  <c r="G596" i="14" s="1"/>
  <c r="H596" i="14" a="1"/>
  <c r="H596" i="14" s="1"/>
  <c r="I596" i="14" a="1"/>
  <c r="I596" i="14" s="1"/>
  <c r="J596" i="14" a="1"/>
  <c r="J596" i="14" s="1"/>
  <c r="K596" i="14" a="1"/>
  <c r="K596" i="14" s="1"/>
  <c r="L596" i="14" a="1"/>
  <c r="L596" i="14" s="1"/>
  <c r="E597" i="14" a="1"/>
  <c r="E597" i="14" s="1"/>
  <c r="F597" i="14" a="1"/>
  <c r="F597" i="14" s="1"/>
  <c r="G597" i="14" a="1"/>
  <c r="G597" i="14" s="1"/>
  <c r="H597" i="14" a="1"/>
  <c r="H597" i="14" s="1"/>
  <c r="I597" i="14" a="1"/>
  <c r="I597" i="14" s="1"/>
  <c r="J597" i="14" a="1"/>
  <c r="J597" i="14" s="1"/>
  <c r="K597" i="14" a="1"/>
  <c r="K597" i="14" s="1"/>
  <c r="L597" i="14" a="1"/>
  <c r="L597" i="14" s="1"/>
  <c r="E598" i="14" a="1"/>
  <c r="E598" i="14" s="1"/>
  <c r="F598" i="14" a="1"/>
  <c r="F598" i="14" s="1"/>
  <c r="G598" i="14" a="1"/>
  <c r="G598" i="14" s="1"/>
  <c r="H598" i="14" a="1"/>
  <c r="H598" i="14" s="1"/>
  <c r="I598" i="14" a="1"/>
  <c r="I598" i="14" s="1"/>
  <c r="J598" i="14" a="1"/>
  <c r="J598" i="14" s="1"/>
  <c r="K598" i="14" a="1"/>
  <c r="K598" i="14" s="1"/>
  <c r="L598" i="14" a="1"/>
  <c r="L598" i="14" s="1"/>
  <c r="E599" i="14" a="1"/>
  <c r="E599" i="14" s="1"/>
  <c r="F599" i="14" a="1"/>
  <c r="F599" i="14" s="1"/>
  <c r="G599" i="14" a="1"/>
  <c r="G599" i="14" s="1"/>
  <c r="H599" i="14" a="1"/>
  <c r="H599" i="14" s="1"/>
  <c r="I599" i="14" a="1"/>
  <c r="I599" i="14" s="1"/>
  <c r="J599" i="14" a="1"/>
  <c r="J599" i="14" s="1"/>
  <c r="K599" i="14" a="1"/>
  <c r="K599" i="14" s="1"/>
  <c r="L599" i="14" a="1"/>
  <c r="L599" i="14" s="1"/>
  <c r="E600" i="14" a="1"/>
  <c r="E600" i="14" s="1"/>
  <c r="F600" i="14" a="1"/>
  <c r="F600" i="14" s="1"/>
  <c r="G600" i="14" a="1"/>
  <c r="G600" i="14" s="1"/>
  <c r="H600" i="14" a="1"/>
  <c r="H600" i="14" s="1"/>
  <c r="I600" i="14" a="1"/>
  <c r="I600" i="14" s="1"/>
  <c r="J600" i="14" a="1"/>
  <c r="J600" i="14" s="1"/>
  <c r="K600" i="14" a="1"/>
  <c r="K600" i="14" s="1"/>
  <c r="L600" i="14" a="1"/>
  <c r="L600" i="14" s="1"/>
  <c r="E601" i="14" a="1"/>
  <c r="E601" i="14" s="1"/>
  <c r="F601" i="14" a="1"/>
  <c r="F601" i="14" s="1"/>
  <c r="G601" i="14" a="1"/>
  <c r="G601" i="14" s="1"/>
  <c r="H601" i="14" a="1"/>
  <c r="H601" i="14" s="1"/>
  <c r="I601" i="14" a="1"/>
  <c r="I601" i="14" s="1"/>
  <c r="J601" i="14" a="1"/>
  <c r="J601" i="14" s="1"/>
  <c r="K601" i="14" a="1"/>
  <c r="K601" i="14" s="1"/>
  <c r="L601" i="14" a="1"/>
  <c r="L601" i="14" s="1"/>
  <c r="E602" i="14" a="1"/>
  <c r="E602" i="14" s="1"/>
  <c r="F602" i="14" a="1"/>
  <c r="F602" i="14" s="1"/>
  <c r="G602" i="14" a="1"/>
  <c r="G602" i="14" s="1"/>
  <c r="H602" i="14" a="1"/>
  <c r="H602" i="14" s="1"/>
  <c r="I602" i="14" a="1"/>
  <c r="I602" i="14" s="1"/>
  <c r="J602" i="14" a="1"/>
  <c r="J602" i="14" s="1"/>
  <c r="K602" i="14" a="1"/>
  <c r="K602" i="14" s="1"/>
  <c r="L602" i="14" a="1"/>
  <c r="L602" i="14" s="1"/>
  <c r="E603" i="14" a="1"/>
  <c r="E603" i="14" s="1"/>
  <c r="F603" i="14" a="1"/>
  <c r="F603" i="14" s="1"/>
  <c r="G603" i="14" a="1"/>
  <c r="G603" i="14" s="1"/>
  <c r="H603" i="14" a="1"/>
  <c r="H603" i="14" s="1"/>
  <c r="I603" i="14" a="1"/>
  <c r="I603" i="14" s="1"/>
  <c r="J603" i="14" a="1"/>
  <c r="J603" i="14" s="1"/>
  <c r="K603" i="14" a="1"/>
  <c r="K603" i="14" s="1"/>
  <c r="L603" i="14" a="1"/>
  <c r="L603" i="14" s="1"/>
  <c r="E604" i="14" a="1"/>
  <c r="E604" i="14" s="1"/>
  <c r="F604" i="14" a="1"/>
  <c r="F604" i="14" s="1"/>
  <c r="G604" i="14" a="1"/>
  <c r="G604" i="14" s="1"/>
  <c r="H604" i="14" a="1"/>
  <c r="H604" i="14" s="1"/>
  <c r="I604" i="14" a="1"/>
  <c r="I604" i="14" s="1"/>
  <c r="J604" i="14" a="1"/>
  <c r="J604" i="14" s="1"/>
  <c r="K604" i="14" a="1"/>
  <c r="K604" i="14" s="1"/>
  <c r="L604" i="14" a="1"/>
  <c r="L604" i="14" s="1"/>
  <c r="E605" i="14" a="1"/>
  <c r="E605" i="14" s="1"/>
  <c r="F605" i="14" a="1"/>
  <c r="F605" i="14" s="1"/>
  <c r="G605" i="14" a="1"/>
  <c r="G605" i="14" s="1"/>
  <c r="H605" i="14" a="1"/>
  <c r="H605" i="14" s="1"/>
  <c r="I605" i="14" a="1"/>
  <c r="I605" i="14" s="1"/>
  <c r="J605" i="14" a="1"/>
  <c r="J605" i="14" s="1"/>
  <c r="K605" i="14" a="1"/>
  <c r="K605" i="14" s="1"/>
  <c r="L605" i="14" a="1"/>
  <c r="L605" i="14" s="1"/>
  <c r="E606" i="14" a="1"/>
  <c r="E606" i="14" s="1"/>
  <c r="F606" i="14" a="1"/>
  <c r="F606" i="14" s="1"/>
  <c r="G606" i="14" a="1"/>
  <c r="G606" i="14" s="1"/>
  <c r="H606" i="14" a="1"/>
  <c r="H606" i="14" s="1"/>
  <c r="I606" i="14" a="1"/>
  <c r="I606" i="14" s="1"/>
  <c r="J606" i="14" a="1"/>
  <c r="J606" i="14" s="1"/>
  <c r="K606" i="14" a="1"/>
  <c r="K606" i="14" s="1"/>
  <c r="L606" i="14" a="1"/>
  <c r="L606" i="14" s="1"/>
  <c r="E607" i="14" a="1"/>
  <c r="E607" i="14" s="1"/>
  <c r="F607" i="14" a="1"/>
  <c r="F607" i="14" s="1"/>
  <c r="G607" i="14" a="1"/>
  <c r="G607" i="14" s="1"/>
  <c r="H607" i="14" a="1"/>
  <c r="H607" i="14" s="1"/>
  <c r="I607" i="14" a="1"/>
  <c r="I607" i="14" s="1"/>
  <c r="J607" i="14" a="1"/>
  <c r="J607" i="14" s="1"/>
  <c r="K607" i="14" a="1"/>
  <c r="K607" i="14" s="1"/>
  <c r="L607" i="14" a="1"/>
  <c r="L607" i="14" s="1"/>
  <c r="E608" i="14" a="1"/>
  <c r="E608" i="14" s="1"/>
  <c r="F608" i="14" a="1"/>
  <c r="F608" i="14" s="1"/>
  <c r="G608" i="14" a="1"/>
  <c r="G608" i="14" s="1"/>
  <c r="H608" i="14" a="1"/>
  <c r="H608" i="14" s="1"/>
  <c r="I608" i="14" a="1"/>
  <c r="I608" i="14" s="1"/>
  <c r="J608" i="14" a="1"/>
  <c r="J608" i="14" s="1"/>
  <c r="K608" i="14" a="1"/>
  <c r="K608" i="14" s="1"/>
  <c r="L608" i="14" a="1"/>
  <c r="L608" i="14" s="1"/>
  <c r="E609" i="14" a="1"/>
  <c r="E609" i="14" s="1"/>
  <c r="F609" i="14" a="1"/>
  <c r="F609" i="14" s="1"/>
  <c r="G609" i="14" a="1"/>
  <c r="G609" i="14" s="1"/>
  <c r="H609" i="14" a="1"/>
  <c r="H609" i="14" s="1"/>
  <c r="I609" i="14" a="1"/>
  <c r="I609" i="14" s="1"/>
  <c r="J609" i="14" a="1"/>
  <c r="J609" i="14" s="1"/>
  <c r="K609" i="14" a="1"/>
  <c r="K609" i="14" s="1"/>
  <c r="L609" i="14" a="1"/>
  <c r="L609" i="14" s="1"/>
  <c r="E610" i="14" a="1"/>
  <c r="E610" i="14" s="1"/>
  <c r="F610" i="14" a="1"/>
  <c r="F610" i="14" s="1"/>
  <c r="G610" i="14" a="1"/>
  <c r="G610" i="14" s="1"/>
  <c r="H610" i="14" a="1"/>
  <c r="H610" i="14" s="1"/>
  <c r="I610" i="14" a="1"/>
  <c r="I610" i="14" s="1"/>
  <c r="J610" i="14" a="1"/>
  <c r="J610" i="14" s="1"/>
  <c r="K610" i="14" a="1"/>
  <c r="K610" i="14" s="1"/>
  <c r="L610" i="14" a="1"/>
  <c r="L610" i="14" s="1"/>
  <c r="E611" i="14" a="1"/>
  <c r="E611" i="14" s="1"/>
  <c r="F611" i="14" a="1"/>
  <c r="F611" i="14" s="1"/>
  <c r="G611" i="14" a="1"/>
  <c r="G611" i="14" s="1"/>
  <c r="H611" i="14" a="1"/>
  <c r="H611" i="14" s="1"/>
  <c r="I611" i="14" a="1"/>
  <c r="I611" i="14" s="1"/>
  <c r="J611" i="14" a="1"/>
  <c r="J611" i="14" s="1"/>
  <c r="K611" i="14" a="1"/>
  <c r="K611" i="14" s="1"/>
  <c r="L611" i="14" a="1"/>
  <c r="L611" i="14" s="1"/>
  <c r="E612" i="14" a="1"/>
  <c r="E612" i="14" s="1"/>
  <c r="F612" i="14" a="1"/>
  <c r="F612" i="14" s="1"/>
  <c r="G612" i="14" a="1"/>
  <c r="G612" i="14" s="1"/>
  <c r="H612" i="14" a="1"/>
  <c r="H612" i="14" s="1"/>
  <c r="I612" i="14" a="1"/>
  <c r="I612" i="14" s="1"/>
  <c r="J612" i="14" a="1"/>
  <c r="J612" i="14" s="1"/>
  <c r="K612" i="14" a="1"/>
  <c r="K612" i="14" s="1"/>
  <c r="L612" i="14" a="1"/>
  <c r="L612" i="14" s="1"/>
  <c r="E613" i="14" a="1"/>
  <c r="E613" i="14" s="1"/>
  <c r="F613" i="14" a="1"/>
  <c r="F613" i="14" s="1"/>
  <c r="G613" i="14" a="1"/>
  <c r="G613" i="14" s="1"/>
  <c r="H613" i="14" a="1"/>
  <c r="H613" i="14" s="1"/>
  <c r="I613" i="14" a="1"/>
  <c r="I613" i="14" s="1"/>
  <c r="J613" i="14" a="1"/>
  <c r="J613" i="14" s="1"/>
  <c r="K613" i="14" a="1"/>
  <c r="K613" i="14" s="1"/>
  <c r="L613" i="14" a="1"/>
  <c r="L613" i="14" s="1"/>
  <c r="E614" i="14" a="1"/>
  <c r="E614" i="14" s="1"/>
  <c r="F614" i="14" a="1"/>
  <c r="F614" i="14" s="1"/>
  <c r="G614" i="14" a="1"/>
  <c r="G614" i="14" s="1"/>
  <c r="H614" i="14" a="1"/>
  <c r="H614" i="14" s="1"/>
  <c r="I614" i="14" a="1"/>
  <c r="I614" i="14" s="1"/>
  <c r="J614" i="14" a="1"/>
  <c r="J614" i="14" s="1"/>
  <c r="K614" i="14" a="1"/>
  <c r="K614" i="14" s="1"/>
  <c r="L614" i="14" a="1"/>
  <c r="L614" i="14" s="1"/>
  <c r="E615" i="14" a="1"/>
  <c r="E615" i="14" s="1"/>
  <c r="F615" i="14" a="1"/>
  <c r="F615" i="14" s="1"/>
  <c r="G615" i="14" a="1"/>
  <c r="G615" i="14" s="1"/>
  <c r="H615" i="14" a="1"/>
  <c r="H615" i="14" s="1"/>
  <c r="I615" i="14" a="1"/>
  <c r="I615" i="14" s="1"/>
  <c r="J615" i="14" a="1"/>
  <c r="J615" i="14" s="1"/>
  <c r="K615" i="14" a="1"/>
  <c r="K615" i="14" s="1"/>
  <c r="L615" i="14" a="1"/>
  <c r="L615" i="14" s="1"/>
  <c r="E616" i="14" a="1"/>
  <c r="E616" i="14" s="1"/>
  <c r="F616" i="14" a="1"/>
  <c r="F616" i="14" s="1"/>
  <c r="G616" i="14" a="1"/>
  <c r="G616" i="14" s="1"/>
  <c r="H616" i="14" a="1"/>
  <c r="H616" i="14" s="1"/>
  <c r="I616" i="14" a="1"/>
  <c r="I616" i="14" s="1"/>
  <c r="J616" i="14" a="1"/>
  <c r="J616" i="14" s="1"/>
  <c r="K616" i="14" a="1"/>
  <c r="K616" i="14" s="1"/>
  <c r="L616" i="14" a="1"/>
  <c r="L616" i="14" s="1"/>
  <c r="E617" i="14" a="1"/>
  <c r="E617" i="14" s="1"/>
  <c r="F617" i="14" a="1"/>
  <c r="F617" i="14" s="1"/>
  <c r="G617" i="14" a="1"/>
  <c r="G617" i="14" s="1"/>
  <c r="H617" i="14" a="1"/>
  <c r="H617" i="14" s="1"/>
  <c r="I617" i="14" a="1"/>
  <c r="I617" i="14" s="1"/>
  <c r="J617" i="14" a="1"/>
  <c r="J617" i="14" s="1"/>
  <c r="K617" i="14" a="1"/>
  <c r="K617" i="14" s="1"/>
  <c r="L617" i="14" a="1"/>
  <c r="L617" i="14" s="1"/>
  <c r="L568" i="14" a="1"/>
  <c r="L568" i="14" s="1"/>
  <c r="K568" i="14" a="1"/>
  <c r="K568" i="14" s="1"/>
  <c r="J568" i="14" a="1"/>
  <c r="J568" i="14" s="1"/>
  <c r="I568" i="14" a="1"/>
  <c r="I568" i="14" s="1"/>
  <c r="H568" i="14" a="1"/>
  <c r="H568" i="14" s="1"/>
  <c r="G568" i="14" a="1"/>
  <c r="G568" i="14" s="1"/>
  <c r="F568" i="14" a="1"/>
  <c r="F568" i="14" s="1"/>
  <c r="E568" i="14" a="1"/>
  <c r="E568" i="14" s="1"/>
  <c r="E518" i="14" a="1"/>
  <c r="E518" i="14" s="1"/>
  <c r="F518" i="14" a="1"/>
  <c r="F518" i="14" s="1"/>
  <c r="G518" i="14" a="1"/>
  <c r="G518" i="14" s="1"/>
  <c r="H518" i="14" a="1"/>
  <c r="H518" i="14" s="1"/>
  <c r="I518" i="14" a="1"/>
  <c r="I518" i="14" s="1"/>
  <c r="J518" i="14" a="1"/>
  <c r="J518" i="14" s="1"/>
  <c r="K518" i="14" a="1"/>
  <c r="K518" i="14" s="1"/>
  <c r="L518" i="14" a="1"/>
  <c r="L518" i="14" s="1"/>
  <c r="E519" i="14" a="1"/>
  <c r="E519" i="14" s="1"/>
  <c r="F519" i="14" a="1"/>
  <c r="F519" i="14" s="1"/>
  <c r="G519" i="14" a="1"/>
  <c r="G519" i="14" s="1"/>
  <c r="H519" i="14" a="1"/>
  <c r="H519" i="14" s="1"/>
  <c r="I519" i="14" a="1"/>
  <c r="I519" i="14" s="1"/>
  <c r="J519" i="14" a="1"/>
  <c r="J519" i="14" s="1"/>
  <c r="K519" i="14" a="1"/>
  <c r="K519" i="14" s="1"/>
  <c r="L519" i="14" a="1"/>
  <c r="L519" i="14" s="1"/>
  <c r="E520" i="14" a="1"/>
  <c r="E520" i="14" s="1"/>
  <c r="F520" i="14" a="1"/>
  <c r="F520" i="14" s="1"/>
  <c r="G520" i="14" a="1"/>
  <c r="G520" i="14" s="1"/>
  <c r="H520" i="14" a="1"/>
  <c r="H520" i="14" s="1"/>
  <c r="I520" i="14" a="1"/>
  <c r="I520" i="14" s="1"/>
  <c r="J520" i="14" a="1"/>
  <c r="J520" i="14" s="1"/>
  <c r="K520" i="14" a="1"/>
  <c r="K520" i="14" s="1"/>
  <c r="L520" i="14" a="1"/>
  <c r="L520" i="14" s="1"/>
  <c r="E521" i="14" a="1"/>
  <c r="E521" i="14" s="1"/>
  <c r="F521" i="14" a="1"/>
  <c r="F521" i="14" s="1"/>
  <c r="G521" i="14" a="1"/>
  <c r="G521" i="14" s="1"/>
  <c r="H521" i="14" a="1"/>
  <c r="H521" i="14" s="1"/>
  <c r="I521" i="14" a="1"/>
  <c r="I521" i="14" s="1"/>
  <c r="J521" i="14" a="1"/>
  <c r="J521" i="14" s="1"/>
  <c r="K521" i="14" a="1"/>
  <c r="K521" i="14" s="1"/>
  <c r="L521" i="14" a="1"/>
  <c r="L521" i="14" s="1"/>
  <c r="E522" i="14" a="1"/>
  <c r="E522" i="14" s="1"/>
  <c r="F522" i="14" a="1"/>
  <c r="F522" i="14" s="1"/>
  <c r="G522" i="14" a="1"/>
  <c r="G522" i="14" s="1"/>
  <c r="H522" i="14" a="1"/>
  <c r="H522" i="14" s="1"/>
  <c r="I522" i="14" a="1"/>
  <c r="I522" i="14" s="1"/>
  <c r="J522" i="14" a="1"/>
  <c r="J522" i="14" s="1"/>
  <c r="K522" i="14" a="1"/>
  <c r="K522" i="14" s="1"/>
  <c r="L522" i="14" a="1"/>
  <c r="L522" i="14" s="1"/>
  <c r="E523" i="14" a="1"/>
  <c r="E523" i="14" s="1"/>
  <c r="F523" i="14" a="1"/>
  <c r="F523" i="14" s="1"/>
  <c r="G523" i="14" a="1"/>
  <c r="G523" i="14" s="1"/>
  <c r="H523" i="14" a="1"/>
  <c r="H523" i="14" s="1"/>
  <c r="I523" i="14" a="1"/>
  <c r="I523" i="14" s="1"/>
  <c r="J523" i="14" a="1"/>
  <c r="J523" i="14" s="1"/>
  <c r="K523" i="14" a="1"/>
  <c r="K523" i="14" s="1"/>
  <c r="L523" i="14" a="1"/>
  <c r="L523" i="14" s="1"/>
  <c r="E524" i="14" a="1"/>
  <c r="E524" i="14" s="1"/>
  <c r="F524" i="14" a="1"/>
  <c r="F524" i="14" s="1"/>
  <c r="G524" i="14" a="1"/>
  <c r="G524" i="14" s="1"/>
  <c r="H524" i="14" a="1"/>
  <c r="H524" i="14" s="1"/>
  <c r="I524" i="14" a="1"/>
  <c r="I524" i="14" s="1"/>
  <c r="J524" i="14" a="1"/>
  <c r="J524" i="14" s="1"/>
  <c r="K524" i="14" a="1"/>
  <c r="K524" i="14" s="1"/>
  <c r="L524" i="14" a="1"/>
  <c r="L524" i="14" s="1"/>
  <c r="E525" i="14" a="1"/>
  <c r="E525" i="14" s="1"/>
  <c r="F525" i="14" a="1"/>
  <c r="F525" i="14" s="1"/>
  <c r="G525" i="14" a="1"/>
  <c r="G525" i="14" s="1"/>
  <c r="H525" i="14" a="1"/>
  <c r="H525" i="14" s="1"/>
  <c r="I525" i="14" a="1"/>
  <c r="I525" i="14" s="1"/>
  <c r="J525" i="14" a="1"/>
  <c r="J525" i="14" s="1"/>
  <c r="K525" i="14" a="1"/>
  <c r="K525" i="14" s="1"/>
  <c r="L525" i="14" a="1"/>
  <c r="L525" i="14" s="1"/>
  <c r="E526" i="14" a="1"/>
  <c r="E526" i="14" s="1"/>
  <c r="F526" i="14" a="1"/>
  <c r="F526" i="14" s="1"/>
  <c r="G526" i="14" a="1"/>
  <c r="G526" i="14" s="1"/>
  <c r="H526" i="14" a="1"/>
  <c r="H526" i="14" s="1"/>
  <c r="I526" i="14" a="1"/>
  <c r="I526" i="14" s="1"/>
  <c r="J526" i="14" a="1"/>
  <c r="J526" i="14" s="1"/>
  <c r="K526" i="14" a="1"/>
  <c r="K526" i="14" s="1"/>
  <c r="L526" i="14" a="1"/>
  <c r="L526" i="14" s="1"/>
  <c r="E527" i="14" a="1"/>
  <c r="E527" i="14" s="1"/>
  <c r="F527" i="14" a="1"/>
  <c r="F527" i="14" s="1"/>
  <c r="G527" i="14" a="1"/>
  <c r="G527" i="14" s="1"/>
  <c r="H527" i="14" a="1"/>
  <c r="H527" i="14" s="1"/>
  <c r="I527" i="14" a="1"/>
  <c r="I527" i="14" s="1"/>
  <c r="J527" i="14" a="1"/>
  <c r="J527" i="14" s="1"/>
  <c r="K527" i="14" a="1"/>
  <c r="K527" i="14" s="1"/>
  <c r="L527" i="14" a="1"/>
  <c r="L527" i="14" s="1"/>
  <c r="E528" i="14" a="1"/>
  <c r="E528" i="14" s="1"/>
  <c r="F528" i="14" a="1"/>
  <c r="F528" i="14" s="1"/>
  <c r="G528" i="14" a="1"/>
  <c r="G528" i="14" s="1"/>
  <c r="H528" i="14" a="1"/>
  <c r="H528" i="14" s="1"/>
  <c r="I528" i="14" a="1"/>
  <c r="I528" i="14" s="1"/>
  <c r="J528" i="14" a="1"/>
  <c r="J528" i="14" s="1"/>
  <c r="K528" i="14" a="1"/>
  <c r="K528" i="14" s="1"/>
  <c r="L528" i="14" a="1"/>
  <c r="L528" i="14" s="1"/>
  <c r="E529" i="14" a="1"/>
  <c r="E529" i="14" s="1"/>
  <c r="F529" i="14" a="1"/>
  <c r="F529" i="14" s="1"/>
  <c r="G529" i="14" a="1"/>
  <c r="G529" i="14" s="1"/>
  <c r="H529" i="14" a="1"/>
  <c r="H529" i="14" s="1"/>
  <c r="I529" i="14" a="1"/>
  <c r="I529" i="14" s="1"/>
  <c r="J529" i="14" a="1"/>
  <c r="J529" i="14" s="1"/>
  <c r="K529" i="14" a="1"/>
  <c r="K529" i="14" s="1"/>
  <c r="L529" i="14" a="1"/>
  <c r="L529" i="14" s="1"/>
  <c r="E530" i="14" a="1"/>
  <c r="E530" i="14" s="1"/>
  <c r="F530" i="14" a="1"/>
  <c r="F530" i="14" s="1"/>
  <c r="G530" i="14" a="1"/>
  <c r="G530" i="14" s="1"/>
  <c r="H530" i="14" a="1"/>
  <c r="H530" i="14" s="1"/>
  <c r="I530" i="14" a="1"/>
  <c r="I530" i="14" s="1"/>
  <c r="J530" i="14" a="1"/>
  <c r="J530" i="14" s="1"/>
  <c r="K530" i="14" a="1"/>
  <c r="K530" i="14" s="1"/>
  <c r="L530" i="14" a="1"/>
  <c r="L530" i="14" s="1"/>
  <c r="E531" i="14" a="1"/>
  <c r="E531" i="14" s="1"/>
  <c r="F531" i="14" a="1"/>
  <c r="F531" i="14" s="1"/>
  <c r="G531" i="14" a="1"/>
  <c r="G531" i="14" s="1"/>
  <c r="H531" i="14" a="1"/>
  <c r="H531" i="14" s="1"/>
  <c r="I531" i="14" a="1"/>
  <c r="I531" i="14" s="1"/>
  <c r="J531" i="14" a="1"/>
  <c r="J531" i="14" s="1"/>
  <c r="K531" i="14" a="1"/>
  <c r="K531" i="14" s="1"/>
  <c r="L531" i="14" a="1"/>
  <c r="L531" i="14" s="1"/>
  <c r="E532" i="14" a="1"/>
  <c r="E532" i="14" s="1"/>
  <c r="F532" i="14" a="1"/>
  <c r="F532" i="14" s="1"/>
  <c r="G532" i="14" a="1"/>
  <c r="G532" i="14" s="1"/>
  <c r="H532" i="14" a="1"/>
  <c r="H532" i="14" s="1"/>
  <c r="I532" i="14" a="1"/>
  <c r="I532" i="14" s="1"/>
  <c r="J532" i="14" a="1"/>
  <c r="J532" i="14" s="1"/>
  <c r="K532" i="14" a="1"/>
  <c r="K532" i="14" s="1"/>
  <c r="L532" i="14" a="1"/>
  <c r="L532" i="14" s="1"/>
  <c r="E533" i="14" a="1"/>
  <c r="E533" i="14" s="1"/>
  <c r="F533" i="14" a="1"/>
  <c r="F533" i="14" s="1"/>
  <c r="G533" i="14" a="1"/>
  <c r="G533" i="14" s="1"/>
  <c r="H533" i="14" a="1"/>
  <c r="H533" i="14" s="1"/>
  <c r="I533" i="14" a="1"/>
  <c r="I533" i="14" s="1"/>
  <c r="J533" i="14" a="1"/>
  <c r="J533" i="14" s="1"/>
  <c r="K533" i="14" a="1"/>
  <c r="K533" i="14" s="1"/>
  <c r="L533" i="14" a="1"/>
  <c r="L533" i="14" s="1"/>
  <c r="E534" i="14" a="1"/>
  <c r="E534" i="14" s="1"/>
  <c r="F534" i="14" a="1"/>
  <c r="F534" i="14" s="1"/>
  <c r="G534" i="14" a="1"/>
  <c r="G534" i="14" s="1"/>
  <c r="H534" i="14" a="1"/>
  <c r="H534" i="14" s="1"/>
  <c r="I534" i="14" a="1"/>
  <c r="I534" i="14" s="1"/>
  <c r="J534" i="14" a="1"/>
  <c r="J534" i="14" s="1"/>
  <c r="K534" i="14" a="1"/>
  <c r="K534" i="14" s="1"/>
  <c r="L534" i="14" a="1"/>
  <c r="L534" i="14" s="1"/>
  <c r="E535" i="14" a="1"/>
  <c r="E535" i="14" s="1"/>
  <c r="F535" i="14" a="1"/>
  <c r="F535" i="14" s="1"/>
  <c r="G535" i="14" a="1"/>
  <c r="G535" i="14" s="1"/>
  <c r="H535" i="14" a="1"/>
  <c r="H535" i="14" s="1"/>
  <c r="I535" i="14" a="1"/>
  <c r="I535" i="14" s="1"/>
  <c r="J535" i="14" a="1"/>
  <c r="J535" i="14" s="1"/>
  <c r="K535" i="14" a="1"/>
  <c r="K535" i="14" s="1"/>
  <c r="L535" i="14" a="1"/>
  <c r="L535" i="14" s="1"/>
  <c r="E536" i="14" a="1"/>
  <c r="E536" i="14" s="1"/>
  <c r="F536" i="14" a="1"/>
  <c r="F536" i="14" s="1"/>
  <c r="G536" i="14" a="1"/>
  <c r="G536" i="14" s="1"/>
  <c r="H536" i="14" a="1"/>
  <c r="H536" i="14" s="1"/>
  <c r="I536" i="14" a="1"/>
  <c r="I536" i="14" s="1"/>
  <c r="J536" i="14" a="1"/>
  <c r="J536" i="14" s="1"/>
  <c r="K536" i="14" a="1"/>
  <c r="K536" i="14" s="1"/>
  <c r="L536" i="14" a="1"/>
  <c r="L536" i="14" s="1"/>
  <c r="E537" i="14" a="1"/>
  <c r="E537" i="14" s="1"/>
  <c r="F537" i="14" a="1"/>
  <c r="F537" i="14" s="1"/>
  <c r="G537" i="14" a="1"/>
  <c r="G537" i="14" s="1"/>
  <c r="H537" i="14" a="1"/>
  <c r="H537" i="14" s="1"/>
  <c r="I537" i="14" a="1"/>
  <c r="I537" i="14" s="1"/>
  <c r="J537" i="14" a="1"/>
  <c r="J537" i="14" s="1"/>
  <c r="K537" i="14" a="1"/>
  <c r="K537" i="14" s="1"/>
  <c r="L537" i="14" a="1"/>
  <c r="L537" i="14" s="1"/>
  <c r="E538" i="14" a="1"/>
  <c r="E538" i="14" s="1"/>
  <c r="F538" i="14" a="1"/>
  <c r="F538" i="14" s="1"/>
  <c r="G538" i="14" a="1"/>
  <c r="G538" i="14" s="1"/>
  <c r="H538" i="14" a="1"/>
  <c r="H538" i="14" s="1"/>
  <c r="I538" i="14" a="1"/>
  <c r="I538" i="14" s="1"/>
  <c r="J538" i="14" a="1"/>
  <c r="J538" i="14" s="1"/>
  <c r="K538" i="14" a="1"/>
  <c r="K538" i="14" s="1"/>
  <c r="L538" i="14" a="1"/>
  <c r="L538" i="14" s="1"/>
  <c r="E539" i="14" a="1"/>
  <c r="E539" i="14" s="1"/>
  <c r="F539" i="14" a="1"/>
  <c r="F539" i="14" s="1"/>
  <c r="G539" i="14" a="1"/>
  <c r="G539" i="14" s="1"/>
  <c r="H539" i="14" a="1"/>
  <c r="H539" i="14" s="1"/>
  <c r="I539" i="14" a="1"/>
  <c r="I539" i="14" s="1"/>
  <c r="J539" i="14" a="1"/>
  <c r="J539" i="14" s="1"/>
  <c r="K539" i="14" a="1"/>
  <c r="K539" i="14" s="1"/>
  <c r="L539" i="14" a="1"/>
  <c r="L539" i="14" s="1"/>
  <c r="E540" i="14" a="1"/>
  <c r="E540" i="14" s="1"/>
  <c r="F540" i="14" a="1"/>
  <c r="F540" i="14" s="1"/>
  <c r="G540" i="14" a="1"/>
  <c r="G540" i="14" s="1"/>
  <c r="H540" i="14" a="1"/>
  <c r="H540" i="14" s="1"/>
  <c r="I540" i="14" a="1"/>
  <c r="I540" i="14" s="1"/>
  <c r="J540" i="14" a="1"/>
  <c r="J540" i="14" s="1"/>
  <c r="K540" i="14" a="1"/>
  <c r="K540" i="14" s="1"/>
  <c r="L540" i="14" a="1"/>
  <c r="L540" i="14" s="1"/>
  <c r="E541" i="14" a="1"/>
  <c r="E541" i="14" s="1"/>
  <c r="F541" i="14" a="1"/>
  <c r="F541" i="14" s="1"/>
  <c r="G541" i="14" a="1"/>
  <c r="G541" i="14" s="1"/>
  <c r="H541" i="14" a="1"/>
  <c r="H541" i="14" s="1"/>
  <c r="I541" i="14" a="1"/>
  <c r="I541" i="14" s="1"/>
  <c r="J541" i="14" a="1"/>
  <c r="J541" i="14" s="1"/>
  <c r="K541" i="14" a="1"/>
  <c r="K541" i="14" s="1"/>
  <c r="L541" i="14" a="1"/>
  <c r="L541" i="14" s="1"/>
  <c r="E542" i="14" a="1"/>
  <c r="E542" i="14" s="1"/>
  <c r="F542" i="14" a="1"/>
  <c r="F542" i="14" s="1"/>
  <c r="G542" i="14" a="1"/>
  <c r="G542" i="14" s="1"/>
  <c r="H542" i="14" a="1"/>
  <c r="H542" i="14" s="1"/>
  <c r="I542" i="14" a="1"/>
  <c r="I542" i="14" s="1"/>
  <c r="J542" i="14" a="1"/>
  <c r="J542" i="14" s="1"/>
  <c r="K542" i="14" a="1"/>
  <c r="K542" i="14" s="1"/>
  <c r="L542" i="14" a="1"/>
  <c r="L542" i="14" s="1"/>
  <c r="E543" i="14" a="1"/>
  <c r="E543" i="14" s="1"/>
  <c r="F543" i="14" a="1"/>
  <c r="F543" i="14" s="1"/>
  <c r="G543" i="14" a="1"/>
  <c r="G543" i="14" s="1"/>
  <c r="H543" i="14" a="1"/>
  <c r="H543" i="14" s="1"/>
  <c r="I543" i="14" a="1"/>
  <c r="I543" i="14" s="1"/>
  <c r="J543" i="14" a="1"/>
  <c r="J543" i="14" s="1"/>
  <c r="K543" i="14" a="1"/>
  <c r="K543" i="14" s="1"/>
  <c r="L543" i="14" a="1"/>
  <c r="L543" i="14" s="1"/>
  <c r="E544" i="14" a="1"/>
  <c r="E544" i="14" s="1"/>
  <c r="F544" i="14" a="1"/>
  <c r="F544" i="14" s="1"/>
  <c r="G544" i="14" a="1"/>
  <c r="G544" i="14" s="1"/>
  <c r="H544" i="14" a="1"/>
  <c r="H544" i="14" s="1"/>
  <c r="I544" i="14" a="1"/>
  <c r="I544" i="14" s="1"/>
  <c r="J544" i="14" a="1"/>
  <c r="J544" i="14" s="1"/>
  <c r="K544" i="14" a="1"/>
  <c r="K544" i="14" s="1"/>
  <c r="L544" i="14" a="1"/>
  <c r="L544" i="14" s="1"/>
  <c r="E545" i="14" a="1"/>
  <c r="E545" i="14" s="1"/>
  <c r="F545" i="14" a="1"/>
  <c r="F545" i="14" s="1"/>
  <c r="G545" i="14" a="1"/>
  <c r="G545" i="14" s="1"/>
  <c r="H545" i="14" a="1"/>
  <c r="H545" i="14" s="1"/>
  <c r="I545" i="14" a="1"/>
  <c r="I545" i="14" s="1"/>
  <c r="J545" i="14" a="1"/>
  <c r="J545" i="14" s="1"/>
  <c r="K545" i="14" a="1"/>
  <c r="K545" i="14" s="1"/>
  <c r="L545" i="14" a="1"/>
  <c r="L545" i="14" s="1"/>
  <c r="E546" i="14" a="1"/>
  <c r="E546" i="14" s="1"/>
  <c r="F546" i="14" a="1"/>
  <c r="F546" i="14" s="1"/>
  <c r="G546" i="14" a="1"/>
  <c r="G546" i="14" s="1"/>
  <c r="H546" i="14" a="1"/>
  <c r="H546" i="14" s="1"/>
  <c r="I546" i="14" a="1"/>
  <c r="I546" i="14" s="1"/>
  <c r="J546" i="14" a="1"/>
  <c r="J546" i="14" s="1"/>
  <c r="K546" i="14" a="1"/>
  <c r="K546" i="14" s="1"/>
  <c r="L546" i="14" a="1"/>
  <c r="L546" i="14" s="1"/>
  <c r="E547" i="14" a="1"/>
  <c r="E547" i="14" s="1"/>
  <c r="F547" i="14" a="1"/>
  <c r="F547" i="14" s="1"/>
  <c r="G547" i="14" a="1"/>
  <c r="G547" i="14" s="1"/>
  <c r="H547" i="14" a="1"/>
  <c r="H547" i="14" s="1"/>
  <c r="I547" i="14" a="1"/>
  <c r="I547" i="14" s="1"/>
  <c r="J547" i="14" a="1"/>
  <c r="J547" i="14" s="1"/>
  <c r="K547" i="14" a="1"/>
  <c r="K547" i="14" s="1"/>
  <c r="L547" i="14" a="1"/>
  <c r="L547" i="14" s="1"/>
  <c r="E548" i="14" a="1"/>
  <c r="E548" i="14" s="1"/>
  <c r="F548" i="14" a="1"/>
  <c r="F548" i="14" s="1"/>
  <c r="G548" i="14" a="1"/>
  <c r="G548" i="14" s="1"/>
  <c r="H548" i="14" a="1"/>
  <c r="H548" i="14" s="1"/>
  <c r="I548" i="14" a="1"/>
  <c r="I548" i="14" s="1"/>
  <c r="J548" i="14" a="1"/>
  <c r="J548" i="14" s="1"/>
  <c r="K548" i="14" a="1"/>
  <c r="K548" i="14" s="1"/>
  <c r="L548" i="14" a="1"/>
  <c r="L548" i="14" s="1"/>
  <c r="E549" i="14" a="1"/>
  <c r="E549" i="14" s="1"/>
  <c r="F549" i="14" a="1"/>
  <c r="F549" i="14" s="1"/>
  <c r="G549" i="14" a="1"/>
  <c r="G549" i="14" s="1"/>
  <c r="H549" i="14" a="1"/>
  <c r="H549" i="14" s="1"/>
  <c r="I549" i="14" a="1"/>
  <c r="I549" i="14" s="1"/>
  <c r="J549" i="14" a="1"/>
  <c r="J549" i="14" s="1"/>
  <c r="K549" i="14" a="1"/>
  <c r="K549" i="14" s="1"/>
  <c r="L549" i="14" a="1"/>
  <c r="L549" i="14" s="1"/>
  <c r="E550" i="14" a="1"/>
  <c r="E550" i="14" s="1"/>
  <c r="F550" i="14" a="1"/>
  <c r="F550" i="14" s="1"/>
  <c r="G550" i="14" a="1"/>
  <c r="G550" i="14" s="1"/>
  <c r="H550" i="14" a="1"/>
  <c r="H550" i="14" s="1"/>
  <c r="I550" i="14" a="1"/>
  <c r="I550" i="14" s="1"/>
  <c r="J550" i="14" a="1"/>
  <c r="J550" i="14" s="1"/>
  <c r="K550" i="14" a="1"/>
  <c r="K550" i="14" s="1"/>
  <c r="L550" i="14" a="1"/>
  <c r="L550" i="14" s="1"/>
  <c r="E551" i="14" a="1"/>
  <c r="E551" i="14" s="1"/>
  <c r="F551" i="14" a="1"/>
  <c r="F551" i="14" s="1"/>
  <c r="G551" i="14" a="1"/>
  <c r="G551" i="14" s="1"/>
  <c r="H551" i="14" a="1"/>
  <c r="H551" i="14" s="1"/>
  <c r="I551" i="14" a="1"/>
  <c r="I551" i="14" s="1"/>
  <c r="J551" i="14" a="1"/>
  <c r="J551" i="14" s="1"/>
  <c r="K551" i="14" a="1"/>
  <c r="K551" i="14" s="1"/>
  <c r="L551" i="14" a="1"/>
  <c r="L551" i="14" s="1"/>
  <c r="E552" i="14" a="1"/>
  <c r="E552" i="14" s="1"/>
  <c r="F552" i="14" a="1"/>
  <c r="F552" i="14" s="1"/>
  <c r="G552" i="14" a="1"/>
  <c r="G552" i="14" s="1"/>
  <c r="H552" i="14" a="1"/>
  <c r="H552" i="14" s="1"/>
  <c r="I552" i="14" a="1"/>
  <c r="I552" i="14" s="1"/>
  <c r="J552" i="14" a="1"/>
  <c r="J552" i="14" s="1"/>
  <c r="K552" i="14" a="1"/>
  <c r="K552" i="14" s="1"/>
  <c r="L552" i="14" a="1"/>
  <c r="L552" i="14" s="1"/>
  <c r="E553" i="14" a="1"/>
  <c r="E553" i="14" s="1"/>
  <c r="F553" i="14" a="1"/>
  <c r="F553" i="14" s="1"/>
  <c r="G553" i="14" a="1"/>
  <c r="G553" i="14" s="1"/>
  <c r="H553" i="14" a="1"/>
  <c r="H553" i="14" s="1"/>
  <c r="I553" i="14" a="1"/>
  <c r="I553" i="14" s="1"/>
  <c r="J553" i="14" a="1"/>
  <c r="J553" i="14" s="1"/>
  <c r="K553" i="14" a="1"/>
  <c r="K553" i="14" s="1"/>
  <c r="L553" i="14" a="1"/>
  <c r="L553" i="14" s="1"/>
  <c r="E554" i="14" a="1"/>
  <c r="E554" i="14" s="1"/>
  <c r="F554" i="14" a="1"/>
  <c r="F554" i="14" s="1"/>
  <c r="G554" i="14" a="1"/>
  <c r="G554" i="14" s="1"/>
  <c r="H554" i="14" a="1"/>
  <c r="H554" i="14" s="1"/>
  <c r="I554" i="14" a="1"/>
  <c r="I554" i="14" s="1"/>
  <c r="J554" i="14" a="1"/>
  <c r="J554" i="14" s="1"/>
  <c r="K554" i="14" a="1"/>
  <c r="K554" i="14" s="1"/>
  <c r="L554" i="14" a="1"/>
  <c r="L554" i="14" s="1"/>
  <c r="E555" i="14" a="1"/>
  <c r="E555" i="14" s="1"/>
  <c r="F555" i="14" a="1"/>
  <c r="F555" i="14" s="1"/>
  <c r="G555" i="14" a="1"/>
  <c r="G555" i="14" s="1"/>
  <c r="H555" i="14" a="1"/>
  <c r="H555" i="14" s="1"/>
  <c r="I555" i="14" a="1"/>
  <c r="I555" i="14" s="1"/>
  <c r="J555" i="14" a="1"/>
  <c r="J555" i="14" s="1"/>
  <c r="K555" i="14" a="1"/>
  <c r="K555" i="14" s="1"/>
  <c r="L555" i="14" a="1"/>
  <c r="L555" i="14" s="1"/>
  <c r="E556" i="14" a="1"/>
  <c r="E556" i="14" s="1"/>
  <c r="F556" i="14" a="1"/>
  <c r="F556" i="14" s="1"/>
  <c r="G556" i="14" a="1"/>
  <c r="G556" i="14" s="1"/>
  <c r="H556" i="14" a="1"/>
  <c r="H556" i="14" s="1"/>
  <c r="I556" i="14" a="1"/>
  <c r="I556" i="14" s="1"/>
  <c r="J556" i="14" a="1"/>
  <c r="J556" i="14" s="1"/>
  <c r="K556" i="14" a="1"/>
  <c r="K556" i="14" s="1"/>
  <c r="L556" i="14" a="1"/>
  <c r="L556" i="14" s="1"/>
  <c r="E557" i="14" a="1"/>
  <c r="E557" i="14" s="1"/>
  <c r="F557" i="14" a="1"/>
  <c r="F557" i="14" s="1"/>
  <c r="G557" i="14" a="1"/>
  <c r="G557" i="14" s="1"/>
  <c r="H557" i="14" a="1"/>
  <c r="H557" i="14" s="1"/>
  <c r="I557" i="14" a="1"/>
  <c r="I557" i="14" s="1"/>
  <c r="J557" i="14" a="1"/>
  <c r="J557" i="14" s="1"/>
  <c r="K557" i="14" a="1"/>
  <c r="K557" i="14" s="1"/>
  <c r="L557" i="14" a="1"/>
  <c r="L557" i="14" s="1"/>
  <c r="E558" i="14" a="1"/>
  <c r="E558" i="14" s="1"/>
  <c r="F558" i="14" a="1"/>
  <c r="F558" i="14" s="1"/>
  <c r="G558" i="14" a="1"/>
  <c r="G558" i="14" s="1"/>
  <c r="H558" i="14" a="1"/>
  <c r="H558" i="14" s="1"/>
  <c r="I558" i="14" a="1"/>
  <c r="I558" i="14" s="1"/>
  <c r="J558" i="14" a="1"/>
  <c r="J558" i="14" s="1"/>
  <c r="K558" i="14" a="1"/>
  <c r="K558" i="14" s="1"/>
  <c r="L558" i="14" a="1"/>
  <c r="L558" i="14" s="1"/>
  <c r="E559" i="14" a="1"/>
  <c r="E559" i="14" s="1"/>
  <c r="F559" i="14" a="1"/>
  <c r="F559" i="14" s="1"/>
  <c r="G559" i="14" a="1"/>
  <c r="G559" i="14" s="1"/>
  <c r="H559" i="14" a="1"/>
  <c r="H559" i="14" s="1"/>
  <c r="I559" i="14" a="1"/>
  <c r="I559" i="14" s="1"/>
  <c r="J559" i="14" a="1"/>
  <c r="J559" i="14" s="1"/>
  <c r="K559" i="14" a="1"/>
  <c r="K559" i="14" s="1"/>
  <c r="L559" i="14" a="1"/>
  <c r="L559" i="14" s="1"/>
  <c r="E560" i="14" a="1"/>
  <c r="E560" i="14" s="1"/>
  <c r="F560" i="14" a="1"/>
  <c r="F560" i="14" s="1"/>
  <c r="G560" i="14" a="1"/>
  <c r="G560" i="14" s="1"/>
  <c r="H560" i="14" a="1"/>
  <c r="H560" i="14" s="1"/>
  <c r="I560" i="14" a="1"/>
  <c r="I560" i="14" s="1"/>
  <c r="J560" i="14" a="1"/>
  <c r="J560" i="14" s="1"/>
  <c r="K560" i="14" a="1"/>
  <c r="K560" i="14" s="1"/>
  <c r="L560" i="14" a="1"/>
  <c r="L560" i="14" s="1"/>
  <c r="E561" i="14" a="1"/>
  <c r="E561" i="14" s="1"/>
  <c r="F561" i="14" a="1"/>
  <c r="F561" i="14" s="1"/>
  <c r="G561" i="14" a="1"/>
  <c r="G561" i="14" s="1"/>
  <c r="H561" i="14" a="1"/>
  <c r="H561" i="14" s="1"/>
  <c r="I561" i="14" a="1"/>
  <c r="I561" i="14" s="1"/>
  <c r="J561" i="14" a="1"/>
  <c r="J561" i="14" s="1"/>
  <c r="K561" i="14" a="1"/>
  <c r="K561" i="14" s="1"/>
  <c r="L561" i="14" a="1"/>
  <c r="L561" i="14" s="1"/>
  <c r="E562" i="14" a="1"/>
  <c r="E562" i="14" s="1"/>
  <c r="F562" i="14" a="1"/>
  <c r="F562" i="14" s="1"/>
  <c r="G562" i="14" a="1"/>
  <c r="G562" i="14" s="1"/>
  <c r="H562" i="14" a="1"/>
  <c r="H562" i="14" s="1"/>
  <c r="I562" i="14" a="1"/>
  <c r="I562" i="14" s="1"/>
  <c r="J562" i="14" a="1"/>
  <c r="J562" i="14" s="1"/>
  <c r="K562" i="14" a="1"/>
  <c r="K562" i="14" s="1"/>
  <c r="L562" i="14" a="1"/>
  <c r="L562" i="14" s="1"/>
  <c r="E563" i="14" a="1"/>
  <c r="E563" i="14" s="1"/>
  <c r="F563" i="14" a="1"/>
  <c r="F563" i="14" s="1"/>
  <c r="G563" i="14" a="1"/>
  <c r="G563" i="14" s="1"/>
  <c r="H563" i="14" a="1"/>
  <c r="H563" i="14" s="1"/>
  <c r="I563" i="14" a="1"/>
  <c r="I563" i="14" s="1"/>
  <c r="J563" i="14" a="1"/>
  <c r="J563" i="14" s="1"/>
  <c r="K563" i="14" a="1"/>
  <c r="K563" i="14" s="1"/>
  <c r="L563" i="14" a="1"/>
  <c r="L563" i="14" s="1"/>
  <c r="E564" i="14" a="1"/>
  <c r="E564" i="14" s="1"/>
  <c r="F564" i="14" a="1"/>
  <c r="F564" i="14" s="1"/>
  <c r="G564" i="14" a="1"/>
  <c r="G564" i="14" s="1"/>
  <c r="H564" i="14" a="1"/>
  <c r="H564" i="14" s="1"/>
  <c r="I564" i="14" a="1"/>
  <c r="I564" i="14" s="1"/>
  <c r="J564" i="14" a="1"/>
  <c r="J564" i="14" s="1"/>
  <c r="K564" i="14" a="1"/>
  <c r="K564" i="14" s="1"/>
  <c r="L564" i="14" a="1"/>
  <c r="L564" i="14" s="1"/>
  <c r="E565" i="14" a="1"/>
  <c r="E565" i="14" s="1"/>
  <c r="F565" i="14" a="1"/>
  <c r="F565" i="14" s="1"/>
  <c r="G565" i="14" a="1"/>
  <c r="G565" i="14" s="1"/>
  <c r="H565" i="14" a="1"/>
  <c r="H565" i="14" s="1"/>
  <c r="I565" i="14" a="1"/>
  <c r="I565" i="14" s="1"/>
  <c r="J565" i="14" a="1"/>
  <c r="J565" i="14" s="1"/>
  <c r="K565" i="14" a="1"/>
  <c r="K565" i="14" s="1"/>
  <c r="L565" i="14" a="1"/>
  <c r="L565" i="14" s="1"/>
  <c r="E566" i="14" a="1"/>
  <c r="E566" i="14" s="1"/>
  <c r="F566" i="14" a="1"/>
  <c r="F566" i="14" s="1"/>
  <c r="G566" i="14" a="1"/>
  <c r="G566" i="14" s="1"/>
  <c r="H566" i="14" a="1"/>
  <c r="H566" i="14" s="1"/>
  <c r="I566" i="14" a="1"/>
  <c r="I566" i="14" s="1"/>
  <c r="J566" i="14" a="1"/>
  <c r="J566" i="14" s="1"/>
  <c r="K566" i="14" a="1"/>
  <c r="K566" i="14" s="1"/>
  <c r="L566" i="14" a="1"/>
  <c r="L566" i="14" s="1"/>
  <c r="L517" i="14" a="1"/>
  <c r="L517" i="14" s="1"/>
  <c r="K517" i="14" a="1"/>
  <c r="K517" i="14" s="1"/>
  <c r="J517" i="14" a="1"/>
  <c r="J517" i="14" s="1"/>
  <c r="I517" i="14" a="1"/>
  <c r="I517" i="14" s="1"/>
  <c r="H517" i="14" a="1"/>
  <c r="H517" i="14" s="1"/>
  <c r="G517" i="14" a="1"/>
  <c r="G517" i="14" s="1"/>
  <c r="F517" i="14" a="1"/>
  <c r="F517" i="14" s="1"/>
  <c r="E517" i="14" a="1"/>
  <c r="E517" i="14" s="1"/>
  <c r="E467" i="14" a="1"/>
  <c r="E467" i="14" s="1"/>
  <c r="F467" i="14" a="1"/>
  <c r="F467" i="14" s="1"/>
  <c r="G467" i="14" a="1"/>
  <c r="G467" i="14" s="1"/>
  <c r="H467" i="14" a="1"/>
  <c r="H467" i="14" s="1"/>
  <c r="I467" i="14" a="1"/>
  <c r="I467" i="14" s="1"/>
  <c r="J467" i="14" a="1"/>
  <c r="J467" i="14" s="1"/>
  <c r="K467" i="14" a="1"/>
  <c r="K467" i="14" s="1"/>
  <c r="L467" i="14" a="1"/>
  <c r="L467" i="14" s="1"/>
  <c r="E468" i="14" a="1"/>
  <c r="E468" i="14" s="1"/>
  <c r="F468" i="14" a="1"/>
  <c r="F468" i="14" s="1"/>
  <c r="G468" i="14" a="1"/>
  <c r="G468" i="14" s="1"/>
  <c r="H468" i="14" a="1"/>
  <c r="H468" i="14" s="1"/>
  <c r="I468" i="14" a="1"/>
  <c r="I468" i="14" s="1"/>
  <c r="J468" i="14" a="1"/>
  <c r="J468" i="14" s="1"/>
  <c r="K468" i="14" a="1"/>
  <c r="K468" i="14" s="1"/>
  <c r="L468" i="14" a="1"/>
  <c r="L468" i="14" s="1"/>
  <c r="E469" i="14" a="1"/>
  <c r="E469" i="14" s="1"/>
  <c r="F469" i="14" a="1"/>
  <c r="F469" i="14" s="1"/>
  <c r="G469" i="14" a="1"/>
  <c r="G469" i="14" s="1"/>
  <c r="H469" i="14" a="1"/>
  <c r="H469" i="14" s="1"/>
  <c r="I469" i="14" a="1"/>
  <c r="I469" i="14" s="1"/>
  <c r="J469" i="14" a="1"/>
  <c r="J469" i="14" s="1"/>
  <c r="K469" i="14" a="1"/>
  <c r="K469" i="14" s="1"/>
  <c r="L469" i="14" a="1"/>
  <c r="L469" i="14" s="1"/>
  <c r="E470" i="14" a="1"/>
  <c r="E470" i="14" s="1"/>
  <c r="F470" i="14" a="1"/>
  <c r="F470" i="14" s="1"/>
  <c r="G470" i="14" a="1"/>
  <c r="G470" i="14" s="1"/>
  <c r="H470" i="14" a="1"/>
  <c r="H470" i="14" s="1"/>
  <c r="I470" i="14" a="1"/>
  <c r="I470" i="14" s="1"/>
  <c r="J470" i="14" a="1"/>
  <c r="J470" i="14" s="1"/>
  <c r="K470" i="14" a="1"/>
  <c r="K470" i="14" s="1"/>
  <c r="L470" i="14" a="1"/>
  <c r="L470" i="14" s="1"/>
  <c r="E471" i="14" a="1"/>
  <c r="E471" i="14" s="1"/>
  <c r="F471" i="14" a="1"/>
  <c r="F471" i="14" s="1"/>
  <c r="G471" i="14" a="1"/>
  <c r="G471" i="14" s="1"/>
  <c r="H471" i="14" a="1"/>
  <c r="H471" i="14" s="1"/>
  <c r="I471" i="14" a="1"/>
  <c r="I471" i="14" s="1"/>
  <c r="J471" i="14" a="1"/>
  <c r="J471" i="14" s="1"/>
  <c r="K471" i="14" a="1"/>
  <c r="K471" i="14" s="1"/>
  <c r="L471" i="14" a="1"/>
  <c r="L471" i="14" s="1"/>
  <c r="E472" i="14" a="1"/>
  <c r="E472" i="14" s="1"/>
  <c r="F472" i="14" a="1"/>
  <c r="F472" i="14" s="1"/>
  <c r="G472" i="14" a="1"/>
  <c r="G472" i="14" s="1"/>
  <c r="H472" i="14" a="1"/>
  <c r="H472" i="14" s="1"/>
  <c r="I472" i="14" a="1"/>
  <c r="I472" i="14" s="1"/>
  <c r="J472" i="14" a="1"/>
  <c r="J472" i="14" s="1"/>
  <c r="K472" i="14" a="1"/>
  <c r="K472" i="14" s="1"/>
  <c r="L472" i="14" a="1"/>
  <c r="L472" i="14" s="1"/>
  <c r="E473" i="14" a="1"/>
  <c r="E473" i="14" s="1"/>
  <c r="F473" i="14" a="1"/>
  <c r="F473" i="14" s="1"/>
  <c r="G473" i="14" a="1"/>
  <c r="G473" i="14" s="1"/>
  <c r="H473" i="14" a="1"/>
  <c r="H473" i="14" s="1"/>
  <c r="I473" i="14" a="1"/>
  <c r="I473" i="14" s="1"/>
  <c r="J473" i="14" a="1"/>
  <c r="J473" i="14" s="1"/>
  <c r="K473" i="14" a="1"/>
  <c r="K473" i="14" s="1"/>
  <c r="L473" i="14" a="1"/>
  <c r="L473" i="14" s="1"/>
  <c r="E474" i="14" a="1"/>
  <c r="E474" i="14" s="1"/>
  <c r="F474" i="14" a="1"/>
  <c r="F474" i="14" s="1"/>
  <c r="G474" i="14" a="1"/>
  <c r="G474" i="14" s="1"/>
  <c r="H474" i="14" a="1"/>
  <c r="H474" i="14" s="1"/>
  <c r="I474" i="14" a="1"/>
  <c r="I474" i="14" s="1"/>
  <c r="J474" i="14" a="1"/>
  <c r="J474" i="14" s="1"/>
  <c r="K474" i="14" a="1"/>
  <c r="K474" i="14" s="1"/>
  <c r="L474" i="14" a="1"/>
  <c r="L474" i="14" s="1"/>
  <c r="E475" i="14" a="1"/>
  <c r="E475" i="14" s="1"/>
  <c r="F475" i="14" a="1"/>
  <c r="F475" i="14" s="1"/>
  <c r="G475" i="14" a="1"/>
  <c r="G475" i="14" s="1"/>
  <c r="H475" i="14" a="1"/>
  <c r="H475" i="14" s="1"/>
  <c r="I475" i="14" a="1"/>
  <c r="I475" i="14" s="1"/>
  <c r="J475" i="14" a="1"/>
  <c r="J475" i="14" s="1"/>
  <c r="K475" i="14" a="1"/>
  <c r="K475" i="14" s="1"/>
  <c r="L475" i="14" a="1"/>
  <c r="L475" i="14" s="1"/>
  <c r="E476" i="14" a="1"/>
  <c r="E476" i="14" s="1"/>
  <c r="F476" i="14" a="1"/>
  <c r="F476" i="14" s="1"/>
  <c r="G476" i="14" a="1"/>
  <c r="G476" i="14" s="1"/>
  <c r="H476" i="14" a="1"/>
  <c r="H476" i="14" s="1"/>
  <c r="I476" i="14" a="1"/>
  <c r="I476" i="14" s="1"/>
  <c r="J476" i="14" a="1"/>
  <c r="J476" i="14" s="1"/>
  <c r="K476" i="14" a="1"/>
  <c r="K476" i="14" s="1"/>
  <c r="L476" i="14" a="1"/>
  <c r="L476" i="14" s="1"/>
  <c r="E477" i="14" a="1"/>
  <c r="E477" i="14" s="1"/>
  <c r="F477" i="14" a="1"/>
  <c r="F477" i="14" s="1"/>
  <c r="G477" i="14" a="1"/>
  <c r="G477" i="14" s="1"/>
  <c r="H477" i="14" a="1"/>
  <c r="H477" i="14" s="1"/>
  <c r="I477" i="14" a="1"/>
  <c r="I477" i="14" s="1"/>
  <c r="J477" i="14" a="1"/>
  <c r="J477" i="14" s="1"/>
  <c r="K477" i="14" a="1"/>
  <c r="K477" i="14" s="1"/>
  <c r="L477" i="14" a="1"/>
  <c r="L477" i="14" s="1"/>
  <c r="E478" i="14" a="1"/>
  <c r="E478" i="14" s="1"/>
  <c r="F478" i="14" a="1"/>
  <c r="F478" i="14" s="1"/>
  <c r="G478" i="14" a="1"/>
  <c r="G478" i="14" s="1"/>
  <c r="H478" i="14" a="1"/>
  <c r="H478" i="14" s="1"/>
  <c r="I478" i="14" a="1"/>
  <c r="I478" i="14" s="1"/>
  <c r="J478" i="14" a="1"/>
  <c r="J478" i="14" s="1"/>
  <c r="K478" i="14" a="1"/>
  <c r="K478" i="14" s="1"/>
  <c r="L478" i="14" a="1"/>
  <c r="L478" i="14" s="1"/>
  <c r="E479" i="14" a="1"/>
  <c r="E479" i="14" s="1"/>
  <c r="F479" i="14" a="1"/>
  <c r="F479" i="14" s="1"/>
  <c r="G479" i="14" a="1"/>
  <c r="G479" i="14" s="1"/>
  <c r="H479" i="14" a="1"/>
  <c r="H479" i="14" s="1"/>
  <c r="I479" i="14" a="1"/>
  <c r="I479" i="14" s="1"/>
  <c r="J479" i="14" a="1"/>
  <c r="J479" i="14" s="1"/>
  <c r="K479" i="14" a="1"/>
  <c r="K479" i="14" s="1"/>
  <c r="L479" i="14" a="1"/>
  <c r="L479" i="14" s="1"/>
  <c r="E480" i="14" a="1"/>
  <c r="E480" i="14" s="1"/>
  <c r="F480" i="14" a="1"/>
  <c r="F480" i="14" s="1"/>
  <c r="G480" i="14" a="1"/>
  <c r="G480" i="14" s="1"/>
  <c r="H480" i="14" a="1"/>
  <c r="H480" i="14" s="1"/>
  <c r="I480" i="14" a="1"/>
  <c r="I480" i="14" s="1"/>
  <c r="J480" i="14" a="1"/>
  <c r="J480" i="14" s="1"/>
  <c r="K480" i="14" a="1"/>
  <c r="K480" i="14" s="1"/>
  <c r="L480" i="14" a="1"/>
  <c r="L480" i="14" s="1"/>
  <c r="E481" i="14" a="1"/>
  <c r="E481" i="14" s="1"/>
  <c r="F481" i="14" a="1"/>
  <c r="F481" i="14" s="1"/>
  <c r="G481" i="14" a="1"/>
  <c r="G481" i="14" s="1"/>
  <c r="H481" i="14" a="1"/>
  <c r="H481" i="14" s="1"/>
  <c r="I481" i="14" a="1"/>
  <c r="I481" i="14" s="1"/>
  <c r="J481" i="14" a="1"/>
  <c r="J481" i="14" s="1"/>
  <c r="K481" i="14" a="1"/>
  <c r="K481" i="14" s="1"/>
  <c r="L481" i="14" a="1"/>
  <c r="L481" i="14" s="1"/>
  <c r="E482" i="14" a="1"/>
  <c r="E482" i="14" s="1"/>
  <c r="F482" i="14" a="1"/>
  <c r="F482" i="14" s="1"/>
  <c r="G482" i="14" a="1"/>
  <c r="G482" i="14" s="1"/>
  <c r="H482" i="14" a="1"/>
  <c r="H482" i="14" s="1"/>
  <c r="I482" i="14" a="1"/>
  <c r="I482" i="14" s="1"/>
  <c r="J482" i="14" a="1"/>
  <c r="J482" i="14" s="1"/>
  <c r="K482" i="14" a="1"/>
  <c r="K482" i="14" s="1"/>
  <c r="L482" i="14" a="1"/>
  <c r="L482" i="14" s="1"/>
  <c r="E483" i="14" a="1"/>
  <c r="E483" i="14" s="1"/>
  <c r="F483" i="14" a="1"/>
  <c r="F483" i="14" s="1"/>
  <c r="G483" i="14" a="1"/>
  <c r="G483" i="14" s="1"/>
  <c r="H483" i="14" a="1"/>
  <c r="H483" i="14" s="1"/>
  <c r="I483" i="14" a="1"/>
  <c r="I483" i="14" s="1"/>
  <c r="J483" i="14" a="1"/>
  <c r="J483" i="14" s="1"/>
  <c r="K483" i="14" a="1"/>
  <c r="K483" i="14" s="1"/>
  <c r="L483" i="14" a="1"/>
  <c r="L483" i="14" s="1"/>
  <c r="E484" i="14" a="1"/>
  <c r="E484" i="14" s="1"/>
  <c r="F484" i="14" a="1"/>
  <c r="F484" i="14" s="1"/>
  <c r="G484" i="14" a="1"/>
  <c r="G484" i="14" s="1"/>
  <c r="H484" i="14" a="1"/>
  <c r="H484" i="14" s="1"/>
  <c r="I484" i="14" a="1"/>
  <c r="I484" i="14" s="1"/>
  <c r="J484" i="14" a="1"/>
  <c r="J484" i="14" s="1"/>
  <c r="K484" i="14" a="1"/>
  <c r="K484" i="14" s="1"/>
  <c r="L484" i="14" a="1"/>
  <c r="L484" i="14" s="1"/>
  <c r="E485" i="14" a="1"/>
  <c r="E485" i="14" s="1"/>
  <c r="F485" i="14" a="1"/>
  <c r="F485" i="14" s="1"/>
  <c r="G485" i="14" a="1"/>
  <c r="G485" i="14" s="1"/>
  <c r="H485" i="14" a="1"/>
  <c r="H485" i="14" s="1"/>
  <c r="I485" i="14" a="1"/>
  <c r="I485" i="14" s="1"/>
  <c r="J485" i="14" a="1"/>
  <c r="J485" i="14" s="1"/>
  <c r="K485" i="14" a="1"/>
  <c r="K485" i="14" s="1"/>
  <c r="L485" i="14" a="1"/>
  <c r="L485" i="14" s="1"/>
  <c r="E486" i="14" a="1"/>
  <c r="E486" i="14" s="1"/>
  <c r="F486" i="14" a="1"/>
  <c r="F486" i="14" s="1"/>
  <c r="G486" i="14" a="1"/>
  <c r="G486" i="14" s="1"/>
  <c r="H486" i="14" a="1"/>
  <c r="H486" i="14" s="1"/>
  <c r="I486" i="14" a="1"/>
  <c r="I486" i="14" s="1"/>
  <c r="J486" i="14" a="1"/>
  <c r="J486" i="14" s="1"/>
  <c r="K486" i="14" a="1"/>
  <c r="K486" i="14" s="1"/>
  <c r="L486" i="14" a="1"/>
  <c r="L486" i="14" s="1"/>
  <c r="E487" i="14" a="1"/>
  <c r="E487" i="14" s="1"/>
  <c r="F487" i="14" a="1"/>
  <c r="F487" i="14" s="1"/>
  <c r="G487" i="14" a="1"/>
  <c r="G487" i="14" s="1"/>
  <c r="H487" i="14" a="1"/>
  <c r="H487" i="14" s="1"/>
  <c r="I487" i="14" a="1"/>
  <c r="I487" i="14" s="1"/>
  <c r="J487" i="14" a="1"/>
  <c r="J487" i="14" s="1"/>
  <c r="K487" i="14" a="1"/>
  <c r="K487" i="14" s="1"/>
  <c r="L487" i="14" a="1"/>
  <c r="L487" i="14" s="1"/>
  <c r="E488" i="14" a="1"/>
  <c r="E488" i="14" s="1"/>
  <c r="F488" i="14" a="1"/>
  <c r="F488" i="14" s="1"/>
  <c r="G488" i="14" a="1"/>
  <c r="G488" i="14" s="1"/>
  <c r="H488" i="14" a="1"/>
  <c r="H488" i="14" s="1"/>
  <c r="I488" i="14" a="1"/>
  <c r="I488" i="14" s="1"/>
  <c r="J488" i="14" a="1"/>
  <c r="J488" i="14" s="1"/>
  <c r="K488" i="14" a="1"/>
  <c r="K488" i="14" s="1"/>
  <c r="L488" i="14" a="1"/>
  <c r="L488" i="14" s="1"/>
  <c r="E489" i="14" a="1"/>
  <c r="E489" i="14" s="1"/>
  <c r="F489" i="14" a="1"/>
  <c r="F489" i="14" s="1"/>
  <c r="G489" i="14" a="1"/>
  <c r="G489" i="14" s="1"/>
  <c r="H489" i="14" a="1"/>
  <c r="H489" i="14" s="1"/>
  <c r="I489" i="14" a="1"/>
  <c r="I489" i="14" s="1"/>
  <c r="J489" i="14" a="1"/>
  <c r="J489" i="14" s="1"/>
  <c r="K489" i="14" a="1"/>
  <c r="K489" i="14" s="1"/>
  <c r="L489" i="14" a="1"/>
  <c r="L489" i="14" s="1"/>
  <c r="E490" i="14" a="1"/>
  <c r="E490" i="14" s="1"/>
  <c r="F490" i="14" a="1"/>
  <c r="F490" i="14" s="1"/>
  <c r="G490" i="14" a="1"/>
  <c r="G490" i="14" s="1"/>
  <c r="H490" i="14" a="1"/>
  <c r="H490" i="14" s="1"/>
  <c r="I490" i="14" a="1"/>
  <c r="I490" i="14" s="1"/>
  <c r="J490" i="14" a="1"/>
  <c r="J490" i="14" s="1"/>
  <c r="K490" i="14" a="1"/>
  <c r="K490" i="14" s="1"/>
  <c r="L490" i="14" a="1"/>
  <c r="L490" i="14" s="1"/>
  <c r="E491" i="14" a="1"/>
  <c r="E491" i="14" s="1"/>
  <c r="F491" i="14" a="1"/>
  <c r="F491" i="14" s="1"/>
  <c r="G491" i="14" a="1"/>
  <c r="G491" i="14" s="1"/>
  <c r="H491" i="14" a="1"/>
  <c r="H491" i="14" s="1"/>
  <c r="I491" i="14" a="1"/>
  <c r="I491" i="14" s="1"/>
  <c r="J491" i="14" a="1"/>
  <c r="J491" i="14" s="1"/>
  <c r="K491" i="14" a="1"/>
  <c r="K491" i="14" s="1"/>
  <c r="L491" i="14" a="1"/>
  <c r="L491" i="14" s="1"/>
  <c r="E492" i="14" a="1"/>
  <c r="E492" i="14" s="1"/>
  <c r="F492" i="14" a="1"/>
  <c r="F492" i="14" s="1"/>
  <c r="G492" i="14" a="1"/>
  <c r="G492" i="14" s="1"/>
  <c r="H492" i="14" a="1"/>
  <c r="H492" i="14" s="1"/>
  <c r="I492" i="14" a="1"/>
  <c r="I492" i="14" s="1"/>
  <c r="J492" i="14" a="1"/>
  <c r="J492" i="14" s="1"/>
  <c r="K492" i="14" a="1"/>
  <c r="K492" i="14" s="1"/>
  <c r="L492" i="14" a="1"/>
  <c r="L492" i="14" s="1"/>
  <c r="E493" i="14" a="1"/>
  <c r="E493" i="14" s="1"/>
  <c r="F493" i="14" a="1"/>
  <c r="F493" i="14" s="1"/>
  <c r="G493" i="14" a="1"/>
  <c r="G493" i="14" s="1"/>
  <c r="H493" i="14" a="1"/>
  <c r="H493" i="14" s="1"/>
  <c r="I493" i="14" a="1"/>
  <c r="I493" i="14" s="1"/>
  <c r="J493" i="14" a="1"/>
  <c r="J493" i="14" s="1"/>
  <c r="K493" i="14" a="1"/>
  <c r="K493" i="14" s="1"/>
  <c r="L493" i="14" a="1"/>
  <c r="L493" i="14" s="1"/>
  <c r="E494" i="14" a="1"/>
  <c r="E494" i="14" s="1"/>
  <c r="F494" i="14" a="1"/>
  <c r="F494" i="14" s="1"/>
  <c r="G494" i="14" a="1"/>
  <c r="G494" i="14" s="1"/>
  <c r="H494" i="14" a="1"/>
  <c r="H494" i="14" s="1"/>
  <c r="I494" i="14" a="1"/>
  <c r="I494" i="14" s="1"/>
  <c r="J494" i="14" a="1"/>
  <c r="J494" i="14" s="1"/>
  <c r="K494" i="14" a="1"/>
  <c r="K494" i="14" s="1"/>
  <c r="L494" i="14" a="1"/>
  <c r="L494" i="14" s="1"/>
  <c r="E495" i="14" a="1"/>
  <c r="E495" i="14" s="1"/>
  <c r="F495" i="14" a="1"/>
  <c r="F495" i="14" s="1"/>
  <c r="G495" i="14" a="1"/>
  <c r="G495" i="14" s="1"/>
  <c r="H495" i="14" a="1"/>
  <c r="H495" i="14" s="1"/>
  <c r="I495" i="14" a="1"/>
  <c r="I495" i="14" s="1"/>
  <c r="J495" i="14" a="1"/>
  <c r="J495" i="14" s="1"/>
  <c r="K495" i="14" a="1"/>
  <c r="K495" i="14" s="1"/>
  <c r="L495" i="14" a="1"/>
  <c r="L495" i="14" s="1"/>
  <c r="E496" i="14" a="1"/>
  <c r="E496" i="14" s="1"/>
  <c r="F496" i="14" a="1"/>
  <c r="F496" i="14" s="1"/>
  <c r="G496" i="14" a="1"/>
  <c r="G496" i="14" s="1"/>
  <c r="H496" i="14" a="1"/>
  <c r="H496" i="14" s="1"/>
  <c r="I496" i="14" a="1"/>
  <c r="I496" i="14" s="1"/>
  <c r="J496" i="14" a="1"/>
  <c r="J496" i="14" s="1"/>
  <c r="K496" i="14" a="1"/>
  <c r="K496" i="14" s="1"/>
  <c r="L496" i="14" a="1"/>
  <c r="L496" i="14" s="1"/>
  <c r="E497" i="14" a="1"/>
  <c r="E497" i="14" s="1"/>
  <c r="F497" i="14" a="1"/>
  <c r="F497" i="14" s="1"/>
  <c r="G497" i="14" a="1"/>
  <c r="G497" i="14" s="1"/>
  <c r="H497" i="14" a="1"/>
  <c r="H497" i="14" s="1"/>
  <c r="I497" i="14" a="1"/>
  <c r="I497" i="14" s="1"/>
  <c r="J497" i="14" a="1"/>
  <c r="J497" i="14" s="1"/>
  <c r="K497" i="14" a="1"/>
  <c r="K497" i="14" s="1"/>
  <c r="L497" i="14" a="1"/>
  <c r="L497" i="14" s="1"/>
  <c r="E498" i="14" a="1"/>
  <c r="E498" i="14" s="1"/>
  <c r="F498" i="14" a="1"/>
  <c r="F498" i="14" s="1"/>
  <c r="G498" i="14" a="1"/>
  <c r="G498" i="14" s="1"/>
  <c r="H498" i="14" a="1"/>
  <c r="H498" i="14" s="1"/>
  <c r="I498" i="14" a="1"/>
  <c r="I498" i="14" s="1"/>
  <c r="J498" i="14" a="1"/>
  <c r="J498" i="14" s="1"/>
  <c r="K498" i="14" a="1"/>
  <c r="K498" i="14" s="1"/>
  <c r="L498" i="14" a="1"/>
  <c r="L498" i="14" s="1"/>
  <c r="E499" i="14" a="1"/>
  <c r="E499" i="14" s="1"/>
  <c r="F499" i="14" a="1"/>
  <c r="F499" i="14" s="1"/>
  <c r="G499" i="14" a="1"/>
  <c r="G499" i="14" s="1"/>
  <c r="H499" i="14" a="1"/>
  <c r="H499" i="14" s="1"/>
  <c r="I499" i="14" a="1"/>
  <c r="I499" i="14" s="1"/>
  <c r="J499" i="14" a="1"/>
  <c r="J499" i="14" s="1"/>
  <c r="K499" i="14" a="1"/>
  <c r="K499" i="14" s="1"/>
  <c r="L499" i="14" a="1"/>
  <c r="L499" i="14" s="1"/>
  <c r="E500" i="14" a="1"/>
  <c r="E500" i="14" s="1"/>
  <c r="F500" i="14" a="1"/>
  <c r="F500" i="14" s="1"/>
  <c r="G500" i="14" a="1"/>
  <c r="G500" i="14" s="1"/>
  <c r="H500" i="14" a="1"/>
  <c r="H500" i="14" s="1"/>
  <c r="I500" i="14" a="1"/>
  <c r="I500" i="14" s="1"/>
  <c r="J500" i="14" a="1"/>
  <c r="J500" i="14" s="1"/>
  <c r="K500" i="14" a="1"/>
  <c r="K500" i="14" s="1"/>
  <c r="L500" i="14" a="1"/>
  <c r="L500" i="14" s="1"/>
  <c r="E501" i="14" a="1"/>
  <c r="E501" i="14" s="1"/>
  <c r="F501" i="14" a="1"/>
  <c r="F501" i="14" s="1"/>
  <c r="G501" i="14" a="1"/>
  <c r="G501" i="14" s="1"/>
  <c r="H501" i="14" a="1"/>
  <c r="H501" i="14" s="1"/>
  <c r="I501" i="14" a="1"/>
  <c r="I501" i="14" s="1"/>
  <c r="J501" i="14" a="1"/>
  <c r="J501" i="14" s="1"/>
  <c r="K501" i="14" a="1"/>
  <c r="K501" i="14" s="1"/>
  <c r="L501" i="14" a="1"/>
  <c r="L501" i="14" s="1"/>
  <c r="E502" i="14" a="1"/>
  <c r="E502" i="14" s="1"/>
  <c r="F502" i="14" a="1"/>
  <c r="F502" i="14" s="1"/>
  <c r="G502" i="14" a="1"/>
  <c r="G502" i="14" s="1"/>
  <c r="H502" i="14" a="1"/>
  <c r="H502" i="14" s="1"/>
  <c r="I502" i="14" a="1"/>
  <c r="I502" i="14" s="1"/>
  <c r="J502" i="14" a="1"/>
  <c r="J502" i="14" s="1"/>
  <c r="K502" i="14" a="1"/>
  <c r="K502" i="14" s="1"/>
  <c r="L502" i="14" a="1"/>
  <c r="L502" i="14" s="1"/>
  <c r="E503" i="14" a="1"/>
  <c r="E503" i="14" s="1"/>
  <c r="F503" i="14" a="1"/>
  <c r="F503" i="14" s="1"/>
  <c r="G503" i="14" a="1"/>
  <c r="G503" i="14" s="1"/>
  <c r="H503" i="14" a="1"/>
  <c r="H503" i="14" s="1"/>
  <c r="I503" i="14" a="1"/>
  <c r="I503" i="14" s="1"/>
  <c r="J503" i="14" a="1"/>
  <c r="J503" i="14" s="1"/>
  <c r="K503" i="14" a="1"/>
  <c r="K503" i="14" s="1"/>
  <c r="L503" i="14" a="1"/>
  <c r="L503" i="14" s="1"/>
  <c r="E504" i="14" a="1"/>
  <c r="E504" i="14" s="1"/>
  <c r="F504" i="14" a="1"/>
  <c r="F504" i="14" s="1"/>
  <c r="G504" i="14" a="1"/>
  <c r="G504" i="14" s="1"/>
  <c r="H504" i="14" a="1"/>
  <c r="H504" i="14" s="1"/>
  <c r="I504" i="14" a="1"/>
  <c r="I504" i="14" s="1"/>
  <c r="J504" i="14" a="1"/>
  <c r="J504" i="14" s="1"/>
  <c r="K504" i="14" a="1"/>
  <c r="K504" i="14" s="1"/>
  <c r="L504" i="14" a="1"/>
  <c r="L504" i="14" s="1"/>
  <c r="E505" i="14" a="1"/>
  <c r="E505" i="14" s="1"/>
  <c r="F505" i="14" a="1"/>
  <c r="F505" i="14" s="1"/>
  <c r="G505" i="14" a="1"/>
  <c r="G505" i="14" s="1"/>
  <c r="H505" i="14" a="1"/>
  <c r="H505" i="14" s="1"/>
  <c r="I505" i="14" a="1"/>
  <c r="I505" i="14" s="1"/>
  <c r="J505" i="14" a="1"/>
  <c r="J505" i="14" s="1"/>
  <c r="K505" i="14" a="1"/>
  <c r="K505" i="14" s="1"/>
  <c r="L505" i="14" a="1"/>
  <c r="L505" i="14" s="1"/>
  <c r="E506" i="14" a="1"/>
  <c r="E506" i="14" s="1"/>
  <c r="F506" i="14" a="1"/>
  <c r="F506" i="14" s="1"/>
  <c r="G506" i="14" a="1"/>
  <c r="G506" i="14" s="1"/>
  <c r="H506" i="14" a="1"/>
  <c r="H506" i="14" s="1"/>
  <c r="I506" i="14" a="1"/>
  <c r="I506" i="14" s="1"/>
  <c r="J506" i="14" a="1"/>
  <c r="J506" i="14" s="1"/>
  <c r="K506" i="14" a="1"/>
  <c r="K506" i="14" s="1"/>
  <c r="L506" i="14" a="1"/>
  <c r="L506" i="14" s="1"/>
  <c r="E507" i="14" a="1"/>
  <c r="E507" i="14" s="1"/>
  <c r="F507" i="14" a="1"/>
  <c r="F507" i="14" s="1"/>
  <c r="G507" i="14" a="1"/>
  <c r="G507" i="14" s="1"/>
  <c r="H507" i="14" a="1"/>
  <c r="H507" i="14" s="1"/>
  <c r="I507" i="14" a="1"/>
  <c r="I507" i="14" s="1"/>
  <c r="J507" i="14" a="1"/>
  <c r="J507" i="14" s="1"/>
  <c r="K507" i="14" a="1"/>
  <c r="K507" i="14" s="1"/>
  <c r="L507" i="14" a="1"/>
  <c r="L507" i="14" s="1"/>
  <c r="E508" i="14" a="1"/>
  <c r="E508" i="14" s="1"/>
  <c r="F508" i="14" a="1"/>
  <c r="F508" i="14" s="1"/>
  <c r="G508" i="14" a="1"/>
  <c r="G508" i="14" s="1"/>
  <c r="H508" i="14" a="1"/>
  <c r="H508" i="14" s="1"/>
  <c r="I508" i="14" a="1"/>
  <c r="I508" i="14" s="1"/>
  <c r="J508" i="14" a="1"/>
  <c r="J508" i="14" s="1"/>
  <c r="K508" i="14" a="1"/>
  <c r="K508" i="14" s="1"/>
  <c r="L508" i="14" a="1"/>
  <c r="L508" i="14" s="1"/>
  <c r="E509" i="14" a="1"/>
  <c r="E509" i="14" s="1"/>
  <c r="F509" i="14" a="1"/>
  <c r="F509" i="14" s="1"/>
  <c r="G509" i="14" a="1"/>
  <c r="G509" i="14" s="1"/>
  <c r="H509" i="14" a="1"/>
  <c r="H509" i="14" s="1"/>
  <c r="I509" i="14" a="1"/>
  <c r="I509" i="14" s="1"/>
  <c r="J509" i="14" a="1"/>
  <c r="J509" i="14" s="1"/>
  <c r="K509" i="14" a="1"/>
  <c r="K509" i="14" s="1"/>
  <c r="L509" i="14" a="1"/>
  <c r="L509" i="14" s="1"/>
  <c r="E510" i="14" a="1"/>
  <c r="E510" i="14" s="1"/>
  <c r="F510" i="14" a="1"/>
  <c r="F510" i="14" s="1"/>
  <c r="G510" i="14" a="1"/>
  <c r="G510" i="14" s="1"/>
  <c r="H510" i="14" a="1"/>
  <c r="H510" i="14" s="1"/>
  <c r="I510" i="14" a="1"/>
  <c r="I510" i="14" s="1"/>
  <c r="J510" i="14" a="1"/>
  <c r="J510" i="14" s="1"/>
  <c r="K510" i="14" a="1"/>
  <c r="K510" i="14" s="1"/>
  <c r="L510" i="14" a="1"/>
  <c r="L510" i="14" s="1"/>
  <c r="E511" i="14" a="1"/>
  <c r="E511" i="14" s="1"/>
  <c r="F511" i="14" a="1"/>
  <c r="F511" i="14" s="1"/>
  <c r="G511" i="14" a="1"/>
  <c r="G511" i="14" s="1"/>
  <c r="H511" i="14" a="1"/>
  <c r="H511" i="14" s="1"/>
  <c r="I511" i="14" a="1"/>
  <c r="I511" i="14" s="1"/>
  <c r="J511" i="14" a="1"/>
  <c r="J511" i="14" s="1"/>
  <c r="K511" i="14" a="1"/>
  <c r="K511" i="14" s="1"/>
  <c r="L511" i="14" a="1"/>
  <c r="L511" i="14" s="1"/>
  <c r="E512" i="14" a="1"/>
  <c r="E512" i="14" s="1"/>
  <c r="F512" i="14" a="1"/>
  <c r="F512" i="14" s="1"/>
  <c r="G512" i="14" a="1"/>
  <c r="G512" i="14" s="1"/>
  <c r="H512" i="14" a="1"/>
  <c r="H512" i="14" s="1"/>
  <c r="I512" i="14" a="1"/>
  <c r="I512" i="14" s="1"/>
  <c r="J512" i="14" a="1"/>
  <c r="J512" i="14" s="1"/>
  <c r="K512" i="14" a="1"/>
  <c r="K512" i="14" s="1"/>
  <c r="L512" i="14" a="1"/>
  <c r="L512" i="14" s="1"/>
  <c r="E513" i="14" a="1"/>
  <c r="E513" i="14" s="1"/>
  <c r="F513" i="14" a="1"/>
  <c r="F513" i="14" s="1"/>
  <c r="G513" i="14" a="1"/>
  <c r="G513" i="14" s="1"/>
  <c r="H513" i="14" a="1"/>
  <c r="H513" i="14" s="1"/>
  <c r="I513" i="14" a="1"/>
  <c r="I513" i="14" s="1"/>
  <c r="J513" i="14" a="1"/>
  <c r="J513" i="14" s="1"/>
  <c r="K513" i="14" a="1"/>
  <c r="K513" i="14" s="1"/>
  <c r="L513" i="14" a="1"/>
  <c r="L513" i="14" s="1"/>
  <c r="E514" i="14" a="1"/>
  <c r="E514" i="14" s="1"/>
  <c r="F514" i="14" a="1"/>
  <c r="F514" i="14" s="1"/>
  <c r="G514" i="14" a="1"/>
  <c r="G514" i="14" s="1"/>
  <c r="H514" i="14" a="1"/>
  <c r="H514" i="14" s="1"/>
  <c r="I514" i="14" a="1"/>
  <c r="I514" i="14" s="1"/>
  <c r="J514" i="14" a="1"/>
  <c r="J514" i="14" s="1"/>
  <c r="K514" i="14" a="1"/>
  <c r="K514" i="14" s="1"/>
  <c r="L514" i="14" a="1"/>
  <c r="L514" i="14" s="1"/>
  <c r="E515" i="14" a="1"/>
  <c r="E515" i="14" s="1"/>
  <c r="F515" i="14" a="1"/>
  <c r="F515" i="14" s="1"/>
  <c r="G515" i="14" a="1"/>
  <c r="G515" i="14" s="1"/>
  <c r="H515" i="14" a="1"/>
  <c r="H515" i="14" s="1"/>
  <c r="I515" i="14" a="1"/>
  <c r="I515" i="14" s="1"/>
  <c r="J515" i="14" a="1"/>
  <c r="J515" i="14" s="1"/>
  <c r="K515" i="14" a="1"/>
  <c r="K515" i="14" s="1"/>
  <c r="L515" i="14" a="1"/>
  <c r="L515" i="14" s="1"/>
  <c r="L466" i="14" a="1"/>
  <c r="L466" i="14" s="1"/>
  <c r="K466" i="14" a="1"/>
  <c r="K466" i="14" s="1"/>
  <c r="J466" i="14" a="1"/>
  <c r="J466" i="14" s="1"/>
  <c r="I466" i="14" a="1"/>
  <c r="I466" i="14" s="1"/>
  <c r="H466" i="14" a="1"/>
  <c r="H466" i="14" s="1"/>
  <c r="G466" i="14" a="1"/>
  <c r="G466" i="14" s="1"/>
  <c r="F466" i="14" a="1"/>
  <c r="F466" i="14" s="1"/>
  <c r="E466" i="14" a="1"/>
  <c r="E466" i="14" s="1"/>
  <c r="E416" i="14" a="1"/>
  <c r="E416" i="14" s="1"/>
  <c r="F416" i="14" a="1"/>
  <c r="F416" i="14" s="1"/>
  <c r="G416" i="14" a="1"/>
  <c r="G416" i="14" s="1"/>
  <c r="H416" i="14" a="1"/>
  <c r="H416" i="14" s="1"/>
  <c r="I416" i="14" a="1"/>
  <c r="I416" i="14" s="1"/>
  <c r="J416" i="14" a="1"/>
  <c r="J416" i="14" s="1"/>
  <c r="K416" i="14" a="1"/>
  <c r="K416" i="14" s="1"/>
  <c r="L416" i="14" a="1"/>
  <c r="L416" i="14" s="1"/>
  <c r="E417" i="14" a="1"/>
  <c r="E417" i="14" s="1"/>
  <c r="F417" i="14" a="1"/>
  <c r="F417" i="14" s="1"/>
  <c r="G417" i="14" a="1"/>
  <c r="G417" i="14" s="1"/>
  <c r="H417" i="14" a="1"/>
  <c r="H417" i="14" s="1"/>
  <c r="I417" i="14" a="1"/>
  <c r="I417" i="14" s="1"/>
  <c r="J417" i="14" a="1"/>
  <c r="J417" i="14" s="1"/>
  <c r="K417" i="14" a="1"/>
  <c r="K417" i="14" s="1"/>
  <c r="L417" i="14" a="1"/>
  <c r="L417" i="14" s="1"/>
  <c r="E418" i="14" a="1"/>
  <c r="E418" i="14" s="1"/>
  <c r="F418" i="14" a="1"/>
  <c r="F418" i="14" s="1"/>
  <c r="G418" i="14" a="1"/>
  <c r="G418" i="14" s="1"/>
  <c r="H418" i="14" a="1"/>
  <c r="H418" i="14" s="1"/>
  <c r="I418" i="14" a="1"/>
  <c r="I418" i="14" s="1"/>
  <c r="J418" i="14" a="1"/>
  <c r="J418" i="14" s="1"/>
  <c r="K418" i="14" a="1"/>
  <c r="K418" i="14" s="1"/>
  <c r="L418" i="14" a="1"/>
  <c r="L418" i="14" s="1"/>
  <c r="E419" i="14" a="1"/>
  <c r="E419" i="14" s="1"/>
  <c r="F419" i="14" a="1"/>
  <c r="F419" i="14" s="1"/>
  <c r="G419" i="14" a="1"/>
  <c r="G419" i="14" s="1"/>
  <c r="H419" i="14" a="1"/>
  <c r="H419" i="14" s="1"/>
  <c r="I419" i="14" a="1"/>
  <c r="I419" i="14" s="1"/>
  <c r="J419" i="14" a="1"/>
  <c r="J419" i="14" s="1"/>
  <c r="K419" i="14" a="1"/>
  <c r="K419" i="14" s="1"/>
  <c r="L419" i="14" a="1"/>
  <c r="L419" i="14" s="1"/>
  <c r="E420" i="14" a="1"/>
  <c r="E420" i="14" s="1"/>
  <c r="F420" i="14" a="1"/>
  <c r="F420" i="14" s="1"/>
  <c r="G420" i="14" a="1"/>
  <c r="G420" i="14" s="1"/>
  <c r="H420" i="14" a="1"/>
  <c r="H420" i="14" s="1"/>
  <c r="I420" i="14" a="1"/>
  <c r="I420" i="14" s="1"/>
  <c r="J420" i="14" a="1"/>
  <c r="J420" i="14" s="1"/>
  <c r="K420" i="14" a="1"/>
  <c r="K420" i="14" s="1"/>
  <c r="L420" i="14" a="1"/>
  <c r="L420" i="14" s="1"/>
  <c r="E421" i="14" a="1"/>
  <c r="E421" i="14" s="1"/>
  <c r="F421" i="14" a="1"/>
  <c r="F421" i="14" s="1"/>
  <c r="G421" i="14" a="1"/>
  <c r="G421" i="14" s="1"/>
  <c r="H421" i="14" a="1"/>
  <c r="H421" i="14" s="1"/>
  <c r="I421" i="14" a="1"/>
  <c r="I421" i="14" s="1"/>
  <c r="J421" i="14" a="1"/>
  <c r="J421" i="14" s="1"/>
  <c r="K421" i="14" a="1"/>
  <c r="K421" i="14" s="1"/>
  <c r="L421" i="14" a="1"/>
  <c r="L421" i="14" s="1"/>
  <c r="E422" i="14" a="1"/>
  <c r="E422" i="14" s="1"/>
  <c r="F422" i="14" a="1"/>
  <c r="F422" i="14" s="1"/>
  <c r="G422" i="14" a="1"/>
  <c r="G422" i="14" s="1"/>
  <c r="H422" i="14" a="1"/>
  <c r="H422" i="14" s="1"/>
  <c r="I422" i="14" a="1"/>
  <c r="I422" i="14" s="1"/>
  <c r="J422" i="14" a="1"/>
  <c r="J422" i="14" s="1"/>
  <c r="K422" i="14" a="1"/>
  <c r="K422" i="14" s="1"/>
  <c r="L422" i="14" a="1"/>
  <c r="L422" i="14" s="1"/>
  <c r="E423" i="14" a="1"/>
  <c r="E423" i="14" s="1"/>
  <c r="F423" i="14" a="1"/>
  <c r="F423" i="14" s="1"/>
  <c r="G423" i="14" a="1"/>
  <c r="G423" i="14" s="1"/>
  <c r="H423" i="14" a="1"/>
  <c r="H423" i="14" s="1"/>
  <c r="I423" i="14" a="1"/>
  <c r="I423" i="14" s="1"/>
  <c r="J423" i="14" a="1"/>
  <c r="J423" i="14" s="1"/>
  <c r="K423" i="14" a="1"/>
  <c r="K423" i="14" s="1"/>
  <c r="L423" i="14" a="1"/>
  <c r="L423" i="14" s="1"/>
  <c r="E424" i="14" a="1"/>
  <c r="E424" i="14" s="1"/>
  <c r="F424" i="14" a="1"/>
  <c r="F424" i="14" s="1"/>
  <c r="G424" i="14" a="1"/>
  <c r="G424" i="14" s="1"/>
  <c r="H424" i="14" a="1"/>
  <c r="H424" i="14" s="1"/>
  <c r="I424" i="14" a="1"/>
  <c r="I424" i="14" s="1"/>
  <c r="J424" i="14" a="1"/>
  <c r="J424" i="14" s="1"/>
  <c r="K424" i="14" a="1"/>
  <c r="K424" i="14" s="1"/>
  <c r="L424" i="14" a="1"/>
  <c r="L424" i="14" s="1"/>
  <c r="E425" i="14" a="1"/>
  <c r="E425" i="14" s="1"/>
  <c r="F425" i="14" a="1"/>
  <c r="F425" i="14" s="1"/>
  <c r="G425" i="14" a="1"/>
  <c r="G425" i="14" s="1"/>
  <c r="H425" i="14" a="1"/>
  <c r="H425" i="14" s="1"/>
  <c r="I425" i="14" a="1"/>
  <c r="I425" i="14" s="1"/>
  <c r="J425" i="14" a="1"/>
  <c r="J425" i="14" s="1"/>
  <c r="K425" i="14" a="1"/>
  <c r="K425" i="14" s="1"/>
  <c r="L425" i="14" a="1"/>
  <c r="L425" i="14" s="1"/>
  <c r="E426" i="14" a="1"/>
  <c r="E426" i="14" s="1"/>
  <c r="F426" i="14" a="1"/>
  <c r="F426" i="14" s="1"/>
  <c r="G426" i="14" a="1"/>
  <c r="G426" i="14" s="1"/>
  <c r="H426" i="14" a="1"/>
  <c r="H426" i="14" s="1"/>
  <c r="I426" i="14" a="1"/>
  <c r="I426" i="14" s="1"/>
  <c r="J426" i="14" a="1"/>
  <c r="J426" i="14" s="1"/>
  <c r="K426" i="14" a="1"/>
  <c r="K426" i="14" s="1"/>
  <c r="L426" i="14" a="1"/>
  <c r="L426" i="14" s="1"/>
  <c r="E427" i="14" a="1"/>
  <c r="E427" i="14" s="1"/>
  <c r="F427" i="14" a="1"/>
  <c r="F427" i="14" s="1"/>
  <c r="G427" i="14" a="1"/>
  <c r="G427" i="14" s="1"/>
  <c r="H427" i="14" a="1"/>
  <c r="H427" i="14" s="1"/>
  <c r="I427" i="14" a="1"/>
  <c r="I427" i="14" s="1"/>
  <c r="J427" i="14" a="1"/>
  <c r="J427" i="14" s="1"/>
  <c r="K427" i="14" a="1"/>
  <c r="K427" i="14" s="1"/>
  <c r="L427" i="14" a="1"/>
  <c r="L427" i="14" s="1"/>
  <c r="E428" i="14" a="1"/>
  <c r="E428" i="14" s="1"/>
  <c r="F428" i="14" a="1"/>
  <c r="F428" i="14" s="1"/>
  <c r="G428" i="14" a="1"/>
  <c r="G428" i="14" s="1"/>
  <c r="H428" i="14" a="1"/>
  <c r="H428" i="14" s="1"/>
  <c r="I428" i="14" a="1"/>
  <c r="I428" i="14" s="1"/>
  <c r="J428" i="14" a="1"/>
  <c r="J428" i="14" s="1"/>
  <c r="K428" i="14" a="1"/>
  <c r="K428" i="14" s="1"/>
  <c r="L428" i="14" a="1"/>
  <c r="L428" i="14" s="1"/>
  <c r="E429" i="14" a="1"/>
  <c r="E429" i="14" s="1"/>
  <c r="F429" i="14" a="1"/>
  <c r="F429" i="14" s="1"/>
  <c r="G429" i="14" a="1"/>
  <c r="G429" i="14" s="1"/>
  <c r="H429" i="14" a="1"/>
  <c r="H429" i="14" s="1"/>
  <c r="I429" i="14" a="1"/>
  <c r="I429" i="14" s="1"/>
  <c r="J429" i="14" a="1"/>
  <c r="J429" i="14" s="1"/>
  <c r="K429" i="14" a="1"/>
  <c r="K429" i="14" s="1"/>
  <c r="L429" i="14" a="1"/>
  <c r="L429" i="14" s="1"/>
  <c r="E430" i="14" a="1"/>
  <c r="E430" i="14" s="1"/>
  <c r="F430" i="14" a="1"/>
  <c r="F430" i="14" s="1"/>
  <c r="G430" i="14" a="1"/>
  <c r="G430" i="14" s="1"/>
  <c r="H430" i="14" a="1"/>
  <c r="H430" i="14" s="1"/>
  <c r="I430" i="14" a="1"/>
  <c r="I430" i="14" s="1"/>
  <c r="J430" i="14" a="1"/>
  <c r="J430" i="14" s="1"/>
  <c r="K430" i="14" a="1"/>
  <c r="K430" i="14" s="1"/>
  <c r="L430" i="14" a="1"/>
  <c r="L430" i="14" s="1"/>
  <c r="E431" i="14" a="1"/>
  <c r="E431" i="14" s="1"/>
  <c r="F431" i="14" a="1"/>
  <c r="F431" i="14" s="1"/>
  <c r="G431" i="14" a="1"/>
  <c r="G431" i="14" s="1"/>
  <c r="H431" i="14" a="1"/>
  <c r="H431" i="14" s="1"/>
  <c r="I431" i="14" a="1"/>
  <c r="I431" i="14" s="1"/>
  <c r="J431" i="14" a="1"/>
  <c r="J431" i="14" s="1"/>
  <c r="K431" i="14" a="1"/>
  <c r="K431" i="14" s="1"/>
  <c r="L431" i="14" a="1"/>
  <c r="L431" i="14" s="1"/>
  <c r="E432" i="14" a="1"/>
  <c r="E432" i="14" s="1"/>
  <c r="F432" i="14" a="1"/>
  <c r="F432" i="14" s="1"/>
  <c r="G432" i="14" a="1"/>
  <c r="G432" i="14" s="1"/>
  <c r="H432" i="14" a="1"/>
  <c r="H432" i="14" s="1"/>
  <c r="I432" i="14" a="1"/>
  <c r="I432" i="14" s="1"/>
  <c r="J432" i="14" a="1"/>
  <c r="J432" i="14" s="1"/>
  <c r="K432" i="14" a="1"/>
  <c r="K432" i="14" s="1"/>
  <c r="L432" i="14" a="1"/>
  <c r="L432" i="14" s="1"/>
  <c r="E433" i="14" a="1"/>
  <c r="E433" i="14" s="1"/>
  <c r="F433" i="14" a="1"/>
  <c r="F433" i="14" s="1"/>
  <c r="G433" i="14" a="1"/>
  <c r="G433" i="14" s="1"/>
  <c r="H433" i="14" a="1"/>
  <c r="H433" i="14" s="1"/>
  <c r="I433" i="14" a="1"/>
  <c r="I433" i="14" s="1"/>
  <c r="J433" i="14" a="1"/>
  <c r="J433" i="14" s="1"/>
  <c r="K433" i="14" a="1"/>
  <c r="K433" i="14" s="1"/>
  <c r="L433" i="14" a="1"/>
  <c r="L433" i="14" s="1"/>
  <c r="E434" i="14" a="1"/>
  <c r="E434" i="14" s="1"/>
  <c r="F434" i="14" a="1"/>
  <c r="F434" i="14" s="1"/>
  <c r="G434" i="14" a="1"/>
  <c r="G434" i="14" s="1"/>
  <c r="H434" i="14" a="1"/>
  <c r="H434" i="14" s="1"/>
  <c r="I434" i="14" a="1"/>
  <c r="I434" i="14" s="1"/>
  <c r="J434" i="14" a="1"/>
  <c r="J434" i="14" s="1"/>
  <c r="K434" i="14" a="1"/>
  <c r="K434" i="14" s="1"/>
  <c r="L434" i="14" a="1"/>
  <c r="L434" i="14" s="1"/>
  <c r="E435" i="14" a="1"/>
  <c r="E435" i="14" s="1"/>
  <c r="F435" i="14" a="1"/>
  <c r="F435" i="14" s="1"/>
  <c r="G435" i="14" a="1"/>
  <c r="G435" i="14" s="1"/>
  <c r="H435" i="14" a="1"/>
  <c r="H435" i="14" s="1"/>
  <c r="I435" i="14" a="1"/>
  <c r="I435" i="14" s="1"/>
  <c r="J435" i="14" a="1"/>
  <c r="J435" i="14" s="1"/>
  <c r="K435" i="14" a="1"/>
  <c r="K435" i="14" s="1"/>
  <c r="L435" i="14" a="1"/>
  <c r="L435" i="14" s="1"/>
  <c r="E436" i="14" a="1"/>
  <c r="E436" i="14" s="1"/>
  <c r="F436" i="14" a="1"/>
  <c r="F436" i="14" s="1"/>
  <c r="G436" i="14" a="1"/>
  <c r="G436" i="14" s="1"/>
  <c r="H436" i="14" a="1"/>
  <c r="H436" i="14" s="1"/>
  <c r="I436" i="14" a="1"/>
  <c r="I436" i="14" s="1"/>
  <c r="J436" i="14" a="1"/>
  <c r="J436" i="14" s="1"/>
  <c r="K436" i="14" a="1"/>
  <c r="K436" i="14" s="1"/>
  <c r="L436" i="14" a="1"/>
  <c r="L436" i="14" s="1"/>
  <c r="E437" i="14" a="1"/>
  <c r="E437" i="14" s="1"/>
  <c r="F437" i="14" a="1"/>
  <c r="F437" i="14" s="1"/>
  <c r="G437" i="14" a="1"/>
  <c r="G437" i="14" s="1"/>
  <c r="H437" i="14" a="1"/>
  <c r="H437" i="14" s="1"/>
  <c r="I437" i="14" a="1"/>
  <c r="I437" i="14" s="1"/>
  <c r="J437" i="14" a="1"/>
  <c r="J437" i="14" s="1"/>
  <c r="K437" i="14" a="1"/>
  <c r="K437" i="14" s="1"/>
  <c r="L437" i="14" a="1"/>
  <c r="L437" i="14" s="1"/>
  <c r="E438" i="14" a="1"/>
  <c r="E438" i="14" s="1"/>
  <c r="F438" i="14" a="1"/>
  <c r="F438" i="14" s="1"/>
  <c r="G438" i="14" a="1"/>
  <c r="G438" i="14" s="1"/>
  <c r="H438" i="14" a="1"/>
  <c r="H438" i="14" s="1"/>
  <c r="I438" i="14" a="1"/>
  <c r="I438" i="14" s="1"/>
  <c r="J438" i="14" a="1"/>
  <c r="J438" i="14" s="1"/>
  <c r="K438" i="14" a="1"/>
  <c r="K438" i="14" s="1"/>
  <c r="L438" i="14" a="1"/>
  <c r="L438" i="14" s="1"/>
  <c r="E439" i="14" a="1"/>
  <c r="E439" i="14" s="1"/>
  <c r="F439" i="14" a="1"/>
  <c r="F439" i="14" s="1"/>
  <c r="G439" i="14" a="1"/>
  <c r="G439" i="14" s="1"/>
  <c r="H439" i="14" a="1"/>
  <c r="H439" i="14" s="1"/>
  <c r="I439" i="14" a="1"/>
  <c r="I439" i="14" s="1"/>
  <c r="J439" i="14" a="1"/>
  <c r="J439" i="14" s="1"/>
  <c r="K439" i="14" a="1"/>
  <c r="K439" i="14" s="1"/>
  <c r="L439" i="14" a="1"/>
  <c r="L439" i="14" s="1"/>
  <c r="E440" i="14" a="1"/>
  <c r="E440" i="14" s="1"/>
  <c r="F440" i="14" a="1"/>
  <c r="F440" i="14" s="1"/>
  <c r="G440" i="14" a="1"/>
  <c r="G440" i="14" s="1"/>
  <c r="H440" i="14" a="1"/>
  <c r="H440" i="14" s="1"/>
  <c r="I440" i="14" a="1"/>
  <c r="I440" i="14" s="1"/>
  <c r="J440" i="14" a="1"/>
  <c r="J440" i="14" s="1"/>
  <c r="K440" i="14" a="1"/>
  <c r="K440" i="14" s="1"/>
  <c r="L440" i="14" a="1"/>
  <c r="L440" i="14" s="1"/>
  <c r="E441" i="14" a="1"/>
  <c r="E441" i="14" s="1"/>
  <c r="F441" i="14" a="1"/>
  <c r="F441" i="14" s="1"/>
  <c r="G441" i="14" a="1"/>
  <c r="G441" i="14" s="1"/>
  <c r="H441" i="14" a="1"/>
  <c r="H441" i="14" s="1"/>
  <c r="I441" i="14" a="1"/>
  <c r="I441" i="14" s="1"/>
  <c r="J441" i="14" a="1"/>
  <c r="J441" i="14" s="1"/>
  <c r="K441" i="14" a="1"/>
  <c r="K441" i="14" s="1"/>
  <c r="L441" i="14" a="1"/>
  <c r="L441" i="14" s="1"/>
  <c r="E442" i="14" a="1"/>
  <c r="E442" i="14" s="1"/>
  <c r="F442" i="14" a="1"/>
  <c r="F442" i="14" s="1"/>
  <c r="G442" i="14" a="1"/>
  <c r="G442" i="14" s="1"/>
  <c r="H442" i="14" a="1"/>
  <c r="H442" i="14" s="1"/>
  <c r="I442" i="14" a="1"/>
  <c r="I442" i="14" s="1"/>
  <c r="J442" i="14" a="1"/>
  <c r="J442" i="14" s="1"/>
  <c r="K442" i="14" a="1"/>
  <c r="K442" i="14" s="1"/>
  <c r="L442" i="14" a="1"/>
  <c r="L442" i="14" s="1"/>
  <c r="E443" i="14" a="1"/>
  <c r="E443" i="14" s="1"/>
  <c r="F443" i="14" a="1"/>
  <c r="F443" i="14" s="1"/>
  <c r="G443" i="14" a="1"/>
  <c r="G443" i="14" s="1"/>
  <c r="H443" i="14" a="1"/>
  <c r="H443" i="14" s="1"/>
  <c r="I443" i="14" a="1"/>
  <c r="I443" i="14" s="1"/>
  <c r="J443" i="14" a="1"/>
  <c r="J443" i="14" s="1"/>
  <c r="K443" i="14" a="1"/>
  <c r="K443" i="14" s="1"/>
  <c r="L443" i="14" a="1"/>
  <c r="L443" i="14" s="1"/>
  <c r="E444" i="14" a="1"/>
  <c r="E444" i="14" s="1"/>
  <c r="F444" i="14" a="1"/>
  <c r="F444" i="14" s="1"/>
  <c r="G444" i="14" a="1"/>
  <c r="G444" i="14" s="1"/>
  <c r="H444" i="14" a="1"/>
  <c r="H444" i="14" s="1"/>
  <c r="I444" i="14" a="1"/>
  <c r="I444" i="14" s="1"/>
  <c r="J444" i="14" a="1"/>
  <c r="J444" i="14" s="1"/>
  <c r="K444" i="14" a="1"/>
  <c r="K444" i="14" s="1"/>
  <c r="L444" i="14" a="1"/>
  <c r="L444" i="14" s="1"/>
  <c r="E445" i="14" a="1"/>
  <c r="E445" i="14" s="1"/>
  <c r="F445" i="14" a="1"/>
  <c r="F445" i="14" s="1"/>
  <c r="G445" i="14" a="1"/>
  <c r="G445" i="14" s="1"/>
  <c r="H445" i="14" a="1"/>
  <c r="H445" i="14" s="1"/>
  <c r="I445" i="14" a="1"/>
  <c r="I445" i="14" s="1"/>
  <c r="J445" i="14" a="1"/>
  <c r="J445" i="14" s="1"/>
  <c r="K445" i="14" a="1"/>
  <c r="K445" i="14" s="1"/>
  <c r="L445" i="14" a="1"/>
  <c r="L445" i="14" s="1"/>
  <c r="E446" i="14" a="1"/>
  <c r="E446" i="14" s="1"/>
  <c r="F446" i="14" a="1"/>
  <c r="F446" i="14" s="1"/>
  <c r="G446" i="14" a="1"/>
  <c r="G446" i="14" s="1"/>
  <c r="H446" i="14" a="1"/>
  <c r="H446" i="14" s="1"/>
  <c r="I446" i="14" a="1"/>
  <c r="I446" i="14" s="1"/>
  <c r="J446" i="14" a="1"/>
  <c r="J446" i="14" s="1"/>
  <c r="K446" i="14" a="1"/>
  <c r="K446" i="14" s="1"/>
  <c r="L446" i="14" a="1"/>
  <c r="L446" i="14" s="1"/>
  <c r="E447" i="14" a="1"/>
  <c r="E447" i="14" s="1"/>
  <c r="F447" i="14" a="1"/>
  <c r="F447" i="14" s="1"/>
  <c r="G447" i="14" a="1"/>
  <c r="G447" i="14" s="1"/>
  <c r="H447" i="14" a="1"/>
  <c r="H447" i="14" s="1"/>
  <c r="I447" i="14" a="1"/>
  <c r="I447" i="14" s="1"/>
  <c r="J447" i="14" a="1"/>
  <c r="J447" i="14" s="1"/>
  <c r="K447" i="14" a="1"/>
  <c r="K447" i="14" s="1"/>
  <c r="L447" i="14" a="1"/>
  <c r="L447" i="14" s="1"/>
  <c r="E448" i="14" a="1"/>
  <c r="E448" i="14" s="1"/>
  <c r="F448" i="14" a="1"/>
  <c r="F448" i="14" s="1"/>
  <c r="G448" i="14" a="1"/>
  <c r="G448" i="14" s="1"/>
  <c r="H448" i="14" a="1"/>
  <c r="H448" i="14" s="1"/>
  <c r="I448" i="14" a="1"/>
  <c r="I448" i="14" s="1"/>
  <c r="J448" i="14" a="1"/>
  <c r="J448" i="14" s="1"/>
  <c r="K448" i="14" a="1"/>
  <c r="K448" i="14" s="1"/>
  <c r="L448" i="14" a="1"/>
  <c r="L448" i="14" s="1"/>
  <c r="E449" i="14" a="1"/>
  <c r="E449" i="14" s="1"/>
  <c r="F449" i="14" a="1"/>
  <c r="F449" i="14" s="1"/>
  <c r="G449" i="14" a="1"/>
  <c r="G449" i="14" s="1"/>
  <c r="H449" i="14" a="1"/>
  <c r="H449" i="14" s="1"/>
  <c r="I449" i="14" a="1"/>
  <c r="I449" i="14" s="1"/>
  <c r="J449" i="14" a="1"/>
  <c r="J449" i="14" s="1"/>
  <c r="K449" i="14" a="1"/>
  <c r="K449" i="14" s="1"/>
  <c r="L449" i="14" a="1"/>
  <c r="L449" i="14" s="1"/>
  <c r="E450" i="14" a="1"/>
  <c r="E450" i="14" s="1"/>
  <c r="F450" i="14" a="1"/>
  <c r="F450" i="14" s="1"/>
  <c r="G450" i="14" a="1"/>
  <c r="G450" i="14" s="1"/>
  <c r="H450" i="14" a="1"/>
  <c r="H450" i="14" s="1"/>
  <c r="I450" i="14" a="1"/>
  <c r="I450" i="14" s="1"/>
  <c r="J450" i="14" a="1"/>
  <c r="J450" i="14" s="1"/>
  <c r="K450" i="14" a="1"/>
  <c r="K450" i="14" s="1"/>
  <c r="L450" i="14" a="1"/>
  <c r="L450" i="14" s="1"/>
  <c r="E451" i="14" a="1"/>
  <c r="E451" i="14" s="1"/>
  <c r="F451" i="14" a="1"/>
  <c r="F451" i="14" s="1"/>
  <c r="G451" i="14" a="1"/>
  <c r="G451" i="14" s="1"/>
  <c r="H451" i="14" a="1"/>
  <c r="H451" i="14" s="1"/>
  <c r="I451" i="14" a="1"/>
  <c r="I451" i="14" s="1"/>
  <c r="J451" i="14" a="1"/>
  <c r="J451" i="14" s="1"/>
  <c r="K451" i="14" a="1"/>
  <c r="K451" i="14" s="1"/>
  <c r="L451" i="14" a="1"/>
  <c r="L451" i="14" s="1"/>
  <c r="E452" i="14" a="1"/>
  <c r="E452" i="14" s="1"/>
  <c r="F452" i="14" a="1"/>
  <c r="F452" i="14" s="1"/>
  <c r="G452" i="14" a="1"/>
  <c r="G452" i="14" s="1"/>
  <c r="H452" i="14" a="1"/>
  <c r="H452" i="14" s="1"/>
  <c r="I452" i="14" a="1"/>
  <c r="I452" i="14" s="1"/>
  <c r="J452" i="14" a="1"/>
  <c r="J452" i="14" s="1"/>
  <c r="K452" i="14" a="1"/>
  <c r="K452" i="14" s="1"/>
  <c r="L452" i="14" a="1"/>
  <c r="L452" i="14" s="1"/>
  <c r="E453" i="14" a="1"/>
  <c r="E453" i="14" s="1"/>
  <c r="F453" i="14" a="1"/>
  <c r="F453" i="14" s="1"/>
  <c r="G453" i="14" a="1"/>
  <c r="G453" i="14" s="1"/>
  <c r="H453" i="14" a="1"/>
  <c r="H453" i="14" s="1"/>
  <c r="I453" i="14" a="1"/>
  <c r="I453" i="14" s="1"/>
  <c r="J453" i="14" a="1"/>
  <c r="J453" i="14" s="1"/>
  <c r="K453" i="14" a="1"/>
  <c r="K453" i="14" s="1"/>
  <c r="L453" i="14" a="1"/>
  <c r="L453" i="14" s="1"/>
  <c r="E454" i="14" a="1"/>
  <c r="E454" i="14" s="1"/>
  <c r="F454" i="14" a="1"/>
  <c r="F454" i="14" s="1"/>
  <c r="G454" i="14" a="1"/>
  <c r="G454" i="14" s="1"/>
  <c r="H454" i="14" a="1"/>
  <c r="H454" i="14" s="1"/>
  <c r="I454" i="14" a="1"/>
  <c r="I454" i="14" s="1"/>
  <c r="J454" i="14" a="1"/>
  <c r="J454" i="14" s="1"/>
  <c r="K454" i="14" a="1"/>
  <c r="K454" i="14" s="1"/>
  <c r="L454" i="14" a="1"/>
  <c r="L454" i="14" s="1"/>
  <c r="E455" i="14" a="1"/>
  <c r="E455" i="14" s="1"/>
  <c r="F455" i="14" a="1"/>
  <c r="F455" i="14" s="1"/>
  <c r="G455" i="14" a="1"/>
  <c r="G455" i="14" s="1"/>
  <c r="H455" i="14" a="1"/>
  <c r="H455" i="14" s="1"/>
  <c r="I455" i="14" a="1"/>
  <c r="I455" i="14" s="1"/>
  <c r="J455" i="14" a="1"/>
  <c r="J455" i="14" s="1"/>
  <c r="K455" i="14" a="1"/>
  <c r="K455" i="14" s="1"/>
  <c r="L455" i="14" a="1"/>
  <c r="L455" i="14" s="1"/>
  <c r="E456" i="14" a="1"/>
  <c r="E456" i="14" s="1"/>
  <c r="F456" i="14" a="1"/>
  <c r="F456" i="14" s="1"/>
  <c r="G456" i="14" a="1"/>
  <c r="G456" i="14" s="1"/>
  <c r="H456" i="14" a="1"/>
  <c r="H456" i="14" s="1"/>
  <c r="I456" i="14" a="1"/>
  <c r="I456" i="14" s="1"/>
  <c r="J456" i="14" a="1"/>
  <c r="J456" i="14" s="1"/>
  <c r="K456" i="14" a="1"/>
  <c r="K456" i="14" s="1"/>
  <c r="L456" i="14" a="1"/>
  <c r="L456" i="14" s="1"/>
  <c r="E457" i="14" a="1"/>
  <c r="E457" i="14" s="1"/>
  <c r="F457" i="14" a="1"/>
  <c r="F457" i="14" s="1"/>
  <c r="G457" i="14" a="1"/>
  <c r="G457" i="14" s="1"/>
  <c r="H457" i="14" a="1"/>
  <c r="H457" i="14" s="1"/>
  <c r="I457" i="14" a="1"/>
  <c r="I457" i="14" s="1"/>
  <c r="J457" i="14" a="1"/>
  <c r="J457" i="14" s="1"/>
  <c r="K457" i="14" a="1"/>
  <c r="K457" i="14" s="1"/>
  <c r="L457" i="14" a="1"/>
  <c r="L457" i="14" s="1"/>
  <c r="E458" i="14" a="1"/>
  <c r="E458" i="14" s="1"/>
  <c r="F458" i="14" a="1"/>
  <c r="F458" i="14" s="1"/>
  <c r="G458" i="14" a="1"/>
  <c r="G458" i="14" s="1"/>
  <c r="H458" i="14" a="1"/>
  <c r="H458" i="14" s="1"/>
  <c r="I458" i="14" a="1"/>
  <c r="I458" i="14" s="1"/>
  <c r="J458" i="14" a="1"/>
  <c r="J458" i="14" s="1"/>
  <c r="K458" i="14" a="1"/>
  <c r="K458" i="14" s="1"/>
  <c r="L458" i="14" a="1"/>
  <c r="L458" i="14" s="1"/>
  <c r="E459" i="14" a="1"/>
  <c r="E459" i="14" s="1"/>
  <c r="F459" i="14" a="1"/>
  <c r="F459" i="14" s="1"/>
  <c r="G459" i="14" a="1"/>
  <c r="G459" i="14" s="1"/>
  <c r="H459" i="14" a="1"/>
  <c r="H459" i="14" s="1"/>
  <c r="I459" i="14" a="1"/>
  <c r="I459" i="14" s="1"/>
  <c r="J459" i="14" a="1"/>
  <c r="J459" i="14" s="1"/>
  <c r="K459" i="14" a="1"/>
  <c r="K459" i="14" s="1"/>
  <c r="L459" i="14" a="1"/>
  <c r="L459" i="14" s="1"/>
  <c r="E460" i="14" a="1"/>
  <c r="E460" i="14" s="1"/>
  <c r="F460" i="14" a="1"/>
  <c r="F460" i="14" s="1"/>
  <c r="G460" i="14" a="1"/>
  <c r="G460" i="14" s="1"/>
  <c r="H460" i="14" a="1"/>
  <c r="H460" i="14" s="1"/>
  <c r="I460" i="14" a="1"/>
  <c r="I460" i="14" s="1"/>
  <c r="J460" i="14" a="1"/>
  <c r="J460" i="14" s="1"/>
  <c r="K460" i="14" a="1"/>
  <c r="K460" i="14" s="1"/>
  <c r="L460" i="14" a="1"/>
  <c r="L460" i="14" s="1"/>
  <c r="E461" i="14" a="1"/>
  <c r="E461" i="14" s="1"/>
  <c r="F461" i="14" a="1"/>
  <c r="F461" i="14" s="1"/>
  <c r="G461" i="14" a="1"/>
  <c r="G461" i="14" s="1"/>
  <c r="H461" i="14" a="1"/>
  <c r="H461" i="14" s="1"/>
  <c r="I461" i="14" a="1"/>
  <c r="I461" i="14" s="1"/>
  <c r="J461" i="14" a="1"/>
  <c r="J461" i="14" s="1"/>
  <c r="K461" i="14" a="1"/>
  <c r="K461" i="14" s="1"/>
  <c r="L461" i="14" a="1"/>
  <c r="L461" i="14" s="1"/>
  <c r="E462" i="14" a="1"/>
  <c r="E462" i="14" s="1"/>
  <c r="F462" i="14" a="1"/>
  <c r="F462" i="14" s="1"/>
  <c r="G462" i="14" a="1"/>
  <c r="G462" i="14" s="1"/>
  <c r="H462" i="14" a="1"/>
  <c r="H462" i="14" s="1"/>
  <c r="I462" i="14" a="1"/>
  <c r="I462" i="14" s="1"/>
  <c r="J462" i="14" a="1"/>
  <c r="J462" i="14" s="1"/>
  <c r="K462" i="14" a="1"/>
  <c r="K462" i="14" s="1"/>
  <c r="L462" i="14" a="1"/>
  <c r="L462" i="14" s="1"/>
  <c r="E463" i="14" a="1"/>
  <c r="E463" i="14" s="1"/>
  <c r="F463" i="14" a="1"/>
  <c r="F463" i="14" s="1"/>
  <c r="G463" i="14" a="1"/>
  <c r="G463" i="14" s="1"/>
  <c r="H463" i="14" a="1"/>
  <c r="H463" i="14" s="1"/>
  <c r="I463" i="14" a="1"/>
  <c r="I463" i="14" s="1"/>
  <c r="J463" i="14" a="1"/>
  <c r="J463" i="14" s="1"/>
  <c r="K463" i="14" a="1"/>
  <c r="K463" i="14" s="1"/>
  <c r="L463" i="14" a="1"/>
  <c r="L463" i="14" s="1"/>
  <c r="E464" i="14" a="1"/>
  <c r="E464" i="14" s="1"/>
  <c r="F464" i="14" a="1"/>
  <c r="F464" i="14" s="1"/>
  <c r="G464" i="14" a="1"/>
  <c r="G464" i="14" s="1"/>
  <c r="H464" i="14" a="1"/>
  <c r="H464" i="14" s="1"/>
  <c r="I464" i="14" a="1"/>
  <c r="I464" i="14" s="1"/>
  <c r="J464" i="14" a="1"/>
  <c r="J464" i="14" s="1"/>
  <c r="K464" i="14" a="1"/>
  <c r="K464" i="14" s="1"/>
  <c r="L464" i="14" a="1"/>
  <c r="L464" i="14" s="1"/>
  <c r="L415" i="14" a="1"/>
  <c r="L415" i="14" s="1"/>
  <c r="K415" i="14" a="1"/>
  <c r="K415" i="14" s="1"/>
  <c r="J415" i="14" a="1"/>
  <c r="J415" i="14" s="1"/>
  <c r="I415" i="14" a="1"/>
  <c r="I415" i="14" s="1"/>
  <c r="H415" i="14" a="1"/>
  <c r="H415" i="14" s="1"/>
  <c r="G415" i="14" a="1"/>
  <c r="G415" i="14" s="1"/>
  <c r="F415" i="14" a="1"/>
  <c r="F415" i="14" s="1"/>
  <c r="E415" i="14" a="1"/>
  <c r="E415" i="14" s="1"/>
  <c r="E365" i="14" a="1"/>
  <c r="E365" i="14" s="1"/>
  <c r="F365" i="14" a="1"/>
  <c r="F365" i="14" s="1"/>
  <c r="G365" i="14" a="1"/>
  <c r="G365" i="14" s="1"/>
  <c r="H365" i="14" a="1"/>
  <c r="H365" i="14" s="1"/>
  <c r="I365" i="14" a="1"/>
  <c r="I365" i="14" s="1"/>
  <c r="J365" i="14" a="1"/>
  <c r="J365" i="14" s="1"/>
  <c r="K365" i="14" a="1"/>
  <c r="K365" i="14" s="1"/>
  <c r="L365" i="14" a="1"/>
  <c r="L365" i="14" s="1"/>
  <c r="E366" i="14" a="1"/>
  <c r="E366" i="14" s="1"/>
  <c r="F366" i="14" a="1"/>
  <c r="F366" i="14" s="1"/>
  <c r="G366" i="14" a="1"/>
  <c r="G366" i="14" s="1"/>
  <c r="H366" i="14" a="1"/>
  <c r="H366" i="14" s="1"/>
  <c r="I366" i="14" a="1"/>
  <c r="I366" i="14" s="1"/>
  <c r="J366" i="14" a="1"/>
  <c r="J366" i="14" s="1"/>
  <c r="K366" i="14" a="1"/>
  <c r="K366" i="14" s="1"/>
  <c r="L366" i="14" a="1"/>
  <c r="L366" i="14" s="1"/>
  <c r="E367" i="14" a="1"/>
  <c r="E367" i="14" s="1"/>
  <c r="F367" i="14" a="1"/>
  <c r="F367" i="14" s="1"/>
  <c r="G367" i="14" a="1"/>
  <c r="G367" i="14" s="1"/>
  <c r="H367" i="14" a="1"/>
  <c r="H367" i="14" s="1"/>
  <c r="I367" i="14" a="1"/>
  <c r="I367" i="14" s="1"/>
  <c r="J367" i="14" a="1"/>
  <c r="J367" i="14" s="1"/>
  <c r="K367" i="14" a="1"/>
  <c r="K367" i="14" s="1"/>
  <c r="L367" i="14" a="1"/>
  <c r="L367" i="14" s="1"/>
  <c r="E368" i="14" a="1"/>
  <c r="E368" i="14" s="1"/>
  <c r="F368" i="14" a="1"/>
  <c r="F368" i="14" s="1"/>
  <c r="G368" i="14" a="1"/>
  <c r="G368" i="14" s="1"/>
  <c r="H368" i="14" a="1"/>
  <c r="H368" i="14" s="1"/>
  <c r="I368" i="14" a="1"/>
  <c r="I368" i="14" s="1"/>
  <c r="J368" i="14" a="1"/>
  <c r="J368" i="14" s="1"/>
  <c r="K368" i="14" a="1"/>
  <c r="K368" i="14" s="1"/>
  <c r="L368" i="14" a="1"/>
  <c r="L368" i="14" s="1"/>
  <c r="E369" i="14" a="1"/>
  <c r="E369" i="14" s="1"/>
  <c r="F369" i="14" a="1"/>
  <c r="F369" i="14" s="1"/>
  <c r="G369" i="14" a="1"/>
  <c r="G369" i="14" s="1"/>
  <c r="H369" i="14" a="1"/>
  <c r="H369" i="14" s="1"/>
  <c r="I369" i="14" a="1"/>
  <c r="I369" i="14" s="1"/>
  <c r="J369" i="14" a="1"/>
  <c r="J369" i="14" s="1"/>
  <c r="K369" i="14" a="1"/>
  <c r="K369" i="14" s="1"/>
  <c r="L369" i="14" a="1"/>
  <c r="L369" i="14" s="1"/>
  <c r="E370" i="14" a="1"/>
  <c r="E370" i="14" s="1"/>
  <c r="F370" i="14" a="1"/>
  <c r="F370" i="14" s="1"/>
  <c r="G370" i="14" a="1"/>
  <c r="G370" i="14" s="1"/>
  <c r="H370" i="14" a="1"/>
  <c r="H370" i="14" s="1"/>
  <c r="I370" i="14" a="1"/>
  <c r="I370" i="14" s="1"/>
  <c r="J370" i="14" a="1"/>
  <c r="J370" i="14" s="1"/>
  <c r="K370" i="14" a="1"/>
  <c r="K370" i="14" s="1"/>
  <c r="L370" i="14" a="1"/>
  <c r="L370" i="14" s="1"/>
  <c r="E371" i="14" a="1"/>
  <c r="E371" i="14" s="1"/>
  <c r="F371" i="14" a="1"/>
  <c r="F371" i="14" s="1"/>
  <c r="G371" i="14" a="1"/>
  <c r="G371" i="14" s="1"/>
  <c r="H371" i="14" a="1"/>
  <c r="H371" i="14" s="1"/>
  <c r="I371" i="14" a="1"/>
  <c r="I371" i="14" s="1"/>
  <c r="J371" i="14" a="1"/>
  <c r="J371" i="14" s="1"/>
  <c r="K371" i="14" a="1"/>
  <c r="K371" i="14" s="1"/>
  <c r="L371" i="14" a="1"/>
  <c r="L371" i="14" s="1"/>
  <c r="E372" i="14" a="1"/>
  <c r="E372" i="14" s="1"/>
  <c r="F372" i="14" a="1"/>
  <c r="F372" i="14" s="1"/>
  <c r="G372" i="14" a="1"/>
  <c r="G372" i="14" s="1"/>
  <c r="H372" i="14" a="1"/>
  <c r="H372" i="14" s="1"/>
  <c r="I372" i="14" a="1"/>
  <c r="I372" i="14" s="1"/>
  <c r="J372" i="14" a="1"/>
  <c r="J372" i="14" s="1"/>
  <c r="K372" i="14" a="1"/>
  <c r="K372" i="14" s="1"/>
  <c r="L372" i="14" a="1"/>
  <c r="L372" i="14" s="1"/>
  <c r="E373" i="14" a="1"/>
  <c r="E373" i="14" s="1"/>
  <c r="F373" i="14" a="1"/>
  <c r="F373" i="14" s="1"/>
  <c r="G373" i="14" a="1"/>
  <c r="G373" i="14" s="1"/>
  <c r="H373" i="14" a="1"/>
  <c r="H373" i="14" s="1"/>
  <c r="I373" i="14" a="1"/>
  <c r="I373" i="14" s="1"/>
  <c r="J373" i="14" a="1"/>
  <c r="J373" i="14" s="1"/>
  <c r="K373" i="14" a="1"/>
  <c r="K373" i="14" s="1"/>
  <c r="L373" i="14" a="1"/>
  <c r="L373" i="14" s="1"/>
  <c r="E374" i="14" a="1"/>
  <c r="E374" i="14" s="1"/>
  <c r="F374" i="14" a="1"/>
  <c r="F374" i="14" s="1"/>
  <c r="G374" i="14" a="1"/>
  <c r="G374" i="14" s="1"/>
  <c r="H374" i="14" a="1"/>
  <c r="H374" i="14" s="1"/>
  <c r="I374" i="14" a="1"/>
  <c r="I374" i="14" s="1"/>
  <c r="J374" i="14" a="1"/>
  <c r="J374" i="14" s="1"/>
  <c r="K374" i="14" a="1"/>
  <c r="K374" i="14" s="1"/>
  <c r="L374" i="14" a="1"/>
  <c r="L374" i="14" s="1"/>
  <c r="E375" i="14" a="1"/>
  <c r="E375" i="14" s="1"/>
  <c r="F375" i="14" a="1"/>
  <c r="F375" i="14" s="1"/>
  <c r="G375" i="14" a="1"/>
  <c r="G375" i="14" s="1"/>
  <c r="H375" i="14" a="1"/>
  <c r="H375" i="14" s="1"/>
  <c r="I375" i="14" a="1"/>
  <c r="I375" i="14" s="1"/>
  <c r="J375" i="14" a="1"/>
  <c r="J375" i="14" s="1"/>
  <c r="K375" i="14" a="1"/>
  <c r="K375" i="14" s="1"/>
  <c r="L375" i="14" a="1"/>
  <c r="L375" i="14" s="1"/>
  <c r="E376" i="14" a="1"/>
  <c r="E376" i="14" s="1"/>
  <c r="F376" i="14" a="1"/>
  <c r="F376" i="14" s="1"/>
  <c r="G376" i="14" a="1"/>
  <c r="G376" i="14" s="1"/>
  <c r="H376" i="14" a="1"/>
  <c r="H376" i="14" s="1"/>
  <c r="I376" i="14" a="1"/>
  <c r="I376" i="14" s="1"/>
  <c r="J376" i="14" a="1"/>
  <c r="J376" i="14" s="1"/>
  <c r="K376" i="14" a="1"/>
  <c r="K376" i="14" s="1"/>
  <c r="L376" i="14" a="1"/>
  <c r="L376" i="14" s="1"/>
  <c r="E377" i="14" a="1"/>
  <c r="E377" i="14" s="1"/>
  <c r="F377" i="14" a="1"/>
  <c r="F377" i="14" s="1"/>
  <c r="G377" i="14" a="1"/>
  <c r="G377" i="14" s="1"/>
  <c r="H377" i="14" a="1"/>
  <c r="H377" i="14" s="1"/>
  <c r="I377" i="14" a="1"/>
  <c r="I377" i="14" s="1"/>
  <c r="J377" i="14" a="1"/>
  <c r="J377" i="14" s="1"/>
  <c r="K377" i="14" a="1"/>
  <c r="K377" i="14" s="1"/>
  <c r="L377" i="14" a="1"/>
  <c r="L377" i="14" s="1"/>
  <c r="E378" i="14" a="1"/>
  <c r="E378" i="14" s="1"/>
  <c r="F378" i="14" a="1"/>
  <c r="F378" i="14" s="1"/>
  <c r="G378" i="14" a="1"/>
  <c r="G378" i="14" s="1"/>
  <c r="H378" i="14" a="1"/>
  <c r="H378" i="14" s="1"/>
  <c r="I378" i="14" a="1"/>
  <c r="I378" i="14" s="1"/>
  <c r="J378" i="14" a="1"/>
  <c r="J378" i="14" s="1"/>
  <c r="K378" i="14" a="1"/>
  <c r="K378" i="14" s="1"/>
  <c r="L378" i="14" a="1"/>
  <c r="L378" i="14" s="1"/>
  <c r="E379" i="14" a="1"/>
  <c r="E379" i="14" s="1"/>
  <c r="F379" i="14" a="1"/>
  <c r="F379" i="14" s="1"/>
  <c r="G379" i="14" a="1"/>
  <c r="G379" i="14" s="1"/>
  <c r="H379" i="14" a="1"/>
  <c r="H379" i="14" s="1"/>
  <c r="I379" i="14" a="1"/>
  <c r="I379" i="14" s="1"/>
  <c r="J379" i="14" a="1"/>
  <c r="J379" i="14" s="1"/>
  <c r="K379" i="14" a="1"/>
  <c r="K379" i="14" s="1"/>
  <c r="L379" i="14" a="1"/>
  <c r="L379" i="14" s="1"/>
  <c r="E380" i="14" a="1"/>
  <c r="E380" i="14" s="1"/>
  <c r="F380" i="14" a="1"/>
  <c r="F380" i="14" s="1"/>
  <c r="G380" i="14" a="1"/>
  <c r="G380" i="14" s="1"/>
  <c r="H380" i="14" a="1"/>
  <c r="H380" i="14" s="1"/>
  <c r="I380" i="14" a="1"/>
  <c r="I380" i="14" s="1"/>
  <c r="J380" i="14" a="1"/>
  <c r="J380" i="14" s="1"/>
  <c r="K380" i="14" a="1"/>
  <c r="K380" i="14" s="1"/>
  <c r="L380" i="14" a="1"/>
  <c r="L380" i="14" s="1"/>
  <c r="E381" i="14" a="1"/>
  <c r="E381" i="14" s="1"/>
  <c r="F381" i="14" a="1"/>
  <c r="F381" i="14" s="1"/>
  <c r="G381" i="14" a="1"/>
  <c r="G381" i="14" s="1"/>
  <c r="H381" i="14" a="1"/>
  <c r="H381" i="14" s="1"/>
  <c r="I381" i="14" a="1"/>
  <c r="I381" i="14" s="1"/>
  <c r="J381" i="14" a="1"/>
  <c r="J381" i="14" s="1"/>
  <c r="K381" i="14" a="1"/>
  <c r="K381" i="14" s="1"/>
  <c r="L381" i="14" a="1"/>
  <c r="L381" i="14" s="1"/>
  <c r="E382" i="14" a="1"/>
  <c r="E382" i="14" s="1"/>
  <c r="F382" i="14" a="1"/>
  <c r="F382" i="14" s="1"/>
  <c r="G382" i="14" a="1"/>
  <c r="G382" i="14" s="1"/>
  <c r="H382" i="14" a="1"/>
  <c r="H382" i="14" s="1"/>
  <c r="I382" i="14" a="1"/>
  <c r="I382" i="14" s="1"/>
  <c r="J382" i="14" a="1"/>
  <c r="J382" i="14" s="1"/>
  <c r="K382" i="14" a="1"/>
  <c r="K382" i="14" s="1"/>
  <c r="L382" i="14" a="1"/>
  <c r="L382" i="14" s="1"/>
  <c r="E383" i="14" a="1"/>
  <c r="E383" i="14" s="1"/>
  <c r="F383" i="14" a="1"/>
  <c r="F383" i="14" s="1"/>
  <c r="G383" i="14" a="1"/>
  <c r="G383" i="14" s="1"/>
  <c r="H383" i="14" a="1"/>
  <c r="H383" i="14" s="1"/>
  <c r="I383" i="14" a="1"/>
  <c r="I383" i="14" s="1"/>
  <c r="J383" i="14" a="1"/>
  <c r="J383" i="14" s="1"/>
  <c r="K383" i="14" a="1"/>
  <c r="K383" i="14" s="1"/>
  <c r="L383" i="14" a="1"/>
  <c r="L383" i="14" s="1"/>
  <c r="E384" i="14" a="1"/>
  <c r="E384" i="14" s="1"/>
  <c r="F384" i="14" a="1"/>
  <c r="F384" i="14" s="1"/>
  <c r="G384" i="14" a="1"/>
  <c r="G384" i="14" s="1"/>
  <c r="H384" i="14" a="1"/>
  <c r="H384" i="14" s="1"/>
  <c r="I384" i="14" a="1"/>
  <c r="I384" i="14" s="1"/>
  <c r="J384" i="14" a="1"/>
  <c r="J384" i="14" s="1"/>
  <c r="K384" i="14" a="1"/>
  <c r="K384" i="14" s="1"/>
  <c r="L384" i="14" a="1"/>
  <c r="L384" i="14" s="1"/>
  <c r="E385" i="14" a="1"/>
  <c r="E385" i="14" s="1"/>
  <c r="F385" i="14" a="1"/>
  <c r="F385" i="14" s="1"/>
  <c r="G385" i="14" a="1"/>
  <c r="G385" i="14" s="1"/>
  <c r="H385" i="14" a="1"/>
  <c r="H385" i="14" s="1"/>
  <c r="I385" i="14" a="1"/>
  <c r="I385" i="14" s="1"/>
  <c r="J385" i="14" a="1"/>
  <c r="J385" i="14" s="1"/>
  <c r="K385" i="14" a="1"/>
  <c r="K385" i="14" s="1"/>
  <c r="L385" i="14" a="1"/>
  <c r="L385" i="14" s="1"/>
  <c r="E386" i="14" a="1"/>
  <c r="E386" i="14" s="1"/>
  <c r="F386" i="14" a="1"/>
  <c r="F386" i="14" s="1"/>
  <c r="G386" i="14" a="1"/>
  <c r="G386" i="14" s="1"/>
  <c r="H386" i="14" a="1"/>
  <c r="H386" i="14" s="1"/>
  <c r="I386" i="14" a="1"/>
  <c r="I386" i="14" s="1"/>
  <c r="J386" i="14" a="1"/>
  <c r="J386" i="14" s="1"/>
  <c r="K386" i="14" a="1"/>
  <c r="K386" i="14" s="1"/>
  <c r="L386" i="14" a="1"/>
  <c r="L386" i="14" s="1"/>
  <c r="E387" i="14" a="1"/>
  <c r="E387" i="14" s="1"/>
  <c r="F387" i="14" a="1"/>
  <c r="F387" i="14" s="1"/>
  <c r="G387" i="14" a="1"/>
  <c r="G387" i="14" s="1"/>
  <c r="H387" i="14" a="1"/>
  <c r="H387" i="14" s="1"/>
  <c r="I387" i="14" a="1"/>
  <c r="I387" i="14" s="1"/>
  <c r="J387" i="14" a="1"/>
  <c r="J387" i="14" s="1"/>
  <c r="K387" i="14" a="1"/>
  <c r="K387" i="14" s="1"/>
  <c r="L387" i="14" a="1"/>
  <c r="L387" i="14" s="1"/>
  <c r="E388" i="14" a="1"/>
  <c r="E388" i="14" s="1"/>
  <c r="F388" i="14" a="1"/>
  <c r="F388" i="14" s="1"/>
  <c r="G388" i="14" a="1"/>
  <c r="G388" i="14" s="1"/>
  <c r="H388" i="14" a="1"/>
  <c r="H388" i="14" s="1"/>
  <c r="I388" i="14" a="1"/>
  <c r="I388" i="14" s="1"/>
  <c r="J388" i="14" a="1"/>
  <c r="J388" i="14" s="1"/>
  <c r="K388" i="14" a="1"/>
  <c r="K388" i="14" s="1"/>
  <c r="L388" i="14" a="1"/>
  <c r="L388" i="14" s="1"/>
  <c r="E389" i="14" a="1"/>
  <c r="E389" i="14" s="1"/>
  <c r="F389" i="14" a="1"/>
  <c r="F389" i="14" s="1"/>
  <c r="G389" i="14" a="1"/>
  <c r="G389" i="14" s="1"/>
  <c r="H389" i="14" a="1"/>
  <c r="H389" i="14" s="1"/>
  <c r="I389" i="14" a="1"/>
  <c r="I389" i="14" s="1"/>
  <c r="J389" i="14" a="1"/>
  <c r="J389" i="14" s="1"/>
  <c r="K389" i="14" a="1"/>
  <c r="K389" i="14" s="1"/>
  <c r="L389" i="14" a="1"/>
  <c r="L389" i="14" s="1"/>
  <c r="E390" i="14" a="1"/>
  <c r="E390" i="14" s="1"/>
  <c r="F390" i="14" a="1"/>
  <c r="F390" i="14" s="1"/>
  <c r="G390" i="14" a="1"/>
  <c r="G390" i="14" s="1"/>
  <c r="H390" i="14" a="1"/>
  <c r="H390" i="14" s="1"/>
  <c r="I390" i="14" a="1"/>
  <c r="I390" i="14" s="1"/>
  <c r="J390" i="14" a="1"/>
  <c r="J390" i="14" s="1"/>
  <c r="K390" i="14" a="1"/>
  <c r="K390" i="14" s="1"/>
  <c r="L390" i="14" a="1"/>
  <c r="L390" i="14" s="1"/>
  <c r="E391" i="14" a="1"/>
  <c r="E391" i="14" s="1"/>
  <c r="F391" i="14" a="1"/>
  <c r="F391" i="14" s="1"/>
  <c r="G391" i="14" a="1"/>
  <c r="G391" i="14" s="1"/>
  <c r="H391" i="14" a="1"/>
  <c r="H391" i="14" s="1"/>
  <c r="I391" i="14" a="1"/>
  <c r="I391" i="14" s="1"/>
  <c r="J391" i="14" a="1"/>
  <c r="J391" i="14" s="1"/>
  <c r="K391" i="14" a="1"/>
  <c r="K391" i="14" s="1"/>
  <c r="L391" i="14" a="1"/>
  <c r="L391" i="14" s="1"/>
  <c r="E392" i="14" a="1"/>
  <c r="E392" i="14" s="1"/>
  <c r="F392" i="14" a="1"/>
  <c r="F392" i="14" s="1"/>
  <c r="G392" i="14" a="1"/>
  <c r="G392" i="14" s="1"/>
  <c r="H392" i="14" a="1"/>
  <c r="H392" i="14" s="1"/>
  <c r="I392" i="14" a="1"/>
  <c r="I392" i="14" s="1"/>
  <c r="J392" i="14" a="1"/>
  <c r="J392" i="14" s="1"/>
  <c r="K392" i="14" a="1"/>
  <c r="K392" i="14" s="1"/>
  <c r="L392" i="14" a="1"/>
  <c r="L392" i="14" s="1"/>
  <c r="E393" i="14" a="1"/>
  <c r="E393" i="14" s="1"/>
  <c r="F393" i="14" a="1"/>
  <c r="F393" i="14" s="1"/>
  <c r="G393" i="14" a="1"/>
  <c r="G393" i="14" s="1"/>
  <c r="H393" i="14" a="1"/>
  <c r="H393" i="14" s="1"/>
  <c r="I393" i="14" a="1"/>
  <c r="I393" i="14" s="1"/>
  <c r="J393" i="14" a="1"/>
  <c r="J393" i="14" s="1"/>
  <c r="K393" i="14" a="1"/>
  <c r="K393" i="14" s="1"/>
  <c r="L393" i="14" a="1"/>
  <c r="L393" i="14" s="1"/>
  <c r="E394" i="14" a="1"/>
  <c r="E394" i="14" s="1"/>
  <c r="F394" i="14" a="1"/>
  <c r="F394" i="14" s="1"/>
  <c r="G394" i="14" a="1"/>
  <c r="G394" i="14" s="1"/>
  <c r="H394" i="14" a="1"/>
  <c r="H394" i="14" s="1"/>
  <c r="I394" i="14" a="1"/>
  <c r="I394" i="14" s="1"/>
  <c r="J394" i="14" a="1"/>
  <c r="J394" i="14" s="1"/>
  <c r="K394" i="14" a="1"/>
  <c r="K394" i="14" s="1"/>
  <c r="L394" i="14" a="1"/>
  <c r="L394" i="14" s="1"/>
  <c r="E395" i="14" a="1"/>
  <c r="E395" i="14" s="1"/>
  <c r="F395" i="14" a="1"/>
  <c r="F395" i="14" s="1"/>
  <c r="G395" i="14" a="1"/>
  <c r="G395" i="14" s="1"/>
  <c r="H395" i="14" a="1"/>
  <c r="H395" i="14" s="1"/>
  <c r="I395" i="14" a="1"/>
  <c r="I395" i="14" s="1"/>
  <c r="J395" i="14" a="1"/>
  <c r="J395" i="14" s="1"/>
  <c r="K395" i="14" a="1"/>
  <c r="K395" i="14" s="1"/>
  <c r="L395" i="14" a="1"/>
  <c r="L395" i="14" s="1"/>
  <c r="E396" i="14" a="1"/>
  <c r="E396" i="14" s="1"/>
  <c r="F396" i="14" a="1"/>
  <c r="F396" i="14" s="1"/>
  <c r="G396" i="14" a="1"/>
  <c r="G396" i="14" s="1"/>
  <c r="H396" i="14" a="1"/>
  <c r="H396" i="14" s="1"/>
  <c r="I396" i="14" a="1"/>
  <c r="I396" i="14" s="1"/>
  <c r="J396" i="14" a="1"/>
  <c r="J396" i="14" s="1"/>
  <c r="K396" i="14" a="1"/>
  <c r="K396" i="14" s="1"/>
  <c r="L396" i="14" a="1"/>
  <c r="L396" i="14" s="1"/>
  <c r="E397" i="14" a="1"/>
  <c r="E397" i="14" s="1"/>
  <c r="F397" i="14" a="1"/>
  <c r="F397" i="14" s="1"/>
  <c r="G397" i="14" a="1"/>
  <c r="G397" i="14" s="1"/>
  <c r="H397" i="14" a="1"/>
  <c r="H397" i="14" s="1"/>
  <c r="I397" i="14" a="1"/>
  <c r="I397" i="14" s="1"/>
  <c r="J397" i="14" a="1"/>
  <c r="J397" i="14" s="1"/>
  <c r="K397" i="14" a="1"/>
  <c r="K397" i="14" s="1"/>
  <c r="L397" i="14" a="1"/>
  <c r="L397" i="14" s="1"/>
  <c r="E398" i="14" a="1"/>
  <c r="E398" i="14" s="1"/>
  <c r="F398" i="14" a="1"/>
  <c r="F398" i="14" s="1"/>
  <c r="G398" i="14" a="1"/>
  <c r="G398" i="14" s="1"/>
  <c r="H398" i="14" a="1"/>
  <c r="H398" i="14" s="1"/>
  <c r="I398" i="14" a="1"/>
  <c r="I398" i="14" s="1"/>
  <c r="J398" i="14" a="1"/>
  <c r="J398" i="14" s="1"/>
  <c r="K398" i="14" a="1"/>
  <c r="K398" i="14" s="1"/>
  <c r="L398" i="14" a="1"/>
  <c r="L398" i="14" s="1"/>
  <c r="E399" i="14" a="1"/>
  <c r="E399" i="14" s="1"/>
  <c r="F399" i="14" a="1"/>
  <c r="F399" i="14" s="1"/>
  <c r="G399" i="14" a="1"/>
  <c r="G399" i="14" s="1"/>
  <c r="H399" i="14" a="1"/>
  <c r="H399" i="14" s="1"/>
  <c r="I399" i="14" a="1"/>
  <c r="I399" i="14" s="1"/>
  <c r="J399" i="14" a="1"/>
  <c r="J399" i="14" s="1"/>
  <c r="K399" i="14" a="1"/>
  <c r="K399" i="14" s="1"/>
  <c r="L399" i="14" a="1"/>
  <c r="L399" i="14" s="1"/>
  <c r="E400" i="14" a="1"/>
  <c r="E400" i="14" s="1"/>
  <c r="F400" i="14" a="1"/>
  <c r="F400" i="14" s="1"/>
  <c r="G400" i="14" a="1"/>
  <c r="G400" i="14" s="1"/>
  <c r="H400" i="14" a="1"/>
  <c r="H400" i="14" s="1"/>
  <c r="I400" i="14" a="1"/>
  <c r="I400" i="14" s="1"/>
  <c r="J400" i="14" a="1"/>
  <c r="J400" i="14" s="1"/>
  <c r="K400" i="14" a="1"/>
  <c r="K400" i="14" s="1"/>
  <c r="L400" i="14" a="1"/>
  <c r="L400" i="14" s="1"/>
  <c r="E401" i="14" a="1"/>
  <c r="E401" i="14" s="1"/>
  <c r="F401" i="14" a="1"/>
  <c r="F401" i="14" s="1"/>
  <c r="G401" i="14" a="1"/>
  <c r="G401" i="14" s="1"/>
  <c r="H401" i="14" a="1"/>
  <c r="H401" i="14" s="1"/>
  <c r="I401" i="14" a="1"/>
  <c r="I401" i="14" s="1"/>
  <c r="J401" i="14" a="1"/>
  <c r="J401" i="14" s="1"/>
  <c r="K401" i="14" a="1"/>
  <c r="K401" i="14" s="1"/>
  <c r="L401" i="14" a="1"/>
  <c r="L401" i="14" s="1"/>
  <c r="E402" i="14" a="1"/>
  <c r="E402" i="14" s="1"/>
  <c r="F402" i="14" a="1"/>
  <c r="F402" i="14" s="1"/>
  <c r="G402" i="14" a="1"/>
  <c r="G402" i="14" s="1"/>
  <c r="H402" i="14" a="1"/>
  <c r="H402" i="14" s="1"/>
  <c r="I402" i="14" a="1"/>
  <c r="I402" i="14" s="1"/>
  <c r="J402" i="14" a="1"/>
  <c r="J402" i="14" s="1"/>
  <c r="K402" i="14" a="1"/>
  <c r="K402" i="14" s="1"/>
  <c r="L402" i="14" a="1"/>
  <c r="L402" i="14" s="1"/>
  <c r="E403" i="14" a="1"/>
  <c r="E403" i="14" s="1"/>
  <c r="F403" i="14" a="1"/>
  <c r="F403" i="14" s="1"/>
  <c r="G403" i="14" a="1"/>
  <c r="G403" i="14" s="1"/>
  <c r="H403" i="14" a="1"/>
  <c r="H403" i="14" s="1"/>
  <c r="I403" i="14" a="1"/>
  <c r="I403" i="14" s="1"/>
  <c r="J403" i="14" a="1"/>
  <c r="J403" i="14" s="1"/>
  <c r="K403" i="14" a="1"/>
  <c r="K403" i="14" s="1"/>
  <c r="L403" i="14" a="1"/>
  <c r="L403" i="14" s="1"/>
  <c r="E404" i="14" a="1"/>
  <c r="E404" i="14" s="1"/>
  <c r="F404" i="14" a="1"/>
  <c r="F404" i="14" s="1"/>
  <c r="G404" i="14" a="1"/>
  <c r="G404" i="14" s="1"/>
  <c r="H404" i="14" a="1"/>
  <c r="H404" i="14" s="1"/>
  <c r="I404" i="14" a="1"/>
  <c r="I404" i="14" s="1"/>
  <c r="J404" i="14" a="1"/>
  <c r="J404" i="14" s="1"/>
  <c r="K404" i="14" a="1"/>
  <c r="K404" i="14" s="1"/>
  <c r="L404" i="14" a="1"/>
  <c r="L404" i="14" s="1"/>
  <c r="E405" i="14" a="1"/>
  <c r="E405" i="14" s="1"/>
  <c r="F405" i="14" a="1"/>
  <c r="F405" i="14" s="1"/>
  <c r="G405" i="14" a="1"/>
  <c r="G405" i="14" s="1"/>
  <c r="H405" i="14" a="1"/>
  <c r="H405" i="14" s="1"/>
  <c r="I405" i="14" a="1"/>
  <c r="I405" i="14" s="1"/>
  <c r="J405" i="14" a="1"/>
  <c r="J405" i="14" s="1"/>
  <c r="K405" i="14" a="1"/>
  <c r="K405" i="14" s="1"/>
  <c r="L405" i="14" a="1"/>
  <c r="L405" i="14" s="1"/>
  <c r="E406" i="14" a="1"/>
  <c r="E406" i="14" s="1"/>
  <c r="F406" i="14" a="1"/>
  <c r="F406" i="14" s="1"/>
  <c r="G406" i="14" a="1"/>
  <c r="G406" i="14" s="1"/>
  <c r="H406" i="14" a="1"/>
  <c r="H406" i="14" s="1"/>
  <c r="I406" i="14" a="1"/>
  <c r="I406" i="14" s="1"/>
  <c r="J406" i="14" a="1"/>
  <c r="J406" i="14" s="1"/>
  <c r="K406" i="14" a="1"/>
  <c r="K406" i="14" s="1"/>
  <c r="L406" i="14" a="1"/>
  <c r="L406" i="14" s="1"/>
  <c r="E407" i="14" a="1"/>
  <c r="E407" i="14" s="1"/>
  <c r="F407" i="14" a="1"/>
  <c r="F407" i="14" s="1"/>
  <c r="G407" i="14" a="1"/>
  <c r="G407" i="14" s="1"/>
  <c r="H407" i="14" a="1"/>
  <c r="H407" i="14" s="1"/>
  <c r="I407" i="14" a="1"/>
  <c r="I407" i="14" s="1"/>
  <c r="J407" i="14" a="1"/>
  <c r="J407" i="14" s="1"/>
  <c r="K407" i="14" a="1"/>
  <c r="K407" i="14" s="1"/>
  <c r="L407" i="14" a="1"/>
  <c r="L407" i="14" s="1"/>
  <c r="E408" i="14" a="1"/>
  <c r="E408" i="14" s="1"/>
  <c r="F408" i="14" a="1"/>
  <c r="F408" i="14" s="1"/>
  <c r="G408" i="14" a="1"/>
  <c r="G408" i="14" s="1"/>
  <c r="H408" i="14" a="1"/>
  <c r="H408" i="14" s="1"/>
  <c r="I408" i="14" a="1"/>
  <c r="I408" i="14" s="1"/>
  <c r="J408" i="14" a="1"/>
  <c r="J408" i="14" s="1"/>
  <c r="K408" i="14" a="1"/>
  <c r="K408" i="14" s="1"/>
  <c r="L408" i="14" a="1"/>
  <c r="L408" i="14" s="1"/>
  <c r="E409" i="14" a="1"/>
  <c r="E409" i="14" s="1"/>
  <c r="F409" i="14" a="1"/>
  <c r="F409" i="14" s="1"/>
  <c r="G409" i="14" a="1"/>
  <c r="G409" i="14" s="1"/>
  <c r="H409" i="14" a="1"/>
  <c r="H409" i="14" s="1"/>
  <c r="I409" i="14" a="1"/>
  <c r="I409" i="14" s="1"/>
  <c r="J409" i="14" a="1"/>
  <c r="J409" i="14" s="1"/>
  <c r="K409" i="14" a="1"/>
  <c r="K409" i="14" s="1"/>
  <c r="L409" i="14" a="1"/>
  <c r="L409" i="14" s="1"/>
  <c r="E410" i="14" a="1"/>
  <c r="E410" i="14" s="1"/>
  <c r="F410" i="14" a="1"/>
  <c r="F410" i="14" s="1"/>
  <c r="G410" i="14" a="1"/>
  <c r="G410" i="14" s="1"/>
  <c r="H410" i="14" a="1"/>
  <c r="H410" i="14" s="1"/>
  <c r="I410" i="14" a="1"/>
  <c r="I410" i="14" s="1"/>
  <c r="J410" i="14" a="1"/>
  <c r="J410" i="14" s="1"/>
  <c r="K410" i="14" a="1"/>
  <c r="K410" i="14" s="1"/>
  <c r="L410" i="14" a="1"/>
  <c r="L410" i="14" s="1"/>
  <c r="E411" i="14" a="1"/>
  <c r="E411" i="14" s="1"/>
  <c r="F411" i="14" a="1"/>
  <c r="F411" i="14" s="1"/>
  <c r="G411" i="14" a="1"/>
  <c r="G411" i="14" s="1"/>
  <c r="H411" i="14" a="1"/>
  <c r="H411" i="14" s="1"/>
  <c r="I411" i="14" a="1"/>
  <c r="I411" i="14" s="1"/>
  <c r="J411" i="14" a="1"/>
  <c r="J411" i="14" s="1"/>
  <c r="K411" i="14" a="1"/>
  <c r="K411" i="14" s="1"/>
  <c r="L411" i="14" a="1"/>
  <c r="L411" i="14" s="1"/>
  <c r="E412" i="14" a="1"/>
  <c r="E412" i="14" s="1"/>
  <c r="F412" i="14" a="1"/>
  <c r="F412" i="14" s="1"/>
  <c r="G412" i="14" a="1"/>
  <c r="G412" i="14" s="1"/>
  <c r="H412" i="14" a="1"/>
  <c r="H412" i="14" s="1"/>
  <c r="I412" i="14" a="1"/>
  <c r="I412" i="14" s="1"/>
  <c r="J412" i="14" a="1"/>
  <c r="J412" i="14" s="1"/>
  <c r="K412" i="14" a="1"/>
  <c r="K412" i="14" s="1"/>
  <c r="L412" i="14" a="1"/>
  <c r="L412" i="14" s="1"/>
  <c r="E413" i="14" a="1"/>
  <c r="E413" i="14" s="1"/>
  <c r="F413" i="14" a="1"/>
  <c r="F413" i="14" s="1"/>
  <c r="G413" i="14" a="1"/>
  <c r="G413" i="14" s="1"/>
  <c r="H413" i="14" a="1"/>
  <c r="H413" i="14" s="1"/>
  <c r="I413" i="14" a="1"/>
  <c r="I413" i="14" s="1"/>
  <c r="J413" i="14" a="1"/>
  <c r="J413" i="14" s="1"/>
  <c r="K413" i="14" a="1"/>
  <c r="K413" i="14" s="1"/>
  <c r="L413" i="14" a="1"/>
  <c r="L413" i="14" s="1"/>
  <c r="L364" i="14" a="1"/>
  <c r="L364" i="14" s="1"/>
  <c r="K364" i="14" a="1"/>
  <c r="K364" i="14" s="1"/>
  <c r="J364" i="14" a="1"/>
  <c r="J364" i="14" s="1"/>
  <c r="I364" i="14" a="1"/>
  <c r="I364" i="14" s="1"/>
  <c r="H364" i="14" a="1"/>
  <c r="H364" i="14" s="1"/>
  <c r="G364" i="14" a="1"/>
  <c r="G364" i="14" s="1"/>
  <c r="F364" i="14" a="1"/>
  <c r="F364" i="14" s="1"/>
  <c r="E364" i="14" a="1"/>
  <c r="E364" i="14" s="1"/>
  <c r="L125" i="4" l="1" a="1"/>
  <c r="L125" i="4" s="1"/>
  <c r="K125" i="4" a="1"/>
  <c r="K125" i="4" s="1"/>
  <c r="J125" i="4" a="1"/>
  <c r="J125" i="4" s="1"/>
  <c r="I125" i="4" a="1"/>
  <c r="I125" i="4" s="1"/>
  <c r="H125" i="4" a="1"/>
  <c r="H125" i="4" s="1"/>
  <c r="G125" i="4" a="1"/>
  <c r="G125" i="4" s="1"/>
  <c r="F125" i="4" a="1"/>
  <c r="F125" i="4" s="1"/>
  <c r="E125" i="4" a="1"/>
  <c r="E125" i="4" s="1"/>
  <c r="L124" i="4" a="1"/>
  <c r="L124" i="4" s="1"/>
  <c r="K124" i="4" a="1"/>
  <c r="K124" i="4" s="1"/>
  <c r="J124" i="4" a="1"/>
  <c r="J124" i="4" s="1"/>
  <c r="I124" i="4" a="1"/>
  <c r="I124" i="4" s="1"/>
  <c r="H124" i="4" a="1"/>
  <c r="H124" i="4" s="1"/>
  <c r="G124" i="4" a="1"/>
  <c r="G124" i="4" s="1"/>
  <c r="F124" i="4" a="1"/>
  <c r="F124" i="4" s="1"/>
  <c r="E124" i="4" a="1"/>
  <c r="E124" i="4" s="1"/>
  <c r="L123" i="4" a="1"/>
  <c r="L123" i="4" s="1"/>
  <c r="K123" i="4" a="1"/>
  <c r="K123" i="4" s="1"/>
  <c r="J123" i="4" a="1"/>
  <c r="J123" i="4" s="1"/>
  <c r="I123" i="4" a="1"/>
  <c r="I123" i="4" s="1"/>
  <c r="H123" i="4" a="1"/>
  <c r="H123" i="4" s="1"/>
  <c r="G123" i="4" a="1"/>
  <c r="G123" i="4" s="1"/>
  <c r="F123" i="4" a="1"/>
  <c r="F123" i="4" s="1"/>
  <c r="E123" i="4" a="1"/>
  <c r="E123" i="4" s="1"/>
  <c r="L122" i="4" a="1"/>
  <c r="L122" i="4" s="1"/>
  <c r="K122" i="4" a="1"/>
  <c r="K122" i="4" s="1"/>
  <c r="J122" i="4" a="1"/>
  <c r="J122" i="4" s="1"/>
  <c r="I122" i="4" a="1"/>
  <c r="I122" i="4" s="1"/>
  <c r="H122" i="4" a="1"/>
  <c r="H122" i="4" s="1"/>
  <c r="G122" i="4" a="1"/>
  <c r="G122" i="4" s="1"/>
  <c r="F122" i="4" a="1"/>
  <c r="F122" i="4" s="1"/>
  <c r="E122" i="4" a="1"/>
  <c r="E122" i="4" s="1"/>
  <c r="L121" i="4" a="1"/>
  <c r="L121" i="4" s="1"/>
  <c r="K121" i="4" a="1"/>
  <c r="K121" i="4" s="1"/>
  <c r="J121" i="4" a="1"/>
  <c r="J121" i="4" s="1"/>
  <c r="I121" i="4" a="1"/>
  <c r="I121" i="4" s="1"/>
  <c r="H121" i="4" a="1"/>
  <c r="H121" i="4" s="1"/>
  <c r="G121" i="4" a="1"/>
  <c r="G121" i="4" s="1"/>
  <c r="F121" i="4" a="1"/>
  <c r="F121" i="4" s="1"/>
  <c r="E121" i="4" a="1"/>
  <c r="E121" i="4" s="1"/>
  <c r="L120" i="4" a="1"/>
  <c r="L120" i="4" s="1"/>
  <c r="K120" i="4" a="1"/>
  <c r="K120" i="4" s="1"/>
  <c r="J120" i="4" a="1"/>
  <c r="J120" i="4" s="1"/>
  <c r="I120" i="4" a="1"/>
  <c r="I120" i="4" s="1"/>
  <c r="H120" i="4" a="1"/>
  <c r="H120" i="4" s="1"/>
  <c r="G120" i="4" a="1"/>
  <c r="G120" i="4" s="1"/>
  <c r="F120" i="4" a="1"/>
  <c r="F120" i="4" s="1"/>
  <c r="E120" i="4" a="1"/>
  <c r="E120" i="4" s="1"/>
  <c r="L119" i="4" a="1"/>
  <c r="L119" i="4" s="1"/>
  <c r="K119" i="4" a="1"/>
  <c r="K119" i="4" s="1"/>
  <c r="J119" i="4" a="1"/>
  <c r="J119" i="4" s="1"/>
  <c r="I119" i="4" a="1"/>
  <c r="I119" i="4" s="1"/>
  <c r="H119" i="4" a="1"/>
  <c r="H119" i="4" s="1"/>
  <c r="G119" i="4" a="1"/>
  <c r="G119" i="4" s="1"/>
  <c r="F119" i="4" a="1"/>
  <c r="F119" i="4" s="1"/>
  <c r="E119" i="4" a="1"/>
  <c r="E119" i="4" s="1"/>
  <c r="L118" i="4" a="1"/>
  <c r="L118" i="4" s="1"/>
  <c r="K118" i="4" a="1"/>
  <c r="K118" i="4" s="1"/>
  <c r="J118" i="4" a="1"/>
  <c r="J118" i="4" s="1"/>
  <c r="I118" i="4" a="1"/>
  <c r="I118" i="4" s="1"/>
  <c r="H118" i="4" a="1"/>
  <c r="H118" i="4" s="1"/>
  <c r="G118" i="4" a="1"/>
  <c r="G118" i="4" s="1"/>
  <c r="F118" i="4" a="1"/>
  <c r="F118" i="4" s="1"/>
  <c r="E118" i="4" a="1"/>
  <c r="E118" i="4" s="1"/>
  <c r="L115" i="4" a="1"/>
  <c r="L115" i="4" s="1"/>
  <c r="K115" i="4" a="1"/>
  <c r="K115" i="4" s="1"/>
  <c r="J115" i="4" a="1"/>
  <c r="J115" i="4" s="1"/>
  <c r="I115" i="4" a="1"/>
  <c r="I115" i="4" s="1"/>
  <c r="H115" i="4" a="1"/>
  <c r="H115" i="4" s="1"/>
  <c r="G115" i="4" a="1"/>
  <c r="G115" i="4" s="1"/>
  <c r="F115" i="4" a="1"/>
  <c r="F115" i="4" s="1"/>
  <c r="E115" i="4" a="1"/>
  <c r="E115" i="4" s="1"/>
  <c r="L114" i="4" a="1"/>
  <c r="L114" i="4" s="1"/>
  <c r="K114" i="4" a="1"/>
  <c r="K114" i="4" s="1"/>
  <c r="J114" i="4" a="1"/>
  <c r="J114" i="4" s="1"/>
  <c r="I114" i="4" a="1"/>
  <c r="I114" i="4" s="1"/>
  <c r="H114" i="4" a="1"/>
  <c r="H114" i="4" s="1"/>
  <c r="G114" i="4" a="1"/>
  <c r="G114" i="4" s="1"/>
  <c r="F114" i="4" a="1"/>
  <c r="F114" i="4" s="1"/>
  <c r="E114" i="4" a="1"/>
  <c r="E114" i="4" s="1"/>
  <c r="L113" i="4" a="1"/>
  <c r="L113" i="4" s="1"/>
  <c r="K113" i="4" a="1"/>
  <c r="K113" i="4" s="1"/>
  <c r="J113" i="4" a="1"/>
  <c r="J113" i="4" s="1"/>
  <c r="I113" i="4" a="1"/>
  <c r="I113" i="4" s="1"/>
  <c r="H113" i="4" a="1"/>
  <c r="H113" i="4" s="1"/>
  <c r="G113" i="4" a="1"/>
  <c r="G113" i="4" s="1"/>
  <c r="F113" i="4" a="1"/>
  <c r="F113" i="4" s="1"/>
  <c r="E113" i="4" a="1"/>
  <c r="E113" i="4" s="1"/>
  <c r="L112" i="4" a="1"/>
  <c r="L112" i="4" s="1"/>
  <c r="K112" i="4" a="1"/>
  <c r="K112" i="4" s="1"/>
  <c r="J112" i="4" a="1"/>
  <c r="J112" i="4" s="1"/>
  <c r="I112" i="4" a="1"/>
  <c r="I112" i="4" s="1"/>
  <c r="H112" i="4" a="1"/>
  <c r="H112" i="4" s="1"/>
  <c r="G112" i="4" a="1"/>
  <c r="G112" i="4" s="1"/>
  <c r="F112" i="4" a="1"/>
  <c r="F112" i="4" s="1"/>
  <c r="E112" i="4" a="1"/>
  <c r="E112" i="4" s="1"/>
  <c r="L111" i="4" a="1"/>
  <c r="L111" i="4" s="1"/>
  <c r="K111" i="4" a="1"/>
  <c r="K111" i="4" s="1"/>
  <c r="J111" i="4" a="1"/>
  <c r="J111" i="4" s="1"/>
  <c r="I111" i="4" a="1"/>
  <c r="I111" i="4" s="1"/>
  <c r="H111" i="4" a="1"/>
  <c r="H111" i="4" s="1"/>
  <c r="G111" i="4" a="1"/>
  <c r="G111" i="4" s="1"/>
  <c r="F111" i="4" a="1"/>
  <c r="F111" i="4" s="1"/>
  <c r="E111" i="4" a="1"/>
  <c r="E111" i="4" s="1"/>
  <c r="L110" i="4" a="1"/>
  <c r="L110" i="4" s="1"/>
  <c r="K110" i="4" a="1"/>
  <c r="K110" i="4" s="1"/>
  <c r="J110" i="4" a="1"/>
  <c r="J110" i="4" s="1"/>
  <c r="I110" i="4" a="1"/>
  <c r="I110" i="4" s="1"/>
  <c r="H110" i="4" a="1"/>
  <c r="H110" i="4" s="1"/>
  <c r="G110" i="4" a="1"/>
  <c r="G110" i="4" s="1"/>
  <c r="F110" i="4" a="1"/>
  <c r="F110" i="4" s="1"/>
  <c r="E110" i="4" a="1"/>
  <c r="E110" i="4" s="1"/>
  <c r="L109" i="4" a="1"/>
  <c r="L109" i="4" s="1"/>
  <c r="K109" i="4" a="1"/>
  <c r="K109" i="4" s="1"/>
  <c r="J109" i="4" a="1"/>
  <c r="J109" i="4" s="1"/>
  <c r="I109" i="4" a="1"/>
  <c r="I109" i="4" s="1"/>
  <c r="H109" i="4" a="1"/>
  <c r="H109" i="4" s="1"/>
  <c r="G109" i="4" a="1"/>
  <c r="G109" i="4" s="1"/>
  <c r="F109" i="4" a="1"/>
  <c r="F109" i="4" s="1"/>
  <c r="E109" i="4" a="1"/>
  <c r="E109" i="4" s="1"/>
  <c r="L108" i="4" a="1"/>
  <c r="L108" i="4" s="1"/>
  <c r="K108" i="4" a="1"/>
  <c r="K108" i="4" s="1"/>
  <c r="J108" i="4" a="1"/>
  <c r="J108" i="4" s="1"/>
  <c r="I108" i="4" a="1"/>
  <c r="I108" i="4" s="1"/>
  <c r="H108" i="4" a="1"/>
  <c r="H108" i="4" s="1"/>
  <c r="G108" i="4" a="1"/>
  <c r="G108" i="4" s="1"/>
  <c r="F108" i="4" a="1"/>
  <c r="F108" i="4" s="1"/>
  <c r="E108" i="4" a="1"/>
  <c r="E108" i="4" s="1"/>
  <c r="L105" i="4" a="1"/>
  <c r="L105" i="4" s="1"/>
  <c r="K105" i="4" a="1"/>
  <c r="K105" i="4" s="1"/>
  <c r="J105" i="4" a="1"/>
  <c r="J105" i="4" s="1"/>
  <c r="I105" i="4" a="1"/>
  <c r="I105" i="4" s="1"/>
  <c r="H105" i="4" a="1"/>
  <c r="H105" i="4" s="1"/>
  <c r="G105" i="4" a="1"/>
  <c r="G105" i="4" s="1"/>
  <c r="F105" i="4" a="1"/>
  <c r="F105" i="4" s="1"/>
  <c r="E105" i="4" a="1"/>
  <c r="E105" i="4" s="1"/>
  <c r="L104" i="4" a="1"/>
  <c r="L104" i="4" s="1"/>
  <c r="K104" i="4" a="1"/>
  <c r="K104" i="4" s="1"/>
  <c r="J104" i="4" a="1"/>
  <c r="J104" i="4" s="1"/>
  <c r="I104" i="4" a="1"/>
  <c r="I104" i="4" s="1"/>
  <c r="H104" i="4" a="1"/>
  <c r="H104" i="4" s="1"/>
  <c r="G104" i="4" a="1"/>
  <c r="G104" i="4" s="1"/>
  <c r="F104" i="4" a="1"/>
  <c r="F104" i="4" s="1"/>
  <c r="E104" i="4" a="1"/>
  <c r="E104" i="4" s="1"/>
  <c r="L103" i="4" a="1"/>
  <c r="L103" i="4" s="1"/>
  <c r="K103" i="4" a="1"/>
  <c r="K103" i="4" s="1"/>
  <c r="J103" i="4" a="1"/>
  <c r="J103" i="4" s="1"/>
  <c r="I103" i="4" a="1"/>
  <c r="I103" i="4" s="1"/>
  <c r="H103" i="4" a="1"/>
  <c r="H103" i="4" s="1"/>
  <c r="G103" i="4" a="1"/>
  <c r="G103" i="4" s="1"/>
  <c r="F103" i="4" a="1"/>
  <c r="F103" i="4" s="1"/>
  <c r="E103" i="4" a="1"/>
  <c r="E103" i="4" s="1"/>
  <c r="L102" i="4" a="1"/>
  <c r="L102" i="4" s="1"/>
  <c r="K102" i="4" a="1"/>
  <c r="K102" i="4" s="1"/>
  <c r="J102" i="4" a="1"/>
  <c r="J102" i="4" s="1"/>
  <c r="I102" i="4" a="1"/>
  <c r="I102" i="4" s="1"/>
  <c r="H102" i="4" a="1"/>
  <c r="H102" i="4" s="1"/>
  <c r="G102" i="4" a="1"/>
  <c r="G102" i="4" s="1"/>
  <c r="F102" i="4" a="1"/>
  <c r="F102" i="4" s="1"/>
  <c r="E102" i="4" a="1"/>
  <c r="E102" i="4" s="1"/>
  <c r="L101" i="4" a="1"/>
  <c r="L101" i="4" s="1"/>
  <c r="K101" i="4" a="1"/>
  <c r="K101" i="4" s="1"/>
  <c r="J101" i="4" a="1"/>
  <c r="J101" i="4" s="1"/>
  <c r="I101" i="4" a="1"/>
  <c r="I101" i="4" s="1"/>
  <c r="H101" i="4" a="1"/>
  <c r="H101" i="4" s="1"/>
  <c r="G101" i="4" a="1"/>
  <c r="G101" i="4" s="1"/>
  <c r="F101" i="4" a="1"/>
  <c r="F101" i="4" s="1"/>
  <c r="E101" i="4" a="1"/>
  <c r="E101" i="4" s="1"/>
  <c r="L100" i="4" a="1"/>
  <c r="L100" i="4" s="1"/>
  <c r="K100" i="4" a="1"/>
  <c r="K100" i="4" s="1"/>
  <c r="J100" i="4" a="1"/>
  <c r="J100" i="4" s="1"/>
  <c r="I100" i="4" a="1"/>
  <c r="I100" i="4" s="1"/>
  <c r="H100" i="4" a="1"/>
  <c r="H100" i="4" s="1"/>
  <c r="G100" i="4" a="1"/>
  <c r="G100" i="4" s="1"/>
  <c r="F100" i="4" a="1"/>
  <c r="F100" i="4" s="1"/>
  <c r="E100" i="4" a="1"/>
  <c r="E100" i="4" s="1"/>
  <c r="L99" i="4" a="1"/>
  <c r="L99" i="4" s="1"/>
  <c r="K99" i="4" a="1"/>
  <c r="K99" i="4" s="1"/>
  <c r="J99" i="4" a="1"/>
  <c r="J99" i="4" s="1"/>
  <c r="I99" i="4" a="1"/>
  <c r="I99" i="4" s="1"/>
  <c r="H99" i="4" a="1"/>
  <c r="H99" i="4" s="1"/>
  <c r="G99" i="4" a="1"/>
  <c r="G99" i="4" s="1"/>
  <c r="F99" i="4" a="1"/>
  <c r="F99" i="4" s="1"/>
  <c r="E99" i="4" a="1"/>
  <c r="E99" i="4" s="1"/>
  <c r="L98" i="4" a="1"/>
  <c r="L98" i="4" s="1"/>
  <c r="K98" i="4" a="1"/>
  <c r="K98" i="4" s="1"/>
  <c r="J98" i="4" a="1"/>
  <c r="J98" i="4" s="1"/>
  <c r="I98" i="4" a="1"/>
  <c r="I98" i="4" s="1"/>
  <c r="H98" i="4" a="1"/>
  <c r="H98" i="4" s="1"/>
  <c r="G98" i="4" a="1"/>
  <c r="G98" i="4" s="1"/>
  <c r="F98" i="4" a="1"/>
  <c r="F98" i="4" s="1"/>
  <c r="E98" i="4" a="1"/>
  <c r="E98" i="4" s="1"/>
  <c r="L95" i="4" a="1"/>
  <c r="L95" i="4" s="1"/>
  <c r="K95" i="4" a="1"/>
  <c r="K95" i="4" s="1"/>
  <c r="J95" i="4" a="1"/>
  <c r="J95" i="4" s="1"/>
  <c r="I95" i="4" a="1"/>
  <c r="I95" i="4" s="1"/>
  <c r="H95" i="4" a="1"/>
  <c r="H95" i="4" s="1"/>
  <c r="G95" i="4" a="1"/>
  <c r="G95" i="4" s="1"/>
  <c r="F95" i="4" a="1"/>
  <c r="F95" i="4" s="1"/>
  <c r="E95" i="4" a="1"/>
  <c r="E95" i="4" s="1"/>
  <c r="L94" i="4" a="1"/>
  <c r="L94" i="4" s="1"/>
  <c r="K94" i="4" a="1"/>
  <c r="K94" i="4" s="1"/>
  <c r="J94" i="4" a="1"/>
  <c r="J94" i="4" s="1"/>
  <c r="I94" i="4" a="1"/>
  <c r="I94" i="4" s="1"/>
  <c r="H94" i="4" a="1"/>
  <c r="H94" i="4" s="1"/>
  <c r="G94" i="4" a="1"/>
  <c r="G94" i="4" s="1"/>
  <c r="F94" i="4" a="1"/>
  <c r="F94" i="4" s="1"/>
  <c r="E94" i="4" a="1"/>
  <c r="E94" i="4" s="1"/>
  <c r="L93" i="4" a="1"/>
  <c r="L93" i="4" s="1"/>
  <c r="K93" i="4" a="1"/>
  <c r="K93" i="4" s="1"/>
  <c r="J93" i="4" a="1"/>
  <c r="J93" i="4" s="1"/>
  <c r="I93" i="4" a="1"/>
  <c r="I93" i="4" s="1"/>
  <c r="H93" i="4" a="1"/>
  <c r="H93" i="4" s="1"/>
  <c r="G93" i="4" a="1"/>
  <c r="G93" i="4" s="1"/>
  <c r="F93" i="4" a="1"/>
  <c r="F93" i="4" s="1"/>
  <c r="E93" i="4" a="1"/>
  <c r="E93" i="4" s="1"/>
  <c r="L92" i="4" a="1"/>
  <c r="L92" i="4" s="1"/>
  <c r="K92" i="4" a="1"/>
  <c r="K92" i="4" s="1"/>
  <c r="J92" i="4" a="1"/>
  <c r="J92" i="4" s="1"/>
  <c r="I92" i="4" a="1"/>
  <c r="I92" i="4" s="1"/>
  <c r="H92" i="4" a="1"/>
  <c r="H92" i="4" s="1"/>
  <c r="G92" i="4" a="1"/>
  <c r="G92" i="4" s="1"/>
  <c r="F92" i="4" a="1"/>
  <c r="F92" i="4" s="1"/>
  <c r="E92" i="4" a="1"/>
  <c r="E92" i="4" s="1"/>
  <c r="L91" i="4" a="1"/>
  <c r="L91" i="4" s="1"/>
  <c r="K91" i="4" a="1"/>
  <c r="K91" i="4" s="1"/>
  <c r="J91" i="4" a="1"/>
  <c r="J91" i="4" s="1"/>
  <c r="I91" i="4" a="1"/>
  <c r="I91" i="4" s="1"/>
  <c r="H91" i="4" a="1"/>
  <c r="H91" i="4" s="1"/>
  <c r="G91" i="4" a="1"/>
  <c r="G91" i="4" s="1"/>
  <c r="F91" i="4" a="1"/>
  <c r="F91" i="4" s="1"/>
  <c r="E91" i="4" a="1"/>
  <c r="E91" i="4" s="1"/>
  <c r="L90" i="4" a="1"/>
  <c r="L90" i="4" s="1"/>
  <c r="K90" i="4" a="1"/>
  <c r="K90" i="4" s="1"/>
  <c r="J90" i="4" a="1"/>
  <c r="J90" i="4" s="1"/>
  <c r="I90" i="4" a="1"/>
  <c r="I90" i="4" s="1"/>
  <c r="H90" i="4" a="1"/>
  <c r="H90" i="4" s="1"/>
  <c r="G90" i="4" a="1"/>
  <c r="G90" i="4" s="1"/>
  <c r="F90" i="4" a="1"/>
  <c r="F90" i="4" s="1"/>
  <c r="E90" i="4" a="1"/>
  <c r="E90" i="4" s="1"/>
  <c r="L89" i="4" a="1"/>
  <c r="L89" i="4" s="1"/>
  <c r="K89" i="4" a="1"/>
  <c r="K89" i="4" s="1"/>
  <c r="J89" i="4" a="1"/>
  <c r="J89" i="4" s="1"/>
  <c r="I89" i="4" a="1"/>
  <c r="I89" i="4" s="1"/>
  <c r="H89" i="4" a="1"/>
  <c r="H89" i="4" s="1"/>
  <c r="G89" i="4" a="1"/>
  <c r="G89" i="4" s="1"/>
  <c r="F89" i="4" a="1"/>
  <c r="F89" i="4" s="1"/>
  <c r="E89" i="4" a="1"/>
  <c r="E89" i="4" s="1"/>
  <c r="L88" i="4" a="1"/>
  <c r="L88" i="4" s="1"/>
  <c r="K88" i="4" a="1"/>
  <c r="K88" i="4" s="1"/>
  <c r="J88" i="4" a="1"/>
  <c r="J88" i="4" s="1"/>
  <c r="I88" i="4" a="1"/>
  <c r="I88" i="4" s="1"/>
  <c r="H88" i="4" a="1"/>
  <c r="H88" i="4" s="1"/>
  <c r="G88" i="4" a="1"/>
  <c r="G88" i="4" s="1"/>
  <c r="F88" i="4" a="1"/>
  <c r="F88" i="4" s="1"/>
  <c r="E88" i="4" a="1"/>
  <c r="E88" i="4" s="1"/>
  <c r="L87" i="4" a="1"/>
  <c r="L87" i="4" s="1"/>
  <c r="K87" i="4" a="1"/>
  <c r="K87" i="4" s="1"/>
  <c r="J87" i="4" a="1"/>
  <c r="J87" i="4" s="1"/>
  <c r="I87" i="4" a="1"/>
  <c r="I87" i="4" s="1"/>
  <c r="H87" i="4" a="1"/>
  <c r="H87" i="4" s="1"/>
  <c r="G87" i="4" a="1"/>
  <c r="G87" i="4" s="1"/>
  <c r="F87" i="4" a="1"/>
  <c r="F87" i="4" s="1"/>
  <c r="E87" i="4" a="1"/>
  <c r="E87" i="4" s="1"/>
  <c r="L85" i="4" a="1"/>
  <c r="L85" i="4" s="1"/>
  <c r="K85" i="4" a="1"/>
  <c r="K85" i="4" s="1"/>
  <c r="J85" i="4" a="1"/>
  <c r="J85" i="4" s="1"/>
  <c r="I85" i="4" a="1"/>
  <c r="I85" i="4" s="1"/>
  <c r="H85" i="4" a="1"/>
  <c r="H85" i="4" s="1"/>
  <c r="G85" i="4" a="1"/>
  <c r="G85" i="4" s="1"/>
  <c r="F85" i="4" a="1"/>
  <c r="F85" i="4" s="1"/>
  <c r="E85" i="4" a="1"/>
  <c r="E85" i="4" s="1"/>
  <c r="L84" i="4" a="1"/>
  <c r="L84" i="4" s="1"/>
  <c r="K84" i="4" a="1"/>
  <c r="K84" i="4" s="1"/>
  <c r="J84" i="4" a="1"/>
  <c r="J84" i="4" s="1"/>
  <c r="I84" i="4" a="1"/>
  <c r="I84" i="4" s="1"/>
  <c r="H84" i="4" a="1"/>
  <c r="H84" i="4" s="1"/>
  <c r="G84" i="4" a="1"/>
  <c r="G84" i="4" s="1"/>
  <c r="F84" i="4" a="1"/>
  <c r="F84" i="4" s="1"/>
  <c r="E84" i="4" a="1"/>
  <c r="E84" i="4" s="1"/>
  <c r="L83" i="4" a="1"/>
  <c r="L83" i="4" s="1"/>
  <c r="K83" i="4" a="1"/>
  <c r="K83" i="4" s="1"/>
  <c r="J83" i="4" a="1"/>
  <c r="J83" i="4" s="1"/>
  <c r="I83" i="4" a="1"/>
  <c r="I83" i="4" s="1"/>
  <c r="H83" i="4" a="1"/>
  <c r="H83" i="4" s="1"/>
  <c r="G83" i="4" a="1"/>
  <c r="G83" i="4" s="1"/>
  <c r="F83" i="4" a="1"/>
  <c r="F83" i="4" s="1"/>
  <c r="E83" i="4" a="1"/>
  <c r="E83" i="4" s="1"/>
  <c r="L82" i="4" a="1"/>
  <c r="L82" i="4" s="1"/>
  <c r="K82" i="4" a="1"/>
  <c r="K82" i="4" s="1"/>
  <c r="J82" i="4" a="1"/>
  <c r="J82" i="4" s="1"/>
  <c r="I82" i="4" a="1"/>
  <c r="I82" i="4" s="1"/>
  <c r="H82" i="4" a="1"/>
  <c r="H82" i="4" s="1"/>
  <c r="G82" i="4" a="1"/>
  <c r="G82" i="4" s="1"/>
  <c r="F82" i="4" a="1"/>
  <c r="F82" i="4" s="1"/>
  <c r="E82" i="4" a="1"/>
  <c r="E82" i="4" s="1"/>
  <c r="L81" i="4" a="1"/>
  <c r="L81" i="4" s="1"/>
  <c r="K81" i="4" a="1"/>
  <c r="K81" i="4" s="1"/>
  <c r="J81" i="4" a="1"/>
  <c r="J81" i="4" s="1"/>
  <c r="I81" i="4" a="1"/>
  <c r="I81" i="4" s="1"/>
  <c r="H81" i="4" a="1"/>
  <c r="H81" i="4" s="1"/>
  <c r="G81" i="4" a="1"/>
  <c r="G81" i="4" s="1"/>
  <c r="F81" i="4" a="1"/>
  <c r="F81" i="4" s="1"/>
  <c r="E81" i="4" a="1"/>
  <c r="E81" i="4" s="1"/>
  <c r="L80" i="4" a="1"/>
  <c r="L80" i="4" s="1"/>
  <c r="K80" i="4" a="1"/>
  <c r="K80" i="4" s="1"/>
  <c r="J80" i="4" a="1"/>
  <c r="J80" i="4" s="1"/>
  <c r="I80" i="4" a="1"/>
  <c r="I80" i="4" s="1"/>
  <c r="H80" i="4" a="1"/>
  <c r="H80" i="4" s="1"/>
  <c r="G80" i="4" a="1"/>
  <c r="G80" i="4" s="1"/>
  <c r="F80" i="4" a="1"/>
  <c r="F80" i="4" s="1"/>
  <c r="E80" i="4" a="1"/>
  <c r="E80" i="4" s="1"/>
  <c r="L79" i="4" a="1"/>
  <c r="L79" i="4" s="1"/>
  <c r="K79" i="4" a="1"/>
  <c r="K79" i="4" s="1"/>
  <c r="J79" i="4" a="1"/>
  <c r="J79" i="4" s="1"/>
  <c r="I79" i="4" a="1"/>
  <c r="I79" i="4" s="1"/>
  <c r="H79" i="4" a="1"/>
  <c r="H79" i="4" s="1"/>
  <c r="G79" i="4" a="1"/>
  <c r="G79" i="4" s="1"/>
  <c r="F79" i="4" a="1"/>
  <c r="F79" i="4" s="1"/>
  <c r="E79" i="4" a="1"/>
  <c r="E79" i="4" s="1"/>
  <c r="L78" i="4" a="1"/>
  <c r="L78" i="4" s="1"/>
  <c r="K78" i="4" a="1"/>
  <c r="K78" i="4" s="1"/>
  <c r="J78" i="4" a="1"/>
  <c r="J78" i="4" s="1"/>
  <c r="I78" i="4" a="1"/>
  <c r="I78" i="4" s="1"/>
  <c r="H78" i="4" a="1"/>
  <c r="H78" i="4" s="1"/>
  <c r="G78" i="4" a="1"/>
  <c r="G78" i="4" s="1"/>
  <c r="F78" i="4" a="1"/>
  <c r="F78" i="4" s="1"/>
  <c r="E78" i="4" a="1"/>
  <c r="E78" i="4" s="1"/>
  <c r="L77" i="4" a="1"/>
  <c r="L77" i="4" s="1"/>
  <c r="K77" i="4" a="1"/>
  <c r="K77" i="4" s="1"/>
  <c r="J77" i="4" a="1"/>
  <c r="J77" i="4" s="1"/>
  <c r="I77" i="4" a="1"/>
  <c r="I77" i="4" s="1"/>
  <c r="H77" i="4" a="1"/>
  <c r="H77" i="4" s="1"/>
  <c r="G77" i="4" a="1"/>
  <c r="G77" i="4" s="1"/>
  <c r="F77" i="4" a="1"/>
  <c r="F77" i="4" s="1"/>
  <c r="E77" i="4" a="1"/>
  <c r="E77" i="4" s="1"/>
  <c r="L375" i="4" a="1"/>
  <c r="L375" i="4" s="1"/>
  <c r="K375" i="4" a="1"/>
  <c r="K375" i="4" s="1"/>
  <c r="J375" i="4" a="1"/>
  <c r="J375" i="4" s="1"/>
  <c r="I375" i="4" a="1"/>
  <c r="I375" i="4" s="1"/>
  <c r="H375" i="4" a="1"/>
  <c r="H375" i="4" s="1"/>
  <c r="G375" i="4" a="1"/>
  <c r="G375" i="4" s="1"/>
  <c r="F375" i="4" a="1"/>
  <c r="F375" i="4" s="1"/>
  <c r="E375" i="4" a="1"/>
  <c r="E375" i="4" s="1"/>
  <c r="L374" i="4" a="1"/>
  <c r="L374" i="4" s="1"/>
  <c r="K374" i="4" a="1"/>
  <c r="K374" i="4" s="1"/>
  <c r="J374" i="4" a="1"/>
  <c r="J374" i="4" s="1"/>
  <c r="I374" i="4" a="1"/>
  <c r="I374" i="4" s="1"/>
  <c r="H374" i="4" a="1"/>
  <c r="H374" i="4" s="1"/>
  <c r="G374" i="4" a="1"/>
  <c r="G374" i="4" s="1"/>
  <c r="F374" i="4" a="1"/>
  <c r="F374" i="4" s="1"/>
  <c r="E374" i="4" a="1"/>
  <c r="E374" i="4" s="1"/>
  <c r="L373" i="4" a="1"/>
  <c r="L373" i="4" s="1"/>
  <c r="K373" i="4" a="1"/>
  <c r="K373" i="4" s="1"/>
  <c r="J373" i="4" a="1"/>
  <c r="J373" i="4" s="1"/>
  <c r="I373" i="4" a="1"/>
  <c r="I373" i="4" s="1"/>
  <c r="H373" i="4" a="1"/>
  <c r="H373" i="4" s="1"/>
  <c r="G373" i="4" a="1"/>
  <c r="G373" i="4" s="1"/>
  <c r="F373" i="4" a="1"/>
  <c r="F373" i="4" s="1"/>
  <c r="E373" i="4" a="1"/>
  <c r="E373" i="4" s="1"/>
  <c r="L372" i="4" a="1"/>
  <c r="L372" i="4" s="1"/>
  <c r="K372" i="4" a="1"/>
  <c r="K372" i="4" s="1"/>
  <c r="J372" i="4" a="1"/>
  <c r="J372" i="4" s="1"/>
  <c r="I372" i="4" a="1"/>
  <c r="I372" i="4" s="1"/>
  <c r="H372" i="4" a="1"/>
  <c r="H372" i="4" s="1"/>
  <c r="G372" i="4" a="1"/>
  <c r="G372" i="4" s="1"/>
  <c r="F372" i="4" a="1"/>
  <c r="F372" i="4" s="1"/>
  <c r="E372" i="4" a="1"/>
  <c r="E372" i="4" s="1"/>
  <c r="L371" i="4" a="1"/>
  <c r="L371" i="4" s="1"/>
  <c r="K371" i="4" a="1"/>
  <c r="K371" i="4" s="1"/>
  <c r="J371" i="4" a="1"/>
  <c r="J371" i="4" s="1"/>
  <c r="I371" i="4" a="1"/>
  <c r="I371" i="4" s="1"/>
  <c r="H371" i="4" a="1"/>
  <c r="H371" i="4" s="1"/>
  <c r="G371" i="4" a="1"/>
  <c r="G371" i="4" s="1"/>
  <c r="F371" i="4" a="1"/>
  <c r="F371" i="4" s="1"/>
  <c r="E371" i="4" a="1"/>
  <c r="E371" i="4" s="1"/>
  <c r="L370" i="4" a="1"/>
  <c r="L370" i="4" s="1"/>
  <c r="K370" i="4" a="1"/>
  <c r="K370" i="4" s="1"/>
  <c r="J370" i="4" a="1"/>
  <c r="J370" i="4" s="1"/>
  <c r="I370" i="4" a="1"/>
  <c r="I370" i="4" s="1"/>
  <c r="H370" i="4" a="1"/>
  <c r="H370" i="4" s="1"/>
  <c r="G370" i="4" a="1"/>
  <c r="G370" i="4" s="1"/>
  <c r="F370" i="4" a="1"/>
  <c r="F370" i="4" s="1"/>
  <c r="E370" i="4" a="1"/>
  <c r="E370" i="4" s="1"/>
  <c r="L369" i="4" a="1"/>
  <c r="L369" i="4" s="1"/>
  <c r="K369" i="4" a="1"/>
  <c r="K369" i="4" s="1"/>
  <c r="J369" i="4" a="1"/>
  <c r="J369" i="4" s="1"/>
  <c r="I369" i="4" a="1"/>
  <c r="I369" i="4" s="1"/>
  <c r="H369" i="4" a="1"/>
  <c r="H369" i="4" s="1"/>
  <c r="G369" i="4" a="1"/>
  <c r="G369" i="4" s="1"/>
  <c r="F369" i="4" a="1"/>
  <c r="F369" i="4" s="1"/>
  <c r="E369" i="4" a="1"/>
  <c r="E369" i="4" s="1"/>
  <c r="L368" i="4" a="1"/>
  <c r="L368" i="4" s="1"/>
  <c r="K368" i="4" a="1"/>
  <c r="K368" i="4" s="1"/>
  <c r="J368" i="4" a="1"/>
  <c r="J368" i="4" s="1"/>
  <c r="I368" i="4" a="1"/>
  <c r="I368" i="4" s="1"/>
  <c r="H368" i="4" a="1"/>
  <c r="H368" i="4" s="1"/>
  <c r="G368" i="4" a="1"/>
  <c r="G368" i="4" s="1"/>
  <c r="F368" i="4" a="1"/>
  <c r="F368" i="4" s="1"/>
  <c r="E368" i="4" a="1"/>
  <c r="E368" i="4" s="1"/>
  <c r="L367" i="4" a="1"/>
  <c r="L367" i="4" s="1"/>
  <c r="K367" i="4" a="1"/>
  <c r="K367" i="4" s="1"/>
  <c r="J367" i="4" a="1"/>
  <c r="J367" i="4" s="1"/>
  <c r="I367" i="4" a="1"/>
  <c r="I367" i="4" s="1"/>
  <c r="H367" i="4" a="1"/>
  <c r="H367" i="4" s="1"/>
  <c r="G367" i="4" a="1"/>
  <c r="G367" i="4" s="1"/>
  <c r="F367" i="4" a="1"/>
  <c r="F367" i="4" s="1"/>
  <c r="E367" i="4" a="1"/>
  <c r="E367" i="4" s="1"/>
  <c r="L365" i="4" a="1"/>
  <c r="L365" i="4" s="1"/>
  <c r="K365" i="4" a="1"/>
  <c r="K365" i="4" s="1"/>
  <c r="J365" i="4" a="1"/>
  <c r="J365" i="4" s="1"/>
  <c r="I365" i="4" a="1"/>
  <c r="I365" i="4" s="1"/>
  <c r="H365" i="4" a="1"/>
  <c r="H365" i="4" s="1"/>
  <c r="G365" i="4" a="1"/>
  <c r="G365" i="4" s="1"/>
  <c r="F365" i="4" a="1"/>
  <c r="F365" i="4" s="1"/>
  <c r="E365" i="4" a="1"/>
  <c r="E365" i="4" s="1"/>
  <c r="L364" i="4" a="1"/>
  <c r="L364" i="4" s="1"/>
  <c r="K364" i="4" a="1"/>
  <c r="K364" i="4" s="1"/>
  <c r="J364" i="4" a="1"/>
  <c r="J364" i="4" s="1"/>
  <c r="I364" i="4" a="1"/>
  <c r="I364" i="4" s="1"/>
  <c r="H364" i="4" a="1"/>
  <c r="H364" i="4" s="1"/>
  <c r="G364" i="4" a="1"/>
  <c r="G364" i="4" s="1"/>
  <c r="F364" i="4" a="1"/>
  <c r="F364" i="4" s="1"/>
  <c r="E364" i="4" a="1"/>
  <c r="E364" i="4" s="1"/>
  <c r="L363" i="4" a="1"/>
  <c r="L363" i="4" s="1"/>
  <c r="K363" i="4" a="1"/>
  <c r="K363" i="4" s="1"/>
  <c r="J363" i="4" a="1"/>
  <c r="J363" i="4" s="1"/>
  <c r="I363" i="4" a="1"/>
  <c r="I363" i="4" s="1"/>
  <c r="H363" i="4" a="1"/>
  <c r="H363" i="4" s="1"/>
  <c r="G363" i="4" a="1"/>
  <c r="G363" i="4" s="1"/>
  <c r="F363" i="4" a="1"/>
  <c r="F363" i="4" s="1"/>
  <c r="E363" i="4" a="1"/>
  <c r="E363" i="4" s="1"/>
  <c r="L362" i="4" a="1"/>
  <c r="L362" i="4" s="1"/>
  <c r="K362" i="4" a="1"/>
  <c r="K362" i="4" s="1"/>
  <c r="J362" i="4" a="1"/>
  <c r="J362" i="4" s="1"/>
  <c r="I362" i="4" a="1"/>
  <c r="I362" i="4" s="1"/>
  <c r="H362" i="4" a="1"/>
  <c r="H362" i="4" s="1"/>
  <c r="G362" i="4" a="1"/>
  <c r="G362" i="4" s="1"/>
  <c r="F362" i="4" a="1"/>
  <c r="F362" i="4" s="1"/>
  <c r="E362" i="4" a="1"/>
  <c r="E362" i="4" s="1"/>
  <c r="L361" i="4" a="1"/>
  <c r="L361" i="4" s="1"/>
  <c r="K361" i="4" a="1"/>
  <c r="K361" i="4" s="1"/>
  <c r="J361" i="4" a="1"/>
  <c r="J361" i="4" s="1"/>
  <c r="I361" i="4" a="1"/>
  <c r="I361" i="4" s="1"/>
  <c r="H361" i="4" a="1"/>
  <c r="H361" i="4" s="1"/>
  <c r="G361" i="4" a="1"/>
  <c r="G361" i="4" s="1"/>
  <c r="F361" i="4" a="1"/>
  <c r="F361" i="4" s="1"/>
  <c r="E361" i="4" a="1"/>
  <c r="E361" i="4" s="1"/>
  <c r="L360" i="4" a="1"/>
  <c r="L360" i="4" s="1"/>
  <c r="K360" i="4" a="1"/>
  <c r="K360" i="4" s="1"/>
  <c r="J360" i="4" a="1"/>
  <c r="J360" i="4" s="1"/>
  <c r="I360" i="4" a="1"/>
  <c r="I360" i="4" s="1"/>
  <c r="H360" i="4" a="1"/>
  <c r="H360" i="4" s="1"/>
  <c r="G360" i="4" a="1"/>
  <c r="G360" i="4" s="1"/>
  <c r="F360" i="4" a="1"/>
  <c r="F360" i="4" s="1"/>
  <c r="E360" i="4" a="1"/>
  <c r="E360" i="4" s="1"/>
  <c r="L359" i="4" a="1"/>
  <c r="L359" i="4" s="1"/>
  <c r="K359" i="4" a="1"/>
  <c r="K359" i="4" s="1"/>
  <c r="J359" i="4" a="1"/>
  <c r="J359" i="4" s="1"/>
  <c r="I359" i="4" a="1"/>
  <c r="I359" i="4" s="1"/>
  <c r="H359" i="4" a="1"/>
  <c r="H359" i="4" s="1"/>
  <c r="G359" i="4" a="1"/>
  <c r="G359" i="4" s="1"/>
  <c r="F359" i="4" a="1"/>
  <c r="F359" i="4" s="1"/>
  <c r="E359" i="4" a="1"/>
  <c r="E359" i="4" s="1"/>
  <c r="L358" i="4" a="1"/>
  <c r="L358" i="4" s="1"/>
  <c r="K358" i="4" a="1"/>
  <c r="K358" i="4" s="1"/>
  <c r="J358" i="4" a="1"/>
  <c r="J358" i="4" s="1"/>
  <c r="I358" i="4" a="1"/>
  <c r="I358" i="4" s="1"/>
  <c r="H358" i="4" a="1"/>
  <c r="H358" i="4" s="1"/>
  <c r="G358" i="4" a="1"/>
  <c r="G358" i="4" s="1"/>
  <c r="F358" i="4" a="1"/>
  <c r="F358" i="4" s="1"/>
  <c r="E358" i="4" a="1"/>
  <c r="E358" i="4" s="1"/>
  <c r="L357" i="4" a="1"/>
  <c r="L357" i="4" s="1"/>
  <c r="K357" i="4" a="1"/>
  <c r="K357" i="4" s="1"/>
  <c r="J357" i="4" a="1"/>
  <c r="J357" i="4" s="1"/>
  <c r="I357" i="4" a="1"/>
  <c r="I357" i="4" s="1"/>
  <c r="H357" i="4" a="1"/>
  <c r="H357" i="4" s="1"/>
  <c r="G357" i="4" a="1"/>
  <c r="G357" i="4" s="1"/>
  <c r="F357" i="4" a="1"/>
  <c r="F357" i="4" s="1"/>
  <c r="E357" i="4" a="1"/>
  <c r="E357" i="4" s="1"/>
  <c r="L355" i="4" a="1"/>
  <c r="L355" i="4" s="1"/>
  <c r="K355" i="4" a="1"/>
  <c r="K355" i="4" s="1"/>
  <c r="J355" i="4" a="1"/>
  <c r="J355" i="4" s="1"/>
  <c r="I355" i="4" a="1"/>
  <c r="I355" i="4" s="1"/>
  <c r="H355" i="4" a="1"/>
  <c r="H355" i="4" s="1"/>
  <c r="G355" i="4" a="1"/>
  <c r="G355" i="4" s="1"/>
  <c r="F355" i="4" a="1"/>
  <c r="F355" i="4" s="1"/>
  <c r="E355" i="4" a="1"/>
  <c r="E355" i="4" s="1"/>
  <c r="L354" i="4" a="1"/>
  <c r="L354" i="4" s="1"/>
  <c r="K354" i="4" a="1"/>
  <c r="K354" i="4" s="1"/>
  <c r="J354" i="4" a="1"/>
  <c r="J354" i="4" s="1"/>
  <c r="I354" i="4" a="1"/>
  <c r="I354" i="4" s="1"/>
  <c r="H354" i="4" a="1"/>
  <c r="H354" i="4" s="1"/>
  <c r="G354" i="4" a="1"/>
  <c r="G354" i="4" s="1"/>
  <c r="F354" i="4" a="1"/>
  <c r="F354" i="4" s="1"/>
  <c r="E354" i="4" a="1"/>
  <c r="E354" i="4" s="1"/>
  <c r="L353" i="4" a="1"/>
  <c r="L353" i="4" s="1"/>
  <c r="K353" i="4" a="1"/>
  <c r="K353" i="4" s="1"/>
  <c r="J353" i="4" a="1"/>
  <c r="J353" i="4" s="1"/>
  <c r="I353" i="4" a="1"/>
  <c r="I353" i="4" s="1"/>
  <c r="H353" i="4" a="1"/>
  <c r="H353" i="4" s="1"/>
  <c r="G353" i="4" a="1"/>
  <c r="G353" i="4" s="1"/>
  <c r="F353" i="4" a="1"/>
  <c r="F353" i="4" s="1"/>
  <c r="E353" i="4" a="1"/>
  <c r="E353" i="4" s="1"/>
  <c r="L352" i="4" a="1"/>
  <c r="L352" i="4" s="1"/>
  <c r="K352" i="4" a="1"/>
  <c r="K352" i="4" s="1"/>
  <c r="J352" i="4" a="1"/>
  <c r="J352" i="4" s="1"/>
  <c r="I352" i="4" a="1"/>
  <c r="I352" i="4" s="1"/>
  <c r="H352" i="4" a="1"/>
  <c r="H352" i="4" s="1"/>
  <c r="G352" i="4" a="1"/>
  <c r="G352" i="4" s="1"/>
  <c r="F352" i="4" a="1"/>
  <c r="F352" i="4" s="1"/>
  <c r="E352" i="4" a="1"/>
  <c r="E352" i="4" s="1"/>
  <c r="L351" i="4" a="1"/>
  <c r="L351" i="4" s="1"/>
  <c r="K351" i="4" a="1"/>
  <c r="K351" i="4" s="1"/>
  <c r="J351" i="4" a="1"/>
  <c r="J351" i="4" s="1"/>
  <c r="I351" i="4" a="1"/>
  <c r="I351" i="4" s="1"/>
  <c r="H351" i="4" a="1"/>
  <c r="H351" i="4" s="1"/>
  <c r="G351" i="4" a="1"/>
  <c r="G351" i="4" s="1"/>
  <c r="F351" i="4" a="1"/>
  <c r="F351" i="4" s="1"/>
  <c r="E351" i="4" a="1"/>
  <c r="E351" i="4" s="1"/>
  <c r="L350" i="4" a="1"/>
  <c r="L350" i="4" s="1"/>
  <c r="K350" i="4" a="1"/>
  <c r="K350" i="4" s="1"/>
  <c r="J350" i="4" a="1"/>
  <c r="J350" i="4" s="1"/>
  <c r="I350" i="4" a="1"/>
  <c r="I350" i="4" s="1"/>
  <c r="H350" i="4" a="1"/>
  <c r="H350" i="4" s="1"/>
  <c r="G350" i="4" a="1"/>
  <c r="G350" i="4" s="1"/>
  <c r="F350" i="4" a="1"/>
  <c r="F350" i="4" s="1"/>
  <c r="E350" i="4" a="1"/>
  <c r="E350" i="4" s="1"/>
  <c r="L349" i="4" a="1"/>
  <c r="L349" i="4" s="1"/>
  <c r="K349" i="4" a="1"/>
  <c r="K349" i="4" s="1"/>
  <c r="J349" i="4" a="1"/>
  <c r="J349" i="4" s="1"/>
  <c r="I349" i="4" a="1"/>
  <c r="I349" i="4" s="1"/>
  <c r="H349" i="4" a="1"/>
  <c r="H349" i="4" s="1"/>
  <c r="G349" i="4" a="1"/>
  <c r="G349" i="4" s="1"/>
  <c r="F349" i="4" a="1"/>
  <c r="F349" i="4" s="1"/>
  <c r="E349" i="4" a="1"/>
  <c r="E349" i="4" s="1"/>
  <c r="L348" i="4" a="1"/>
  <c r="L348" i="4" s="1"/>
  <c r="K348" i="4" a="1"/>
  <c r="K348" i="4" s="1"/>
  <c r="J348" i="4" a="1"/>
  <c r="J348" i="4" s="1"/>
  <c r="I348" i="4" a="1"/>
  <c r="I348" i="4" s="1"/>
  <c r="H348" i="4" a="1"/>
  <c r="H348" i="4" s="1"/>
  <c r="G348" i="4" a="1"/>
  <c r="G348" i="4" s="1"/>
  <c r="F348" i="4" a="1"/>
  <c r="F348" i="4" s="1"/>
  <c r="E348" i="4" a="1"/>
  <c r="E348" i="4" s="1"/>
  <c r="L347" i="4" a="1"/>
  <c r="L347" i="4" s="1"/>
  <c r="K347" i="4" a="1"/>
  <c r="K347" i="4" s="1"/>
  <c r="J347" i="4" a="1"/>
  <c r="J347" i="4" s="1"/>
  <c r="I347" i="4" a="1"/>
  <c r="I347" i="4" s="1"/>
  <c r="H347" i="4" a="1"/>
  <c r="H347" i="4" s="1"/>
  <c r="G347" i="4" a="1"/>
  <c r="G347" i="4" s="1"/>
  <c r="F347" i="4" a="1"/>
  <c r="F347" i="4" s="1"/>
  <c r="E347" i="4" a="1"/>
  <c r="E347" i="4" s="1"/>
  <c r="L345" i="4" a="1"/>
  <c r="L345" i="4" s="1"/>
  <c r="K345" i="4" a="1"/>
  <c r="K345" i="4" s="1"/>
  <c r="J345" i="4" a="1"/>
  <c r="J345" i="4" s="1"/>
  <c r="I345" i="4" a="1"/>
  <c r="I345" i="4" s="1"/>
  <c r="H345" i="4" a="1"/>
  <c r="H345" i="4" s="1"/>
  <c r="G345" i="4" a="1"/>
  <c r="G345" i="4" s="1"/>
  <c r="F345" i="4" a="1"/>
  <c r="F345" i="4" s="1"/>
  <c r="E345" i="4" a="1"/>
  <c r="E345" i="4" s="1"/>
  <c r="L344" i="4" a="1"/>
  <c r="L344" i="4" s="1"/>
  <c r="K344" i="4" a="1"/>
  <c r="K344" i="4" s="1"/>
  <c r="J344" i="4" a="1"/>
  <c r="J344" i="4" s="1"/>
  <c r="I344" i="4" a="1"/>
  <c r="I344" i="4" s="1"/>
  <c r="H344" i="4" a="1"/>
  <c r="H344" i="4" s="1"/>
  <c r="G344" i="4" a="1"/>
  <c r="G344" i="4" s="1"/>
  <c r="F344" i="4" a="1"/>
  <c r="F344" i="4" s="1"/>
  <c r="E344" i="4" a="1"/>
  <c r="E344" i="4" s="1"/>
  <c r="L343" i="4" a="1"/>
  <c r="L343" i="4" s="1"/>
  <c r="K343" i="4" a="1"/>
  <c r="K343" i="4" s="1"/>
  <c r="J343" i="4" a="1"/>
  <c r="J343" i="4" s="1"/>
  <c r="I343" i="4" a="1"/>
  <c r="I343" i="4" s="1"/>
  <c r="H343" i="4" a="1"/>
  <c r="H343" i="4" s="1"/>
  <c r="G343" i="4" a="1"/>
  <c r="G343" i="4" s="1"/>
  <c r="F343" i="4" a="1"/>
  <c r="F343" i="4" s="1"/>
  <c r="E343" i="4" a="1"/>
  <c r="E343" i="4" s="1"/>
  <c r="L342" i="4" a="1"/>
  <c r="L342" i="4" s="1"/>
  <c r="K342" i="4" a="1"/>
  <c r="K342" i="4" s="1"/>
  <c r="J342" i="4" a="1"/>
  <c r="J342" i="4" s="1"/>
  <c r="I342" i="4" a="1"/>
  <c r="I342" i="4" s="1"/>
  <c r="H342" i="4" a="1"/>
  <c r="H342" i="4" s="1"/>
  <c r="G342" i="4" a="1"/>
  <c r="G342" i="4" s="1"/>
  <c r="F342" i="4" a="1"/>
  <c r="F342" i="4" s="1"/>
  <c r="E342" i="4" a="1"/>
  <c r="E342" i="4" s="1"/>
  <c r="L341" i="4" a="1"/>
  <c r="L341" i="4" s="1"/>
  <c r="K341" i="4" a="1"/>
  <c r="K341" i="4" s="1"/>
  <c r="J341" i="4" a="1"/>
  <c r="J341" i="4" s="1"/>
  <c r="I341" i="4" a="1"/>
  <c r="I341" i="4" s="1"/>
  <c r="H341" i="4" a="1"/>
  <c r="H341" i="4" s="1"/>
  <c r="G341" i="4" a="1"/>
  <c r="G341" i="4" s="1"/>
  <c r="F341" i="4" a="1"/>
  <c r="F341" i="4" s="1"/>
  <c r="E341" i="4" a="1"/>
  <c r="E341" i="4" s="1"/>
  <c r="L340" i="4" a="1"/>
  <c r="L340" i="4" s="1"/>
  <c r="K340" i="4" a="1"/>
  <c r="K340" i="4" s="1"/>
  <c r="J340" i="4" a="1"/>
  <c r="J340" i="4" s="1"/>
  <c r="I340" i="4" a="1"/>
  <c r="I340" i="4" s="1"/>
  <c r="H340" i="4" a="1"/>
  <c r="H340" i="4" s="1"/>
  <c r="G340" i="4" a="1"/>
  <c r="G340" i="4" s="1"/>
  <c r="F340" i="4" a="1"/>
  <c r="F340" i="4" s="1"/>
  <c r="E340" i="4" a="1"/>
  <c r="E340" i="4" s="1"/>
  <c r="L339" i="4" a="1"/>
  <c r="L339" i="4" s="1"/>
  <c r="K339" i="4" a="1"/>
  <c r="K339" i="4" s="1"/>
  <c r="J339" i="4" a="1"/>
  <c r="J339" i="4" s="1"/>
  <c r="I339" i="4" a="1"/>
  <c r="I339" i="4" s="1"/>
  <c r="H339" i="4" a="1"/>
  <c r="H339" i="4" s="1"/>
  <c r="G339" i="4" a="1"/>
  <c r="G339" i="4" s="1"/>
  <c r="F339" i="4" a="1"/>
  <c r="F339" i="4" s="1"/>
  <c r="E339" i="4" a="1"/>
  <c r="E339" i="4" s="1"/>
  <c r="L338" i="4" a="1"/>
  <c r="L338" i="4" s="1"/>
  <c r="K338" i="4" a="1"/>
  <c r="K338" i="4" s="1"/>
  <c r="J338" i="4" a="1"/>
  <c r="J338" i="4" s="1"/>
  <c r="I338" i="4" a="1"/>
  <c r="I338" i="4" s="1"/>
  <c r="H338" i="4" a="1"/>
  <c r="H338" i="4" s="1"/>
  <c r="G338" i="4" a="1"/>
  <c r="G338" i="4" s="1"/>
  <c r="F338" i="4" a="1"/>
  <c r="F338" i="4" s="1"/>
  <c r="E338" i="4" a="1"/>
  <c r="E338" i="4" s="1"/>
  <c r="L337" i="4" a="1"/>
  <c r="L337" i="4" s="1"/>
  <c r="K337" i="4" a="1"/>
  <c r="K337" i="4" s="1"/>
  <c r="J337" i="4" a="1"/>
  <c r="J337" i="4" s="1"/>
  <c r="I337" i="4" a="1"/>
  <c r="I337" i="4" s="1"/>
  <c r="H337" i="4" a="1"/>
  <c r="H337" i="4" s="1"/>
  <c r="G337" i="4" a="1"/>
  <c r="G337" i="4" s="1"/>
  <c r="F337" i="4" a="1"/>
  <c r="F337" i="4" s="1"/>
  <c r="E337" i="4" a="1"/>
  <c r="E337" i="4" s="1"/>
  <c r="L335" i="4" a="1"/>
  <c r="L335" i="4" s="1"/>
  <c r="K335" i="4" a="1"/>
  <c r="K335" i="4" s="1"/>
  <c r="J335" i="4" a="1"/>
  <c r="J335" i="4" s="1"/>
  <c r="I335" i="4" a="1"/>
  <c r="I335" i="4" s="1"/>
  <c r="H335" i="4" a="1"/>
  <c r="H335" i="4" s="1"/>
  <c r="G335" i="4" a="1"/>
  <c r="G335" i="4" s="1"/>
  <c r="F335" i="4" a="1"/>
  <c r="F335" i="4" s="1"/>
  <c r="E335" i="4" a="1"/>
  <c r="E335" i="4" s="1"/>
  <c r="L334" i="4" a="1"/>
  <c r="L334" i="4" s="1"/>
  <c r="K334" i="4" a="1"/>
  <c r="K334" i="4" s="1"/>
  <c r="J334" i="4" a="1"/>
  <c r="J334" i="4" s="1"/>
  <c r="I334" i="4" a="1"/>
  <c r="I334" i="4" s="1"/>
  <c r="H334" i="4" a="1"/>
  <c r="H334" i="4" s="1"/>
  <c r="G334" i="4" a="1"/>
  <c r="G334" i="4" s="1"/>
  <c r="F334" i="4" a="1"/>
  <c r="F334" i="4" s="1"/>
  <c r="E334" i="4" a="1"/>
  <c r="E334" i="4" s="1"/>
  <c r="L333" i="4" a="1"/>
  <c r="L333" i="4" s="1"/>
  <c r="K333" i="4" a="1"/>
  <c r="K333" i="4" s="1"/>
  <c r="J333" i="4" a="1"/>
  <c r="J333" i="4" s="1"/>
  <c r="I333" i="4" a="1"/>
  <c r="I333" i="4" s="1"/>
  <c r="H333" i="4" a="1"/>
  <c r="H333" i="4" s="1"/>
  <c r="G333" i="4" a="1"/>
  <c r="G333" i="4" s="1"/>
  <c r="F333" i="4" a="1"/>
  <c r="F333" i="4" s="1"/>
  <c r="E333" i="4" a="1"/>
  <c r="E333" i="4" s="1"/>
  <c r="L332" i="4" a="1"/>
  <c r="L332" i="4" s="1"/>
  <c r="K332" i="4" a="1"/>
  <c r="K332" i="4" s="1"/>
  <c r="J332" i="4" a="1"/>
  <c r="J332" i="4" s="1"/>
  <c r="I332" i="4" a="1"/>
  <c r="I332" i="4" s="1"/>
  <c r="H332" i="4" a="1"/>
  <c r="H332" i="4" s="1"/>
  <c r="G332" i="4" a="1"/>
  <c r="G332" i="4" s="1"/>
  <c r="F332" i="4" a="1"/>
  <c r="F332" i="4" s="1"/>
  <c r="E332" i="4" a="1"/>
  <c r="E332" i="4" s="1"/>
  <c r="L331" i="4" a="1"/>
  <c r="L331" i="4" s="1"/>
  <c r="K331" i="4" a="1"/>
  <c r="K331" i="4" s="1"/>
  <c r="J331" i="4" a="1"/>
  <c r="J331" i="4" s="1"/>
  <c r="I331" i="4" a="1"/>
  <c r="I331" i="4" s="1"/>
  <c r="H331" i="4" a="1"/>
  <c r="H331" i="4" s="1"/>
  <c r="G331" i="4" a="1"/>
  <c r="G331" i="4" s="1"/>
  <c r="F331" i="4" a="1"/>
  <c r="F331" i="4" s="1"/>
  <c r="E331" i="4" a="1"/>
  <c r="E331" i="4" s="1"/>
  <c r="L330" i="4" a="1"/>
  <c r="L330" i="4" s="1"/>
  <c r="K330" i="4" a="1"/>
  <c r="K330" i="4" s="1"/>
  <c r="J330" i="4" a="1"/>
  <c r="J330" i="4" s="1"/>
  <c r="I330" i="4" a="1"/>
  <c r="I330" i="4" s="1"/>
  <c r="H330" i="4" a="1"/>
  <c r="H330" i="4" s="1"/>
  <c r="G330" i="4" a="1"/>
  <c r="G330" i="4" s="1"/>
  <c r="F330" i="4" a="1"/>
  <c r="F330" i="4" s="1"/>
  <c r="E330" i="4" a="1"/>
  <c r="E330" i="4" s="1"/>
  <c r="L329" i="4" a="1"/>
  <c r="L329" i="4" s="1"/>
  <c r="K329" i="4" a="1"/>
  <c r="K329" i="4" s="1"/>
  <c r="J329" i="4" a="1"/>
  <c r="J329" i="4" s="1"/>
  <c r="I329" i="4" a="1"/>
  <c r="I329" i="4" s="1"/>
  <c r="H329" i="4" a="1"/>
  <c r="H329" i="4" s="1"/>
  <c r="G329" i="4" a="1"/>
  <c r="G329" i="4" s="1"/>
  <c r="F329" i="4" a="1"/>
  <c r="F329" i="4" s="1"/>
  <c r="E329" i="4" a="1"/>
  <c r="E329" i="4" s="1"/>
  <c r="L328" i="4" a="1"/>
  <c r="L328" i="4" s="1"/>
  <c r="K328" i="4" a="1"/>
  <c r="K328" i="4" s="1"/>
  <c r="J328" i="4" a="1"/>
  <c r="J328" i="4" s="1"/>
  <c r="I328" i="4" a="1"/>
  <c r="I328" i="4" s="1"/>
  <c r="H328" i="4" a="1"/>
  <c r="H328" i="4" s="1"/>
  <c r="G328" i="4" a="1"/>
  <c r="G328" i="4" s="1"/>
  <c r="F328" i="4" a="1"/>
  <c r="F328" i="4" s="1"/>
  <c r="E328" i="4" a="1"/>
  <c r="E328" i="4" s="1"/>
  <c r="L327" i="4" a="1"/>
  <c r="L327" i="4" s="1"/>
  <c r="K327" i="4" a="1"/>
  <c r="K327" i="4" s="1"/>
  <c r="J327" i="4" a="1"/>
  <c r="J327" i="4" s="1"/>
  <c r="I327" i="4" a="1"/>
  <c r="I327" i="4" s="1"/>
  <c r="H327" i="4" a="1"/>
  <c r="H327" i="4" s="1"/>
  <c r="G327" i="4" a="1"/>
  <c r="G327" i="4" s="1"/>
  <c r="F327" i="4" a="1"/>
  <c r="F327" i="4" s="1"/>
  <c r="E327" i="4" a="1"/>
  <c r="E327" i="4" s="1"/>
  <c r="L325" i="4" a="1"/>
  <c r="L325" i="4" s="1"/>
  <c r="K325" i="4" a="1"/>
  <c r="K325" i="4" s="1"/>
  <c r="J325" i="4" a="1"/>
  <c r="J325" i="4" s="1"/>
  <c r="I325" i="4" a="1"/>
  <c r="I325" i="4" s="1"/>
  <c r="H325" i="4" a="1"/>
  <c r="H325" i="4" s="1"/>
  <c r="G325" i="4" a="1"/>
  <c r="G325" i="4" s="1"/>
  <c r="F325" i="4" a="1"/>
  <c r="F325" i="4" s="1"/>
  <c r="E325" i="4" a="1"/>
  <c r="E325" i="4" s="1"/>
  <c r="L324" i="4" a="1"/>
  <c r="L324" i="4" s="1"/>
  <c r="K324" i="4" a="1"/>
  <c r="K324" i="4" s="1"/>
  <c r="J324" i="4" a="1"/>
  <c r="J324" i="4" s="1"/>
  <c r="I324" i="4" a="1"/>
  <c r="I324" i="4" s="1"/>
  <c r="H324" i="4" a="1"/>
  <c r="H324" i="4" s="1"/>
  <c r="G324" i="4" a="1"/>
  <c r="G324" i="4" s="1"/>
  <c r="F324" i="4" a="1"/>
  <c r="F324" i="4" s="1"/>
  <c r="E324" i="4" a="1"/>
  <c r="E324" i="4" s="1"/>
  <c r="L323" i="4" a="1"/>
  <c r="L323" i="4" s="1"/>
  <c r="K323" i="4" a="1"/>
  <c r="K323" i="4" s="1"/>
  <c r="J323" i="4" a="1"/>
  <c r="J323" i="4" s="1"/>
  <c r="I323" i="4" a="1"/>
  <c r="I323" i="4" s="1"/>
  <c r="H323" i="4" a="1"/>
  <c r="H323" i="4" s="1"/>
  <c r="G323" i="4" a="1"/>
  <c r="G323" i="4" s="1"/>
  <c r="F323" i="4" a="1"/>
  <c r="F323" i="4" s="1"/>
  <c r="E323" i="4" a="1"/>
  <c r="E323" i="4" s="1"/>
  <c r="L322" i="4" a="1"/>
  <c r="L322" i="4" s="1"/>
  <c r="K322" i="4" a="1"/>
  <c r="K322" i="4" s="1"/>
  <c r="J322" i="4" a="1"/>
  <c r="J322" i="4" s="1"/>
  <c r="I322" i="4" a="1"/>
  <c r="I322" i="4" s="1"/>
  <c r="H322" i="4" a="1"/>
  <c r="H322" i="4" s="1"/>
  <c r="G322" i="4" a="1"/>
  <c r="G322" i="4" s="1"/>
  <c r="F322" i="4" a="1"/>
  <c r="F322" i="4" s="1"/>
  <c r="E322" i="4" a="1"/>
  <c r="E322" i="4" s="1"/>
  <c r="L321" i="4" a="1"/>
  <c r="L321" i="4" s="1"/>
  <c r="K321" i="4" a="1"/>
  <c r="K321" i="4" s="1"/>
  <c r="J321" i="4" a="1"/>
  <c r="J321" i="4" s="1"/>
  <c r="I321" i="4" a="1"/>
  <c r="I321" i="4" s="1"/>
  <c r="H321" i="4" a="1"/>
  <c r="H321" i="4" s="1"/>
  <c r="G321" i="4" a="1"/>
  <c r="G321" i="4" s="1"/>
  <c r="F321" i="4" a="1"/>
  <c r="F321" i="4" s="1"/>
  <c r="E321" i="4" a="1"/>
  <c r="E321" i="4" s="1"/>
  <c r="L320" i="4" a="1"/>
  <c r="L320" i="4" s="1"/>
  <c r="K320" i="4" a="1"/>
  <c r="K320" i="4" s="1"/>
  <c r="J320" i="4" a="1"/>
  <c r="J320" i="4" s="1"/>
  <c r="I320" i="4" a="1"/>
  <c r="I320" i="4" s="1"/>
  <c r="H320" i="4" a="1"/>
  <c r="H320" i="4" s="1"/>
  <c r="G320" i="4" a="1"/>
  <c r="G320" i="4" s="1"/>
  <c r="F320" i="4" a="1"/>
  <c r="F320" i="4" s="1"/>
  <c r="E320" i="4" a="1"/>
  <c r="E320" i="4" s="1"/>
  <c r="L319" i="4" a="1"/>
  <c r="L319" i="4" s="1"/>
  <c r="K319" i="4" a="1"/>
  <c r="K319" i="4" s="1"/>
  <c r="J319" i="4" a="1"/>
  <c r="J319" i="4" s="1"/>
  <c r="I319" i="4" a="1"/>
  <c r="I319" i="4" s="1"/>
  <c r="H319" i="4" a="1"/>
  <c r="H319" i="4" s="1"/>
  <c r="G319" i="4" a="1"/>
  <c r="G319" i="4" s="1"/>
  <c r="F319" i="4" a="1"/>
  <c r="F319" i="4" s="1"/>
  <c r="E319" i="4" a="1"/>
  <c r="E319" i="4" s="1"/>
  <c r="L318" i="4" a="1"/>
  <c r="L318" i="4" s="1"/>
  <c r="K318" i="4" a="1"/>
  <c r="K318" i="4" s="1"/>
  <c r="J318" i="4" a="1"/>
  <c r="J318" i="4" s="1"/>
  <c r="I318" i="4" a="1"/>
  <c r="I318" i="4" s="1"/>
  <c r="H318" i="4" a="1"/>
  <c r="H318" i="4" s="1"/>
  <c r="G318" i="4" a="1"/>
  <c r="G318" i="4" s="1"/>
  <c r="F318" i="4" a="1"/>
  <c r="F318" i="4" s="1"/>
  <c r="E318" i="4" a="1"/>
  <c r="E318" i="4" s="1"/>
  <c r="L317" i="4" a="1"/>
  <c r="L317" i="4" s="1"/>
  <c r="K317" i="4" a="1"/>
  <c r="K317" i="4" s="1"/>
  <c r="J317" i="4" a="1"/>
  <c r="J317" i="4" s="1"/>
  <c r="I317" i="4" a="1"/>
  <c r="I317" i="4" s="1"/>
  <c r="H317" i="4" a="1"/>
  <c r="H317" i="4" s="1"/>
  <c r="G317" i="4" a="1"/>
  <c r="G317" i="4" s="1"/>
  <c r="F317" i="4" a="1"/>
  <c r="F317" i="4" s="1"/>
  <c r="E317" i="4" a="1"/>
  <c r="E317" i="4" s="1"/>
  <c r="L315" i="4" a="1"/>
  <c r="L315" i="4" s="1"/>
  <c r="K315" i="4" a="1"/>
  <c r="K315" i="4" s="1"/>
  <c r="J315" i="4" a="1"/>
  <c r="J315" i="4" s="1"/>
  <c r="I315" i="4" a="1"/>
  <c r="I315" i="4" s="1"/>
  <c r="H315" i="4" a="1"/>
  <c r="H315" i="4" s="1"/>
  <c r="G315" i="4" a="1"/>
  <c r="G315" i="4" s="1"/>
  <c r="F315" i="4" a="1"/>
  <c r="F315" i="4" s="1"/>
  <c r="E315" i="4" a="1"/>
  <c r="E315" i="4" s="1"/>
  <c r="L314" i="4" a="1"/>
  <c r="L314" i="4" s="1"/>
  <c r="K314" i="4" a="1"/>
  <c r="K314" i="4" s="1"/>
  <c r="J314" i="4" a="1"/>
  <c r="J314" i="4" s="1"/>
  <c r="I314" i="4" a="1"/>
  <c r="I314" i="4" s="1"/>
  <c r="H314" i="4" a="1"/>
  <c r="H314" i="4" s="1"/>
  <c r="G314" i="4" a="1"/>
  <c r="G314" i="4" s="1"/>
  <c r="F314" i="4" a="1"/>
  <c r="F314" i="4" s="1"/>
  <c r="E314" i="4" a="1"/>
  <c r="E314" i="4" s="1"/>
  <c r="L313" i="4" a="1"/>
  <c r="L313" i="4" s="1"/>
  <c r="K313" i="4" a="1"/>
  <c r="K313" i="4" s="1"/>
  <c r="J313" i="4" a="1"/>
  <c r="J313" i="4" s="1"/>
  <c r="I313" i="4" a="1"/>
  <c r="I313" i="4" s="1"/>
  <c r="H313" i="4" a="1"/>
  <c r="H313" i="4" s="1"/>
  <c r="G313" i="4" a="1"/>
  <c r="G313" i="4" s="1"/>
  <c r="F313" i="4" a="1"/>
  <c r="F313" i="4" s="1"/>
  <c r="E313" i="4" a="1"/>
  <c r="E313" i="4" s="1"/>
  <c r="L312" i="4" a="1"/>
  <c r="L312" i="4" s="1"/>
  <c r="K312" i="4" a="1"/>
  <c r="K312" i="4" s="1"/>
  <c r="J312" i="4" a="1"/>
  <c r="J312" i="4" s="1"/>
  <c r="I312" i="4" a="1"/>
  <c r="I312" i="4" s="1"/>
  <c r="H312" i="4" a="1"/>
  <c r="H312" i="4" s="1"/>
  <c r="G312" i="4" a="1"/>
  <c r="G312" i="4" s="1"/>
  <c r="F312" i="4" a="1"/>
  <c r="F312" i="4" s="1"/>
  <c r="E312" i="4" a="1"/>
  <c r="E312" i="4" s="1"/>
  <c r="L311" i="4" a="1"/>
  <c r="L311" i="4" s="1"/>
  <c r="K311" i="4" a="1"/>
  <c r="K311" i="4" s="1"/>
  <c r="J311" i="4" a="1"/>
  <c r="J311" i="4" s="1"/>
  <c r="I311" i="4" a="1"/>
  <c r="I311" i="4" s="1"/>
  <c r="H311" i="4" a="1"/>
  <c r="H311" i="4" s="1"/>
  <c r="G311" i="4" a="1"/>
  <c r="G311" i="4" s="1"/>
  <c r="F311" i="4" a="1"/>
  <c r="F311" i="4" s="1"/>
  <c r="E311" i="4" a="1"/>
  <c r="E311" i="4" s="1"/>
  <c r="L310" i="4" a="1"/>
  <c r="L310" i="4" s="1"/>
  <c r="K310" i="4" a="1"/>
  <c r="K310" i="4" s="1"/>
  <c r="J310" i="4" a="1"/>
  <c r="J310" i="4" s="1"/>
  <c r="I310" i="4" a="1"/>
  <c r="I310" i="4" s="1"/>
  <c r="H310" i="4" a="1"/>
  <c r="H310" i="4" s="1"/>
  <c r="G310" i="4" a="1"/>
  <c r="G310" i="4" s="1"/>
  <c r="F310" i="4" a="1"/>
  <c r="F310" i="4" s="1"/>
  <c r="E310" i="4" a="1"/>
  <c r="E310" i="4" s="1"/>
  <c r="L309" i="4" a="1"/>
  <c r="L309" i="4" s="1"/>
  <c r="K309" i="4" a="1"/>
  <c r="K309" i="4" s="1"/>
  <c r="J309" i="4" a="1"/>
  <c r="J309" i="4" s="1"/>
  <c r="I309" i="4" a="1"/>
  <c r="I309" i="4" s="1"/>
  <c r="H309" i="4" a="1"/>
  <c r="H309" i="4" s="1"/>
  <c r="G309" i="4" a="1"/>
  <c r="G309" i="4" s="1"/>
  <c r="F309" i="4" a="1"/>
  <c r="F309" i="4" s="1"/>
  <c r="E309" i="4" a="1"/>
  <c r="E309" i="4" s="1"/>
  <c r="L308" i="4" a="1"/>
  <c r="L308" i="4" s="1"/>
  <c r="K308" i="4" a="1"/>
  <c r="K308" i="4" s="1"/>
  <c r="J308" i="4" a="1"/>
  <c r="J308" i="4" s="1"/>
  <c r="I308" i="4" a="1"/>
  <c r="I308" i="4" s="1"/>
  <c r="H308" i="4" a="1"/>
  <c r="H308" i="4" s="1"/>
  <c r="G308" i="4" a="1"/>
  <c r="G308" i="4" s="1"/>
  <c r="F308" i="4" a="1"/>
  <c r="F308" i="4" s="1"/>
  <c r="E308" i="4" a="1"/>
  <c r="E308" i="4" s="1"/>
  <c r="L307" i="4" a="1"/>
  <c r="L307" i="4" s="1"/>
  <c r="K307" i="4" a="1"/>
  <c r="K307" i="4" s="1"/>
  <c r="J307" i="4" a="1"/>
  <c r="J307" i="4" s="1"/>
  <c r="I307" i="4" a="1"/>
  <c r="I307" i="4" s="1"/>
  <c r="H307" i="4" a="1"/>
  <c r="H307" i="4" s="1"/>
  <c r="G307" i="4" a="1"/>
  <c r="G307" i="4" s="1"/>
  <c r="F307" i="4" a="1"/>
  <c r="F307" i="4" s="1"/>
  <c r="E307" i="4" a="1"/>
  <c r="E307" i="4" s="1"/>
  <c r="L305" i="4" a="1"/>
  <c r="L305" i="4" s="1"/>
  <c r="K305" i="4" a="1"/>
  <c r="K305" i="4" s="1"/>
  <c r="J305" i="4" a="1"/>
  <c r="J305" i="4" s="1"/>
  <c r="I305" i="4" a="1"/>
  <c r="I305" i="4" s="1"/>
  <c r="H305" i="4" a="1"/>
  <c r="H305" i="4" s="1"/>
  <c r="G305" i="4" a="1"/>
  <c r="G305" i="4" s="1"/>
  <c r="F305" i="4" a="1"/>
  <c r="F305" i="4" s="1"/>
  <c r="E305" i="4" a="1"/>
  <c r="E305" i="4" s="1"/>
  <c r="L304" i="4" a="1"/>
  <c r="L304" i="4" s="1"/>
  <c r="K304" i="4" a="1"/>
  <c r="K304" i="4" s="1"/>
  <c r="J304" i="4" a="1"/>
  <c r="J304" i="4" s="1"/>
  <c r="I304" i="4" a="1"/>
  <c r="I304" i="4" s="1"/>
  <c r="H304" i="4" a="1"/>
  <c r="H304" i="4" s="1"/>
  <c r="G304" i="4" a="1"/>
  <c r="G304" i="4" s="1"/>
  <c r="F304" i="4" a="1"/>
  <c r="F304" i="4" s="1"/>
  <c r="E304" i="4" a="1"/>
  <c r="E304" i="4" s="1"/>
  <c r="L303" i="4" a="1"/>
  <c r="L303" i="4" s="1"/>
  <c r="K303" i="4" a="1"/>
  <c r="K303" i="4" s="1"/>
  <c r="J303" i="4" a="1"/>
  <c r="J303" i="4" s="1"/>
  <c r="I303" i="4" a="1"/>
  <c r="I303" i="4" s="1"/>
  <c r="H303" i="4" a="1"/>
  <c r="H303" i="4" s="1"/>
  <c r="G303" i="4" a="1"/>
  <c r="G303" i="4" s="1"/>
  <c r="F303" i="4" a="1"/>
  <c r="F303" i="4" s="1"/>
  <c r="E303" i="4" a="1"/>
  <c r="E303" i="4" s="1"/>
  <c r="L302" i="4" a="1"/>
  <c r="L302" i="4" s="1"/>
  <c r="K302" i="4" a="1"/>
  <c r="K302" i="4" s="1"/>
  <c r="J302" i="4" a="1"/>
  <c r="J302" i="4" s="1"/>
  <c r="I302" i="4" a="1"/>
  <c r="I302" i="4" s="1"/>
  <c r="H302" i="4" a="1"/>
  <c r="H302" i="4" s="1"/>
  <c r="G302" i="4" a="1"/>
  <c r="G302" i="4" s="1"/>
  <c r="F302" i="4" a="1"/>
  <c r="F302" i="4" s="1"/>
  <c r="E302" i="4" a="1"/>
  <c r="E302" i="4" s="1"/>
  <c r="L301" i="4" a="1"/>
  <c r="L301" i="4" s="1"/>
  <c r="K301" i="4" a="1"/>
  <c r="K301" i="4" s="1"/>
  <c r="J301" i="4" a="1"/>
  <c r="J301" i="4" s="1"/>
  <c r="I301" i="4" a="1"/>
  <c r="I301" i="4" s="1"/>
  <c r="H301" i="4" a="1"/>
  <c r="H301" i="4" s="1"/>
  <c r="G301" i="4" a="1"/>
  <c r="G301" i="4" s="1"/>
  <c r="F301" i="4" a="1"/>
  <c r="F301" i="4" s="1"/>
  <c r="E301" i="4" a="1"/>
  <c r="E301" i="4" s="1"/>
  <c r="L300" i="4" a="1"/>
  <c r="L300" i="4" s="1"/>
  <c r="K300" i="4" a="1"/>
  <c r="K300" i="4" s="1"/>
  <c r="J300" i="4" a="1"/>
  <c r="J300" i="4" s="1"/>
  <c r="I300" i="4" a="1"/>
  <c r="I300" i="4" s="1"/>
  <c r="H300" i="4" a="1"/>
  <c r="H300" i="4" s="1"/>
  <c r="G300" i="4" a="1"/>
  <c r="G300" i="4" s="1"/>
  <c r="F300" i="4" a="1"/>
  <c r="F300" i="4" s="1"/>
  <c r="E300" i="4" a="1"/>
  <c r="E300" i="4" s="1"/>
  <c r="L299" i="4" a="1"/>
  <c r="L299" i="4" s="1"/>
  <c r="K299" i="4" a="1"/>
  <c r="K299" i="4" s="1"/>
  <c r="J299" i="4" a="1"/>
  <c r="J299" i="4" s="1"/>
  <c r="I299" i="4" a="1"/>
  <c r="I299" i="4" s="1"/>
  <c r="H299" i="4" a="1"/>
  <c r="H299" i="4" s="1"/>
  <c r="G299" i="4" a="1"/>
  <c r="G299" i="4" s="1"/>
  <c r="F299" i="4" a="1"/>
  <c r="F299" i="4" s="1"/>
  <c r="E299" i="4" a="1"/>
  <c r="E299" i="4" s="1"/>
  <c r="L298" i="4" a="1"/>
  <c r="L298" i="4" s="1"/>
  <c r="K298" i="4" a="1"/>
  <c r="K298" i="4" s="1"/>
  <c r="J298" i="4" a="1"/>
  <c r="J298" i="4" s="1"/>
  <c r="I298" i="4" a="1"/>
  <c r="I298" i="4" s="1"/>
  <c r="H298" i="4" a="1"/>
  <c r="H298" i="4" s="1"/>
  <c r="G298" i="4" a="1"/>
  <c r="G298" i="4" s="1"/>
  <c r="F298" i="4" a="1"/>
  <c r="F298" i="4" s="1"/>
  <c r="E298" i="4" a="1"/>
  <c r="E298" i="4" s="1"/>
  <c r="L297" i="4" a="1"/>
  <c r="L297" i="4" s="1"/>
  <c r="K297" i="4" a="1"/>
  <c r="K297" i="4" s="1"/>
  <c r="J297" i="4" a="1"/>
  <c r="J297" i="4" s="1"/>
  <c r="I297" i="4" a="1"/>
  <c r="I297" i="4" s="1"/>
  <c r="H297" i="4" a="1"/>
  <c r="H297" i="4" s="1"/>
  <c r="G297" i="4" a="1"/>
  <c r="G297" i="4" s="1"/>
  <c r="F297" i="4" a="1"/>
  <c r="F297" i="4" s="1"/>
  <c r="E297" i="4" a="1"/>
  <c r="E297" i="4" s="1"/>
  <c r="L295" i="4" a="1"/>
  <c r="L295" i="4" s="1"/>
  <c r="K295" i="4" a="1"/>
  <c r="K295" i="4" s="1"/>
  <c r="J295" i="4" a="1"/>
  <c r="J295" i="4" s="1"/>
  <c r="I295" i="4" a="1"/>
  <c r="I295" i="4" s="1"/>
  <c r="H295" i="4" a="1"/>
  <c r="H295" i="4" s="1"/>
  <c r="G295" i="4" a="1"/>
  <c r="G295" i="4" s="1"/>
  <c r="F295" i="4" a="1"/>
  <c r="F295" i="4" s="1"/>
  <c r="E295" i="4" a="1"/>
  <c r="E295" i="4" s="1"/>
  <c r="L294" i="4" a="1"/>
  <c r="L294" i="4" s="1"/>
  <c r="K294" i="4" a="1"/>
  <c r="K294" i="4" s="1"/>
  <c r="J294" i="4" a="1"/>
  <c r="J294" i="4" s="1"/>
  <c r="I294" i="4" a="1"/>
  <c r="I294" i="4" s="1"/>
  <c r="H294" i="4" a="1"/>
  <c r="H294" i="4" s="1"/>
  <c r="G294" i="4" a="1"/>
  <c r="G294" i="4" s="1"/>
  <c r="F294" i="4" a="1"/>
  <c r="F294" i="4" s="1"/>
  <c r="E294" i="4" a="1"/>
  <c r="E294" i="4" s="1"/>
  <c r="L293" i="4" a="1"/>
  <c r="L293" i="4" s="1"/>
  <c r="K293" i="4" a="1"/>
  <c r="K293" i="4" s="1"/>
  <c r="J293" i="4" a="1"/>
  <c r="J293" i="4" s="1"/>
  <c r="I293" i="4" a="1"/>
  <c r="I293" i="4" s="1"/>
  <c r="H293" i="4" a="1"/>
  <c r="H293" i="4" s="1"/>
  <c r="G293" i="4" a="1"/>
  <c r="G293" i="4" s="1"/>
  <c r="F293" i="4" a="1"/>
  <c r="F293" i="4" s="1"/>
  <c r="E293" i="4" a="1"/>
  <c r="E293" i="4" s="1"/>
  <c r="L292" i="4" a="1"/>
  <c r="L292" i="4" s="1"/>
  <c r="K292" i="4" a="1"/>
  <c r="K292" i="4" s="1"/>
  <c r="J292" i="4" a="1"/>
  <c r="J292" i="4" s="1"/>
  <c r="I292" i="4" a="1"/>
  <c r="I292" i="4" s="1"/>
  <c r="H292" i="4" a="1"/>
  <c r="H292" i="4" s="1"/>
  <c r="G292" i="4" a="1"/>
  <c r="G292" i="4" s="1"/>
  <c r="F292" i="4" a="1"/>
  <c r="F292" i="4" s="1"/>
  <c r="E292" i="4" a="1"/>
  <c r="E292" i="4" s="1"/>
  <c r="L291" i="4" a="1"/>
  <c r="L291" i="4" s="1"/>
  <c r="K291" i="4" a="1"/>
  <c r="K291" i="4" s="1"/>
  <c r="J291" i="4" a="1"/>
  <c r="J291" i="4" s="1"/>
  <c r="I291" i="4" a="1"/>
  <c r="I291" i="4" s="1"/>
  <c r="H291" i="4" a="1"/>
  <c r="H291" i="4" s="1"/>
  <c r="G291" i="4" a="1"/>
  <c r="G291" i="4" s="1"/>
  <c r="F291" i="4" a="1"/>
  <c r="F291" i="4" s="1"/>
  <c r="E291" i="4" a="1"/>
  <c r="E291" i="4" s="1"/>
  <c r="L290" i="4" a="1"/>
  <c r="L290" i="4" s="1"/>
  <c r="K290" i="4" a="1"/>
  <c r="K290" i="4" s="1"/>
  <c r="J290" i="4" a="1"/>
  <c r="J290" i="4" s="1"/>
  <c r="I290" i="4" a="1"/>
  <c r="I290" i="4" s="1"/>
  <c r="H290" i="4" a="1"/>
  <c r="H290" i="4" s="1"/>
  <c r="G290" i="4" a="1"/>
  <c r="G290" i="4" s="1"/>
  <c r="F290" i="4" a="1"/>
  <c r="F290" i="4" s="1"/>
  <c r="E290" i="4" a="1"/>
  <c r="E290" i="4" s="1"/>
  <c r="L289" i="4" a="1"/>
  <c r="L289" i="4" s="1"/>
  <c r="K289" i="4" a="1"/>
  <c r="K289" i="4" s="1"/>
  <c r="J289" i="4" a="1"/>
  <c r="J289" i="4" s="1"/>
  <c r="I289" i="4" a="1"/>
  <c r="I289" i="4" s="1"/>
  <c r="H289" i="4" a="1"/>
  <c r="H289" i="4" s="1"/>
  <c r="G289" i="4" a="1"/>
  <c r="G289" i="4" s="1"/>
  <c r="F289" i="4" a="1"/>
  <c r="F289" i="4" s="1"/>
  <c r="E289" i="4" a="1"/>
  <c r="E289" i="4" s="1"/>
  <c r="L288" i="4" a="1"/>
  <c r="L288" i="4" s="1"/>
  <c r="K288" i="4" a="1"/>
  <c r="K288" i="4" s="1"/>
  <c r="J288" i="4" a="1"/>
  <c r="J288" i="4" s="1"/>
  <c r="I288" i="4" a="1"/>
  <c r="I288" i="4" s="1"/>
  <c r="H288" i="4" a="1"/>
  <c r="H288" i="4" s="1"/>
  <c r="G288" i="4" a="1"/>
  <c r="G288" i="4" s="1"/>
  <c r="F288" i="4" a="1"/>
  <c r="F288" i="4" s="1"/>
  <c r="E288" i="4" a="1"/>
  <c r="E288" i="4" s="1"/>
  <c r="L287" i="4" a="1"/>
  <c r="L287" i="4" s="1"/>
  <c r="K287" i="4" a="1"/>
  <c r="K287" i="4" s="1"/>
  <c r="J287" i="4" a="1"/>
  <c r="J287" i="4" s="1"/>
  <c r="I287" i="4" a="1"/>
  <c r="I287" i="4" s="1"/>
  <c r="H287" i="4" a="1"/>
  <c r="H287" i="4" s="1"/>
  <c r="G287" i="4" a="1"/>
  <c r="G287" i="4" s="1"/>
  <c r="F287" i="4" a="1"/>
  <c r="F287" i="4" s="1"/>
  <c r="E287" i="4" a="1"/>
  <c r="E287" i="4" s="1"/>
  <c r="L285" i="4" a="1"/>
  <c r="L285" i="4" s="1"/>
  <c r="K285" i="4" a="1"/>
  <c r="K285" i="4" s="1"/>
  <c r="J285" i="4" a="1"/>
  <c r="J285" i="4" s="1"/>
  <c r="I285" i="4" a="1"/>
  <c r="I285" i="4" s="1"/>
  <c r="H285" i="4" a="1"/>
  <c r="H285" i="4" s="1"/>
  <c r="G285" i="4" a="1"/>
  <c r="G285" i="4" s="1"/>
  <c r="F285" i="4" a="1"/>
  <c r="F285" i="4" s="1"/>
  <c r="E285" i="4" a="1"/>
  <c r="E285" i="4" s="1"/>
  <c r="L284" i="4" a="1"/>
  <c r="L284" i="4" s="1"/>
  <c r="K284" i="4" a="1"/>
  <c r="K284" i="4" s="1"/>
  <c r="J284" i="4" a="1"/>
  <c r="J284" i="4" s="1"/>
  <c r="I284" i="4" a="1"/>
  <c r="I284" i="4" s="1"/>
  <c r="H284" i="4" a="1"/>
  <c r="H284" i="4" s="1"/>
  <c r="G284" i="4" a="1"/>
  <c r="G284" i="4" s="1"/>
  <c r="F284" i="4" a="1"/>
  <c r="F284" i="4" s="1"/>
  <c r="E284" i="4" a="1"/>
  <c r="E284" i="4" s="1"/>
  <c r="L283" i="4" a="1"/>
  <c r="L283" i="4" s="1"/>
  <c r="K283" i="4" a="1"/>
  <c r="K283" i="4" s="1"/>
  <c r="J283" i="4" a="1"/>
  <c r="J283" i="4" s="1"/>
  <c r="I283" i="4" a="1"/>
  <c r="I283" i="4" s="1"/>
  <c r="H283" i="4" a="1"/>
  <c r="H283" i="4" s="1"/>
  <c r="G283" i="4" a="1"/>
  <c r="G283" i="4" s="1"/>
  <c r="F283" i="4" a="1"/>
  <c r="F283" i="4" s="1"/>
  <c r="E283" i="4" a="1"/>
  <c r="E283" i="4" s="1"/>
  <c r="L282" i="4" a="1"/>
  <c r="L282" i="4" s="1"/>
  <c r="K282" i="4" a="1"/>
  <c r="K282" i="4" s="1"/>
  <c r="J282" i="4" a="1"/>
  <c r="J282" i="4" s="1"/>
  <c r="I282" i="4" a="1"/>
  <c r="I282" i="4" s="1"/>
  <c r="H282" i="4" a="1"/>
  <c r="H282" i="4" s="1"/>
  <c r="G282" i="4" a="1"/>
  <c r="G282" i="4" s="1"/>
  <c r="F282" i="4" a="1"/>
  <c r="F282" i="4" s="1"/>
  <c r="E282" i="4" a="1"/>
  <c r="E282" i="4" s="1"/>
  <c r="L281" i="4" a="1"/>
  <c r="L281" i="4" s="1"/>
  <c r="K281" i="4" a="1"/>
  <c r="K281" i="4" s="1"/>
  <c r="J281" i="4" a="1"/>
  <c r="J281" i="4" s="1"/>
  <c r="I281" i="4" a="1"/>
  <c r="I281" i="4" s="1"/>
  <c r="H281" i="4" a="1"/>
  <c r="H281" i="4" s="1"/>
  <c r="G281" i="4" a="1"/>
  <c r="G281" i="4" s="1"/>
  <c r="F281" i="4" a="1"/>
  <c r="F281" i="4" s="1"/>
  <c r="E281" i="4" a="1"/>
  <c r="E281" i="4" s="1"/>
  <c r="L280" i="4" a="1"/>
  <c r="L280" i="4" s="1"/>
  <c r="K280" i="4" a="1"/>
  <c r="K280" i="4" s="1"/>
  <c r="J280" i="4" a="1"/>
  <c r="J280" i="4" s="1"/>
  <c r="I280" i="4" a="1"/>
  <c r="I280" i="4" s="1"/>
  <c r="H280" i="4" a="1"/>
  <c r="H280" i="4" s="1"/>
  <c r="G280" i="4" a="1"/>
  <c r="G280" i="4" s="1"/>
  <c r="F280" i="4" a="1"/>
  <c r="F280" i="4" s="1"/>
  <c r="E280" i="4" a="1"/>
  <c r="E280" i="4" s="1"/>
  <c r="L279" i="4" a="1"/>
  <c r="L279" i="4" s="1"/>
  <c r="K279" i="4" a="1"/>
  <c r="K279" i="4" s="1"/>
  <c r="J279" i="4" a="1"/>
  <c r="J279" i="4" s="1"/>
  <c r="I279" i="4" a="1"/>
  <c r="I279" i="4" s="1"/>
  <c r="H279" i="4" a="1"/>
  <c r="H279" i="4" s="1"/>
  <c r="G279" i="4" a="1"/>
  <c r="G279" i="4" s="1"/>
  <c r="F279" i="4" a="1"/>
  <c r="F279" i="4" s="1"/>
  <c r="E279" i="4" a="1"/>
  <c r="E279" i="4" s="1"/>
  <c r="L278" i="4" a="1"/>
  <c r="L278" i="4" s="1"/>
  <c r="K278" i="4" a="1"/>
  <c r="K278" i="4" s="1"/>
  <c r="J278" i="4" a="1"/>
  <c r="J278" i="4" s="1"/>
  <c r="I278" i="4" a="1"/>
  <c r="I278" i="4" s="1"/>
  <c r="H278" i="4" a="1"/>
  <c r="H278" i="4" s="1"/>
  <c r="G278" i="4" a="1"/>
  <c r="G278" i="4" s="1"/>
  <c r="F278" i="4" a="1"/>
  <c r="F278" i="4" s="1"/>
  <c r="E278" i="4" a="1"/>
  <c r="E278" i="4" s="1"/>
  <c r="L277" i="4" a="1"/>
  <c r="L277" i="4" s="1"/>
  <c r="K277" i="4" a="1"/>
  <c r="K277" i="4" s="1"/>
  <c r="J277" i="4" a="1"/>
  <c r="J277" i="4" s="1"/>
  <c r="I277" i="4" a="1"/>
  <c r="I277" i="4" s="1"/>
  <c r="H277" i="4" a="1"/>
  <c r="H277" i="4" s="1"/>
  <c r="G277" i="4" a="1"/>
  <c r="G277" i="4" s="1"/>
  <c r="F277" i="4" a="1"/>
  <c r="F277" i="4" s="1"/>
  <c r="E277" i="4" a="1"/>
  <c r="E277" i="4" s="1"/>
  <c r="K168" i="4" a="1"/>
  <c r="K168" i="4" s="1"/>
  <c r="L168" i="4" a="1"/>
  <c r="L168" i="4" s="1"/>
  <c r="K169" i="4" a="1"/>
  <c r="K169" i="4" s="1"/>
  <c r="L169" i="4" a="1"/>
  <c r="L169" i="4" s="1"/>
  <c r="K170" i="4" a="1"/>
  <c r="K170" i="4" s="1"/>
  <c r="L170" i="4" a="1"/>
  <c r="L170" i="4" s="1"/>
  <c r="K171" i="4" a="1"/>
  <c r="K171" i="4" s="1"/>
  <c r="L171" i="4" a="1"/>
  <c r="L171" i="4" s="1"/>
  <c r="K172" i="4" a="1"/>
  <c r="K172" i="4" s="1"/>
  <c r="L172" i="4" a="1"/>
  <c r="L172" i="4" s="1"/>
  <c r="K173" i="4" a="1"/>
  <c r="K173" i="4" s="1"/>
  <c r="L173" i="4" a="1"/>
  <c r="L173" i="4" s="1"/>
  <c r="K174" i="4" a="1"/>
  <c r="K174" i="4" s="1"/>
  <c r="L174" i="4" a="1"/>
  <c r="L174" i="4" s="1"/>
  <c r="K175" i="4" a="1"/>
  <c r="K175" i="4" s="1"/>
  <c r="L175" i="4" a="1"/>
  <c r="L175" i="4" s="1"/>
  <c r="L167" i="4" a="1"/>
  <c r="L167" i="4" s="1"/>
  <c r="K167" i="4" a="1"/>
  <c r="K167" i="4" s="1"/>
  <c r="K158" i="4" a="1"/>
  <c r="K158" i="4" s="1"/>
  <c r="L158" i="4" a="1"/>
  <c r="L158" i="4" s="1"/>
  <c r="K159" i="4" a="1"/>
  <c r="K159" i="4" s="1"/>
  <c r="L159" i="4" a="1"/>
  <c r="L159" i="4" s="1"/>
  <c r="K160" i="4" a="1"/>
  <c r="K160" i="4" s="1"/>
  <c r="L160" i="4" a="1"/>
  <c r="L160" i="4" s="1"/>
  <c r="K161" i="4" a="1"/>
  <c r="K161" i="4" s="1"/>
  <c r="L161" i="4" a="1"/>
  <c r="L161" i="4" s="1"/>
  <c r="K162" i="4" a="1"/>
  <c r="K162" i="4" s="1"/>
  <c r="L162" i="4" a="1"/>
  <c r="L162" i="4" s="1"/>
  <c r="K163" i="4" a="1"/>
  <c r="K163" i="4" s="1"/>
  <c r="L163" i="4" a="1"/>
  <c r="L163" i="4" s="1"/>
  <c r="K164" i="4" a="1"/>
  <c r="K164" i="4" s="1"/>
  <c r="L164" i="4" a="1"/>
  <c r="L164" i="4" s="1"/>
  <c r="K165" i="4" a="1"/>
  <c r="K165" i="4" s="1"/>
  <c r="L165" i="4" a="1"/>
  <c r="L165" i="4" s="1"/>
  <c r="L157" i="4" a="1"/>
  <c r="L157" i="4" s="1"/>
  <c r="K157" i="4" a="1"/>
  <c r="K157" i="4" s="1"/>
  <c r="K148" i="4" a="1"/>
  <c r="K148" i="4" s="1"/>
  <c r="L148" i="4" a="1"/>
  <c r="L148" i="4" s="1"/>
  <c r="K149" i="4" a="1"/>
  <c r="K149" i="4" s="1"/>
  <c r="L149" i="4" a="1"/>
  <c r="L149" i="4" s="1"/>
  <c r="K150" i="4" a="1"/>
  <c r="K150" i="4" s="1"/>
  <c r="L150" i="4" a="1"/>
  <c r="L150" i="4" s="1"/>
  <c r="K151" i="4" a="1"/>
  <c r="K151" i="4" s="1"/>
  <c r="L151" i="4" a="1"/>
  <c r="L151" i="4" s="1"/>
  <c r="K152" i="4" a="1"/>
  <c r="K152" i="4" s="1"/>
  <c r="L152" i="4" a="1"/>
  <c r="L152" i="4" s="1"/>
  <c r="K153" i="4" a="1"/>
  <c r="K153" i="4" s="1"/>
  <c r="L153" i="4" a="1"/>
  <c r="L153" i="4" s="1"/>
  <c r="K154" i="4" a="1"/>
  <c r="K154" i="4" s="1"/>
  <c r="L154" i="4" a="1"/>
  <c r="L154" i="4" s="1"/>
  <c r="K155" i="4" a="1"/>
  <c r="K155" i="4" s="1"/>
  <c r="L155" i="4" a="1"/>
  <c r="L155" i="4" s="1"/>
  <c r="L147" i="4" a="1"/>
  <c r="L147" i="4" s="1"/>
  <c r="K147" i="4" a="1"/>
  <c r="K147" i="4" s="1"/>
  <c r="K138" i="4" a="1"/>
  <c r="K138" i="4" s="1"/>
  <c r="L138" i="4" a="1"/>
  <c r="L138" i="4" s="1"/>
  <c r="K139" i="4" a="1"/>
  <c r="K139" i="4" s="1"/>
  <c r="L139" i="4" a="1"/>
  <c r="L139" i="4" s="1"/>
  <c r="K140" i="4" a="1"/>
  <c r="K140" i="4" s="1"/>
  <c r="L140" i="4" a="1"/>
  <c r="L140" i="4" s="1"/>
  <c r="K141" i="4" a="1"/>
  <c r="K141" i="4" s="1"/>
  <c r="L141" i="4" a="1"/>
  <c r="L141" i="4" s="1"/>
  <c r="K142" i="4" a="1"/>
  <c r="K142" i="4" s="1"/>
  <c r="L142" i="4" a="1"/>
  <c r="L142" i="4" s="1"/>
  <c r="K143" i="4" a="1"/>
  <c r="K143" i="4" s="1"/>
  <c r="L143" i="4" a="1"/>
  <c r="L143" i="4" s="1"/>
  <c r="K144" i="4" a="1"/>
  <c r="K144" i="4" s="1"/>
  <c r="L144" i="4" a="1"/>
  <c r="L144" i="4" s="1"/>
  <c r="K145" i="4" a="1"/>
  <c r="K145" i="4" s="1"/>
  <c r="L145" i="4" a="1"/>
  <c r="L145" i="4" s="1"/>
  <c r="L137" i="4" a="1"/>
  <c r="L137" i="4" s="1"/>
  <c r="K137" i="4" a="1"/>
  <c r="K137" i="4" s="1"/>
  <c r="K128" i="4" a="1"/>
  <c r="K128" i="4" s="1"/>
  <c r="L128" i="4" a="1"/>
  <c r="L128" i="4" s="1"/>
  <c r="K129" i="4" a="1"/>
  <c r="K129" i="4" s="1"/>
  <c r="L129" i="4" a="1"/>
  <c r="L129" i="4" s="1"/>
  <c r="K130" i="4" a="1"/>
  <c r="K130" i="4" s="1"/>
  <c r="L130" i="4" a="1"/>
  <c r="L130" i="4" s="1"/>
  <c r="K131" i="4" a="1"/>
  <c r="K131" i="4" s="1"/>
  <c r="L131" i="4" a="1"/>
  <c r="L131" i="4" s="1"/>
  <c r="K132" i="4" a="1"/>
  <c r="K132" i="4" s="1"/>
  <c r="L132" i="4" a="1"/>
  <c r="L132" i="4" s="1"/>
  <c r="K133" i="4" a="1"/>
  <c r="K133" i="4" s="1"/>
  <c r="L133" i="4" a="1"/>
  <c r="L133" i="4" s="1"/>
  <c r="K134" i="4" a="1"/>
  <c r="K134" i="4" s="1"/>
  <c r="L134" i="4" a="1"/>
  <c r="L134" i="4" s="1"/>
  <c r="K135" i="4" a="1"/>
  <c r="K135" i="4" s="1"/>
  <c r="L135" i="4" a="1"/>
  <c r="L135" i="4" s="1"/>
  <c r="L127" i="4" a="1"/>
  <c r="L127" i="4" s="1"/>
  <c r="K127" i="4" a="1"/>
  <c r="K127" i="4" s="1"/>
  <c r="I168" i="4" a="1"/>
  <c r="I168" i="4" s="1"/>
  <c r="J168" i="4" a="1"/>
  <c r="J168" i="4" s="1"/>
  <c r="I169" i="4" a="1"/>
  <c r="I169" i="4" s="1"/>
  <c r="J169" i="4" a="1"/>
  <c r="J169" i="4" s="1"/>
  <c r="I170" i="4" a="1"/>
  <c r="I170" i="4" s="1"/>
  <c r="J170" i="4" a="1"/>
  <c r="J170" i="4" s="1"/>
  <c r="I171" i="4" a="1"/>
  <c r="I171" i="4" s="1"/>
  <c r="J171" i="4" a="1"/>
  <c r="J171" i="4" s="1"/>
  <c r="I172" i="4" a="1"/>
  <c r="I172" i="4" s="1"/>
  <c r="J172" i="4" a="1"/>
  <c r="J172" i="4" s="1"/>
  <c r="I173" i="4" a="1"/>
  <c r="I173" i="4" s="1"/>
  <c r="J173" i="4" a="1"/>
  <c r="J173" i="4" s="1"/>
  <c r="I174" i="4" a="1"/>
  <c r="I174" i="4" s="1"/>
  <c r="J174" i="4" a="1"/>
  <c r="J174" i="4" s="1"/>
  <c r="I175" i="4" a="1"/>
  <c r="I175" i="4" s="1"/>
  <c r="J175" i="4" a="1"/>
  <c r="J175" i="4" s="1"/>
  <c r="J167" i="4" a="1"/>
  <c r="J167" i="4" s="1"/>
  <c r="I167" i="4" a="1"/>
  <c r="I167" i="4" s="1"/>
  <c r="I158" i="4" a="1"/>
  <c r="I158" i="4" s="1"/>
  <c r="J158" i="4" a="1"/>
  <c r="J158" i="4" s="1"/>
  <c r="I159" i="4" a="1"/>
  <c r="I159" i="4" s="1"/>
  <c r="J159" i="4" a="1"/>
  <c r="J159" i="4" s="1"/>
  <c r="I160" i="4" a="1"/>
  <c r="I160" i="4" s="1"/>
  <c r="J160" i="4" a="1"/>
  <c r="J160" i="4" s="1"/>
  <c r="I161" i="4" a="1"/>
  <c r="I161" i="4" s="1"/>
  <c r="J161" i="4" a="1"/>
  <c r="J161" i="4" s="1"/>
  <c r="I162" i="4" a="1"/>
  <c r="I162" i="4" s="1"/>
  <c r="J162" i="4" a="1"/>
  <c r="J162" i="4" s="1"/>
  <c r="I163" i="4" a="1"/>
  <c r="I163" i="4" s="1"/>
  <c r="J163" i="4" a="1"/>
  <c r="J163" i="4" s="1"/>
  <c r="I164" i="4" a="1"/>
  <c r="I164" i="4" s="1"/>
  <c r="J164" i="4" a="1"/>
  <c r="J164" i="4" s="1"/>
  <c r="I165" i="4" a="1"/>
  <c r="I165" i="4" s="1"/>
  <c r="J165" i="4" a="1"/>
  <c r="J165" i="4" s="1"/>
  <c r="J157" i="4" a="1"/>
  <c r="J157" i="4" s="1"/>
  <c r="I157" i="4" a="1"/>
  <c r="I157" i="4" s="1"/>
  <c r="I148" i="4" a="1"/>
  <c r="I148" i="4" s="1"/>
  <c r="J148" i="4" a="1"/>
  <c r="J148" i="4" s="1"/>
  <c r="I149" i="4" a="1"/>
  <c r="I149" i="4" s="1"/>
  <c r="J149" i="4" a="1"/>
  <c r="J149" i="4" s="1"/>
  <c r="I150" i="4" a="1"/>
  <c r="I150" i="4" s="1"/>
  <c r="J150" i="4" a="1"/>
  <c r="J150" i="4" s="1"/>
  <c r="I151" i="4" a="1"/>
  <c r="I151" i="4" s="1"/>
  <c r="J151" i="4" a="1"/>
  <c r="J151" i="4" s="1"/>
  <c r="I152" i="4" a="1"/>
  <c r="I152" i="4" s="1"/>
  <c r="J152" i="4" a="1"/>
  <c r="J152" i="4" s="1"/>
  <c r="I153" i="4" a="1"/>
  <c r="I153" i="4" s="1"/>
  <c r="J153" i="4" a="1"/>
  <c r="J153" i="4" s="1"/>
  <c r="I154" i="4" a="1"/>
  <c r="I154" i="4" s="1"/>
  <c r="J154" i="4" a="1"/>
  <c r="J154" i="4" s="1"/>
  <c r="I155" i="4" a="1"/>
  <c r="I155" i="4" s="1"/>
  <c r="J155" i="4" a="1"/>
  <c r="J155" i="4" s="1"/>
  <c r="J147" i="4" a="1"/>
  <c r="J147" i="4" s="1"/>
  <c r="I147" i="4" a="1"/>
  <c r="I147" i="4" s="1"/>
  <c r="I138" i="4" a="1"/>
  <c r="I138" i="4" s="1"/>
  <c r="J138" i="4" a="1"/>
  <c r="J138" i="4" s="1"/>
  <c r="I139" i="4" a="1"/>
  <c r="I139" i="4" s="1"/>
  <c r="J139" i="4" a="1"/>
  <c r="J139" i="4" s="1"/>
  <c r="I140" i="4" a="1"/>
  <c r="I140" i="4" s="1"/>
  <c r="J140" i="4" a="1"/>
  <c r="J140" i="4" s="1"/>
  <c r="I141" i="4" a="1"/>
  <c r="I141" i="4" s="1"/>
  <c r="J141" i="4" a="1"/>
  <c r="J141" i="4" s="1"/>
  <c r="I142" i="4" a="1"/>
  <c r="I142" i="4" s="1"/>
  <c r="J142" i="4" a="1"/>
  <c r="J142" i="4" s="1"/>
  <c r="I143" i="4" a="1"/>
  <c r="I143" i="4" s="1"/>
  <c r="J143" i="4" a="1"/>
  <c r="J143" i="4" s="1"/>
  <c r="I144" i="4" a="1"/>
  <c r="I144" i="4" s="1"/>
  <c r="J144" i="4" a="1"/>
  <c r="J144" i="4" s="1"/>
  <c r="I145" i="4" a="1"/>
  <c r="I145" i="4" s="1"/>
  <c r="J145" i="4" a="1"/>
  <c r="J145" i="4" s="1"/>
  <c r="J137" i="4" a="1"/>
  <c r="J137" i="4" s="1"/>
  <c r="I137" i="4" a="1"/>
  <c r="I137" i="4" s="1"/>
  <c r="I128" i="4" a="1"/>
  <c r="I128" i="4" s="1"/>
  <c r="J128" i="4" a="1"/>
  <c r="J128" i="4" s="1"/>
  <c r="I129" i="4" a="1"/>
  <c r="I129" i="4" s="1"/>
  <c r="J129" i="4" a="1"/>
  <c r="J129" i="4" s="1"/>
  <c r="I130" i="4" a="1"/>
  <c r="I130" i="4" s="1"/>
  <c r="J130" i="4" a="1"/>
  <c r="J130" i="4" s="1"/>
  <c r="I131" i="4" a="1"/>
  <c r="I131" i="4" s="1"/>
  <c r="J131" i="4" a="1"/>
  <c r="J131" i="4" s="1"/>
  <c r="I132" i="4" a="1"/>
  <c r="I132" i="4" s="1"/>
  <c r="J132" i="4" a="1"/>
  <c r="J132" i="4" s="1"/>
  <c r="I133" i="4" a="1"/>
  <c r="I133" i="4" s="1"/>
  <c r="J133" i="4" a="1"/>
  <c r="J133" i="4" s="1"/>
  <c r="I134" i="4" a="1"/>
  <c r="I134" i="4" s="1"/>
  <c r="J134" i="4" a="1"/>
  <c r="J134" i="4" s="1"/>
  <c r="I135" i="4" a="1"/>
  <c r="I135" i="4" s="1"/>
  <c r="J135" i="4" a="1"/>
  <c r="J135" i="4" s="1"/>
  <c r="J127" i="4" a="1"/>
  <c r="J127" i="4" s="1"/>
  <c r="I127" i="4" a="1"/>
  <c r="I127" i="4" s="1"/>
  <c r="G168" i="4" a="1"/>
  <c r="G168" i="4" s="1"/>
  <c r="H168" i="4" a="1"/>
  <c r="H168" i="4" s="1"/>
  <c r="G169" i="4" a="1"/>
  <c r="G169" i="4" s="1"/>
  <c r="H169" i="4" a="1"/>
  <c r="H169" i="4" s="1"/>
  <c r="G170" i="4" a="1"/>
  <c r="G170" i="4" s="1"/>
  <c r="H170" i="4" a="1"/>
  <c r="H170" i="4" s="1"/>
  <c r="G171" i="4" a="1"/>
  <c r="G171" i="4" s="1"/>
  <c r="H171" i="4" a="1"/>
  <c r="H171" i="4" s="1"/>
  <c r="G172" i="4" a="1"/>
  <c r="G172" i="4" s="1"/>
  <c r="H172" i="4" a="1"/>
  <c r="H172" i="4" s="1"/>
  <c r="G173" i="4" a="1"/>
  <c r="G173" i="4" s="1"/>
  <c r="H173" i="4" a="1"/>
  <c r="H173" i="4" s="1"/>
  <c r="G174" i="4" a="1"/>
  <c r="G174" i="4" s="1"/>
  <c r="H174" i="4" a="1"/>
  <c r="H174" i="4" s="1"/>
  <c r="G175" i="4" a="1"/>
  <c r="G175" i="4" s="1"/>
  <c r="H175" i="4" a="1"/>
  <c r="H175" i="4" s="1"/>
  <c r="H167" i="4" a="1"/>
  <c r="H167" i="4" s="1"/>
  <c r="G167" i="4" a="1"/>
  <c r="G167" i="4" s="1"/>
  <c r="G158" i="4" a="1"/>
  <c r="G158" i="4" s="1"/>
  <c r="H158" i="4" a="1"/>
  <c r="H158" i="4" s="1"/>
  <c r="G159" i="4" a="1"/>
  <c r="G159" i="4" s="1"/>
  <c r="H159" i="4" a="1"/>
  <c r="H159" i="4" s="1"/>
  <c r="G160" i="4" a="1"/>
  <c r="G160" i="4" s="1"/>
  <c r="H160" i="4" a="1"/>
  <c r="H160" i="4" s="1"/>
  <c r="G161" i="4" a="1"/>
  <c r="G161" i="4" s="1"/>
  <c r="H161" i="4" a="1"/>
  <c r="H161" i="4" s="1"/>
  <c r="G162" i="4" a="1"/>
  <c r="G162" i="4" s="1"/>
  <c r="H162" i="4" a="1"/>
  <c r="H162" i="4" s="1"/>
  <c r="G163" i="4" a="1"/>
  <c r="G163" i="4" s="1"/>
  <c r="H163" i="4" a="1"/>
  <c r="H163" i="4" s="1"/>
  <c r="G164" i="4" a="1"/>
  <c r="G164" i="4" s="1"/>
  <c r="H164" i="4" a="1"/>
  <c r="H164" i="4" s="1"/>
  <c r="G165" i="4" a="1"/>
  <c r="G165" i="4" s="1"/>
  <c r="H165" i="4" a="1"/>
  <c r="H165" i="4" s="1"/>
  <c r="H157" i="4" a="1"/>
  <c r="H157" i="4" s="1"/>
  <c r="G157" i="4" a="1"/>
  <c r="G157" i="4" s="1"/>
  <c r="G148" i="4" a="1"/>
  <c r="G148" i="4" s="1"/>
  <c r="H148" i="4" a="1"/>
  <c r="H148" i="4" s="1"/>
  <c r="G149" i="4" a="1"/>
  <c r="G149" i="4" s="1"/>
  <c r="H149" i="4" a="1"/>
  <c r="H149" i="4" s="1"/>
  <c r="G150" i="4" a="1"/>
  <c r="G150" i="4" s="1"/>
  <c r="H150" i="4" a="1"/>
  <c r="H150" i="4" s="1"/>
  <c r="G151" i="4" a="1"/>
  <c r="G151" i="4" s="1"/>
  <c r="H151" i="4" a="1"/>
  <c r="H151" i="4" s="1"/>
  <c r="G152" i="4" a="1"/>
  <c r="G152" i="4" s="1"/>
  <c r="H152" i="4" a="1"/>
  <c r="H152" i="4" s="1"/>
  <c r="G153" i="4" a="1"/>
  <c r="G153" i="4" s="1"/>
  <c r="H153" i="4" a="1"/>
  <c r="H153" i="4" s="1"/>
  <c r="G154" i="4" a="1"/>
  <c r="G154" i="4" s="1"/>
  <c r="H154" i="4" a="1"/>
  <c r="H154" i="4" s="1"/>
  <c r="G155" i="4" a="1"/>
  <c r="G155" i="4" s="1"/>
  <c r="H155" i="4" a="1"/>
  <c r="H155" i="4" s="1"/>
  <c r="H147" i="4" a="1"/>
  <c r="H147" i="4" s="1"/>
  <c r="G147" i="4" a="1"/>
  <c r="G147" i="4" s="1"/>
  <c r="G138" i="4" a="1"/>
  <c r="G138" i="4" s="1"/>
  <c r="H138" i="4" a="1"/>
  <c r="H138" i="4" s="1"/>
  <c r="G139" i="4" a="1"/>
  <c r="G139" i="4" s="1"/>
  <c r="H139" i="4" a="1"/>
  <c r="H139" i="4" s="1"/>
  <c r="G140" i="4" a="1"/>
  <c r="G140" i="4" s="1"/>
  <c r="H140" i="4" a="1"/>
  <c r="H140" i="4" s="1"/>
  <c r="G141" i="4" a="1"/>
  <c r="G141" i="4" s="1"/>
  <c r="H141" i="4" a="1"/>
  <c r="H141" i="4" s="1"/>
  <c r="G142" i="4" a="1"/>
  <c r="G142" i="4" s="1"/>
  <c r="H142" i="4" a="1"/>
  <c r="H142" i="4" s="1"/>
  <c r="G143" i="4" a="1"/>
  <c r="G143" i="4" s="1"/>
  <c r="H143" i="4" a="1"/>
  <c r="H143" i="4" s="1"/>
  <c r="G144" i="4" a="1"/>
  <c r="G144" i="4" s="1"/>
  <c r="H144" i="4" a="1"/>
  <c r="H144" i="4" s="1"/>
  <c r="G145" i="4" a="1"/>
  <c r="G145" i="4" s="1"/>
  <c r="H145" i="4" a="1"/>
  <c r="H145" i="4" s="1"/>
  <c r="H137" i="4" a="1"/>
  <c r="H137" i="4" s="1"/>
  <c r="G137" i="4" a="1"/>
  <c r="G137" i="4" s="1"/>
  <c r="G128" i="4" a="1"/>
  <c r="G128" i="4" s="1"/>
  <c r="H128" i="4" a="1"/>
  <c r="H128" i="4" s="1"/>
  <c r="G129" i="4" a="1"/>
  <c r="G129" i="4" s="1"/>
  <c r="H129" i="4" a="1"/>
  <c r="H129" i="4" s="1"/>
  <c r="G130" i="4" a="1"/>
  <c r="G130" i="4" s="1"/>
  <c r="H130" i="4" a="1"/>
  <c r="H130" i="4" s="1"/>
  <c r="G131" i="4" a="1"/>
  <c r="G131" i="4" s="1"/>
  <c r="H131" i="4" a="1"/>
  <c r="H131" i="4" s="1"/>
  <c r="G132" i="4" a="1"/>
  <c r="G132" i="4" s="1"/>
  <c r="H132" i="4" a="1"/>
  <c r="H132" i="4" s="1"/>
  <c r="G133" i="4" a="1"/>
  <c r="G133" i="4" s="1"/>
  <c r="H133" i="4" a="1"/>
  <c r="H133" i="4" s="1"/>
  <c r="G134" i="4" a="1"/>
  <c r="G134" i="4" s="1"/>
  <c r="H134" i="4" a="1"/>
  <c r="H134" i="4" s="1"/>
  <c r="G135" i="4" a="1"/>
  <c r="G135" i="4" s="1"/>
  <c r="H135" i="4" a="1"/>
  <c r="H135" i="4" s="1"/>
  <c r="H127" i="4" a="1"/>
  <c r="H127" i="4" s="1"/>
  <c r="G127" i="4" a="1"/>
  <c r="G127" i="4" s="1"/>
  <c r="E168" i="4" a="1"/>
  <c r="E168" i="4" s="1"/>
  <c r="F168" i="4" a="1"/>
  <c r="F168" i="4" s="1"/>
  <c r="E169" i="4" a="1"/>
  <c r="E169" i="4" s="1"/>
  <c r="F169" i="4" a="1"/>
  <c r="F169" i="4" s="1"/>
  <c r="E170" i="4" a="1"/>
  <c r="E170" i="4" s="1"/>
  <c r="F170" i="4" a="1"/>
  <c r="F170" i="4" s="1"/>
  <c r="E171" i="4" a="1"/>
  <c r="E171" i="4" s="1"/>
  <c r="F171" i="4" a="1"/>
  <c r="F171" i="4" s="1"/>
  <c r="E172" i="4" a="1"/>
  <c r="E172" i="4" s="1"/>
  <c r="F172" i="4" a="1"/>
  <c r="F172" i="4" s="1"/>
  <c r="E173" i="4" a="1"/>
  <c r="E173" i="4" s="1"/>
  <c r="F173" i="4" a="1"/>
  <c r="F173" i="4" s="1"/>
  <c r="E174" i="4" a="1"/>
  <c r="E174" i="4" s="1"/>
  <c r="F174" i="4" a="1"/>
  <c r="F174" i="4" s="1"/>
  <c r="E175" i="4" a="1"/>
  <c r="E175" i="4" s="1"/>
  <c r="F175" i="4" a="1"/>
  <c r="F175" i="4" s="1"/>
  <c r="F167" i="4" a="1"/>
  <c r="F167" i="4" s="1"/>
  <c r="E167" i="4" a="1"/>
  <c r="E167" i="4" s="1"/>
  <c r="E158" i="4" a="1"/>
  <c r="E158" i="4" s="1"/>
  <c r="F158" i="4" a="1"/>
  <c r="F158" i="4" s="1"/>
  <c r="E159" i="4" a="1"/>
  <c r="E159" i="4" s="1"/>
  <c r="F159" i="4" a="1"/>
  <c r="F159" i="4" s="1"/>
  <c r="E160" i="4" a="1"/>
  <c r="E160" i="4" s="1"/>
  <c r="F160" i="4" a="1"/>
  <c r="F160" i="4" s="1"/>
  <c r="E161" i="4" a="1"/>
  <c r="E161" i="4" s="1"/>
  <c r="F161" i="4" a="1"/>
  <c r="F161" i="4" s="1"/>
  <c r="E162" i="4" a="1"/>
  <c r="E162" i="4" s="1"/>
  <c r="F162" i="4" a="1"/>
  <c r="F162" i="4" s="1"/>
  <c r="E163" i="4" a="1"/>
  <c r="E163" i="4" s="1"/>
  <c r="F163" i="4" a="1"/>
  <c r="F163" i="4" s="1"/>
  <c r="E164" i="4" a="1"/>
  <c r="E164" i="4" s="1"/>
  <c r="F164" i="4" a="1"/>
  <c r="F164" i="4" s="1"/>
  <c r="E165" i="4" a="1"/>
  <c r="E165" i="4" s="1"/>
  <c r="F165" i="4" a="1"/>
  <c r="F165" i="4" s="1"/>
  <c r="F157" i="4" a="1"/>
  <c r="F157" i="4" s="1"/>
  <c r="E157" i="4" a="1"/>
  <c r="E157" i="4" s="1"/>
  <c r="E148" i="4" a="1"/>
  <c r="E148" i="4" s="1"/>
  <c r="F148" i="4" a="1"/>
  <c r="F148" i="4" s="1"/>
  <c r="E149" i="4" a="1"/>
  <c r="E149" i="4" s="1"/>
  <c r="F149" i="4" a="1"/>
  <c r="F149" i="4" s="1"/>
  <c r="E150" i="4" a="1"/>
  <c r="E150" i="4" s="1"/>
  <c r="F150" i="4" a="1"/>
  <c r="F150" i="4" s="1"/>
  <c r="E151" i="4" a="1"/>
  <c r="E151" i="4" s="1"/>
  <c r="F151" i="4" a="1"/>
  <c r="F151" i="4" s="1"/>
  <c r="E152" i="4" a="1"/>
  <c r="E152" i="4" s="1"/>
  <c r="F152" i="4" a="1"/>
  <c r="F152" i="4" s="1"/>
  <c r="E153" i="4" a="1"/>
  <c r="E153" i="4" s="1"/>
  <c r="F153" i="4" a="1"/>
  <c r="F153" i="4" s="1"/>
  <c r="E154" i="4" a="1"/>
  <c r="E154" i="4" s="1"/>
  <c r="F154" i="4" a="1"/>
  <c r="F154" i="4" s="1"/>
  <c r="E155" i="4" a="1"/>
  <c r="E155" i="4" s="1"/>
  <c r="F155" i="4" a="1"/>
  <c r="F155" i="4" s="1"/>
  <c r="F147" i="4" a="1"/>
  <c r="F147" i="4" s="1"/>
  <c r="E147" i="4" a="1"/>
  <c r="E147" i="4" s="1"/>
  <c r="E138" i="4" a="1"/>
  <c r="E138" i="4" s="1"/>
  <c r="F138" i="4" a="1"/>
  <c r="F138" i="4" s="1"/>
  <c r="E139" i="4" a="1"/>
  <c r="E139" i="4" s="1"/>
  <c r="F139" i="4" a="1"/>
  <c r="F139" i="4" s="1"/>
  <c r="E140" i="4" a="1"/>
  <c r="E140" i="4" s="1"/>
  <c r="F140" i="4" a="1"/>
  <c r="F140" i="4" s="1"/>
  <c r="E141" i="4" a="1"/>
  <c r="E141" i="4" s="1"/>
  <c r="F141" i="4" a="1"/>
  <c r="F141" i="4" s="1"/>
  <c r="E142" i="4" a="1"/>
  <c r="E142" i="4" s="1"/>
  <c r="F142" i="4" a="1"/>
  <c r="F142" i="4" s="1"/>
  <c r="E143" i="4" a="1"/>
  <c r="E143" i="4" s="1"/>
  <c r="F143" i="4" a="1"/>
  <c r="F143" i="4" s="1"/>
  <c r="E144" i="4" a="1"/>
  <c r="E144" i="4" s="1"/>
  <c r="F144" i="4" a="1"/>
  <c r="F144" i="4" s="1"/>
  <c r="E145" i="4" a="1"/>
  <c r="E145" i="4" s="1"/>
  <c r="F145" i="4" a="1"/>
  <c r="F145" i="4" s="1"/>
  <c r="F137" i="4" a="1"/>
  <c r="F137" i="4" s="1"/>
  <c r="E137" i="4" a="1"/>
  <c r="E137" i="4" s="1"/>
  <c r="E128" i="4" a="1"/>
  <c r="E128" i="4" s="1"/>
  <c r="F128" i="4" a="1"/>
  <c r="F128" i="4" s="1"/>
  <c r="E129" i="4" a="1"/>
  <c r="E129" i="4" s="1"/>
  <c r="F129" i="4" a="1"/>
  <c r="F129" i="4" s="1"/>
  <c r="E130" i="4" a="1"/>
  <c r="E130" i="4" s="1"/>
  <c r="F130" i="4" a="1"/>
  <c r="F130" i="4" s="1"/>
  <c r="E131" i="4" a="1"/>
  <c r="E131" i="4" s="1"/>
  <c r="F131" i="4" a="1"/>
  <c r="F131" i="4" s="1"/>
  <c r="E132" i="4" a="1"/>
  <c r="E132" i="4" s="1"/>
  <c r="F132" i="4" a="1"/>
  <c r="F132" i="4" s="1"/>
  <c r="E133" i="4" a="1"/>
  <c r="E133" i="4" s="1"/>
  <c r="F133" i="4" a="1"/>
  <c r="F133" i="4" s="1"/>
  <c r="E134" i="4" a="1"/>
  <c r="E134" i="4" s="1"/>
  <c r="F134" i="4" a="1"/>
  <c r="F134" i="4" s="1"/>
  <c r="E135" i="4" a="1"/>
  <c r="E135" i="4" s="1"/>
  <c r="F135" i="4" a="1"/>
  <c r="F135" i="4" s="1"/>
  <c r="F127" i="4" a="1"/>
  <c r="F127" i="4" s="1"/>
  <c r="E127" i="4" a="1"/>
  <c r="E127" i="4" s="1"/>
  <c r="M96" i="18" l="1"/>
  <c r="L96" i="18"/>
  <c r="K96" i="18"/>
  <c r="J96" i="18"/>
  <c r="M91" i="18"/>
  <c r="L91" i="18"/>
  <c r="K91" i="18"/>
  <c r="J91" i="18"/>
  <c r="M86" i="18"/>
  <c r="L86" i="18"/>
  <c r="K86" i="18"/>
  <c r="J86" i="18"/>
  <c r="M81" i="18"/>
  <c r="L81" i="18"/>
  <c r="K81" i="18"/>
  <c r="J81" i="18"/>
  <c r="M76" i="18"/>
  <c r="L76" i="18"/>
  <c r="K76" i="18"/>
  <c r="J76" i="18"/>
  <c r="AK96" i="18"/>
  <c r="AJ96" i="18"/>
  <c r="AI96" i="18"/>
  <c r="AH96" i="18"/>
  <c r="AK91" i="18"/>
  <c r="AJ91" i="18"/>
  <c r="AI91" i="18"/>
  <c r="AH91" i="18"/>
  <c r="AK86" i="18"/>
  <c r="AJ86" i="18"/>
  <c r="AI86" i="18"/>
  <c r="AH86" i="18"/>
  <c r="AK81" i="18"/>
  <c r="AJ81" i="18"/>
  <c r="AI81" i="18"/>
  <c r="AH81" i="18"/>
  <c r="AK76" i="18"/>
  <c r="AJ76" i="18"/>
  <c r="AI76" i="18"/>
  <c r="AH76" i="18"/>
  <c r="AE96" i="18"/>
  <c r="AD96" i="18"/>
  <c r="AC96" i="18"/>
  <c r="AB96" i="18"/>
  <c r="AE91" i="18"/>
  <c r="AD91" i="18"/>
  <c r="AC91" i="18"/>
  <c r="AB91" i="18"/>
  <c r="AE86" i="18"/>
  <c r="AD86" i="18"/>
  <c r="AC86" i="18"/>
  <c r="AB86" i="18"/>
  <c r="AE81" i="18"/>
  <c r="AD81" i="18"/>
  <c r="AC81" i="18"/>
  <c r="AB81" i="18"/>
  <c r="AE76" i="18"/>
  <c r="AD76" i="18"/>
  <c r="AC76" i="18"/>
  <c r="AB76" i="18"/>
  <c r="Y96" i="18"/>
  <c r="X96" i="18"/>
  <c r="W96" i="18"/>
  <c r="V96" i="18"/>
  <c r="Y91" i="18"/>
  <c r="X91" i="18"/>
  <c r="W91" i="18"/>
  <c r="V91" i="18"/>
  <c r="Y86" i="18"/>
  <c r="X86" i="18"/>
  <c r="W86" i="18"/>
  <c r="V86" i="18"/>
  <c r="Y81" i="18"/>
  <c r="X81" i="18"/>
  <c r="W81" i="18"/>
  <c r="V81" i="18"/>
  <c r="Y76" i="18"/>
  <c r="X76" i="18"/>
  <c r="W76" i="18"/>
  <c r="V76" i="18"/>
  <c r="S96" i="18"/>
  <c r="R96" i="18"/>
  <c r="Q96" i="18"/>
  <c r="P96" i="18"/>
  <c r="S91" i="18"/>
  <c r="R91" i="18"/>
  <c r="Q91" i="18"/>
  <c r="P91" i="18"/>
  <c r="S86" i="18"/>
  <c r="R86" i="18"/>
  <c r="Q86" i="18"/>
  <c r="P86" i="18"/>
  <c r="S81" i="18"/>
  <c r="R81" i="18"/>
  <c r="Q81" i="18"/>
  <c r="P81" i="18"/>
  <c r="S76" i="18"/>
  <c r="R76" i="18"/>
  <c r="Q76" i="18"/>
  <c r="P76" i="18"/>
  <c r="M68" i="18"/>
  <c r="L68" i="18"/>
  <c r="K68" i="18"/>
  <c r="J68" i="18"/>
  <c r="M63" i="18"/>
  <c r="L63" i="18"/>
  <c r="K63" i="18"/>
  <c r="J63" i="18"/>
  <c r="M58" i="18"/>
  <c r="L58" i="18"/>
  <c r="K58" i="18"/>
  <c r="J58" i="18"/>
  <c r="M53" i="18"/>
  <c r="L53" i="18"/>
  <c r="K53" i="18"/>
  <c r="J53" i="18"/>
  <c r="M48" i="18"/>
  <c r="L48" i="18"/>
  <c r="K48" i="18"/>
  <c r="J48" i="18"/>
  <c r="AK68" i="18"/>
  <c r="AJ68" i="18"/>
  <c r="AI68" i="18"/>
  <c r="AH68" i="18"/>
  <c r="AK63" i="18"/>
  <c r="AJ63" i="18"/>
  <c r="AI63" i="18"/>
  <c r="AH63" i="18"/>
  <c r="AK58" i="18"/>
  <c r="AJ58" i="18"/>
  <c r="AI58" i="18"/>
  <c r="AH58" i="18"/>
  <c r="AK53" i="18"/>
  <c r="AJ53" i="18"/>
  <c r="AI53" i="18"/>
  <c r="AH53" i="18"/>
  <c r="AK48" i="18"/>
  <c r="AJ48" i="18"/>
  <c r="AI48" i="18"/>
  <c r="AH48" i="18"/>
  <c r="AE68" i="18"/>
  <c r="AD68" i="18"/>
  <c r="AC68" i="18"/>
  <c r="AB68" i="18"/>
  <c r="AE63" i="18"/>
  <c r="AD63" i="18"/>
  <c r="AC63" i="18"/>
  <c r="AB63" i="18"/>
  <c r="AE58" i="18"/>
  <c r="AD58" i="18"/>
  <c r="AC58" i="18"/>
  <c r="AB58" i="18"/>
  <c r="AE53" i="18"/>
  <c r="AD53" i="18"/>
  <c r="AC53" i="18"/>
  <c r="AB53" i="18"/>
  <c r="AE48" i="18"/>
  <c r="AD48" i="18"/>
  <c r="AC48" i="18"/>
  <c r="AB48" i="18"/>
  <c r="Y68" i="18"/>
  <c r="X68" i="18"/>
  <c r="W68" i="18"/>
  <c r="V68" i="18"/>
  <c r="Y63" i="18"/>
  <c r="X63" i="18"/>
  <c r="W63" i="18"/>
  <c r="V63" i="18"/>
  <c r="Y58" i="18"/>
  <c r="X58" i="18"/>
  <c r="W58" i="18"/>
  <c r="V58" i="18"/>
  <c r="Y53" i="18"/>
  <c r="X53" i="18"/>
  <c r="W53" i="18"/>
  <c r="V53" i="18"/>
  <c r="Y48" i="18"/>
  <c r="X48" i="18"/>
  <c r="W48" i="18"/>
  <c r="V48" i="18"/>
  <c r="S68" i="18"/>
  <c r="R68" i="18"/>
  <c r="Q68" i="18"/>
  <c r="P68" i="18"/>
  <c r="S63" i="18"/>
  <c r="R63" i="18"/>
  <c r="Q63" i="18"/>
  <c r="P63" i="18"/>
  <c r="S58" i="18"/>
  <c r="R58" i="18"/>
  <c r="Q58" i="18"/>
  <c r="P58" i="18"/>
  <c r="S53" i="18"/>
  <c r="R53" i="18"/>
  <c r="Q53" i="18"/>
  <c r="P53" i="18"/>
  <c r="S48" i="18"/>
  <c r="R48" i="18"/>
  <c r="Q48" i="18"/>
  <c r="P48" i="18"/>
  <c r="AE30" i="18"/>
  <c r="AD30" i="18"/>
  <c r="AC30" i="18"/>
  <c r="AB30" i="18"/>
  <c r="AE25" i="18"/>
  <c r="AD25" i="18"/>
  <c r="AC25" i="18"/>
  <c r="AB25" i="18"/>
  <c r="AE20" i="18"/>
  <c r="AD20" i="18"/>
  <c r="AC20" i="18"/>
  <c r="AB20" i="18"/>
  <c r="AE15" i="18"/>
  <c r="AD15" i="18"/>
  <c r="AC15" i="18"/>
  <c r="AB15" i="18"/>
  <c r="AE10" i="18"/>
  <c r="AD10" i="18"/>
  <c r="AC10" i="18"/>
  <c r="AB10" i="18"/>
  <c r="P30" i="18"/>
  <c r="Q30" i="18"/>
  <c r="R30" i="18"/>
  <c r="S30" i="18"/>
  <c r="P25" i="18"/>
  <c r="Q25" i="18"/>
  <c r="R25" i="18"/>
  <c r="S25" i="18"/>
  <c r="P20" i="18"/>
  <c r="Q20" i="18"/>
  <c r="R20" i="18"/>
  <c r="S20" i="18"/>
  <c r="P15" i="18"/>
  <c r="Q15" i="18"/>
  <c r="R15" i="18"/>
  <c r="S15" i="18"/>
  <c r="S10" i="18"/>
  <c r="R10" i="18"/>
  <c r="Q10" i="18"/>
  <c r="P10" i="18"/>
  <c r="D40" i="18"/>
  <c r="E40" i="18"/>
  <c r="F40" i="18"/>
  <c r="G40" i="18"/>
  <c r="D35" i="18"/>
  <c r="E35" i="18"/>
  <c r="F35" i="18"/>
  <c r="G35" i="18"/>
  <c r="D30" i="18"/>
  <c r="E30" i="18"/>
  <c r="F30" i="18"/>
  <c r="G30" i="18"/>
  <c r="D25" i="18"/>
  <c r="E25" i="18"/>
  <c r="F25" i="18"/>
  <c r="G25" i="18"/>
  <c r="D20" i="18"/>
  <c r="E20" i="18"/>
  <c r="F20" i="18"/>
  <c r="G20" i="18"/>
  <c r="E361" i="14" l="1"/>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W55" i="8"/>
  <c r="F55" i="14" s="1"/>
  <c r="X55" i="8"/>
  <c r="H55" i="14" s="1"/>
  <c r="Y55" i="8"/>
  <c r="J55" i="14" s="1"/>
  <c r="Z55" i="8"/>
  <c r="L55" i="14" s="1"/>
  <c r="AB55" i="8"/>
  <c r="AC55" i="8"/>
  <c r="E106" i="14" s="1"/>
  <c r="AF55" i="8"/>
  <c r="AG55" i="8"/>
  <c r="G106" i="14" s="1"/>
  <c r="AJ55" i="8"/>
  <c r="AK55" i="8"/>
  <c r="I106" i="14" s="1"/>
  <c r="AN55" i="8"/>
  <c r="AO55" i="8"/>
  <c r="K106" i="14" s="1"/>
  <c r="W56" i="8"/>
  <c r="F56" i="14" s="1"/>
  <c r="X56" i="8"/>
  <c r="H56" i="14" s="1"/>
  <c r="Y56" i="8"/>
  <c r="J56" i="14" s="1"/>
  <c r="Z56" i="8"/>
  <c r="L56" i="14" s="1"/>
  <c r="AB56" i="8"/>
  <c r="AC56" i="8"/>
  <c r="E107" i="14" s="1"/>
  <c r="AF56" i="8"/>
  <c r="AG56" i="8"/>
  <c r="G107" i="14" s="1"/>
  <c r="AJ56" i="8"/>
  <c r="AK56" i="8"/>
  <c r="I107" i="14" s="1"/>
  <c r="AN56" i="8"/>
  <c r="AO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381" i="14"/>
  <c r="F1381" i="14"/>
  <c r="G1381" i="14"/>
  <c r="H1381" i="14"/>
  <c r="I1381" i="14"/>
  <c r="J1381" i="14"/>
  <c r="K1381" i="14"/>
  <c r="L1381" i="14"/>
  <c r="E1382" i="14"/>
  <c r="F1382" i="14"/>
  <c r="G1382" i="14"/>
  <c r="H1382" i="14"/>
  <c r="I1382" i="14"/>
  <c r="J1382" i="14"/>
  <c r="K1382" i="14"/>
  <c r="L1382" i="14"/>
  <c r="AL56" i="8" l="1"/>
  <c r="J107" i="14" s="1"/>
  <c r="AL55" i="8"/>
  <c r="J106" i="14" s="1"/>
  <c r="AP56" i="8"/>
  <c r="L107" i="14" s="1"/>
  <c r="AP55" i="8"/>
  <c r="L106" i="14" s="1"/>
  <c r="AH56" i="8"/>
  <c r="H107" i="14" s="1"/>
  <c r="AD55" i="8"/>
  <c r="F106" i="14" s="1"/>
  <c r="AH55" i="8"/>
  <c r="H106" i="14" s="1"/>
  <c r="AD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W65" i="8"/>
  <c r="D15" i="18" s="1"/>
  <c r="F15" i="4" l="1"/>
  <c r="A3" i="4"/>
  <c r="B74" i="18" l="1"/>
  <c r="AL46" i="18"/>
  <c r="B46" i="18"/>
  <c r="B4" i="18"/>
  <c r="Z4" i="18" s="1"/>
  <c r="F46" i="18" l="1"/>
  <c r="C46" i="18"/>
  <c r="G46" i="18"/>
  <c r="D46" i="18"/>
  <c r="E46" i="18"/>
  <c r="AQ46" i="18"/>
  <c r="AP46" i="18"/>
  <c r="AN46" i="18"/>
  <c r="AO46" i="18"/>
  <c r="G74" i="18"/>
  <c r="F74" i="18"/>
  <c r="E74" i="18"/>
  <c r="D74" i="18"/>
  <c r="AL42" i="18"/>
  <c r="B42" i="18"/>
  <c r="B70" i="18"/>
  <c r="H70" i="18"/>
  <c r="AL4" i="18"/>
  <c r="H42" i="18"/>
  <c r="N42" i="18" s="1"/>
  <c r="T4" i="18"/>
  <c r="H4" i="18"/>
  <c r="AF4" i="18" s="1"/>
  <c r="N4" i="18"/>
  <c r="AN8" i="8"/>
  <c r="AO8" i="8"/>
  <c r="K59" i="14" s="1"/>
  <c r="AN9" i="8"/>
  <c r="AO9" i="8"/>
  <c r="K60" i="14" s="1"/>
  <c r="AN10" i="8"/>
  <c r="AO10" i="8"/>
  <c r="K61" i="14" s="1"/>
  <c r="AN11" i="8"/>
  <c r="AO11" i="8"/>
  <c r="K62" i="14" s="1"/>
  <c r="AN12" i="8"/>
  <c r="AO12" i="8"/>
  <c r="K63" i="14" s="1"/>
  <c r="AN13" i="8"/>
  <c r="AO13" i="8"/>
  <c r="K64" i="14" s="1"/>
  <c r="AN14" i="8"/>
  <c r="AO14" i="8"/>
  <c r="K65" i="14" s="1"/>
  <c r="AN15" i="8"/>
  <c r="AO15" i="8"/>
  <c r="K66" i="14" s="1"/>
  <c r="AN16" i="8"/>
  <c r="AO16" i="8"/>
  <c r="K67" i="14" s="1"/>
  <c r="AN17" i="8"/>
  <c r="AO17" i="8"/>
  <c r="K68" i="14" s="1"/>
  <c r="AN18" i="8"/>
  <c r="AO18" i="8"/>
  <c r="K69" i="14" s="1"/>
  <c r="AN19" i="8"/>
  <c r="AO19" i="8"/>
  <c r="K70" i="14" s="1"/>
  <c r="AN20" i="8"/>
  <c r="AO20" i="8"/>
  <c r="K71" i="14" s="1"/>
  <c r="AN21" i="8"/>
  <c r="AO21" i="8"/>
  <c r="K72" i="14" s="1"/>
  <c r="AN22" i="8"/>
  <c r="AO22" i="8"/>
  <c r="K73" i="14" s="1"/>
  <c r="AN23" i="8"/>
  <c r="AO23" i="8"/>
  <c r="K74" i="14" s="1"/>
  <c r="AN24" i="8"/>
  <c r="AO24" i="8"/>
  <c r="K75" i="14" s="1"/>
  <c r="AN25" i="8"/>
  <c r="AO25" i="8"/>
  <c r="K76" i="14" s="1"/>
  <c r="AN26" i="8"/>
  <c r="AO26" i="8"/>
  <c r="K77" i="14" s="1"/>
  <c r="AN27" i="8"/>
  <c r="AO27" i="8"/>
  <c r="K78" i="14" s="1"/>
  <c r="AN28" i="8"/>
  <c r="AO28" i="8"/>
  <c r="K79" i="14" s="1"/>
  <c r="AN29" i="8"/>
  <c r="AO29" i="8"/>
  <c r="K80" i="14" s="1"/>
  <c r="AN30" i="8"/>
  <c r="AO30" i="8"/>
  <c r="K81" i="14" s="1"/>
  <c r="AN31" i="8"/>
  <c r="AO31" i="8"/>
  <c r="K82" i="14" s="1"/>
  <c r="AN32" i="8"/>
  <c r="AO32" i="8"/>
  <c r="K83" i="14" s="1"/>
  <c r="AN33" i="8"/>
  <c r="AO33" i="8"/>
  <c r="K84" i="14" s="1"/>
  <c r="AN34" i="8"/>
  <c r="AO34" i="8"/>
  <c r="K85" i="14" s="1"/>
  <c r="AN35" i="8"/>
  <c r="AO35" i="8"/>
  <c r="K86" i="14" s="1"/>
  <c r="AN36" i="8"/>
  <c r="AO36" i="8"/>
  <c r="K87" i="14" s="1"/>
  <c r="AN37" i="8"/>
  <c r="AO37" i="8"/>
  <c r="K88" i="14" s="1"/>
  <c r="AN38" i="8"/>
  <c r="AO38" i="8"/>
  <c r="K89" i="14" s="1"/>
  <c r="AN39" i="8"/>
  <c r="AO39" i="8"/>
  <c r="K90" i="14" s="1"/>
  <c r="AN40" i="8"/>
  <c r="AO40" i="8"/>
  <c r="K91" i="14" s="1"/>
  <c r="AN41" i="8"/>
  <c r="AO41" i="8"/>
  <c r="K92" i="14" s="1"/>
  <c r="AN42" i="8"/>
  <c r="AO42" i="8"/>
  <c r="K93" i="14" s="1"/>
  <c r="AN43" i="8"/>
  <c r="AO43" i="8"/>
  <c r="K94" i="14" s="1"/>
  <c r="AN44" i="8"/>
  <c r="AO44" i="8"/>
  <c r="K95" i="14" s="1"/>
  <c r="AN45" i="8"/>
  <c r="AO45" i="8"/>
  <c r="K96" i="14" s="1"/>
  <c r="AN46" i="8"/>
  <c r="AO46" i="8"/>
  <c r="K97" i="14" s="1"/>
  <c r="AN47" i="8"/>
  <c r="AO47" i="8"/>
  <c r="K98" i="14" s="1"/>
  <c r="AN48" i="8"/>
  <c r="AO48" i="8"/>
  <c r="K99" i="14" s="1"/>
  <c r="AN49" i="8"/>
  <c r="AO49" i="8"/>
  <c r="K100" i="14" s="1"/>
  <c r="AN50" i="8"/>
  <c r="AO50" i="8"/>
  <c r="K101" i="14" s="1"/>
  <c r="AN51" i="8"/>
  <c r="AO51" i="8"/>
  <c r="K102" i="14" s="1"/>
  <c r="AN52" i="8"/>
  <c r="AO52" i="8"/>
  <c r="K103" i="14" s="1"/>
  <c r="AN53" i="8"/>
  <c r="AO53" i="8"/>
  <c r="K104" i="14" s="1"/>
  <c r="AN54" i="8"/>
  <c r="AO54" i="8"/>
  <c r="K105" i="14" s="1"/>
  <c r="AN57" i="8"/>
  <c r="AO57" i="8"/>
  <c r="K17" i="4" s="1"/>
  <c r="AN58" i="8"/>
  <c r="AO58" i="8"/>
  <c r="K18" i="4" s="1"/>
  <c r="AN59" i="8"/>
  <c r="AO59" i="8"/>
  <c r="K19" i="4" s="1"/>
  <c r="AN60" i="8"/>
  <c r="AO60" i="8"/>
  <c r="K20" i="4" s="1"/>
  <c r="AN61" i="8"/>
  <c r="AO61" i="8"/>
  <c r="K21" i="4" s="1"/>
  <c r="AN62" i="8"/>
  <c r="AO62" i="8"/>
  <c r="K22" i="4" s="1"/>
  <c r="AN63" i="8"/>
  <c r="AO63" i="8"/>
  <c r="AN64" i="8"/>
  <c r="AO64" i="8"/>
  <c r="K24" i="4" s="1"/>
  <c r="AN65" i="8"/>
  <c r="AO65" i="8"/>
  <c r="AO7" i="8"/>
  <c r="K58" i="14" s="1"/>
  <c r="AN7" i="8"/>
  <c r="AJ8" i="8"/>
  <c r="AK8" i="8"/>
  <c r="I59" i="14" s="1"/>
  <c r="AJ9" i="8"/>
  <c r="AK9" i="8"/>
  <c r="I60" i="14" s="1"/>
  <c r="AJ10" i="8"/>
  <c r="AK10" i="8"/>
  <c r="I61" i="14" s="1"/>
  <c r="AJ11" i="8"/>
  <c r="AK11" i="8"/>
  <c r="I62" i="14" s="1"/>
  <c r="AJ12" i="8"/>
  <c r="AK12" i="8"/>
  <c r="I63" i="14" s="1"/>
  <c r="AJ13" i="8"/>
  <c r="AK13" i="8"/>
  <c r="I64" i="14" s="1"/>
  <c r="AJ14" i="8"/>
  <c r="AK14" i="8"/>
  <c r="I65" i="14" s="1"/>
  <c r="AJ15" i="8"/>
  <c r="AK15" i="8"/>
  <c r="I66" i="14" s="1"/>
  <c r="AJ16" i="8"/>
  <c r="AK16" i="8"/>
  <c r="I67" i="14" s="1"/>
  <c r="AJ17" i="8"/>
  <c r="AK17" i="8"/>
  <c r="I68" i="14" s="1"/>
  <c r="AJ18" i="8"/>
  <c r="AK18" i="8"/>
  <c r="I69" i="14" s="1"/>
  <c r="AJ19" i="8"/>
  <c r="AK19" i="8"/>
  <c r="I70" i="14" s="1"/>
  <c r="AJ20" i="8"/>
  <c r="AK20" i="8"/>
  <c r="I71" i="14" s="1"/>
  <c r="AJ21" i="8"/>
  <c r="AK21" i="8"/>
  <c r="I72" i="14" s="1"/>
  <c r="AJ22" i="8"/>
  <c r="AK22" i="8"/>
  <c r="I73" i="14" s="1"/>
  <c r="AJ23" i="8"/>
  <c r="AK23" i="8"/>
  <c r="I74" i="14" s="1"/>
  <c r="AJ24" i="8"/>
  <c r="AK24" i="8"/>
  <c r="I75" i="14" s="1"/>
  <c r="AJ25" i="8"/>
  <c r="AK25" i="8"/>
  <c r="I76" i="14" s="1"/>
  <c r="AJ26" i="8"/>
  <c r="AK26" i="8"/>
  <c r="I77" i="14" s="1"/>
  <c r="AJ27" i="8"/>
  <c r="AK27" i="8"/>
  <c r="I78" i="14" s="1"/>
  <c r="AJ28" i="8"/>
  <c r="AK28" i="8"/>
  <c r="I79" i="14" s="1"/>
  <c r="AJ29" i="8"/>
  <c r="AK29" i="8"/>
  <c r="I80" i="14" s="1"/>
  <c r="AJ30" i="8"/>
  <c r="AK30" i="8"/>
  <c r="I81" i="14" s="1"/>
  <c r="AJ31" i="8"/>
  <c r="AK31" i="8"/>
  <c r="I82" i="14" s="1"/>
  <c r="AJ32" i="8"/>
  <c r="AK32" i="8"/>
  <c r="I83" i="14" s="1"/>
  <c r="AJ33" i="8"/>
  <c r="AK33" i="8"/>
  <c r="I84" i="14" s="1"/>
  <c r="AJ34" i="8"/>
  <c r="AK34" i="8"/>
  <c r="I85" i="14" s="1"/>
  <c r="AJ35" i="8"/>
  <c r="AK35" i="8"/>
  <c r="I86" i="14" s="1"/>
  <c r="AJ36" i="8"/>
  <c r="AK36" i="8"/>
  <c r="I87" i="14" s="1"/>
  <c r="AJ37" i="8"/>
  <c r="AK37" i="8"/>
  <c r="I88" i="14" s="1"/>
  <c r="AJ38" i="8"/>
  <c r="AK38" i="8"/>
  <c r="I89" i="14" s="1"/>
  <c r="AJ39" i="8"/>
  <c r="AK39" i="8"/>
  <c r="I90" i="14" s="1"/>
  <c r="AJ40" i="8"/>
  <c r="AK40" i="8"/>
  <c r="I91" i="14" s="1"/>
  <c r="AJ41" i="8"/>
  <c r="AK41" i="8"/>
  <c r="I92" i="14" s="1"/>
  <c r="AJ42" i="8"/>
  <c r="AK42" i="8"/>
  <c r="I93" i="14" s="1"/>
  <c r="AJ43" i="8"/>
  <c r="AK43" i="8"/>
  <c r="I94" i="14" s="1"/>
  <c r="AJ44" i="8"/>
  <c r="AK44" i="8"/>
  <c r="I95" i="14" s="1"/>
  <c r="AJ45" i="8"/>
  <c r="AK45" i="8"/>
  <c r="I96" i="14" s="1"/>
  <c r="AJ46" i="8"/>
  <c r="AK46" i="8"/>
  <c r="I97" i="14" s="1"/>
  <c r="AJ47" i="8"/>
  <c r="AK47" i="8"/>
  <c r="I98" i="14" s="1"/>
  <c r="AJ48" i="8"/>
  <c r="AK48" i="8"/>
  <c r="I99" i="14" s="1"/>
  <c r="AJ49" i="8"/>
  <c r="AK49" i="8"/>
  <c r="I100" i="14" s="1"/>
  <c r="AJ50" i="8"/>
  <c r="AK50" i="8"/>
  <c r="I101" i="14" s="1"/>
  <c r="AJ51" i="8"/>
  <c r="AK51" i="8"/>
  <c r="I102" i="14" s="1"/>
  <c r="AJ52" i="8"/>
  <c r="AK52" i="8"/>
  <c r="I103" i="14" s="1"/>
  <c r="AJ53" i="8"/>
  <c r="AK53" i="8"/>
  <c r="I104" i="14" s="1"/>
  <c r="AJ54" i="8"/>
  <c r="AK54" i="8"/>
  <c r="I105" i="14" s="1"/>
  <c r="AJ57" i="8"/>
  <c r="AK57" i="8"/>
  <c r="I17" i="4" s="1"/>
  <c r="AJ58" i="8"/>
  <c r="AK58" i="8"/>
  <c r="I18" i="4" s="1"/>
  <c r="AJ59" i="8"/>
  <c r="AK59" i="8"/>
  <c r="I19" i="4" s="1"/>
  <c r="AJ60" i="8"/>
  <c r="AK60" i="8"/>
  <c r="I20" i="4" s="1"/>
  <c r="AJ61" i="8"/>
  <c r="AK61" i="8"/>
  <c r="I21" i="4" s="1"/>
  <c r="AJ62" i="8"/>
  <c r="AK62" i="8"/>
  <c r="I22" i="4" s="1"/>
  <c r="AJ63" i="8"/>
  <c r="AK63" i="8"/>
  <c r="I23" i="4" s="1"/>
  <c r="AJ64" i="8"/>
  <c r="AK64" i="8"/>
  <c r="I24" i="4" s="1"/>
  <c r="AJ65" i="8"/>
  <c r="AK65" i="8"/>
  <c r="I25" i="4" s="1"/>
  <c r="AK7" i="8"/>
  <c r="I58" i="14" s="1"/>
  <c r="AJ7" i="8"/>
  <c r="AF8" i="8"/>
  <c r="AG8" i="8"/>
  <c r="G59" i="14" s="1"/>
  <c r="AF9" i="8"/>
  <c r="AG9" i="8"/>
  <c r="G60" i="14" s="1"/>
  <c r="AF10" i="8"/>
  <c r="AG10" i="8"/>
  <c r="G61" i="14" s="1"/>
  <c r="AF11" i="8"/>
  <c r="AG11" i="8"/>
  <c r="G62" i="14" s="1"/>
  <c r="AF12" i="8"/>
  <c r="AG12" i="8"/>
  <c r="G63" i="14" s="1"/>
  <c r="AF13" i="8"/>
  <c r="AG13" i="8"/>
  <c r="G64" i="14" s="1"/>
  <c r="AF14" i="8"/>
  <c r="AG14" i="8"/>
  <c r="G65" i="14" s="1"/>
  <c r="AF15" i="8"/>
  <c r="AG15" i="8"/>
  <c r="G66" i="14" s="1"/>
  <c r="AF16" i="8"/>
  <c r="AG16" i="8"/>
  <c r="G67" i="14" s="1"/>
  <c r="AF17" i="8"/>
  <c r="AG17" i="8"/>
  <c r="G68" i="14" s="1"/>
  <c r="AF18" i="8"/>
  <c r="AG18" i="8"/>
  <c r="G69" i="14" s="1"/>
  <c r="AF19" i="8"/>
  <c r="AG19" i="8"/>
  <c r="G70" i="14" s="1"/>
  <c r="AF20" i="8"/>
  <c r="AG20" i="8"/>
  <c r="G71" i="14" s="1"/>
  <c r="AF21" i="8"/>
  <c r="AG21" i="8"/>
  <c r="G72" i="14" s="1"/>
  <c r="AF22" i="8"/>
  <c r="AG22" i="8"/>
  <c r="G73" i="14" s="1"/>
  <c r="AF23" i="8"/>
  <c r="AG23" i="8"/>
  <c r="G74" i="14" s="1"/>
  <c r="AF24" i="8"/>
  <c r="AG24" i="8"/>
  <c r="G75" i="14" s="1"/>
  <c r="AF25" i="8"/>
  <c r="AG25" i="8"/>
  <c r="G76" i="14" s="1"/>
  <c r="AF26" i="8"/>
  <c r="AG26" i="8"/>
  <c r="G77" i="14" s="1"/>
  <c r="AF27" i="8"/>
  <c r="AG27" i="8"/>
  <c r="G78" i="14" s="1"/>
  <c r="AF28" i="8"/>
  <c r="AG28" i="8"/>
  <c r="G79" i="14" s="1"/>
  <c r="AF29" i="8"/>
  <c r="AG29" i="8"/>
  <c r="G80" i="14" s="1"/>
  <c r="AF30" i="8"/>
  <c r="AG30" i="8"/>
  <c r="G81" i="14" s="1"/>
  <c r="AF31" i="8"/>
  <c r="AG31" i="8"/>
  <c r="G82" i="14" s="1"/>
  <c r="AF32" i="8"/>
  <c r="AG32" i="8"/>
  <c r="G83" i="14" s="1"/>
  <c r="AF33" i="8"/>
  <c r="AG33" i="8"/>
  <c r="G84" i="14" s="1"/>
  <c r="AF34" i="8"/>
  <c r="AG34" i="8"/>
  <c r="G85" i="14" s="1"/>
  <c r="AF35" i="8"/>
  <c r="AG35" i="8"/>
  <c r="G86" i="14" s="1"/>
  <c r="AF36" i="8"/>
  <c r="AG36" i="8"/>
  <c r="G87" i="14" s="1"/>
  <c r="AF37" i="8"/>
  <c r="AG37" i="8"/>
  <c r="G88" i="14" s="1"/>
  <c r="AF38" i="8"/>
  <c r="AG38" i="8"/>
  <c r="G89" i="14" s="1"/>
  <c r="AF39" i="8"/>
  <c r="AG39" i="8"/>
  <c r="G90" i="14" s="1"/>
  <c r="AF40" i="8"/>
  <c r="AG40" i="8"/>
  <c r="G91" i="14" s="1"/>
  <c r="AF41" i="8"/>
  <c r="AG41" i="8"/>
  <c r="G92" i="14" s="1"/>
  <c r="AF42" i="8"/>
  <c r="AG42" i="8"/>
  <c r="G93" i="14" s="1"/>
  <c r="AF43" i="8"/>
  <c r="AG43" i="8"/>
  <c r="G94" i="14" s="1"/>
  <c r="AF44" i="8"/>
  <c r="AG44" i="8"/>
  <c r="G95" i="14" s="1"/>
  <c r="AF45" i="8"/>
  <c r="AG45" i="8"/>
  <c r="G96" i="14" s="1"/>
  <c r="AF46" i="8"/>
  <c r="AG46" i="8"/>
  <c r="G97" i="14" s="1"/>
  <c r="AF47" i="8"/>
  <c r="AG47" i="8"/>
  <c r="AF48" i="8"/>
  <c r="AG48" i="8"/>
  <c r="G99" i="14" s="1"/>
  <c r="AF49" i="8"/>
  <c r="AG49" i="8"/>
  <c r="G100" i="14" s="1"/>
  <c r="AF50" i="8"/>
  <c r="AG50" i="8"/>
  <c r="G101" i="14" s="1"/>
  <c r="AF51" i="8"/>
  <c r="AG51" i="8"/>
  <c r="G102" i="14" s="1"/>
  <c r="AF52" i="8"/>
  <c r="AG52" i="8"/>
  <c r="G103" i="14" s="1"/>
  <c r="AF53" i="8"/>
  <c r="AG53" i="8"/>
  <c r="G104" i="14" s="1"/>
  <c r="AF54" i="8"/>
  <c r="AG54" i="8"/>
  <c r="G105" i="14" s="1"/>
  <c r="AF57" i="8"/>
  <c r="AG57" i="8"/>
  <c r="G17" i="4" s="1"/>
  <c r="AF58" i="8"/>
  <c r="AG58" i="8"/>
  <c r="G18" i="4" s="1"/>
  <c r="AF59" i="8"/>
  <c r="AG59" i="8"/>
  <c r="G19" i="4" s="1"/>
  <c r="AF60" i="8"/>
  <c r="AG60" i="8"/>
  <c r="G20" i="4" s="1"/>
  <c r="AF61" i="8"/>
  <c r="AG61" i="8"/>
  <c r="G21" i="4" s="1"/>
  <c r="AF62" i="8"/>
  <c r="AG62" i="8"/>
  <c r="G22" i="4" s="1"/>
  <c r="AF63" i="8"/>
  <c r="AG63" i="8"/>
  <c r="G23" i="4" s="1"/>
  <c r="AF64" i="8"/>
  <c r="AG64" i="8"/>
  <c r="G24" i="4" s="1"/>
  <c r="AF65" i="8"/>
  <c r="AG65" i="8"/>
  <c r="G25" i="4" s="1"/>
  <c r="AG7" i="8"/>
  <c r="G58" i="14" s="1"/>
  <c r="AF7" i="8"/>
  <c r="AB8" i="8"/>
  <c r="AC8" i="8"/>
  <c r="E59" i="14" s="1"/>
  <c r="AB9" i="8"/>
  <c r="AC9" i="8"/>
  <c r="E60" i="14" s="1"/>
  <c r="AB10" i="8"/>
  <c r="AC10" i="8"/>
  <c r="E61" i="14" s="1"/>
  <c r="AB11" i="8"/>
  <c r="AC11" i="8"/>
  <c r="E62" i="14" s="1"/>
  <c r="AB12" i="8"/>
  <c r="AC12" i="8"/>
  <c r="E63" i="14" s="1"/>
  <c r="AB13" i="8"/>
  <c r="AC13" i="8"/>
  <c r="E64" i="14" s="1"/>
  <c r="AB14" i="8"/>
  <c r="AC14" i="8"/>
  <c r="E65" i="14" s="1"/>
  <c r="AB15" i="8"/>
  <c r="AC15" i="8"/>
  <c r="E66" i="14" s="1"/>
  <c r="AB16" i="8"/>
  <c r="AC16" i="8"/>
  <c r="E67" i="14" s="1"/>
  <c r="AB17" i="8"/>
  <c r="AC17" i="8"/>
  <c r="E68" i="14" s="1"/>
  <c r="AB18" i="8"/>
  <c r="AC18" i="8"/>
  <c r="E69" i="14" s="1"/>
  <c r="AB19" i="8"/>
  <c r="AC19" i="8"/>
  <c r="E70" i="14" s="1"/>
  <c r="AB20" i="8"/>
  <c r="AC20" i="8"/>
  <c r="E71" i="14" s="1"/>
  <c r="AB21" i="8"/>
  <c r="AC21" i="8"/>
  <c r="E72" i="14" s="1"/>
  <c r="AB22" i="8"/>
  <c r="AC22" i="8"/>
  <c r="E73" i="14" s="1"/>
  <c r="AB23" i="8"/>
  <c r="AC23" i="8"/>
  <c r="E74" i="14" s="1"/>
  <c r="AB24" i="8"/>
  <c r="AC24" i="8"/>
  <c r="E75" i="14" s="1"/>
  <c r="AB25" i="8"/>
  <c r="AC25" i="8"/>
  <c r="E76" i="14" s="1"/>
  <c r="AB26" i="8"/>
  <c r="AC26" i="8"/>
  <c r="E77" i="14" s="1"/>
  <c r="AB27" i="8"/>
  <c r="AC27" i="8"/>
  <c r="E78" i="14" s="1"/>
  <c r="AB28" i="8"/>
  <c r="AC28" i="8"/>
  <c r="E79" i="14" s="1"/>
  <c r="AB29" i="8"/>
  <c r="AC29" i="8"/>
  <c r="E80" i="14" s="1"/>
  <c r="AB30" i="8"/>
  <c r="AC30" i="8"/>
  <c r="E81" i="14" s="1"/>
  <c r="AB31" i="8"/>
  <c r="AC31" i="8"/>
  <c r="E82" i="14" s="1"/>
  <c r="AB32" i="8"/>
  <c r="AC32" i="8"/>
  <c r="E83" i="14" s="1"/>
  <c r="AB33" i="8"/>
  <c r="AC33" i="8"/>
  <c r="E84" i="14" s="1"/>
  <c r="AB34" i="8"/>
  <c r="AC34" i="8"/>
  <c r="E85" i="14" s="1"/>
  <c r="AB35" i="8"/>
  <c r="AC35" i="8"/>
  <c r="E86" i="14" s="1"/>
  <c r="AB36" i="8"/>
  <c r="AC36" i="8"/>
  <c r="E87" i="14" s="1"/>
  <c r="AB37" i="8"/>
  <c r="AC37" i="8"/>
  <c r="E88" i="14" s="1"/>
  <c r="AB38" i="8"/>
  <c r="AC38" i="8"/>
  <c r="E89" i="14" s="1"/>
  <c r="AB39" i="8"/>
  <c r="AC39" i="8"/>
  <c r="E90" i="14" s="1"/>
  <c r="AB40" i="8"/>
  <c r="AC40" i="8"/>
  <c r="E91" i="14" s="1"/>
  <c r="AB41" i="8"/>
  <c r="AC41" i="8"/>
  <c r="E92" i="14" s="1"/>
  <c r="AB42" i="8"/>
  <c r="AC42" i="8"/>
  <c r="E93" i="14" s="1"/>
  <c r="AB43" i="8"/>
  <c r="AC43" i="8"/>
  <c r="E94" i="14" s="1"/>
  <c r="AB44" i="8"/>
  <c r="AC44" i="8"/>
  <c r="E95" i="14" s="1"/>
  <c r="AB45" i="8"/>
  <c r="AC45" i="8"/>
  <c r="E96" i="14" s="1"/>
  <c r="AB46" i="8"/>
  <c r="AC46" i="8"/>
  <c r="E97" i="14" s="1"/>
  <c r="AB47" i="8"/>
  <c r="AC47" i="8"/>
  <c r="E98" i="14" s="1"/>
  <c r="AB48" i="8"/>
  <c r="AC48" i="8"/>
  <c r="E99" i="14" s="1"/>
  <c r="AB49" i="8"/>
  <c r="AC49" i="8"/>
  <c r="E100" i="14" s="1"/>
  <c r="AB50" i="8"/>
  <c r="AC50" i="8"/>
  <c r="E101" i="14" s="1"/>
  <c r="AB51" i="8"/>
  <c r="AC51" i="8"/>
  <c r="E102" i="14" s="1"/>
  <c r="AB52" i="8"/>
  <c r="AC52" i="8"/>
  <c r="E103" i="14" s="1"/>
  <c r="AB53" i="8"/>
  <c r="AC53" i="8"/>
  <c r="E104" i="14" s="1"/>
  <c r="AB54" i="8"/>
  <c r="AC54" i="8"/>
  <c r="E105" i="14" s="1"/>
  <c r="AB57" i="8"/>
  <c r="E17" i="4" s="1"/>
  <c r="AC57" i="8"/>
  <c r="AB58" i="8"/>
  <c r="E18" i="4" s="1"/>
  <c r="AC58" i="8"/>
  <c r="AB59" i="8"/>
  <c r="E19" i="4" s="1"/>
  <c r="AC59" i="8"/>
  <c r="AB60" i="8"/>
  <c r="E20" i="4" s="1"/>
  <c r="AC60" i="8"/>
  <c r="AB61" i="8"/>
  <c r="E21" i="4" s="1"/>
  <c r="AC61" i="8"/>
  <c r="AB62" i="8"/>
  <c r="E22" i="4" s="1"/>
  <c r="AC62" i="8"/>
  <c r="AB63" i="8"/>
  <c r="E23" i="4" s="1"/>
  <c r="AC63" i="8"/>
  <c r="AB64" i="8"/>
  <c r="E24" i="4" s="1"/>
  <c r="AC64" i="8"/>
  <c r="AB65" i="8"/>
  <c r="E25" i="4" s="1"/>
  <c r="AC65" i="8"/>
  <c r="D10" i="18" s="1"/>
  <c r="AC7" i="8"/>
  <c r="E58" i="14" s="1"/>
  <c r="AB7" i="8"/>
  <c r="Z8" i="8"/>
  <c r="L8" i="14" s="1"/>
  <c r="Z9" i="8"/>
  <c r="L9" i="14" s="1"/>
  <c r="Z10" i="8"/>
  <c r="L10" i="14" s="1"/>
  <c r="Z11" i="8"/>
  <c r="L11" i="14" s="1"/>
  <c r="Z12" i="8"/>
  <c r="L12" i="14" s="1"/>
  <c r="Z13" i="8"/>
  <c r="L13" i="14" s="1"/>
  <c r="Z14" i="8"/>
  <c r="L14" i="14" s="1"/>
  <c r="Z15" i="8"/>
  <c r="L15" i="14" s="1"/>
  <c r="Z16" i="8"/>
  <c r="L16" i="14" s="1"/>
  <c r="Z17" i="8"/>
  <c r="L17" i="14" s="1"/>
  <c r="Z18" i="8"/>
  <c r="L18" i="14" s="1"/>
  <c r="Z19" i="8"/>
  <c r="L19" i="14" s="1"/>
  <c r="Z20" i="8"/>
  <c r="L20" i="14" s="1"/>
  <c r="Z21" i="8"/>
  <c r="L21" i="14" s="1"/>
  <c r="Z22" i="8"/>
  <c r="L22" i="14" s="1"/>
  <c r="Z23" i="8"/>
  <c r="L23" i="14" s="1"/>
  <c r="Z24" i="8"/>
  <c r="L24" i="14" s="1"/>
  <c r="Z25" i="8"/>
  <c r="L25" i="14" s="1"/>
  <c r="Z26" i="8"/>
  <c r="L26" i="14" s="1"/>
  <c r="Z27" i="8"/>
  <c r="L27" i="14" s="1"/>
  <c r="Z28" i="8"/>
  <c r="L28" i="14" s="1"/>
  <c r="Z29" i="8"/>
  <c r="L29" i="14" s="1"/>
  <c r="Z30" i="8"/>
  <c r="L30" i="14" s="1"/>
  <c r="Z31" i="8"/>
  <c r="L31" i="14" s="1"/>
  <c r="Z32" i="8"/>
  <c r="L32" i="14" s="1"/>
  <c r="Z33" i="8"/>
  <c r="L33" i="14" s="1"/>
  <c r="Z34" i="8"/>
  <c r="L34" i="14" s="1"/>
  <c r="Z35" i="8"/>
  <c r="L35" i="14" s="1"/>
  <c r="Z36" i="8"/>
  <c r="L36" i="14" s="1"/>
  <c r="Z37" i="8"/>
  <c r="L37" i="14" s="1"/>
  <c r="Z38" i="8"/>
  <c r="L38" i="14" s="1"/>
  <c r="Z39" i="8"/>
  <c r="L39" i="14" s="1"/>
  <c r="Z40" i="8"/>
  <c r="L40" i="14" s="1"/>
  <c r="Z41" i="8"/>
  <c r="L41" i="14" s="1"/>
  <c r="Z42" i="8"/>
  <c r="L42" i="14" s="1"/>
  <c r="Z43" i="8"/>
  <c r="L43" i="14" s="1"/>
  <c r="Z44" i="8"/>
  <c r="L44" i="14" s="1"/>
  <c r="Z45" i="8"/>
  <c r="L45" i="14" s="1"/>
  <c r="Z46" i="8"/>
  <c r="L46" i="14" s="1"/>
  <c r="Z47" i="8"/>
  <c r="L47" i="14" s="1"/>
  <c r="Z48" i="8"/>
  <c r="L48" i="14" s="1"/>
  <c r="Z49" i="8"/>
  <c r="L49" i="14" s="1"/>
  <c r="Z50" i="8"/>
  <c r="L50" i="14" s="1"/>
  <c r="Z51" i="8"/>
  <c r="L51" i="14" s="1"/>
  <c r="Z52" i="8"/>
  <c r="L52" i="14" s="1"/>
  <c r="Z53" i="8"/>
  <c r="L53" i="14" s="1"/>
  <c r="Z54" i="8"/>
  <c r="L54" i="14" s="1"/>
  <c r="Z57" i="8"/>
  <c r="L7" i="4" s="1"/>
  <c r="Z58" i="8"/>
  <c r="L8" i="4" s="1"/>
  <c r="Z59" i="8"/>
  <c r="L9" i="4" s="1"/>
  <c r="Z60" i="8"/>
  <c r="L10" i="4" s="1"/>
  <c r="Z61" i="8"/>
  <c r="L11" i="4" s="1"/>
  <c r="Z62" i="8"/>
  <c r="L12" i="4" s="1"/>
  <c r="Z63" i="8"/>
  <c r="L13" i="4" s="1"/>
  <c r="Z64" i="8"/>
  <c r="L14" i="4" s="1"/>
  <c r="Z65" i="8"/>
  <c r="Z7" i="8"/>
  <c r="Y8" i="8"/>
  <c r="J8" i="14" s="1"/>
  <c r="Y9" i="8"/>
  <c r="J9" i="14" s="1"/>
  <c r="Y10" i="8"/>
  <c r="J10" i="14" s="1"/>
  <c r="Y11" i="8"/>
  <c r="J11" i="14" s="1"/>
  <c r="Y12" i="8"/>
  <c r="J12" i="14" s="1"/>
  <c r="Y13" i="8"/>
  <c r="J13" i="14" s="1"/>
  <c r="Y14" i="8"/>
  <c r="J14" i="14" s="1"/>
  <c r="Y15" i="8"/>
  <c r="J15" i="14" s="1"/>
  <c r="Y16" i="8"/>
  <c r="J16" i="14" s="1"/>
  <c r="Y17" i="8"/>
  <c r="J17" i="14" s="1"/>
  <c r="Y18" i="8"/>
  <c r="J18" i="14" s="1"/>
  <c r="Y19" i="8"/>
  <c r="J19" i="14" s="1"/>
  <c r="Y20" i="8"/>
  <c r="J20" i="14" s="1"/>
  <c r="Y21" i="8"/>
  <c r="J21" i="14" s="1"/>
  <c r="Y22" i="8"/>
  <c r="J22" i="14" s="1"/>
  <c r="Y23" i="8"/>
  <c r="J23" i="14" s="1"/>
  <c r="Y24" i="8"/>
  <c r="J24" i="14" s="1"/>
  <c r="Y25" i="8"/>
  <c r="J25" i="14" s="1"/>
  <c r="Y26" i="8"/>
  <c r="J26" i="14" s="1"/>
  <c r="Y27" i="8"/>
  <c r="J27" i="14" s="1"/>
  <c r="Y28" i="8"/>
  <c r="J28" i="14" s="1"/>
  <c r="Y29" i="8"/>
  <c r="J29" i="14" s="1"/>
  <c r="Y30" i="8"/>
  <c r="J30" i="14" s="1"/>
  <c r="Y31" i="8"/>
  <c r="J31" i="14" s="1"/>
  <c r="Y32" i="8"/>
  <c r="J32" i="14" s="1"/>
  <c r="Y33" i="8"/>
  <c r="J33" i="14" s="1"/>
  <c r="Y34" i="8"/>
  <c r="J34" i="14" s="1"/>
  <c r="Y35" i="8"/>
  <c r="J35" i="14" s="1"/>
  <c r="Y36" i="8"/>
  <c r="J36" i="14" s="1"/>
  <c r="Y37" i="8"/>
  <c r="J37" i="14" s="1"/>
  <c r="Y38" i="8"/>
  <c r="J38" i="14" s="1"/>
  <c r="Y39" i="8"/>
  <c r="J39" i="14" s="1"/>
  <c r="Y40" i="8"/>
  <c r="J40" i="14" s="1"/>
  <c r="Y41" i="8"/>
  <c r="J41" i="14" s="1"/>
  <c r="Y42" i="8"/>
  <c r="J42" i="14" s="1"/>
  <c r="Y43" i="8"/>
  <c r="J43" i="14" s="1"/>
  <c r="Y44" i="8"/>
  <c r="J44" i="14" s="1"/>
  <c r="Y45" i="8"/>
  <c r="J45" i="14" s="1"/>
  <c r="Y46" i="8"/>
  <c r="J46" i="14" s="1"/>
  <c r="Y47" i="8"/>
  <c r="J47" i="14" s="1"/>
  <c r="Y48" i="8"/>
  <c r="J48" i="14" s="1"/>
  <c r="Y49" i="8"/>
  <c r="J49" i="14" s="1"/>
  <c r="Y50" i="8"/>
  <c r="J50" i="14" s="1"/>
  <c r="Y51" i="8"/>
  <c r="J51" i="14" s="1"/>
  <c r="Y52" i="8"/>
  <c r="J52" i="14" s="1"/>
  <c r="Y53" i="8"/>
  <c r="J53" i="14" s="1"/>
  <c r="Y54" i="8"/>
  <c r="J54" i="14" s="1"/>
  <c r="Y57" i="8"/>
  <c r="J7" i="4" s="1"/>
  <c r="Y58" i="8"/>
  <c r="J8" i="4" s="1"/>
  <c r="Y59" i="8"/>
  <c r="J9" i="4" s="1"/>
  <c r="Y60" i="8"/>
  <c r="J10" i="4" s="1"/>
  <c r="Y61" i="8"/>
  <c r="J11" i="4" s="1"/>
  <c r="Y62" i="8"/>
  <c r="J12" i="4" s="1"/>
  <c r="Y63" i="8"/>
  <c r="J13" i="4" s="1"/>
  <c r="Y64" i="8"/>
  <c r="J14" i="4" s="1"/>
  <c r="Y65" i="8"/>
  <c r="Y7" i="8"/>
  <c r="X8" i="8"/>
  <c r="H8" i="14" s="1"/>
  <c r="X9" i="8"/>
  <c r="H9" i="14" s="1"/>
  <c r="X10" i="8"/>
  <c r="H10" i="14" s="1"/>
  <c r="X11" i="8"/>
  <c r="H11" i="14" s="1"/>
  <c r="X12" i="8"/>
  <c r="H12" i="14" s="1"/>
  <c r="X13" i="8"/>
  <c r="H13" i="14" s="1"/>
  <c r="X14" i="8"/>
  <c r="H14" i="14" s="1"/>
  <c r="X15" i="8"/>
  <c r="H15" i="14" s="1"/>
  <c r="X16" i="8"/>
  <c r="H16" i="14" s="1"/>
  <c r="X17" i="8"/>
  <c r="H17" i="14" s="1"/>
  <c r="X18" i="8"/>
  <c r="H18" i="14" s="1"/>
  <c r="X19" i="8"/>
  <c r="H19" i="14" s="1"/>
  <c r="X20" i="8"/>
  <c r="H20" i="14" s="1"/>
  <c r="X21" i="8"/>
  <c r="H21" i="14" s="1"/>
  <c r="X22" i="8"/>
  <c r="H22" i="14" s="1"/>
  <c r="X23" i="8"/>
  <c r="H23" i="14" s="1"/>
  <c r="X24" i="8"/>
  <c r="H24" i="14" s="1"/>
  <c r="X25" i="8"/>
  <c r="H25" i="14" s="1"/>
  <c r="X26" i="8"/>
  <c r="H26" i="14" s="1"/>
  <c r="X27" i="8"/>
  <c r="H27" i="14" s="1"/>
  <c r="X28" i="8"/>
  <c r="H28" i="14" s="1"/>
  <c r="X29" i="8"/>
  <c r="H29" i="14" s="1"/>
  <c r="X30" i="8"/>
  <c r="H30" i="14" s="1"/>
  <c r="X31" i="8"/>
  <c r="H31" i="14" s="1"/>
  <c r="X32" i="8"/>
  <c r="H32" i="14" s="1"/>
  <c r="X33" i="8"/>
  <c r="H33" i="14" s="1"/>
  <c r="X34" i="8"/>
  <c r="H34" i="14" s="1"/>
  <c r="X35" i="8"/>
  <c r="H35" i="14" s="1"/>
  <c r="X36" i="8"/>
  <c r="H36" i="14" s="1"/>
  <c r="X37" i="8"/>
  <c r="H37" i="14" s="1"/>
  <c r="X38" i="8"/>
  <c r="H38" i="14" s="1"/>
  <c r="X39" i="8"/>
  <c r="H39" i="14" s="1"/>
  <c r="X40" i="8"/>
  <c r="H40" i="14" s="1"/>
  <c r="X41" i="8"/>
  <c r="H41" i="14" s="1"/>
  <c r="X42" i="8"/>
  <c r="H42" i="14" s="1"/>
  <c r="X43" i="8"/>
  <c r="H43" i="14" s="1"/>
  <c r="X44" i="8"/>
  <c r="H44" i="14" s="1"/>
  <c r="X45" i="8"/>
  <c r="H45" i="14" s="1"/>
  <c r="X46" i="8"/>
  <c r="H46" i="14" s="1"/>
  <c r="X47" i="8"/>
  <c r="H47" i="14" s="1"/>
  <c r="X48" i="8"/>
  <c r="H48" i="14" s="1"/>
  <c r="X49" i="8"/>
  <c r="H49" i="14" s="1"/>
  <c r="X50" i="8"/>
  <c r="H50" i="14" s="1"/>
  <c r="X51" i="8"/>
  <c r="H51" i="14" s="1"/>
  <c r="X52" i="8"/>
  <c r="H52" i="14" s="1"/>
  <c r="X53" i="8"/>
  <c r="H53" i="14" s="1"/>
  <c r="X54" i="8"/>
  <c r="H54" i="14" s="1"/>
  <c r="X57" i="8"/>
  <c r="H7" i="4" s="1"/>
  <c r="X58" i="8"/>
  <c r="H8" i="4" s="1"/>
  <c r="X59" i="8"/>
  <c r="H9" i="4" s="1"/>
  <c r="X60" i="8"/>
  <c r="H10" i="4" s="1"/>
  <c r="X61" i="8"/>
  <c r="H11" i="4" s="1"/>
  <c r="X62" i="8"/>
  <c r="H12" i="4" s="1"/>
  <c r="X63" i="8"/>
  <c r="H13" i="4" s="1"/>
  <c r="X64" i="8"/>
  <c r="H14" i="4" s="1"/>
  <c r="X65" i="8"/>
  <c r="X7" i="8"/>
  <c r="W8" i="8"/>
  <c r="F8" i="14" s="1"/>
  <c r="W9" i="8"/>
  <c r="F9" i="14" s="1"/>
  <c r="W10" i="8"/>
  <c r="F10" i="14" s="1"/>
  <c r="W11" i="8"/>
  <c r="F11" i="14" s="1"/>
  <c r="W12" i="8"/>
  <c r="F12" i="14" s="1"/>
  <c r="W13" i="8"/>
  <c r="F13" i="14" s="1"/>
  <c r="W14" i="8"/>
  <c r="F14" i="14" s="1"/>
  <c r="W15" i="8"/>
  <c r="F15" i="14" s="1"/>
  <c r="W16" i="8"/>
  <c r="F16" i="14" s="1"/>
  <c r="W17" i="8"/>
  <c r="F17" i="14" s="1"/>
  <c r="W18" i="8"/>
  <c r="F18" i="14" s="1"/>
  <c r="W19" i="8"/>
  <c r="F19" i="14" s="1"/>
  <c r="W20" i="8"/>
  <c r="F20" i="14" s="1"/>
  <c r="W21" i="8"/>
  <c r="F21" i="14" s="1"/>
  <c r="W22" i="8"/>
  <c r="F22" i="14" s="1"/>
  <c r="W23" i="8"/>
  <c r="F23" i="14" s="1"/>
  <c r="W24" i="8"/>
  <c r="F24" i="14" s="1"/>
  <c r="W25" i="8"/>
  <c r="F25" i="14" s="1"/>
  <c r="W26" i="8"/>
  <c r="F26" i="14" s="1"/>
  <c r="W27" i="8"/>
  <c r="F27" i="14" s="1"/>
  <c r="W28" i="8"/>
  <c r="F28" i="14" s="1"/>
  <c r="W29" i="8"/>
  <c r="F29" i="14" s="1"/>
  <c r="W30" i="8"/>
  <c r="F30" i="14" s="1"/>
  <c r="W31" i="8"/>
  <c r="F31" i="14" s="1"/>
  <c r="W32" i="8"/>
  <c r="F32" i="14" s="1"/>
  <c r="W33" i="8"/>
  <c r="F33" i="14" s="1"/>
  <c r="W34" i="8"/>
  <c r="F34" i="14" s="1"/>
  <c r="W35" i="8"/>
  <c r="F35" i="14" s="1"/>
  <c r="W36" i="8"/>
  <c r="F36" i="14" s="1"/>
  <c r="W37" i="8"/>
  <c r="F37" i="14" s="1"/>
  <c r="W38" i="8"/>
  <c r="F38" i="14" s="1"/>
  <c r="W39" i="8"/>
  <c r="F39" i="14" s="1"/>
  <c r="W40" i="8"/>
  <c r="F40" i="14" s="1"/>
  <c r="W41" i="8"/>
  <c r="F41" i="14" s="1"/>
  <c r="W42" i="8"/>
  <c r="F42" i="14" s="1"/>
  <c r="W43" i="8"/>
  <c r="F43" i="14" s="1"/>
  <c r="W44" i="8"/>
  <c r="F44" i="14" s="1"/>
  <c r="W45" i="8"/>
  <c r="F45" i="14" s="1"/>
  <c r="W46" i="8"/>
  <c r="F46" i="14" s="1"/>
  <c r="W47" i="8"/>
  <c r="F47" i="14" s="1"/>
  <c r="W48" i="8"/>
  <c r="F48" i="14" s="1"/>
  <c r="W49" i="8"/>
  <c r="F49" i="14" s="1"/>
  <c r="W50" i="8"/>
  <c r="F50" i="14" s="1"/>
  <c r="W51" i="8"/>
  <c r="F51" i="14" s="1"/>
  <c r="W52" i="8"/>
  <c r="F52" i="14" s="1"/>
  <c r="W53" i="8"/>
  <c r="F53" i="14" s="1"/>
  <c r="W54" i="8"/>
  <c r="F54" i="14" s="1"/>
  <c r="W57" i="8"/>
  <c r="F7" i="4" s="1"/>
  <c r="W58" i="8"/>
  <c r="F8" i="4" s="1"/>
  <c r="W59" i="8"/>
  <c r="F9" i="4" s="1"/>
  <c r="W60" i="8"/>
  <c r="F10" i="4" s="1"/>
  <c r="W61" i="8"/>
  <c r="F11" i="4" s="1"/>
  <c r="W62" i="8"/>
  <c r="F12" i="4" s="1"/>
  <c r="W63" i="8"/>
  <c r="F13" i="4" s="1"/>
  <c r="W64" i="8"/>
  <c r="F14" i="4" s="1"/>
  <c r="W7" i="8"/>
  <c r="L15" i="4" l="1"/>
  <c r="G15" i="18"/>
  <c r="H15" i="4"/>
  <c r="E15" i="18"/>
  <c r="J15" i="4"/>
  <c r="F15" i="18"/>
  <c r="AH47" i="8"/>
  <c r="H98" i="14" s="1"/>
  <c r="G98" i="14"/>
  <c r="AH15" i="8"/>
  <c r="H66" i="14" s="1"/>
  <c r="AL32" i="8"/>
  <c r="J83" i="14" s="1"/>
  <c r="AP65" i="8"/>
  <c r="L25" i="4" s="1"/>
  <c r="K25" i="4"/>
  <c r="AP63" i="8"/>
  <c r="L23" i="4" s="1"/>
  <c r="K23" i="4"/>
  <c r="AP51" i="8"/>
  <c r="L102" i="14" s="1"/>
  <c r="AP47" i="8"/>
  <c r="L98" i="14" s="1"/>
  <c r="AP35" i="8"/>
  <c r="L86" i="14" s="1"/>
  <c r="AP31" i="8"/>
  <c r="L82" i="14" s="1"/>
  <c r="AP19" i="8"/>
  <c r="L70" i="14" s="1"/>
  <c r="AP11" i="8"/>
  <c r="L62" i="14" s="1"/>
  <c r="AP9" i="8"/>
  <c r="L60" i="14" s="1"/>
  <c r="AH36" i="8"/>
  <c r="H87" i="14" s="1"/>
  <c r="AH32" i="8"/>
  <c r="H83" i="14" s="1"/>
  <c r="AH20" i="8"/>
  <c r="H71" i="14" s="1"/>
  <c r="AH16" i="8"/>
  <c r="H67" i="14" s="1"/>
  <c r="AL53" i="8"/>
  <c r="J104" i="14" s="1"/>
  <c r="AL49" i="8"/>
  <c r="J100" i="14" s="1"/>
  <c r="AL37" i="8"/>
  <c r="J88" i="14" s="1"/>
  <c r="AL33" i="8"/>
  <c r="J84" i="14" s="1"/>
  <c r="AP44" i="8"/>
  <c r="L95" i="14" s="1"/>
  <c r="AD7" i="8"/>
  <c r="F58" i="14" s="1"/>
  <c r="AD64" i="8"/>
  <c r="F24" i="4" s="1"/>
  <c r="AD62" i="8"/>
  <c r="F22" i="4" s="1"/>
  <c r="AD60" i="8"/>
  <c r="F20" i="4" s="1"/>
  <c r="AD58" i="8"/>
  <c r="F18" i="4" s="1"/>
  <c r="AD54" i="8"/>
  <c r="F105" i="14" s="1"/>
  <c r="AD52" i="8"/>
  <c r="F103" i="14" s="1"/>
  <c r="AD50" i="8"/>
  <c r="F101" i="14" s="1"/>
  <c r="AD48" i="8"/>
  <c r="F99" i="14" s="1"/>
  <c r="AD46" i="8"/>
  <c r="F97" i="14" s="1"/>
  <c r="AD44" i="8"/>
  <c r="F95" i="14" s="1"/>
  <c r="AD42" i="8"/>
  <c r="F93" i="14" s="1"/>
  <c r="AD40" i="8"/>
  <c r="F91" i="14" s="1"/>
  <c r="AD38" i="8"/>
  <c r="F89" i="14" s="1"/>
  <c r="AD36" i="8"/>
  <c r="F87" i="14" s="1"/>
  <c r="AD34" i="8"/>
  <c r="F85" i="14" s="1"/>
  <c r="AD32" i="8"/>
  <c r="F83" i="14" s="1"/>
  <c r="AD30" i="8"/>
  <c r="F81" i="14" s="1"/>
  <c r="AD28" i="8"/>
  <c r="F79" i="14" s="1"/>
  <c r="AD26" i="8"/>
  <c r="F77" i="14" s="1"/>
  <c r="AD24" i="8"/>
  <c r="F75" i="14" s="1"/>
  <c r="AD22" i="8"/>
  <c r="F73" i="14" s="1"/>
  <c r="AD20" i="8"/>
  <c r="F71" i="14" s="1"/>
  <c r="AD18" i="8"/>
  <c r="F69" i="14" s="1"/>
  <c r="AD16" i="8"/>
  <c r="F67" i="14" s="1"/>
  <c r="AD14" i="8"/>
  <c r="F65" i="14" s="1"/>
  <c r="AD12" i="8"/>
  <c r="F63" i="14" s="1"/>
  <c r="AD10" i="8"/>
  <c r="F61" i="14" s="1"/>
  <c r="AD8" i="8"/>
  <c r="F59" i="14" s="1"/>
  <c r="AH57" i="8"/>
  <c r="H17" i="4" s="1"/>
  <c r="AP7" i="8"/>
  <c r="L58" i="14" s="1"/>
  <c r="AP62" i="8"/>
  <c r="L22" i="4" s="1"/>
  <c r="AP58" i="8"/>
  <c r="L18" i="4" s="1"/>
  <c r="AP40" i="8"/>
  <c r="L91" i="14" s="1"/>
  <c r="AP28" i="8"/>
  <c r="L79" i="14" s="1"/>
  <c r="AP24" i="8"/>
  <c r="L75" i="14" s="1"/>
  <c r="AP8" i="8"/>
  <c r="L59" i="14" s="1"/>
  <c r="AH43" i="8"/>
  <c r="H94" i="14" s="1"/>
  <c r="AH31" i="8"/>
  <c r="H82" i="14" s="1"/>
  <c r="AH29" i="8"/>
  <c r="H80" i="14" s="1"/>
  <c r="AH27" i="8"/>
  <c r="H78" i="14" s="1"/>
  <c r="AH25" i="8"/>
  <c r="H76" i="14" s="1"/>
  <c r="AH13" i="8"/>
  <c r="H64" i="14" s="1"/>
  <c r="AH11" i="8"/>
  <c r="H62" i="14" s="1"/>
  <c r="AL64" i="8"/>
  <c r="J24" i="4" s="1"/>
  <c r="AL62" i="8"/>
  <c r="J22" i="4" s="1"/>
  <c r="AL60" i="8"/>
  <c r="J20" i="4" s="1"/>
  <c r="AL48" i="8"/>
  <c r="J99" i="14" s="1"/>
  <c r="AL46" i="8"/>
  <c r="J97" i="14" s="1"/>
  <c r="AL44" i="8"/>
  <c r="J95" i="14" s="1"/>
  <c r="AL42" i="8"/>
  <c r="J93" i="14" s="1"/>
  <c r="AL30" i="8"/>
  <c r="J81" i="14" s="1"/>
  <c r="AL28" i="8"/>
  <c r="J79" i="14" s="1"/>
  <c r="AL26" i="8"/>
  <c r="J77" i="14" s="1"/>
  <c r="AL16" i="8"/>
  <c r="J67" i="14" s="1"/>
  <c r="AL24" i="8"/>
  <c r="J75" i="14" s="1"/>
  <c r="AL12" i="8"/>
  <c r="J63" i="14" s="1"/>
  <c r="AH65" i="8"/>
  <c r="H25" i="4" s="1"/>
  <c r="AH61" i="8"/>
  <c r="H21" i="4" s="1"/>
  <c r="AH39" i="8"/>
  <c r="H90" i="14" s="1"/>
  <c r="AH23" i="8"/>
  <c r="H74" i="14" s="1"/>
  <c r="AL21" i="8"/>
  <c r="J72" i="14" s="1"/>
  <c r="AL17" i="8"/>
  <c r="J68" i="14" s="1"/>
  <c r="AP64" i="8"/>
  <c r="L24" i="4" s="1"/>
  <c r="AP52" i="8"/>
  <c r="L103" i="14" s="1"/>
  <c r="AP50" i="8"/>
  <c r="L101" i="14" s="1"/>
  <c r="AP46" i="8"/>
  <c r="L97" i="14" s="1"/>
  <c r="AD65" i="8"/>
  <c r="F25" i="4" s="1"/>
  <c r="AD63" i="8"/>
  <c r="F23" i="4" s="1"/>
  <c r="AD61" i="8"/>
  <c r="F21" i="4" s="1"/>
  <c r="AD59" i="8"/>
  <c r="F19" i="4" s="1"/>
  <c r="AD57" i="8"/>
  <c r="F17" i="4" s="1"/>
  <c r="AD53" i="8"/>
  <c r="F104" i="14" s="1"/>
  <c r="AD51" i="8"/>
  <c r="F102" i="14" s="1"/>
  <c r="AD49" i="8"/>
  <c r="F100" i="14" s="1"/>
  <c r="AD47" i="8"/>
  <c r="F98" i="14" s="1"/>
  <c r="AD45" i="8"/>
  <c r="F96" i="14" s="1"/>
  <c r="AD43" i="8"/>
  <c r="F94" i="14" s="1"/>
  <c r="AD41" i="8"/>
  <c r="F92" i="14" s="1"/>
  <c r="AD39" i="8"/>
  <c r="F90" i="14" s="1"/>
  <c r="AD37" i="8"/>
  <c r="F88" i="14" s="1"/>
  <c r="AD35" i="8"/>
  <c r="F86" i="14" s="1"/>
  <c r="AD33" i="8"/>
  <c r="F84" i="14" s="1"/>
  <c r="AD31" i="8"/>
  <c r="F82" i="14" s="1"/>
  <c r="AD29" i="8"/>
  <c r="F80" i="14" s="1"/>
  <c r="AD27" i="8"/>
  <c r="F78" i="14" s="1"/>
  <c r="AD25" i="8"/>
  <c r="F76" i="14" s="1"/>
  <c r="AD23" i="8"/>
  <c r="F74" i="14" s="1"/>
  <c r="AD21" i="8"/>
  <c r="F72" i="14" s="1"/>
  <c r="AD19" i="8"/>
  <c r="F70" i="14" s="1"/>
  <c r="AD17" i="8"/>
  <c r="F68" i="14" s="1"/>
  <c r="AD15" i="8"/>
  <c r="F66" i="14" s="1"/>
  <c r="AD13" i="8"/>
  <c r="F64" i="14" s="1"/>
  <c r="AD11" i="8"/>
  <c r="F62" i="14" s="1"/>
  <c r="AD9" i="8"/>
  <c r="F60" i="14" s="1"/>
  <c r="AH52" i="8"/>
  <c r="H103" i="14" s="1"/>
  <c r="AH48" i="8"/>
  <c r="H99" i="14" s="1"/>
  <c r="AL58" i="8"/>
  <c r="J18" i="4" s="1"/>
  <c r="AL40" i="8"/>
  <c r="J91" i="14" s="1"/>
  <c r="AP36" i="8"/>
  <c r="L87" i="14" s="1"/>
  <c r="AP34" i="8"/>
  <c r="L85" i="14" s="1"/>
  <c r="AP30" i="8"/>
  <c r="L81" i="14" s="1"/>
  <c r="AP20" i="8"/>
  <c r="L71" i="14" s="1"/>
  <c r="AP18" i="8"/>
  <c r="L69" i="14" s="1"/>
  <c r="AP14" i="8"/>
  <c r="L65" i="14" s="1"/>
  <c r="AP12" i="8"/>
  <c r="L63" i="14" s="1"/>
  <c r="AH7" i="8"/>
  <c r="H58" i="14" s="1"/>
  <c r="AH62" i="8"/>
  <c r="H22" i="4" s="1"/>
  <c r="AH58" i="8"/>
  <c r="H18" i="4" s="1"/>
  <c r="AH51" i="8"/>
  <c r="H102" i="14" s="1"/>
  <c r="AH28" i="8"/>
  <c r="H79" i="14" s="1"/>
  <c r="AH24" i="8"/>
  <c r="H75" i="14" s="1"/>
  <c r="AH21" i="8"/>
  <c r="H72" i="14" s="1"/>
  <c r="AH19" i="8"/>
  <c r="H70" i="14" s="1"/>
  <c r="AH17" i="8"/>
  <c r="H68" i="14" s="1"/>
  <c r="AL7" i="8"/>
  <c r="J58" i="14" s="1"/>
  <c r="AL45" i="8"/>
  <c r="J96" i="14" s="1"/>
  <c r="AL41" i="8"/>
  <c r="J92" i="14" s="1"/>
  <c r="AL38" i="8"/>
  <c r="J89" i="14" s="1"/>
  <c r="AL36" i="8"/>
  <c r="J87" i="14" s="1"/>
  <c r="AL34" i="8"/>
  <c r="J85" i="14" s="1"/>
  <c r="AL13" i="8"/>
  <c r="J64" i="14" s="1"/>
  <c r="AP61" i="8"/>
  <c r="L21" i="4" s="1"/>
  <c r="AP59" i="8"/>
  <c r="L19" i="4" s="1"/>
  <c r="AP57" i="8"/>
  <c r="L17" i="4" s="1"/>
  <c r="AP53" i="8"/>
  <c r="L104" i="14" s="1"/>
  <c r="AP48" i="8"/>
  <c r="L99" i="14" s="1"/>
  <c r="AP42" i="8"/>
  <c r="L93" i="14" s="1"/>
  <c r="AP38" i="8"/>
  <c r="L89" i="14" s="1"/>
  <c r="AP27" i="8"/>
  <c r="L78" i="14" s="1"/>
  <c r="AP23" i="8"/>
  <c r="L74" i="14" s="1"/>
  <c r="AP16" i="8"/>
  <c r="L67" i="14" s="1"/>
  <c r="AP10" i="8"/>
  <c r="L61" i="14" s="1"/>
  <c r="AP15" i="8"/>
  <c r="L66" i="14" s="1"/>
  <c r="AH44" i="8"/>
  <c r="H95" i="14" s="1"/>
  <c r="AH40" i="8"/>
  <c r="H91" i="14" s="1"/>
  <c r="AH35" i="8"/>
  <c r="H86" i="14" s="1"/>
  <c r="AH12" i="8"/>
  <c r="H63" i="14" s="1"/>
  <c r="AH8" i="8"/>
  <c r="H59" i="14" s="1"/>
  <c r="AL63" i="8"/>
  <c r="J23" i="4" s="1"/>
  <c r="AL59" i="8"/>
  <c r="J19" i="4" s="1"/>
  <c r="AL54" i="8"/>
  <c r="J105" i="14" s="1"/>
  <c r="AL52" i="8"/>
  <c r="J103" i="14" s="1"/>
  <c r="AL50" i="8"/>
  <c r="J101" i="14" s="1"/>
  <c r="AL29" i="8"/>
  <c r="J80" i="14" s="1"/>
  <c r="AL25" i="8"/>
  <c r="J76" i="14" s="1"/>
  <c r="AL22" i="8"/>
  <c r="J73" i="14" s="1"/>
  <c r="AL20" i="8"/>
  <c r="J71" i="14" s="1"/>
  <c r="AL18" i="8"/>
  <c r="J69" i="14" s="1"/>
  <c r="AL8" i="8"/>
  <c r="J59" i="14" s="1"/>
  <c r="AP60" i="8"/>
  <c r="L20" i="4" s="1"/>
  <c r="AP54" i="8"/>
  <c r="L105" i="14" s="1"/>
  <c r="AP43" i="8"/>
  <c r="L94" i="14" s="1"/>
  <c r="AP41" i="8"/>
  <c r="L92" i="14" s="1"/>
  <c r="AP39" i="8"/>
  <c r="L90" i="14" s="1"/>
  <c r="AP32" i="8"/>
  <c r="L83" i="14" s="1"/>
  <c r="AP26" i="8"/>
  <c r="L77" i="14" s="1"/>
  <c r="AP22" i="8"/>
  <c r="L73" i="14" s="1"/>
  <c r="AH64" i="8"/>
  <c r="H24" i="4" s="1"/>
  <c r="AH59" i="8"/>
  <c r="H19" i="4" s="1"/>
  <c r="AH54" i="8"/>
  <c r="H105" i="14" s="1"/>
  <c r="AH49" i="8"/>
  <c r="H100" i="14" s="1"/>
  <c r="AH46" i="8"/>
  <c r="H97" i="14" s="1"/>
  <c r="AH41" i="8"/>
  <c r="H92" i="14" s="1"/>
  <c r="AH38" i="8"/>
  <c r="H89" i="14" s="1"/>
  <c r="AH33" i="8"/>
  <c r="H84" i="14" s="1"/>
  <c r="AH30" i="8"/>
  <c r="H81" i="14" s="1"/>
  <c r="AH22" i="8"/>
  <c r="H73" i="14" s="1"/>
  <c r="AH14" i="8"/>
  <c r="H65" i="14" s="1"/>
  <c r="AH9" i="8"/>
  <c r="H60" i="14" s="1"/>
  <c r="AL65" i="8"/>
  <c r="J25" i="4" s="1"/>
  <c r="AL57" i="8"/>
  <c r="J17" i="4" s="1"/>
  <c r="AL47" i="8"/>
  <c r="J98" i="14" s="1"/>
  <c r="AL39" i="8"/>
  <c r="J90" i="14" s="1"/>
  <c r="AL31" i="8"/>
  <c r="J82" i="14" s="1"/>
  <c r="AL23" i="8"/>
  <c r="J74" i="14" s="1"/>
  <c r="AL15" i="8"/>
  <c r="J66" i="14" s="1"/>
  <c r="AL10" i="8"/>
  <c r="J61" i="14" s="1"/>
  <c r="AP45" i="8"/>
  <c r="L96" i="14" s="1"/>
  <c r="AP37" i="8"/>
  <c r="L88" i="14" s="1"/>
  <c r="AP29" i="8"/>
  <c r="L80" i="14" s="1"/>
  <c r="AP21" i="8"/>
  <c r="L72" i="14" s="1"/>
  <c r="AP13" i="8"/>
  <c r="L64" i="14" s="1"/>
  <c r="AH63" i="8"/>
  <c r="H23" i="4" s="1"/>
  <c r="AH60" i="8"/>
  <c r="H20" i="4" s="1"/>
  <c r="AH53" i="8"/>
  <c r="H104" i="14" s="1"/>
  <c r="AH50" i="8"/>
  <c r="H101" i="14" s="1"/>
  <c r="AH45" i="8"/>
  <c r="H96" i="14" s="1"/>
  <c r="AH42" i="8"/>
  <c r="H93" i="14" s="1"/>
  <c r="AH37" i="8"/>
  <c r="H88" i="14" s="1"/>
  <c r="AH34" i="8"/>
  <c r="H85" i="14" s="1"/>
  <c r="AH26" i="8"/>
  <c r="H77" i="14" s="1"/>
  <c r="AH18" i="8"/>
  <c r="H69" i="14" s="1"/>
  <c r="AH10" i="8"/>
  <c r="H61" i="14" s="1"/>
  <c r="AL61" i="8"/>
  <c r="J21" i="4" s="1"/>
  <c r="AL51" i="8"/>
  <c r="J102" i="14" s="1"/>
  <c r="AL43" i="8"/>
  <c r="J94" i="14" s="1"/>
  <c r="AL35" i="8"/>
  <c r="J86" i="14" s="1"/>
  <c r="AL27" i="8"/>
  <c r="J78" i="14" s="1"/>
  <c r="AL19" i="8"/>
  <c r="J70" i="14" s="1"/>
  <c r="AL14" i="8"/>
  <c r="J65" i="14" s="1"/>
  <c r="AL11" i="8"/>
  <c r="J62" i="14" s="1"/>
  <c r="AL9" i="8"/>
  <c r="J60" i="14" s="1"/>
  <c r="AP49" i="8"/>
  <c r="L100" i="14" s="1"/>
  <c r="AP33" i="8"/>
  <c r="L84" i="14" s="1"/>
  <c r="AP25" i="8"/>
  <c r="L76" i="14" s="1"/>
  <c r="AP17" i="8"/>
  <c r="L68" i="14" s="1"/>
  <c r="T70" i="18"/>
  <c r="N70" i="18"/>
  <c r="AF70" i="18"/>
  <c r="Z70" i="18"/>
  <c r="T42" i="18"/>
  <c r="Z42" i="18"/>
  <c r="AF42" i="18"/>
  <c r="G10" i="18" l="1"/>
  <c r="F10" i="18"/>
  <c r="E10" i="18"/>
  <c r="C8" i="18"/>
  <c r="AQ8" i="18" l="1"/>
  <c r="AP8" i="18"/>
  <c r="AO8" i="18"/>
  <c r="AN8" i="18"/>
  <c r="Y8" i="18"/>
  <c r="AK8" i="18"/>
  <c r="M8" i="18"/>
  <c r="L8" i="18"/>
  <c r="X8" i="18"/>
  <c r="AJ8" i="18"/>
  <c r="K8" i="18"/>
  <c r="W8" i="18"/>
  <c r="AI8" i="18"/>
  <c r="V8" i="18"/>
  <c r="AH8" i="18"/>
  <c r="J8" i="18"/>
  <c r="M94" i="18"/>
  <c r="M89" i="18"/>
  <c r="M84" i="18"/>
  <c r="M79" i="18"/>
  <c r="M74" i="18"/>
  <c r="L94" i="18"/>
  <c r="L89" i="18"/>
  <c r="L84" i="18"/>
  <c r="L79" i="18"/>
  <c r="L74" i="18"/>
  <c r="K94" i="18"/>
  <c r="K89" i="18"/>
  <c r="K84" i="18"/>
  <c r="K79" i="18"/>
  <c r="K74" i="18"/>
  <c r="J94" i="18"/>
  <c r="J89" i="18"/>
  <c r="J84" i="18"/>
  <c r="J79" i="18"/>
  <c r="J74" i="18"/>
  <c r="AK94" i="18"/>
  <c r="AK89" i="18"/>
  <c r="AK84" i="18"/>
  <c r="AK79" i="18"/>
  <c r="AK74" i="18"/>
  <c r="AE94" i="18"/>
  <c r="AE89" i="18"/>
  <c r="AE84" i="18"/>
  <c r="AE79" i="18"/>
  <c r="AE74" i="18"/>
  <c r="Y94" i="18"/>
  <c r="Y89" i="18"/>
  <c r="Y84" i="18"/>
  <c r="Y79" i="18"/>
  <c r="Y74" i="18"/>
  <c r="S94" i="18"/>
  <c r="S89" i="18"/>
  <c r="S84" i="18"/>
  <c r="S79" i="18"/>
  <c r="S74" i="18"/>
  <c r="M66" i="18"/>
  <c r="M61" i="18"/>
  <c r="M56" i="18"/>
  <c r="M46" i="18"/>
  <c r="AK66" i="18"/>
  <c r="AK61" i="18"/>
  <c r="AK56" i="18"/>
  <c r="AK46" i="18"/>
  <c r="AE66" i="18"/>
  <c r="AE61" i="18"/>
  <c r="AE56" i="18"/>
  <c r="AE46" i="18"/>
  <c r="Y66" i="18"/>
  <c r="AJ94" i="18"/>
  <c r="AJ89" i="18"/>
  <c r="AJ84" i="18"/>
  <c r="AJ79" i="18"/>
  <c r="AJ74" i="18"/>
  <c r="AD94" i="18"/>
  <c r="AD89" i="18"/>
  <c r="AD84" i="18"/>
  <c r="AD79" i="18"/>
  <c r="AD74" i="18"/>
  <c r="X94" i="18"/>
  <c r="X89" i="18"/>
  <c r="X84" i="18"/>
  <c r="X79" i="18"/>
  <c r="X74" i="18"/>
  <c r="R94" i="18"/>
  <c r="R89" i="18"/>
  <c r="R84" i="18"/>
  <c r="R79" i="18"/>
  <c r="R74" i="18"/>
  <c r="L66" i="18"/>
  <c r="L61" i="18"/>
  <c r="L56" i="18"/>
  <c r="L46" i="18"/>
  <c r="AJ66" i="18"/>
  <c r="AJ61" i="18"/>
  <c r="AJ56" i="18"/>
  <c r="AJ46" i="18"/>
  <c r="AD66" i="18"/>
  <c r="AD61" i="18"/>
  <c r="AD56" i="18"/>
  <c r="AI94" i="18"/>
  <c r="AI89" i="18"/>
  <c r="AI84" i="18"/>
  <c r="AI79" i="18"/>
  <c r="AI74" i="18"/>
  <c r="AC94" i="18"/>
  <c r="AC89" i="18"/>
  <c r="AC84" i="18"/>
  <c r="AC79" i="18"/>
  <c r="AC74" i="18"/>
  <c r="W94" i="18"/>
  <c r="W89" i="18"/>
  <c r="W84" i="18"/>
  <c r="W79" i="18"/>
  <c r="W74" i="18"/>
  <c r="Q94" i="18"/>
  <c r="Q89" i="18"/>
  <c r="Q84" i="18"/>
  <c r="Q79" i="18"/>
  <c r="Q74" i="18"/>
  <c r="K66" i="18"/>
  <c r="K61" i="18"/>
  <c r="K56" i="18"/>
  <c r="AH94" i="18"/>
  <c r="AH89" i="18"/>
  <c r="AH84" i="18"/>
  <c r="AH79" i="18"/>
  <c r="AH74" i="18"/>
  <c r="AB94" i="18"/>
  <c r="AB89" i="18"/>
  <c r="AB84" i="18"/>
  <c r="AB79" i="18"/>
  <c r="AB74" i="18"/>
  <c r="V94" i="18"/>
  <c r="V89" i="18"/>
  <c r="V84" i="18"/>
  <c r="V79" i="18"/>
  <c r="V74" i="18"/>
  <c r="P94" i="18"/>
  <c r="P89" i="18"/>
  <c r="P84" i="18"/>
  <c r="P79" i="18"/>
  <c r="P74" i="18"/>
  <c r="J66" i="18"/>
  <c r="J61" i="18"/>
  <c r="J56" i="18"/>
  <c r="J46" i="18"/>
  <c r="AH66" i="18"/>
  <c r="AH61" i="18"/>
  <c r="AH56" i="18"/>
  <c r="K46" i="18"/>
  <c r="AH46" i="18"/>
  <c r="AB66" i="18"/>
  <c r="AB61" i="18"/>
  <c r="AB56" i="18"/>
  <c r="W66" i="18"/>
  <c r="V61" i="18"/>
  <c r="V56" i="18"/>
  <c r="V46" i="18"/>
  <c r="P66" i="18"/>
  <c r="P61" i="18"/>
  <c r="P56" i="18"/>
  <c r="P46" i="18"/>
  <c r="AC8" i="18"/>
  <c r="AI61" i="18"/>
  <c r="AD46" i="18"/>
  <c r="V66" i="18"/>
  <c r="Y61" i="18"/>
  <c r="Y56" i="18"/>
  <c r="Y46" i="18"/>
  <c r="S66" i="18"/>
  <c r="S61" i="18"/>
  <c r="S56" i="18"/>
  <c r="S46" i="18"/>
  <c r="AC46" i="18"/>
  <c r="X61" i="18"/>
  <c r="X56" i="18"/>
  <c r="X46" i="18"/>
  <c r="R66" i="18"/>
  <c r="R61" i="18"/>
  <c r="R56" i="18"/>
  <c r="R46" i="18"/>
  <c r="AI66" i="18"/>
  <c r="AI56" i="18"/>
  <c r="AI46" i="18"/>
  <c r="AC66" i="18"/>
  <c r="AC61" i="18"/>
  <c r="AC56" i="18"/>
  <c r="AB46" i="18"/>
  <c r="X66" i="18"/>
  <c r="W61" i="18"/>
  <c r="W56" i="18"/>
  <c r="W46" i="18"/>
  <c r="Q66" i="18"/>
  <c r="Q61" i="18"/>
  <c r="Q56" i="18"/>
  <c r="Q46" i="18"/>
  <c r="AD8" i="18"/>
  <c r="R8" i="18"/>
  <c r="AE8" i="18"/>
  <c r="P8" i="18"/>
  <c r="AB8" i="18"/>
  <c r="D8" i="18"/>
  <c r="S8" i="18"/>
  <c r="Q8" i="18"/>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AQ13" i="18" l="1"/>
  <c r="AO13" i="18"/>
  <c r="AP13" i="18"/>
  <c r="AN13" i="18"/>
  <c r="AQ28" i="18"/>
  <c r="AP28" i="18"/>
  <c r="AO28" i="18"/>
  <c r="AN28" i="18"/>
  <c r="AQ18" i="18"/>
  <c r="AP18" i="18"/>
  <c r="AO18" i="18"/>
  <c r="AN18" i="18"/>
  <c r="AQ23" i="18"/>
  <c r="AP23" i="18"/>
  <c r="AO23" i="18"/>
  <c r="AN23" i="18"/>
  <c r="Y13" i="18"/>
  <c r="AK13" i="18"/>
  <c r="AI13" i="18"/>
  <c r="X13" i="18"/>
  <c r="AJ13" i="18"/>
  <c r="W13" i="18"/>
  <c r="V13" i="18"/>
  <c r="AH13" i="18"/>
  <c r="Y28" i="18"/>
  <c r="AK28" i="18"/>
  <c r="M28" i="18"/>
  <c r="X28" i="18"/>
  <c r="AJ28" i="18"/>
  <c r="L28" i="18"/>
  <c r="K28" i="18"/>
  <c r="W28" i="18"/>
  <c r="AI28" i="18"/>
  <c r="V28" i="18"/>
  <c r="AH28" i="18"/>
  <c r="J28" i="18"/>
  <c r="Y18" i="18"/>
  <c r="AK18" i="18"/>
  <c r="X18" i="18"/>
  <c r="AJ18" i="18"/>
  <c r="W18" i="18"/>
  <c r="AI18" i="18"/>
  <c r="V18" i="18"/>
  <c r="AH18" i="18"/>
  <c r="Y9" i="18"/>
  <c r="AQ9" i="18"/>
  <c r="AK9" i="18"/>
  <c r="M9" i="18"/>
  <c r="X9" i="18"/>
  <c r="AP9" i="18"/>
  <c r="AJ9" i="18"/>
  <c r="L9" i="18"/>
  <c r="AI9" i="18"/>
  <c r="W9" i="18"/>
  <c r="AO9" i="18"/>
  <c r="K9" i="18"/>
  <c r="V9" i="18"/>
  <c r="AN9" i="18"/>
  <c r="AH9" i="18"/>
  <c r="J9" i="18"/>
  <c r="Y23" i="18"/>
  <c r="AK23" i="18"/>
  <c r="M23" i="18"/>
  <c r="L23" i="18"/>
  <c r="X23" i="18"/>
  <c r="AJ23" i="18"/>
  <c r="W23" i="18"/>
  <c r="AI23" i="18"/>
  <c r="V23" i="18"/>
  <c r="AH23" i="18"/>
  <c r="J23" i="18"/>
  <c r="K23" i="18"/>
  <c r="M18" i="18"/>
  <c r="J18" i="18"/>
  <c r="L18" i="18"/>
  <c r="K18" i="18"/>
  <c r="M13" i="18"/>
  <c r="L13" i="18"/>
  <c r="K13" i="18"/>
  <c r="J13" i="18"/>
  <c r="P62" i="18"/>
  <c r="M95" i="18"/>
  <c r="M90" i="18"/>
  <c r="M85" i="18"/>
  <c r="M80" i="18"/>
  <c r="M75" i="18"/>
  <c r="L95" i="18"/>
  <c r="L90" i="18"/>
  <c r="L85" i="18"/>
  <c r="L80" i="18"/>
  <c r="L75" i="18"/>
  <c r="K95" i="18"/>
  <c r="K90" i="18"/>
  <c r="K85" i="18"/>
  <c r="K80" i="18"/>
  <c r="K75" i="18"/>
  <c r="J95" i="18"/>
  <c r="J90" i="18"/>
  <c r="J85" i="18"/>
  <c r="J80" i="18"/>
  <c r="J75" i="18"/>
  <c r="F33" i="18"/>
  <c r="E33" i="18"/>
  <c r="D33" i="18"/>
  <c r="G33" i="18"/>
  <c r="M51" i="18"/>
  <c r="AK51" i="18"/>
  <c r="AE51" i="18"/>
  <c r="L51" i="18"/>
  <c r="AJ51" i="18"/>
  <c r="K51" i="18"/>
  <c r="J51" i="18"/>
  <c r="AH51" i="18"/>
  <c r="AC51" i="18"/>
  <c r="V51" i="18"/>
  <c r="P51" i="18"/>
  <c r="AC13" i="18"/>
  <c r="AI51" i="18"/>
  <c r="AB51" i="18"/>
  <c r="Y51" i="18"/>
  <c r="S51" i="18"/>
  <c r="X51" i="18"/>
  <c r="R51" i="18"/>
  <c r="AD51" i="18"/>
  <c r="W51" i="18"/>
  <c r="Q51" i="18"/>
  <c r="AD13" i="18"/>
  <c r="R13" i="18"/>
  <c r="AE13" i="18"/>
  <c r="S13" i="18"/>
  <c r="E13" i="18"/>
  <c r="AB13" i="18"/>
  <c r="Q13" i="18"/>
  <c r="G13" i="18"/>
  <c r="P13" i="18"/>
  <c r="D13" i="18"/>
  <c r="F13" i="18"/>
  <c r="AC28" i="18"/>
  <c r="AD28" i="18"/>
  <c r="R28" i="18"/>
  <c r="AE28" i="18"/>
  <c r="P28" i="18"/>
  <c r="F28" i="18"/>
  <c r="AB28" i="18"/>
  <c r="S28" i="18"/>
  <c r="Q28" i="18"/>
  <c r="G28" i="18"/>
  <c r="E28" i="18"/>
  <c r="D28" i="18"/>
  <c r="AK95" i="18"/>
  <c r="AK90" i="18"/>
  <c r="AK85" i="18"/>
  <c r="AK80" i="18"/>
  <c r="AK75" i="18"/>
  <c r="AE95" i="18"/>
  <c r="AE90" i="18"/>
  <c r="AE85" i="18"/>
  <c r="AE80" i="18"/>
  <c r="AE75" i="18"/>
  <c r="Y95" i="18"/>
  <c r="Y90" i="18"/>
  <c r="Y85" i="18"/>
  <c r="Y80" i="18"/>
  <c r="Y75" i="18"/>
  <c r="S95" i="18"/>
  <c r="S90" i="18"/>
  <c r="S85" i="18"/>
  <c r="S80" i="18"/>
  <c r="S75" i="18"/>
  <c r="M67" i="18"/>
  <c r="M62" i="18"/>
  <c r="M57" i="18"/>
  <c r="M47" i="18"/>
  <c r="AK67" i="18"/>
  <c r="AK62" i="18"/>
  <c r="AK57" i="18"/>
  <c r="AK47" i="18"/>
  <c r="AE67" i="18"/>
  <c r="AE62" i="18"/>
  <c r="AE57" i="18"/>
  <c r="AE47" i="18"/>
  <c r="Y67" i="18"/>
  <c r="Y62" i="18"/>
  <c r="AJ95" i="18"/>
  <c r="AJ90" i="18"/>
  <c r="AJ85" i="18"/>
  <c r="AJ80" i="18"/>
  <c r="AJ75" i="18"/>
  <c r="AD95" i="18"/>
  <c r="AD90" i="18"/>
  <c r="AD85" i="18"/>
  <c r="AD80" i="18"/>
  <c r="AD75" i="18"/>
  <c r="X95" i="18"/>
  <c r="X90" i="18"/>
  <c r="X85" i="18"/>
  <c r="X80" i="18"/>
  <c r="X75" i="18"/>
  <c r="R95" i="18"/>
  <c r="R90" i="18"/>
  <c r="R85" i="18"/>
  <c r="R80" i="18"/>
  <c r="R75" i="18"/>
  <c r="L67" i="18"/>
  <c r="L62" i="18"/>
  <c r="L57" i="18"/>
  <c r="L47" i="18"/>
  <c r="AJ67" i="18"/>
  <c r="AJ62" i="18"/>
  <c r="AJ57" i="18"/>
  <c r="AJ47" i="18"/>
  <c r="AD67" i="18"/>
  <c r="AD62" i="18"/>
  <c r="AD57" i="18"/>
  <c r="AI95" i="18"/>
  <c r="AI90" i="18"/>
  <c r="AI85" i="18"/>
  <c r="AI80" i="18"/>
  <c r="AI75" i="18"/>
  <c r="AC95" i="18"/>
  <c r="AC90" i="18"/>
  <c r="AC85" i="18"/>
  <c r="AC80" i="18"/>
  <c r="AC75" i="18"/>
  <c r="W95" i="18"/>
  <c r="W90" i="18"/>
  <c r="W85" i="18"/>
  <c r="W80" i="18"/>
  <c r="W75" i="18"/>
  <c r="Q95" i="18"/>
  <c r="Q90" i="18"/>
  <c r="Q85" i="18"/>
  <c r="Q80" i="18"/>
  <c r="Q75" i="18"/>
  <c r="K67" i="18"/>
  <c r="K62" i="18"/>
  <c r="K57" i="18"/>
  <c r="K47" i="18"/>
  <c r="AH95" i="18"/>
  <c r="AH90" i="18"/>
  <c r="AH85" i="18"/>
  <c r="AH80" i="18"/>
  <c r="AH75" i="18"/>
  <c r="AB95" i="18"/>
  <c r="AB90" i="18"/>
  <c r="AB85" i="18"/>
  <c r="AB80" i="18"/>
  <c r="AB75" i="18"/>
  <c r="V95" i="18"/>
  <c r="V90" i="18"/>
  <c r="V85" i="18"/>
  <c r="V80" i="18"/>
  <c r="V75" i="18"/>
  <c r="P95" i="18"/>
  <c r="P90" i="18"/>
  <c r="P85" i="18"/>
  <c r="P80" i="18"/>
  <c r="P75" i="18"/>
  <c r="J67" i="18"/>
  <c r="J62" i="18"/>
  <c r="J57" i="18"/>
  <c r="J47" i="18"/>
  <c r="AH67" i="18"/>
  <c r="AH62" i="18"/>
  <c r="AH57" i="18"/>
  <c r="AH47" i="18"/>
  <c r="AI62" i="18"/>
  <c r="AB47" i="18"/>
  <c r="X67" i="18"/>
  <c r="V62" i="18"/>
  <c r="V57" i="18"/>
  <c r="V47" i="18"/>
  <c r="P67" i="18"/>
  <c r="P57" i="18"/>
  <c r="P47" i="18"/>
  <c r="AC9" i="18"/>
  <c r="AC67" i="18"/>
  <c r="AC62" i="18"/>
  <c r="AC57" i="18"/>
  <c r="W67" i="18"/>
  <c r="Y57" i="18"/>
  <c r="Y47" i="18"/>
  <c r="S67" i="18"/>
  <c r="S62" i="18"/>
  <c r="S57" i="18"/>
  <c r="S47" i="18"/>
  <c r="AI67" i="18"/>
  <c r="AI57" i="18"/>
  <c r="AI47" i="18"/>
  <c r="AB67" i="18"/>
  <c r="AB62" i="18"/>
  <c r="AB57" i="18"/>
  <c r="AD47" i="18"/>
  <c r="V67" i="18"/>
  <c r="X62" i="18"/>
  <c r="X57" i="18"/>
  <c r="X47" i="18"/>
  <c r="R67" i="18"/>
  <c r="R62" i="18"/>
  <c r="R57" i="18"/>
  <c r="R47" i="18"/>
  <c r="AC47" i="18"/>
  <c r="W62" i="18"/>
  <c r="W57" i="18"/>
  <c r="W47" i="18"/>
  <c r="Q67" i="18"/>
  <c r="Q62" i="18"/>
  <c r="Q57" i="18"/>
  <c r="Q47" i="18"/>
  <c r="AD9" i="18"/>
  <c r="R9" i="18"/>
  <c r="Q9" i="18"/>
  <c r="P9" i="18"/>
  <c r="AE9" i="18"/>
  <c r="AB9" i="18"/>
  <c r="S9" i="18"/>
  <c r="D38" i="18"/>
  <c r="F38" i="18"/>
  <c r="G38" i="18"/>
  <c r="E38" i="18"/>
  <c r="AC18" i="18"/>
  <c r="AD18" i="18"/>
  <c r="R18" i="18"/>
  <c r="AE18" i="18"/>
  <c r="P18" i="18"/>
  <c r="E18" i="18"/>
  <c r="D18" i="18"/>
  <c r="AB18" i="18"/>
  <c r="S18" i="18"/>
  <c r="Q18" i="18"/>
  <c r="G18" i="18"/>
  <c r="F18" i="18"/>
  <c r="AC23" i="18"/>
  <c r="AD23" i="18"/>
  <c r="R23" i="18"/>
  <c r="AE23" i="18"/>
  <c r="S23" i="18"/>
  <c r="F23" i="18"/>
  <c r="AB23" i="18"/>
  <c r="Q23" i="18"/>
  <c r="E23" i="18"/>
  <c r="P23" i="18"/>
  <c r="D23" i="18"/>
  <c r="G23"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Y19" i="18" l="1"/>
  <c r="AQ19" i="18"/>
  <c r="AK19" i="18"/>
  <c r="X19" i="18"/>
  <c r="AP19" i="18"/>
  <c r="AJ19" i="18"/>
  <c r="W19" i="18"/>
  <c r="AO19" i="18"/>
  <c r="AI19" i="18"/>
  <c r="V19" i="18"/>
  <c r="AN19" i="18"/>
  <c r="AH19" i="18"/>
  <c r="Y29" i="18"/>
  <c r="AQ29" i="18"/>
  <c r="AK29" i="18"/>
  <c r="M29" i="18"/>
  <c r="K29" i="18"/>
  <c r="X29" i="18"/>
  <c r="AP29" i="18"/>
  <c r="AJ29" i="18"/>
  <c r="L29" i="18"/>
  <c r="W29" i="18"/>
  <c r="AO29" i="18"/>
  <c r="AI29" i="18"/>
  <c r="V29" i="18"/>
  <c r="AN29" i="18"/>
  <c r="AH29" i="18"/>
  <c r="J29" i="18"/>
  <c r="Y24" i="18"/>
  <c r="AQ24" i="18"/>
  <c r="AK24" i="18"/>
  <c r="M24" i="18"/>
  <c r="K24" i="18"/>
  <c r="X24" i="18"/>
  <c r="AP24" i="18"/>
  <c r="AJ24" i="18"/>
  <c r="L24" i="18"/>
  <c r="W24" i="18"/>
  <c r="AO24" i="18"/>
  <c r="AI24" i="18"/>
  <c r="V24" i="18"/>
  <c r="AN24" i="18"/>
  <c r="AH24" i="18"/>
  <c r="J24" i="18"/>
  <c r="Y14" i="18"/>
  <c r="AQ14" i="18"/>
  <c r="AK14" i="18"/>
  <c r="X14" i="18"/>
  <c r="AP14" i="18"/>
  <c r="AJ14" i="18"/>
  <c r="W14" i="18"/>
  <c r="AO14" i="18"/>
  <c r="AI14" i="18"/>
  <c r="V14" i="18"/>
  <c r="AN14" i="18"/>
  <c r="AH14" i="18"/>
  <c r="M19" i="18"/>
  <c r="L19" i="18"/>
  <c r="K19" i="18"/>
  <c r="J19" i="18"/>
  <c r="J14" i="18"/>
  <c r="L14" i="18"/>
  <c r="K14" i="18"/>
  <c r="M14" i="18"/>
  <c r="M52" i="18"/>
  <c r="AK52" i="18"/>
  <c r="AE52" i="18"/>
  <c r="L52" i="18"/>
  <c r="AJ52" i="18"/>
  <c r="AD52" i="18"/>
  <c r="K52" i="18"/>
  <c r="J52" i="18"/>
  <c r="AH52" i="18"/>
  <c r="AI52" i="18"/>
  <c r="V52" i="18"/>
  <c r="P52" i="18"/>
  <c r="AC14" i="18"/>
  <c r="AC52" i="18"/>
  <c r="Y52" i="18"/>
  <c r="S52" i="18"/>
  <c r="AB52" i="18"/>
  <c r="X52" i="18"/>
  <c r="R52" i="18"/>
  <c r="W52" i="18"/>
  <c r="Q52" i="18"/>
  <c r="AD14" i="18"/>
  <c r="Q14" i="18"/>
  <c r="P14" i="18"/>
  <c r="AE14" i="18"/>
  <c r="R14" i="18"/>
  <c r="AB14" i="18"/>
  <c r="S14" i="18"/>
  <c r="D14" i="18"/>
  <c r="E34" i="18"/>
  <c r="G34" i="18"/>
  <c r="F34" i="18"/>
  <c r="D34" i="18"/>
  <c r="AC19" i="18"/>
  <c r="AD19" i="18"/>
  <c r="Q19" i="18"/>
  <c r="R19" i="18"/>
  <c r="E19" i="18"/>
  <c r="S19" i="18"/>
  <c r="AE19" i="18"/>
  <c r="AB19" i="18"/>
  <c r="P19" i="18"/>
  <c r="D19" i="18"/>
  <c r="F19" i="18"/>
  <c r="G19" i="18"/>
  <c r="AC29" i="18"/>
  <c r="AD29" i="18"/>
  <c r="Q29" i="18"/>
  <c r="R29" i="18"/>
  <c r="E29" i="18"/>
  <c r="G29" i="18"/>
  <c r="S29" i="18"/>
  <c r="AE29" i="18"/>
  <c r="AB29" i="18"/>
  <c r="P29" i="18"/>
  <c r="D29" i="18"/>
  <c r="F29" i="18"/>
  <c r="E39" i="18"/>
  <c r="F39" i="18"/>
  <c r="G39" i="18"/>
  <c r="D39" i="18"/>
  <c r="AC24" i="18"/>
  <c r="AD24" i="18"/>
  <c r="Q24" i="18"/>
  <c r="G24" i="18"/>
  <c r="P24" i="18"/>
  <c r="F24" i="18"/>
  <c r="AE24" i="18"/>
  <c r="R24" i="18"/>
  <c r="AB24" i="18"/>
  <c r="S24" i="18"/>
  <c r="D24" i="18"/>
  <c r="E24" i="18"/>
  <c r="G14" i="18"/>
  <c r="F14" i="18"/>
  <c r="E14"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<sst xmlns="http://schemas.openxmlformats.org/spreadsheetml/2006/main" count="24038" uniqueCount="416">
  <si>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</si>
  <si>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</si>
  <si>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</si>
  <si>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</si>
  <si>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</si>
  <si>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</si>
  <si>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</si>
  <si>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</si>
  <si>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</si>
  <si>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</si>
  <si>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</si>
  <si>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</si>
  <si>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</si>
  <si>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</si>
  <si>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</si>
  <si>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</si>
  <si>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</si>
  <si>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</si>
  <si>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</si>
  <si>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</si>
  <si>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</si>
  <si>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</si>
  <si>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</si>
  <si>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</si>
  <si>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</si>
  <si>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</si>
  <si>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</si>
  <si>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</si>
  <si>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</si>
  <si>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</si>
  <si>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</si>
  <si>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</si>
  <si>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</si>
  <si>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</si>
  <si>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</si>
  <si>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</si>
  <si>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</si>
  <si>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</si>
  <si>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</si>
  <si>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</si>
  <si>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</si>
  <si>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</si>
  <si>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</si>
  <si>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</si>
  <si>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</si>
  <si>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</si>
  <si>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</si>
  <si>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</si>
  <si>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</si>
  <si>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</si>
  <si>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</si>
  <si>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</si>
  <si>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</si>
  <si>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</si>
  <si>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</si>
  <si>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</si>
  <si>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</si>
  <si>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</si>
  <si>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</si>
  <si>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</si>
  <si>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</si>
  <si>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</si>
  <si>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</si>
  <si>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</si>
  <si>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</si>
  <si>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</si>
  <si>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</si>
  <si>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</si>
  <si>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</si>
  <si>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</si>
  <si>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</si>
  <si>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</si>
  <si>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</si>
  <si>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</si>
  <si>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</si>
  <si>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</si>
  <si>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</si>
  <si>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</si>
  <si>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</si>
  <si>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</si>
  <si>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</si>
  <si>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</si>
  <si>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</si>
  <si>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</si>
  <si>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</si>
  <si>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</si>
  <si>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</si>
  <si>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</si>
  <si>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</si>
  <si>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</si>
  <si>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</si>
  <si>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</si>
  <si>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</si>
  <si>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</si>
  <si>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</si>
  <si>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</si>
  <si>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</si>
  <si>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</si>
  <si>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</si>
  <si>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</si>
  <si>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</si>
  <si>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</si>
  <si>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</si>
  <si>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</si>
  <si>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</si>
  <si>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</si>
  <si>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</si>
  <si>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</si>
  <si>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</si>
  <si>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</si>
  <si>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</si>
  <si>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</si>
  <si>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</si>
  <si>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</si>
  <si>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</si>
  <si>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</si>
  <si>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</si>
  <si>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</si>
  <si>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</si>
  <si>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</si>
  <si>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</si>
  <si>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</si>
  <si>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</si>
  <si>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</si>
  <si>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</si>
  <si>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</si>
  <si>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</si>
  <si>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</si>
  <si>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</si>
  <si>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</si>
  <si>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</si>
  <si>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</si>
  <si>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</si>
  <si>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</si>
  <si>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</si>
  <si>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</si>
  <si>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</si>
  <si>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</si>
  <si>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</si>
  <si>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</si>
  <si>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</si>
  <si>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</si>
  <si>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</si>
  <si>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</si>
  <si>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</si>
  <si>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</si>
  <si>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</si>
  <si>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</si>
  <si>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</si>
  <si>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</si>
  <si>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</si>
  <si>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</si>
  <si>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</si>
  <si>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</si>
  <si>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</si>
  <si>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</si>
  <si>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</si>
  <si>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</si>
  <si>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</si>
  <si>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</si>
  <si>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</si>
  <si>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</si>
  <si>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</si>
  <si>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</si>
  <si>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</si>
  <si>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</si>
  <si>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</si>
  <si>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</si>
  <si>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</si>
  <si>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</si>
  <si>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</si>
  <si>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</si>
  <si>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</si>
  <si>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</si>
  <si>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</si>
  <si>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</si>
  <si>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</si>
  <si>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</si>
  <si>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</si>
  <si>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</si>
  <si>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</si>
  <si>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</si>
  <si>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</si>
  <si>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</si>
  <si>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</si>
  <si>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</si>
  <si>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</si>
  <si>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</si>
  <si>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</si>
  <si>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</si>
  <si>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</si>
  <si>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</si>
  <si>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</si>
  <si>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</si>
  <si>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</si>
  <si>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</si>
  <si>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</si>
  <si>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</si>
  <si>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</si>
  <si>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</si>
  <si>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</si>
  <si>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</si>
  <si>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</si>
  <si>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</si>
  <si>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</si>
  <si>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</si>
  <si>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</si>
  <si>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</si>
  <si>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</si>
  <si>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</si>
  <si>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</si>
  <si>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</si>
  <si>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</si>
  <si>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</si>
  <si>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</si>
  <si>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</si>
  <si>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</si>
  <si>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</si>
  <si>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</si>
  <si>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</si>
  <si>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</si>
  <si>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</si>
  <si>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</si>
  <si>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</si>
  <si>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</si>
  <si>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</si>
  <si>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</si>
  <si>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</si>
  <si>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</si>
  <si>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</si>
  <si>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</si>
  <si>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</si>
  <si>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</si>
  <si>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</si>
  <si>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</si>
  <si>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</si>
  <si>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</si>
  <si>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</si>
  <si>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</si>
  <si>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</si>
  <si>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</si>
  <si>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</si>
  <si>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</si>
  <si>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</si>
  <si>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</si>
  <si>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</si>
  <si>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</si>
  <si>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</si>
  <si>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</si>
  <si>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</si>
  <si>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</si>
  <si>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</si>
  <si>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</si>
  <si>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</si>
  <si>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</si>
  <si>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</si>
  <si>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</si>
  <si>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</si>
  <si>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</si>
  <si>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</si>
  <si>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</si>
  <si>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</si>
  <si>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</si>
  <si>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</si>
  <si>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</si>
  <si>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</si>
  <si>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</si>
  <si>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</si>
  <si>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</si>
  <si>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</si>
  <si>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</si>
  <si>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</si>
  <si>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</si>
  <si>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</si>
  <si>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</si>
  <si>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</si>
  <si>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</si>
  <si>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</si>
  <si>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</si>
  <si>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</si>
  <si>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</si>
  <si>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</si>
  <si>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</si>
  <si>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</si>
  <si>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</si>
  <si>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</si>
  <si>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</si>
  <si>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</si>
  <si>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</si>
  <si>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</si>
  <si>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</si>
  <si>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</si>
  <si>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</si>
  <si>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</si>
  <si>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</si>
  <si>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</si>
  <si>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</si>
  <si>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</si>
  <si>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</si>
  <si>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</si>
  <si>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</si>
  <si>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</si>
  <si>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</si>
  <si>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</si>
  <si>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</si>
  <si>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</si>
  <si>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</si>
  <si>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</si>
  <si>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</si>
  <si>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</si>
  <si>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</si>
  <si>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</si>
  <si>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</si>
  <si>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</si>
  <si>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</si>
  <si>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</si>
  <si>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</si>
  <si>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</si>
  <si>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</si>
  <si>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</si>
  <si>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</si>
  <si>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</si>
  <si>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</si>
  <si>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</si>
  <si>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</si>
  <si>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</si>
  <si>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</si>
  <si>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</si>
  <si>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</si>
  <si>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</si>
  <si>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</si>
  <si>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</si>
  <si>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</si>
  <si>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</si>
  <si>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</si>
  <si>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</si>
  <si>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</si>
  <si>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</si>
  <si>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</si>
  <si>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</si>
  <si>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</si>
  <si>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</si>
  <si>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</si>
  <si>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</si>
  <si>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</si>
  <si>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</si>
  <si>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</si>
  <si>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</si>
  <si>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</si>
  <si>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</si>
  <si>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</si>
  <si>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</si>
  <si>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</si>
  <si>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</si>
  <si>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</si>
  <si>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</si>
  <si>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</si>
  <si>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</si>
  <si>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</si>
  <si>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</si>
  <si>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</si>
  <si>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</si>
  <si>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</si>
  <si>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</si>
  <si>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</si>
  <si>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</si>
  <si>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</si>
  <si>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</si>
  <si>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</si>
  <si>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</si>
  <si>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</si>
  <si>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</si>
  <si>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</si>
  <si>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</si>
  <si>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</si>
  <si>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</si>
  <si>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</si>
  <si>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</si>
  <si>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</si>
  <si>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</si>
  <si>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</si>
  <si>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</si>
  <si>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</si>
  <si>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</si>
  <si>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</si>
  <si>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</si>
  <si>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</si>
  <si>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</si>
  <si>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</si>
  <si>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</si>
  <si>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</si>
  <si>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</si>
  <si>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</si>
  <si>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</si>
  <si>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</si>
  <si>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</si>
  <si>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</si>
  <si>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</si>
  <si>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</si>
  <si>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</si>
  <si>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</si>
  <si>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</si>
  <si>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</si>
  <si>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</si>
  <si>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</si>
  <si>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</si>
  <si>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RMA Dollars</t>
  </si>
  <si>
    <t>RMA Dollars, Prior Yr % Chg</t>
  </si>
  <si>
    <t>RMA Pounds</t>
  </si>
  <si>
    <t>RMA Pounds, Prior Yr % Chg</t>
  </si>
  <si>
    <t>RMA Purchases</t>
  </si>
  <si>
    <t>RMA Purchases, Prior Yr % Chg</t>
  </si>
  <si>
    <t>RMA Price/Lbs</t>
  </si>
  <si>
    <t>RMA Price/Lbs, Prior Yr % Chg</t>
  </si>
  <si>
    <t>RMA Price/Purch</t>
  </si>
  <si>
    <t>RMA Price/Purch, Prior Yr % Chg</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</si>
</sst>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 numFmtId="172" formatCode="&quot;$&quot;#,##0.00;[Red]&quot;$&quot;#,##0.00"/>
    <numFmt numFmtId="173" formatCode="&quot;$&quot;#,##0;\(&quot;$&quot;#,##0\)"/>
    <numFmt numFmtId="174" formatCode="0.0%;\(0.0%\)"/>
    <numFmt numFmtId="175" formatCode="#,##0;\(#,##0\)"/>
    <numFmt numFmtId="176" formatCode="&quot;$&quot;#,##0.00;\(&quot;$&quot;#,##0.00\)"/>
  </numFmts>
  <fonts count="44"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
      <sz val="8"/>
      <color rgb="FF000000"/>
      <name val="Verdana"/>
      <family val="2"/>
    </font>
  </fonts>
  <fills count="51">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99"/>
      </patternFill>
    </fill>
    <fill>
      <patternFill patternType="solid">
        <fgColor rgb="FFC0C0C0"/>
      </patternFill>
    </fill>
  </fills>
  <borders count="36">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71">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7" xfId="0" applyFont="1" applyBorder="1" applyProtection="1">
      <protection hidden="1"/>
    </xf>
    <xf numFmtId="0" fontId="35" fillId="0" borderId="27"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35" fillId="37" borderId="29" xfId="0" applyFont="1" applyFill="1" applyBorder="1" applyAlignment="1" applyProtection="1">
      <alignment horizontal="left" vertical="center"/>
      <protection locked="0"/>
    </xf>
    <xf numFmtId="0" fontId="30" fillId="0" borderId="26" xfId="0" applyFont="1" applyBorder="1" applyProtection="1">
      <protection hidden="1"/>
    </xf>
    <xf numFmtId="0" fontId="35" fillId="0" borderId="26"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5" fillId="0" borderId="30"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1" xfId="45" quotePrefix="1" applyNumberFormat="1" applyFont="1" applyBorder="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 fillId="0" borderId="0" xfId="0" applyFont="1" applyAlignment="1">
      <alignment wrapText="1"/>
    </xf>
    <xf numFmtId="164" fontId="31" fillId="38" borderId="19" xfId="41" applyNumberFormat="1" applyFont="1" applyFill="1" applyBorder="1" applyAlignment="1">
      <alignment horizontal="right" vertical="center"/>
    </xf>
    <xf numFmtId="37" fontId="31" fillId="38" borderId="19" xfId="28" applyNumberFormat="1" applyFont="1" applyFill="1" applyBorder="1" applyAlignment="1">
      <alignment horizontal="right" vertical="center"/>
    </xf>
    <xf numFmtId="172" fontId="35" fillId="0" borderId="0" xfId="41" applyNumberFormat="1" applyFont="1" applyAlignment="1" applyProtection="1">
      <alignment horizontal="center" vertical="center"/>
      <protection hidden="1"/>
    </xf>
    <xf numFmtId="0" fontId="24" fillId="38" borderId="22" xfId="0" applyFont="1" applyFill="1" applyBorder="1" applyAlignment="1">
      <alignment vertical="center"/>
    </xf>
    <xf numFmtId="0" fontId="24" fillId="38" borderId="19" xfId="0" applyFont="1" applyFill="1" applyBorder="1" applyAlignment="1">
      <alignment horizontal="left" vertical="center"/>
    </xf>
    <xf numFmtId="3" fontId="21" fillId="0" borderId="0" xfId="0" applyNumberFormat="1" applyFont="1" applyAlignment="1" applyProtection="1">
      <alignment vertical="center"/>
      <protection hidden="1"/>
    </xf>
    <xf numFmtId="164" fontId="24" fillId="0" borderId="0" xfId="41" applyNumberFormat="1" applyFont="1" applyFill="1" applyBorder="1" applyAlignment="1" applyProtection="1">
      <alignment vertical="center" wrapText="1"/>
      <protection hidden="1"/>
    </xf>
    <xf numFmtId="173" fontId="43" fillId="49" borderId="34" xfId="0" applyNumberFormat="1" applyFont="1" applyFill="1" applyBorder="1" applyAlignment="1">
      <alignment horizontal="right" vertical="center"/>
    </xf>
    <xf numFmtId="174" fontId="43" fillId="49" borderId="34" xfId="0" applyNumberFormat="1" applyFont="1" applyFill="1" applyBorder="1" applyAlignment="1">
      <alignment horizontal="right" vertical="center"/>
    </xf>
    <xf numFmtId="175" fontId="43" fillId="49" borderId="34" xfId="0" applyNumberFormat="1" applyFont="1" applyFill="1" applyBorder="1" applyAlignment="1">
      <alignment horizontal="right" vertical="center"/>
    </xf>
    <xf numFmtId="176" fontId="43" fillId="49" borderId="34" xfId="0" applyNumberFormat="1" applyFont="1" applyFill="1" applyBorder="1" applyAlignment="1">
      <alignment horizontal="right" vertical="center"/>
    </xf>
    <xf numFmtId="174" fontId="43" fillId="49" borderId="35" xfId="0" applyNumberFormat="1" applyFont="1" applyFill="1" applyBorder="1" applyAlignment="1">
      <alignment horizontal="right" vertical="center"/>
    </xf>
    <xf numFmtId="173" fontId="43" fillId="50" borderId="34" xfId="0" applyNumberFormat="1" applyFont="1" applyFill="1" applyBorder="1" applyAlignment="1">
      <alignment horizontal="right" vertical="center"/>
    </xf>
    <xf numFmtId="174" fontId="43" fillId="50" borderId="34" xfId="0" applyNumberFormat="1" applyFont="1" applyFill="1" applyBorder="1" applyAlignment="1">
      <alignment horizontal="right" vertical="center"/>
    </xf>
    <xf numFmtId="175" fontId="43" fillId="50" borderId="34" xfId="0" applyNumberFormat="1" applyFont="1" applyFill="1" applyBorder="1" applyAlignment="1">
      <alignment horizontal="right" vertical="center"/>
    </xf>
    <xf numFmtId="176" fontId="43" fillId="50" borderId="34" xfId="0" applyNumberFormat="1" applyFont="1" applyFill="1" applyBorder="1" applyAlignment="1">
      <alignment horizontal="right" vertical="center"/>
    </xf>
    <xf numFmtId="174" fontId="43" fillId="50" borderId="35" xfId="0" applyNumberFormat="1" applyFont="1" applyFill="1" applyBorder="1" applyAlignment="1">
      <alignment horizontal="right" vertic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25" fillId="0" borderId="26" xfId="0" applyFont="1" applyBorder="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55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6171082.2800000003</c:v>
                </c:pt>
                <c:pt idx="1">
                  <c:v>2167835.17</c:v>
                </c:pt>
                <c:pt idx="2">
                  <c:v>984035.45</c:v>
                </c:pt>
                <c:pt idx="3">
                  <c:v>373676.84</c:v>
                </c:pt>
                <c:pt idx="4">
                  <c:v>3.95</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3005919.73</c:v>
                </c:pt>
                <c:pt idx="1">
                  <c:v>964293.91</c:v>
                </c:pt>
                <c:pt idx="2">
                  <c:v>465334.85</c:v>
                </c:pt>
                <c:pt idx="3">
                  <c:v>149668.87</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3165162.55</c:v>
                </c:pt>
                <c:pt idx="1">
                  <c:v>1203541.26</c:v>
                </c:pt>
                <c:pt idx="2">
                  <c:v>518700.6</c:v>
                </c:pt>
                <c:pt idx="3">
                  <c:v>224007.97</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DATA!$E$120:$E$127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DATA!$AJ$120:$AJ$127</c:f>
              <c:numCache>
                <c:formatCode>"$"#,##0</c:formatCode>
                <c:ptCount val="8"/>
                <c:pt idx="0">
                  <c:v>132207671.36</c:v>
                </c:pt>
                <c:pt idx="1">
                  <c:v>156915653.44</c:v>
                </c:pt>
                <c:pt idx="2">
                  <c:v>116841461.11</c:v>
                </c:pt>
                <c:pt idx="3">
                  <c:v>227477312.27000001</c:v>
                </c:pt>
                <c:pt idx="4">
                  <c:v>76386147.980000004</c:v>
                </c:pt>
                <c:pt idx="5">
                  <c:v>98476479.480000004</c:v>
                </c:pt>
                <c:pt idx="6">
                  <c:v>145635000.41999999</c:v>
                </c:pt>
                <c:pt idx="7">
                  <c:v>142235104.28</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S1091"/>
  <sheetViews>
    <sheetView topLeftCell="A136" zoomScaleNormal="100" workbookViewId="0">
      <selection activeCell="E158" sqref="E158:H158"/>
    </sheetView>
  </sheetViews>
  <sheetFormatPr defaultRowHeight="11.25" x14ac:dyDescent="0.2"/>
  <cols>
    <col min="1" max="1" width="22.85546875" style="118" customWidth="1"/>
    <col min="2" max="2" width="14" style="22" customWidth="1"/>
    <col min="3" max="3" width="20.5703125" style="22" customWidth="1"/>
    <col min="4" max="4" width="21.5703125" style="22" bestFit="1" customWidth="1"/>
    <col min="5" max="5" width="24" style="22" bestFit="1" customWidth="1"/>
    <col min="6" max="6" width="15.7109375" style="22" bestFit="1" customWidth="1"/>
    <col min="7" max="7" width="20.42578125" style="22" bestFit="1" customWidth="1"/>
    <col min="8" max="8" width="16.5703125" style="22" bestFit="1" customWidth="1"/>
    <col min="9" max="9" width="21.42578125" style="22" bestFit="1" customWidth="1"/>
    <col min="10" max="10" width="16.5703125" style="22" bestFit="1" customWidth="1"/>
    <col min="11" max="11" width="21.42578125" style="22" bestFit="1" customWidth="1"/>
    <col min="12" max="12" width="18" style="22" bestFit="1" customWidth="1"/>
    <col min="13" max="13" width="21.42578125" style="22" bestFit="1" customWidth="1"/>
    <col min="14" max="14" width="16.5703125" style="22" bestFit="1" customWidth="1"/>
    <col min="15" max="15" width="13.140625" style="22" bestFit="1" customWidth="1"/>
    <col min="16" max="16" width="15.7109375" style="22" bestFit="1" customWidth="1"/>
    <col min="17" max="17" width="13.140625" style="22" bestFit="1" customWidth="1"/>
    <col min="18" max="18" width="18" style="22" bestFit="1" customWidth="1"/>
    <col min="19" max="19" width="13.140625" style="22" bestFit="1" customWidth="1"/>
    <col min="20" max="20" width="15.7109375" style="22" bestFit="1" customWidth="1"/>
    <col min="21" max="21" width="13.140625" style="22" bestFit="1" customWidth="1"/>
    <col min="22" max="22" width="9.140625" style="22"/>
    <col min="23" max="24" width="7.42578125" style="22" bestFit="1" customWidth="1"/>
    <col min="25" max="25" width="7.140625" style="22" bestFit="1" customWidth="1"/>
    <col min="26" max="26" width="13.85546875" style="22" customWidth="1"/>
    <col min="27" max="27" width="8.140625" style="22" bestFit="1" customWidth="1"/>
    <col min="28" max="28" width="10.85546875" style="22" bestFit="1" customWidth="1"/>
    <col min="29" max="29" width="8.140625" style="22" bestFit="1" customWidth="1"/>
    <col min="30" max="30" width="10.85546875" style="22" bestFit="1" customWidth="1"/>
    <col min="31" max="31" width="8.85546875" style="22" bestFit="1" customWidth="1"/>
    <col min="32" max="32" width="7.42578125" style="22" bestFit="1" customWidth="1"/>
    <col min="33" max="33" width="8.140625" style="22" bestFit="1" customWidth="1"/>
    <col min="34" max="34" width="7.140625" style="22" bestFit="1" customWidth="1"/>
    <col min="35" max="35" width="9" style="22" bestFit="1" customWidth="1"/>
    <col min="36" max="36" width="16.28515625" style="22" bestFit="1" customWidth="1"/>
    <col min="37" max="37" width="8.140625" style="22" bestFit="1" customWidth="1"/>
    <col min="38" max="38" width="10.85546875" style="22" bestFit="1" customWidth="1"/>
    <col min="39" max="39" width="8.140625" style="22" bestFit="1" customWidth="1"/>
    <col min="40" max="40" width="10.85546875" style="22" bestFit="1" customWidth="1"/>
    <col min="41" max="41" width="8" style="22" bestFit="1" customWidth="1"/>
    <col min="42" max="42" width="6.7109375" style="22" bestFit="1" customWidth="1"/>
    <col min="43" max="43" width="8.140625" style="22" bestFit="1" customWidth="1"/>
    <col min="44" max="44" width="8.85546875" style="22" bestFit="1" customWidth="1"/>
    <col min="45" max="16384" width="9.140625" style="22"/>
  </cols>
  <sheetData>
    <row r="1" spans="1:45" ht="18.75" x14ac:dyDescent="0.2">
      <c r="A1" s="133" t="s">
        <v>104</v>
      </c>
      <c r="B1" s="23">
        <v>41749</v>
      </c>
      <c r="C1" s="24"/>
      <c r="D1" s="25"/>
    </row>
    <row r="2" spans="1:45" s="25" customFormat="1" x14ac:dyDescent="0.2">
      <c r="A2" s="119"/>
      <c r="E2" s="24"/>
    </row>
    <row r="3" spans="1:45" s="30" customFormat="1" x14ac:dyDescent="0.2">
      <c r="A3" s="26" t="s">
        <v>105</v>
      </c>
      <c r="E3" s="30">
        <v>1</v>
      </c>
      <c r="F3" s="30">
        <v>2</v>
      </c>
      <c r="G3" s="30">
        <v>3</v>
      </c>
      <c r="H3" s="30">
        <v>4</v>
      </c>
      <c r="I3" s="30">
        <v>5</v>
      </c>
      <c r="J3" s="30">
        <v>6</v>
      </c>
      <c r="K3" s="30">
        <v>7</v>
      </c>
      <c r="L3" s="30">
        <v>8</v>
      </c>
      <c r="M3" s="30">
        <v>9</v>
      </c>
      <c r="N3" s="30">
        <v>10</v>
      </c>
      <c r="O3" s="30">
        <v>11</v>
      </c>
      <c r="P3" s="30">
        <v>12</v>
      </c>
      <c r="Q3" s="30">
        <v>13</v>
      </c>
      <c r="R3" s="30">
        <v>14</v>
      </c>
      <c r="S3" s="30">
        <v>15</v>
      </c>
      <c r="T3" s="30">
        <v>16</v>
      </c>
      <c r="U3" s="30">
        <v>17</v>
      </c>
      <c r="V3" s="30">
        <v>18</v>
      </c>
      <c r="W3" s="30">
        <v>19</v>
      </c>
      <c r="X3" s="30">
        <v>20</v>
      </c>
      <c r="Y3" s="30">
        <v>21</v>
      </c>
      <c r="Z3" s="30">
        <v>22</v>
      </c>
      <c r="AA3" s="30">
        <v>23</v>
      </c>
      <c r="AB3" s="30">
        <v>24</v>
      </c>
      <c r="AC3" s="30">
        <v>25</v>
      </c>
      <c r="AD3" s="30">
        <v>26</v>
      </c>
      <c r="AE3" s="30">
        <v>27</v>
      </c>
      <c r="AF3" s="30">
        <v>28</v>
      </c>
      <c r="AG3" s="30">
        <v>29</v>
      </c>
      <c r="AH3" s="30">
        <v>30</v>
      </c>
      <c r="AI3" s="30">
        <v>31</v>
      </c>
      <c r="AJ3" s="30">
        <v>32</v>
      </c>
      <c r="AK3" s="30">
        <v>33</v>
      </c>
      <c r="AL3" s="30">
        <v>34</v>
      </c>
      <c r="AM3" s="30">
        <v>35</v>
      </c>
      <c r="AN3" s="30">
        <v>36</v>
      </c>
      <c r="AO3" s="30">
        <v>37</v>
      </c>
      <c r="AP3" s="30">
        <v>38</v>
      </c>
      <c r="AQ3" s="30">
        <v>39</v>
      </c>
      <c r="AR3" s="30">
        <v>40</v>
      </c>
      <c r="AS3" s="30">
        <v>41</v>
      </c>
    </row>
    <row r="4" spans="1:45" ht="21" customHeight="1" x14ac:dyDescent="0.2">
      <c r="E4" s="7"/>
      <c r="F4" s="8" t="s">
        <v>69</v>
      </c>
      <c r="G4" s="20"/>
      <c r="H4" s="20"/>
      <c r="I4" s="9"/>
      <c r="J4" s="8" t="s">
        <v>70</v>
      </c>
      <c r="K4" s="20"/>
      <c r="L4" s="20"/>
      <c r="M4" s="9"/>
      <c r="N4" s="8" t="s">
        <v>71</v>
      </c>
      <c r="O4" s="20"/>
      <c r="P4" s="20"/>
      <c r="Q4" s="9"/>
      <c r="R4" s="8" t="s">
        <v>72</v>
      </c>
      <c r="S4" s="20"/>
      <c r="T4" s="20"/>
      <c r="U4" s="9"/>
    </row>
    <row r="5" spans="1:45" ht="21" customHeight="1" x14ac:dyDescent="0.2">
      <c r="E5" s="7"/>
      <c r="F5" s="8" t="s">
        <v>73</v>
      </c>
      <c r="G5" s="9"/>
      <c r="H5" s="8" t="s">
        <v>74</v>
      </c>
      <c r="I5" s="9"/>
      <c r="J5" s="8" t="s">
        <v>75</v>
      </c>
      <c r="K5" s="9"/>
      <c r="L5" s="8" t="s">
        <v>76</v>
      </c>
      <c r="M5" s="9"/>
      <c r="N5" s="8" t="s">
        <v>77</v>
      </c>
      <c r="O5" s="9"/>
      <c r="P5" s="8" t="s">
        <v>78</v>
      </c>
      <c r="Q5" s="9"/>
      <c r="R5" s="8" t="s">
        <v>79</v>
      </c>
      <c r="S5" s="9"/>
      <c r="T5" s="8" t="s">
        <v>80</v>
      </c>
      <c r="U5" s="9"/>
      <c r="W5" s="13" t="s">
        <v>83</v>
      </c>
      <c r="X5" s="13" t="s">
        <v>85</v>
      </c>
      <c r="Y5" s="13" t="s">
        <v>86</v>
      </c>
      <c r="Z5" s="13" t="s">
        <v>87</v>
      </c>
      <c r="AB5" s="13" t="s">
        <v>88</v>
      </c>
      <c r="AC5" s="13" t="s">
        <v>90</v>
      </c>
      <c r="AD5" s="13" t="s">
        <v>93</v>
      </c>
      <c r="AE5" s="13"/>
      <c r="AF5" s="13" t="s">
        <v>92</v>
      </c>
      <c r="AG5" s="13" t="s">
        <v>94</v>
      </c>
      <c r="AH5" s="13" t="s">
        <v>93</v>
      </c>
      <c r="AJ5" s="13" t="s">
        <v>95</v>
      </c>
      <c r="AK5" s="13" t="s">
        <v>96</v>
      </c>
      <c r="AL5" s="13" t="s">
        <v>93</v>
      </c>
      <c r="AN5" s="13" t="s">
        <v>97</v>
      </c>
      <c r="AO5" s="13" t="s">
        <v>98</v>
      </c>
      <c r="AP5" s="13" t="s">
        <v>93</v>
      </c>
    </row>
    <row r="6" spans="1:45" ht="33" customHeight="1" x14ac:dyDescent="0.2">
      <c r="E6" s="12"/>
      <c r="F6" s="13" t="s">
        <v>81</v>
      </c>
      <c r="G6" s="13" t="s">
        <v>82</v>
      </c>
      <c r="H6" s="13" t="s">
        <v>81</v>
      </c>
      <c r="I6" s="13" t="s">
        <v>82</v>
      </c>
      <c r="J6" s="13" t="s">
        <v>81</v>
      </c>
      <c r="K6" s="13" t="s">
        <v>82</v>
      </c>
      <c r="L6" s="13" t="s">
        <v>81</v>
      </c>
      <c r="M6" s="13" t="s">
        <v>82</v>
      </c>
      <c r="N6" s="13" t="s">
        <v>81</v>
      </c>
      <c r="O6" s="13" t="s">
        <v>82</v>
      </c>
      <c r="P6" s="13" t="s">
        <v>81</v>
      </c>
      <c r="Q6" s="13" t="s">
        <v>82</v>
      </c>
      <c r="R6" s="13" t="s">
        <v>81</v>
      </c>
      <c r="S6" s="13" t="s">
        <v>82</v>
      </c>
      <c r="T6" s="13" t="s">
        <v>81</v>
      </c>
      <c r="U6" s="13" t="s">
        <v>82</v>
      </c>
      <c r="W6" s="13" t="s">
        <v>84</v>
      </c>
      <c r="X6" s="13" t="s">
        <v>84</v>
      </c>
      <c r="Y6" s="13" t="s">
        <v>84</v>
      </c>
      <c r="Z6" s="13" t="s">
        <v>84</v>
      </c>
      <c r="AB6" s="13" t="s">
        <v>89</v>
      </c>
      <c r="AC6" s="13" t="s">
        <v>89</v>
      </c>
      <c r="AD6" s="13" t="s">
        <v>91</v>
      </c>
      <c r="AE6" s="13"/>
      <c r="AF6" s="13" t="s">
        <v>89</v>
      </c>
      <c r="AG6" s="13" t="s">
        <v>89</v>
      </c>
      <c r="AH6" s="13" t="s">
        <v>91</v>
      </c>
      <c r="AJ6" s="13" t="s">
        <v>89</v>
      </c>
      <c r="AK6" s="13" t="s">
        <v>89</v>
      </c>
      <c r="AL6" s="13" t="s">
        <v>91</v>
      </c>
      <c r="AN6" s="13" t="s">
        <v>89</v>
      </c>
      <c r="AO6" s="13" t="s">
        <v>89</v>
      </c>
      <c r="AP6" s="13" t="s">
        <v>91</v>
      </c>
    </row>
    <row r="7" spans="1:45" x14ac:dyDescent="0.2">
      <c r="E7" s="14" t="s">
        <v>271</v>
      </c>
      <c r="F7" s="15">
        <v>512995.47</v>
      </c>
      <c r="G7" s="21">
        <v>21297127.93</v>
      </c>
      <c r="H7" s="15">
        <v>638509.99</v>
      </c>
      <c r="I7" s="21">
        <v>23692832.579999998</v>
      </c>
      <c r="J7" s="15">
        <v>1688633.58</v>
      </c>
      <c r="K7" s="21">
        <v>67357231.390000001</v>
      </c>
      <c r="L7" s="15">
        <v>1804411.85</v>
      </c>
      <c r="M7" s="21">
        <v>71567975.790000007</v>
      </c>
      <c r="N7" s="15">
        <v>3459787.52</v>
      </c>
      <c r="O7" s="21">
        <v>130479577.68000001</v>
      </c>
      <c r="P7" s="15">
        <v>3609321.18</v>
      </c>
      <c r="Q7" s="21">
        <v>135903231.13</v>
      </c>
      <c r="R7" s="15">
        <v>6480836.4800000004</v>
      </c>
      <c r="S7" s="21">
        <v>268365471.16999999</v>
      </c>
      <c r="T7" s="15">
        <v>6748201.5700000003</v>
      </c>
      <c r="U7" s="21">
        <v>282724511.93000001</v>
      </c>
      <c r="W7" s="31">
        <f>IF(ISNUMBER((I7-G7)/G7),(I7-G7)/G7,"n/a")</f>
        <v>0.11248956469033139</v>
      </c>
      <c r="X7" s="31">
        <f>IF(ISNUMBER((M7-K7)/K7),(M7-K7)/K7,"n/a")</f>
        <v>6.2513620484483598E-2</v>
      </c>
      <c r="Y7" s="31">
        <f>IF(ISNUMBER((Q7-O7)/O7),(Q7-O7)/O7,"n/a")</f>
        <v>4.1567067785132243E-2</v>
      </c>
      <c r="Z7" s="31">
        <f>IF(ISNUMBER((U7-S7)/S7),(U7-S7)/S7,"n/a")</f>
        <v>5.3505544872812935E-2</v>
      </c>
      <c r="AB7" s="32">
        <f>IF(ISNUMBER(F7/G7),F7/G7,"n/a")</f>
        <v>2.4087542305522507E-2</v>
      </c>
      <c r="AC7" s="32">
        <f>IF(ISNUMBER(H7/I7),H7/I7,"n/a")</f>
        <v>2.6949499931848166E-2</v>
      </c>
      <c r="AD7" s="33">
        <f>IF(ISNUMBER(AC7-AB7),(AC7-AB7)*100,"n/a")</f>
        <v>0.28619576263256596</v>
      </c>
      <c r="AF7" s="32">
        <f>IF(ISNUMBER(J7/K7),J7/K7,"n/a")</f>
        <v>2.5069818713639978E-2</v>
      </c>
      <c r="AG7" s="32">
        <f>IF(ISNUMBER(L7/M7),L7/M7,"n/a")</f>
        <v>2.5212559529343648E-2</v>
      </c>
      <c r="AH7" s="33">
        <f>IF(ISNUMBER(AG7-AF7),(AG7-AF7)*100,"n/a")</f>
        <v>1.4274081570367012E-2</v>
      </c>
      <c r="AJ7" s="32">
        <f>IF(ISNUMBER(N7/O7),N7/O7,"n/a")</f>
        <v>2.6515931316739069E-2</v>
      </c>
      <c r="AK7" s="32">
        <f>IF(ISNUMBER(P7/Q7),P7/Q7,"n/a")</f>
        <v>2.6558023308124713E-2</v>
      </c>
      <c r="AL7" s="33">
        <f>IF(ISNUMBER(AK7-AJ7),(AK7-AJ7)*100,"n/a")</f>
        <v>4.2091991385644761E-3</v>
      </c>
      <c r="AN7" s="32">
        <f>IF(ISNUMBER(R7/S7),R7/S7,"n/a")</f>
        <v>2.4149293319089552E-2</v>
      </c>
      <c r="AO7" s="32">
        <f>IF(ISNUMBER(T7/U7),T7/U7,"n/a")</f>
        <v>2.3868470137003165E-2</v>
      </c>
      <c r="AP7" s="33">
        <f>IF(ISNUMBER(AO7-AN7),(AO7-AN7)*100,"n/a")</f>
        <v>-2.8082318208638712E-2</v>
      </c>
    </row>
    <row r="8" spans="1:45" x14ac:dyDescent="0.2">
      <c r="E8" s="14" t="s">
        <v>272</v>
      </c>
      <c r="F8" s="15">
        <v>1267018.96</v>
      </c>
      <c r="G8" s="21">
        <v>72080859.069999993</v>
      </c>
      <c r="H8" s="15">
        <v>1305382.5900000001</v>
      </c>
      <c r="I8" s="21">
        <v>76459071.769999996</v>
      </c>
      <c r="J8" s="15">
        <v>4290558.29</v>
      </c>
      <c r="K8" s="21">
        <v>228550259.68000001</v>
      </c>
      <c r="L8" s="15">
        <v>4436217.72</v>
      </c>
      <c r="M8" s="21">
        <v>245721188.94</v>
      </c>
      <c r="N8" s="15">
        <v>8437819.3399999999</v>
      </c>
      <c r="O8" s="21">
        <v>441278774.20999998</v>
      </c>
      <c r="P8" s="15">
        <v>8700367.1699999999</v>
      </c>
      <c r="Q8" s="21">
        <v>466486135.41000003</v>
      </c>
      <c r="R8" s="15">
        <v>16113110.029999999</v>
      </c>
      <c r="S8" s="21">
        <v>898177291.45000005</v>
      </c>
      <c r="T8" s="15">
        <v>16656875.289999999</v>
      </c>
      <c r="U8" s="21">
        <v>949191884.13</v>
      </c>
      <c r="W8" s="31">
        <f t="shared" ref="W8:W64" si="0">IF(ISNUMBER((I8-G8)/G8),(I8-G8)/G8,"n/a")</f>
        <v>6.0740295780162427E-2</v>
      </c>
      <c r="X8" s="31">
        <f t="shared" ref="X8:X65" si="1">IF(ISNUMBER((M8-K8)/K8),(M8-K8)/K8,"n/a")</f>
        <v>7.5129773573836753E-2</v>
      </c>
      <c r="Y8" s="31">
        <f t="shared" ref="Y8:Y65" si="2">IF(ISNUMBER((Q8-O8)/O8),(Q8-O8)/O8,"n/a")</f>
        <v>5.7123439134654883E-2</v>
      </c>
      <c r="Z8" s="31">
        <f t="shared" ref="Z8:Z65" si="3">IF(ISNUMBER((U8-S8)/S8),(U8-S8)/S8,"n/a")</f>
        <v>5.6797909684003452E-2</v>
      </c>
      <c r="AB8" s="32">
        <f t="shared" ref="AB8:AB65" si="4">IF(ISNUMBER(F8/G8),F8/G8,"n/a")</f>
        <v>1.7577744998426809E-2</v>
      </c>
      <c r="AC8" s="32">
        <f t="shared" ref="AC8:AC65" si="5">IF(ISNUMBER(H8/I8),H8/I8,"n/a")</f>
        <v>1.7072958901813255E-2</v>
      </c>
      <c r="AD8" s="33">
        <f t="shared" ref="AD8:AD65" si="6">IF(ISNUMBER(AC8-AB8),(AC8-AB8)*100,"n/a")</f>
        <v>-5.0478609661355409E-2</v>
      </c>
      <c r="AF8" s="32">
        <f t="shared" ref="AF8:AF65" si="7">IF(ISNUMBER(J8/K8),J8/K8,"n/a")</f>
        <v>1.8772931153118521E-2</v>
      </c>
      <c r="AG8" s="32">
        <f t="shared" ref="AG8:AG65" si="8">IF(ISNUMBER(L8/M8),L8/M8,"n/a")</f>
        <v>1.8053867227067796E-2</v>
      </c>
      <c r="AH8" s="33">
        <f t="shared" ref="AH8:AH65" si="9">IF(ISNUMBER(AG8-AF8),(AG8-AF8)*100,"n/a")</f>
        <v>-7.1906392605072464E-2</v>
      </c>
      <c r="AJ8" s="32">
        <f t="shared" ref="AJ8:AJ65" si="10">IF(ISNUMBER(N8/O8),N8/O8,"n/a")</f>
        <v>1.9121289835673197E-2</v>
      </c>
      <c r="AK8" s="32">
        <f t="shared" ref="AK8:AK65" si="11">IF(ISNUMBER(P8/Q8),P8/Q8,"n/a")</f>
        <v>1.865085907076991E-2</v>
      </c>
      <c r="AL8" s="33">
        <f t="shared" ref="AL8:AL65" si="12">IF(ISNUMBER(AK8-AJ8),(AK8-AJ8)*100,"n/a")</f>
        <v>-4.7043076490328739E-2</v>
      </c>
      <c r="AN8" s="32">
        <f t="shared" ref="AN8:AN65" si="13">IF(ISNUMBER(R8/S8),R8/S8,"n/a")</f>
        <v>1.7939787816264322E-2</v>
      </c>
      <c r="AO8" s="32">
        <f t="shared" ref="AO8:AO65" si="14">IF(ISNUMBER(T8/U8),T8/U8,"n/a")</f>
        <v>1.7548480521688382E-2</v>
      </c>
      <c r="AP8" s="33">
        <f t="shared" ref="AP8:AP65" si="15">IF(ISNUMBER(AO8-AN8),(AO8-AN8)*100,"n/a")</f>
        <v>-3.9130729457594049E-2</v>
      </c>
    </row>
    <row r="9" spans="1:45" x14ac:dyDescent="0.2">
      <c r="E9" s="14" t="s">
        <v>273</v>
      </c>
      <c r="F9" s="15">
        <v>2186710.7400000002</v>
      </c>
      <c r="G9" s="21">
        <v>140577392.43000001</v>
      </c>
      <c r="H9" s="15">
        <v>2333105.9900000002</v>
      </c>
      <c r="I9" s="21">
        <v>145460428.38</v>
      </c>
      <c r="J9" s="15">
        <v>7397891.8300000001</v>
      </c>
      <c r="K9" s="21">
        <v>443035871.63</v>
      </c>
      <c r="L9" s="15">
        <v>7853107.5099999998</v>
      </c>
      <c r="M9" s="21">
        <v>460353929.88999999</v>
      </c>
      <c r="N9" s="15">
        <v>14948762.390000001</v>
      </c>
      <c r="O9" s="21">
        <v>855699590.59000003</v>
      </c>
      <c r="P9" s="15">
        <v>15637729.470000001</v>
      </c>
      <c r="Q9" s="21">
        <v>893561421.11000001</v>
      </c>
      <c r="R9" s="15">
        <v>28247039.170000002</v>
      </c>
      <c r="S9" s="21">
        <v>1741311702.28</v>
      </c>
      <c r="T9" s="15">
        <v>29007799.800000001</v>
      </c>
      <c r="U9" s="21">
        <v>1838008551.9200001</v>
      </c>
      <c r="W9" s="31">
        <f t="shared" si="0"/>
        <v>3.4735570674576839E-2</v>
      </c>
      <c r="X9" s="31">
        <f t="shared" si="1"/>
        <v>3.9089517054869793E-2</v>
      </c>
      <c r="Y9" s="31">
        <f t="shared" si="2"/>
        <v>4.424663858246615E-2</v>
      </c>
      <c r="Z9" s="31">
        <f t="shared" si="3"/>
        <v>5.5531039912836588E-2</v>
      </c>
      <c r="AB9" s="32">
        <f t="shared" si="4"/>
        <v>1.5555209142813378E-2</v>
      </c>
      <c r="AC9" s="32">
        <f t="shared" si="5"/>
        <v>1.6039454963689557E-2</v>
      </c>
      <c r="AD9" s="33">
        <f t="shared" si="6"/>
        <v>4.84245820876179E-2</v>
      </c>
      <c r="AF9" s="32">
        <f t="shared" si="7"/>
        <v>1.6698177966452173E-2</v>
      </c>
      <c r="AG9" s="32">
        <f t="shared" si="8"/>
        <v>1.7058847552092089E-2</v>
      </c>
      <c r="AH9" s="33">
        <f t="shared" si="9"/>
        <v>3.60669585639916E-2</v>
      </c>
      <c r="AJ9" s="32">
        <f t="shared" si="10"/>
        <v>1.7469638357186679E-2</v>
      </c>
      <c r="AK9" s="32">
        <f t="shared" si="11"/>
        <v>1.7500452795482707E-2</v>
      </c>
      <c r="AL9" s="33">
        <f t="shared" si="12"/>
        <v>3.0814438296028479E-3</v>
      </c>
      <c r="AN9" s="32">
        <f t="shared" si="13"/>
        <v>1.6221701796992762E-2</v>
      </c>
      <c r="AO9" s="32">
        <f t="shared" si="14"/>
        <v>1.5782189788887648E-2</v>
      </c>
      <c r="AP9" s="33">
        <f t="shared" si="15"/>
        <v>-4.3951200810511334E-2</v>
      </c>
    </row>
    <row r="10" spans="1:45" x14ac:dyDescent="0.2">
      <c r="E10" s="14" t="s">
        <v>274</v>
      </c>
      <c r="F10" s="15">
        <v>834226.83</v>
      </c>
      <c r="G10" s="21">
        <v>52001955.299999997</v>
      </c>
      <c r="H10" s="15">
        <v>863961.41</v>
      </c>
      <c r="I10" s="21">
        <v>53612003.130000003</v>
      </c>
      <c r="J10" s="15">
        <v>2774319.92</v>
      </c>
      <c r="K10" s="21">
        <v>162265527.16</v>
      </c>
      <c r="L10" s="15">
        <v>2865211.71</v>
      </c>
      <c r="M10" s="21">
        <v>168610291.19</v>
      </c>
      <c r="N10" s="15">
        <v>5214831.1100000003</v>
      </c>
      <c r="O10" s="21">
        <v>303295012.91000003</v>
      </c>
      <c r="P10" s="15">
        <v>5380558.3899999997</v>
      </c>
      <c r="Q10" s="21">
        <v>316182945.67000002</v>
      </c>
      <c r="R10" s="15">
        <v>10001254.529999999</v>
      </c>
      <c r="S10" s="21">
        <v>616970056.05999994</v>
      </c>
      <c r="T10" s="15">
        <v>10336881.289999999</v>
      </c>
      <c r="U10" s="21">
        <v>650489051.14999998</v>
      </c>
      <c r="W10" s="31">
        <f t="shared" si="0"/>
        <v>3.0961294065033083E-2</v>
      </c>
      <c r="X10" s="31">
        <f t="shared" si="1"/>
        <v>3.9101121113320772E-2</v>
      </c>
      <c r="Y10" s="31">
        <f t="shared" si="2"/>
        <v>4.2493058610971503E-2</v>
      </c>
      <c r="Z10" s="31">
        <f t="shared" si="3"/>
        <v>5.4328398535342097E-2</v>
      </c>
      <c r="AB10" s="32">
        <f t="shared" si="4"/>
        <v>1.6042220435507355E-2</v>
      </c>
      <c r="AC10" s="32">
        <f t="shared" si="5"/>
        <v>1.6115074228900576E-2</v>
      </c>
      <c r="AD10" s="33">
        <f t="shared" si="6"/>
        <v>7.2853793393220373E-3</v>
      </c>
      <c r="AF10" s="32">
        <f t="shared" si="7"/>
        <v>1.7097407986506059E-2</v>
      </c>
      <c r="AG10" s="32">
        <f t="shared" si="8"/>
        <v>1.6993101012863509E-2</v>
      </c>
      <c r="AH10" s="33">
        <f t="shared" si="9"/>
        <v>-1.0430697364255045E-2</v>
      </c>
      <c r="AJ10" s="32">
        <f t="shared" si="10"/>
        <v>1.7193923038712981E-2</v>
      </c>
      <c r="AK10" s="32">
        <f t="shared" si="11"/>
        <v>1.7017231522713706E-2</v>
      </c>
      <c r="AL10" s="33">
        <f t="shared" si="12"/>
        <v>-1.7669151599927421E-2</v>
      </c>
      <c r="AN10" s="32">
        <f t="shared" si="13"/>
        <v>1.6210275412502976E-2</v>
      </c>
      <c r="AO10" s="32">
        <f t="shared" si="14"/>
        <v>1.5890938166792233E-2</v>
      </c>
      <c r="AP10" s="33">
        <f t="shared" si="15"/>
        <v>-3.1933724571074282E-2</v>
      </c>
    </row>
    <row r="11" spans="1:45" x14ac:dyDescent="0.2">
      <c r="E11" s="14" t="s">
        <v>275</v>
      </c>
      <c r="F11" s="15">
        <v>2032036.85</v>
      </c>
      <c r="G11" s="21">
        <v>103594674.97</v>
      </c>
      <c r="H11" s="15">
        <v>2269944.9</v>
      </c>
      <c r="I11" s="21">
        <v>111918256.98999999</v>
      </c>
      <c r="J11" s="15">
        <v>6765641.5499999998</v>
      </c>
      <c r="K11" s="21">
        <v>330035896.48000002</v>
      </c>
      <c r="L11" s="15">
        <v>7185130.25</v>
      </c>
      <c r="M11" s="21">
        <v>348775497.06999999</v>
      </c>
      <c r="N11" s="15">
        <v>14114711.949999999</v>
      </c>
      <c r="O11" s="21">
        <v>636471645.13</v>
      </c>
      <c r="P11" s="15">
        <v>14717933.07</v>
      </c>
      <c r="Q11" s="21">
        <v>672783432.88</v>
      </c>
      <c r="R11" s="15">
        <v>26271402.43</v>
      </c>
      <c r="S11" s="21">
        <v>1302625006.6700001</v>
      </c>
      <c r="T11" s="15">
        <v>27136067.079999998</v>
      </c>
      <c r="U11" s="21">
        <v>1391810156.77</v>
      </c>
      <c r="W11" s="31">
        <f t="shared" si="0"/>
        <v>8.0347585649652581E-2</v>
      </c>
      <c r="X11" s="31">
        <f t="shared" si="1"/>
        <v>5.678049203091938E-2</v>
      </c>
      <c r="Y11" s="31">
        <f t="shared" si="2"/>
        <v>5.7051697475986193E-2</v>
      </c>
      <c r="Z11" s="31">
        <f t="shared" si="3"/>
        <v>6.8465713189393415E-2</v>
      </c>
      <c r="AB11" s="32">
        <f t="shared" si="4"/>
        <v>1.9615263531532465E-2</v>
      </c>
      <c r="AC11" s="32">
        <f t="shared" si="5"/>
        <v>2.028216808454068E-2</v>
      </c>
      <c r="AD11" s="33">
        <f t="shared" si="6"/>
        <v>6.6690455300821502E-2</v>
      </c>
      <c r="AF11" s="32">
        <f t="shared" si="7"/>
        <v>2.0499714189150312E-2</v>
      </c>
      <c r="AG11" s="32">
        <f t="shared" si="8"/>
        <v>2.060101787643049E-2</v>
      </c>
      <c r="AH11" s="33">
        <f t="shared" si="9"/>
        <v>1.0130368728017772E-2</v>
      </c>
      <c r="AJ11" s="32">
        <f t="shared" si="10"/>
        <v>2.2176497661756878E-2</v>
      </c>
      <c r="AK11" s="32">
        <f t="shared" si="11"/>
        <v>2.1876182365247306E-2</v>
      </c>
      <c r="AL11" s="33">
        <f t="shared" si="12"/>
        <v>-3.0031529650957275E-2</v>
      </c>
      <c r="AN11" s="32">
        <f t="shared" si="13"/>
        <v>2.0168047055352939E-2</v>
      </c>
      <c r="AO11" s="32">
        <f t="shared" si="14"/>
        <v>1.9496960090430133E-2</v>
      </c>
      <c r="AP11" s="33">
        <f t="shared" si="15"/>
        <v>-6.7108696492280615E-2</v>
      </c>
    </row>
    <row r="12" spans="1:45" x14ac:dyDescent="0.2">
      <c r="E12" s="14" t="s">
        <v>276</v>
      </c>
      <c r="F12" s="15">
        <v>972952.95</v>
      </c>
      <c r="G12" s="21">
        <v>42987816.960000001</v>
      </c>
      <c r="H12" s="15">
        <v>973045.42</v>
      </c>
      <c r="I12" s="21">
        <v>45262754.009999998</v>
      </c>
      <c r="J12" s="15">
        <v>3201691.3</v>
      </c>
      <c r="K12" s="21">
        <v>134377485.06999999</v>
      </c>
      <c r="L12" s="15">
        <v>3143322.68</v>
      </c>
      <c r="M12" s="21">
        <v>140256143.66999999</v>
      </c>
      <c r="N12" s="15">
        <v>6452565.29</v>
      </c>
      <c r="O12" s="21">
        <v>257703653.99000001</v>
      </c>
      <c r="P12" s="15">
        <v>6382264.0800000001</v>
      </c>
      <c r="Q12" s="21">
        <v>267662256.86000001</v>
      </c>
      <c r="R12" s="15">
        <v>12186673.6</v>
      </c>
      <c r="S12" s="21">
        <v>527070093.54000002</v>
      </c>
      <c r="T12" s="15">
        <v>12109117.35</v>
      </c>
      <c r="U12" s="21">
        <v>550499487.03999996</v>
      </c>
      <c r="W12" s="31">
        <f t="shared" si="0"/>
        <v>5.2920506573218576E-2</v>
      </c>
      <c r="X12" s="31">
        <f t="shared" si="1"/>
        <v>4.3747347979742883E-2</v>
      </c>
      <c r="Y12" s="31">
        <f t="shared" si="2"/>
        <v>3.864362307562174E-2</v>
      </c>
      <c r="Z12" s="31">
        <f t="shared" si="3"/>
        <v>4.4452139833317736E-2</v>
      </c>
      <c r="AB12" s="32">
        <f t="shared" si="4"/>
        <v>2.2633225383492467E-2</v>
      </c>
      <c r="AC12" s="32">
        <f t="shared" si="5"/>
        <v>2.1497706917812005E-2</v>
      </c>
      <c r="AD12" s="33">
        <f t="shared" si="6"/>
        <v>-0.11355184656804615</v>
      </c>
      <c r="AF12" s="32">
        <f t="shared" si="7"/>
        <v>2.3826099277956966E-2</v>
      </c>
      <c r="AG12" s="32">
        <f t="shared" si="8"/>
        <v>2.2411301193306227E-2</v>
      </c>
      <c r="AH12" s="33">
        <f t="shared" si="9"/>
        <v>-0.14147980846507396</v>
      </c>
      <c r="AJ12" s="32">
        <f t="shared" si="10"/>
        <v>2.503870313864617E-2</v>
      </c>
      <c r="AK12" s="32">
        <f t="shared" si="11"/>
        <v>2.3844467856139407E-2</v>
      </c>
      <c r="AL12" s="33">
        <f t="shared" si="12"/>
        <v>-0.11942352825067629</v>
      </c>
      <c r="AN12" s="32">
        <f t="shared" si="13"/>
        <v>2.3121542560211941E-2</v>
      </c>
      <c r="AO12" s="32">
        <f t="shared" si="14"/>
        <v>2.1996600605588095E-2</v>
      </c>
      <c r="AP12" s="33">
        <f t="shared" si="15"/>
        <v>-0.11249419546238461</v>
      </c>
    </row>
    <row r="13" spans="1:45" x14ac:dyDescent="0.2">
      <c r="E13" s="14" t="s">
        <v>277</v>
      </c>
      <c r="F13" s="15">
        <v>570429.75</v>
      </c>
      <c r="G13" s="21">
        <v>34011277.280000001</v>
      </c>
      <c r="H13" s="15">
        <v>600932.43999999994</v>
      </c>
      <c r="I13" s="21">
        <v>37830770.719999999</v>
      </c>
      <c r="J13" s="15">
        <v>1917998.21</v>
      </c>
      <c r="K13" s="21">
        <v>108079037.23999999</v>
      </c>
      <c r="L13" s="15">
        <v>2041023.34</v>
      </c>
      <c r="M13" s="21">
        <v>119773851.09</v>
      </c>
      <c r="N13" s="15">
        <v>3736140.31</v>
      </c>
      <c r="O13" s="21">
        <v>205198248.69</v>
      </c>
      <c r="P13" s="15">
        <v>3955016.87</v>
      </c>
      <c r="Q13" s="21">
        <v>225805009.53</v>
      </c>
      <c r="R13" s="15">
        <v>7221871.2300000004</v>
      </c>
      <c r="S13" s="21">
        <v>416313585.61000001</v>
      </c>
      <c r="T13" s="15">
        <v>7442752.7999999998</v>
      </c>
      <c r="U13" s="21">
        <v>448934480.52999997</v>
      </c>
      <c r="W13" s="31">
        <f t="shared" si="0"/>
        <v>0.11230079389714698</v>
      </c>
      <c r="X13" s="31">
        <f t="shared" si="1"/>
        <v>0.10820612533798335</v>
      </c>
      <c r="Y13" s="31">
        <f t="shared" si="2"/>
        <v>0.10042366819188277</v>
      </c>
      <c r="Z13" s="31">
        <f t="shared" si="3"/>
        <v>7.8356546717548173E-2</v>
      </c>
      <c r="AB13" s="32">
        <f t="shared" si="4"/>
        <v>1.6771782644441749E-2</v>
      </c>
      <c r="AC13" s="32">
        <f t="shared" si="5"/>
        <v>1.5884752770376546E-2</v>
      </c>
      <c r="AD13" s="33">
        <f t="shared" si="6"/>
        <v>-8.8702987406520314E-2</v>
      </c>
      <c r="AF13" s="32">
        <f t="shared" si="7"/>
        <v>1.7746255508743095E-2</v>
      </c>
      <c r="AG13" s="32">
        <f t="shared" si="8"/>
        <v>1.704064218880582E-2</v>
      </c>
      <c r="AH13" s="33">
        <f t="shared" si="9"/>
        <v>-7.0561331993727536E-2</v>
      </c>
      <c r="AJ13" s="32">
        <f t="shared" si="10"/>
        <v>1.8207466846582667E-2</v>
      </c>
      <c r="AK13" s="32">
        <f t="shared" si="11"/>
        <v>1.7515186568412004E-2</v>
      </c>
      <c r="AL13" s="33">
        <f t="shared" si="12"/>
        <v>-6.9228027817066357E-2</v>
      </c>
      <c r="AN13" s="32">
        <f t="shared" si="13"/>
        <v>1.7347190866755437E-2</v>
      </c>
      <c r="AO13" s="32">
        <f t="shared" si="14"/>
        <v>1.6578706075802613E-2</v>
      </c>
      <c r="AP13" s="33">
        <f t="shared" si="15"/>
        <v>-7.684847909528239E-2</v>
      </c>
    </row>
    <row r="14" spans="1:45" x14ac:dyDescent="0.2">
      <c r="E14" s="14" t="s">
        <v>278</v>
      </c>
      <c r="F14" s="15">
        <v>1816173.17</v>
      </c>
      <c r="G14" s="21">
        <v>99184050.840000004</v>
      </c>
      <c r="H14" s="15">
        <v>2103176.9700000002</v>
      </c>
      <c r="I14" s="21">
        <v>113518095.48</v>
      </c>
      <c r="J14" s="15">
        <v>5958383.8399999999</v>
      </c>
      <c r="K14" s="21">
        <v>315714537.33999997</v>
      </c>
      <c r="L14" s="15">
        <v>6864851.3499999996</v>
      </c>
      <c r="M14" s="21">
        <v>358446449.00999999</v>
      </c>
      <c r="N14" s="15">
        <v>12177422.539999999</v>
      </c>
      <c r="O14" s="21">
        <v>615233138.66999996</v>
      </c>
      <c r="P14" s="15">
        <v>13592075.279999999</v>
      </c>
      <c r="Q14" s="21">
        <v>680078402.15999997</v>
      </c>
      <c r="R14" s="15">
        <v>23052119.550000001</v>
      </c>
      <c r="S14" s="21">
        <v>1253183843.6199999</v>
      </c>
      <c r="T14" s="15">
        <v>25177173.75</v>
      </c>
      <c r="U14" s="21">
        <v>1376590911.4300001</v>
      </c>
      <c r="W14" s="31">
        <f t="shared" si="0"/>
        <v>0.14451965329711269</v>
      </c>
      <c r="X14" s="31">
        <f t="shared" si="1"/>
        <v>0.13534983859162961</v>
      </c>
      <c r="Y14" s="31">
        <f t="shared" si="2"/>
        <v>0.10539949722178708</v>
      </c>
      <c r="Z14" s="31">
        <f t="shared" si="3"/>
        <v>9.8474831476857622E-2</v>
      </c>
      <c r="AB14" s="32">
        <f t="shared" si="4"/>
        <v>1.8311141303653574E-2</v>
      </c>
      <c r="AC14" s="32">
        <f t="shared" si="5"/>
        <v>1.8527239741883663E-2</v>
      </c>
      <c r="AD14" s="33">
        <f t="shared" si="6"/>
        <v>2.1609843823008901E-2</v>
      </c>
      <c r="AF14" s="32">
        <f t="shared" si="7"/>
        <v>1.8872693953852635E-2</v>
      </c>
      <c r="AG14" s="32">
        <f t="shared" si="8"/>
        <v>1.9151679055435373E-2</v>
      </c>
      <c r="AH14" s="33">
        <f t="shared" si="9"/>
        <v>2.789851015827377E-2</v>
      </c>
      <c r="AJ14" s="32">
        <f t="shared" si="10"/>
        <v>1.9793183712966005E-2</v>
      </c>
      <c r="AK14" s="32">
        <f t="shared" si="11"/>
        <v>1.9986041663476079E-2</v>
      </c>
      <c r="AL14" s="33">
        <f t="shared" si="12"/>
        <v>1.9285795051007457E-2</v>
      </c>
      <c r="AN14" s="32">
        <f t="shared" si="13"/>
        <v>1.839484259820225E-2</v>
      </c>
      <c r="AO14" s="32">
        <f t="shared" si="14"/>
        <v>1.8289510370111336E-2</v>
      </c>
      <c r="AP14" s="33">
        <f t="shared" si="15"/>
        <v>-1.0533222809091386E-2</v>
      </c>
    </row>
    <row r="15" spans="1:45" x14ac:dyDescent="0.2">
      <c r="E15" s="14" t="s">
        <v>279</v>
      </c>
      <c r="F15" s="15">
        <v>766056.29</v>
      </c>
      <c r="G15" s="21">
        <v>39938501.170000002</v>
      </c>
      <c r="H15" s="15">
        <v>845507.2</v>
      </c>
      <c r="I15" s="21">
        <v>44465119.770000003</v>
      </c>
      <c r="J15" s="15">
        <v>2496802.94</v>
      </c>
      <c r="K15" s="21">
        <v>125542165.93000001</v>
      </c>
      <c r="L15" s="15">
        <v>2759224.8</v>
      </c>
      <c r="M15" s="21">
        <v>136145365.25999999</v>
      </c>
      <c r="N15" s="15">
        <v>5119770.6900000004</v>
      </c>
      <c r="O15" s="21">
        <v>246246023.30000001</v>
      </c>
      <c r="P15" s="15">
        <v>5492051.5700000003</v>
      </c>
      <c r="Q15" s="21">
        <v>263443299.55000001</v>
      </c>
      <c r="R15" s="15">
        <v>9954963.3000000007</v>
      </c>
      <c r="S15" s="21">
        <v>510575978.47000003</v>
      </c>
      <c r="T15" s="15">
        <v>10789315.300000001</v>
      </c>
      <c r="U15" s="21">
        <v>544099187.46000004</v>
      </c>
      <c r="W15" s="31">
        <f t="shared" si="0"/>
        <v>0.11333972150662962</v>
      </c>
      <c r="X15" s="31">
        <f t="shared" si="1"/>
        <v>8.4459267143057987E-2</v>
      </c>
      <c r="Y15" s="31">
        <f t="shared" si="2"/>
        <v>6.9837782635168349E-2</v>
      </c>
      <c r="Z15" s="31">
        <f t="shared" si="3"/>
        <v>6.5657630604667658E-2</v>
      </c>
      <c r="AB15" s="32">
        <f t="shared" si="4"/>
        <v>1.918089731858608E-2</v>
      </c>
      <c r="AC15" s="32">
        <f t="shared" si="5"/>
        <v>1.901506628956506E-2</v>
      </c>
      <c r="AD15" s="33">
        <f t="shared" si="6"/>
        <v>-1.6583102902101993E-2</v>
      </c>
      <c r="AF15" s="32">
        <f t="shared" si="7"/>
        <v>1.9888162049013645E-2</v>
      </c>
      <c r="AG15" s="32">
        <f t="shared" si="8"/>
        <v>2.0266755278305976E-2</v>
      </c>
      <c r="AH15" s="33">
        <f t="shared" si="9"/>
        <v>3.7859322929233163E-2</v>
      </c>
      <c r="AJ15" s="32">
        <f t="shared" si="10"/>
        <v>2.0791282723630487E-2</v>
      </c>
      <c r="AK15" s="32">
        <f t="shared" si="11"/>
        <v>2.0847186394116812E-2</v>
      </c>
      <c r="AL15" s="33">
        <f t="shared" si="12"/>
        <v>5.5903670486325691E-3</v>
      </c>
      <c r="AN15" s="32">
        <f t="shared" si="13"/>
        <v>1.9497515981521888E-2</v>
      </c>
      <c r="AO15" s="32">
        <f t="shared" si="14"/>
        <v>1.9829684639610289E-2</v>
      </c>
      <c r="AP15" s="33">
        <f t="shared" si="15"/>
        <v>3.3216865808840049E-2</v>
      </c>
    </row>
    <row r="16" spans="1:45" x14ac:dyDescent="0.2">
      <c r="E16" s="14" t="s">
        <v>280</v>
      </c>
      <c r="F16" s="15">
        <v>586944.31999999995</v>
      </c>
      <c r="G16" s="21">
        <v>23531715.02</v>
      </c>
      <c r="H16" s="15">
        <v>583810.43000000005</v>
      </c>
      <c r="I16" s="21">
        <v>25220538.27</v>
      </c>
      <c r="J16" s="15">
        <v>1864437.68</v>
      </c>
      <c r="K16" s="21">
        <v>73081656.230000004</v>
      </c>
      <c r="L16" s="15">
        <v>1893708.3</v>
      </c>
      <c r="M16" s="21">
        <v>78174298.700000003</v>
      </c>
      <c r="N16" s="15">
        <v>3913129.51</v>
      </c>
      <c r="O16" s="21">
        <v>145791724.99000001</v>
      </c>
      <c r="P16" s="15">
        <v>3975693.61</v>
      </c>
      <c r="Q16" s="21">
        <v>155104474.97</v>
      </c>
      <c r="R16" s="15">
        <v>7680586.79</v>
      </c>
      <c r="S16" s="21">
        <v>300219575.52999997</v>
      </c>
      <c r="T16" s="15">
        <v>7796523.8499999996</v>
      </c>
      <c r="U16" s="21">
        <v>316276028.83999997</v>
      </c>
      <c r="W16" s="31">
        <f t="shared" si="0"/>
        <v>7.1767962877531052E-2</v>
      </c>
      <c r="X16" s="31">
        <f t="shared" si="1"/>
        <v>6.9684278281441983E-2</v>
      </c>
      <c r="Y16" s="31">
        <f t="shared" si="2"/>
        <v>6.3877082054134143E-2</v>
      </c>
      <c r="Z16" s="31">
        <f t="shared" si="3"/>
        <v>5.3482366303577472E-2</v>
      </c>
      <c r="AB16" s="32">
        <f t="shared" si="4"/>
        <v>2.4942692001035459E-2</v>
      </c>
      <c r="AC16" s="32">
        <f t="shared" si="5"/>
        <v>2.3148214512711113E-2</v>
      </c>
      <c r="AD16" s="33">
        <f t="shared" si="6"/>
        <v>-0.17944774883243453</v>
      </c>
      <c r="AF16" s="32">
        <f t="shared" si="7"/>
        <v>2.551170534685623E-2</v>
      </c>
      <c r="AG16" s="32">
        <f t="shared" si="8"/>
        <v>2.4224180216406599E-2</v>
      </c>
      <c r="AH16" s="33">
        <f t="shared" si="9"/>
        <v>-0.12875251304496316</v>
      </c>
      <c r="AJ16" s="32">
        <f t="shared" si="10"/>
        <v>2.6840546061639679E-2</v>
      </c>
      <c r="AK16" s="32">
        <f t="shared" si="11"/>
        <v>2.5632359161584285E-2</v>
      </c>
      <c r="AL16" s="33">
        <f t="shared" si="12"/>
        <v>-0.12081869000553948</v>
      </c>
      <c r="AN16" s="32">
        <f t="shared" si="13"/>
        <v>2.5583231128219697E-2</v>
      </c>
      <c r="AO16" s="32">
        <f t="shared" si="14"/>
        <v>2.4651010949502474E-2</v>
      </c>
      <c r="AP16" s="33">
        <f t="shared" si="15"/>
        <v>-9.3222017871722254E-2</v>
      </c>
    </row>
    <row r="17" spans="5:42" x14ac:dyDescent="0.2">
      <c r="E17" s="14" t="s">
        <v>281</v>
      </c>
      <c r="F17" s="15">
        <v>603545.11</v>
      </c>
      <c r="G17" s="21">
        <v>29165912.68</v>
      </c>
      <c r="H17" s="15">
        <v>614337.93000000005</v>
      </c>
      <c r="I17" s="21">
        <v>30714866.93</v>
      </c>
      <c r="J17" s="15">
        <v>1994546.95</v>
      </c>
      <c r="K17" s="21">
        <v>92710589.980000004</v>
      </c>
      <c r="L17" s="15">
        <v>1967323.82</v>
      </c>
      <c r="M17" s="21">
        <v>94929063.019999996</v>
      </c>
      <c r="N17" s="15">
        <v>3923640.54</v>
      </c>
      <c r="O17" s="21">
        <v>177719150.31</v>
      </c>
      <c r="P17" s="15">
        <v>3908053.14</v>
      </c>
      <c r="Q17" s="21">
        <v>182921400.88999999</v>
      </c>
      <c r="R17" s="15">
        <v>7638073.8499999996</v>
      </c>
      <c r="S17" s="21">
        <v>362755395.72000003</v>
      </c>
      <c r="T17" s="15">
        <v>7655818.7300000004</v>
      </c>
      <c r="U17" s="21">
        <v>377514413.14999998</v>
      </c>
      <c r="W17" s="31">
        <f t="shared" si="0"/>
        <v>5.3108375760247253E-2</v>
      </c>
      <c r="X17" s="31">
        <f t="shared" si="1"/>
        <v>2.3929014371266235E-2</v>
      </c>
      <c r="Y17" s="31">
        <f t="shared" si="2"/>
        <v>2.9272312921401922E-2</v>
      </c>
      <c r="Z17" s="31">
        <f t="shared" si="3"/>
        <v>4.0685866024697231E-2</v>
      </c>
      <c r="AB17" s="32">
        <f t="shared" si="4"/>
        <v>2.0693510147339576E-2</v>
      </c>
      <c r="AC17" s="32">
        <f t="shared" si="5"/>
        <v>2.0001321555456926E-2</v>
      </c>
      <c r="AD17" s="33">
        <f t="shared" si="6"/>
        <v>-6.9218859188265036E-2</v>
      </c>
      <c r="AF17" s="32">
        <f t="shared" si="7"/>
        <v>2.1513690619704543E-2</v>
      </c>
      <c r="AG17" s="32">
        <f t="shared" si="8"/>
        <v>2.0724146614462181E-2</v>
      </c>
      <c r="AH17" s="33">
        <f t="shared" si="9"/>
        <v>-7.8954400524236176E-2</v>
      </c>
      <c r="AJ17" s="32">
        <f t="shared" si="10"/>
        <v>2.2077758829906032E-2</v>
      </c>
      <c r="AK17" s="32">
        <f t="shared" si="11"/>
        <v>2.1364657831098248E-2</v>
      </c>
      <c r="AL17" s="33">
        <f t="shared" si="12"/>
        <v>-7.1310099880778424E-2</v>
      </c>
      <c r="AN17" s="32">
        <f t="shared" si="13"/>
        <v>2.1055713960752769E-2</v>
      </c>
      <c r="AO17" s="32">
        <f t="shared" si="14"/>
        <v>2.0279540232966072E-2</v>
      </c>
      <c r="AP17" s="33">
        <f t="shared" si="15"/>
        <v>-7.7617372778669702E-2</v>
      </c>
    </row>
    <row r="18" spans="5:42" x14ac:dyDescent="0.2">
      <c r="E18" s="14" t="s">
        <v>282</v>
      </c>
      <c r="F18" s="15">
        <v>1455910.77</v>
      </c>
      <c r="G18" s="21">
        <v>90746462.239999995</v>
      </c>
      <c r="H18" s="15">
        <v>1520819.99</v>
      </c>
      <c r="I18" s="21">
        <v>95029549.879999995</v>
      </c>
      <c r="J18" s="15">
        <v>4785977.97</v>
      </c>
      <c r="K18" s="21">
        <v>284531136.10000002</v>
      </c>
      <c r="L18" s="15">
        <v>4964650.16</v>
      </c>
      <c r="M18" s="21">
        <v>296845286.37</v>
      </c>
      <c r="N18" s="15">
        <v>9397365.8699999992</v>
      </c>
      <c r="O18" s="21">
        <v>547148168.76999998</v>
      </c>
      <c r="P18" s="15">
        <v>9850439.8100000005</v>
      </c>
      <c r="Q18" s="21">
        <v>575678945.95000005</v>
      </c>
      <c r="R18" s="15">
        <v>18323661.34</v>
      </c>
      <c r="S18" s="21">
        <v>1115400926.52</v>
      </c>
      <c r="T18" s="15">
        <v>18752053.559999999</v>
      </c>
      <c r="U18" s="21">
        <v>1181097043.0999999</v>
      </c>
      <c r="W18" s="31">
        <f t="shared" si="0"/>
        <v>4.7198397979112239E-2</v>
      </c>
      <c r="X18" s="31">
        <f t="shared" si="1"/>
        <v>4.3278744248475165E-2</v>
      </c>
      <c r="Y18" s="31">
        <f t="shared" si="2"/>
        <v>5.2144517351009001E-2</v>
      </c>
      <c r="Z18" s="31">
        <f t="shared" si="3"/>
        <v>5.8899105261611011E-2</v>
      </c>
      <c r="AB18" s="32">
        <f t="shared" si="4"/>
        <v>1.6043719325933691E-2</v>
      </c>
      <c r="AC18" s="32">
        <f t="shared" si="5"/>
        <v>1.6003653515358523E-2</v>
      </c>
      <c r="AD18" s="33">
        <f t="shared" si="6"/>
        <v>-4.0065810575168337E-3</v>
      </c>
      <c r="AF18" s="32">
        <f t="shared" si="7"/>
        <v>1.6820577303420115E-2</v>
      </c>
      <c r="AG18" s="32">
        <f t="shared" si="8"/>
        <v>1.6724706060556604E-2</v>
      </c>
      <c r="AH18" s="33">
        <f t="shared" si="9"/>
        <v>-9.5871242863511397E-3</v>
      </c>
      <c r="AJ18" s="32">
        <f t="shared" si="10"/>
        <v>1.7175175585665333E-2</v>
      </c>
      <c r="AK18" s="32">
        <f t="shared" si="11"/>
        <v>1.7110995424271691E-2</v>
      </c>
      <c r="AL18" s="33">
        <f t="shared" si="12"/>
        <v>-6.4180161393641993E-3</v>
      </c>
      <c r="AN18" s="32">
        <f t="shared" si="13"/>
        <v>1.6427869929397484E-2</v>
      </c>
      <c r="AO18" s="32">
        <f t="shared" si="14"/>
        <v>1.5876810182152253E-2</v>
      </c>
      <c r="AP18" s="33">
        <f t="shared" si="15"/>
        <v>-5.5105974724523055E-2</v>
      </c>
    </row>
    <row r="19" spans="5:42" x14ac:dyDescent="0.2">
      <c r="E19" s="14" t="s">
        <v>283</v>
      </c>
      <c r="F19" s="15">
        <v>1365293.2</v>
      </c>
      <c r="G19" s="21">
        <v>64954612.899999999</v>
      </c>
      <c r="H19" s="15">
        <v>1435001.75</v>
      </c>
      <c r="I19" s="21">
        <v>70507576.519999996</v>
      </c>
      <c r="J19" s="15">
        <v>4432543.55</v>
      </c>
      <c r="K19" s="21">
        <v>205246343.91999999</v>
      </c>
      <c r="L19" s="15">
        <v>4674505.8899999997</v>
      </c>
      <c r="M19" s="21">
        <v>216735529.28999999</v>
      </c>
      <c r="N19" s="15">
        <v>8882304.3300000001</v>
      </c>
      <c r="O19" s="21">
        <v>395808941.42000002</v>
      </c>
      <c r="P19" s="15">
        <v>9448951.2200000007</v>
      </c>
      <c r="Q19" s="21">
        <v>421703042.08999997</v>
      </c>
      <c r="R19" s="15">
        <v>17018821.030000001</v>
      </c>
      <c r="S19" s="21">
        <v>818940491.95000005</v>
      </c>
      <c r="T19" s="15">
        <v>17870299.859999999</v>
      </c>
      <c r="U19" s="21">
        <v>877443365.98000002</v>
      </c>
      <c r="W19" s="31">
        <f t="shared" si="0"/>
        <v>8.5489903981861737E-2</v>
      </c>
      <c r="X19" s="31">
        <f t="shared" si="1"/>
        <v>5.597753972406061E-2</v>
      </c>
      <c r="Y19" s="31">
        <f t="shared" si="2"/>
        <v>6.5420706710420828E-2</v>
      </c>
      <c r="Z19" s="31">
        <f t="shared" si="3"/>
        <v>7.1437271212096601E-2</v>
      </c>
      <c r="AB19" s="32">
        <f t="shared" si="4"/>
        <v>2.1019187691902939E-2</v>
      </c>
      <c r="AC19" s="32">
        <f t="shared" si="5"/>
        <v>2.0352447507438455E-2</v>
      </c>
      <c r="AD19" s="33">
        <f t="shared" si="6"/>
        <v>-6.6674018446448435E-2</v>
      </c>
      <c r="AF19" s="32">
        <f t="shared" si="7"/>
        <v>2.159621197309949E-2</v>
      </c>
      <c r="AG19" s="32">
        <f t="shared" si="8"/>
        <v>2.1567787733340855E-2</v>
      </c>
      <c r="AH19" s="33">
        <f t="shared" si="9"/>
        <v>-2.8424239758635672E-3</v>
      </c>
      <c r="AJ19" s="32">
        <f t="shared" si="10"/>
        <v>2.2440888520946337E-2</v>
      </c>
      <c r="AK19" s="32">
        <f t="shared" si="11"/>
        <v>2.2406647040462666E-2</v>
      </c>
      <c r="AL19" s="33">
        <f t="shared" si="12"/>
        <v>-3.4241480483671038E-3</v>
      </c>
      <c r="AN19" s="32">
        <f t="shared" si="13"/>
        <v>2.0781511229803831E-2</v>
      </c>
      <c r="AO19" s="32">
        <f t="shared" si="14"/>
        <v>2.036632853225917E-2</v>
      </c>
      <c r="AP19" s="33">
        <f t="shared" si="15"/>
        <v>-4.1518269754466097E-2</v>
      </c>
    </row>
    <row r="20" spans="5:42" x14ac:dyDescent="0.2">
      <c r="E20" s="14" t="s">
        <v>284</v>
      </c>
      <c r="F20" s="15">
        <v>1254237.48</v>
      </c>
      <c r="G20" s="21">
        <v>62987634.979999997</v>
      </c>
      <c r="H20" s="15">
        <v>1345931.23</v>
      </c>
      <c r="I20" s="21">
        <v>69605291.079999998</v>
      </c>
      <c r="J20" s="15">
        <v>4153928.37</v>
      </c>
      <c r="K20" s="21">
        <v>200898821.37</v>
      </c>
      <c r="L20" s="15">
        <v>4295209.7300000004</v>
      </c>
      <c r="M20" s="21">
        <v>214410373.58000001</v>
      </c>
      <c r="N20" s="15">
        <v>8153719.96</v>
      </c>
      <c r="O20" s="21">
        <v>390558849.49000001</v>
      </c>
      <c r="P20" s="15">
        <v>8586172.0299999993</v>
      </c>
      <c r="Q20" s="21">
        <v>411611378.70999998</v>
      </c>
      <c r="R20" s="15">
        <v>15935974.32</v>
      </c>
      <c r="S20" s="21">
        <v>806071445.98000002</v>
      </c>
      <c r="T20" s="15">
        <v>16559919.82</v>
      </c>
      <c r="U20" s="21">
        <v>846508344.50999999</v>
      </c>
      <c r="W20" s="31">
        <f t="shared" si="0"/>
        <v>0.10506278100616506</v>
      </c>
      <c r="X20" s="31">
        <f t="shared" si="1"/>
        <v>6.7255507612538304E-2</v>
      </c>
      <c r="Y20" s="31">
        <f t="shared" si="2"/>
        <v>5.3903603125344125E-2</v>
      </c>
      <c r="Z20" s="31">
        <f t="shared" si="3"/>
        <v>5.0165402498332984E-2</v>
      </c>
      <c r="AB20" s="32">
        <f t="shared" si="4"/>
        <v>1.9912439646261507E-2</v>
      </c>
      <c r="AC20" s="32">
        <f t="shared" si="5"/>
        <v>1.9336622390574737E-2</v>
      </c>
      <c r="AD20" s="33">
        <f t="shared" si="6"/>
        <v>-5.7581725568676967E-2</v>
      </c>
      <c r="AF20" s="32">
        <f t="shared" si="7"/>
        <v>2.0676718467897898E-2</v>
      </c>
      <c r="AG20" s="32">
        <f t="shared" si="8"/>
        <v>2.003265820717106E-2</v>
      </c>
      <c r="AH20" s="33">
        <f t="shared" si="9"/>
        <v>-6.4406026072683781E-2</v>
      </c>
      <c r="AJ20" s="32">
        <f t="shared" si="10"/>
        <v>2.0877058529456698E-2</v>
      </c>
      <c r="AK20" s="32">
        <f t="shared" si="11"/>
        <v>2.0859899590019281E-2</v>
      </c>
      <c r="AL20" s="33">
        <f t="shared" si="12"/>
        <v>-1.7158939437416504E-3</v>
      </c>
      <c r="AN20" s="32">
        <f t="shared" si="13"/>
        <v>1.9769927838872235E-2</v>
      </c>
      <c r="AO20" s="32">
        <f t="shared" si="14"/>
        <v>1.9562618522780992E-2</v>
      </c>
      <c r="AP20" s="33">
        <f t="shared" si="15"/>
        <v>-2.0730931609124273E-2</v>
      </c>
    </row>
    <row r="21" spans="5:42" x14ac:dyDescent="0.2">
      <c r="E21" s="14" t="s">
        <v>285</v>
      </c>
      <c r="F21" s="15">
        <v>611893.86</v>
      </c>
      <c r="G21" s="21">
        <v>29051346.620000001</v>
      </c>
      <c r="H21" s="15">
        <v>642019.5</v>
      </c>
      <c r="I21" s="21">
        <v>30800223.07</v>
      </c>
      <c r="J21" s="15">
        <v>2011813.3</v>
      </c>
      <c r="K21" s="21">
        <v>90443971.090000004</v>
      </c>
      <c r="L21" s="15">
        <v>2017650.91</v>
      </c>
      <c r="M21" s="21">
        <v>94429638.390000001</v>
      </c>
      <c r="N21" s="15">
        <v>3965800.46</v>
      </c>
      <c r="O21" s="21">
        <v>174954861.61000001</v>
      </c>
      <c r="P21" s="15">
        <v>4084672.84</v>
      </c>
      <c r="Q21" s="21">
        <v>182449145.50999999</v>
      </c>
      <c r="R21" s="15">
        <v>7855892.4800000004</v>
      </c>
      <c r="S21" s="21">
        <v>360536426.91000003</v>
      </c>
      <c r="T21" s="15">
        <v>8018939.2999999998</v>
      </c>
      <c r="U21" s="21">
        <v>379581953.91000003</v>
      </c>
      <c r="W21" s="31">
        <f t="shared" si="0"/>
        <v>6.0199496872754575E-2</v>
      </c>
      <c r="X21" s="31">
        <f t="shared" si="1"/>
        <v>4.4067805205433699E-2</v>
      </c>
      <c r="Y21" s="31">
        <f t="shared" si="2"/>
        <v>4.2835528153003441E-2</v>
      </c>
      <c r="Z21" s="31">
        <f t="shared" si="3"/>
        <v>5.2825527681712718E-2</v>
      </c>
      <c r="AB21" s="32">
        <f t="shared" si="4"/>
        <v>2.1062495587683017E-2</v>
      </c>
      <c r="AC21" s="32">
        <f t="shared" si="5"/>
        <v>2.0844637993071524E-2</v>
      </c>
      <c r="AD21" s="33">
        <f t="shared" si="6"/>
        <v>-2.1785759461149384E-2</v>
      </c>
      <c r="AF21" s="32">
        <f t="shared" si="7"/>
        <v>2.2243752411070742E-2</v>
      </c>
      <c r="AG21" s="32">
        <f t="shared" si="8"/>
        <v>2.1366712235696403E-2</v>
      </c>
      <c r="AH21" s="33">
        <f t="shared" si="9"/>
        <v>-8.7704017537433912E-2</v>
      </c>
      <c r="AJ21" s="32">
        <f t="shared" si="10"/>
        <v>2.2667563641874378E-2</v>
      </c>
      <c r="AK21" s="32">
        <f t="shared" si="11"/>
        <v>2.2388007510707252E-2</v>
      </c>
      <c r="AL21" s="33">
        <f t="shared" si="12"/>
        <v>-2.7955613116712602E-2</v>
      </c>
      <c r="AN21" s="32">
        <f t="shared" si="13"/>
        <v>2.1789455637893286E-2</v>
      </c>
      <c r="AO21" s="32">
        <f t="shared" si="14"/>
        <v>2.1125712688389062E-2</v>
      </c>
      <c r="AP21" s="33">
        <f t="shared" si="15"/>
        <v>-6.6374294950422366E-2</v>
      </c>
    </row>
    <row r="22" spans="5:42" x14ac:dyDescent="0.2">
      <c r="E22" s="14" t="s">
        <v>286</v>
      </c>
      <c r="F22" s="15">
        <v>1089898.1200000001</v>
      </c>
      <c r="G22" s="21">
        <v>65712640.189999998</v>
      </c>
      <c r="H22" s="15">
        <v>1175022.53</v>
      </c>
      <c r="I22" s="21">
        <v>69690809.659999996</v>
      </c>
      <c r="J22" s="15">
        <v>3636868.71</v>
      </c>
      <c r="K22" s="21">
        <v>206264972.5</v>
      </c>
      <c r="L22" s="15">
        <v>3765179.14</v>
      </c>
      <c r="M22" s="21">
        <v>214522414.90000001</v>
      </c>
      <c r="N22" s="15">
        <v>7443885.0899999999</v>
      </c>
      <c r="O22" s="21">
        <v>397527228.75999999</v>
      </c>
      <c r="P22" s="15">
        <v>7534226.2800000003</v>
      </c>
      <c r="Q22" s="21">
        <v>412913562.69999999</v>
      </c>
      <c r="R22" s="15">
        <v>14337615.699999999</v>
      </c>
      <c r="S22" s="21">
        <v>806836794.37</v>
      </c>
      <c r="T22" s="15">
        <v>14299593.310000001</v>
      </c>
      <c r="U22" s="21">
        <v>849294930.84000003</v>
      </c>
      <c r="W22" s="31">
        <f t="shared" si="0"/>
        <v>6.0538877429024494E-2</v>
      </c>
      <c r="X22" s="31">
        <f t="shared" si="1"/>
        <v>4.0033178197524576E-2</v>
      </c>
      <c r="Y22" s="31">
        <f t="shared" si="2"/>
        <v>3.8705107038816765E-2</v>
      </c>
      <c r="Z22" s="31">
        <f t="shared" si="3"/>
        <v>5.2622955182841519E-2</v>
      </c>
      <c r="AB22" s="32">
        <f t="shared" si="4"/>
        <v>1.6585821492618377E-2</v>
      </c>
      <c r="AC22" s="32">
        <f t="shared" si="5"/>
        <v>1.6860509093416666E-2</v>
      </c>
      <c r="AD22" s="33">
        <f t="shared" si="6"/>
        <v>2.7468760079828874E-2</v>
      </c>
      <c r="AF22" s="32">
        <f t="shared" si="7"/>
        <v>1.7632022858364862E-2</v>
      </c>
      <c r="AG22" s="32">
        <f t="shared" si="8"/>
        <v>1.755144860622208E-2</v>
      </c>
      <c r="AH22" s="33">
        <f t="shared" si="9"/>
        <v>-8.0574252142782271E-3</v>
      </c>
      <c r="AJ22" s="32">
        <f t="shared" si="10"/>
        <v>1.8725472248076153E-2</v>
      </c>
      <c r="AK22" s="32">
        <f t="shared" si="11"/>
        <v>1.8246497476940349E-2</v>
      </c>
      <c r="AL22" s="33">
        <f t="shared" si="12"/>
        <v>-4.7897477113580458E-2</v>
      </c>
      <c r="AN22" s="32">
        <f t="shared" si="13"/>
        <v>1.7770155996907896E-2</v>
      </c>
      <c r="AO22" s="32">
        <f t="shared" si="14"/>
        <v>1.6837017142981067E-2</v>
      </c>
      <c r="AP22" s="33">
        <f t="shared" si="15"/>
        <v>-9.3313885392682858E-2</v>
      </c>
    </row>
    <row r="23" spans="5:42" x14ac:dyDescent="0.2">
      <c r="E23" s="14" t="s">
        <v>287</v>
      </c>
      <c r="F23" s="15">
        <v>1228232.25</v>
      </c>
      <c r="G23" s="21">
        <v>65997758.799999997</v>
      </c>
      <c r="H23" s="15">
        <v>1341662.54</v>
      </c>
      <c r="I23" s="21">
        <v>68503323.870000005</v>
      </c>
      <c r="J23" s="15">
        <v>3969295.15</v>
      </c>
      <c r="K23" s="21">
        <v>208762244.91999999</v>
      </c>
      <c r="L23" s="15">
        <v>4344928.46</v>
      </c>
      <c r="M23" s="21">
        <v>215532020.18000001</v>
      </c>
      <c r="N23" s="15">
        <v>8456510.7599999998</v>
      </c>
      <c r="O23" s="21">
        <v>405428458.25</v>
      </c>
      <c r="P23" s="15">
        <v>8821695.9700000007</v>
      </c>
      <c r="Q23" s="21">
        <v>420122847.51999998</v>
      </c>
      <c r="R23" s="15">
        <v>15773337.449999999</v>
      </c>
      <c r="S23" s="21">
        <v>833719385.57000005</v>
      </c>
      <c r="T23" s="15">
        <v>16022414.49</v>
      </c>
      <c r="U23" s="21">
        <v>864565752.39999998</v>
      </c>
      <c r="W23" s="31">
        <f t="shared" si="0"/>
        <v>3.7964396300075691E-2</v>
      </c>
      <c r="X23" s="31">
        <f t="shared" si="1"/>
        <v>3.242815894509217E-2</v>
      </c>
      <c r="Y23" s="31">
        <f t="shared" si="2"/>
        <v>3.6244099226352175E-2</v>
      </c>
      <c r="Z23" s="31">
        <f t="shared" si="3"/>
        <v>3.6998500171506479E-2</v>
      </c>
      <c r="AB23" s="32">
        <f t="shared" si="4"/>
        <v>1.8610211503121529E-2</v>
      </c>
      <c r="AC23" s="32">
        <f t="shared" si="5"/>
        <v>1.9585364099209218E-2</v>
      </c>
      <c r="AD23" s="33">
        <f t="shared" si="6"/>
        <v>9.7515259608768959E-2</v>
      </c>
      <c r="AF23" s="32">
        <f t="shared" si="7"/>
        <v>1.9013472246962461E-2</v>
      </c>
      <c r="AG23" s="32">
        <f t="shared" si="8"/>
        <v>2.0159085672613118E-2</v>
      </c>
      <c r="AH23" s="33">
        <f t="shared" si="9"/>
        <v>0.11456134256506573</v>
      </c>
      <c r="AJ23" s="32">
        <f t="shared" si="10"/>
        <v>2.0858207133514658E-2</v>
      </c>
      <c r="AK23" s="32">
        <f t="shared" si="11"/>
        <v>2.0997896263140137E-2</v>
      </c>
      <c r="AL23" s="33">
        <f t="shared" si="12"/>
        <v>1.3968912962547889E-2</v>
      </c>
      <c r="AN23" s="32">
        <f t="shared" si="13"/>
        <v>1.8919240361930687E-2</v>
      </c>
      <c r="AO23" s="32">
        <f t="shared" si="14"/>
        <v>1.8532326136586393E-2</v>
      </c>
      <c r="AP23" s="33">
        <f t="shared" si="15"/>
        <v>-3.8691422534429393E-2</v>
      </c>
    </row>
    <row r="24" spans="5:42" x14ac:dyDescent="0.2">
      <c r="E24" s="14" t="s">
        <v>288</v>
      </c>
      <c r="F24" s="15">
        <v>1207210.07</v>
      </c>
      <c r="G24" s="21">
        <v>78285377.739999995</v>
      </c>
      <c r="H24" s="15">
        <v>1371951.49</v>
      </c>
      <c r="I24" s="21">
        <v>84382319.189999998</v>
      </c>
      <c r="J24" s="15">
        <v>3950027.94</v>
      </c>
      <c r="K24" s="21">
        <v>249634076.69999999</v>
      </c>
      <c r="L24" s="15">
        <v>4354360.49</v>
      </c>
      <c r="M24" s="21">
        <v>262991346.37</v>
      </c>
      <c r="N24" s="15">
        <v>7681175.7400000002</v>
      </c>
      <c r="O24" s="21">
        <v>481224048.50999999</v>
      </c>
      <c r="P24" s="15">
        <v>8397541.8699999992</v>
      </c>
      <c r="Q24" s="21">
        <v>508229212.08999997</v>
      </c>
      <c r="R24" s="15">
        <v>15009888.630000001</v>
      </c>
      <c r="S24" s="21">
        <v>981818013.62</v>
      </c>
      <c r="T24" s="15">
        <v>15740945.52</v>
      </c>
      <c r="U24" s="21">
        <v>1033826823.7</v>
      </c>
      <c r="W24" s="31">
        <f t="shared" si="0"/>
        <v>7.7880973765612482E-2</v>
      </c>
      <c r="X24" s="31">
        <f t="shared" si="1"/>
        <v>5.3507397093275198E-2</v>
      </c>
      <c r="Y24" s="31">
        <f t="shared" si="2"/>
        <v>5.6117651774917079E-2</v>
      </c>
      <c r="Z24" s="31">
        <f t="shared" si="3"/>
        <v>5.2971945267373532E-2</v>
      </c>
      <c r="AB24" s="32">
        <f t="shared" si="4"/>
        <v>1.5420632879991519E-2</v>
      </c>
      <c r="AC24" s="32">
        <f t="shared" si="5"/>
        <v>1.6258755426131824E-2</v>
      </c>
      <c r="AD24" s="33">
        <f t="shared" si="6"/>
        <v>8.3812254614030496E-2</v>
      </c>
      <c r="AF24" s="32">
        <f t="shared" si="7"/>
        <v>1.5823272175885594E-2</v>
      </c>
      <c r="AG24" s="32">
        <f t="shared" si="8"/>
        <v>1.6557048549703579E-2</v>
      </c>
      <c r="AH24" s="33">
        <f t="shared" si="9"/>
        <v>7.3377637381798547E-2</v>
      </c>
      <c r="AJ24" s="32">
        <f t="shared" si="10"/>
        <v>1.5961745394443609E-2</v>
      </c>
      <c r="AK24" s="32">
        <f t="shared" si="11"/>
        <v>1.6523138911017411E-2</v>
      </c>
      <c r="AL24" s="33">
        <f t="shared" si="12"/>
        <v>5.613935165738014E-2</v>
      </c>
      <c r="AN24" s="32">
        <f t="shared" si="13"/>
        <v>1.5287852149562806E-2</v>
      </c>
      <c r="AO24" s="32">
        <f t="shared" si="14"/>
        <v>1.5225901629892097E-2</v>
      </c>
      <c r="AP24" s="33">
        <f t="shared" si="15"/>
        <v>-6.1950519670709095E-3</v>
      </c>
    </row>
    <row r="25" spans="5:42" x14ac:dyDescent="0.2">
      <c r="E25" s="14" t="s">
        <v>289</v>
      </c>
      <c r="F25" s="15">
        <v>574785.55000000005</v>
      </c>
      <c r="G25" s="21">
        <v>30431680.16</v>
      </c>
      <c r="H25" s="15">
        <v>607497.28</v>
      </c>
      <c r="I25" s="21">
        <v>32974722.829999998</v>
      </c>
      <c r="J25" s="15">
        <v>1909863.16</v>
      </c>
      <c r="K25" s="21">
        <v>97828658.530000001</v>
      </c>
      <c r="L25" s="15">
        <v>1965993.44</v>
      </c>
      <c r="M25" s="21">
        <v>102677583.70999999</v>
      </c>
      <c r="N25" s="15">
        <v>3705659.67</v>
      </c>
      <c r="O25" s="21">
        <v>187334025.38999999</v>
      </c>
      <c r="P25" s="15">
        <v>3844955.95</v>
      </c>
      <c r="Q25" s="21">
        <v>196923059.52000001</v>
      </c>
      <c r="R25" s="15">
        <v>7238182.4400000004</v>
      </c>
      <c r="S25" s="21">
        <v>385931136.00999999</v>
      </c>
      <c r="T25" s="15">
        <v>7536059.1600000001</v>
      </c>
      <c r="U25" s="21">
        <v>403731143.47000003</v>
      </c>
      <c r="W25" s="31">
        <f t="shared" si="0"/>
        <v>8.3565634780251905E-2</v>
      </c>
      <c r="X25" s="31">
        <f t="shared" si="1"/>
        <v>4.9565487791218436E-2</v>
      </c>
      <c r="Y25" s="31">
        <f t="shared" si="2"/>
        <v>5.1186825831757814E-2</v>
      </c>
      <c r="Z25" s="31">
        <f t="shared" si="3"/>
        <v>4.6122237360861226E-2</v>
      </c>
      <c r="AB25" s="32">
        <f t="shared" si="4"/>
        <v>1.8887736299079191E-2</v>
      </c>
      <c r="AC25" s="32">
        <f t="shared" si="5"/>
        <v>1.842312013149983E-2</v>
      </c>
      <c r="AD25" s="33">
        <f t="shared" si="6"/>
        <v>-4.6461616757936114E-2</v>
      </c>
      <c r="AF25" s="32">
        <f t="shared" si="7"/>
        <v>1.9522532442927489E-2</v>
      </c>
      <c r="AG25" s="32">
        <f t="shared" si="8"/>
        <v>1.9147250733448331E-2</v>
      </c>
      <c r="AH25" s="33">
        <f t="shared" si="9"/>
        <v>-3.7528170947915759E-2</v>
      </c>
      <c r="AJ25" s="32">
        <f t="shared" si="10"/>
        <v>1.9781028365164304E-2</v>
      </c>
      <c r="AK25" s="32">
        <f t="shared" si="11"/>
        <v>1.952516865913053E-2</v>
      </c>
      <c r="AL25" s="33">
        <f t="shared" si="12"/>
        <v>-2.5585970603377375E-2</v>
      </c>
      <c r="AN25" s="32">
        <f t="shared" si="13"/>
        <v>1.8755113968862178E-2</v>
      </c>
      <c r="AO25" s="32">
        <f t="shared" si="14"/>
        <v>1.8666033774924724E-2</v>
      </c>
      <c r="AP25" s="33">
        <f t="shared" si="15"/>
        <v>-8.9080193937454699E-3</v>
      </c>
    </row>
    <row r="26" spans="5:42" x14ac:dyDescent="0.2">
      <c r="E26" s="14" t="s">
        <v>290</v>
      </c>
      <c r="F26" s="15">
        <v>569611.81999999995</v>
      </c>
      <c r="G26" s="21">
        <v>29802955.870000001</v>
      </c>
      <c r="H26" s="15">
        <v>573709.55000000005</v>
      </c>
      <c r="I26" s="21">
        <v>31394589.5</v>
      </c>
      <c r="J26" s="15">
        <v>1895260.61</v>
      </c>
      <c r="K26" s="21">
        <v>93743739.730000004</v>
      </c>
      <c r="L26" s="15">
        <v>1919667.83</v>
      </c>
      <c r="M26" s="21">
        <v>99840253.170000002</v>
      </c>
      <c r="N26" s="15">
        <v>3633825.27</v>
      </c>
      <c r="O26" s="21">
        <v>176572838.86000001</v>
      </c>
      <c r="P26" s="15">
        <v>3734273.84</v>
      </c>
      <c r="Q26" s="21">
        <v>187827835.94</v>
      </c>
      <c r="R26" s="15">
        <v>6841627.6200000001</v>
      </c>
      <c r="S26" s="21">
        <v>354692840.60000002</v>
      </c>
      <c r="T26" s="15">
        <v>7079498.7599999998</v>
      </c>
      <c r="U26" s="21">
        <v>380157058.56999999</v>
      </c>
      <c r="W26" s="31">
        <f t="shared" si="0"/>
        <v>5.3405227217819547E-2</v>
      </c>
      <c r="X26" s="31">
        <f t="shared" si="1"/>
        <v>6.5033819405531809E-2</v>
      </c>
      <c r="Y26" s="31">
        <f t="shared" si="2"/>
        <v>6.374138374092618E-2</v>
      </c>
      <c r="Z26" s="31">
        <f t="shared" si="3"/>
        <v>7.1792308880338773E-2</v>
      </c>
      <c r="AB26" s="32">
        <f t="shared" si="4"/>
        <v>1.911259482061569E-2</v>
      </c>
      <c r="AC26" s="32">
        <f t="shared" si="5"/>
        <v>1.8274153576685565E-2</v>
      </c>
      <c r="AD26" s="33">
        <f t="shared" si="6"/>
        <v>-8.384412439301249E-2</v>
      </c>
      <c r="AF26" s="32">
        <f t="shared" si="7"/>
        <v>2.0217463218970302E-2</v>
      </c>
      <c r="AG26" s="32">
        <f t="shared" si="8"/>
        <v>1.9227393451530447E-2</v>
      </c>
      <c r="AH26" s="33">
        <f t="shared" si="9"/>
        <v>-9.9006976743985439E-2</v>
      </c>
      <c r="AJ26" s="32">
        <f t="shared" si="10"/>
        <v>2.0579752205723809E-2</v>
      </c>
      <c r="AK26" s="32">
        <f t="shared" si="11"/>
        <v>1.9881365407377009E-2</v>
      </c>
      <c r="AL26" s="33">
        <f t="shared" si="12"/>
        <v>-6.9838679834680062E-2</v>
      </c>
      <c r="AN26" s="32">
        <f t="shared" si="13"/>
        <v>1.9288879945889723E-2</v>
      </c>
      <c r="AO26" s="32">
        <f t="shared" si="14"/>
        <v>1.8622562965502378E-2</v>
      </c>
      <c r="AP26" s="33">
        <f t="shared" si="15"/>
        <v>-6.6631698038734435E-2</v>
      </c>
    </row>
    <row r="27" spans="5:42" x14ac:dyDescent="0.2">
      <c r="E27" s="14" t="s">
        <v>291</v>
      </c>
      <c r="F27" s="15">
        <v>508646.37</v>
      </c>
      <c r="G27" s="21">
        <v>31259931.91</v>
      </c>
      <c r="H27" s="15">
        <v>534649.19999999995</v>
      </c>
      <c r="I27" s="21">
        <v>34569265.700000003</v>
      </c>
      <c r="J27" s="15">
        <v>1684104.63</v>
      </c>
      <c r="K27" s="21">
        <v>99258460.269999996</v>
      </c>
      <c r="L27" s="15">
        <v>1801138.87</v>
      </c>
      <c r="M27" s="21">
        <v>108178945.29000001</v>
      </c>
      <c r="N27" s="15">
        <v>3368144.72</v>
      </c>
      <c r="O27" s="21">
        <v>194973493.27000001</v>
      </c>
      <c r="P27" s="15">
        <v>3676501.67</v>
      </c>
      <c r="Q27" s="21">
        <v>211911037.02000001</v>
      </c>
      <c r="R27" s="15">
        <v>6307672.5599999996</v>
      </c>
      <c r="S27" s="21">
        <v>410389900.63999999</v>
      </c>
      <c r="T27" s="15">
        <v>6965928.8200000003</v>
      </c>
      <c r="U27" s="21">
        <v>440795066.49000001</v>
      </c>
      <c r="W27" s="31">
        <f t="shared" si="0"/>
        <v>0.10586503513596433</v>
      </c>
      <c r="X27" s="31">
        <f t="shared" si="1"/>
        <v>8.9871281457870336E-2</v>
      </c>
      <c r="Y27" s="31">
        <f t="shared" si="2"/>
        <v>8.68710072632531E-2</v>
      </c>
      <c r="Z27" s="31">
        <f t="shared" si="3"/>
        <v>7.4088484640054242E-2</v>
      </c>
      <c r="AB27" s="32">
        <f t="shared" si="4"/>
        <v>1.6271512409701854E-2</v>
      </c>
      <c r="AC27" s="32">
        <f t="shared" si="5"/>
        <v>1.5466027095854684E-2</v>
      </c>
      <c r="AD27" s="33">
        <f t="shared" si="6"/>
        <v>-8.0548531384717043E-2</v>
      </c>
      <c r="AF27" s="32">
        <f t="shared" si="7"/>
        <v>1.6966862325074831E-2</v>
      </c>
      <c r="AG27" s="32">
        <f t="shared" si="8"/>
        <v>1.6649624981752306E-2</v>
      </c>
      <c r="AH27" s="33">
        <f t="shared" si="9"/>
        <v>-3.1723734332252465E-2</v>
      </c>
      <c r="AJ27" s="32">
        <f t="shared" si="10"/>
        <v>1.7274885234454824E-2</v>
      </c>
      <c r="AK27" s="32">
        <f t="shared" si="11"/>
        <v>1.7349269399559469E-2</v>
      </c>
      <c r="AL27" s="33">
        <f t="shared" si="12"/>
        <v>7.4384165104645489E-3</v>
      </c>
      <c r="AN27" s="32">
        <f t="shared" si="13"/>
        <v>1.5369950747236303E-2</v>
      </c>
      <c r="AO27" s="32">
        <f t="shared" si="14"/>
        <v>1.5803100691368629E-2</v>
      </c>
      <c r="AP27" s="33">
        <f t="shared" si="15"/>
        <v>4.3314994413232687E-2</v>
      </c>
    </row>
    <row r="28" spans="5:42" x14ac:dyDescent="0.2">
      <c r="E28" s="14" t="s">
        <v>292</v>
      </c>
      <c r="F28" s="15">
        <v>3407343.33</v>
      </c>
      <c r="G28" s="21">
        <v>200689226.25999999</v>
      </c>
      <c r="H28" s="15">
        <v>3695100.83</v>
      </c>
      <c r="I28" s="21">
        <v>214001085.25999999</v>
      </c>
      <c r="J28" s="15">
        <v>11357521.68</v>
      </c>
      <c r="K28" s="21">
        <v>637839886.39999998</v>
      </c>
      <c r="L28" s="15">
        <v>12124030.960000001</v>
      </c>
      <c r="M28" s="21">
        <v>671974712.38999999</v>
      </c>
      <c r="N28" s="15">
        <v>23302731.18</v>
      </c>
      <c r="O28" s="21">
        <v>1216512445.0599999</v>
      </c>
      <c r="P28" s="15">
        <v>24547194.699999999</v>
      </c>
      <c r="Q28" s="21">
        <v>1305244635.4300001</v>
      </c>
      <c r="R28" s="15">
        <v>44031234.979999997</v>
      </c>
      <c r="S28" s="21">
        <v>2476884037.3899999</v>
      </c>
      <c r="T28" s="15">
        <v>45899479.329999998</v>
      </c>
      <c r="U28" s="21">
        <v>2684077010.4699998</v>
      </c>
      <c r="W28" s="31">
        <f t="shared" si="0"/>
        <v>6.6330710661837003E-2</v>
      </c>
      <c r="X28" s="31">
        <f t="shared" si="1"/>
        <v>5.3516292596028546E-2</v>
      </c>
      <c r="Y28" s="31">
        <f t="shared" si="2"/>
        <v>7.2939813094656622E-2</v>
      </c>
      <c r="Z28" s="31">
        <f t="shared" si="3"/>
        <v>8.3650655401020776E-2</v>
      </c>
      <c r="AB28" s="32">
        <f t="shared" si="4"/>
        <v>1.6978207517655514E-2</v>
      </c>
      <c r="AC28" s="32">
        <f t="shared" si="5"/>
        <v>1.7266738743453792E-2</v>
      </c>
      <c r="AD28" s="33">
        <f t="shared" si="6"/>
        <v>2.885312257982775E-2</v>
      </c>
      <c r="AF28" s="32">
        <f t="shared" si="7"/>
        <v>1.7806226801058832E-2</v>
      </c>
      <c r="AG28" s="32">
        <f t="shared" si="8"/>
        <v>1.8042391680006358E-2</v>
      </c>
      <c r="AH28" s="33">
        <f t="shared" si="9"/>
        <v>2.3616487894752639E-2</v>
      </c>
      <c r="AJ28" s="32">
        <f t="shared" si="10"/>
        <v>1.9155357821966777E-2</v>
      </c>
      <c r="AK28" s="32">
        <f t="shared" si="11"/>
        <v>1.8806585396854106E-2</v>
      </c>
      <c r="AL28" s="33">
        <f t="shared" si="12"/>
        <v>-3.4877242511267142E-2</v>
      </c>
      <c r="AN28" s="32">
        <f t="shared" si="13"/>
        <v>1.7776865737484271E-2</v>
      </c>
      <c r="AO28" s="32">
        <f t="shared" si="14"/>
        <v>1.7100656632040037E-2</v>
      </c>
      <c r="AP28" s="33">
        <f t="shared" si="15"/>
        <v>-6.7620910544423374E-2</v>
      </c>
    </row>
    <row r="29" spans="5:42" x14ac:dyDescent="0.2">
      <c r="E29" s="14" t="s">
        <v>293</v>
      </c>
      <c r="F29" s="15">
        <v>286198.06</v>
      </c>
      <c r="G29" s="21">
        <v>16625129.039999999</v>
      </c>
      <c r="H29" s="15">
        <v>321816.31</v>
      </c>
      <c r="I29" s="21">
        <v>17890720.510000002</v>
      </c>
      <c r="J29" s="15">
        <v>970634.91</v>
      </c>
      <c r="K29" s="21">
        <v>52301157.920000002</v>
      </c>
      <c r="L29" s="15">
        <v>1053071.81</v>
      </c>
      <c r="M29" s="21">
        <v>55429677.469999999</v>
      </c>
      <c r="N29" s="15">
        <v>1870279.47</v>
      </c>
      <c r="O29" s="21">
        <v>100280092.36</v>
      </c>
      <c r="P29" s="15">
        <v>2015654.53</v>
      </c>
      <c r="Q29" s="21">
        <v>106286493.55</v>
      </c>
      <c r="R29" s="15">
        <v>3588129.87</v>
      </c>
      <c r="S29" s="21">
        <v>202291160.87</v>
      </c>
      <c r="T29" s="15">
        <v>3821955.46</v>
      </c>
      <c r="U29" s="21">
        <v>215617794.68000001</v>
      </c>
      <c r="W29" s="31">
        <f t="shared" si="0"/>
        <v>7.6125211837754406E-2</v>
      </c>
      <c r="X29" s="31">
        <f t="shared" si="1"/>
        <v>5.9817405090445405E-2</v>
      </c>
      <c r="Y29" s="31">
        <f t="shared" si="2"/>
        <v>5.9896247087979824E-2</v>
      </c>
      <c r="Z29" s="31">
        <f t="shared" si="3"/>
        <v>6.5878478094078485E-2</v>
      </c>
      <c r="AB29" s="32">
        <f t="shared" si="4"/>
        <v>1.7214787284442035E-2</v>
      </c>
      <c r="AC29" s="32">
        <f t="shared" si="5"/>
        <v>1.7987889857209557E-2</v>
      </c>
      <c r="AD29" s="33">
        <f t="shared" si="6"/>
        <v>7.7310257276752212E-2</v>
      </c>
      <c r="AF29" s="32">
        <f t="shared" si="7"/>
        <v>1.8558574008718621E-2</v>
      </c>
      <c r="AG29" s="32">
        <f t="shared" si="8"/>
        <v>1.8998339122033504E-2</v>
      </c>
      <c r="AH29" s="33">
        <f t="shared" si="9"/>
        <v>4.3976511331488347E-2</v>
      </c>
      <c r="AJ29" s="32">
        <f t="shared" si="10"/>
        <v>1.8650555917776781E-2</v>
      </c>
      <c r="AK29" s="32">
        <f t="shared" si="11"/>
        <v>1.8964352503093748E-2</v>
      </c>
      <c r="AL29" s="33">
        <f t="shared" si="12"/>
        <v>3.1379658531696664E-2</v>
      </c>
      <c r="AN29" s="32">
        <f t="shared" si="13"/>
        <v>1.7737452563762135E-2</v>
      </c>
      <c r="AO29" s="32">
        <f t="shared" si="14"/>
        <v>1.7725603147329249E-2</v>
      </c>
      <c r="AP29" s="33">
        <f t="shared" si="15"/>
        <v>-1.1849416432885979E-3</v>
      </c>
    </row>
    <row r="30" spans="5:42" x14ac:dyDescent="0.2">
      <c r="E30" s="14" t="s">
        <v>294</v>
      </c>
      <c r="F30" s="15">
        <v>1688240.06</v>
      </c>
      <c r="G30" s="21">
        <v>105275543.08</v>
      </c>
      <c r="H30" s="15">
        <v>1745926.46</v>
      </c>
      <c r="I30" s="21">
        <v>112953786.95</v>
      </c>
      <c r="J30" s="15">
        <v>5688880.8899999997</v>
      </c>
      <c r="K30" s="21">
        <v>343091034.43000001</v>
      </c>
      <c r="L30" s="15">
        <v>5772689.0300000003</v>
      </c>
      <c r="M30" s="21">
        <v>371903516.30000001</v>
      </c>
      <c r="N30" s="15">
        <v>11136626.49</v>
      </c>
      <c r="O30" s="21">
        <v>667341994.54999995</v>
      </c>
      <c r="P30" s="15">
        <v>11511281.210000001</v>
      </c>
      <c r="Q30" s="21">
        <v>716368982.96000004</v>
      </c>
      <c r="R30" s="15">
        <v>20583673.809999999</v>
      </c>
      <c r="S30" s="21">
        <v>1290921105.52</v>
      </c>
      <c r="T30" s="15">
        <v>21605386.18</v>
      </c>
      <c r="U30" s="21">
        <v>1403710767.01</v>
      </c>
      <c r="W30" s="31">
        <f t="shared" si="0"/>
        <v>7.2934735318014227E-2</v>
      </c>
      <c r="X30" s="31">
        <f t="shared" si="1"/>
        <v>8.397911626536117E-2</v>
      </c>
      <c r="Y30" s="31">
        <f t="shared" si="2"/>
        <v>7.3466062094683274E-2</v>
      </c>
      <c r="Z30" s="31">
        <f t="shared" si="3"/>
        <v>8.737145981091296E-2</v>
      </c>
      <c r="AB30" s="32">
        <f t="shared" si="4"/>
        <v>1.6036393739779511E-2</v>
      </c>
      <c r="AC30" s="32">
        <f t="shared" si="5"/>
        <v>1.5456998009042848E-2</v>
      </c>
      <c r="AD30" s="33">
        <f t="shared" si="6"/>
        <v>-5.793957307366638E-2</v>
      </c>
      <c r="AF30" s="32">
        <f t="shared" si="7"/>
        <v>1.6581257797806687E-2</v>
      </c>
      <c r="AG30" s="32">
        <f t="shared" si="8"/>
        <v>1.5522007125480894E-2</v>
      </c>
      <c r="AH30" s="33">
        <f t="shared" si="9"/>
        <v>-0.10592506723257934</v>
      </c>
      <c r="AJ30" s="32">
        <f t="shared" si="10"/>
        <v>1.6688034892079012E-2</v>
      </c>
      <c r="AK30" s="32">
        <f t="shared" si="11"/>
        <v>1.6068927443558451E-2</v>
      </c>
      <c r="AL30" s="33">
        <f t="shared" si="12"/>
        <v>-6.1910744852056165E-2</v>
      </c>
      <c r="AN30" s="32">
        <f t="shared" si="13"/>
        <v>1.5944951029140255E-2</v>
      </c>
      <c r="AO30" s="32">
        <f t="shared" si="14"/>
        <v>1.539162246793971E-2</v>
      </c>
      <c r="AP30" s="33">
        <f t="shared" si="15"/>
        <v>-5.5332856120054487E-2</v>
      </c>
    </row>
    <row r="31" spans="5:42" x14ac:dyDescent="0.2">
      <c r="E31" s="14" t="s">
        <v>295</v>
      </c>
      <c r="F31" s="15">
        <v>843271.77</v>
      </c>
      <c r="G31" s="21">
        <v>39226471.43</v>
      </c>
      <c r="H31" s="15">
        <v>866019.17</v>
      </c>
      <c r="I31" s="21">
        <v>40513775.030000001</v>
      </c>
      <c r="J31" s="15">
        <v>2841820.79</v>
      </c>
      <c r="K31" s="21">
        <v>123500056.66</v>
      </c>
      <c r="L31" s="15">
        <v>2909810.81</v>
      </c>
      <c r="M31" s="21">
        <v>124712080.45</v>
      </c>
      <c r="N31" s="15">
        <v>5715704.8300000001</v>
      </c>
      <c r="O31" s="21">
        <v>234171653.52000001</v>
      </c>
      <c r="P31" s="15">
        <v>5868396.29</v>
      </c>
      <c r="Q31" s="21">
        <v>238684661.53999999</v>
      </c>
      <c r="R31" s="15">
        <v>10752874.91</v>
      </c>
      <c r="S31" s="21">
        <v>490065378.58999997</v>
      </c>
      <c r="T31" s="15">
        <v>11292038.949999999</v>
      </c>
      <c r="U31" s="21">
        <v>502181783.23000002</v>
      </c>
      <c r="W31" s="31">
        <f t="shared" si="0"/>
        <v>3.2817216361079191E-2</v>
      </c>
      <c r="X31" s="31">
        <f t="shared" si="1"/>
        <v>9.8139533112664937E-3</v>
      </c>
      <c r="Y31" s="31">
        <f t="shared" si="2"/>
        <v>1.9272221689353771E-2</v>
      </c>
      <c r="Z31" s="31">
        <f t="shared" si="3"/>
        <v>2.4724057583624795E-2</v>
      </c>
      <c r="AB31" s="32">
        <f t="shared" si="4"/>
        <v>2.1497517856145339E-2</v>
      </c>
      <c r="AC31" s="32">
        <f t="shared" si="5"/>
        <v>2.1375918915448447E-2</v>
      </c>
      <c r="AD31" s="33">
        <f t="shared" si="6"/>
        <v>-1.2159894069689245E-2</v>
      </c>
      <c r="AF31" s="32">
        <f t="shared" si="7"/>
        <v>2.3010684098903961E-2</v>
      </c>
      <c r="AG31" s="32">
        <f t="shared" si="8"/>
        <v>2.3332228918806399E-2</v>
      </c>
      <c r="AH31" s="33">
        <f t="shared" si="9"/>
        <v>3.2154481990243761E-2</v>
      </c>
      <c r="AJ31" s="32">
        <f t="shared" si="10"/>
        <v>2.440818409949792E-2</v>
      </c>
      <c r="AK31" s="32">
        <f t="shared" si="11"/>
        <v>2.4586398858380536E-2</v>
      </c>
      <c r="AL31" s="33">
        <f t="shared" si="12"/>
        <v>1.7821475888261593E-2</v>
      </c>
      <c r="AN31" s="32">
        <f t="shared" si="13"/>
        <v>2.1941715084909323E-2</v>
      </c>
      <c r="AO31" s="32">
        <f t="shared" si="14"/>
        <v>2.2485958923819084E-2</v>
      </c>
      <c r="AP31" s="33">
        <f t="shared" si="15"/>
        <v>5.4424383890976091E-2</v>
      </c>
    </row>
    <row r="32" spans="5:42" x14ac:dyDescent="0.2">
      <c r="E32" s="14" t="s">
        <v>296</v>
      </c>
      <c r="F32" s="15">
        <v>889556.92</v>
      </c>
      <c r="G32" s="21">
        <v>51833210.869999997</v>
      </c>
      <c r="H32" s="15">
        <v>992826.73</v>
      </c>
      <c r="I32" s="21">
        <v>55707399.340000004</v>
      </c>
      <c r="J32" s="15">
        <v>3054527.23</v>
      </c>
      <c r="K32" s="21">
        <v>160347471.47999999</v>
      </c>
      <c r="L32" s="15">
        <v>3119221.72</v>
      </c>
      <c r="M32" s="21">
        <v>168636067.93000001</v>
      </c>
      <c r="N32" s="15">
        <v>6166526.5999999996</v>
      </c>
      <c r="O32" s="21">
        <v>310071113.82999998</v>
      </c>
      <c r="P32" s="15">
        <v>6358313.7699999996</v>
      </c>
      <c r="Q32" s="21">
        <v>325540770.47000003</v>
      </c>
      <c r="R32" s="15">
        <v>11676449.35</v>
      </c>
      <c r="S32" s="21">
        <v>646963621.64999998</v>
      </c>
      <c r="T32" s="15">
        <v>12095803.08</v>
      </c>
      <c r="U32" s="21">
        <v>678908418.92999995</v>
      </c>
      <c r="W32" s="31">
        <f t="shared" si="0"/>
        <v>7.4743362507806888E-2</v>
      </c>
      <c r="X32" s="31">
        <f t="shared" si="1"/>
        <v>5.1691469615932469E-2</v>
      </c>
      <c r="Y32" s="31">
        <f t="shared" si="2"/>
        <v>4.9890673300452812E-2</v>
      </c>
      <c r="Z32" s="31">
        <f t="shared" si="3"/>
        <v>4.9376496932746781E-2</v>
      </c>
      <c r="AB32" s="32">
        <f t="shared" si="4"/>
        <v>1.7161910386586862E-2</v>
      </c>
      <c r="AC32" s="32">
        <f t="shared" si="5"/>
        <v>1.7822169797237566E-2</v>
      </c>
      <c r="AD32" s="33">
        <f t="shared" si="6"/>
        <v>6.6025941065070426E-2</v>
      </c>
      <c r="AF32" s="32">
        <f t="shared" si="7"/>
        <v>1.9049425611809469E-2</v>
      </c>
      <c r="AG32" s="32">
        <f t="shared" si="8"/>
        <v>1.8496765005780222E-2</v>
      </c>
      <c r="AH32" s="33">
        <f t="shared" si="9"/>
        <v>-5.5266060602924758E-2</v>
      </c>
      <c r="AJ32" s="32">
        <f t="shared" si="10"/>
        <v>1.9887459118106913E-2</v>
      </c>
      <c r="AK32" s="32">
        <f t="shared" si="11"/>
        <v>1.9531543655254526E-2</v>
      </c>
      <c r="AL32" s="33">
        <f t="shared" si="12"/>
        <v>-3.5591546285238668E-2</v>
      </c>
      <c r="AN32" s="32">
        <f t="shared" si="13"/>
        <v>1.8048077139516241E-2</v>
      </c>
      <c r="AO32" s="32">
        <f t="shared" si="14"/>
        <v>1.781654600640202E-2</v>
      </c>
      <c r="AP32" s="33">
        <f t="shared" si="15"/>
        <v>-2.3153113311422113E-2</v>
      </c>
    </row>
    <row r="33" spans="5:42" x14ac:dyDescent="0.2">
      <c r="E33" s="14" t="s">
        <v>297</v>
      </c>
      <c r="F33" s="15">
        <v>426201.8</v>
      </c>
      <c r="G33" s="21">
        <v>24531538.43</v>
      </c>
      <c r="H33" s="15">
        <v>456018.41</v>
      </c>
      <c r="I33" s="21">
        <v>26412277.440000001</v>
      </c>
      <c r="J33" s="15">
        <v>1423202.36</v>
      </c>
      <c r="K33" s="21">
        <v>76488013.560000002</v>
      </c>
      <c r="L33" s="15">
        <v>1496288.17</v>
      </c>
      <c r="M33" s="21">
        <v>79511405.689999998</v>
      </c>
      <c r="N33" s="15">
        <v>2720871.81</v>
      </c>
      <c r="O33" s="21">
        <v>145369579.87</v>
      </c>
      <c r="P33" s="15">
        <v>2856457.24</v>
      </c>
      <c r="Q33" s="21">
        <v>153680664.19</v>
      </c>
      <c r="R33" s="15">
        <v>5196445.9400000004</v>
      </c>
      <c r="S33" s="21">
        <v>293817449.56999999</v>
      </c>
      <c r="T33" s="15">
        <v>5435924.2599999998</v>
      </c>
      <c r="U33" s="21">
        <v>315444732.36000001</v>
      </c>
      <c r="W33" s="31">
        <f t="shared" si="0"/>
        <v>7.6666166509150382E-2</v>
      </c>
      <c r="X33" s="31">
        <f t="shared" si="1"/>
        <v>3.9527659162286066E-2</v>
      </c>
      <c r="Y33" s="31">
        <f t="shared" si="2"/>
        <v>5.7172101119315095E-2</v>
      </c>
      <c r="Z33" s="31">
        <f t="shared" si="3"/>
        <v>7.3607890959680622E-2</v>
      </c>
      <c r="AB33" s="32">
        <f t="shared" si="4"/>
        <v>1.7373627064448238E-2</v>
      </c>
      <c r="AC33" s="32">
        <f t="shared" si="5"/>
        <v>1.7265395270662429E-2</v>
      </c>
      <c r="AD33" s="33">
        <f t="shared" si="6"/>
        <v>-1.0823179378580822E-2</v>
      </c>
      <c r="AF33" s="32">
        <f t="shared" si="7"/>
        <v>1.8606867844509885E-2</v>
      </c>
      <c r="AG33" s="32">
        <f t="shared" si="8"/>
        <v>1.8818534988976874E-2</v>
      </c>
      <c r="AH33" s="33">
        <f t="shared" si="9"/>
        <v>2.1166714446698917E-2</v>
      </c>
      <c r="AJ33" s="32">
        <f t="shared" si="10"/>
        <v>1.8716926969405846E-2</v>
      </c>
      <c r="AK33" s="32">
        <f t="shared" si="11"/>
        <v>1.8586965738698766E-2</v>
      </c>
      <c r="AL33" s="33">
        <f t="shared" si="12"/>
        <v>-1.2996123070707979E-2</v>
      </c>
      <c r="AN33" s="32">
        <f t="shared" si="13"/>
        <v>1.7685967758569024E-2</v>
      </c>
      <c r="AO33" s="32">
        <f t="shared" si="14"/>
        <v>1.7232572626371435E-2</v>
      </c>
      <c r="AP33" s="33">
        <f t="shared" si="15"/>
        <v>-4.5339513219758848E-2</v>
      </c>
    </row>
    <row r="34" spans="5:42" x14ac:dyDescent="0.2">
      <c r="E34" s="14" t="s">
        <v>298</v>
      </c>
      <c r="F34" s="15">
        <v>943282.38</v>
      </c>
      <c r="G34" s="21">
        <v>40553984.659999996</v>
      </c>
      <c r="H34" s="15">
        <v>930704.98</v>
      </c>
      <c r="I34" s="21">
        <v>40821963.380000003</v>
      </c>
      <c r="J34" s="15">
        <v>2855717.88</v>
      </c>
      <c r="K34" s="21">
        <v>126356118.18000001</v>
      </c>
      <c r="L34" s="15">
        <v>2756762.2</v>
      </c>
      <c r="M34" s="21">
        <v>128321984.08</v>
      </c>
      <c r="N34" s="15">
        <v>4990105.3600000003</v>
      </c>
      <c r="O34" s="21">
        <v>232616151.44999999</v>
      </c>
      <c r="P34" s="15">
        <v>4988053.79</v>
      </c>
      <c r="Q34" s="21">
        <v>239128892.69</v>
      </c>
      <c r="R34" s="15">
        <v>9598740.0800000001</v>
      </c>
      <c r="S34" s="21">
        <v>479400374.88999999</v>
      </c>
      <c r="T34" s="15">
        <v>9809322.4800000004</v>
      </c>
      <c r="U34" s="21">
        <v>499832429.57999998</v>
      </c>
      <c r="W34" s="31">
        <f t="shared" si="0"/>
        <v>6.6079504208207754E-3</v>
      </c>
      <c r="X34" s="31">
        <f t="shared" si="1"/>
        <v>1.5558137811732441E-2</v>
      </c>
      <c r="Y34" s="31">
        <f t="shared" si="2"/>
        <v>2.7997803245403189E-2</v>
      </c>
      <c r="Z34" s="31">
        <f t="shared" si="3"/>
        <v>4.2620022344972509E-2</v>
      </c>
      <c r="AB34" s="32">
        <f t="shared" si="4"/>
        <v>2.3259918548285019E-2</v>
      </c>
      <c r="AC34" s="32">
        <f t="shared" si="5"/>
        <v>2.2799123386994719E-2</v>
      </c>
      <c r="AD34" s="33">
        <f t="shared" si="6"/>
        <v>-4.6079516129030051E-2</v>
      </c>
      <c r="AF34" s="32">
        <f t="shared" si="7"/>
        <v>2.2600550896410894E-2</v>
      </c>
      <c r="AG34" s="32">
        <f t="shared" si="8"/>
        <v>2.1483163775595514E-2</v>
      </c>
      <c r="AH34" s="33">
        <f t="shared" si="9"/>
        <v>-0.11173871208153795</v>
      </c>
      <c r="AJ34" s="32">
        <f t="shared" si="10"/>
        <v>2.1452101794713966E-2</v>
      </c>
      <c r="AK34" s="32">
        <f t="shared" si="11"/>
        <v>2.0859268547136097E-2</v>
      </c>
      <c r="AL34" s="33">
        <f t="shared" si="12"/>
        <v>-5.9283324757786887E-2</v>
      </c>
      <c r="AN34" s="32">
        <f t="shared" si="13"/>
        <v>2.0022387513156333E-2</v>
      </c>
      <c r="AO34" s="32">
        <f t="shared" si="14"/>
        <v>1.9625222173444395E-2</v>
      </c>
      <c r="AP34" s="33">
        <f t="shared" si="15"/>
        <v>-3.9716533971193707E-2</v>
      </c>
    </row>
    <row r="35" spans="5:42" x14ac:dyDescent="0.2">
      <c r="E35" s="14" t="s">
        <v>299</v>
      </c>
      <c r="F35" s="15">
        <v>4743246.26</v>
      </c>
      <c r="G35" s="21">
        <v>249081205.94999999</v>
      </c>
      <c r="H35" s="15">
        <v>4774285.6500000004</v>
      </c>
      <c r="I35" s="21">
        <v>254278825.38999999</v>
      </c>
      <c r="J35" s="15">
        <v>14558265.18</v>
      </c>
      <c r="K35" s="21">
        <v>787832587.61000001</v>
      </c>
      <c r="L35" s="15">
        <v>14467359.050000001</v>
      </c>
      <c r="M35" s="21">
        <v>804634497.80999994</v>
      </c>
      <c r="N35" s="15">
        <v>31459071.77</v>
      </c>
      <c r="O35" s="21">
        <v>1544474859.6900001</v>
      </c>
      <c r="P35" s="15">
        <v>31155364.960000001</v>
      </c>
      <c r="Q35" s="21">
        <v>1575660520.3599999</v>
      </c>
      <c r="R35" s="15">
        <v>57459886.539999999</v>
      </c>
      <c r="S35" s="21">
        <v>3184081471.5700002</v>
      </c>
      <c r="T35" s="15">
        <v>56767329.68</v>
      </c>
      <c r="U35" s="21">
        <v>3289934085.6300001</v>
      </c>
      <c r="W35" s="31">
        <f t="shared" si="0"/>
        <v>2.086716828022487E-2</v>
      </c>
      <c r="X35" s="31">
        <f t="shared" si="1"/>
        <v>2.1326751982893809E-2</v>
      </c>
      <c r="Y35" s="31">
        <f t="shared" si="2"/>
        <v>2.0191756747830317E-2</v>
      </c>
      <c r="Z35" s="31">
        <f t="shared" si="3"/>
        <v>3.3244317083320846E-2</v>
      </c>
      <c r="AB35" s="32">
        <f t="shared" si="4"/>
        <v>1.9042971314954003E-2</v>
      </c>
      <c r="AC35" s="32">
        <f t="shared" si="5"/>
        <v>1.8775789304034431E-2</v>
      </c>
      <c r="AD35" s="33">
        <f t="shared" si="6"/>
        <v>-2.6718201091957203E-2</v>
      </c>
      <c r="AF35" s="32">
        <f t="shared" si="7"/>
        <v>1.8478881692574469E-2</v>
      </c>
      <c r="AG35" s="32">
        <f t="shared" si="8"/>
        <v>1.7980038252618159E-2</v>
      </c>
      <c r="AH35" s="33">
        <f t="shared" si="9"/>
        <v>-4.9884343995630978E-2</v>
      </c>
      <c r="AJ35" s="32">
        <f t="shared" si="10"/>
        <v>2.0368782031398247E-2</v>
      </c>
      <c r="AK35" s="32">
        <f t="shared" si="11"/>
        <v>1.9772891785650479E-2</v>
      </c>
      <c r="AL35" s="33">
        <f t="shared" si="12"/>
        <v>-5.9589024574776758E-2</v>
      </c>
      <c r="AN35" s="32">
        <f t="shared" si="13"/>
        <v>1.8045985020498801E-2</v>
      </c>
      <c r="AO35" s="32">
        <f t="shared" si="14"/>
        <v>1.7254853198412769E-2</v>
      </c>
      <c r="AP35" s="33">
        <f t="shared" si="15"/>
        <v>-7.9113182208603167E-2</v>
      </c>
    </row>
    <row r="36" spans="5:42" x14ac:dyDescent="0.2">
      <c r="E36" s="14" t="s">
        <v>300</v>
      </c>
      <c r="F36" s="15">
        <v>1876330.45</v>
      </c>
      <c r="G36" s="21">
        <v>77239056.420000002</v>
      </c>
      <c r="H36" s="15">
        <v>2061821.72</v>
      </c>
      <c r="I36" s="21">
        <v>83255885.140000001</v>
      </c>
      <c r="J36" s="15">
        <v>6343944.5800000001</v>
      </c>
      <c r="K36" s="21">
        <v>245220220.81</v>
      </c>
      <c r="L36" s="15">
        <v>6585270.1100000003</v>
      </c>
      <c r="M36" s="21">
        <v>257979506.65000001</v>
      </c>
      <c r="N36" s="15">
        <v>12511413</v>
      </c>
      <c r="O36" s="21">
        <v>460111014.82999998</v>
      </c>
      <c r="P36" s="15">
        <v>13047410.810000001</v>
      </c>
      <c r="Q36" s="21">
        <v>481529434.20999998</v>
      </c>
      <c r="R36" s="15">
        <v>23779533.199999999</v>
      </c>
      <c r="S36" s="21">
        <v>963163953.86000001</v>
      </c>
      <c r="T36" s="15">
        <v>24727685.16</v>
      </c>
      <c r="U36" s="21">
        <v>1016302120.23</v>
      </c>
      <c r="W36" s="31">
        <f t="shared" si="0"/>
        <v>7.7898785910621549E-2</v>
      </c>
      <c r="X36" s="31">
        <f t="shared" si="1"/>
        <v>5.2031948253916931E-2</v>
      </c>
      <c r="Y36" s="31">
        <f t="shared" si="2"/>
        <v>4.6550546910757155E-2</v>
      </c>
      <c r="Z36" s="31">
        <f t="shared" si="3"/>
        <v>5.5170426755530202E-2</v>
      </c>
      <c r="AB36" s="32">
        <f t="shared" si="4"/>
        <v>2.4292508699188999E-2</v>
      </c>
      <c r="AC36" s="32">
        <f t="shared" si="5"/>
        <v>2.476487657939036E-2</v>
      </c>
      <c r="AD36" s="33">
        <f t="shared" si="6"/>
        <v>4.7236788020136103E-2</v>
      </c>
      <c r="AF36" s="32">
        <f t="shared" si="7"/>
        <v>2.5870397469853743E-2</v>
      </c>
      <c r="AG36" s="32">
        <f t="shared" si="8"/>
        <v>2.55263303489227E-2</v>
      </c>
      <c r="AH36" s="33">
        <f t="shared" si="9"/>
        <v>-3.4406712093104294E-2</v>
      </c>
      <c r="AJ36" s="32">
        <f t="shared" si="10"/>
        <v>2.7192161449607261E-2</v>
      </c>
      <c r="AK36" s="32">
        <f t="shared" si="11"/>
        <v>2.7095770025783904E-2</v>
      </c>
      <c r="AL36" s="33">
        <f t="shared" si="12"/>
        <v>-9.6391423823356109E-3</v>
      </c>
      <c r="AN36" s="32">
        <f t="shared" si="13"/>
        <v>2.4688977514887831E-2</v>
      </c>
      <c r="AO36" s="32">
        <f t="shared" si="14"/>
        <v>2.4331037658766135E-2</v>
      </c>
      <c r="AP36" s="33">
        <f t="shared" si="15"/>
        <v>-3.5793985612169593E-2</v>
      </c>
    </row>
    <row r="37" spans="5:42" x14ac:dyDescent="0.2">
      <c r="E37" s="14" t="s">
        <v>301</v>
      </c>
      <c r="F37" s="15">
        <v>296970.03999999998</v>
      </c>
      <c r="G37" s="21">
        <v>14877129.609999999</v>
      </c>
      <c r="H37" s="15">
        <v>317984.09999999998</v>
      </c>
      <c r="I37" s="21">
        <v>16917970.02</v>
      </c>
      <c r="J37" s="15">
        <v>902364.47</v>
      </c>
      <c r="K37" s="21">
        <v>46188278.810000002</v>
      </c>
      <c r="L37" s="15">
        <v>1020848.94</v>
      </c>
      <c r="M37" s="21">
        <v>51360798.420000002</v>
      </c>
      <c r="N37" s="15">
        <v>1751966.42</v>
      </c>
      <c r="O37" s="21">
        <v>88172736.510000005</v>
      </c>
      <c r="P37" s="15">
        <v>1980871.08</v>
      </c>
      <c r="Q37" s="21">
        <v>98485647.480000004</v>
      </c>
      <c r="R37" s="15">
        <v>3399743.66</v>
      </c>
      <c r="S37" s="21">
        <v>184476756.16</v>
      </c>
      <c r="T37" s="15">
        <v>3795595.05</v>
      </c>
      <c r="U37" s="21">
        <v>203849445.80000001</v>
      </c>
      <c r="W37" s="31">
        <f t="shared" si="0"/>
        <v>0.13717971567769383</v>
      </c>
      <c r="X37" s="31">
        <f t="shared" si="1"/>
        <v>0.11198771080597449</v>
      </c>
      <c r="Y37" s="31">
        <f t="shared" si="2"/>
        <v>0.11696258251926175</v>
      </c>
      <c r="Z37" s="31">
        <f t="shared" si="3"/>
        <v>0.10501425785695047</v>
      </c>
      <c r="AB37" s="32">
        <f t="shared" si="4"/>
        <v>1.9961514605639039E-2</v>
      </c>
      <c r="AC37" s="32">
        <f t="shared" si="5"/>
        <v>1.8795641535248445E-2</v>
      </c>
      <c r="AD37" s="33">
        <f t="shared" si="6"/>
        <v>-0.1165873070390594</v>
      </c>
      <c r="AF37" s="32">
        <f t="shared" si="7"/>
        <v>1.953665503994995E-2</v>
      </c>
      <c r="AG37" s="32">
        <f t="shared" si="8"/>
        <v>1.9876033305636448E-2</v>
      </c>
      <c r="AH37" s="33">
        <f t="shared" si="9"/>
        <v>3.393782656864984E-2</v>
      </c>
      <c r="AJ37" s="32">
        <f t="shared" si="10"/>
        <v>1.9869706774965554E-2</v>
      </c>
      <c r="AK37" s="32">
        <f t="shared" si="11"/>
        <v>2.0113297020281719E-2</v>
      </c>
      <c r="AL37" s="33">
        <f t="shared" si="12"/>
        <v>2.4359024531616508E-2</v>
      </c>
      <c r="AN37" s="32">
        <f t="shared" si="13"/>
        <v>1.8429116658205662E-2</v>
      </c>
      <c r="AO37" s="32">
        <f t="shared" si="14"/>
        <v>1.8619599553505381E-2</v>
      </c>
      <c r="AP37" s="33">
        <f t="shared" si="15"/>
        <v>1.9048289529971854E-2</v>
      </c>
    </row>
    <row r="38" spans="5:42" x14ac:dyDescent="0.2">
      <c r="E38" s="14" t="s">
        <v>302</v>
      </c>
      <c r="F38" s="15">
        <v>1078368.45</v>
      </c>
      <c r="G38" s="21">
        <v>60034166.579999998</v>
      </c>
      <c r="H38" s="15">
        <v>1071505.22</v>
      </c>
      <c r="I38" s="21">
        <v>61879308.350000001</v>
      </c>
      <c r="J38" s="15">
        <v>3610113.68</v>
      </c>
      <c r="K38" s="21">
        <v>191249240.5</v>
      </c>
      <c r="L38" s="15">
        <v>3600418.04</v>
      </c>
      <c r="M38" s="21">
        <v>200501427.88999999</v>
      </c>
      <c r="N38" s="15">
        <v>7018686.1399999997</v>
      </c>
      <c r="O38" s="21">
        <v>363609296.18000001</v>
      </c>
      <c r="P38" s="15">
        <v>7110908.5</v>
      </c>
      <c r="Q38" s="21">
        <v>380409341.06999999</v>
      </c>
      <c r="R38" s="15">
        <v>13111638.66</v>
      </c>
      <c r="S38" s="21">
        <v>723429317.60000002</v>
      </c>
      <c r="T38" s="15">
        <v>13454479.18</v>
      </c>
      <c r="U38" s="21">
        <v>769285429.95000005</v>
      </c>
      <c r="W38" s="31">
        <f t="shared" si="0"/>
        <v>3.0734861081834364E-2</v>
      </c>
      <c r="X38" s="31">
        <f t="shared" si="1"/>
        <v>4.8377642524546315E-2</v>
      </c>
      <c r="Y38" s="31">
        <f t="shared" si="2"/>
        <v>4.620356263301735E-2</v>
      </c>
      <c r="Z38" s="31">
        <f t="shared" si="3"/>
        <v>6.3387135735843758E-2</v>
      </c>
      <c r="AB38" s="32">
        <f t="shared" si="4"/>
        <v>1.7962578835220334E-2</v>
      </c>
      <c r="AC38" s="32">
        <f t="shared" si="5"/>
        <v>1.7316050365970195E-2</v>
      </c>
      <c r="AD38" s="33">
        <f t="shared" si="6"/>
        <v>-6.4652846925013913E-2</v>
      </c>
      <c r="AF38" s="32">
        <f t="shared" si="7"/>
        <v>1.8876486361785055E-2</v>
      </c>
      <c r="AG38" s="32">
        <f t="shared" si="8"/>
        <v>1.795706932309369E-2</v>
      </c>
      <c r="AH38" s="33">
        <f t="shared" si="9"/>
        <v>-9.1941703869136485E-2</v>
      </c>
      <c r="AJ38" s="32">
        <f t="shared" si="10"/>
        <v>1.9302823700430065E-2</v>
      </c>
      <c r="AK38" s="32">
        <f t="shared" si="11"/>
        <v>1.8692780992177332E-2</v>
      </c>
      <c r="AL38" s="33">
        <f t="shared" si="12"/>
        <v>-6.1004270825273238E-2</v>
      </c>
      <c r="AN38" s="32">
        <f t="shared" si="13"/>
        <v>1.8124284350955366E-2</v>
      </c>
      <c r="AO38" s="32">
        <f t="shared" si="14"/>
        <v>1.7489580143061435E-2</v>
      </c>
      <c r="AP38" s="33">
        <f t="shared" si="15"/>
        <v>-6.3470420789393106E-2</v>
      </c>
    </row>
    <row r="39" spans="5:42" x14ac:dyDescent="0.2">
      <c r="E39" s="14" t="s">
        <v>303</v>
      </c>
      <c r="F39" s="15">
        <v>537267.65</v>
      </c>
      <c r="G39" s="21">
        <v>26283673.170000002</v>
      </c>
      <c r="H39" s="15">
        <v>549377.26</v>
      </c>
      <c r="I39" s="21">
        <v>27558179.530000001</v>
      </c>
      <c r="J39" s="15">
        <v>1741530.42</v>
      </c>
      <c r="K39" s="21">
        <v>82384807.260000005</v>
      </c>
      <c r="L39" s="15">
        <v>1760441.37</v>
      </c>
      <c r="M39" s="21">
        <v>84406143.060000002</v>
      </c>
      <c r="N39" s="15">
        <v>3394654.2</v>
      </c>
      <c r="O39" s="21">
        <v>156899271</v>
      </c>
      <c r="P39" s="15">
        <v>3411407.55</v>
      </c>
      <c r="Q39" s="21">
        <v>157500543.66</v>
      </c>
      <c r="R39" s="15">
        <v>6563250.7699999996</v>
      </c>
      <c r="S39" s="21">
        <v>324503060.38</v>
      </c>
      <c r="T39" s="15">
        <v>6698405.3700000001</v>
      </c>
      <c r="U39" s="21">
        <v>328218562.07999998</v>
      </c>
      <c r="W39" s="31">
        <f t="shared" si="0"/>
        <v>4.8490420336481432E-2</v>
      </c>
      <c r="X39" s="31">
        <f t="shared" si="1"/>
        <v>2.4535298038882575E-2</v>
      </c>
      <c r="Y39" s="31">
        <f t="shared" si="2"/>
        <v>3.8322208648120261E-3</v>
      </c>
      <c r="Z39" s="31">
        <f t="shared" si="3"/>
        <v>1.1449820213248703E-2</v>
      </c>
      <c r="AB39" s="32">
        <f t="shared" si="4"/>
        <v>2.0441117439142162E-2</v>
      </c>
      <c r="AC39" s="32">
        <f t="shared" si="5"/>
        <v>1.9935179658799471E-2</v>
      </c>
      <c r="AD39" s="33">
        <f t="shared" si="6"/>
        <v>-5.0593778034269121E-2</v>
      </c>
      <c r="AF39" s="32">
        <f t="shared" si="7"/>
        <v>2.1138975472793985E-2</v>
      </c>
      <c r="AG39" s="32">
        <f t="shared" si="8"/>
        <v>2.0856792008001036E-2</v>
      </c>
      <c r="AH39" s="33">
        <f t="shared" si="9"/>
        <v>-2.8218346479294901E-2</v>
      </c>
      <c r="AJ39" s="32">
        <f t="shared" si="10"/>
        <v>2.1635882552953355E-2</v>
      </c>
      <c r="AK39" s="32">
        <f t="shared" si="11"/>
        <v>2.1659655711184608E-2</v>
      </c>
      <c r="AL39" s="33">
        <f t="shared" si="12"/>
        <v>2.3773158231252256E-3</v>
      </c>
      <c r="AN39" s="32">
        <f t="shared" si="13"/>
        <v>2.0225543519726111E-2</v>
      </c>
      <c r="AO39" s="32">
        <f t="shared" si="14"/>
        <v>2.040836851989904E-2</v>
      </c>
      <c r="AP39" s="33">
        <f t="shared" si="15"/>
        <v>1.8282500017292869E-2</v>
      </c>
    </row>
    <row r="40" spans="5:42" x14ac:dyDescent="0.2">
      <c r="E40" s="14" t="s">
        <v>304</v>
      </c>
      <c r="F40" s="15">
        <v>1780594.88</v>
      </c>
      <c r="G40" s="21">
        <v>99236483.310000002</v>
      </c>
      <c r="H40" s="15">
        <v>1862152.91</v>
      </c>
      <c r="I40" s="21">
        <v>105019085.92</v>
      </c>
      <c r="J40" s="15">
        <v>5859545.6900000004</v>
      </c>
      <c r="K40" s="21">
        <v>311816498.20999998</v>
      </c>
      <c r="L40" s="15">
        <v>6015981.79</v>
      </c>
      <c r="M40" s="21">
        <v>324432014.94</v>
      </c>
      <c r="N40" s="15">
        <v>12255433.65</v>
      </c>
      <c r="O40" s="21">
        <v>606349791.60000002</v>
      </c>
      <c r="P40" s="15">
        <v>12159746.09</v>
      </c>
      <c r="Q40" s="21">
        <v>627896356.35000002</v>
      </c>
      <c r="R40" s="15">
        <v>22858280.84</v>
      </c>
      <c r="S40" s="21">
        <v>1228400846.53</v>
      </c>
      <c r="T40" s="15">
        <v>22725165.609999999</v>
      </c>
      <c r="U40" s="21">
        <v>1296282202.8599999</v>
      </c>
      <c r="W40" s="31">
        <f t="shared" si="0"/>
        <v>5.8270934409636523E-2</v>
      </c>
      <c r="X40" s="31">
        <f t="shared" si="1"/>
        <v>4.0458143819907214E-2</v>
      </c>
      <c r="Y40" s="31">
        <f t="shared" si="2"/>
        <v>3.5534876153159381E-2</v>
      </c>
      <c r="Z40" s="31">
        <f t="shared" si="3"/>
        <v>5.5259939393360005E-2</v>
      </c>
      <c r="AB40" s="32">
        <f t="shared" si="4"/>
        <v>1.7942946188829429E-2</v>
      </c>
      <c r="AC40" s="32">
        <f t="shared" si="5"/>
        <v>1.7731566540376529E-2</v>
      </c>
      <c r="AD40" s="33">
        <f t="shared" si="6"/>
        <v>-2.1137964845290014E-2</v>
      </c>
      <c r="AF40" s="32">
        <f t="shared" si="7"/>
        <v>1.8791647406846815E-2</v>
      </c>
      <c r="AG40" s="32">
        <f t="shared" si="8"/>
        <v>1.8543120015799264E-2</v>
      </c>
      <c r="AH40" s="33">
        <f t="shared" si="9"/>
        <v>-2.4852739104755037E-2</v>
      </c>
      <c r="AJ40" s="32">
        <f t="shared" si="10"/>
        <v>2.0211821327852833E-2</v>
      </c>
      <c r="AK40" s="32">
        <f t="shared" si="11"/>
        <v>1.9365849103959366E-2</v>
      </c>
      <c r="AL40" s="33">
        <f t="shared" si="12"/>
        <v>-8.4597222389346666E-2</v>
      </c>
      <c r="AN40" s="32">
        <f t="shared" si="13"/>
        <v>1.860816109380771E-2</v>
      </c>
      <c r="AO40" s="32">
        <f t="shared" si="14"/>
        <v>1.7531032640779338E-2</v>
      </c>
      <c r="AP40" s="33">
        <f t="shared" si="15"/>
        <v>-0.10771284530283719</v>
      </c>
    </row>
    <row r="41" spans="5:42" x14ac:dyDescent="0.2">
      <c r="E41" s="14" t="s">
        <v>305</v>
      </c>
      <c r="F41" s="15">
        <v>1343503.92</v>
      </c>
      <c r="G41" s="21">
        <v>71063895.090000004</v>
      </c>
      <c r="H41" s="15">
        <v>1410999.9</v>
      </c>
      <c r="I41" s="21">
        <v>76944104.049999997</v>
      </c>
      <c r="J41" s="15">
        <v>4518051.1100000003</v>
      </c>
      <c r="K41" s="21">
        <v>225162955.69</v>
      </c>
      <c r="L41" s="15">
        <v>4742723.05</v>
      </c>
      <c r="M41" s="21">
        <v>240679168.80000001</v>
      </c>
      <c r="N41" s="15">
        <v>9103635.3300000001</v>
      </c>
      <c r="O41" s="21">
        <v>436403514</v>
      </c>
      <c r="P41" s="15">
        <v>9722315.0899999999</v>
      </c>
      <c r="Q41" s="21">
        <v>469974105.70999998</v>
      </c>
      <c r="R41" s="15">
        <v>16695118.77</v>
      </c>
      <c r="S41" s="21">
        <v>869112172.32000005</v>
      </c>
      <c r="T41" s="15">
        <v>17840253.960000001</v>
      </c>
      <c r="U41" s="21">
        <v>939849712.41999996</v>
      </c>
      <c r="W41" s="31">
        <f t="shared" si="0"/>
        <v>8.2745379387843987E-2</v>
      </c>
      <c r="X41" s="31">
        <f t="shared" si="1"/>
        <v>6.8911038507428538E-2</v>
      </c>
      <c r="Y41" s="31">
        <f t="shared" si="2"/>
        <v>7.6925576062157872E-2</v>
      </c>
      <c r="Z41" s="31">
        <f t="shared" si="3"/>
        <v>8.1390575754075295E-2</v>
      </c>
      <c r="AB41" s="32">
        <f t="shared" si="4"/>
        <v>1.8905576710909217E-2</v>
      </c>
      <c r="AC41" s="32">
        <f t="shared" si="5"/>
        <v>1.8337985962941367E-2</v>
      </c>
      <c r="AD41" s="33">
        <f t="shared" si="6"/>
        <v>-5.6759074796785061E-2</v>
      </c>
      <c r="AF41" s="32">
        <f t="shared" si="7"/>
        <v>2.0065694626163842E-2</v>
      </c>
      <c r="AG41" s="32">
        <f t="shared" si="8"/>
        <v>1.9705581806878834E-2</v>
      </c>
      <c r="AH41" s="33">
        <f t="shared" si="9"/>
        <v>-3.6011281928500713E-2</v>
      </c>
      <c r="AJ41" s="32">
        <f t="shared" si="10"/>
        <v>2.0860591260041961E-2</v>
      </c>
      <c r="AK41" s="32">
        <f t="shared" si="11"/>
        <v>2.0686916517054253E-2</v>
      </c>
      <c r="AL41" s="33">
        <f t="shared" si="12"/>
        <v>-1.7367474298770821E-2</v>
      </c>
      <c r="AN41" s="32">
        <f t="shared" si="13"/>
        <v>1.92093947153383E-2</v>
      </c>
      <c r="AO41" s="32">
        <f t="shared" si="14"/>
        <v>1.8982028428846876E-2</v>
      </c>
      <c r="AP41" s="33">
        <f t="shared" si="15"/>
        <v>-2.2736628649142401E-2</v>
      </c>
    </row>
    <row r="42" spans="5:42" x14ac:dyDescent="0.2">
      <c r="E42" s="14" t="s">
        <v>306</v>
      </c>
      <c r="F42" s="15">
        <v>1002491.7</v>
      </c>
      <c r="G42" s="21">
        <v>41778164.149999999</v>
      </c>
      <c r="H42" s="15">
        <v>997281</v>
      </c>
      <c r="I42" s="21">
        <v>43660106.759999998</v>
      </c>
      <c r="J42" s="15">
        <v>3271846.46</v>
      </c>
      <c r="K42" s="21">
        <v>129487046</v>
      </c>
      <c r="L42" s="15">
        <v>3282740.04</v>
      </c>
      <c r="M42" s="21">
        <v>134494581.78</v>
      </c>
      <c r="N42" s="15">
        <v>6719888.04</v>
      </c>
      <c r="O42" s="21">
        <v>253147700.44</v>
      </c>
      <c r="P42" s="15">
        <v>6824742.7599999998</v>
      </c>
      <c r="Q42" s="21">
        <v>263087352.03999999</v>
      </c>
      <c r="R42" s="15">
        <v>12907828.23</v>
      </c>
      <c r="S42" s="21">
        <v>519517008.75999999</v>
      </c>
      <c r="T42" s="15">
        <v>13164659.310000001</v>
      </c>
      <c r="U42" s="21">
        <v>539271559.24000001</v>
      </c>
      <c r="W42" s="31">
        <f t="shared" si="0"/>
        <v>4.5046082045230307E-2</v>
      </c>
      <c r="X42" s="31">
        <f t="shared" si="1"/>
        <v>3.867209836573151E-2</v>
      </c>
      <c r="Y42" s="31">
        <f t="shared" si="2"/>
        <v>3.9264238161056682E-2</v>
      </c>
      <c r="Z42" s="31">
        <f t="shared" si="3"/>
        <v>3.802483873848677E-2</v>
      </c>
      <c r="AB42" s="32">
        <f t="shared" si="4"/>
        <v>2.3995590050358877E-2</v>
      </c>
      <c r="AC42" s="32">
        <f t="shared" si="5"/>
        <v>2.2841927654507641E-2</v>
      </c>
      <c r="AD42" s="33">
        <f t="shared" si="6"/>
        <v>-0.11536623958512369</v>
      </c>
      <c r="AF42" s="32">
        <f t="shared" si="7"/>
        <v>2.5267751184933202E-2</v>
      </c>
      <c r="AG42" s="32">
        <f t="shared" si="8"/>
        <v>2.4407972399733947E-2</v>
      </c>
      <c r="AH42" s="33">
        <f t="shared" si="9"/>
        <v>-8.5977878519925485E-2</v>
      </c>
      <c r="AJ42" s="32">
        <f t="shared" si="10"/>
        <v>2.6545325232344822E-2</v>
      </c>
      <c r="AK42" s="32">
        <f t="shared" si="11"/>
        <v>2.5940976284418115E-2</v>
      </c>
      <c r="AL42" s="33">
        <f t="shared" si="12"/>
        <v>-6.0434894792670696E-2</v>
      </c>
      <c r="AN42" s="32">
        <f t="shared" si="13"/>
        <v>2.4845824125775635E-2</v>
      </c>
      <c r="AO42" s="32">
        <f t="shared" si="14"/>
        <v>2.4411929545390947E-2</v>
      </c>
      <c r="AP42" s="33">
        <f t="shared" si="15"/>
        <v>-4.3389458038468887E-2</v>
      </c>
    </row>
    <row r="43" spans="5:42" x14ac:dyDescent="0.2">
      <c r="E43" s="14" t="s">
        <v>307</v>
      </c>
      <c r="F43" s="15">
        <v>1045946.65</v>
      </c>
      <c r="G43" s="21">
        <v>46329501.590000004</v>
      </c>
      <c r="H43" s="15">
        <v>1097352.6599999999</v>
      </c>
      <c r="I43" s="21">
        <v>51128813.359999999</v>
      </c>
      <c r="J43" s="15">
        <v>3390292.87</v>
      </c>
      <c r="K43" s="21">
        <v>145071039.36000001</v>
      </c>
      <c r="L43" s="15">
        <v>3535194.9</v>
      </c>
      <c r="M43" s="21">
        <v>157500915.66</v>
      </c>
      <c r="N43" s="15">
        <v>6836068.4000000004</v>
      </c>
      <c r="O43" s="21">
        <v>275395618.44</v>
      </c>
      <c r="P43" s="15">
        <v>7176305.2599999998</v>
      </c>
      <c r="Q43" s="21">
        <v>302899966.12</v>
      </c>
      <c r="R43" s="15">
        <v>13032647.859999999</v>
      </c>
      <c r="S43" s="21">
        <v>571491791.25999999</v>
      </c>
      <c r="T43" s="15">
        <v>13690050.48</v>
      </c>
      <c r="U43" s="21">
        <v>626196252.24000001</v>
      </c>
      <c r="W43" s="31">
        <f t="shared" si="0"/>
        <v>0.1035908353271796</v>
      </c>
      <c r="X43" s="31">
        <f t="shared" si="1"/>
        <v>8.5681307274256921E-2</v>
      </c>
      <c r="Y43" s="31">
        <f t="shared" si="2"/>
        <v>9.987213244640758E-2</v>
      </c>
      <c r="Z43" s="31">
        <f t="shared" si="3"/>
        <v>9.5722216515813863E-2</v>
      </c>
      <c r="AB43" s="32">
        <f t="shared" si="4"/>
        <v>2.2576255174429991E-2</v>
      </c>
      <c r="AC43" s="32">
        <f t="shared" si="5"/>
        <v>2.146250984300176E-2</v>
      </c>
      <c r="AD43" s="33">
        <f t="shared" si="6"/>
        <v>-0.11137453314282314</v>
      </c>
      <c r="AF43" s="32">
        <f t="shared" si="7"/>
        <v>2.336988061129722E-2</v>
      </c>
      <c r="AG43" s="32">
        <f t="shared" si="8"/>
        <v>2.2445551412739007E-2</v>
      </c>
      <c r="AH43" s="33">
        <f t="shared" si="9"/>
        <v>-9.2432919855821305E-2</v>
      </c>
      <c r="AJ43" s="32">
        <f t="shared" si="10"/>
        <v>2.4822720269565085E-2</v>
      </c>
      <c r="AK43" s="32">
        <f t="shared" si="11"/>
        <v>2.3691997565813395E-2</v>
      </c>
      <c r="AL43" s="33">
        <f t="shared" si="12"/>
        <v>-0.11307227037516895</v>
      </c>
      <c r="AN43" s="32">
        <f t="shared" si="13"/>
        <v>2.2804610773614422E-2</v>
      </c>
      <c r="AO43" s="32">
        <f t="shared" si="14"/>
        <v>2.1862236369235028E-2</v>
      </c>
      <c r="AP43" s="33">
        <f t="shared" si="15"/>
        <v>-9.4237440437939385E-2</v>
      </c>
    </row>
    <row r="44" spans="5:42" x14ac:dyDescent="0.2">
      <c r="E44" s="14" t="s">
        <v>308</v>
      </c>
      <c r="F44" s="15">
        <v>798001.34</v>
      </c>
      <c r="G44" s="21">
        <v>47370721.890000001</v>
      </c>
      <c r="H44" s="15">
        <v>832090.99</v>
      </c>
      <c r="I44" s="21">
        <v>51303959.829999998</v>
      </c>
      <c r="J44" s="15">
        <v>2705467.02</v>
      </c>
      <c r="K44" s="21">
        <v>150327775.87</v>
      </c>
      <c r="L44" s="15">
        <v>2812459.69</v>
      </c>
      <c r="M44" s="21">
        <v>160608051.33000001</v>
      </c>
      <c r="N44" s="15">
        <v>5299305.22</v>
      </c>
      <c r="O44" s="21">
        <v>284301795.45999998</v>
      </c>
      <c r="P44" s="15">
        <v>5463216.0499999998</v>
      </c>
      <c r="Q44" s="21">
        <v>303500828.72000003</v>
      </c>
      <c r="R44" s="15">
        <v>10156194.52</v>
      </c>
      <c r="S44" s="21">
        <v>573740551.67999995</v>
      </c>
      <c r="T44" s="15">
        <v>10323160.6</v>
      </c>
      <c r="U44" s="21">
        <v>614478591.50999999</v>
      </c>
      <c r="W44" s="31">
        <f t="shared" si="0"/>
        <v>8.3030990094121987E-2</v>
      </c>
      <c r="X44" s="31">
        <f t="shared" si="1"/>
        <v>6.838573510786293E-2</v>
      </c>
      <c r="Y44" s="31">
        <f t="shared" si="2"/>
        <v>6.7530467857003978E-2</v>
      </c>
      <c r="Z44" s="31">
        <f t="shared" si="3"/>
        <v>7.1004288803907689E-2</v>
      </c>
      <c r="AB44" s="32">
        <f t="shared" si="4"/>
        <v>1.6845876696856055E-2</v>
      </c>
      <c r="AC44" s="32">
        <f t="shared" si="5"/>
        <v>1.6218845343657754E-2</v>
      </c>
      <c r="AD44" s="33">
        <f t="shared" si="6"/>
        <v>-6.2703135319830058E-2</v>
      </c>
      <c r="AF44" s="32">
        <f t="shared" si="7"/>
        <v>1.7997119988920913E-2</v>
      </c>
      <c r="AG44" s="32">
        <f t="shared" si="8"/>
        <v>1.7511324411883078E-2</v>
      </c>
      <c r="AH44" s="33">
        <f t="shared" si="9"/>
        <v>-4.8579557703783485E-2</v>
      </c>
      <c r="AJ44" s="32">
        <f t="shared" si="10"/>
        <v>1.8639717738770274E-2</v>
      </c>
      <c r="AK44" s="32">
        <f t="shared" si="11"/>
        <v>1.8000662710019103E-2</v>
      </c>
      <c r="AL44" s="33">
        <f t="shared" si="12"/>
        <v>-6.3905502875117107E-2</v>
      </c>
      <c r="AN44" s="32">
        <f t="shared" si="13"/>
        <v>1.7701719863204912E-2</v>
      </c>
      <c r="AO44" s="32">
        <f t="shared" si="14"/>
        <v>1.6799870235726513E-2</v>
      </c>
      <c r="AP44" s="33">
        <f t="shared" si="15"/>
        <v>-9.0184962747839881E-2</v>
      </c>
    </row>
    <row r="45" spans="5:42" x14ac:dyDescent="0.2">
      <c r="E45" s="14" t="s">
        <v>309</v>
      </c>
      <c r="F45" s="15">
        <v>741602.28</v>
      </c>
      <c r="G45" s="21">
        <v>48001070.509999998</v>
      </c>
      <c r="H45" s="15">
        <v>777190.59</v>
      </c>
      <c r="I45" s="21">
        <v>50075697.740000002</v>
      </c>
      <c r="J45" s="15">
        <v>2495521.52</v>
      </c>
      <c r="K45" s="21">
        <v>149392936.81</v>
      </c>
      <c r="L45" s="15">
        <v>2614930.09</v>
      </c>
      <c r="M45" s="21">
        <v>156890971.38</v>
      </c>
      <c r="N45" s="15">
        <v>4861421.4400000004</v>
      </c>
      <c r="O45" s="21">
        <v>281651436.98000002</v>
      </c>
      <c r="P45" s="15">
        <v>5115809.6900000004</v>
      </c>
      <c r="Q45" s="21">
        <v>299617209.37</v>
      </c>
      <c r="R45" s="15">
        <v>9320782.9299999997</v>
      </c>
      <c r="S45" s="21">
        <v>576984894.07000005</v>
      </c>
      <c r="T45" s="15">
        <v>9711004.8499999996</v>
      </c>
      <c r="U45" s="21">
        <v>618800771.13999999</v>
      </c>
      <c r="W45" s="31">
        <f t="shared" si="0"/>
        <v>4.3220436710214617E-2</v>
      </c>
      <c r="X45" s="31">
        <f t="shared" si="1"/>
        <v>5.0190020559915068E-2</v>
      </c>
      <c r="Y45" s="31">
        <f t="shared" si="2"/>
        <v>6.37872562719278E-2</v>
      </c>
      <c r="Z45" s="31">
        <f t="shared" si="3"/>
        <v>7.2473088116804002E-2</v>
      </c>
      <c r="AB45" s="32">
        <f t="shared" si="4"/>
        <v>1.5449702936218954E-2</v>
      </c>
      <c r="AC45" s="32">
        <f t="shared" si="5"/>
        <v>1.5520314744994304E-2</v>
      </c>
      <c r="AD45" s="33">
        <f t="shared" si="6"/>
        <v>7.0611808775350449E-3</v>
      </c>
      <c r="AF45" s="32">
        <f t="shared" si="7"/>
        <v>1.6704414367152035E-2</v>
      </c>
      <c r="AG45" s="32">
        <f t="shared" si="8"/>
        <v>1.666718018888717E-2</v>
      </c>
      <c r="AH45" s="33">
        <f t="shared" si="9"/>
        <v>-3.7234178264865248E-3</v>
      </c>
      <c r="AJ45" s="32">
        <f t="shared" si="10"/>
        <v>1.7260417671311964E-2</v>
      </c>
      <c r="AK45" s="32">
        <f t="shared" si="11"/>
        <v>1.7074485476842021E-2</v>
      </c>
      <c r="AL45" s="33">
        <f t="shared" si="12"/>
        <v>-1.8593219446994338E-2</v>
      </c>
      <c r="AN45" s="32">
        <f t="shared" si="13"/>
        <v>1.6154292817359615E-2</v>
      </c>
      <c r="AO45" s="32">
        <f t="shared" si="14"/>
        <v>1.5693265591944363E-2</v>
      </c>
      <c r="AP45" s="33">
        <f t="shared" si="15"/>
        <v>-4.6102722541525171E-2</v>
      </c>
    </row>
    <row r="46" spans="5:42" x14ac:dyDescent="0.2">
      <c r="E46" s="14" t="s">
        <v>310</v>
      </c>
      <c r="F46" s="15">
        <v>549676.87</v>
      </c>
      <c r="G46" s="21">
        <v>35095192.140000001</v>
      </c>
      <c r="H46" s="15">
        <v>571733.78</v>
      </c>
      <c r="I46" s="21">
        <v>36685982.210000001</v>
      </c>
      <c r="J46" s="15">
        <v>1817864.47</v>
      </c>
      <c r="K46" s="21">
        <v>111005585.41</v>
      </c>
      <c r="L46" s="15">
        <v>1868386.97</v>
      </c>
      <c r="M46" s="21">
        <v>113776250.59</v>
      </c>
      <c r="N46" s="15">
        <v>3461908.95</v>
      </c>
      <c r="O46" s="21">
        <v>208873174.97999999</v>
      </c>
      <c r="P46" s="15">
        <v>3551894.61</v>
      </c>
      <c r="Q46" s="21">
        <v>214936056.84999999</v>
      </c>
      <c r="R46" s="15">
        <v>6765816.75</v>
      </c>
      <c r="S46" s="21">
        <v>424238960.02999997</v>
      </c>
      <c r="T46" s="15">
        <v>6882086.25</v>
      </c>
      <c r="U46" s="21">
        <v>438494861.76999998</v>
      </c>
      <c r="W46" s="31">
        <f t="shared" si="0"/>
        <v>4.5327863248450083E-2</v>
      </c>
      <c r="X46" s="31">
        <f t="shared" si="1"/>
        <v>2.4959691620620113E-2</v>
      </c>
      <c r="Y46" s="31">
        <f t="shared" si="2"/>
        <v>2.9026618045043542E-2</v>
      </c>
      <c r="Z46" s="31">
        <f t="shared" si="3"/>
        <v>3.3603471352541284E-2</v>
      </c>
      <c r="AB46" s="32">
        <f t="shared" si="4"/>
        <v>1.5662455068126035E-2</v>
      </c>
      <c r="AC46" s="32">
        <f t="shared" si="5"/>
        <v>1.5584529718388042E-2</v>
      </c>
      <c r="AD46" s="33">
        <f t="shared" si="6"/>
        <v>-7.7925349737993296E-3</v>
      </c>
      <c r="AF46" s="32">
        <f t="shared" si="7"/>
        <v>1.6376333346522189E-2</v>
      </c>
      <c r="AG46" s="32">
        <f t="shared" si="8"/>
        <v>1.64215902731129E-2</v>
      </c>
      <c r="AH46" s="33">
        <f t="shared" si="9"/>
        <v>4.5256926590710872E-3</v>
      </c>
      <c r="AJ46" s="32">
        <f t="shared" si="10"/>
        <v>1.6574215192216447E-2</v>
      </c>
      <c r="AK46" s="32">
        <f t="shared" si="11"/>
        <v>1.6525354852298248E-2</v>
      </c>
      <c r="AL46" s="33">
        <f t="shared" si="12"/>
        <v>-4.8860339918199019E-3</v>
      </c>
      <c r="AN46" s="32">
        <f t="shared" si="13"/>
        <v>1.5948126851719504E-2</v>
      </c>
      <c r="AO46" s="32">
        <f t="shared" si="14"/>
        <v>1.5694793371626332E-2</v>
      </c>
      <c r="AP46" s="33">
        <f t="shared" si="15"/>
        <v>-2.533334800931715E-2</v>
      </c>
    </row>
    <row r="47" spans="5:42" x14ac:dyDescent="0.2">
      <c r="E47" s="14" t="s">
        <v>311</v>
      </c>
      <c r="F47" s="15">
        <v>980397.74</v>
      </c>
      <c r="G47" s="21">
        <v>40619600.479999997</v>
      </c>
      <c r="H47" s="15">
        <v>1025186.58</v>
      </c>
      <c r="I47" s="21">
        <v>43945090.009999998</v>
      </c>
      <c r="J47" s="15">
        <v>3290043.53</v>
      </c>
      <c r="K47" s="21">
        <v>128339182.31</v>
      </c>
      <c r="L47" s="15">
        <v>3368461.28</v>
      </c>
      <c r="M47" s="21">
        <v>136253947.03999999</v>
      </c>
      <c r="N47" s="15">
        <v>6663334.3899999997</v>
      </c>
      <c r="O47" s="21">
        <v>242417442.63999999</v>
      </c>
      <c r="P47" s="15">
        <v>6778676.3399999999</v>
      </c>
      <c r="Q47" s="21">
        <v>262484294.86000001</v>
      </c>
      <c r="R47" s="15">
        <v>12457374.779999999</v>
      </c>
      <c r="S47" s="21">
        <v>497040861.62</v>
      </c>
      <c r="T47" s="15">
        <v>12712068.699999999</v>
      </c>
      <c r="U47" s="21">
        <v>540819283.22000003</v>
      </c>
      <c r="W47" s="31">
        <f t="shared" si="0"/>
        <v>8.1869085138771447E-2</v>
      </c>
      <c r="X47" s="31">
        <f t="shared" si="1"/>
        <v>6.1670680672423782E-2</v>
      </c>
      <c r="Y47" s="31">
        <f t="shared" si="2"/>
        <v>8.2778087259175251E-2</v>
      </c>
      <c r="Z47" s="31">
        <f t="shared" si="3"/>
        <v>8.8078113854288514E-2</v>
      </c>
      <c r="AB47" s="32">
        <f t="shared" si="4"/>
        <v>2.4136075402384168E-2</v>
      </c>
      <c r="AC47" s="32">
        <f t="shared" si="5"/>
        <v>2.3328808287039846E-2</v>
      </c>
      <c r="AD47" s="33">
        <f t="shared" si="6"/>
        <v>-8.072671153443213E-2</v>
      </c>
      <c r="AF47" s="32">
        <f t="shared" si="7"/>
        <v>2.5635534454730935E-2</v>
      </c>
      <c r="AG47" s="32">
        <f t="shared" si="8"/>
        <v>2.4721935424088102E-2</v>
      </c>
      <c r="AH47" s="33">
        <f t="shared" si="9"/>
        <v>-9.1359903064283307E-2</v>
      </c>
      <c r="AJ47" s="32">
        <f t="shared" si="10"/>
        <v>2.7487025345347485E-2</v>
      </c>
      <c r="AK47" s="32">
        <f t="shared" si="11"/>
        <v>2.5825074005343861E-2</v>
      </c>
      <c r="AL47" s="33">
        <f t="shared" si="12"/>
        <v>-0.16619513400036243</v>
      </c>
      <c r="AN47" s="32">
        <f t="shared" si="13"/>
        <v>2.5063079802730523E-2</v>
      </c>
      <c r="AO47" s="32">
        <f t="shared" si="14"/>
        <v>2.3505206072374555E-2</v>
      </c>
      <c r="AP47" s="33">
        <f t="shared" si="15"/>
        <v>-0.15578737303559681</v>
      </c>
    </row>
    <row r="48" spans="5:42" x14ac:dyDescent="0.2">
      <c r="E48" s="14" t="s">
        <v>312</v>
      </c>
      <c r="F48" s="15">
        <v>494907.21</v>
      </c>
      <c r="G48" s="21">
        <v>23866802.609999999</v>
      </c>
      <c r="H48" s="15">
        <v>531188.37</v>
      </c>
      <c r="I48" s="21">
        <v>26521824.609999999</v>
      </c>
      <c r="J48" s="15">
        <v>1635598.77</v>
      </c>
      <c r="K48" s="21">
        <v>75195731.640000001</v>
      </c>
      <c r="L48" s="15">
        <v>1749193.25</v>
      </c>
      <c r="M48" s="21">
        <v>83163691.129999995</v>
      </c>
      <c r="N48" s="15">
        <v>3265244.66</v>
      </c>
      <c r="O48" s="21">
        <v>144069253.56999999</v>
      </c>
      <c r="P48" s="15">
        <v>3512418.73</v>
      </c>
      <c r="Q48" s="21">
        <v>161087626.65000001</v>
      </c>
      <c r="R48" s="15">
        <v>6267020.1900000004</v>
      </c>
      <c r="S48" s="21">
        <v>297225237.27999997</v>
      </c>
      <c r="T48" s="15">
        <v>6646036.1399999997</v>
      </c>
      <c r="U48" s="21">
        <v>329198373.16000003</v>
      </c>
      <c r="W48" s="31">
        <f t="shared" si="0"/>
        <v>0.11124330491121449</v>
      </c>
      <c r="X48" s="31">
        <f t="shared" si="1"/>
        <v>0.10596292257846027</v>
      </c>
      <c r="Y48" s="31">
        <f t="shared" si="2"/>
        <v>0.11812633617714394</v>
      </c>
      <c r="Z48" s="31">
        <f t="shared" si="3"/>
        <v>0.10757207622271953</v>
      </c>
      <c r="AB48" s="32">
        <f t="shared" si="4"/>
        <v>2.0736217502072853E-2</v>
      </c>
      <c r="AC48" s="32">
        <f t="shared" si="5"/>
        <v>2.0028349399449558E-2</v>
      </c>
      <c r="AD48" s="33">
        <f t="shared" si="6"/>
        <v>-7.0786810262329566E-2</v>
      </c>
      <c r="AF48" s="32">
        <f t="shared" si="7"/>
        <v>2.1751218245078571E-2</v>
      </c>
      <c r="AG48" s="32">
        <f t="shared" si="8"/>
        <v>2.1033136291000988E-2</v>
      </c>
      <c r="AH48" s="33">
        <f t="shared" si="9"/>
        <v>-7.1808195407758318E-2</v>
      </c>
      <c r="AJ48" s="32">
        <f t="shared" si="10"/>
        <v>2.2664410199178909E-2</v>
      </c>
      <c r="AK48" s="32">
        <f t="shared" si="11"/>
        <v>2.1804398035061619E-2</v>
      </c>
      <c r="AL48" s="33">
        <f t="shared" si="12"/>
        <v>-8.6001216411728948E-2</v>
      </c>
      <c r="AN48" s="32">
        <f t="shared" si="13"/>
        <v>2.1085087684179982E-2</v>
      </c>
      <c r="AO48" s="32">
        <f t="shared" si="14"/>
        <v>2.0188544907449563E-2</v>
      </c>
      <c r="AP48" s="33">
        <f t="shared" si="15"/>
        <v>-8.9654277673041974E-2</v>
      </c>
    </row>
    <row r="49" spans="5:42" x14ac:dyDescent="0.2">
      <c r="E49" s="14" t="s">
        <v>313</v>
      </c>
      <c r="F49" s="15">
        <v>821904.42</v>
      </c>
      <c r="G49" s="21">
        <v>41754018.740000002</v>
      </c>
      <c r="H49" s="15">
        <v>906945.26</v>
      </c>
      <c r="I49" s="21">
        <v>45027942.200000003</v>
      </c>
      <c r="J49" s="15">
        <v>2775568.94</v>
      </c>
      <c r="K49" s="21">
        <v>134216353.70999999</v>
      </c>
      <c r="L49" s="15">
        <v>2976057.53</v>
      </c>
      <c r="M49" s="21">
        <v>140560414.28</v>
      </c>
      <c r="N49" s="15">
        <v>5714788.0999999996</v>
      </c>
      <c r="O49" s="21">
        <v>258023062.06</v>
      </c>
      <c r="P49" s="15">
        <v>6040834.3899999997</v>
      </c>
      <c r="Q49" s="21">
        <v>274866247.63</v>
      </c>
      <c r="R49" s="15">
        <v>10924567.65</v>
      </c>
      <c r="S49" s="21">
        <v>525326087.85000002</v>
      </c>
      <c r="T49" s="15">
        <v>11211653.52</v>
      </c>
      <c r="U49" s="21">
        <v>564865124.34000003</v>
      </c>
      <c r="W49" s="31">
        <f t="shared" si="0"/>
        <v>7.8409780873705689E-2</v>
      </c>
      <c r="X49" s="31">
        <f t="shared" si="1"/>
        <v>4.7267418571864644E-2</v>
      </c>
      <c r="Y49" s="31">
        <f t="shared" si="2"/>
        <v>6.5277829956468469E-2</v>
      </c>
      <c r="Z49" s="31">
        <f t="shared" si="3"/>
        <v>7.5265701446165109E-2</v>
      </c>
      <c r="AB49" s="32">
        <f t="shared" si="4"/>
        <v>1.9684438643330457E-2</v>
      </c>
      <c r="AC49" s="32">
        <f t="shared" si="5"/>
        <v>2.0141832286530739E-2</v>
      </c>
      <c r="AD49" s="33">
        <f t="shared" si="6"/>
        <v>4.5739364320028161E-2</v>
      </c>
      <c r="AF49" s="32">
        <f t="shared" si="7"/>
        <v>2.0679811835725665E-2</v>
      </c>
      <c r="AG49" s="32">
        <f t="shared" si="8"/>
        <v>2.117279993264402E-2</v>
      </c>
      <c r="AH49" s="33">
        <f t="shared" si="9"/>
        <v>4.9298809691835505E-2</v>
      </c>
      <c r="AJ49" s="32">
        <f t="shared" si="10"/>
        <v>2.2148361678891702E-2</v>
      </c>
      <c r="AK49" s="32">
        <f t="shared" si="11"/>
        <v>2.1977359687070864E-2</v>
      </c>
      <c r="AL49" s="33">
        <f t="shared" si="12"/>
        <v>-1.7100199182083775E-2</v>
      </c>
      <c r="AN49" s="32">
        <f t="shared" si="13"/>
        <v>2.0795783614537277E-2</v>
      </c>
      <c r="AO49" s="32">
        <f t="shared" si="14"/>
        <v>1.9848372712158367E-2</v>
      </c>
      <c r="AP49" s="33">
        <f t="shared" si="15"/>
        <v>-9.474109023789104E-2</v>
      </c>
    </row>
    <row r="50" spans="5:42" x14ac:dyDescent="0.2">
      <c r="E50" s="14" t="s">
        <v>314</v>
      </c>
      <c r="F50" s="15">
        <v>2181381.88</v>
      </c>
      <c r="G50" s="21">
        <v>86429391.269999996</v>
      </c>
      <c r="H50" s="15">
        <v>2169652.6800000002</v>
      </c>
      <c r="I50" s="21">
        <v>91884021.700000003</v>
      </c>
      <c r="J50" s="15">
        <v>7263664.9699999997</v>
      </c>
      <c r="K50" s="21">
        <v>277510922.56999999</v>
      </c>
      <c r="L50" s="15">
        <v>7172854.8899999997</v>
      </c>
      <c r="M50" s="21">
        <v>288422603.23000002</v>
      </c>
      <c r="N50" s="15">
        <v>14703487.49</v>
      </c>
      <c r="O50" s="21">
        <v>535242985.38999999</v>
      </c>
      <c r="P50" s="15">
        <v>14751445.060000001</v>
      </c>
      <c r="Q50" s="21">
        <v>562929410.5</v>
      </c>
      <c r="R50" s="15">
        <v>27849513.18</v>
      </c>
      <c r="S50" s="21">
        <v>1093814944.97</v>
      </c>
      <c r="T50" s="15">
        <v>28115402.68</v>
      </c>
      <c r="U50" s="21">
        <v>1162217646.51</v>
      </c>
      <c r="W50" s="31">
        <f t="shared" si="0"/>
        <v>6.311082780810158E-2</v>
      </c>
      <c r="X50" s="31">
        <f t="shared" si="1"/>
        <v>3.9319824095383628E-2</v>
      </c>
      <c r="Y50" s="31">
        <f t="shared" si="2"/>
        <v>5.1726834102882355E-2</v>
      </c>
      <c r="Z50" s="31">
        <f t="shared" si="3"/>
        <v>6.2535899563774963E-2</v>
      </c>
      <c r="AB50" s="32">
        <f t="shared" si="4"/>
        <v>2.5238889779814599E-2</v>
      </c>
      <c r="AC50" s="32">
        <f t="shared" si="5"/>
        <v>2.3612948582985242E-2</v>
      </c>
      <c r="AD50" s="33">
        <f t="shared" si="6"/>
        <v>-0.16259411968293572</v>
      </c>
      <c r="AF50" s="32">
        <f t="shared" si="7"/>
        <v>2.6174339023242576E-2</v>
      </c>
      <c r="AG50" s="32">
        <f t="shared" si="8"/>
        <v>2.4869253691188937E-2</v>
      </c>
      <c r="AH50" s="33">
        <f t="shared" si="9"/>
        <v>-0.1305085332053639</v>
      </c>
      <c r="AJ50" s="32">
        <f t="shared" si="10"/>
        <v>2.7470677601288761E-2</v>
      </c>
      <c r="AK50" s="32">
        <f t="shared" si="11"/>
        <v>2.6204786576877564E-2</v>
      </c>
      <c r="AL50" s="33">
        <f t="shared" si="12"/>
        <v>-0.12658910244111971</v>
      </c>
      <c r="AN50" s="32">
        <f t="shared" si="13"/>
        <v>2.5460900226375885E-2</v>
      </c>
      <c r="AO50" s="32">
        <f t="shared" si="14"/>
        <v>2.4191168293156776E-2</v>
      </c>
      <c r="AP50" s="33">
        <f t="shared" si="15"/>
        <v>-0.12697319332191093</v>
      </c>
    </row>
    <row r="51" spans="5:42" x14ac:dyDescent="0.2">
      <c r="E51" s="14" t="s">
        <v>315</v>
      </c>
      <c r="F51" s="15">
        <v>1343410.92</v>
      </c>
      <c r="G51" s="21">
        <v>59048309.719999999</v>
      </c>
      <c r="H51" s="15">
        <v>1423392.56</v>
      </c>
      <c r="I51" s="21">
        <v>65297590.75</v>
      </c>
      <c r="J51" s="15">
        <v>4464194.4000000004</v>
      </c>
      <c r="K51" s="21">
        <v>187048919.78</v>
      </c>
      <c r="L51" s="15">
        <v>4633168.2300000004</v>
      </c>
      <c r="M51" s="21">
        <v>203120376.00999999</v>
      </c>
      <c r="N51" s="15">
        <v>9010717.6899999995</v>
      </c>
      <c r="O51" s="21">
        <v>359001244.61000001</v>
      </c>
      <c r="P51" s="15">
        <v>9369386.7799999993</v>
      </c>
      <c r="Q51" s="21">
        <v>393369835.04000002</v>
      </c>
      <c r="R51" s="15">
        <v>17161625.960000001</v>
      </c>
      <c r="S51" s="21">
        <v>739015596.38</v>
      </c>
      <c r="T51" s="15">
        <v>17722293.5</v>
      </c>
      <c r="U51" s="21">
        <v>812324324.00999999</v>
      </c>
      <c r="W51" s="31">
        <f t="shared" si="0"/>
        <v>0.10583336016955171</v>
      </c>
      <c r="X51" s="31">
        <f t="shared" si="1"/>
        <v>8.5921138966761415E-2</v>
      </c>
      <c r="Y51" s="31">
        <f t="shared" si="2"/>
        <v>9.5733903283082566E-2</v>
      </c>
      <c r="Z51" s="31">
        <f t="shared" si="3"/>
        <v>9.9197808529476322E-2</v>
      </c>
      <c r="AB51" s="32">
        <f t="shared" si="4"/>
        <v>2.2751047851670834E-2</v>
      </c>
      <c r="AC51" s="32">
        <f t="shared" si="5"/>
        <v>2.1798546372861393E-2</v>
      </c>
      <c r="AD51" s="33">
        <f t="shared" si="6"/>
        <v>-9.5250147880944144E-2</v>
      </c>
      <c r="AF51" s="32">
        <f t="shared" si="7"/>
        <v>2.386645378786801E-2</v>
      </c>
      <c r="AG51" s="32">
        <f t="shared" si="8"/>
        <v>2.2809962845735877E-2</v>
      </c>
      <c r="AH51" s="33">
        <f t="shared" si="9"/>
        <v>-0.10564909421321329</v>
      </c>
      <c r="AJ51" s="32">
        <f t="shared" si="10"/>
        <v>2.5099405156070606E-2</v>
      </c>
      <c r="AK51" s="32">
        <f t="shared" si="11"/>
        <v>2.3818264506853374E-2</v>
      </c>
      <c r="AL51" s="33">
        <f t="shared" si="12"/>
        <v>-0.12811406492172323</v>
      </c>
      <c r="AN51" s="32">
        <f t="shared" si="13"/>
        <v>2.322227845266683E-2</v>
      </c>
      <c r="AO51" s="32">
        <f t="shared" si="14"/>
        <v>2.1816770686509484E-2</v>
      </c>
      <c r="AP51" s="33">
        <f t="shared" si="15"/>
        <v>-0.14055077661573462</v>
      </c>
    </row>
    <row r="52" spans="5:42" x14ac:dyDescent="0.2">
      <c r="E52" s="14" t="s">
        <v>316</v>
      </c>
      <c r="F52" s="15">
        <v>1253590.79</v>
      </c>
      <c r="G52" s="21">
        <v>68626049.480000004</v>
      </c>
      <c r="H52" s="15">
        <v>1275718.8799999999</v>
      </c>
      <c r="I52" s="21">
        <v>76429466.219999999</v>
      </c>
      <c r="J52" s="15">
        <v>4188361.72</v>
      </c>
      <c r="K52" s="21">
        <v>217442077.41</v>
      </c>
      <c r="L52" s="15">
        <v>4248749.99</v>
      </c>
      <c r="M52" s="21">
        <v>237534213.24000001</v>
      </c>
      <c r="N52" s="15">
        <v>7869946.9400000004</v>
      </c>
      <c r="O52" s="21">
        <v>407626054.13999999</v>
      </c>
      <c r="P52" s="15">
        <v>8057324.5899999999</v>
      </c>
      <c r="Q52" s="21">
        <v>434658790.60000002</v>
      </c>
      <c r="R52" s="15">
        <v>15064229.48</v>
      </c>
      <c r="S52" s="21">
        <v>832895128.25</v>
      </c>
      <c r="T52" s="15">
        <v>15440247.189999999</v>
      </c>
      <c r="U52" s="21">
        <v>879825244.04999995</v>
      </c>
      <c r="W52" s="31">
        <f t="shared" si="0"/>
        <v>0.11370925179474566</v>
      </c>
      <c r="X52" s="31">
        <f t="shared" si="1"/>
        <v>9.240224371162116E-2</v>
      </c>
      <c r="Y52" s="31">
        <f t="shared" si="2"/>
        <v>6.6317489241538005E-2</v>
      </c>
      <c r="Z52" s="31">
        <f t="shared" si="3"/>
        <v>5.6345768162439663E-2</v>
      </c>
      <c r="AB52" s="32">
        <f t="shared" si="4"/>
        <v>1.8266981700080807E-2</v>
      </c>
      <c r="AC52" s="32">
        <f t="shared" si="5"/>
        <v>1.6691453481146659E-2</v>
      </c>
      <c r="AD52" s="33">
        <f t="shared" si="6"/>
        <v>-0.15755282189341482</v>
      </c>
      <c r="AF52" s="32">
        <f t="shared" si="7"/>
        <v>1.9261965162807908E-2</v>
      </c>
      <c r="AG52" s="32">
        <f t="shared" si="8"/>
        <v>1.7886896931799651E-2</v>
      </c>
      <c r="AH52" s="33">
        <f t="shared" si="9"/>
        <v>-0.13750682310082579</v>
      </c>
      <c r="AJ52" s="32">
        <f t="shared" si="10"/>
        <v>1.9306780957865494E-2</v>
      </c>
      <c r="AK52" s="32">
        <f t="shared" si="11"/>
        <v>1.8537125589655565E-2</v>
      </c>
      <c r="AL52" s="33">
        <f t="shared" si="12"/>
        <v>-7.6965536820992886E-2</v>
      </c>
      <c r="AN52" s="32">
        <f t="shared" si="13"/>
        <v>1.8086586136782341E-2</v>
      </c>
      <c r="AO52" s="32">
        <f t="shared" si="14"/>
        <v>1.7549220478064096E-2</v>
      </c>
      <c r="AP52" s="33">
        <f t="shared" si="15"/>
        <v>-5.373656587182446E-2</v>
      </c>
    </row>
    <row r="53" spans="5:42" x14ac:dyDescent="0.2">
      <c r="E53" s="14" t="s">
        <v>317</v>
      </c>
      <c r="F53" s="15">
        <v>783258.09</v>
      </c>
      <c r="G53" s="21">
        <v>42258899.600000001</v>
      </c>
      <c r="H53" s="15">
        <v>756522.74</v>
      </c>
      <c r="I53" s="21">
        <v>42535247.490000002</v>
      </c>
      <c r="J53" s="15">
        <v>2598659.67</v>
      </c>
      <c r="K53" s="21">
        <v>133411468.16</v>
      </c>
      <c r="L53" s="15">
        <v>2580715.46</v>
      </c>
      <c r="M53" s="21">
        <v>134560926</v>
      </c>
      <c r="N53" s="15">
        <v>5240240.7699999996</v>
      </c>
      <c r="O53" s="21">
        <v>260217057.99000001</v>
      </c>
      <c r="P53" s="15">
        <v>5392632.7199999997</v>
      </c>
      <c r="Q53" s="21">
        <v>265628857.43000001</v>
      </c>
      <c r="R53" s="15">
        <v>9863675.8599999994</v>
      </c>
      <c r="S53" s="21">
        <v>535658150.06</v>
      </c>
      <c r="T53" s="15">
        <v>10217699.58</v>
      </c>
      <c r="U53" s="21">
        <v>551182568.80999994</v>
      </c>
      <c r="W53" s="31">
        <f t="shared" si="0"/>
        <v>6.5394009928266229E-3</v>
      </c>
      <c r="X53" s="31">
        <f t="shared" si="1"/>
        <v>8.6158847950122408E-3</v>
      </c>
      <c r="Y53" s="31">
        <f t="shared" si="2"/>
        <v>2.0797250886634689E-2</v>
      </c>
      <c r="Z53" s="31">
        <f t="shared" si="3"/>
        <v>2.8981951918888985E-2</v>
      </c>
      <c r="AB53" s="32">
        <f t="shared" si="4"/>
        <v>1.8534748831935982E-2</v>
      </c>
      <c r="AC53" s="32">
        <f t="shared" si="5"/>
        <v>1.7785784370429672E-2</v>
      </c>
      <c r="AD53" s="33">
        <f t="shared" si="6"/>
        <v>-7.4896446150631013E-2</v>
      </c>
      <c r="AF53" s="32">
        <f t="shared" si="7"/>
        <v>1.9478532886568901E-2</v>
      </c>
      <c r="AG53" s="32">
        <f t="shared" si="8"/>
        <v>1.917878790459572E-2</v>
      </c>
      <c r="AH53" s="33">
        <f t="shared" si="9"/>
        <v>-2.9974498197318095E-2</v>
      </c>
      <c r="AJ53" s="32">
        <f t="shared" si="10"/>
        <v>2.0137960249329154E-2</v>
      </c>
      <c r="AK53" s="32">
        <f t="shared" si="11"/>
        <v>2.0301381303878461E-2</v>
      </c>
      <c r="AL53" s="33">
        <f t="shared" si="12"/>
        <v>1.6342105454930644E-2</v>
      </c>
      <c r="AN53" s="32">
        <f t="shared" si="13"/>
        <v>1.8414124491329315E-2</v>
      </c>
      <c r="AO53" s="32">
        <f t="shared" si="14"/>
        <v>1.8537777060076404E-2</v>
      </c>
      <c r="AP53" s="33">
        <f t="shared" si="15"/>
        <v>1.2365256874708949E-2</v>
      </c>
    </row>
    <row r="54" spans="5:42" x14ac:dyDescent="0.2">
      <c r="E54" s="14" t="s">
        <v>318</v>
      </c>
      <c r="F54" s="15">
        <v>1377915.93</v>
      </c>
      <c r="G54" s="21">
        <v>68473717.829999998</v>
      </c>
      <c r="H54" s="15">
        <v>1362056.1</v>
      </c>
      <c r="I54" s="21">
        <v>70330088.519999996</v>
      </c>
      <c r="J54" s="15">
        <v>4728728.1100000003</v>
      </c>
      <c r="K54" s="21">
        <v>224210773.30000001</v>
      </c>
      <c r="L54" s="15">
        <v>4703752.22</v>
      </c>
      <c r="M54" s="21">
        <v>235367009.68000001</v>
      </c>
      <c r="N54" s="15">
        <v>9179686.9800000004</v>
      </c>
      <c r="O54" s="21">
        <v>428186236.43000001</v>
      </c>
      <c r="P54" s="15">
        <v>9368180.6500000004</v>
      </c>
      <c r="Q54" s="21">
        <v>448865720.30000001</v>
      </c>
      <c r="R54" s="15">
        <v>17023606.440000001</v>
      </c>
      <c r="S54" s="21">
        <v>836131391.34000003</v>
      </c>
      <c r="T54" s="15">
        <v>17364805.390000001</v>
      </c>
      <c r="U54" s="21">
        <v>884488320.61000001</v>
      </c>
      <c r="W54" s="31">
        <f t="shared" si="0"/>
        <v>2.7110703914293325E-2</v>
      </c>
      <c r="X54" s="31">
        <f t="shared" si="1"/>
        <v>4.9757806976887115E-2</v>
      </c>
      <c r="Y54" s="31">
        <f t="shared" si="2"/>
        <v>4.8295536172332558E-2</v>
      </c>
      <c r="Z54" s="31">
        <f t="shared" si="3"/>
        <v>5.7834127232685578E-2</v>
      </c>
      <c r="AB54" s="32">
        <f t="shared" si="4"/>
        <v>2.012328194915541E-2</v>
      </c>
      <c r="AC54" s="32">
        <f t="shared" si="5"/>
        <v>1.936662001516844E-2</v>
      </c>
      <c r="AD54" s="33">
        <f t="shared" si="6"/>
        <v>-7.5666193398696985E-2</v>
      </c>
      <c r="AF54" s="32">
        <f t="shared" si="7"/>
        <v>2.1090548149855563E-2</v>
      </c>
      <c r="AG54" s="32">
        <f t="shared" si="8"/>
        <v>1.9984755834707341E-2</v>
      </c>
      <c r="AH54" s="33">
        <f t="shared" si="9"/>
        <v>-0.11057923151482213</v>
      </c>
      <c r="AJ54" s="32">
        <f t="shared" si="10"/>
        <v>2.1438538185009359E-2</v>
      </c>
      <c r="AK54" s="32">
        <f t="shared" si="11"/>
        <v>2.0870786576748974E-2</v>
      </c>
      <c r="AL54" s="33">
        <f t="shared" si="12"/>
        <v>-5.6775160826038479E-2</v>
      </c>
      <c r="AN54" s="32">
        <f t="shared" si="13"/>
        <v>2.0359965689982822E-2</v>
      </c>
      <c r="AO54" s="32">
        <f t="shared" si="14"/>
        <v>1.9632599985067202E-2</v>
      </c>
      <c r="AP54" s="33">
        <f t="shared" si="15"/>
        <v>-7.2736570491561958E-2</v>
      </c>
    </row>
    <row r="55" spans="5:42" x14ac:dyDescent="0.2">
      <c r="E55" s="14" t="s">
        <v>344</v>
      </c>
      <c r="F55" s="15">
        <v>468552.77</v>
      </c>
      <c r="G55" s="21">
        <v>23315622.82</v>
      </c>
      <c r="H55" s="15">
        <v>474227.42</v>
      </c>
      <c r="I55" s="21">
        <v>24779981.66</v>
      </c>
      <c r="J55" s="15">
        <v>1543972.61</v>
      </c>
      <c r="K55" s="21">
        <v>73165311.019999996</v>
      </c>
      <c r="L55" s="15">
        <v>1511240.83</v>
      </c>
      <c r="M55" s="21">
        <v>75933526.519999996</v>
      </c>
      <c r="N55" s="15">
        <v>3027586.28</v>
      </c>
      <c r="O55" s="21">
        <v>139416423.93000001</v>
      </c>
      <c r="P55" s="15">
        <v>2967843.49</v>
      </c>
      <c r="Q55" s="21">
        <v>144239384.63999999</v>
      </c>
      <c r="R55" s="15">
        <v>5991469.5300000003</v>
      </c>
      <c r="S55" s="21">
        <v>287816615.44</v>
      </c>
      <c r="T55" s="15">
        <v>5898962.9500000002</v>
      </c>
      <c r="U55" s="21">
        <v>299191866.54000002</v>
      </c>
      <c r="W55" s="31">
        <f t="shared" ref="W55:W56" si="16">IF(ISNUMBER((I55-G55)/G55),(I55-G55)/G55,"n/a")</f>
        <v>6.2805907065192429E-2</v>
      </c>
      <c r="X55" s="31">
        <f t="shared" ref="X55:X56" si="17">IF(ISNUMBER((M55-K55)/K55),(M55-K55)/K55,"n/a")</f>
        <v>3.7835081425995697E-2</v>
      </c>
      <c r="Y55" s="31">
        <f t="shared" ref="Y55:Y56" si="18">IF(ISNUMBER((Q55-O55)/O55),(Q55-O55)/O55,"n/a")</f>
        <v>3.4593920673374558E-2</v>
      </c>
      <c r="Z55" s="31">
        <f t="shared" ref="Z55:Z56" si="19">IF(ISNUMBER((U55-S55)/S55),(U55-S55)/S55,"n/a")</f>
        <v>3.9522565723351638E-2</v>
      </c>
      <c r="AB55" s="32">
        <f t="shared" ref="AB55:AB56" si="20">IF(ISNUMBER(F55/G55),F55/G55,"n/a")</f>
        <v>2.0096086371669999E-2</v>
      </c>
      <c r="AC55" s="32">
        <f t="shared" ref="AC55:AC56" si="21">IF(ISNUMBER(H55/I55),H55/I55,"n/a")</f>
        <v>1.9137521024299255E-2</v>
      </c>
      <c r="AD55" s="33">
        <f t="shared" ref="AD55:AD56" si="22">IF(ISNUMBER(AC55-AB55),(AC55-AB55)*100,"n/a")</f>
        <v>-9.5856534737074478E-2</v>
      </c>
      <c r="AF55" s="32">
        <f t="shared" ref="AF55:AF56" si="23">IF(ISNUMBER(J55/K55),J55/K55,"n/a")</f>
        <v>2.110252233572751E-2</v>
      </c>
      <c r="AG55" s="32">
        <f t="shared" ref="AG55:AG56" si="24">IF(ISNUMBER(L55/M55),L55/M55,"n/a")</f>
        <v>1.9902155204156849E-2</v>
      </c>
      <c r="AH55" s="33">
        <f t="shared" ref="AH55:AH56" si="25">IF(ISNUMBER(AG55-AF55),(AG55-AF55)*100,"n/a")</f>
        <v>-0.12003671315706614</v>
      </c>
      <c r="AJ55" s="32">
        <f t="shared" ref="AJ55:AJ56" si="26">IF(ISNUMBER(N55/O55),N55/O55,"n/a")</f>
        <v>2.1716137845567817E-2</v>
      </c>
      <c r="AK55" s="32">
        <f t="shared" ref="AK55:AK56" si="27">IF(ISNUMBER(P55/Q55),P55/Q55,"n/a")</f>
        <v>2.0575819131558939E-2</v>
      </c>
      <c r="AL55" s="33">
        <f t="shared" ref="AL55:AL56" si="28">IF(ISNUMBER(AK55-AJ55),(AK55-AJ55)*100,"n/a")</f>
        <v>-0.11403187140088776</v>
      </c>
      <c r="AN55" s="32">
        <f t="shared" ref="AN55:AN56" si="29">IF(ISNUMBER(R55/S55),R55/S55,"n/a")</f>
        <v>2.0816968891252279E-2</v>
      </c>
      <c r="AO55" s="32">
        <f t="shared" ref="AO55:AO56" si="30">IF(ISNUMBER(T55/U55),T55/U55,"n/a")</f>
        <v>1.971632122964595E-2</v>
      </c>
      <c r="AP55" s="33">
        <f t="shared" ref="AP55:AP56" si="31">IF(ISNUMBER(AO55-AN55),(AO55-AN55)*100,"n/a")</f>
        <v>-0.11006476616063285</v>
      </c>
    </row>
    <row r="56" spans="5:42" x14ac:dyDescent="0.2">
      <c r="E56" s="14" t="s">
        <v>345</v>
      </c>
      <c r="F56" s="15">
        <v>1087453.19</v>
      </c>
      <c r="G56" s="21">
        <v>53698011.920000002</v>
      </c>
      <c r="H56" s="15">
        <v>1115223.56</v>
      </c>
      <c r="I56" s="21">
        <v>57442972.5</v>
      </c>
      <c r="J56" s="15">
        <v>3525306.43</v>
      </c>
      <c r="K56" s="21">
        <v>167038367.78999999</v>
      </c>
      <c r="L56" s="15">
        <v>3646029.78</v>
      </c>
      <c r="M56" s="21">
        <v>179108261.94</v>
      </c>
      <c r="N56" s="15">
        <v>6896394.0599999996</v>
      </c>
      <c r="O56" s="21">
        <v>314414513.83999997</v>
      </c>
      <c r="P56" s="15">
        <v>7189447.8600000003</v>
      </c>
      <c r="Q56" s="21">
        <v>340100549.76999998</v>
      </c>
      <c r="R56" s="15">
        <v>13203834.720000001</v>
      </c>
      <c r="S56" s="21">
        <v>649384841.65999997</v>
      </c>
      <c r="T56" s="15">
        <v>13820771.75</v>
      </c>
      <c r="U56" s="21">
        <v>705975548.71000004</v>
      </c>
      <c r="W56" s="31">
        <f t="shared" si="16"/>
        <v>6.9741140241454183E-2</v>
      </c>
      <c r="X56" s="31">
        <f t="shared" si="17"/>
        <v>7.2258214143796184E-2</v>
      </c>
      <c r="Y56" s="31">
        <f t="shared" si="18"/>
        <v>8.1694816235713535E-2</v>
      </c>
      <c r="Z56" s="31">
        <f t="shared" si="19"/>
        <v>8.714510013097812E-2</v>
      </c>
      <c r="AB56" s="32">
        <f t="shared" si="20"/>
        <v>2.0251274695608879E-2</v>
      </c>
      <c r="AC56" s="32">
        <f t="shared" si="21"/>
        <v>1.9414447258974978E-2</v>
      </c>
      <c r="AD56" s="33">
        <f t="shared" si="22"/>
        <v>-8.3682743663390097E-2</v>
      </c>
      <c r="AF56" s="32">
        <f t="shared" si="23"/>
        <v>2.1104770578409877E-2</v>
      </c>
      <c r="AG56" s="32">
        <f t="shared" si="24"/>
        <v>2.035656948768446E-2</v>
      </c>
      <c r="AH56" s="33">
        <f t="shared" si="25"/>
        <v>-7.4820109072541718E-2</v>
      </c>
      <c r="AJ56" s="32">
        <f t="shared" si="26"/>
        <v>2.1934083054160322E-2</v>
      </c>
      <c r="AK56" s="32">
        <f t="shared" si="27"/>
        <v>2.1139183294064102E-2</v>
      </c>
      <c r="AL56" s="33">
        <f t="shared" si="28"/>
        <v>-7.9489976009622029E-2</v>
      </c>
      <c r="AN56" s="32">
        <f t="shared" si="29"/>
        <v>2.0332834819869673E-2</v>
      </c>
      <c r="AO56" s="32">
        <f t="shared" si="30"/>
        <v>1.9576841967479081E-2</v>
      </c>
      <c r="AP56" s="33">
        <f t="shared" si="31"/>
        <v>-7.5599285239059261E-2</v>
      </c>
    </row>
    <row r="57" spans="5:42" x14ac:dyDescent="0.2">
      <c r="E57" s="14" t="s">
        <v>319</v>
      </c>
      <c r="F57" s="15">
        <v>10051500.26</v>
      </c>
      <c r="G57" s="21">
        <v>483875192.58999997</v>
      </c>
      <c r="H57" s="15">
        <v>10577859.99</v>
      </c>
      <c r="I57" s="21">
        <v>516305977.74000001</v>
      </c>
      <c r="J57" s="15">
        <v>33503060.010000002</v>
      </c>
      <c r="K57" s="21">
        <v>1538227222.77</v>
      </c>
      <c r="L57" s="15">
        <v>34772363.280000001</v>
      </c>
      <c r="M57" s="21">
        <v>1615297645.21</v>
      </c>
      <c r="N57" s="15">
        <v>68174215.209999993</v>
      </c>
      <c r="O57" s="21">
        <v>2932833431.9400001</v>
      </c>
      <c r="P57" s="15">
        <v>70445087.819999993</v>
      </c>
      <c r="Q57" s="21">
        <v>3131384948.4699998</v>
      </c>
      <c r="R57" s="15">
        <v>128967834.03</v>
      </c>
      <c r="S57" s="21">
        <v>5989195164.0600004</v>
      </c>
      <c r="T57" s="15">
        <v>132207671.36</v>
      </c>
      <c r="U57" s="21">
        <v>6441092414.8800001</v>
      </c>
      <c r="W57" s="31">
        <f t="shared" si="0"/>
        <v>6.7023037441556715E-2</v>
      </c>
      <c r="X57" s="31">
        <f t="shared" si="1"/>
        <v>5.0103405595184843E-2</v>
      </c>
      <c r="Y57" s="31">
        <f t="shared" si="2"/>
        <v>6.7699554419857588E-2</v>
      </c>
      <c r="Z57" s="31">
        <f t="shared" si="3"/>
        <v>7.54520830330839E-2</v>
      </c>
      <c r="AB57" s="32">
        <f t="shared" si="4"/>
        <v>2.0772919161650218E-2</v>
      </c>
      <c r="AC57" s="32">
        <f t="shared" si="5"/>
        <v>2.0487579935258411E-2</v>
      </c>
      <c r="AD57" s="33">
        <f t="shared" si="6"/>
        <v>-2.8533922639180712E-2</v>
      </c>
      <c r="AF57" s="32">
        <f t="shared" si="7"/>
        <v>2.178030626039016E-2</v>
      </c>
      <c r="AG57" s="32">
        <f t="shared" si="8"/>
        <v>2.1526907677426439E-2</v>
      </c>
      <c r="AH57" s="33">
        <f t="shared" si="9"/>
        <v>-2.5339858296372086E-2</v>
      </c>
      <c r="AJ57" s="32">
        <f t="shared" si="10"/>
        <v>2.3245171194364204E-2</v>
      </c>
      <c r="AK57" s="32">
        <f t="shared" si="11"/>
        <v>2.2496463698728444E-2</v>
      </c>
      <c r="AL57" s="33">
        <f t="shared" si="12"/>
        <v>-7.4870749563575936E-2</v>
      </c>
      <c r="AN57" s="32">
        <f t="shared" si="13"/>
        <v>2.1533416510437157E-2</v>
      </c>
      <c r="AO57" s="32">
        <f t="shared" si="14"/>
        <v>2.0525659755258004E-2</v>
      </c>
      <c r="AP57" s="33">
        <f t="shared" si="15"/>
        <v>-0.10077567551791539</v>
      </c>
    </row>
    <row r="58" spans="5:42" x14ac:dyDescent="0.2">
      <c r="E58" s="14" t="s">
        <v>320</v>
      </c>
      <c r="F58" s="15">
        <v>11887545.43</v>
      </c>
      <c r="G58" s="21">
        <v>594023654.51999998</v>
      </c>
      <c r="H58" s="15">
        <v>12602376.970000001</v>
      </c>
      <c r="I58" s="21">
        <v>641596746.10000002</v>
      </c>
      <c r="J58" s="15">
        <v>38989293.990000002</v>
      </c>
      <c r="K58" s="21">
        <v>1872722794.3499999</v>
      </c>
      <c r="L58" s="15">
        <v>40643410.979999997</v>
      </c>
      <c r="M58" s="21">
        <v>1984079844.4300001</v>
      </c>
      <c r="N58" s="15">
        <v>77594251.010000005</v>
      </c>
      <c r="O58" s="21">
        <v>3614568519.8800001</v>
      </c>
      <c r="P58" s="15">
        <v>80893644.310000002</v>
      </c>
      <c r="Q58" s="21">
        <v>3799229257.5900002</v>
      </c>
      <c r="R58" s="15">
        <v>150728890.13</v>
      </c>
      <c r="S58" s="21">
        <v>7457288711.5</v>
      </c>
      <c r="T58" s="15">
        <v>156915653.44</v>
      </c>
      <c r="U58" s="21">
        <v>7849422843.2799997</v>
      </c>
      <c r="W58" s="31">
        <f t="shared" si="0"/>
        <v>8.0086190538054269E-2</v>
      </c>
      <c r="X58" s="31">
        <f t="shared" si="1"/>
        <v>5.9462644666879748E-2</v>
      </c>
      <c r="Y58" s="31">
        <f t="shared" si="2"/>
        <v>5.1087906258899911E-2</v>
      </c>
      <c r="Z58" s="31">
        <f t="shared" si="3"/>
        <v>5.2584008337411378E-2</v>
      </c>
      <c r="AB58" s="32">
        <f t="shared" si="4"/>
        <v>2.0011905821504222E-2</v>
      </c>
      <c r="AC58" s="32">
        <f t="shared" si="5"/>
        <v>1.9642208360009013E-2</v>
      </c>
      <c r="AD58" s="33">
        <f t="shared" si="6"/>
        <v>-3.696974614952088E-2</v>
      </c>
      <c r="AF58" s="32">
        <f t="shared" si="7"/>
        <v>2.0819575704226278E-2</v>
      </c>
      <c r="AG58" s="32">
        <f t="shared" si="8"/>
        <v>2.048476581932937E-2</v>
      </c>
      <c r="AH58" s="33">
        <f t="shared" si="9"/>
        <v>-3.3480988489690763E-2</v>
      </c>
      <c r="AJ58" s="32">
        <f t="shared" si="10"/>
        <v>2.1467085374985796E-2</v>
      </c>
      <c r="AK58" s="32">
        <f t="shared" si="11"/>
        <v>2.1292119749918438E-2</v>
      </c>
      <c r="AL58" s="33">
        <f t="shared" si="12"/>
        <v>-1.7496562506735813E-2</v>
      </c>
      <c r="AN58" s="32">
        <f t="shared" si="13"/>
        <v>2.0212291083428036E-2</v>
      </c>
      <c r="AO58" s="32">
        <f t="shared" si="14"/>
        <v>1.999072499634004E-2</v>
      </c>
      <c r="AP58" s="33">
        <f t="shared" si="15"/>
        <v>-2.2156608708799597E-2</v>
      </c>
    </row>
    <row r="59" spans="5:42" x14ac:dyDescent="0.2">
      <c r="E59" s="14" t="s">
        <v>321</v>
      </c>
      <c r="F59" s="15">
        <v>8986731.4900000002</v>
      </c>
      <c r="G59" s="21">
        <v>543073305.17999995</v>
      </c>
      <c r="H59" s="15">
        <v>9535488.8900000006</v>
      </c>
      <c r="I59" s="21">
        <v>583233603.73000002</v>
      </c>
      <c r="J59" s="15">
        <v>30145704.41</v>
      </c>
      <c r="K59" s="21">
        <v>1716798852.77</v>
      </c>
      <c r="L59" s="15">
        <v>31796949.93</v>
      </c>
      <c r="M59" s="21">
        <v>1822227277.8099999</v>
      </c>
      <c r="N59" s="15">
        <v>59059415.840000004</v>
      </c>
      <c r="O59" s="21">
        <v>3272301277.6900001</v>
      </c>
      <c r="P59" s="15">
        <v>61715909.950000003</v>
      </c>
      <c r="Q59" s="21">
        <v>3459634253.1900001</v>
      </c>
      <c r="R59" s="15">
        <v>113456310.27</v>
      </c>
      <c r="S59" s="21">
        <v>6680971037.5799999</v>
      </c>
      <c r="T59" s="15">
        <v>116841461.11</v>
      </c>
      <c r="U59" s="21">
        <v>7052280489.1199999</v>
      </c>
      <c r="W59" s="31">
        <f t="shared" si="0"/>
        <v>7.3950050880680032E-2</v>
      </c>
      <c r="X59" s="31">
        <f t="shared" si="1"/>
        <v>6.1409887867698985E-2</v>
      </c>
      <c r="Y59" s="31">
        <f t="shared" si="2"/>
        <v>5.7248083108118658E-2</v>
      </c>
      <c r="Z59" s="31">
        <f t="shared" si="3"/>
        <v>5.5577168266620222E-2</v>
      </c>
      <c r="AB59" s="32">
        <f t="shared" si="4"/>
        <v>1.6547916099505896E-2</v>
      </c>
      <c r="AC59" s="32">
        <f t="shared" si="5"/>
        <v>1.6349347549621515E-2</v>
      </c>
      <c r="AD59" s="33">
        <f t="shared" si="6"/>
        <v>-1.9856854988438075E-2</v>
      </c>
      <c r="AF59" s="32">
        <f t="shared" si="7"/>
        <v>1.7559252419909806E-2</v>
      </c>
      <c r="AG59" s="32">
        <f t="shared" si="8"/>
        <v>1.7449497281269107E-2</v>
      </c>
      <c r="AH59" s="33">
        <f t="shared" si="9"/>
        <v>-1.0975513864069919E-2</v>
      </c>
      <c r="AJ59" s="32">
        <f t="shared" si="10"/>
        <v>1.8048281875100308E-2</v>
      </c>
      <c r="AK59" s="32">
        <f t="shared" si="11"/>
        <v>1.7838853888411488E-2</v>
      </c>
      <c r="AL59" s="33">
        <f t="shared" si="12"/>
        <v>-2.0942798668881907E-2</v>
      </c>
      <c r="AN59" s="32">
        <f t="shared" si="13"/>
        <v>1.6982008997167643E-2</v>
      </c>
      <c r="AO59" s="32">
        <f t="shared" si="14"/>
        <v>1.656789761698485E-2</v>
      </c>
      <c r="AP59" s="33">
        <f t="shared" si="15"/>
        <v>-4.1411138018279323E-2</v>
      </c>
    </row>
    <row r="60" spans="5:42" x14ac:dyDescent="0.2">
      <c r="E60" s="14" t="s">
        <v>322</v>
      </c>
      <c r="F60" s="15">
        <v>17814056.859999999</v>
      </c>
      <c r="G60" s="21">
        <v>884319050.41999996</v>
      </c>
      <c r="H60" s="15">
        <v>18980748.5</v>
      </c>
      <c r="I60" s="21">
        <v>929690035.87</v>
      </c>
      <c r="J60" s="15">
        <v>57815261.960000001</v>
      </c>
      <c r="K60" s="21">
        <v>2789489973.0700002</v>
      </c>
      <c r="L60" s="15">
        <v>59564062.799999997</v>
      </c>
      <c r="M60" s="21">
        <v>2897695291.4099998</v>
      </c>
      <c r="N60" s="15">
        <v>119940152.90000001</v>
      </c>
      <c r="O60" s="21">
        <v>5383292635.2299995</v>
      </c>
      <c r="P60" s="15">
        <v>122019143.88</v>
      </c>
      <c r="Q60" s="21">
        <v>5583106684.1599998</v>
      </c>
      <c r="R60" s="15">
        <v>224875197.28</v>
      </c>
      <c r="S60" s="21">
        <v>11083382066.950001</v>
      </c>
      <c r="T60" s="15">
        <v>227477312.27000001</v>
      </c>
      <c r="U60" s="21">
        <v>11618389767.379999</v>
      </c>
      <c r="W60" s="31">
        <f t="shared" si="0"/>
        <v>5.1306126932866E-2</v>
      </c>
      <c r="X60" s="31">
        <f t="shared" si="1"/>
        <v>3.8790359307480593E-2</v>
      </c>
      <c r="Y60" s="31">
        <f t="shared" si="2"/>
        <v>3.7117441400519986E-2</v>
      </c>
      <c r="Z60" s="31">
        <f t="shared" si="3"/>
        <v>4.8271159218210132E-2</v>
      </c>
      <c r="AB60" s="32">
        <f t="shared" si="4"/>
        <v>2.0144377588088101E-2</v>
      </c>
      <c r="AC60" s="32">
        <f t="shared" si="5"/>
        <v>2.0416211605664779E-2</v>
      </c>
      <c r="AD60" s="33">
        <f t="shared" si="6"/>
        <v>2.7183401757667827E-2</v>
      </c>
      <c r="AF60" s="32">
        <f t="shared" si="7"/>
        <v>2.0726104957592251E-2</v>
      </c>
      <c r="AG60" s="32">
        <f t="shared" si="8"/>
        <v>2.0555668146534659E-2</v>
      </c>
      <c r="AH60" s="33">
        <f t="shared" si="9"/>
        <v>-1.7043681105759212E-2</v>
      </c>
      <c r="AJ60" s="32">
        <f t="shared" si="10"/>
        <v>2.2280073001247052E-2</v>
      </c>
      <c r="AK60" s="32">
        <f t="shared" si="11"/>
        <v>2.1855062205095272E-2</v>
      </c>
      <c r="AL60" s="33">
        <f t="shared" si="12"/>
        <v>-4.2501079615177989E-2</v>
      </c>
      <c r="AN60" s="32">
        <f t="shared" si="13"/>
        <v>2.0289402271041864E-2</v>
      </c>
      <c r="AO60" s="32">
        <f t="shared" si="14"/>
        <v>1.9579073935759105E-2</v>
      </c>
      <c r="AP60" s="33">
        <f t="shared" si="15"/>
        <v>-7.1032833528275954E-2</v>
      </c>
    </row>
    <row r="61" spans="5:42" x14ac:dyDescent="0.2">
      <c r="E61" s="14" t="s">
        <v>323</v>
      </c>
      <c r="F61" s="15">
        <v>5737892.1200000001</v>
      </c>
      <c r="G61" s="21">
        <v>323539260.63999999</v>
      </c>
      <c r="H61" s="15">
        <v>6119002.9699999997</v>
      </c>
      <c r="I61" s="21">
        <v>350602534.35000002</v>
      </c>
      <c r="J61" s="15">
        <v>18979510.030000001</v>
      </c>
      <c r="K61" s="21">
        <v>1009759362.24</v>
      </c>
      <c r="L61" s="15">
        <v>19820446.57</v>
      </c>
      <c r="M61" s="21">
        <v>1074707254.51</v>
      </c>
      <c r="N61" s="15">
        <v>37738057.57</v>
      </c>
      <c r="O61" s="21">
        <v>1952614481.3499999</v>
      </c>
      <c r="P61" s="15">
        <v>39974744.479999997</v>
      </c>
      <c r="Q61" s="21">
        <v>2079984540.8599999</v>
      </c>
      <c r="R61" s="15">
        <v>71962244.670000002</v>
      </c>
      <c r="S61" s="21">
        <v>4084378581</v>
      </c>
      <c r="T61" s="15">
        <v>76386147.980000004</v>
      </c>
      <c r="U61" s="21">
        <v>4334197075.8699999</v>
      </c>
      <c r="W61" s="31">
        <f t="shared" si="0"/>
        <v>8.3647572342427909E-2</v>
      </c>
      <c r="X61" s="31">
        <f t="shared" si="1"/>
        <v>6.4320168446789935E-2</v>
      </c>
      <c r="Y61" s="31">
        <f t="shared" si="2"/>
        <v>6.5230520784593793E-2</v>
      </c>
      <c r="Z61" s="31">
        <f t="shared" si="3"/>
        <v>6.1164382761216884E-2</v>
      </c>
      <c r="AB61" s="32">
        <f t="shared" si="4"/>
        <v>1.7734763035094265E-2</v>
      </c>
      <c r="AC61" s="32">
        <f t="shared" si="5"/>
        <v>1.7452820132473748E-2</v>
      </c>
      <c r="AD61" s="33">
        <f t="shared" si="6"/>
        <v>-2.8194290262051683E-2</v>
      </c>
      <c r="AF61" s="32">
        <f t="shared" si="7"/>
        <v>1.8796072351235048E-2</v>
      </c>
      <c r="AG61" s="32">
        <f t="shared" si="8"/>
        <v>1.844264704348432E-2</v>
      </c>
      <c r="AH61" s="33">
        <f t="shared" si="9"/>
        <v>-3.5342530775072864E-2</v>
      </c>
      <c r="AJ61" s="32">
        <f t="shared" si="10"/>
        <v>1.9326937257941792E-2</v>
      </c>
      <c r="AK61" s="32">
        <f t="shared" si="11"/>
        <v>1.9218769993103822E-2</v>
      </c>
      <c r="AL61" s="33">
        <f t="shared" si="12"/>
        <v>-1.0816726483797029E-2</v>
      </c>
      <c r="AN61" s="32">
        <f t="shared" si="13"/>
        <v>1.7618896790018202E-2</v>
      </c>
      <c r="AO61" s="32">
        <f t="shared" si="14"/>
        <v>1.7624059691532849E-2</v>
      </c>
      <c r="AP61" s="33">
        <f t="shared" si="15"/>
        <v>5.1629015146471835E-4</v>
      </c>
    </row>
    <row r="62" spans="5:42" x14ac:dyDescent="0.2">
      <c r="E62" s="14" t="s">
        <v>324</v>
      </c>
      <c r="F62" s="15">
        <v>7931496.79</v>
      </c>
      <c r="G62" s="21">
        <v>478601946.26999998</v>
      </c>
      <c r="H62" s="15">
        <v>8453354.6400000006</v>
      </c>
      <c r="I62" s="21">
        <v>503932636.10000002</v>
      </c>
      <c r="J62" s="15">
        <v>25658461.390000001</v>
      </c>
      <c r="K62" s="21">
        <v>1508651079.71</v>
      </c>
      <c r="L62" s="15">
        <v>26876753.149999999</v>
      </c>
      <c r="M62" s="21">
        <v>1575571313</v>
      </c>
      <c r="N62" s="15">
        <v>49025734.439999998</v>
      </c>
      <c r="O62" s="21">
        <v>2881565686.77</v>
      </c>
      <c r="P62" s="15">
        <v>51649080.030000001</v>
      </c>
      <c r="Q62" s="21">
        <v>3024341731.4099998</v>
      </c>
      <c r="R62" s="15">
        <v>95616047.180000007</v>
      </c>
      <c r="S62" s="21">
        <v>5894900719.8500004</v>
      </c>
      <c r="T62" s="15">
        <v>98476479.480000004</v>
      </c>
      <c r="U62" s="21">
        <v>6197323380.5500002</v>
      </c>
      <c r="W62" s="31">
        <f t="shared" si="0"/>
        <v>5.2926424615310504E-2</v>
      </c>
      <c r="X62" s="31">
        <f t="shared" si="1"/>
        <v>4.4357661085466946E-2</v>
      </c>
      <c r="Y62" s="31">
        <f t="shared" si="2"/>
        <v>4.9548079120847723E-2</v>
      </c>
      <c r="Z62" s="31">
        <f t="shared" si="3"/>
        <v>5.1302417983333765E-2</v>
      </c>
      <c r="AB62" s="32">
        <f t="shared" si="4"/>
        <v>1.6572220091903889E-2</v>
      </c>
      <c r="AC62" s="32">
        <f t="shared" si="5"/>
        <v>1.6774771138899851E-2</v>
      </c>
      <c r="AD62" s="33">
        <f t="shared" si="6"/>
        <v>2.0255104699596141E-2</v>
      </c>
      <c r="AF62" s="32">
        <f t="shared" si="7"/>
        <v>1.7007551802456663E-2</v>
      </c>
      <c r="AG62" s="32">
        <f t="shared" si="8"/>
        <v>1.7058417431340983E-2</v>
      </c>
      <c r="AH62" s="33">
        <f t="shared" si="9"/>
        <v>5.0865628884320252E-3</v>
      </c>
      <c r="AJ62" s="32">
        <f t="shared" si="10"/>
        <v>1.7013575177234237E-2</v>
      </c>
      <c r="AK62" s="32">
        <f t="shared" si="11"/>
        <v>1.7077792331992959E-2</v>
      </c>
      <c r="AL62" s="33">
        <f t="shared" si="12"/>
        <v>6.4217154758721556E-3</v>
      </c>
      <c r="AN62" s="32">
        <f t="shared" si="13"/>
        <v>1.6220128501576024E-2</v>
      </c>
      <c r="AO62" s="32">
        <f t="shared" si="14"/>
        <v>1.5890163128983018E-2</v>
      </c>
      <c r="AP62" s="33">
        <f t="shared" si="15"/>
        <v>-3.2996537259300657E-2</v>
      </c>
    </row>
    <row r="63" spans="5:42" x14ac:dyDescent="0.2">
      <c r="E63" s="14" t="s">
        <v>325</v>
      </c>
      <c r="F63" s="15">
        <v>11529597.689999999</v>
      </c>
      <c r="G63" s="21">
        <v>645145679.5</v>
      </c>
      <c r="H63" s="15">
        <v>11722247.439999999</v>
      </c>
      <c r="I63" s="21">
        <v>685080665.45000005</v>
      </c>
      <c r="J63" s="15">
        <v>39104720.240000002</v>
      </c>
      <c r="K63" s="21">
        <v>2078439678.8099999</v>
      </c>
      <c r="L63" s="15">
        <v>39682671.380000003</v>
      </c>
      <c r="M63" s="21">
        <v>2229800139.5700002</v>
      </c>
      <c r="N63" s="15">
        <v>75261965.489999995</v>
      </c>
      <c r="O63" s="21">
        <v>3961358572.4899998</v>
      </c>
      <c r="P63" s="15">
        <v>77341047.319999993</v>
      </c>
      <c r="Q63" s="21">
        <v>4203280872.9299998</v>
      </c>
      <c r="R63" s="15">
        <v>140923940.93000001</v>
      </c>
      <c r="S63" s="21">
        <v>7870735502.5200005</v>
      </c>
      <c r="T63" s="15">
        <v>145635000.41999999</v>
      </c>
      <c r="U63" s="21">
        <v>8379740398.0900002</v>
      </c>
      <c r="W63" s="31">
        <f t="shared" si="0"/>
        <v>6.1900726020439924E-2</v>
      </c>
      <c r="X63" s="31">
        <f t="shared" si="1"/>
        <v>7.2824081595026555E-2</v>
      </c>
      <c r="Y63" s="31">
        <f t="shared" si="2"/>
        <v>6.1070538304724691E-2</v>
      </c>
      <c r="Z63" s="31">
        <f t="shared" si="3"/>
        <v>6.4670562923506938E-2</v>
      </c>
      <c r="AB63" s="32">
        <f t="shared" si="4"/>
        <v>1.7871308847539139E-2</v>
      </c>
      <c r="AC63" s="32">
        <f t="shared" si="5"/>
        <v>1.7110755026636403E-2</v>
      </c>
      <c r="AD63" s="33">
        <f t="shared" si="6"/>
        <v>-7.6055382090273529E-2</v>
      </c>
      <c r="AF63" s="32">
        <f t="shared" si="7"/>
        <v>1.881446001954178E-2</v>
      </c>
      <c r="AG63" s="32">
        <f t="shared" si="8"/>
        <v>1.7796514887496822E-2</v>
      </c>
      <c r="AH63" s="33">
        <f t="shared" si="9"/>
        <v>-0.10179451320449576</v>
      </c>
      <c r="AJ63" s="32">
        <f t="shared" si="10"/>
        <v>1.8999028770751349E-2</v>
      </c>
      <c r="AK63" s="32">
        <f t="shared" si="11"/>
        <v>1.8400161601879229E-2</v>
      </c>
      <c r="AL63" s="33">
        <f t="shared" si="12"/>
        <v>-5.988671688721206E-2</v>
      </c>
      <c r="AN63" s="32">
        <f t="shared" si="13"/>
        <v>1.7904799479652175E-2</v>
      </c>
      <c r="AO63" s="32">
        <f t="shared" si="14"/>
        <v>1.737941672431698E-2</v>
      </c>
      <c r="AP63" s="33">
        <f t="shared" si="15"/>
        <v>-5.2538275533519502E-2</v>
      </c>
    </row>
    <row r="64" spans="5:42" x14ac:dyDescent="0.2">
      <c r="E64" s="14" t="s">
        <v>326</v>
      </c>
      <c r="F64" s="15">
        <v>10814624.699999999</v>
      </c>
      <c r="G64" s="21">
        <v>501004358.98000002</v>
      </c>
      <c r="H64" s="15">
        <v>11396299.76</v>
      </c>
      <c r="I64" s="21">
        <v>549590750.55999994</v>
      </c>
      <c r="J64" s="15">
        <v>35701520.479999997</v>
      </c>
      <c r="K64" s="21">
        <v>1587253635.72</v>
      </c>
      <c r="L64" s="15">
        <v>37581871.75</v>
      </c>
      <c r="M64" s="21">
        <v>1716039647.52</v>
      </c>
      <c r="N64" s="15">
        <v>71237412.079999998</v>
      </c>
      <c r="O64" s="21">
        <v>3026377648.0799999</v>
      </c>
      <c r="P64" s="15">
        <v>75392172.230000004</v>
      </c>
      <c r="Q64" s="21">
        <v>3299180702.48</v>
      </c>
      <c r="R64" s="15">
        <v>135796592.5</v>
      </c>
      <c r="S64" s="21">
        <v>6221558817.3500004</v>
      </c>
      <c r="T64" s="15">
        <v>142235104.28</v>
      </c>
      <c r="U64" s="21">
        <v>6772888803.9200001</v>
      </c>
      <c r="W64" s="31">
        <f t="shared" si="0"/>
        <v>9.697798174634141E-2</v>
      </c>
      <c r="X64" s="31">
        <f t="shared" si="1"/>
        <v>8.1137638561199987E-2</v>
      </c>
      <c r="Y64" s="31">
        <f t="shared" si="2"/>
        <v>9.0141775456566806E-2</v>
      </c>
      <c r="Z64" s="31">
        <f t="shared" si="3"/>
        <v>8.8616053107544543E-2</v>
      </c>
      <c r="AB64" s="32">
        <f t="shared" si="4"/>
        <v>2.1585889436206915E-2</v>
      </c>
      <c r="AC64" s="32">
        <f t="shared" si="5"/>
        <v>2.0735974447146092E-2</v>
      </c>
      <c r="AD64" s="33">
        <f t="shared" si="6"/>
        <v>-8.4991498906082305E-2</v>
      </c>
      <c r="AF64" s="32">
        <f t="shared" si="7"/>
        <v>2.2492637393648367E-2</v>
      </c>
      <c r="AG64" s="32">
        <f t="shared" si="8"/>
        <v>2.1900351663968181E-2</v>
      </c>
      <c r="AH64" s="33">
        <f t="shared" si="9"/>
        <v>-5.9228572968018575E-2</v>
      </c>
      <c r="AJ64" s="32">
        <f t="shared" si="10"/>
        <v>2.3538837634884915E-2</v>
      </c>
      <c r="AK64" s="32">
        <f t="shared" si="11"/>
        <v>2.2851786255092838E-2</v>
      </c>
      <c r="AL64" s="33">
        <f t="shared" si="12"/>
        <v>-6.8705137979207728E-2</v>
      </c>
      <c r="AN64" s="32">
        <f t="shared" si="13"/>
        <v>2.1826779507622008E-2</v>
      </c>
      <c r="AO64" s="32">
        <f t="shared" si="14"/>
        <v>2.1000655465903625E-2</v>
      </c>
      <c r="AP64" s="33">
        <f t="shared" si="15"/>
        <v>-8.2612404171838322E-2</v>
      </c>
    </row>
    <row r="65" spans="1:45" x14ac:dyDescent="0.2">
      <c r="E65" s="14" t="s">
        <v>327</v>
      </c>
      <c r="F65" s="15">
        <v>84753445.25</v>
      </c>
      <c r="G65" s="21">
        <v>4453582445.21</v>
      </c>
      <c r="H65" s="15">
        <v>89387379.090000004</v>
      </c>
      <c r="I65" s="21">
        <v>4760032948.0500002</v>
      </c>
      <c r="J65" s="15">
        <v>279897533.14999998</v>
      </c>
      <c r="K65" s="21">
        <v>14101342599.82</v>
      </c>
      <c r="L65" s="15">
        <v>290738529.63</v>
      </c>
      <c r="M65" s="21">
        <v>14915418411.23</v>
      </c>
      <c r="N65" s="15">
        <v>558031205.11000001</v>
      </c>
      <c r="O65" s="21">
        <v>27024912254.279999</v>
      </c>
      <c r="P65" s="15">
        <v>579430830.02999997</v>
      </c>
      <c r="Q65" s="21">
        <v>28580142987.740002</v>
      </c>
      <c r="R65" s="15">
        <v>1062327057.76</v>
      </c>
      <c r="S65" s="21">
        <v>55282410596.889999</v>
      </c>
      <c r="T65" s="15">
        <v>1096174831.6099999</v>
      </c>
      <c r="U65" s="21">
        <v>58645335168.760002</v>
      </c>
      <c r="W65" s="31">
        <f>IF(ISNUMBER((I65-G65)/G65),(I65-G65)/G65,"n/a")</f>
        <v>6.8809886559886083E-2</v>
      </c>
      <c r="X65" s="31">
        <f t="shared" si="1"/>
        <v>5.7730376072161478E-2</v>
      </c>
      <c r="Y65" s="31">
        <f t="shared" si="2"/>
        <v>5.7548040076011622E-2</v>
      </c>
      <c r="Z65" s="31">
        <f t="shared" si="3"/>
        <v>6.0831728131247403E-2</v>
      </c>
      <c r="AB65" s="32">
        <f t="shared" si="4"/>
        <v>1.9030397728721875E-2</v>
      </c>
      <c r="AC65" s="32">
        <f t="shared" si="5"/>
        <v>1.8778731169627413E-2</v>
      </c>
      <c r="AD65" s="33">
        <f t="shared" si="6"/>
        <v>-2.5166655909446278E-2</v>
      </c>
      <c r="AF65" s="32">
        <f t="shared" si="7"/>
        <v>1.9848998857284184E-2</v>
      </c>
      <c r="AG65" s="32">
        <f t="shared" si="8"/>
        <v>1.9492482316895612E-2</v>
      </c>
      <c r="AH65" s="33">
        <f t="shared" si="9"/>
        <v>-3.5651654038857186E-2</v>
      </c>
      <c r="AJ65" s="32">
        <f t="shared" si="10"/>
        <v>2.0648770284966356E-2</v>
      </c>
      <c r="AK65" s="32">
        <f t="shared" si="11"/>
        <v>2.0273895420276866E-2</v>
      </c>
      <c r="AL65" s="33">
        <f t="shared" si="12"/>
        <v>-3.7487486468949088E-2</v>
      </c>
      <c r="AN65" s="32">
        <f t="shared" si="13"/>
        <v>1.9216366404611215E-2</v>
      </c>
      <c r="AO65" s="32">
        <f t="shared" si="14"/>
        <v>1.869159462480019E-2</v>
      </c>
      <c r="AP65" s="33">
        <f t="shared" si="15"/>
        <v>-5.2477177981102505E-2</v>
      </c>
    </row>
    <row r="67" spans="1:45" s="27" customFormat="1" x14ac:dyDescent="0.2">
      <c r="A67" s="26" t="s">
        <v>106</v>
      </c>
      <c r="E67" s="30">
        <v>1</v>
      </c>
      <c r="F67" s="30">
        <v>2</v>
      </c>
      <c r="G67" s="30">
        <v>3</v>
      </c>
      <c r="H67" s="30">
        <v>4</v>
      </c>
      <c r="I67" s="30">
        <v>5</v>
      </c>
      <c r="J67" s="30">
        <v>6</v>
      </c>
      <c r="K67" s="30">
        <v>7</v>
      </c>
      <c r="L67" s="30">
        <v>8</v>
      </c>
      <c r="M67" s="30">
        <v>9</v>
      </c>
      <c r="N67" s="30">
        <v>10</v>
      </c>
      <c r="O67" s="30">
        <v>11</v>
      </c>
      <c r="P67" s="30">
        <v>12</v>
      </c>
      <c r="Q67" s="30">
        <v>13</v>
      </c>
      <c r="R67" s="30">
        <v>14</v>
      </c>
      <c r="S67" s="30">
        <v>15</v>
      </c>
      <c r="T67" s="30">
        <v>16</v>
      </c>
      <c r="U67" s="30">
        <v>17</v>
      </c>
      <c r="V67" s="30">
        <v>18</v>
      </c>
      <c r="W67" s="30">
        <v>19</v>
      </c>
      <c r="X67" s="30">
        <v>20</v>
      </c>
      <c r="Y67" s="30">
        <v>21</v>
      </c>
      <c r="Z67" s="30">
        <v>22</v>
      </c>
      <c r="AA67" s="30">
        <v>23</v>
      </c>
      <c r="AB67" s="30">
        <v>24</v>
      </c>
      <c r="AC67" s="30">
        <v>25</v>
      </c>
      <c r="AD67" s="30">
        <v>26</v>
      </c>
      <c r="AE67" s="30">
        <v>27</v>
      </c>
      <c r="AF67" s="30">
        <v>28</v>
      </c>
      <c r="AG67" s="30">
        <v>29</v>
      </c>
      <c r="AH67" s="30">
        <v>30</v>
      </c>
      <c r="AI67" s="30">
        <v>31</v>
      </c>
      <c r="AJ67" s="30">
        <v>32</v>
      </c>
      <c r="AK67" s="30">
        <v>33</v>
      </c>
      <c r="AL67" s="30">
        <v>34</v>
      </c>
      <c r="AM67" s="30">
        <v>35</v>
      </c>
      <c r="AN67" s="30">
        <v>36</v>
      </c>
      <c r="AO67" s="30">
        <v>37</v>
      </c>
      <c r="AP67" s="30">
        <v>38</v>
      </c>
      <c r="AQ67" s="30">
        <v>39</v>
      </c>
      <c r="AR67" s="30">
        <v>40</v>
      </c>
      <c r="AS67" s="30">
        <v>41</v>
      </c>
    </row>
    <row r="68" spans="1:45" x14ac:dyDescent="0.2">
      <c r="D68" s="5" t="s">
        <v>107</v>
      </c>
      <c r="E68" s="7"/>
      <c r="F68" s="8" t="s">
        <v>69</v>
      </c>
      <c r="G68" s="9"/>
      <c r="N68" s="9"/>
      <c r="P68" s="8" t="s">
        <v>70</v>
      </c>
      <c r="Q68" s="9"/>
      <c r="Z68" s="8" t="s">
        <v>71</v>
      </c>
      <c r="AA68" s="9"/>
      <c r="AJ68" s="8" t="s">
        <v>72</v>
      </c>
      <c r="AK68" s="9"/>
    </row>
    <row r="69" spans="1:45" ht="56.25" x14ac:dyDescent="0.2">
      <c r="D69" s="10"/>
      <c r="E69" s="12"/>
      <c r="F69" s="140" t="s">
        <v>406</v>
      </c>
      <c r="G69" s="140" t="s">
        <v>407</v>
      </c>
      <c r="H69" s="140" t="s">
        <v>408</v>
      </c>
      <c r="I69" s="140" t="s">
        <v>409</v>
      </c>
      <c r="J69" s="140" t="s">
        <v>410</v>
      </c>
      <c r="K69" s="140" t="s">
        <v>411</v>
      </c>
      <c r="L69" s="140" t="s">
        <v>412</v>
      </c>
      <c r="M69" s="140" t="s">
        <v>413</v>
      </c>
      <c r="N69" s="140" t="s">
        <v>414</v>
      </c>
      <c r="O69" s="140" t="s">
        <v>415</v>
      </c>
      <c r="P69" s="140" t="s">
        <v>406</v>
      </c>
      <c r="Q69" s="140" t="s">
        <v>407</v>
      </c>
      <c r="R69" s="140" t="s">
        <v>408</v>
      </c>
      <c r="S69" s="140" t="s">
        <v>409</v>
      </c>
      <c r="T69" s="140" t="s">
        <v>410</v>
      </c>
      <c r="U69" s="140" t="s">
        <v>411</v>
      </c>
      <c r="V69" s="140" t="s">
        <v>412</v>
      </c>
      <c r="W69" s="140" t="s">
        <v>413</v>
      </c>
      <c r="X69" s="140" t="s">
        <v>414</v>
      </c>
      <c r="Y69" s="140" t="s">
        <v>415</v>
      </c>
      <c r="Z69" s="140" t="s">
        <v>406</v>
      </c>
      <c r="AA69" s="140" t="s">
        <v>407</v>
      </c>
      <c r="AB69" s="140" t="s">
        <v>408</v>
      </c>
      <c r="AC69" s="140" t="s">
        <v>409</v>
      </c>
      <c r="AD69" s="140" t="s">
        <v>410</v>
      </c>
      <c r="AE69" s="140" t="s">
        <v>411</v>
      </c>
      <c r="AF69" s="140" t="s">
        <v>412</v>
      </c>
      <c r="AG69" s="140" t="s">
        <v>413</v>
      </c>
      <c r="AH69" s="140" t="s">
        <v>414</v>
      </c>
      <c r="AI69" s="140" t="s">
        <v>415</v>
      </c>
      <c r="AJ69" s="140" t="s">
        <v>406</v>
      </c>
      <c r="AK69" s="140" t="s">
        <v>407</v>
      </c>
      <c r="AL69" s="140" t="s">
        <v>408</v>
      </c>
      <c r="AM69" s="140" t="s">
        <v>409</v>
      </c>
      <c r="AN69" s="140" t="s">
        <v>410</v>
      </c>
      <c r="AO69" s="140" t="s">
        <v>411</v>
      </c>
      <c r="AP69" s="140" t="s">
        <v>412</v>
      </c>
      <c r="AQ69" s="140" t="s">
        <v>413</v>
      </c>
      <c r="AR69" s="140" t="s">
        <v>414</v>
      </c>
      <c r="AS69" s="140" t="s">
        <v>415</v>
      </c>
    </row>
    <row r="70" spans="1:45" x14ac:dyDescent="0.2">
      <c r="D70" s="28" t="s">
        <v>19</v>
      </c>
      <c r="E70" s="14" t="s">
        <v>271</v>
      </c>
      <c r="F70" s="15">
        <v>638509.99</v>
      </c>
      <c r="G70" s="16">
        <v>0.24466984084674201</v>
      </c>
      <c r="H70" s="17">
        <v>138876.57</v>
      </c>
      <c r="I70" s="16">
        <v>0.17782181714373499</v>
      </c>
      <c r="J70" s="17">
        <v>230439.32</v>
      </c>
      <c r="K70" s="16">
        <v>0.19529623297991999</v>
      </c>
      <c r="L70" s="18">
        <v>4.5976797238007796</v>
      </c>
      <c r="M70" s="16">
        <v>5.6755633772446502E-2</v>
      </c>
      <c r="N70" s="18">
        <v>2.7708378500683</v>
      </c>
      <c r="O70" s="16">
        <v>4.1306587023814602E-2</v>
      </c>
      <c r="P70" s="15">
        <v>1804411.85</v>
      </c>
      <c r="Q70" s="16">
        <v>6.8563287720477706E-2</v>
      </c>
      <c r="R70" s="17">
        <v>422261.83</v>
      </c>
      <c r="S70" s="16">
        <v>5.7389883973335998E-2</v>
      </c>
      <c r="T70" s="17">
        <v>714645.25</v>
      </c>
      <c r="U70" s="16">
        <v>6.9568463934275598E-2</v>
      </c>
      <c r="V70" s="18">
        <v>4.2732061526849296</v>
      </c>
      <c r="W70" s="16">
        <v>1.05669667513325E-2</v>
      </c>
      <c r="X70" s="18">
        <v>2.52490567872661</v>
      </c>
      <c r="Y70" s="16">
        <v>-9.3979604643588E-4</v>
      </c>
      <c r="Z70" s="15">
        <v>3609321.18</v>
      </c>
      <c r="AA70" s="16">
        <v>4.3220474996105998E-2</v>
      </c>
      <c r="AB70" s="17">
        <v>865790.73</v>
      </c>
      <c r="AC70" s="16">
        <v>6.6567088952339801E-2</v>
      </c>
      <c r="AD70" s="17">
        <v>1431564.42</v>
      </c>
      <c r="AE70" s="16">
        <v>7.9188518716787198E-2</v>
      </c>
      <c r="AF70" s="18">
        <v>4.1688147665891497</v>
      </c>
      <c r="AG70" s="16">
        <v>-2.18894940581436E-2</v>
      </c>
      <c r="AH70" s="18">
        <v>2.5212425857859802</v>
      </c>
      <c r="AI70" s="16">
        <v>-3.3328786488063297E-2</v>
      </c>
      <c r="AJ70" s="15">
        <v>6748201.5700000003</v>
      </c>
      <c r="AK70" s="16">
        <v>4.1254719329069801E-2</v>
      </c>
      <c r="AL70" s="17">
        <v>1614862.2</v>
      </c>
      <c r="AM70" s="16">
        <v>6.6634252309338102E-2</v>
      </c>
      <c r="AN70" s="17">
        <v>2684713.63</v>
      </c>
      <c r="AO70" s="16">
        <v>7.7672842681083903E-2</v>
      </c>
      <c r="AP70" s="18">
        <v>4.17880954176771</v>
      </c>
      <c r="AQ70" s="16">
        <v>-2.3794035233089199E-2</v>
      </c>
      <c r="AR70" s="18">
        <v>2.5135647596052899</v>
      </c>
      <c r="AS70" s="16">
        <v>-3.3793301556538501E-2</v>
      </c>
    </row>
    <row r="71" spans="1:45" x14ac:dyDescent="0.2">
      <c r="D71" s="29"/>
      <c r="E71" s="14" t="s">
        <v>272</v>
      </c>
      <c r="F71" s="15">
        <v>1305382.5900000001</v>
      </c>
      <c r="G71" s="16">
        <v>3.02786550250204E-2</v>
      </c>
      <c r="H71" s="17">
        <v>313980.98</v>
      </c>
      <c r="I71" s="16">
        <v>3.3203546551090903E-2</v>
      </c>
      <c r="J71" s="17">
        <v>552443.62</v>
      </c>
      <c r="K71" s="16">
        <v>2.22707336876171E-2</v>
      </c>
      <c r="L71" s="18">
        <v>4.1575212294706496</v>
      </c>
      <c r="M71" s="16">
        <v>-2.8308957473422002E-3</v>
      </c>
      <c r="N71" s="18">
        <v>2.3629245460378399</v>
      </c>
      <c r="O71" s="16">
        <v>7.83346433925243E-3</v>
      </c>
      <c r="P71" s="15">
        <v>4436217.72</v>
      </c>
      <c r="Q71" s="16">
        <v>3.3948829069515199E-2</v>
      </c>
      <c r="R71" s="17">
        <v>1050702.6599999999</v>
      </c>
      <c r="S71" s="16">
        <v>3.1971175753793102E-2</v>
      </c>
      <c r="T71" s="17">
        <v>1836032.13</v>
      </c>
      <c r="U71" s="16">
        <v>1.4685267408520801E-2</v>
      </c>
      <c r="V71" s="18">
        <v>4.2221437985128896</v>
      </c>
      <c r="W71" s="16">
        <v>1.91638425780395E-3</v>
      </c>
      <c r="X71" s="18">
        <v>2.41619830476496</v>
      </c>
      <c r="Y71" s="16">
        <v>1.89847653057909E-2</v>
      </c>
      <c r="Z71" s="15">
        <v>8700367.1699999999</v>
      </c>
      <c r="AA71" s="16">
        <v>3.1115602197759499E-2</v>
      </c>
      <c r="AB71" s="17">
        <v>2061225.83</v>
      </c>
      <c r="AC71" s="16">
        <v>2.5468830070994399E-2</v>
      </c>
      <c r="AD71" s="17">
        <v>3591804.5</v>
      </c>
      <c r="AE71" s="16">
        <v>1.11254969120454E-2</v>
      </c>
      <c r="AF71" s="18">
        <v>4.2209674667234296</v>
      </c>
      <c r="AG71" s="16">
        <v>5.5065273182161503E-3</v>
      </c>
      <c r="AH71" s="18">
        <v>2.4222830529891</v>
      </c>
      <c r="AI71" s="16">
        <v>1.9770152514958301E-2</v>
      </c>
      <c r="AJ71" s="15">
        <v>16656875.289999999</v>
      </c>
      <c r="AK71" s="16">
        <v>3.3746760183949301E-2</v>
      </c>
      <c r="AL71" s="17">
        <v>3959475.06</v>
      </c>
      <c r="AM71" s="16">
        <v>2.90981404798113E-2</v>
      </c>
      <c r="AN71" s="17">
        <v>6943631.8300000001</v>
      </c>
      <c r="AO71" s="16">
        <v>1.2775807192664201E-2</v>
      </c>
      <c r="AP71" s="18">
        <v>4.2068393000561004</v>
      </c>
      <c r="AQ71" s="16">
        <v>4.5171782177845701E-3</v>
      </c>
      <c r="AR71" s="18">
        <v>2.3988707491710399</v>
      </c>
      <c r="AS71" s="16">
        <v>2.0706411865637701E-2</v>
      </c>
    </row>
    <row r="72" spans="1:45" x14ac:dyDescent="0.2">
      <c r="D72" s="29"/>
      <c r="E72" s="14" t="s">
        <v>273</v>
      </c>
      <c r="F72" s="15">
        <v>2333105.9900000002</v>
      </c>
      <c r="G72" s="16">
        <v>6.69476978925891E-2</v>
      </c>
      <c r="H72" s="17">
        <v>548036.06000000006</v>
      </c>
      <c r="I72" s="16">
        <v>-3.5454719376320902E-3</v>
      </c>
      <c r="J72" s="17">
        <v>976674.98</v>
      </c>
      <c r="K72" s="16">
        <v>-3.0250880930970302E-2</v>
      </c>
      <c r="L72" s="18">
        <v>4.25721254546644</v>
      </c>
      <c r="M72" s="16">
        <v>7.07439906638761E-2</v>
      </c>
      <c r="N72" s="18">
        <v>2.3888253899982201</v>
      </c>
      <c r="O72" s="16">
        <v>0.100230644103983</v>
      </c>
      <c r="P72" s="15">
        <v>7853107.5099999998</v>
      </c>
      <c r="Q72" s="16">
        <v>6.1533162482047501E-2</v>
      </c>
      <c r="R72" s="17">
        <v>1883500.39</v>
      </c>
      <c r="S72" s="16">
        <v>3.3417749308016102E-2</v>
      </c>
      <c r="T72" s="17">
        <v>3379379.14</v>
      </c>
      <c r="U72" s="16">
        <v>1.20463336322879E-2</v>
      </c>
      <c r="V72" s="18">
        <v>4.1694217594507599</v>
      </c>
      <c r="W72" s="16">
        <v>2.7206241805753501E-2</v>
      </c>
      <c r="X72" s="18">
        <v>2.32383144496773</v>
      </c>
      <c r="Y72" s="16">
        <v>4.8897789760423999E-2</v>
      </c>
      <c r="Z72" s="15">
        <v>15637729.470000001</v>
      </c>
      <c r="AA72" s="16">
        <v>4.6088569877924201E-2</v>
      </c>
      <c r="AB72" s="17">
        <v>3772104.81</v>
      </c>
      <c r="AC72" s="16">
        <v>2.4114469945513601E-2</v>
      </c>
      <c r="AD72" s="17">
        <v>6757057.7999999998</v>
      </c>
      <c r="AE72" s="16">
        <v>3.40953326267944E-3</v>
      </c>
      <c r="AF72" s="18">
        <v>4.1456243285032199</v>
      </c>
      <c r="AG72" s="16">
        <v>2.14566833857739E-2</v>
      </c>
      <c r="AH72" s="18">
        <v>2.3142808501652898</v>
      </c>
      <c r="AI72" s="16">
        <v>4.2534015474688498E-2</v>
      </c>
      <c r="AJ72" s="15">
        <v>29007799.800000001</v>
      </c>
      <c r="AK72" s="16">
        <v>2.6932402558069699E-2</v>
      </c>
      <c r="AL72" s="17">
        <v>7012685.5999999996</v>
      </c>
      <c r="AM72" s="16">
        <v>1.66959985908221E-2</v>
      </c>
      <c r="AN72" s="17">
        <v>12668508.279999999</v>
      </c>
      <c r="AO72" s="16">
        <v>-8.0008599444918293E-3</v>
      </c>
      <c r="AP72" s="18">
        <v>4.1364751615272803</v>
      </c>
      <c r="AQ72" s="16">
        <v>1.0068303584784199E-2</v>
      </c>
      <c r="AR72" s="18">
        <v>2.2897565489849501</v>
      </c>
      <c r="AS72" s="16">
        <v>3.5215012888627002E-2</v>
      </c>
    </row>
    <row r="73" spans="1:45" x14ac:dyDescent="0.2">
      <c r="D73" s="29"/>
      <c r="E73" s="14" t="s">
        <v>274</v>
      </c>
      <c r="F73" s="15">
        <v>863961.41</v>
      </c>
      <c r="G73" s="16">
        <v>3.5643279418380802E-2</v>
      </c>
      <c r="H73" s="17">
        <v>214270.23</v>
      </c>
      <c r="I73" s="16">
        <v>2.605650138046E-2</v>
      </c>
      <c r="J73" s="17">
        <v>364030.35</v>
      </c>
      <c r="K73" s="16">
        <v>3.5554742099667601E-2</v>
      </c>
      <c r="L73" s="18">
        <v>4.0321112736939702</v>
      </c>
      <c r="M73" s="16">
        <v>9.3433237107536093E-3</v>
      </c>
      <c r="N73" s="18">
        <v>2.3733224716016101</v>
      </c>
      <c r="O73" s="16">
        <v>8.5497477934903606E-5</v>
      </c>
      <c r="P73" s="15">
        <v>2865211.71</v>
      </c>
      <c r="Q73" s="16">
        <v>3.2761827266121701E-2</v>
      </c>
      <c r="R73" s="17">
        <v>701575.21</v>
      </c>
      <c r="S73" s="16">
        <v>2.2065671205181301E-2</v>
      </c>
      <c r="T73" s="17">
        <v>1189193.3</v>
      </c>
      <c r="U73" s="16">
        <v>2.4052874493518499E-2</v>
      </c>
      <c r="V73" s="18">
        <v>4.0839694293075199</v>
      </c>
      <c r="W73" s="16">
        <v>1.04652336560017E-2</v>
      </c>
      <c r="X73" s="18">
        <v>2.40937424554948</v>
      </c>
      <c r="Y73" s="16">
        <v>8.5043975653215503E-3</v>
      </c>
      <c r="Z73" s="15">
        <v>5380558.3899999997</v>
      </c>
      <c r="AA73" s="16">
        <v>3.1779989898848199E-2</v>
      </c>
      <c r="AB73" s="17">
        <v>1316379.6599999999</v>
      </c>
      <c r="AC73" s="16">
        <v>1.5981001386537699E-2</v>
      </c>
      <c r="AD73" s="17">
        <v>2225288.08</v>
      </c>
      <c r="AE73" s="16">
        <v>1.7080210657622601E-2</v>
      </c>
      <c r="AF73" s="18">
        <v>4.08739101149588</v>
      </c>
      <c r="AG73" s="16">
        <v>1.5550476328542799E-2</v>
      </c>
      <c r="AH73" s="18">
        <v>2.4179154323246101</v>
      </c>
      <c r="AI73" s="16">
        <v>1.44529203175835E-2</v>
      </c>
      <c r="AJ73" s="15">
        <v>10336881.289999999</v>
      </c>
      <c r="AK73" s="16">
        <v>3.3558465989766202E-2</v>
      </c>
      <c r="AL73" s="17">
        <v>2546864.61</v>
      </c>
      <c r="AM73" s="16">
        <v>2.5994772030997999E-2</v>
      </c>
      <c r="AN73" s="17">
        <v>4298978.67</v>
      </c>
      <c r="AO73" s="16">
        <v>1.58775189412413E-2</v>
      </c>
      <c r="AP73" s="18">
        <v>4.0586693338206103</v>
      </c>
      <c r="AQ73" s="16">
        <v>7.3720589665341504E-3</v>
      </c>
      <c r="AR73" s="18">
        <v>2.4044969941662901</v>
      </c>
      <c r="AS73" s="16">
        <v>1.7404605101363099E-2</v>
      </c>
    </row>
    <row r="74" spans="1:45" x14ac:dyDescent="0.2">
      <c r="D74" s="29"/>
      <c r="E74" s="14" t="s">
        <v>275</v>
      </c>
      <c r="F74" s="15">
        <v>2269944.9</v>
      </c>
      <c r="G74" s="16">
        <v>0.11707861006556</v>
      </c>
      <c r="H74" s="17">
        <v>593854.76</v>
      </c>
      <c r="I74" s="16">
        <v>8.7873717165175794E-2</v>
      </c>
      <c r="J74" s="17">
        <v>965915.5</v>
      </c>
      <c r="K74" s="16">
        <v>7.7327651505455605E-2</v>
      </c>
      <c r="L74" s="18">
        <v>3.8223906801723699</v>
      </c>
      <c r="M74" s="16">
        <v>2.6845848410133401E-2</v>
      </c>
      <c r="N74" s="18">
        <v>2.3500450091131202</v>
      </c>
      <c r="O74" s="16">
        <v>3.6897742766146401E-2</v>
      </c>
      <c r="P74" s="15">
        <v>7185130.25</v>
      </c>
      <c r="Q74" s="16">
        <v>6.2002797059208498E-2</v>
      </c>
      <c r="R74" s="17">
        <v>1927858.37</v>
      </c>
      <c r="S74" s="16">
        <v>5.7016993169282298E-2</v>
      </c>
      <c r="T74" s="17">
        <v>3166400.86</v>
      </c>
      <c r="U74" s="16">
        <v>6.1035497515318199E-2</v>
      </c>
      <c r="V74" s="18">
        <v>3.7270010918903802</v>
      </c>
      <c r="W74" s="16">
        <v>4.7168625690464198E-3</v>
      </c>
      <c r="X74" s="18">
        <v>2.2691789724943399</v>
      </c>
      <c r="Y74" s="16">
        <v>9.1165615679735705E-4</v>
      </c>
      <c r="Z74" s="15">
        <v>14717933.07</v>
      </c>
      <c r="AA74" s="16">
        <v>4.2737047850275302E-2</v>
      </c>
      <c r="AB74" s="17">
        <v>3999446.12</v>
      </c>
      <c r="AC74" s="16">
        <v>5.6147068819403997E-2</v>
      </c>
      <c r="AD74" s="17">
        <v>6536993.1500000004</v>
      </c>
      <c r="AE74" s="16">
        <v>6.1239187228442502E-2</v>
      </c>
      <c r="AF74" s="18">
        <v>3.6799928361080201</v>
      </c>
      <c r="AG74" s="16">
        <v>-1.2697115169877701E-2</v>
      </c>
      <c r="AH74" s="18">
        <v>2.2514836305129098</v>
      </c>
      <c r="AI74" s="16">
        <v>-1.7434466801483198E-2</v>
      </c>
      <c r="AJ74" s="15">
        <v>27136067.079999998</v>
      </c>
      <c r="AK74" s="16">
        <v>3.2912770922827302E-2</v>
      </c>
      <c r="AL74" s="17">
        <v>7338027.1399999997</v>
      </c>
      <c r="AM74" s="16">
        <v>5.1129924678755101E-2</v>
      </c>
      <c r="AN74" s="17">
        <v>12046372.640000001</v>
      </c>
      <c r="AO74" s="16">
        <v>4.62966981488869E-2</v>
      </c>
      <c r="AP74" s="18">
        <v>3.6980058212213098</v>
      </c>
      <c r="AQ74" s="16">
        <v>-1.7331020008297501E-2</v>
      </c>
      <c r="AR74" s="18">
        <v>2.2526338750218202</v>
      </c>
      <c r="AS74" s="16">
        <v>-1.2791713143832401E-2</v>
      </c>
    </row>
    <row r="75" spans="1:45" x14ac:dyDescent="0.2">
      <c r="D75" s="29"/>
      <c r="E75" s="14" t="s">
        <v>276</v>
      </c>
      <c r="F75" s="15">
        <v>973045.42</v>
      </c>
      <c r="G75" s="16">
        <v>9.5040566966750104E-5</v>
      </c>
      <c r="H75" s="17">
        <v>238205.43</v>
      </c>
      <c r="I75" s="16">
        <v>-5.2811739013512798E-2</v>
      </c>
      <c r="J75" s="17">
        <v>399301.91</v>
      </c>
      <c r="K75" s="16">
        <v>-3.00730567923637E-2</v>
      </c>
      <c r="L75" s="18">
        <v>4.0849002476559804</v>
      </c>
      <c r="M75" s="16">
        <v>5.5856667316988899E-2</v>
      </c>
      <c r="N75" s="18">
        <v>2.43686643021567</v>
      </c>
      <c r="O75" s="16">
        <v>3.11034738962522E-2</v>
      </c>
      <c r="P75" s="15">
        <v>3143322.68</v>
      </c>
      <c r="Q75" s="16">
        <v>-1.8230558330217399E-2</v>
      </c>
      <c r="R75" s="17">
        <v>788079.96</v>
      </c>
      <c r="S75" s="16">
        <v>-2.31663339530307E-2</v>
      </c>
      <c r="T75" s="17">
        <v>1341226.97</v>
      </c>
      <c r="U75" s="16">
        <v>1.2188979549960101E-2</v>
      </c>
      <c r="V75" s="18">
        <v>3.98858344272579</v>
      </c>
      <c r="W75" s="16">
        <v>5.0528311977485101E-3</v>
      </c>
      <c r="X75" s="18">
        <v>2.3436172626322902</v>
      </c>
      <c r="Y75" s="16">
        <v>-3.0053219798641399E-2</v>
      </c>
      <c r="Z75" s="15">
        <v>6382264.0800000001</v>
      </c>
      <c r="AA75" s="16">
        <v>-1.0895079218950599E-2</v>
      </c>
      <c r="AB75" s="17">
        <v>1607480.18</v>
      </c>
      <c r="AC75" s="16">
        <v>-1.9561738022348601E-2</v>
      </c>
      <c r="AD75" s="17">
        <v>2653416.54</v>
      </c>
      <c r="AE75" s="16">
        <v>4.8636628083033803E-3</v>
      </c>
      <c r="AF75" s="18">
        <v>3.97035320211537</v>
      </c>
      <c r="AG75" s="16">
        <v>8.8395762787923295E-3</v>
      </c>
      <c r="AH75" s="18">
        <v>2.4053004810168201</v>
      </c>
      <c r="AI75" s="16">
        <v>-1.5682467791912E-2</v>
      </c>
      <c r="AJ75" s="15">
        <v>12109117.35</v>
      </c>
      <c r="AK75" s="16">
        <v>-6.3640212699221004E-3</v>
      </c>
      <c r="AL75" s="17">
        <v>3047330.34</v>
      </c>
      <c r="AM75" s="16">
        <v>-1.6329661433267301E-4</v>
      </c>
      <c r="AN75" s="17">
        <v>5039251.59</v>
      </c>
      <c r="AO75" s="16">
        <v>4.7864608268859497E-3</v>
      </c>
      <c r="AP75" s="18">
        <v>3.9736805659211898</v>
      </c>
      <c r="AQ75" s="16">
        <v>-6.2017373783062497E-3</v>
      </c>
      <c r="AR75" s="18">
        <v>2.40295947398808</v>
      </c>
      <c r="AS75" s="16">
        <v>-1.10973649939826E-2</v>
      </c>
    </row>
    <row r="76" spans="1:45" x14ac:dyDescent="0.2">
      <c r="D76" s="29"/>
      <c r="E76" s="14" t="s">
        <v>277</v>
      </c>
      <c r="F76" s="15">
        <v>600932.43999999994</v>
      </c>
      <c r="G76" s="16">
        <v>5.3473175268295398E-2</v>
      </c>
      <c r="H76" s="17">
        <v>166474.44</v>
      </c>
      <c r="I76" s="16">
        <v>0.166644322990466</v>
      </c>
      <c r="J76" s="17">
        <v>271778.40999999997</v>
      </c>
      <c r="K76" s="16">
        <v>7.1829395690627407E-2</v>
      </c>
      <c r="L76" s="18">
        <v>3.6097579904758899</v>
      </c>
      <c r="M76" s="16">
        <v>-9.7005698730936299E-2</v>
      </c>
      <c r="N76" s="18">
        <v>2.21111176564761</v>
      </c>
      <c r="O76" s="16">
        <v>-1.71260654877863E-2</v>
      </c>
      <c r="P76" s="15">
        <v>2041023.34</v>
      </c>
      <c r="Q76" s="16">
        <v>6.4142463407199896E-2</v>
      </c>
      <c r="R76" s="17">
        <v>560047.01</v>
      </c>
      <c r="S76" s="16">
        <v>0.150500647636409</v>
      </c>
      <c r="T76" s="17">
        <v>916635.53</v>
      </c>
      <c r="U76" s="16">
        <v>6.6059008672866695E-2</v>
      </c>
      <c r="V76" s="18">
        <v>3.64437860314619</v>
      </c>
      <c r="W76" s="16">
        <v>-7.5061395581674406E-2</v>
      </c>
      <c r="X76" s="18">
        <v>2.2266465494742498</v>
      </c>
      <c r="Y76" s="16">
        <v>-1.79778534778556E-3</v>
      </c>
      <c r="Z76" s="15">
        <v>3955016.87</v>
      </c>
      <c r="AA76" s="16">
        <v>5.85836028197773E-2</v>
      </c>
      <c r="AB76" s="17">
        <v>1065492.56</v>
      </c>
      <c r="AC76" s="16">
        <v>0.12801065552454699</v>
      </c>
      <c r="AD76" s="17">
        <v>1765275.36</v>
      </c>
      <c r="AE76" s="16">
        <v>6.2548721771197593E-2</v>
      </c>
      <c r="AF76" s="18">
        <v>3.71191411228624</v>
      </c>
      <c r="AG76" s="16">
        <v>-6.15482241809895E-2</v>
      </c>
      <c r="AH76" s="18">
        <v>2.24045322311642</v>
      </c>
      <c r="AI76" s="16">
        <v>-3.7317055398745601E-3</v>
      </c>
      <c r="AJ76" s="15">
        <v>7442752.7999999998</v>
      </c>
      <c r="AK76" s="16">
        <v>3.0585088402358698E-2</v>
      </c>
      <c r="AL76" s="17">
        <v>1941898.35</v>
      </c>
      <c r="AM76" s="16">
        <v>6.4981579817470006E-2</v>
      </c>
      <c r="AN76" s="17">
        <v>3318415.39</v>
      </c>
      <c r="AO76" s="16">
        <v>2.9047209811931901E-2</v>
      </c>
      <c r="AP76" s="18">
        <v>3.8327200803275798</v>
      </c>
      <c r="AQ76" s="16">
        <v>-3.2297733657521602E-2</v>
      </c>
      <c r="AR76" s="18">
        <v>2.2428635132384702</v>
      </c>
      <c r="AS76" s="16">
        <v>1.4944684517513901E-3</v>
      </c>
    </row>
    <row r="77" spans="1:45" x14ac:dyDescent="0.2">
      <c r="D77" s="29"/>
      <c r="E77" s="14" t="s">
        <v>278</v>
      </c>
      <c r="F77" s="15">
        <v>2103176.9700000002</v>
      </c>
      <c r="G77" s="16">
        <v>0.158026670991952</v>
      </c>
      <c r="H77" s="17">
        <v>549335.38</v>
      </c>
      <c r="I77" s="16">
        <v>0.19075707742220899</v>
      </c>
      <c r="J77" s="17">
        <v>928915.37</v>
      </c>
      <c r="K77" s="16">
        <v>0.16243925701525899</v>
      </c>
      <c r="L77" s="18">
        <v>3.8285845888899401</v>
      </c>
      <c r="M77" s="16">
        <v>-2.7487055967043199E-2</v>
      </c>
      <c r="N77" s="18">
        <v>2.2641211868418099</v>
      </c>
      <c r="O77" s="16">
        <v>-3.7959712704793498E-3</v>
      </c>
      <c r="P77" s="15">
        <v>6864851.3499999996</v>
      </c>
      <c r="Q77" s="16">
        <v>0.15213311769454599</v>
      </c>
      <c r="R77" s="17">
        <v>1791872.65</v>
      </c>
      <c r="S77" s="16">
        <v>0.16351092113771501</v>
      </c>
      <c r="T77" s="17">
        <v>3048499.05</v>
      </c>
      <c r="U77" s="16">
        <v>0.134226871973018</v>
      </c>
      <c r="V77" s="18">
        <v>3.83110448725248</v>
      </c>
      <c r="W77" s="16">
        <v>-9.7788540154347698E-3</v>
      </c>
      <c r="X77" s="18">
        <v>2.25187911736433</v>
      </c>
      <c r="Y77" s="16">
        <v>1.5787181704114299E-2</v>
      </c>
      <c r="Z77" s="15">
        <v>13592075.279999999</v>
      </c>
      <c r="AA77" s="16">
        <v>0.11617012839566</v>
      </c>
      <c r="AB77" s="17">
        <v>3559722.2</v>
      </c>
      <c r="AC77" s="16">
        <v>0.12766081086685599</v>
      </c>
      <c r="AD77" s="17">
        <v>6055489.9400000004</v>
      </c>
      <c r="AE77" s="16">
        <v>0.11922578849250499</v>
      </c>
      <c r="AF77" s="18">
        <v>3.8182966300010701</v>
      </c>
      <c r="AG77" s="16">
        <v>-1.0189839320888299E-2</v>
      </c>
      <c r="AH77" s="18">
        <v>2.2445872117161798</v>
      </c>
      <c r="AI77" s="16">
        <v>-2.7301551914387301E-3</v>
      </c>
      <c r="AJ77" s="15">
        <v>25177173.75</v>
      </c>
      <c r="AK77" s="16">
        <v>9.2184763981930803E-2</v>
      </c>
      <c r="AL77" s="17">
        <v>6539176.6100000003</v>
      </c>
      <c r="AM77" s="16">
        <v>9.3768250165256306E-2</v>
      </c>
      <c r="AN77" s="17">
        <v>11149512.880000001</v>
      </c>
      <c r="AO77" s="16">
        <v>9.0980587640576302E-2</v>
      </c>
      <c r="AP77" s="18">
        <v>3.8502055001080602</v>
      </c>
      <c r="AQ77" s="16">
        <v>-1.44773463947802E-3</v>
      </c>
      <c r="AR77" s="18">
        <v>2.2581411422164299</v>
      </c>
      <c r="AS77" s="16">
        <v>1.10375597420918E-3</v>
      </c>
    </row>
    <row r="78" spans="1:45" x14ac:dyDescent="0.2">
      <c r="D78" s="29"/>
      <c r="E78" s="14" t="s">
        <v>279</v>
      </c>
      <c r="F78" s="15">
        <v>845507.2</v>
      </c>
      <c r="G78" s="16">
        <v>0.10371419311758399</v>
      </c>
      <c r="H78" s="17">
        <v>225193.68</v>
      </c>
      <c r="I78" s="16">
        <v>0.136814692136944</v>
      </c>
      <c r="J78" s="17">
        <v>371339.79</v>
      </c>
      <c r="K78" s="16">
        <v>0.13180942213132099</v>
      </c>
      <c r="L78" s="18">
        <v>3.7545778371755398</v>
      </c>
      <c r="M78" s="16">
        <v>-2.9116881799916901E-2</v>
      </c>
      <c r="N78" s="18">
        <v>2.27690978120066</v>
      </c>
      <c r="O78" s="16">
        <v>-2.4823286027104E-2</v>
      </c>
      <c r="P78" s="15">
        <v>2759224.8</v>
      </c>
      <c r="Q78" s="16">
        <v>0.10510315243380799</v>
      </c>
      <c r="R78" s="17">
        <v>718198.53</v>
      </c>
      <c r="S78" s="16">
        <v>5.3388190006977899E-2</v>
      </c>
      <c r="T78" s="17">
        <v>1187958.93</v>
      </c>
      <c r="U78" s="16">
        <v>4.3649120204123301E-2</v>
      </c>
      <c r="V78" s="18">
        <v>3.8418691834415202</v>
      </c>
      <c r="W78" s="16">
        <v>4.90939265480922E-2</v>
      </c>
      <c r="X78" s="18">
        <v>2.3226600939815301</v>
      </c>
      <c r="Y78" s="16">
        <v>5.8883805907549901E-2</v>
      </c>
      <c r="Z78" s="15">
        <v>5492051.5700000003</v>
      </c>
      <c r="AA78" s="16">
        <v>7.2714366041264994E-2</v>
      </c>
      <c r="AB78" s="17">
        <v>1405317.72</v>
      </c>
      <c r="AC78" s="16">
        <v>5.3550692452136797E-2</v>
      </c>
      <c r="AD78" s="17">
        <v>2306188.15</v>
      </c>
      <c r="AE78" s="16">
        <v>4.2574146787780202E-2</v>
      </c>
      <c r="AF78" s="18">
        <v>3.9080497540442298</v>
      </c>
      <c r="AG78" s="16">
        <v>1.8189607511457099E-2</v>
      </c>
      <c r="AH78" s="18">
        <v>2.3814412410366401</v>
      </c>
      <c r="AI78" s="16">
        <v>2.8909425143859701E-2</v>
      </c>
      <c r="AJ78" s="15">
        <v>10789315.300000001</v>
      </c>
      <c r="AK78" s="16">
        <v>8.3812664583102797E-2</v>
      </c>
      <c r="AL78" s="17">
        <v>2727544.99</v>
      </c>
      <c r="AM78" s="16">
        <v>4.7700782022462397E-2</v>
      </c>
      <c r="AN78" s="17">
        <v>4517525.1900000004</v>
      </c>
      <c r="AO78" s="16">
        <v>1.3762338885927599E-2</v>
      </c>
      <c r="AP78" s="18">
        <v>3.95568738171391</v>
      </c>
      <c r="AQ78" s="16">
        <v>3.4467744207397302E-2</v>
      </c>
      <c r="AR78" s="18">
        <v>2.3883243249829</v>
      </c>
      <c r="AS78" s="16">
        <v>6.9099356930300504E-2</v>
      </c>
    </row>
    <row r="79" spans="1:45" x14ac:dyDescent="0.2">
      <c r="D79" s="29"/>
      <c r="E79" s="14" t="s">
        <v>280</v>
      </c>
      <c r="F79" s="15">
        <v>583810.43000000005</v>
      </c>
      <c r="G79" s="16">
        <v>-5.3393309948037504E-3</v>
      </c>
      <c r="H79" s="17">
        <v>126885.68</v>
      </c>
      <c r="I79" s="16">
        <v>-3.3522881395271499E-4</v>
      </c>
      <c r="J79" s="17">
        <v>224001.2</v>
      </c>
      <c r="K79" s="16">
        <v>-9.9249191192551899E-3</v>
      </c>
      <c r="L79" s="18">
        <v>4.6010742110536</v>
      </c>
      <c r="M79" s="16">
        <v>-5.0057802626315004E-3</v>
      </c>
      <c r="N79" s="18">
        <v>2.60628260027178</v>
      </c>
      <c r="O79" s="16">
        <v>4.63155594257779E-3</v>
      </c>
      <c r="P79" s="15">
        <v>1893708.3</v>
      </c>
      <c r="Q79" s="16">
        <v>1.5699435982220601E-2</v>
      </c>
      <c r="R79" s="17">
        <v>434432.29</v>
      </c>
      <c r="S79" s="16">
        <v>5.6273145743213501E-2</v>
      </c>
      <c r="T79" s="17">
        <v>781315.24</v>
      </c>
      <c r="U79" s="16">
        <v>4.86564132000947E-2</v>
      </c>
      <c r="V79" s="18">
        <v>4.3590413134346004</v>
      </c>
      <c r="W79" s="16">
        <v>-3.8412137925218498E-2</v>
      </c>
      <c r="X79" s="18">
        <v>2.42374422390635</v>
      </c>
      <c r="Y79" s="16">
        <v>-3.14278125828669E-2</v>
      </c>
      <c r="Z79" s="15">
        <v>3975693.61</v>
      </c>
      <c r="AA79" s="16">
        <v>1.5988251817405499E-2</v>
      </c>
      <c r="AB79" s="17">
        <v>938328.78</v>
      </c>
      <c r="AC79" s="16">
        <v>5.4827292139493701E-2</v>
      </c>
      <c r="AD79" s="17">
        <v>1706639.69</v>
      </c>
      <c r="AE79" s="16">
        <v>5.4126754058614598E-2</v>
      </c>
      <c r="AF79" s="18">
        <v>4.2369942121992699</v>
      </c>
      <c r="AG79" s="16">
        <v>-3.6820283862120502E-2</v>
      </c>
      <c r="AH79" s="18">
        <v>2.3295447968867999</v>
      </c>
      <c r="AI79" s="16">
        <v>-3.6180186200917099E-2</v>
      </c>
      <c r="AJ79" s="15">
        <v>7796523.8499999996</v>
      </c>
      <c r="AK79" s="16">
        <v>1.5094818035380301E-2</v>
      </c>
      <c r="AL79" s="17">
        <v>1790925.6</v>
      </c>
      <c r="AM79" s="16">
        <v>-6.9373492333392002E-3</v>
      </c>
      <c r="AN79" s="17">
        <v>3266422.88</v>
      </c>
      <c r="AO79" s="16">
        <v>-1.55251358114613E-2</v>
      </c>
      <c r="AP79" s="18">
        <v>4.3533488214139098</v>
      </c>
      <c r="AQ79" s="16">
        <v>2.2186079852776899E-2</v>
      </c>
      <c r="AR79" s="18">
        <v>2.3868691031211502</v>
      </c>
      <c r="AS79" s="16">
        <v>3.1102829498933299E-2</v>
      </c>
    </row>
    <row r="80" spans="1:45" x14ac:dyDescent="0.2">
      <c r="D80" s="29"/>
      <c r="E80" s="14" t="s">
        <v>281</v>
      </c>
      <c r="F80" s="15">
        <v>614337.93000000005</v>
      </c>
      <c r="G80" s="16">
        <v>1.7882375022473401E-2</v>
      </c>
      <c r="H80" s="17">
        <v>145803.32</v>
      </c>
      <c r="I80" s="16">
        <v>3.58315078699988E-3</v>
      </c>
      <c r="J80" s="17">
        <v>251734.82</v>
      </c>
      <c r="K80" s="16">
        <v>-1.3516288406214501E-2</v>
      </c>
      <c r="L80" s="18">
        <v>4.2134701047959702</v>
      </c>
      <c r="M80" s="16">
        <v>1.4248170890733E-2</v>
      </c>
      <c r="N80" s="18">
        <v>2.4404169832365699</v>
      </c>
      <c r="O80" s="16">
        <v>3.1828871637383099E-2</v>
      </c>
      <c r="P80" s="15">
        <v>1967323.82</v>
      </c>
      <c r="Q80" s="16">
        <v>-1.36487787364446E-2</v>
      </c>
      <c r="R80" s="17">
        <v>483697.42</v>
      </c>
      <c r="S80" s="16">
        <v>-9.2955486430491892E-3</v>
      </c>
      <c r="T80" s="17">
        <v>848364.71</v>
      </c>
      <c r="U80" s="16">
        <v>-2.3441453512924201E-2</v>
      </c>
      <c r="V80" s="18">
        <v>4.0672613469801</v>
      </c>
      <c r="W80" s="16">
        <v>-4.3940754353457897E-3</v>
      </c>
      <c r="X80" s="18">
        <v>2.3189599906860798</v>
      </c>
      <c r="Y80" s="16">
        <v>1.00277395673883E-2</v>
      </c>
      <c r="Z80" s="15">
        <v>3908053.14</v>
      </c>
      <c r="AA80" s="16">
        <v>-3.97268807911756E-3</v>
      </c>
      <c r="AB80" s="17">
        <v>961971.61</v>
      </c>
      <c r="AC80" s="16">
        <v>-2.1384223811732098E-3</v>
      </c>
      <c r="AD80" s="17">
        <v>1688519.47</v>
      </c>
      <c r="AE80" s="16">
        <v>-1.6699636888280401E-2</v>
      </c>
      <c r="AF80" s="18">
        <v>4.0625451929917098</v>
      </c>
      <c r="AG80" s="16">
        <v>-1.83819653856334E-3</v>
      </c>
      <c r="AH80" s="18">
        <v>2.3144850914866901</v>
      </c>
      <c r="AI80" s="16">
        <v>1.2943093775423501E-2</v>
      </c>
      <c r="AJ80" s="15">
        <v>7655818.7300000004</v>
      </c>
      <c r="AK80" s="16">
        <v>2.3232139867303001E-3</v>
      </c>
      <c r="AL80" s="17">
        <v>1879093.77</v>
      </c>
      <c r="AM80" s="16">
        <v>-1.2975255684037301E-2</v>
      </c>
      <c r="AN80" s="17">
        <v>3302526.51</v>
      </c>
      <c r="AO80" s="16">
        <v>-3.3019236590495403E-2</v>
      </c>
      <c r="AP80" s="18">
        <v>4.0742079252383396</v>
      </c>
      <c r="AQ80" s="16">
        <v>1.5499580693258E-2</v>
      </c>
      <c r="AR80" s="18">
        <v>2.3181702574735699</v>
      </c>
      <c r="AS80" s="16">
        <v>3.6549279897369301E-2</v>
      </c>
    </row>
    <row r="81" spans="4:45" x14ac:dyDescent="0.2">
      <c r="D81" s="29"/>
      <c r="E81" s="14" t="s">
        <v>282</v>
      </c>
      <c r="F81" s="15">
        <v>1520819.99</v>
      </c>
      <c r="G81" s="16">
        <v>4.4583240496256497E-2</v>
      </c>
      <c r="H81" s="17">
        <v>350750.75</v>
      </c>
      <c r="I81" s="16">
        <v>-1.3412442812852299E-2</v>
      </c>
      <c r="J81" s="17">
        <v>588151.27</v>
      </c>
      <c r="K81" s="16">
        <v>-8.6353798972154203E-3</v>
      </c>
      <c r="L81" s="18">
        <v>4.3358994670716999</v>
      </c>
      <c r="M81" s="16">
        <v>5.8784121983516499E-2</v>
      </c>
      <c r="N81" s="18">
        <v>2.5857633360206802</v>
      </c>
      <c r="O81" s="16">
        <v>5.36821864673305E-2</v>
      </c>
      <c r="P81" s="15">
        <v>4964650.16</v>
      </c>
      <c r="Q81" s="16">
        <v>3.7332430512629099E-2</v>
      </c>
      <c r="R81" s="17">
        <v>1153005.79</v>
      </c>
      <c r="S81" s="16">
        <v>-8.9767262490130801E-3</v>
      </c>
      <c r="T81" s="17">
        <v>1933564.56</v>
      </c>
      <c r="U81" s="16">
        <v>-1.0253725923504599E-2</v>
      </c>
      <c r="V81" s="18">
        <v>4.3058328093911804</v>
      </c>
      <c r="W81" s="16">
        <v>4.6728626852893002E-2</v>
      </c>
      <c r="X81" s="18">
        <v>2.5676154097487198</v>
      </c>
      <c r="Y81" s="16">
        <v>4.8079146830368097E-2</v>
      </c>
      <c r="Z81" s="15">
        <v>9850439.8100000005</v>
      </c>
      <c r="AA81" s="16">
        <v>4.8212865846415903E-2</v>
      </c>
      <c r="AB81" s="17">
        <v>2275239.7200000002</v>
      </c>
      <c r="AC81" s="16">
        <v>-1.5440032681310299E-3</v>
      </c>
      <c r="AD81" s="17">
        <v>3795689</v>
      </c>
      <c r="AE81" s="16">
        <v>-4.2196919512146602E-3</v>
      </c>
      <c r="AF81" s="18">
        <v>4.3294074568986503</v>
      </c>
      <c r="AG81" s="16">
        <v>4.9833812684194803E-2</v>
      </c>
      <c r="AH81" s="18">
        <v>2.59516514919952</v>
      </c>
      <c r="AI81" s="16">
        <v>5.2654744599610802E-2</v>
      </c>
      <c r="AJ81" s="15">
        <v>18752053.559999999</v>
      </c>
      <c r="AK81" s="16">
        <v>2.33791823615969E-2</v>
      </c>
      <c r="AL81" s="17">
        <v>4432413.0599999996</v>
      </c>
      <c r="AM81" s="16">
        <v>-4.6857350614123603E-3</v>
      </c>
      <c r="AN81" s="17">
        <v>7388551.7400000002</v>
      </c>
      <c r="AO81" s="16">
        <v>-1.39383578180749E-2</v>
      </c>
      <c r="AP81" s="18">
        <v>4.2306647205844996</v>
      </c>
      <c r="AQ81" s="16">
        <v>2.8197041288000501E-2</v>
      </c>
      <c r="AR81" s="18">
        <v>2.5379877166563598</v>
      </c>
      <c r="AS81" s="16">
        <v>3.7845037858988899E-2</v>
      </c>
    </row>
    <row r="82" spans="4:45" x14ac:dyDescent="0.2">
      <c r="D82" s="29"/>
      <c r="E82" s="14" t="s">
        <v>283</v>
      </c>
      <c r="F82" s="15">
        <v>1435001.75</v>
      </c>
      <c r="G82" s="16">
        <v>5.1057567707800802E-2</v>
      </c>
      <c r="H82" s="17">
        <v>343631.01</v>
      </c>
      <c r="I82" s="16">
        <v>-8.2051495483584404E-3</v>
      </c>
      <c r="J82" s="17">
        <v>580046.31000000006</v>
      </c>
      <c r="K82" s="16">
        <v>-1.7937114729818002E-2</v>
      </c>
      <c r="L82" s="18">
        <v>4.1759960778859897</v>
      </c>
      <c r="M82" s="16">
        <v>5.9752999553458301E-2</v>
      </c>
      <c r="N82" s="18">
        <v>2.4739434166902998</v>
      </c>
      <c r="O82" s="16">
        <v>7.0254851774219404E-2</v>
      </c>
      <c r="P82" s="15">
        <v>4674505.8899999997</v>
      </c>
      <c r="Q82" s="16">
        <v>5.4587696041926002E-2</v>
      </c>
      <c r="R82" s="17">
        <v>1102728.3899999999</v>
      </c>
      <c r="S82" s="16">
        <v>-8.5272107093639898E-3</v>
      </c>
      <c r="T82" s="17">
        <v>1858995.26</v>
      </c>
      <c r="U82" s="16">
        <v>-4.4599503981933297E-2</v>
      </c>
      <c r="V82" s="18">
        <v>4.2390364956505699</v>
      </c>
      <c r="W82" s="16">
        <v>6.3657729625082801E-2</v>
      </c>
      <c r="X82" s="18">
        <v>2.5145335174227399</v>
      </c>
      <c r="Y82" s="16">
        <v>0.10381740478182</v>
      </c>
      <c r="Z82" s="15">
        <v>9448951.2200000007</v>
      </c>
      <c r="AA82" s="16">
        <v>6.3795032116401099E-2</v>
      </c>
      <c r="AB82" s="17">
        <v>2220289.48</v>
      </c>
      <c r="AC82" s="16">
        <v>1.7677044849688801E-3</v>
      </c>
      <c r="AD82" s="17">
        <v>3736877.42</v>
      </c>
      <c r="AE82" s="16">
        <v>-4.0002790325857997E-2</v>
      </c>
      <c r="AF82" s="18">
        <v>4.25572940155533</v>
      </c>
      <c r="AG82" s="16">
        <v>6.19178751258724E-2</v>
      </c>
      <c r="AH82" s="18">
        <v>2.5285686839575301</v>
      </c>
      <c r="AI82" s="16">
        <v>0.10812304597999001</v>
      </c>
      <c r="AJ82" s="15">
        <v>17870299.859999999</v>
      </c>
      <c r="AK82" s="16">
        <v>5.0031599045494798E-2</v>
      </c>
      <c r="AL82" s="17">
        <v>4309042.3099999996</v>
      </c>
      <c r="AM82" s="16">
        <v>1.8687057285795099E-2</v>
      </c>
      <c r="AN82" s="17">
        <v>7247136.1600000001</v>
      </c>
      <c r="AO82" s="16">
        <v>-2.00075048949384E-2</v>
      </c>
      <c r="AP82" s="18">
        <v>4.1471627740874997</v>
      </c>
      <c r="AQ82" s="16">
        <v>3.0769549426901101E-2</v>
      </c>
      <c r="AR82" s="18">
        <v>2.4658429847963599</v>
      </c>
      <c r="AS82" s="16">
        <v>7.1469020722372406E-2</v>
      </c>
    </row>
    <row r="83" spans="4:45" x14ac:dyDescent="0.2">
      <c r="D83" s="29"/>
      <c r="E83" s="14" t="s">
        <v>284</v>
      </c>
      <c r="F83" s="15">
        <v>1345931.23</v>
      </c>
      <c r="G83" s="16">
        <v>7.3107167870633594E-2</v>
      </c>
      <c r="H83" s="17">
        <v>348783.61</v>
      </c>
      <c r="I83" s="16">
        <v>9.3295632505005999E-2</v>
      </c>
      <c r="J83" s="17">
        <v>582579.68000000005</v>
      </c>
      <c r="K83" s="16">
        <v>3.7989329218670598E-2</v>
      </c>
      <c r="L83" s="18">
        <v>3.8589291222715398</v>
      </c>
      <c r="M83" s="16">
        <v>-1.8465695859513999E-2</v>
      </c>
      <c r="N83" s="18">
        <v>2.3102955290167402</v>
      </c>
      <c r="O83" s="16">
        <v>3.3832562304274803E-2</v>
      </c>
      <c r="P83" s="15">
        <v>4295209.7300000004</v>
      </c>
      <c r="Q83" s="16">
        <v>3.4011506077077799E-2</v>
      </c>
      <c r="R83" s="17">
        <v>1147532.68</v>
      </c>
      <c r="S83" s="16">
        <v>6.19337278203759E-2</v>
      </c>
      <c r="T83" s="17">
        <v>1976730.01</v>
      </c>
      <c r="U83" s="16">
        <v>3.3360707801869602E-2</v>
      </c>
      <c r="V83" s="18">
        <v>3.7429955633159002</v>
      </c>
      <c r="W83" s="16">
        <v>-2.6293751683175701E-2</v>
      </c>
      <c r="X83" s="18">
        <v>2.1728863872512401</v>
      </c>
      <c r="Y83" s="16">
        <v>6.2978809847772396E-4</v>
      </c>
      <c r="Z83" s="15">
        <v>8586172.0299999993</v>
      </c>
      <c r="AA83" s="16">
        <v>5.30373954613962E-2</v>
      </c>
      <c r="AB83" s="17">
        <v>2243479.77</v>
      </c>
      <c r="AC83" s="16">
        <v>5.1063786167162499E-2</v>
      </c>
      <c r="AD83" s="17">
        <v>3862820.36</v>
      </c>
      <c r="AE83" s="16">
        <v>2.4086315312849198E-2</v>
      </c>
      <c r="AF83" s="18">
        <v>3.82716712885715</v>
      </c>
      <c r="AG83" s="16">
        <v>1.87772551980955E-3</v>
      </c>
      <c r="AH83" s="18">
        <v>2.2227728006487002</v>
      </c>
      <c r="AI83" s="16">
        <v>2.8270156251138601E-2</v>
      </c>
      <c r="AJ83" s="15">
        <v>16559919.82</v>
      </c>
      <c r="AK83" s="16">
        <v>3.9153269669676298E-2</v>
      </c>
      <c r="AL83" s="17">
        <v>4315638.07</v>
      </c>
      <c r="AM83" s="16">
        <v>2.7618381445701799E-2</v>
      </c>
      <c r="AN83" s="17">
        <v>7462286.5499999998</v>
      </c>
      <c r="AO83" s="16">
        <v>2.24034556801175E-3</v>
      </c>
      <c r="AP83" s="18">
        <v>3.83718920618383</v>
      </c>
      <c r="AQ83" s="16">
        <v>1.12248753352842E-2</v>
      </c>
      <c r="AR83" s="18">
        <v>2.21914820732795</v>
      </c>
      <c r="AS83" s="16">
        <v>3.6830411253045703E-2</v>
      </c>
    </row>
    <row r="84" spans="4:45" x14ac:dyDescent="0.2">
      <c r="D84" s="29"/>
      <c r="E84" s="14" t="s">
        <v>285</v>
      </c>
      <c r="F84" s="15">
        <v>642019.5</v>
      </c>
      <c r="G84" s="16">
        <v>4.9233440583960099E-2</v>
      </c>
      <c r="H84" s="17">
        <v>185493.67</v>
      </c>
      <c r="I84" s="16">
        <v>0.11453951694148901</v>
      </c>
      <c r="J84" s="17">
        <v>324404.82</v>
      </c>
      <c r="K84" s="16">
        <v>7.72031016347276E-2</v>
      </c>
      <c r="L84" s="18">
        <v>3.4611396712351401</v>
      </c>
      <c r="M84" s="16">
        <v>-5.8594671041131897E-2</v>
      </c>
      <c r="N84" s="18">
        <v>1.97906892998692</v>
      </c>
      <c r="O84" s="16">
        <v>-2.5965076602844601E-2</v>
      </c>
      <c r="P84" s="15">
        <v>2017650.91</v>
      </c>
      <c r="Q84" s="16">
        <v>2.90166587525784E-3</v>
      </c>
      <c r="R84" s="17">
        <v>609639.23</v>
      </c>
      <c r="S84" s="16">
        <v>3.9224306478756202E-2</v>
      </c>
      <c r="T84" s="17">
        <v>1092539.93</v>
      </c>
      <c r="U84" s="16">
        <v>1.12141659853263E-3</v>
      </c>
      <c r="V84" s="18">
        <v>3.30958181611771</v>
      </c>
      <c r="W84" s="16">
        <v>-3.4951684999143202E-2</v>
      </c>
      <c r="X84" s="18">
        <v>1.8467525575930199</v>
      </c>
      <c r="Y84" s="16">
        <v>1.77825511192626E-3</v>
      </c>
      <c r="Z84" s="15">
        <v>4084672.84</v>
      </c>
      <c r="AA84" s="16">
        <v>2.99743724372863E-2</v>
      </c>
      <c r="AB84" s="17">
        <v>1193726.32</v>
      </c>
      <c r="AC84" s="16">
        <v>3.9708779262569001E-2</v>
      </c>
      <c r="AD84" s="17">
        <v>2151760.0299999998</v>
      </c>
      <c r="AE84" s="16">
        <v>1.06285931789937E-3</v>
      </c>
      <c r="AF84" s="18">
        <v>3.42178334477873</v>
      </c>
      <c r="AG84" s="16">
        <v>-9.3626282853811003E-3</v>
      </c>
      <c r="AH84" s="18">
        <v>1.89829385389225</v>
      </c>
      <c r="AI84" s="16">
        <v>2.8880816874063801E-2</v>
      </c>
      <c r="AJ84" s="15">
        <v>8018939.2999999998</v>
      </c>
      <c r="AK84" s="16">
        <v>2.0754716337461902E-2</v>
      </c>
      <c r="AL84" s="17">
        <v>2340796.7400000002</v>
      </c>
      <c r="AM84" s="16">
        <v>2.6022577700344399E-2</v>
      </c>
      <c r="AN84" s="17">
        <v>4226918.6500000004</v>
      </c>
      <c r="AO84" s="16">
        <v>-2.6688830069839598E-3</v>
      </c>
      <c r="AP84" s="18">
        <v>3.4257307193618201</v>
      </c>
      <c r="AQ84" s="16">
        <v>-5.1342548179490596E-3</v>
      </c>
      <c r="AR84" s="18">
        <v>1.8971122853286999</v>
      </c>
      <c r="AS84" s="16">
        <v>2.3486281481990501E-2</v>
      </c>
    </row>
    <row r="85" spans="4:45" x14ac:dyDescent="0.2">
      <c r="D85" s="29"/>
      <c r="E85" s="14" t="s">
        <v>286</v>
      </c>
      <c r="F85" s="15">
        <v>1175022.53</v>
      </c>
      <c r="G85" s="16">
        <v>7.8103089121761393E-2</v>
      </c>
      <c r="H85" s="17">
        <v>292988.37</v>
      </c>
      <c r="I85" s="16">
        <v>5.4275880909450999E-2</v>
      </c>
      <c r="J85" s="17">
        <v>488073.98</v>
      </c>
      <c r="K85" s="16">
        <v>2.7815310631674701E-2</v>
      </c>
      <c r="L85" s="18">
        <v>4.01047498916083</v>
      </c>
      <c r="M85" s="16">
        <v>2.2600543789123101E-2</v>
      </c>
      <c r="N85" s="18">
        <v>2.4074680850636598</v>
      </c>
      <c r="O85" s="16">
        <v>4.8926862608400699E-2</v>
      </c>
      <c r="P85" s="15">
        <v>3765179.14</v>
      </c>
      <c r="Q85" s="16">
        <v>3.52804679605822E-2</v>
      </c>
      <c r="R85" s="17">
        <v>979431.57</v>
      </c>
      <c r="S85" s="16">
        <v>3.8499059904481998E-2</v>
      </c>
      <c r="T85" s="17">
        <v>1662063.43</v>
      </c>
      <c r="U85" s="16">
        <v>2.7098305704094001E-2</v>
      </c>
      <c r="V85" s="18">
        <v>3.8442493128948199</v>
      </c>
      <c r="W85" s="16">
        <v>-3.09927285268397E-3</v>
      </c>
      <c r="X85" s="18">
        <v>2.26536428877447</v>
      </c>
      <c r="Y85" s="16">
        <v>7.9662893133478595E-3</v>
      </c>
      <c r="Z85" s="15">
        <v>7534226.2800000003</v>
      </c>
      <c r="AA85" s="16">
        <v>1.21362956181797E-2</v>
      </c>
      <c r="AB85" s="17">
        <v>1982697.15</v>
      </c>
      <c r="AC85" s="16">
        <v>2.2062962127886599E-2</v>
      </c>
      <c r="AD85" s="17">
        <v>3314286.28</v>
      </c>
      <c r="AE85" s="16">
        <v>2.5392482597285599E-3</v>
      </c>
      <c r="AF85" s="18">
        <v>3.79998845512034</v>
      </c>
      <c r="AG85" s="16">
        <v>-9.7123825806581607E-3</v>
      </c>
      <c r="AH85" s="18">
        <v>2.2732575412888001</v>
      </c>
      <c r="AI85" s="16">
        <v>9.5727397955844493E-3</v>
      </c>
      <c r="AJ85" s="15">
        <v>14299593.310000001</v>
      </c>
      <c r="AK85" s="16">
        <v>-2.6519325664446898E-3</v>
      </c>
      <c r="AL85" s="17">
        <v>3730224.24</v>
      </c>
      <c r="AM85" s="16">
        <v>1.0208567607628E-2</v>
      </c>
      <c r="AN85" s="17">
        <v>6325862.2000000002</v>
      </c>
      <c r="AO85" s="16">
        <v>-1.1087492099079501E-2</v>
      </c>
      <c r="AP85" s="18">
        <v>3.83344067004401</v>
      </c>
      <c r="AQ85" s="16">
        <v>-1.2730539599885699E-2</v>
      </c>
      <c r="AR85" s="18">
        <v>2.2604971240126002</v>
      </c>
      <c r="AS85" s="16">
        <v>8.5301373632539305E-3</v>
      </c>
    </row>
    <row r="86" spans="4:45" x14ac:dyDescent="0.2">
      <c r="D86" s="29"/>
      <c r="E86" s="14" t="s">
        <v>287</v>
      </c>
      <c r="F86" s="15">
        <v>1341662.54</v>
      </c>
      <c r="G86" s="16">
        <v>9.2352476496200001E-2</v>
      </c>
      <c r="H86" s="17">
        <v>326472.33</v>
      </c>
      <c r="I86" s="16">
        <v>7.3328942244448199E-3</v>
      </c>
      <c r="J86" s="17">
        <v>539560.02</v>
      </c>
      <c r="K86" s="16">
        <v>-1.86964544308959E-2</v>
      </c>
      <c r="L86" s="18">
        <v>4.1095750442311596</v>
      </c>
      <c r="M86" s="16">
        <v>8.4400681005470907E-2</v>
      </c>
      <c r="N86" s="18">
        <v>2.4865862744982499</v>
      </c>
      <c r="O86" s="16">
        <v>0.11316470976642901</v>
      </c>
      <c r="P86" s="15">
        <v>4344928.46</v>
      </c>
      <c r="Q86" s="16">
        <v>9.4634764058803097E-2</v>
      </c>
      <c r="R86" s="17">
        <v>1118342.58</v>
      </c>
      <c r="S86" s="16">
        <v>6.7505339017785507E-2</v>
      </c>
      <c r="T86" s="17">
        <v>1902984.99</v>
      </c>
      <c r="U86" s="16">
        <v>5.4109501570389303E-2</v>
      </c>
      <c r="V86" s="18">
        <v>3.8851498080311</v>
      </c>
      <c r="W86" s="16">
        <v>2.54138541976562E-2</v>
      </c>
      <c r="X86" s="18">
        <v>2.2832174099281799</v>
      </c>
      <c r="Y86" s="16">
        <v>3.8445021535277298E-2</v>
      </c>
      <c r="Z86" s="15">
        <v>8821695.9700000007</v>
      </c>
      <c r="AA86" s="16">
        <v>4.31839112329113E-2</v>
      </c>
      <c r="AB86" s="17">
        <v>2317023.7799999998</v>
      </c>
      <c r="AC86" s="16">
        <v>4.5311166383358303E-2</v>
      </c>
      <c r="AD86" s="17">
        <v>3856334.78</v>
      </c>
      <c r="AE86" s="16">
        <v>1.90792143294897E-2</v>
      </c>
      <c r="AF86" s="18">
        <v>3.8073394179838802</v>
      </c>
      <c r="AG86" s="16">
        <v>-2.0350448927155501E-3</v>
      </c>
      <c r="AH86" s="18">
        <v>2.2875856151679899</v>
      </c>
      <c r="AI86" s="16">
        <v>2.3653408453906601E-2</v>
      </c>
      <c r="AJ86" s="15">
        <v>16022414.49</v>
      </c>
      <c r="AK86" s="16">
        <v>1.57910170114317E-2</v>
      </c>
      <c r="AL86" s="17">
        <v>4172521.57</v>
      </c>
      <c r="AM86" s="16">
        <v>2.14018854817319E-2</v>
      </c>
      <c r="AN86" s="17">
        <v>7092659.9400000004</v>
      </c>
      <c r="AO86" s="16">
        <v>-3.63974520432204E-3</v>
      </c>
      <c r="AP86" s="18">
        <v>3.8399836217024101</v>
      </c>
      <c r="AQ86" s="16">
        <v>-5.4933014615045402E-3</v>
      </c>
      <c r="AR86" s="18">
        <v>2.25901349078354</v>
      </c>
      <c r="AS86" s="16">
        <v>1.9501743593474102E-2</v>
      </c>
    </row>
    <row r="87" spans="4:45" x14ac:dyDescent="0.2">
      <c r="D87" s="29"/>
      <c r="E87" s="14" t="s">
        <v>288</v>
      </c>
      <c r="F87" s="15">
        <v>1371951.49</v>
      </c>
      <c r="G87" s="16">
        <v>0.13646458399738201</v>
      </c>
      <c r="H87" s="17">
        <v>320429.77</v>
      </c>
      <c r="I87" s="16">
        <v>4.0813238771914097E-2</v>
      </c>
      <c r="J87" s="17">
        <v>519416.77</v>
      </c>
      <c r="K87" s="16">
        <v>4.9632579834367897E-2</v>
      </c>
      <c r="L87" s="18">
        <v>4.2815980862202698</v>
      </c>
      <c r="M87" s="16">
        <v>9.1900584718089595E-2</v>
      </c>
      <c r="N87" s="18">
        <v>2.64133075641743</v>
      </c>
      <c r="O87" s="16">
        <v>8.2726094665159705E-2</v>
      </c>
      <c r="P87" s="15">
        <v>4354360.49</v>
      </c>
      <c r="Q87" s="16">
        <v>0.102361946837268</v>
      </c>
      <c r="R87" s="17">
        <v>1014929.04</v>
      </c>
      <c r="S87" s="16">
        <v>2.3073699025733099E-2</v>
      </c>
      <c r="T87" s="17">
        <v>1657200.57</v>
      </c>
      <c r="U87" s="16">
        <v>2.7808257014989301E-2</v>
      </c>
      <c r="V87" s="18">
        <v>4.29031027627311</v>
      </c>
      <c r="W87" s="16">
        <v>7.75000353220303E-2</v>
      </c>
      <c r="X87" s="18">
        <v>2.6275398215678898</v>
      </c>
      <c r="Y87" s="16">
        <v>7.2536574125995804E-2</v>
      </c>
      <c r="Z87" s="15">
        <v>8397541.8699999992</v>
      </c>
      <c r="AA87" s="16">
        <v>9.3262562171244096E-2</v>
      </c>
      <c r="AB87" s="17">
        <v>1948057.68</v>
      </c>
      <c r="AC87" s="16">
        <v>1.40386052430657E-2</v>
      </c>
      <c r="AD87" s="17">
        <v>3178791.04</v>
      </c>
      <c r="AE87" s="16">
        <v>2.1889357360107099E-2</v>
      </c>
      <c r="AF87" s="18">
        <v>4.3107254760546896</v>
      </c>
      <c r="AG87" s="16">
        <v>7.8127160562282902E-2</v>
      </c>
      <c r="AH87" s="18">
        <v>2.6417407638093802</v>
      </c>
      <c r="AI87" s="16">
        <v>6.9844356727149601E-2</v>
      </c>
      <c r="AJ87" s="15">
        <v>15740945.52</v>
      </c>
      <c r="AK87" s="16">
        <v>4.8705017606783002E-2</v>
      </c>
      <c r="AL87" s="17">
        <v>3767614.48</v>
      </c>
      <c r="AM87" s="16">
        <v>3.7723054807657498E-3</v>
      </c>
      <c r="AN87" s="17">
        <v>6155280.8499999996</v>
      </c>
      <c r="AO87" s="16">
        <v>6.8213178443048798E-3</v>
      </c>
      <c r="AP87" s="18">
        <v>4.1779607769210996</v>
      </c>
      <c r="AQ87" s="16">
        <v>4.4763849212293698E-2</v>
      </c>
      <c r="AR87" s="18">
        <v>2.55730744113812</v>
      </c>
      <c r="AS87" s="16">
        <v>4.1599933394492299E-2</v>
      </c>
    </row>
    <row r="88" spans="4:45" x14ac:dyDescent="0.2">
      <c r="D88" s="29"/>
      <c r="E88" s="14" t="s">
        <v>289</v>
      </c>
      <c r="F88" s="15">
        <v>607497.28</v>
      </c>
      <c r="G88" s="16">
        <v>5.69111906170921E-2</v>
      </c>
      <c r="H88" s="17">
        <v>149840.57</v>
      </c>
      <c r="I88" s="16">
        <v>6.8827172074100398E-2</v>
      </c>
      <c r="J88" s="17">
        <v>246654.94</v>
      </c>
      <c r="K88" s="16">
        <v>4.3010453956503797E-2</v>
      </c>
      <c r="L88" s="18">
        <v>4.05429103746736</v>
      </c>
      <c r="M88" s="16">
        <v>-1.1148651314585201E-2</v>
      </c>
      <c r="N88" s="18">
        <v>2.4629439004951599</v>
      </c>
      <c r="O88" s="16">
        <v>1.33275142237145E-2</v>
      </c>
      <c r="P88" s="15">
        <v>1965993.44</v>
      </c>
      <c r="Q88" s="16">
        <v>2.9389686745934101E-2</v>
      </c>
      <c r="R88" s="17">
        <v>492443.46</v>
      </c>
      <c r="S88" s="16">
        <v>3.3579143525216203E-2</v>
      </c>
      <c r="T88" s="17">
        <v>819969</v>
      </c>
      <c r="U88" s="16">
        <v>1.35269305584323E-2</v>
      </c>
      <c r="V88" s="18">
        <v>3.9923231795991398</v>
      </c>
      <c r="W88" s="16">
        <v>-4.0533487982286204E-3</v>
      </c>
      <c r="X88" s="18">
        <v>2.3976436182343499</v>
      </c>
      <c r="Y88" s="16">
        <v>1.5651045580764002E-2</v>
      </c>
      <c r="Z88" s="15">
        <v>3844955.95</v>
      </c>
      <c r="AA88" s="16">
        <v>3.7590143835307802E-2</v>
      </c>
      <c r="AB88" s="17">
        <v>953967.55</v>
      </c>
      <c r="AC88" s="16">
        <v>2.8372900266534599E-2</v>
      </c>
      <c r="AD88" s="17">
        <v>1586336.37</v>
      </c>
      <c r="AE88" s="16">
        <v>5.1867791979455097E-3</v>
      </c>
      <c r="AF88" s="18">
        <v>4.03048924462892</v>
      </c>
      <c r="AG88" s="16">
        <v>8.9629389945847706E-3</v>
      </c>
      <c r="AH88" s="18">
        <v>2.4237961271731998</v>
      </c>
      <c r="AI88" s="16">
        <v>3.2236162778839499E-2</v>
      </c>
      <c r="AJ88" s="15">
        <v>7536059.1600000001</v>
      </c>
      <c r="AK88" s="16">
        <v>4.1153524723811702E-2</v>
      </c>
      <c r="AL88" s="17">
        <v>1866705.6</v>
      </c>
      <c r="AM88" s="16">
        <v>2.5194512047595301E-2</v>
      </c>
      <c r="AN88" s="17">
        <v>3120276.12</v>
      </c>
      <c r="AO88" s="16">
        <v>-1.3743401081163901E-2</v>
      </c>
      <c r="AP88" s="18">
        <v>4.0370903478298903</v>
      </c>
      <c r="AQ88" s="16">
        <v>1.5566814383684E-2</v>
      </c>
      <c r="AR88" s="18">
        <v>2.41518983262289</v>
      </c>
      <c r="AS88" s="16">
        <v>5.5661909755691803E-2</v>
      </c>
    </row>
    <row r="89" spans="4:45" x14ac:dyDescent="0.2">
      <c r="D89" s="29"/>
      <c r="E89" s="14" t="s">
        <v>290</v>
      </c>
      <c r="F89" s="15">
        <v>573709.55000000005</v>
      </c>
      <c r="G89" s="16">
        <v>7.1938991715447499E-3</v>
      </c>
      <c r="H89" s="17">
        <v>145433.89000000001</v>
      </c>
      <c r="I89" s="16">
        <v>-2.20842013949645E-3</v>
      </c>
      <c r="J89" s="17">
        <v>250943.44</v>
      </c>
      <c r="K89" s="16">
        <v>1.4664478540811701E-2</v>
      </c>
      <c r="L89" s="18">
        <v>3.9448133443999902</v>
      </c>
      <c r="M89" s="16">
        <v>9.4231295400946501E-3</v>
      </c>
      <c r="N89" s="18">
        <v>2.28621058992417</v>
      </c>
      <c r="O89" s="16">
        <v>-7.3626105252155797E-3</v>
      </c>
      <c r="P89" s="15">
        <v>1919667.83</v>
      </c>
      <c r="Q89" s="16">
        <v>1.28780284205875E-2</v>
      </c>
      <c r="R89" s="17">
        <v>479904.08</v>
      </c>
      <c r="S89" s="16">
        <v>3.7549822081287799E-3</v>
      </c>
      <c r="T89" s="17">
        <v>817695.29</v>
      </c>
      <c r="U89" s="16">
        <v>1.03552682639046E-2</v>
      </c>
      <c r="V89" s="18">
        <v>4.0001073339489004</v>
      </c>
      <c r="W89" s="16">
        <v>9.0889174889962204E-3</v>
      </c>
      <c r="X89" s="18">
        <v>2.3476567047365502</v>
      </c>
      <c r="Y89" s="16">
        <v>2.49690404546283E-3</v>
      </c>
      <c r="Z89" s="15">
        <v>3734273.84</v>
      </c>
      <c r="AA89" s="16">
        <v>2.76426527244664E-2</v>
      </c>
      <c r="AB89" s="17">
        <v>932864.88</v>
      </c>
      <c r="AC89" s="16">
        <v>9.5246375435819493E-3</v>
      </c>
      <c r="AD89" s="17">
        <v>1583980.45</v>
      </c>
      <c r="AE89" s="16">
        <v>1.6311702591290798E-2</v>
      </c>
      <c r="AF89" s="18">
        <v>4.0030168570607998</v>
      </c>
      <c r="AG89" s="16">
        <v>1.7947075789026899E-2</v>
      </c>
      <c r="AH89" s="18">
        <v>2.3575252080920599</v>
      </c>
      <c r="AI89" s="16">
        <v>1.11490895010704E-2</v>
      </c>
      <c r="AJ89" s="15">
        <v>7079498.7599999998</v>
      </c>
      <c r="AK89" s="16">
        <v>3.4768209147285102E-2</v>
      </c>
      <c r="AL89" s="17">
        <v>1776928.87</v>
      </c>
      <c r="AM89" s="16">
        <v>2.3632985245205899E-2</v>
      </c>
      <c r="AN89" s="17">
        <v>3014721.97</v>
      </c>
      <c r="AO89" s="16">
        <v>1.9750357447006699E-2</v>
      </c>
      <c r="AP89" s="18">
        <v>3.9841205123759398</v>
      </c>
      <c r="AQ89" s="16">
        <v>1.0878140957339201E-2</v>
      </c>
      <c r="AR89" s="18">
        <v>2.34830900840916</v>
      </c>
      <c r="AS89" s="16">
        <v>1.4726988414965E-2</v>
      </c>
    </row>
    <row r="90" spans="4:45" x14ac:dyDescent="0.2">
      <c r="D90" s="29"/>
      <c r="E90" s="14" t="s">
        <v>291</v>
      </c>
      <c r="F90" s="15">
        <v>534649.19999999995</v>
      </c>
      <c r="G90" s="16">
        <v>5.1121626995981301E-2</v>
      </c>
      <c r="H90" s="17">
        <v>116512.86</v>
      </c>
      <c r="I90" s="16">
        <v>-4.8575360070396E-2</v>
      </c>
      <c r="J90" s="17">
        <v>206917.03</v>
      </c>
      <c r="K90" s="16">
        <v>-5.5694256318888802E-2</v>
      </c>
      <c r="L90" s="18">
        <v>4.5887569835638704</v>
      </c>
      <c r="M90" s="16">
        <v>0.104787056044453</v>
      </c>
      <c r="N90" s="18">
        <v>2.5838820516609999</v>
      </c>
      <c r="O90" s="16">
        <v>0.113115782710882</v>
      </c>
      <c r="P90" s="15">
        <v>1801138.87</v>
      </c>
      <c r="Q90" s="16">
        <v>6.9493449465785298E-2</v>
      </c>
      <c r="R90" s="17">
        <v>397274.85</v>
      </c>
      <c r="S90" s="16">
        <v>-2.4855701291902203E-4</v>
      </c>
      <c r="T90" s="17">
        <v>698145.48</v>
      </c>
      <c r="U90" s="16">
        <v>-1.7409715356607E-2</v>
      </c>
      <c r="V90" s="18">
        <v>4.5337349444597397</v>
      </c>
      <c r="W90" s="16">
        <v>6.9759345653283095E-2</v>
      </c>
      <c r="X90" s="18">
        <v>2.57989046924718</v>
      </c>
      <c r="Y90" s="16">
        <v>8.8442931077759995E-2</v>
      </c>
      <c r="Z90" s="15">
        <v>3676501.67</v>
      </c>
      <c r="AA90" s="16">
        <v>9.1550980030335197E-2</v>
      </c>
      <c r="AB90" s="17">
        <v>812452.4</v>
      </c>
      <c r="AC90" s="16">
        <v>5.2390852805572402E-2</v>
      </c>
      <c r="AD90" s="17">
        <v>1439974.89</v>
      </c>
      <c r="AE90" s="16">
        <v>4.3235459646800298E-2</v>
      </c>
      <c r="AF90" s="18">
        <v>4.5251902388373804</v>
      </c>
      <c r="AG90" s="16">
        <v>3.7210630556475797E-2</v>
      </c>
      <c r="AH90" s="18">
        <v>2.55317068063597</v>
      </c>
      <c r="AI90" s="16">
        <v>4.6313150053289599E-2</v>
      </c>
      <c r="AJ90" s="15">
        <v>6965928.8200000003</v>
      </c>
      <c r="AK90" s="16">
        <v>0.10435802647308</v>
      </c>
      <c r="AL90" s="17">
        <v>1561307.84</v>
      </c>
      <c r="AM90" s="16">
        <v>7.7924015071639194E-2</v>
      </c>
      <c r="AN90" s="17">
        <v>2778830.15</v>
      </c>
      <c r="AO90" s="16">
        <v>6.9937754732414106E-2</v>
      </c>
      <c r="AP90" s="18">
        <v>4.4615985659817099</v>
      </c>
      <c r="AQ90" s="16">
        <v>2.4523074940198002E-2</v>
      </c>
      <c r="AR90" s="18">
        <v>2.5067846698007101</v>
      </c>
      <c r="AS90" s="16">
        <v>3.2170349712796302E-2</v>
      </c>
    </row>
    <row r="91" spans="4:45" x14ac:dyDescent="0.2">
      <c r="D91" s="29"/>
      <c r="E91" s="14" t="s">
        <v>292</v>
      </c>
      <c r="F91" s="15">
        <v>3695100.83</v>
      </c>
      <c r="G91" s="16">
        <v>8.4452158802558894E-2</v>
      </c>
      <c r="H91" s="17">
        <v>852148.04</v>
      </c>
      <c r="I91" s="16">
        <v>6.8683036598317301E-2</v>
      </c>
      <c r="J91" s="17">
        <v>1565536.3</v>
      </c>
      <c r="K91" s="16">
        <v>4.02440388488218E-2</v>
      </c>
      <c r="L91" s="18">
        <v>4.3362193616029403</v>
      </c>
      <c r="M91" s="16">
        <v>1.4755658754007899E-2</v>
      </c>
      <c r="N91" s="18">
        <v>2.3602779635323698</v>
      </c>
      <c r="O91" s="16">
        <v>4.24978354143319E-2</v>
      </c>
      <c r="P91" s="15">
        <v>12124030.960000001</v>
      </c>
      <c r="Q91" s="16">
        <v>6.7489132012821307E-2</v>
      </c>
      <c r="R91" s="17">
        <v>2801583.45</v>
      </c>
      <c r="S91" s="16">
        <v>5.9645736657408702E-2</v>
      </c>
      <c r="T91" s="17">
        <v>5148511.42</v>
      </c>
      <c r="U91" s="16">
        <v>3.2344990134314799E-2</v>
      </c>
      <c r="V91" s="18">
        <v>4.3275637425685103</v>
      </c>
      <c r="W91" s="16">
        <v>7.4019033758906099E-3</v>
      </c>
      <c r="X91" s="18">
        <v>2.3548614290535999</v>
      </c>
      <c r="Y91" s="16">
        <v>3.4043020709515003E-2</v>
      </c>
      <c r="Z91" s="15">
        <v>24547194.699999999</v>
      </c>
      <c r="AA91" s="16">
        <v>5.3404191568243102E-2</v>
      </c>
      <c r="AB91" s="17">
        <v>5617070.3399999999</v>
      </c>
      <c r="AC91" s="16">
        <v>4.90560851809278E-2</v>
      </c>
      <c r="AD91" s="17">
        <v>10417705.789999999</v>
      </c>
      <c r="AE91" s="16">
        <v>3.2226868463133503E-2</v>
      </c>
      <c r="AF91" s="18">
        <v>4.3701063390991797</v>
      </c>
      <c r="AG91" s="16">
        <v>4.14477972030003E-3</v>
      </c>
      <c r="AH91" s="18">
        <v>2.3562956369494499</v>
      </c>
      <c r="AI91" s="16">
        <v>2.0516151780315701E-2</v>
      </c>
      <c r="AJ91" s="15">
        <v>45899479.329999998</v>
      </c>
      <c r="AK91" s="16">
        <v>4.2429978419833099E-2</v>
      </c>
      <c r="AL91" s="17">
        <v>10584340.880000001</v>
      </c>
      <c r="AM91" s="16">
        <v>5.1600894752391803E-2</v>
      </c>
      <c r="AN91" s="17">
        <v>19797452.359999999</v>
      </c>
      <c r="AO91" s="16">
        <v>4.2000168577322097E-2</v>
      </c>
      <c r="AP91" s="18">
        <v>4.3365458322238002</v>
      </c>
      <c r="AQ91" s="16">
        <v>-8.7209095944312202E-3</v>
      </c>
      <c r="AR91" s="18">
        <v>2.31845383412757</v>
      </c>
      <c r="AS91" s="16">
        <v>4.1248538673250998E-4</v>
      </c>
    </row>
    <row r="92" spans="4:45" x14ac:dyDescent="0.2">
      <c r="D92" s="29"/>
      <c r="E92" s="14" t="s">
        <v>293</v>
      </c>
      <c r="F92" s="15">
        <v>321816.31</v>
      </c>
      <c r="G92" s="16">
        <v>0.124453149682426</v>
      </c>
      <c r="H92" s="17">
        <v>76214.679999999993</v>
      </c>
      <c r="I92" s="16">
        <v>8.0162526061696507E-2</v>
      </c>
      <c r="J92" s="17">
        <v>121332.97</v>
      </c>
      <c r="K92" s="16">
        <v>5.3735916082536098E-2</v>
      </c>
      <c r="L92" s="18">
        <v>4.2224976867973503</v>
      </c>
      <c r="M92" s="16">
        <v>4.1003666163289897E-2</v>
      </c>
      <c r="N92" s="18">
        <v>2.6523401677219298</v>
      </c>
      <c r="O92" s="16">
        <v>6.7110964446191607E-2</v>
      </c>
      <c r="P92" s="15">
        <v>1053071.81</v>
      </c>
      <c r="Q92" s="16">
        <v>8.49309036288423E-2</v>
      </c>
      <c r="R92" s="17">
        <v>252248.1</v>
      </c>
      <c r="S92" s="16">
        <v>6.9603220647258698E-2</v>
      </c>
      <c r="T92" s="17">
        <v>402153.15</v>
      </c>
      <c r="U92" s="16">
        <v>4.4638482715206602E-2</v>
      </c>
      <c r="V92" s="18">
        <v>4.1747462518052698</v>
      </c>
      <c r="W92" s="16">
        <v>1.4330251335919E-2</v>
      </c>
      <c r="X92" s="18">
        <v>2.6185840145725598</v>
      </c>
      <c r="Y92" s="16">
        <v>3.85706840982043E-2</v>
      </c>
      <c r="Z92" s="15">
        <v>2015654.53</v>
      </c>
      <c r="AA92" s="16">
        <v>7.7729057251534894E-2</v>
      </c>
      <c r="AB92" s="17">
        <v>483496.44</v>
      </c>
      <c r="AC92" s="16">
        <v>6.7325229946262596E-2</v>
      </c>
      <c r="AD92" s="17">
        <v>767863.51</v>
      </c>
      <c r="AE92" s="16">
        <v>3.8250989518872701E-2</v>
      </c>
      <c r="AF92" s="18">
        <v>4.1689128672798503</v>
      </c>
      <c r="AG92" s="16">
        <v>9.7475699190545904E-3</v>
      </c>
      <c r="AH92" s="18">
        <v>2.62501669079183</v>
      </c>
      <c r="AI92" s="16">
        <v>3.8023626397848502E-2</v>
      </c>
      <c r="AJ92" s="15">
        <v>3821955.46</v>
      </c>
      <c r="AK92" s="16">
        <v>6.5166423310090496E-2</v>
      </c>
      <c r="AL92" s="17">
        <v>938063.35999999999</v>
      </c>
      <c r="AM92" s="16">
        <v>5.8925864968008598E-2</v>
      </c>
      <c r="AN92" s="17">
        <v>1505809.1</v>
      </c>
      <c r="AO92" s="16">
        <v>1.8387470487703901E-2</v>
      </c>
      <c r="AP92" s="18">
        <v>4.0743041706692402</v>
      </c>
      <c r="AQ92" s="16">
        <v>5.8932910683698603E-3</v>
      </c>
      <c r="AR92" s="18">
        <v>2.5381407643239799</v>
      </c>
      <c r="AS92" s="16">
        <v>4.5934336564435699E-2</v>
      </c>
    </row>
    <row r="93" spans="4:45" x14ac:dyDescent="0.2">
      <c r="D93" s="29"/>
      <c r="E93" s="14" t="s">
        <v>294</v>
      </c>
      <c r="F93" s="15">
        <v>1745926.46</v>
      </c>
      <c r="G93" s="16">
        <v>3.4169548138787899E-2</v>
      </c>
      <c r="H93" s="17">
        <v>430140.14</v>
      </c>
      <c r="I93" s="16">
        <v>3.5040192194874399E-2</v>
      </c>
      <c r="J93" s="17">
        <v>746949.44</v>
      </c>
      <c r="K93" s="16">
        <v>4.2683876312235497E-2</v>
      </c>
      <c r="L93" s="18">
        <v>4.0589712459757896</v>
      </c>
      <c r="M93" s="16">
        <v>-8.4116932139642402E-4</v>
      </c>
      <c r="N93" s="18">
        <v>2.3374091558325598</v>
      </c>
      <c r="O93" s="16">
        <v>-8.1657809877727101E-3</v>
      </c>
      <c r="P93" s="15">
        <v>5772689.0300000003</v>
      </c>
      <c r="Q93" s="16">
        <v>1.47319203232607E-2</v>
      </c>
      <c r="R93" s="17">
        <v>1398264.27</v>
      </c>
      <c r="S93" s="16">
        <v>1.84727325965491E-2</v>
      </c>
      <c r="T93" s="17">
        <v>2398768.17</v>
      </c>
      <c r="U93" s="16">
        <v>1.4931353884603199E-2</v>
      </c>
      <c r="V93" s="18">
        <v>4.1284678110240201</v>
      </c>
      <c r="W93" s="16">
        <v>-3.6729626170267701E-3</v>
      </c>
      <c r="X93" s="18">
        <v>2.4065222734717202</v>
      </c>
      <c r="Y93" s="16">
        <v>-1.9649955691988501E-4</v>
      </c>
      <c r="Z93" s="15">
        <v>11511281.210000001</v>
      </c>
      <c r="AA93" s="16">
        <v>3.3641670602531003E-2</v>
      </c>
      <c r="AB93" s="17">
        <v>2782584.67</v>
      </c>
      <c r="AC93" s="16">
        <v>2.87913462265539E-2</v>
      </c>
      <c r="AD93" s="17">
        <v>4774427.3099999996</v>
      </c>
      <c r="AE93" s="16">
        <v>3.05584697237095E-2</v>
      </c>
      <c r="AF93" s="18">
        <v>4.1369024037640498</v>
      </c>
      <c r="AG93" s="16">
        <v>4.7145851233753502E-3</v>
      </c>
      <c r="AH93" s="18">
        <v>2.4110286873338098</v>
      </c>
      <c r="AI93" s="16">
        <v>2.99177675930216E-3</v>
      </c>
      <c r="AJ93" s="15">
        <v>21605386.18</v>
      </c>
      <c r="AK93" s="16">
        <v>4.9637026870472001E-2</v>
      </c>
      <c r="AL93" s="17">
        <v>5232882.0599999996</v>
      </c>
      <c r="AM93" s="16">
        <v>4.7888703981770302E-2</v>
      </c>
      <c r="AN93" s="17">
        <v>8999496.5899999999</v>
      </c>
      <c r="AO93" s="16">
        <v>4.42383461102792E-2</v>
      </c>
      <c r="AP93" s="18">
        <v>4.1287737679300998</v>
      </c>
      <c r="AQ93" s="16">
        <v>1.6684242153374199E-3</v>
      </c>
      <c r="AR93" s="18">
        <v>2.4007327480969698</v>
      </c>
      <c r="AS93" s="16">
        <v>5.1699698448180297E-3</v>
      </c>
    </row>
    <row r="94" spans="4:45" x14ac:dyDescent="0.2">
      <c r="D94" s="29"/>
      <c r="E94" s="14" t="s">
        <v>295</v>
      </c>
      <c r="F94" s="15">
        <v>866019.17</v>
      </c>
      <c r="G94" s="16">
        <v>2.6975170768493699E-2</v>
      </c>
      <c r="H94" s="17">
        <v>240719.85</v>
      </c>
      <c r="I94" s="16">
        <v>-7.0146971103848793E-2</v>
      </c>
      <c r="J94" s="17">
        <v>404739.48</v>
      </c>
      <c r="K94" s="16">
        <v>-8.2520531559371099E-2</v>
      </c>
      <c r="L94" s="18">
        <v>3.5976225890802098</v>
      </c>
      <c r="M94" s="16">
        <v>0.104448917037608</v>
      </c>
      <c r="N94" s="18">
        <v>2.13969531709632</v>
      </c>
      <c r="O94" s="16">
        <v>0.11934403558258</v>
      </c>
      <c r="P94" s="15">
        <v>2909810.81</v>
      </c>
      <c r="Q94" s="16">
        <v>2.3924809136187698E-2</v>
      </c>
      <c r="R94" s="17">
        <v>845215.94</v>
      </c>
      <c r="S94" s="16">
        <v>-3.6336475768811702E-2</v>
      </c>
      <c r="T94" s="17">
        <v>1422694.42</v>
      </c>
      <c r="U94" s="16">
        <v>-6.6533399630914702E-2</v>
      </c>
      <c r="V94" s="18">
        <v>3.44268331001898</v>
      </c>
      <c r="W94" s="16">
        <v>6.2533533115799803E-2</v>
      </c>
      <c r="X94" s="18">
        <v>2.0452816635071902</v>
      </c>
      <c r="Y94" s="16">
        <v>9.69056726093208E-2</v>
      </c>
      <c r="Z94" s="15">
        <v>5868396.29</v>
      </c>
      <c r="AA94" s="16">
        <v>2.6714371112827401E-2</v>
      </c>
      <c r="AB94" s="17">
        <v>1707650.08</v>
      </c>
      <c r="AC94" s="16">
        <v>-2.5348756213740199E-2</v>
      </c>
      <c r="AD94" s="17">
        <v>2912112.25</v>
      </c>
      <c r="AE94" s="16">
        <v>-4.65548065369586E-2</v>
      </c>
      <c r="AF94" s="18">
        <v>3.4365332562746098</v>
      </c>
      <c r="AG94" s="16">
        <v>5.34171865664647E-2</v>
      </c>
      <c r="AH94" s="18">
        <v>2.0151682992302198</v>
      </c>
      <c r="AI94" s="16">
        <v>7.6846763874977006E-2</v>
      </c>
      <c r="AJ94" s="15">
        <v>11292038.949999999</v>
      </c>
      <c r="AK94" s="16">
        <v>5.0141384933120099E-2</v>
      </c>
      <c r="AL94" s="17">
        <v>3306041.34</v>
      </c>
      <c r="AM94" s="16">
        <v>1.27486458676856E-2</v>
      </c>
      <c r="AN94" s="17">
        <v>5677887.9100000001</v>
      </c>
      <c r="AO94" s="16">
        <v>-9.9945395535284299E-3</v>
      </c>
      <c r="AP94" s="18">
        <v>3.4155770568797501</v>
      </c>
      <c r="AQ94" s="16">
        <v>3.6922033140214999E-2</v>
      </c>
      <c r="AR94" s="18">
        <v>1.9887745459209001</v>
      </c>
      <c r="AS94" s="16">
        <v>6.0743023032952197E-2</v>
      </c>
    </row>
    <row r="95" spans="4:45" x14ac:dyDescent="0.2">
      <c r="D95" s="29"/>
      <c r="E95" s="14" t="s">
        <v>296</v>
      </c>
      <c r="F95" s="15">
        <v>992826.73</v>
      </c>
      <c r="G95" s="16">
        <v>0.116091289582683</v>
      </c>
      <c r="H95" s="17">
        <v>266962.73</v>
      </c>
      <c r="I95" s="16">
        <v>3.1908554417428701E-2</v>
      </c>
      <c r="J95" s="17">
        <v>486836.23</v>
      </c>
      <c r="K95" s="16">
        <v>4.89693016812663E-2</v>
      </c>
      <c r="L95" s="18">
        <v>3.7189712961056398</v>
      </c>
      <c r="M95" s="16">
        <v>8.1579646573218506E-2</v>
      </c>
      <c r="N95" s="18">
        <v>2.0393443807581901</v>
      </c>
      <c r="O95" s="16">
        <v>6.3988515005954094E-2</v>
      </c>
      <c r="P95" s="15">
        <v>3119221.72</v>
      </c>
      <c r="Q95" s="16">
        <v>2.1179870116921299E-2</v>
      </c>
      <c r="R95" s="17">
        <v>864650.01</v>
      </c>
      <c r="S95" s="16">
        <v>-4.8039851155337598E-2</v>
      </c>
      <c r="T95" s="17">
        <v>1575672.3</v>
      </c>
      <c r="U95" s="16">
        <v>-4.9934968210730603E-2</v>
      </c>
      <c r="V95" s="18">
        <v>3.6074963094026899</v>
      </c>
      <c r="W95" s="16">
        <v>7.2712835044898394E-2</v>
      </c>
      <c r="X95" s="18">
        <v>1.9796132228763601</v>
      </c>
      <c r="Y95" s="16">
        <v>7.4852600556953905E-2</v>
      </c>
      <c r="Z95" s="15">
        <v>6358313.7699999996</v>
      </c>
      <c r="AA95" s="16">
        <v>3.1101328582609299E-2</v>
      </c>
      <c r="AB95" s="17">
        <v>1810582.28</v>
      </c>
      <c r="AC95" s="16">
        <v>6.5565856421455401E-3</v>
      </c>
      <c r="AD95" s="17">
        <v>3318934.95</v>
      </c>
      <c r="AE95" s="16">
        <v>1.0056734620146199E-2</v>
      </c>
      <c r="AF95" s="18">
        <v>3.5117507998587101</v>
      </c>
      <c r="AG95" s="16">
        <v>2.4384861507617199E-2</v>
      </c>
      <c r="AH95" s="18">
        <v>1.91576932533733</v>
      </c>
      <c r="AI95" s="16">
        <v>2.0835061280371998E-2</v>
      </c>
      <c r="AJ95" s="15">
        <v>12095803.08</v>
      </c>
      <c r="AK95" s="16">
        <v>3.5914490563863102E-2</v>
      </c>
      <c r="AL95" s="17">
        <v>3400578.43</v>
      </c>
      <c r="AM95" s="16">
        <v>4.8075823971452701E-3</v>
      </c>
      <c r="AN95" s="17">
        <v>6216873.2199999997</v>
      </c>
      <c r="AO95" s="16">
        <v>-7.3858770368208295E-4</v>
      </c>
      <c r="AP95" s="18">
        <v>3.5569840040419201</v>
      </c>
      <c r="AQ95" s="16">
        <v>3.09580746718758E-2</v>
      </c>
      <c r="AR95" s="18">
        <v>1.94564094392132</v>
      </c>
      <c r="AS95" s="16">
        <v>3.6680169789921002E-2</v>
      </c>
    </row>
    <row r="96" spans="4:45" x14ac:dyDescent="0.2">
      <c r="D96" s="29"/>
      <c r="E96" s="14" t="s">
        <v>297</v>
      </c>
      <c r="F96" s="15">
        <v>456018.41</v>
      </c>
      <c r="G96" s="16">
        <v>6.9958902097550901E-2</v>
      </c>
      <c r="H96" s="17">
        <v>109876.01</v>
      </c>
      <c r="I96" s="16">
        <v>5.8978309046690401E-2</v>
      </c>
      <c r="J96" s="17">
        <v>181569.83</v>
      </c>
      <c r="K96" s="16">
        <v>5.4576734889836102E-2</v>
      </c>
      <c r="L96" s="18">
        <v>4.1503000518493502</v>
      </c>
      <c r="M96" s="16">
        <v>1.0369044348741601E-2</v>
      </c>
      <c r="N96" s="18">
        <v>2.5115318442496699</v>
      </c>
      <c r="O96" s="16">
        <v>1.4586105210562699E-2</v>
      </c>
      <c r="P96" s="15">
        <v>1496288.17</v>
      </c>
      <c r="Q96" s="16">
        <v>5.1353069706826397E-2</v>
      </c>
      <c r="R96" s="17">
        <v>355044.92</v>
      </c>
      <c r="S96" s="16">
        <v>5.1409336583346697E-2</v>
      </c>
      <c r="T96" s="17">
        <v>581828.76</v>
      </c>
      <c r="U96" s="16">
        <v>3.8408118015442298E-2</v>
      </c>
      <c r="V96" s="18">
        <v>4.2143629882100502</v>
      </c>
      <c r="W96" s="16">
        <v>-5.3515671358937503E-5</v>
      </c>
      <c r="X96" s="18">
        <v>2.5716985354934998</v>
      </c>
      <c r="Y96" s="16">
        <v>1.2466150318743501E-2</v>
      </c>
      <c r="Z96" s="15">
        <v>2856457.24</v>
      </c>
      <c r="AA96" s="16">
        <v>4.9831612610958802E-2</v>
      </c>
      <c r="AB96" s="17">
        <v>681729.71</v>
      </c>
      <c r="AC96" s="16">
        <v>5.3459886205948402E-2</v>
      </c>
      <c r="AD96" s="17">
        <v>1115689.24</v>
      </c>
      <c r="AE96" s="16">
        <v>3.9713370708703698E-2</v>
      </c>
      <c r="AF96" s="18">
        <v>4.1900143093367603</v>
      </c>
      <c r="AG96" s="16">
        <v>-3.4441497417209001E-3</v>
      </c>
      <c r="AH96" s="18">
        <v>2.5602624257629301</v>
      </c>
      <c r="AI96" s="16">
        <v>9.7317608749786701E-3</v>
      </c>
      <c r="AJ96" s="15">
        <v>5435924.2599999998</v>
      </c>
      <c r="AK96" s="16">
        <v>4.6085020947990697E-2</v>
      </c>
      <c r="AL96" s="17">
        <v>1314065.33</v>
      </c>
      <c r="AM96" s="16">
        <v>5.2721197471873801E-2</v>
      </c>
      <c r="AN96" s="17">
        <v>2164101.1</v>
      </c>
      <c r="AO96" s="16">
        <v>2.95065386571563E-2</v>
      </c>
      <c r="AP96" s="18">
        <v>4.1367229892596002</v>
      </c>
      <c r="AQ96" s="16">
        <v>-6.3038310046571204E-3</v>
      </c>
      <c r="AR96" s="18">
        <v>2.5118624356320498</v>
      </c>
      <c r="AS96" s="16">
        <v>1.61033287971717E-2</v>
      </c>
    </row>
    <row r="97" spans="4:45" x14ac:dyDescent="0.2">
      <c r="D97" s="29"/>
      <c r="E97" s="14" t="s">
        <v>298</v>
      </c>
      <c r="F97" s="15">
        <v>930704.98</v>
      </c>
      <c r="G97" s="16">
        <v>-1.3333653067918E-2</v>
      </c>
      <c r="H97" s="17">
        <v>245007.78</v>
      </c>
      <c r="I97" s="16">
        <v>-1.8852176793539299E-2</v>
      </c>
      <c r="J97" s="17">
        <v>369952.73</v>
      </c>
      <c r="K97" s="16">
        <v>-1.4758932770889801E-2</v>
      </c>
      <c r="L97" s="18">
        <v>3.7986752094158001</v>
      </c>
      <c r="M97" s="16">
        <v>5.6245589044740998E-3</v>
      </c>
      <c r="N97" s="18">
        <v>2.5157402676823102</v>
      </c>
      <c r="O97" s="16">
        <v>1.4466304241460299E-3</v>
      </c>
      <c r="P97" s="15">
        <v>2756762.2</v>
      </c>
      <c r="Q97" s="16">
        <v>-3.46517702932196E-2</v>
      </c>
      <c r="R97" s="17">
        <v>715038.14</v>
      </c>
      <c r="S97" s="16">
        <v>-4.2921746495674297E-2</v>
      </c>
      <c r="T97" s="17">
        <v>1089087.26</v>
      </c>
      <c r="U97" s="16">
        <v>-5.1248404358601E-2</v>
      </c>
      <c r="V97" s="18">
        <v>3.8554058109403799</v>
      </c>
      <c r="W97" s="16">
        <v>8.6408568705582198E-3</v>
      </c>
      <c r="X97" s="18">
        <v>2.5312592491440999</v>
      </c>
      <c r="Y97" s="16">
        <v>1.7493129014619701E-2</v>
      </c>
      <c r="Z97" s="15">
        <v>4988053.79</v>
      </c>
      <c r="AA97" s="16">
        <v>-4.1112759190362302E-4</v>
      </c>
      <c r="AB97" s="17">
        <v>1285557.17</v>
      </c>
      <c r="AC97" s="16">
        <v>-7.4594654782691901E-3</v>
      </c>
      <c r="AD97" s="17">
        <v>1966546.36</v>
      </c>
      <c r="AE97" s="16">
        <v>-2.41965805389232E-2</v>
      </c>
      <c r="AF97" s="18">
        <v>3.8800715412757598</v>
      </c>
      <c r="AG97" s="16">
        <v>7.1013098621325998E-3</v>
      </c>
      <c r="AH97" s="18">
        <v>2.5364536994693601</v>
      </c>
      <c r="AI97" s="16">
        <v>2.4375250662839298E-2</v>
      </c>
      <c r="AJ97" s="15">
        <v>9809322.4800000004</v>
      </c>
      <c r="AK97" s="16">
        <v>2.1938545917997199E-2</v>
      </c>
      <c r="AL97" s="17">
        <v>2538748.0299999998</v>
      </c>
      <c r="AM97" s="16">
        <v>2.93116103755727E-2</v>
      </c>
      <c r="AN97" s="17">
        <v>3902140.77</v>
      </c>
      <c r="AO97" s="16">
        <v>-3.0926134785978499E-3</v>
      </c>
      <c r="AP97" s="18">
        <v>3.8638424782943099</v>
      </c>
      <c r="AQ97" s="16">
        <v>-7.1631023912040398E-3</v>
      </c>
      <c r="AR97" s="18">
        <v>2.5138310117909999</v>
      </c>
      <c r="AS97" s="16">
        <v>2.5108811244681901E-2</v>
      </c>
    </row>
    <row r="98" spans="4:45" x14ac:dyDescent="0.2">
      <c r="D98" s="29"/>
      <c r="E98" s="14" t="s">
        <v>299</v>
      </c>
      <c r="F98" s="15">
        <v>4774285.6500000004</v>
      </c>
      <c r="G98" s="16">
        <v>6.5439128180539803E-3</v>
      </c>
      <c r="H98" s="17">
        <v>1309332.07</v>
      </c>
      <c r="I98" s="16">
        <v>-8.9218690471860491E-3</v>
      </c>
      <c r="J98" s="17">
        <v>1748939.69</v>
      </c>
      <c r="K98" s="16">
        <v>2.1901632166403E-2</v>
      </c>
      <c r="L98" s="18">
        <v>3.64635202893946</v>
      </c>
      <c r="M98" s="16">
        <v>1.56050077004236E-2</v>
      </c>
      <c r="N98" s="18">
        <v>2.7298172014153299</v>
      </c>
      <c r="O98" s="16">
        <v>-1.50285691547346E-2</v>
      </c>
      <c r="P98" s="15">
        <v>14467359.050000001</v>
      </c>
      <c r="Q98" s="16">
        <v>-6.2442968908745199E-3</v>
      </c>
      <c r="R98" s="17">
        <v>3995972.78</v>
      </c>
      <c r="S98" s="16">
        <v>-9.9972599579859697E-3</v>
      </c>
      <c r="T98" s="17">
        <v>5713778.9100000001</v>
      </c>
      <c r="U98" s="16">
        <v>-6.4314732537838299E-3</v>
      </c>
      <c r="V98" s="18">
        <v>3.6204848847844202</v>
      </c>
      <c r="W98" s="16">
        <v>3.7908612929213599E-3</v>
      </c>
      <c r="X98" s="18">
        <v>2.53201239982875</v>
      </c>
      <c r="Y98" s="16">
        <v>1.8838797513267999E-4</v>
      </c>
      <c r="Z98" s="15">
        <v>31155364.960000001</v>
      </c>
      <c r="AA98" s="16">
        <v>-9.6540295982166704E-3</v>
      </c>
      <c r="AB98" s="17">
        <v>8801898.1400000006</v>
      </c>
      <c r="AC98" s="16">
        <v>3.8878846631241901E-2</v>
      </c>
      <c r="AD98" s="17">
        <v>11907498.359999999</v>
      </c>
      <c r="AE98" s="16">
        <v>-5.0473181512389201E-3</v>
      </c>
      <c r="AF98" s="18">
        <v>3.5396188940673201</v>
      </c>
      <c r="AG98" s="16">
        <v>-4.6716589125705602E-2</v>
      </c>
      <c r="AH98" s="18">
        <v>2.6164492337582801</v>
      </c>
      <c r="AI98" s="16">
        <v>-4.6300809385405196E-3</v>
      </c>
      <c r="AJ98" s="15">
        <v>56767329.68</v>
      </c>
      <c r="AK98" s="16">
        <v>-1.2052875522437501E-2</v>
      </c>
      <c r="AL98" s="17">
        <v>15955385.560000001</v>
      </c>
      <c r="AM98" s="16">
        <v>7.4730991431621901E-2</v>
      </c>
      <c r="AN98" s="17">
        <v>22227093.75</v>
      </c>
      <c r="AO98" s="16">
        <v>-8.8336491201040108E-3</v>
      </c>
      <c r="AP98" s="18">
        <v>3.5578789034290201</v>
      </c>
      <c r="AQ98" s="16">
        <v>-8.0749385330795106E-2</v>
      </c>
      <c r="AR98" s="18">
        <v>2.5539699574983801</v>
      </c>
      <c r="AS98" s="16">
        <v>-3.2479173647043599E-3</v>
      </c>
    </row>
    <row r="99" spans="4:45" x14ac:dyDescent="0.2">
      <c r="D99" s="29"/>
      <c r="E99" s="14" t="s">
        <v>300</v>
      </c>
      <c r="F99" s="15">
        <v>2061821.72</v>
      </c>
      <c r="G99" s="16">
        <v>9.8858529956703398E-2</v>
      </c>
      <c r="H99" s="17">
        <v>516666.12</v>
      </c>
      <c r="I99" s="16">
        <v>9.5620268187768004E-2</v>
      </c>
      <c r="J99" s="17">
        <v>861607.91</v>
      </c>
      <c r="K99" s="16">
        <v>0.11001519016591201</v>
      </c>
      <c r="L99" s="18">
        <v>3.9906269062116899</v>
      </c>
      <c r="M99" s="16">
        <v>2.9556424456182698E-3</v>
      </c>
      <c r="N99" s="18">
        <v>2.3929930262594699</v>
      </c>
      <c r="O99" s="16">
        <v>-1.00509076885168E-2</v>
      </c>
      <c r="P99" s="15">
        <v>6585270.1100000003</v>
      </c>
      <c r="Q99" s="16">
        <v>3.8040296058198003E-2</v>
      </c>
      <c r="R99" s="17">
        <v>1666507.81</v>
      </c>
      <c r="S99" s="16">
        <v>3.3314114132242598E-2</v>
      </c>
      <c r="T99" s="17">
        <v>2789171.78</v>
      </c>
      <c r="U99" s="16">
        <v>4.2320665162473799E-2</v>
      </c>
      <c r="V99" s="18">
        <v>3.95153870295993</v>
      </c>
      <c r="W99" s="16">
        <v>4.5738095137936603E-3</v>
      </c>
      <c r="X99" s="18">
        <v>2.36101274120879</v>
      </c>
      <c r="Y99" s="16">
        <v>-4.1065760733128096E-3</v>
      </c>
      <c r="Z99" s="15">
        <v>13047410.810000001</v>
      </c>
      <c r="AA99" s="16">
        <v>4.2840709518581099E-2</v>
      </c>
      <c r="AB99" s="17">
        <v>3344049.55</v>
      </c>
      <c r="AC99" s="16">
        <v>4.78617059882121E-2</v>
      </c>
      <c r="AD99" s="17">
        <v>5574423.1600000001</v>
      </c>
      <c r="AE99" s="16">
        <v>6.0456434045754903E-2</v>
      </c>
      <c r="AF99" s="18">
        <v>3.90167986894811</v>
      </c>
      <c r="AG99" s="16">
        <v>-4.7916594727505299E-3</v>
      </c>
      <c r="AH99" s="18">
        <v>2.3405849243063201</v>
      </c>
      <c r="AI99" s="16">
        <v>-1.6611455182527299E-2</v>
      </c>
      <c r="AJ99" s="15">
        <v>24727685.16</v>
      </c>
      <c r="AK99" s="16">
        <v>3.9872606077902203E-2</v>
      </c>
      <c r="AL99" s="17">
        <v>6323287.3799999999</v>
      </c>
      <c r="AM99" s="16">
        <v>4.6308253149963001E-2</v>
      </c>
      <c r="AN99" s="17">
        <v>10541078.92</v>
      </c>
      <c r="AO99" s="16">
        <v>5.30730024091235E-2</v>
      </c>
      <c r="AP99" s="18">
        <v>3.9105743063665699</v>
      </c>
      <c r="AQ99" s="16">
        <v>-6.1508136370768797E-3</v>
      </c>
      <c r="AR99" s="18">
        <v>2.34584005562118</v>
      </c>
      <c r="AS99" s="16">
        <v>-1.25351198834484E-2</v>
      </c>
    </row>
    <row r="100" spans="4:45" x14ac:dyDescent="0.2">
      <c r="D100" s="29"/>
      <c r="E100" s="14" t="s">
        <v>301</v>
      </c>
      <c r="F100" s="15">
        <v>317984.09999999998</v>
      </c>
      <c r="G100" s="16">
        <v>7.0761548875435204E-2</v>
      </c>
      <c r="H100" s="17">
        <v>75878.990000000005</v>
      </c>
      <c r="I100" s="16">
        <v>0.10924611630778699</v>
      </c>
      <c r="J100" s="17">
        <v>126685.77</v>
      </c>
      <c r="K100" s="16">
        <v>0.112461797090169</v>
      </c>
      <c r="L100" s="18">
        <v>4.1906738611043703</v>
      </c>
      <c r="M100" s="16">
        <v>-3.46943449849079E-2</v>
      </c>
      <c r="N100" s="18">
        <v>2.5100222384881898</v>
      </c>
      <c r="O100" s="16">
        <v>-3.74846563934218E-2</v>
      </c>
      <c r="P100" s="15">
        <v>1020848.94</v>
      </c>
      <c r="Q100" s="16">
        <v>0.13130444952027001</v>
      </c>
      <c r="R100" s="17">
        <v>243715.41</v>
      </c>
      <c r="S100" s="16">
        <v>0.143983867890187</v>
      </c>
      <c r="T100" s="17">
        <v>405656.72</v>
      </c>
      <c r="U100" s="16">
        <v>0.142737347671818</v>
      </c>
      <c r="V100" s="18">
        <v>4.1886926230885404</v>
      </c>
      <c r="W100" s="16">
        <v>-1.1083563960829001E-2</v>
      </c>
      <c r="X100" s="18">
        <v>2.51653402906773</v>
      </c>
      <c r="Y100" s="16">
        <v>-1.00048345972424E-2</v>
      </c>
      <c r="Z100" s="15">
        <v>1980871.08</v>
      </c>
      <c r="AA100" s="16">
        <v>0.130655848985964</v>
      </c>
      <c r="AB100" s="17">
        <v>472380.89</v>
      </c>
      <c r="AC100" s="16">
        <v>0.122855992789851</v>
      </c>
      <c r="AD100" s="17">
        <v>782555.02</v>
      </c>
      <c r="AE100" s="16">
        <v>0.12607062180960399</v>
      </c>
      <c r="AF100" s="18">
        <v>4.19337683198827</v>
      </c>
      <c r="AG100" s="16">
        <v>6.9464439306536098E-3</v>
      </c>
      <c r="AH100" s="18">
        <v>2.5312866563682599</v>
      </c>
      <c r="AI100" s="16">
        <v>4.0718824268687701E-3</v>
      </c>
      <c r="AJ100" s="15">
        <v>3795595.05</v>
      </c>
      <c r="AK100" s="16">
        <v>0.116435657975461</v>
      </c>
      <c r="AL100" s="17">
        <v>903250.76</v>
      </c>
      <c r="AM100" s="16">
        <v>8.97999073553222E-2</v>
      </c>
      <c r="AN100" s="17">
        <v>1504277.15</v>
      </c>
      <c r="AO100" s="16">
        <v>8.8903396239433899E-2</v>
      </c>
      <c r="AP100" s="18">
        <v>4.2021498548199396</v>
      </c>
      <c r="AQ100" s="16">
        <v>2.4440955115124698E-2</v>
      </c>
      <c r="AR100" s="18">
        <v>2.5232019578307101</v>
      </c>
      <c r="AS100" s="16">
        <v>2.52843932998193E-2</v>
      </c>
    </row>
    <row r="101" spans="4:45" x14ac:dyDescent="0.2">
      <c r="D101" s="29"/>
      <c r="E101" s="14" t="s">
        <v>302</v>
      </c>
      <c r="F101" s="15">
        <v>1071505.22</v>
      </c>
      <c r="G101" s="16">
        <v>-6.3644573429422497E-3</v>
      </c>
      <c r="H101" s="17">
        <v>271263.52</v>
      </c>
      <c r="I101" s="16">
        <v>-1.3687875568482799E-2</v>
      </c>
      <c r="J101" s="17">
        <v>460537.99</v>
      </c>
      <c r="K101" s="16">
        <v>-1.31472955307476E-3</v>
      </c>
      <c r="L101" s="18">
        <v>3.9500527752496901</v>
      </c>
      <c r="M101" s="16">
        <v>7.4250514052654898E-3</v>
      </c>
      <c r="N101" s="18">
        <v>2.3266380695325499</v>
      </c>
      <c r="O101" s="16">
        <v>-5.0563755562426996E-3</v>
      </c>
      <c r="P101" s="15">
        <v>3600418.04</v>
      </c>
      <c r="Q101" s="16">
        <v>-2.6856882800434701E-3</v>
      </c>
      <c r="R101" s="17">
        <v>896857.91</v>
      </c>
      <c r="S101" s="16">
        <v>-9.4651269305928206E-3</v>
      </c>
      <c r="T101" s="17">
        <v>1508728.22</v>
      </c>
      <c r="U101" s="16">
        <v>-6.6460502995351299E-3</v>
      </c>
      <c r="V101" s="18">
        <v>4.0144798856710802</v>
      </c>
      <c r="W101" s="16">
        <v>6.8442200621788097E-3</v>
      </c>
      <c r="X101" s="18">
        <v>2.3863927195582</v>
      </c>
      <c r="Y101" s="16">
        <v>3.9868588841730501E-3</v>
      </c>
      <c r="Z101" s="15">
        <v>7110908.5</v>
      </c>
      <c r="AA101" s="16">
        <v>1.31395475108111E-2</v>
      </c>
      <c r="AB101" s="17">
        <v>1773231.86</v>
      </c>
      <c r="AC101" s="16">
        <v>-1.7896421492549499E-3</v>
      </c>
      <c r="AD101" s="17">
        <v>2970877.21</v>
      </c>
      <c r="AE101" s="16">
        <v>1.42118696991806E-3</v>
      </c>
      <c r="AF101" s="18">
        <v>4.0101402757336002</v>
      </c>
      <c r="AG101" s="16">
        <v>1.49559554683546E-2</v>
      </c>
      <c r="AH101" s="18">
        <v>2.3935383381260702</v>
      </c>
      <c r="AI101" s="16">
        <v>1.17017301944153E-2</v>
      </c>
      <c r="AJ101" s="15">
        <v>13454479.18</v>
      </c>
      <c r="AK101" s="16">
        <v>2.6147801117026599E-2</v>
      </c>
      <c r="AL101" s="17">
        <v>3365584.29</v>
      </c>
      <c r="AM101" s="16">
        <v>1.71827189992209E-2</v>
      </c>
      <c r="AN101" s="17">
        <v>5645824.3899999997</v>
      </c>
      <c r="AO101" s="16">
        <v>1.2119362622763001E-2</v>
      </c>
      <c r="AP101" s="18">
        <v>3.99766519589976</v>
      </c>
      <c r="AQ101" s="16">
        <v>8.8136398213944193E-3</v>
      </c>
      <c r="AR101" s="18">
        <v>2.3830849581206999</v>
      </c>
      <c r="AS101" s="16">
        <v>1.38604585707273E-2</v>
      </c>
    </row>
    <row r="102" spans="4:45" x14ac:dyDescent="0.2">
      <c r="D102" s="29"/>
      <c r="E102" s="14" t="s">
        <v>303</v>
      </c>
      <c r="F102" s="15">
        <v>549377.26</v>
      </c>
      <c r="G102" s="16">
        <v>2.2539250222863801E-2</v>
      </c>
      <c r="H102" s="17">
        <v>141247.88</v>
      </c>
      <c r="I102" s="16">
        <v>3.5764134084520997E-2</v>
      </c>
      <c r="J102" s="17">
        <v>217305.47</v>
      </c>
      <c r="K102" s="16">
        <v>3.7139245826407097E-2</v>
      </c>
      <c r="L102" s="18">
        <v>3.8894549072170101</v>
      </c>
      <c r="M102" s="16">
        <v>-1.2768238855216101E-2</v>
      </c>
      <c r="N102" s="18">
        <v>2.5281335992140499</v>
      </c>
      <c r="O102" s="16">
        <v>-1.40771797637549E-2</v>
      </c>
      <c r="P102" s="15">
        <v>1760441.37</v>
      </c>
      <c r="Q102" s="16">
        <v>1.08588111828674E-2</v>
      </c>
      <c r="R102" s="17">
        <v>457636.38</v>
      </c>
      <c r="S102" s="16">
        <v>1.1819638826349701E-2</v>
      </c>
      <c r="T102" s="17">
        <v>709357.99</v>
      </c>
      <c r="U102" s="16">
        <v>-1.2377266875064901E-4</v>
      </c>
      <c r="V102" s="18">
        <v>3.8468125501735702</v>
      </c>
      <c r="W102" s="16">
        <v>-9.4960367106230298E-4</v>
      </c>
      <c r="X102" s="18">
        <v>2.4817389735752502</v>
      </c>
      <c r="Y102" s="16">
        <v>1.09839433636014E-2</v>
      </c>
      <c r="Z102" s="15">
        <v>3411407.55</v>
      </c>
      <c r="AA102" s="16">
        <v>4.9352154926416399E-3</v>
      </c>
      <c r="AB102" s="17">
        <v>881551.07</v>
      </c>
      <c r="AC102" s="16">
        <v>7.6019525525823398E-5</v>
      </c>
      <c r="AD102" s="17">
        <v>1362302.24</v>
      </c>
      <c r="AE102" s="16">
        <v>-1.5527539789517699E-2</v>
      </c>
      <c r="AF102" s="18">
        <v>3.8697786958616001</v>
      </c>
      <c r="AG102" s="16">
        <v>4.8588266014229498E-3</v>
      </c>
      <c r="AH102" s="18">
        <v>2.5041488223641202</v>
      </c>
      <c r="AI102" s="16">
        <v>2.0785503007147901E-2</v>
      </c>
      <c r="AJ102" s="15">
        <v>6698405.3700000001</v>
      </c>
      <c r="AK102" s="16">
        <v>2.0592630806944099E-2</v>
      </c>
      <c r="AL102" s="17">
        <v>1733489.52</v>
      </c>
      <c r="AM102" s="16">
        <v>9.8864490444044197E-3</v>
      </c>
      <c r="AN102" s="17">
        <v>2688178.13</v>
      </c>
      <c r="AO102" s="16">
        <v>-2.2300548653083799E-2</v>
      </c>
      <c r="AP102" s="18">
        <v>3.8641164499223501</v>
      </c>
      <c r="AQ102" s="16">
        <v>1.06013718400423E-2</v>
      </c>
      <c r="AR102" s="18">
        <v>2.49180115530514</v>
      </c>
      <c r="AS102" s="16">
        <v>4.3871538846561399E-2</v>
      </c>
    </row>
    <row r="103" spans="4:45" x14ac:dyDescent="0.2">
      <c r="D103" s="29"/>
      <c r="E103" s="14" t="s">
        <v>304</v>
      </c>
      <c r="F103" s="15">
        <v>1862152.91</v>
      </c>
      <c r="G103" s="16">
        <v>4.5803810241215402E-2</v>
      </c>
      <c r="H103" s="17">
        <v>489821.76</v>
      </c>
      <c r="I103" s="16">
        <v>5.0801665127003799E-2</v>
      </c>
      <c r="J103" s="17">
        <v>774551.26</v>
      </c>
      <c r="K103" s="16">
        <v>4.0541879959157097E-2</v>
      </c>
      <c r="L103" s="18">
        <v>3.80169494715792</v>
      </c>
      <c r="M103" s="16">
        <v>-4.7562304587558998E-3</v>
      </c>
      <c r="N103" s="18">
        <v>2.4041700093548402</v>
      </c>
      <c r="O103" s="16">
        <v>5.0569135019003899E-3</v>
      </c>
      <c r="P103" s="15">
        <v>6015981.79</v>
      </c>
      <c r="Q103" s="16">
        <v>2.6697650001599401E-2</v>
      </c>
      <c r="R103" s="17">
        <v>1687032.69</v>
      </c>
      <c r="S103" s="16">
        <v>9.2471412497173805E-2</v>
      </c>
      <c r="T103" s="17">
        <v>2664934.41</v>
      </c>
      <c r="U103" s="16">
        <v>5.4032173943367498E-2</v>
      </c>
      <c r="V103" s="18">
        <v>3.5660137623059298</v>
      </c>
      <c r="W103" s="16">
        <v>-6.0206392353305202E-2</v>
      </c>
      <c r="X103" s="18">
        <v>2.2574596085462399</v>
      </c>
      <c r="Y103" s="16">
        <v>-2.59332918078806E-2</v>
      </c>
      <c r="Z103" s="15">
        <v>12159746.09</v>
      </c>
      <c r="AA103" s="16">
        <v>-7.8077661495074297E-3</v>
      </c>
      <c r="AB103" s="17">
        <v>3325675.14</v>
      </c>
      <c r="AC103" s="16">
        <v>4.2039562242478602E-2</v>
      </c>
      <c r="AD103" s="17">
        <v>5271786.97</v>
      </c>
      <c r="AE103" s="16">
        <v>3.8110717024656799E-3</v>
      </c>
      <c r="AF103" s="18">
        <v>3.6563240780036002</v>
      </c>
      <c r="AG103" s="16">
        <v>-4.7836310825583303E-2</v>
      </c>
      <c r="AH103" s="18">
        <v>2.30657007940516</v>
      </c>
      <c r="AI103" s="16">
        <v>-1.1574725742233E-2</v>
      </c>
      <c r="AJ103" s="15">
        <v>22725165.609999999</v>
      </c>
      <c r="AK103" s="16">
        <v>-5.8235013792927197E-3</v>
      </c>
      <c r="AL103" s="17">
        <v>6117514.6500000004</v>
      </c>
      <c r="AM103" s="16">
        <v>4.6734681210226503E-2</v>
      </c>
      <c r="AN103" s="17">
        <v>9897575.5999999996</v>
      </c>
      <c r="AO103" s="16">
        <v>4.4497917446182696E-3</v>
      </c>
      <c r="AP103" s="18">
        <v>3.7147709339772499</v>
      </c>
      <c r="AQ103" s="16">
        <v>-5.0211561280029203E-2</v>
      </c>
      <c r="AR103" s="18">
        <v>2.2960335468415098</v>
      </c>
      <c r="AS103" s="16">
        <v>-1.02277816256674E-2</v>
      </c>
    </row>
    <row r="104" spans="4:45" x14ac:dyDescent="0.2">
      <c r="D104" s="29"/>
      <c r="E104" s="14" t="s">
        <v>305</v>
      </c>
      <c r="F104" s="15">
        <v>1410999.9</v>
      </c>
      <c r="G104" s="16">
        <v>5.0238766701923399E-2</v>
      </c>
      <c r="H104" s="17">
        <v>340452.96</v>
      </c>
      <c r="I104" s="16">
        <v>3.5687472808887798E-3</v>
      </c>
      <c r="J104" s="17">
        <v>571871.22</v>
      </c>
      <c r="K104" s="16">
        <v>-4.5577861592612699E-2</v>
      </c>
      <c r="L104" s="18">
        <v>4.1444782856345297</v>
      </c>
      <c r="M104" s="16">
        <v>4.6504058189819397E-2</v>
      </c>
      <c r="N104" s="18">
        <v>2.4673385382114499</v>
      </c>
      <c r="O104" s="16">
        <v>0.100392294393362</v>
      </c>
      <c r="P104" s="15">
        <v>4742723.05</v>
      </c>
      <c r="Q104" s="16">
        <v>4.9727622492522099E-2</v>
      </c>
      <c r="R104" s="17">
        <v>1143511.92</v>
      </c>
      <c r="S104" s="16">
        <v>6.70542458289697E-3</v>
      </c>
      <c r="T104" s="17">
        <v>1911714.14</v>
      </c>
      <c r="U104" s="16">
        <v>-4.84082875961762E-2</v>
      </c>
      <c r="V104" s="18">
        <v>4.1475064378865403</v>
      </c>
      <c r="W104" s="16">
        <v>4.27356373165967E-2</v>
      </c>
      <c r="X104" s="18">
        <v>2.48087459875146</v>
      </c>
      <c r="Y104" s="16">
        <v>0.103128168109826</v>
      </c>
      <c r="Z104" s="15">
        <v>9722315.0899999999</v>
      </c>
      <c r="AA104" s="16">
        <v>6.7959637834043102E-2</v>
      </c>
      <c r="AB104" s="17">
        <v>2324902.63</v>
      </c>
      <c r="AC104" s="16">
        <v>2.72826957666698E-2</v>
      </c>
      <c r="AD104" s="17">
        <v>3881319.44</v>
      </c>
      <c r="AE104" s="16">
        <v>-3.3063682777538302E-2</v>
      </c>
      <c r="AF104" s="18">
        <v>4.1818160315814996</v>
      </c>
      <c r="AG104" s="16">
        <v>3.9596639011830803E-2</v>
      </c>
      <c r="AH104" s="18">
        <v>2.5048994910864599</v>
      </c>
      <c r="AI104" s="16">
        <v>0.104477739445936</v>
      </c>
      <c r="AJ104" s="15">
        <v>17840253.960000001</v>
      </c>
      <c r="AK104" s="16">
        <v>6.8591017876298996E-2</v>
      </c>
      <c r="AL104" s="17">
        <v>4308461.5</v>
      </c>
      <c r="AM104" s="16">
        <v>4.2789270549595498E-2</v>
      </c>
      <c r="AN104" s="17">
        <v>7339851.7699999996</v>
      </c>
      <c r="AO104" s="16">
        <v>-7.42230377619248E-3</v>
      </c>
      <c r="AP104" s="18">
        <v>4.1407481440880902</v>
      </c>
      <c r="AQ104" s="16">
        <v>2.4743011896454201E-2</v>
      </c>
      <c r="AR104" s="18">
        <v>2.4306013961914101</v>
      </c>
      <c r="AS104" s="16">
        <v>7.6581734550029507E-2</v>
      </c>
    </row>
    <row r="105" spans="4:45" x14ac:dyDescent="0.2">
      <c r="D105" s="29"/>
      <c r="E105" s="14" t="s">
        <v>306</v>
      </c>
      <c r="F105" s="15">
        <v>997281</v>
      </c>
      <c r="G105" s="16">
        <v>-5.1977487693913799E-3</v>
      </c>
      <c r="H105" s="17">
        <v>223413.66</v>
      </c>
      <c r="I105" s="16">
        <v>-1.27633410977359E-2</v>
      </c>
      <c r="J105" s="17">
        <v>381650.81</v>
      </c>
      <c r="K105" s="16">
        <v>-2.54239326671892E-2</v>
      </c>
      <c r="L105" s="18">
        <v>4.4638317997207499</v>
      </c>
      <c r="M105" s="16">
        <v>7.6634029542187098E-3</v>
      </c>
      <c r="N105" s="18">
        <v>2.6130718810736999</v>
      </c>
      <c r="O105" s="16">
        <v>2.0753827818850601E-2</v>
      </c>
      <c r="P105" s="15">
        <v>3282740.04</v>
      </c>
      <c r="Q105" s="16">
        <v>3.3294899785731602E-3</v>
      </c>
      <c r="R105" s="17">
        <v>776673.88</v>
      </c>
      <c r="S105" s="16">
        <v>3.6951812949657901E-2</v>
      </c>
      <c r="T105" s="17">
        <v>1363160.48</v>
      </c>
      <c r="U105" s="16">
        <v>3.14813028340672E-2</v>
      </c>
      <c r="V105" s="18">
        <v>4.2266646587883203</v>
      </c>
      <c r="W105" s="16">
        <v>-3.2424190354076697E-2</v>
      </c>
      <c r="X105" s="18">
        <v>2.40818310695157</v>
      </c>
      <c r="Y105" s="16">
        <v>-2.7292606059019099E-2</v>
      </c>
      <c r="Z105" s="15">
        <v>6824742.7599999998</v>
      </c>
      <c r="AA105" s="16">
        <v>1.5603640920183799E-2</v>
      </c>
      <c r="AB105" s="17">
        <v>1661973.06</v>
      </c>
      <c r="AC105" s="16">
        <v>5.6750427046636603E-2</v>
      </c>
      <c r="AD105" s="17">
        <v>2943266.67</v>
      </c>
      <c r="AE105" s="16">
        <v>5.4878850578545399E-2</v>
      </c>
      <c r="AF105" s="18">
        <v>4.1064099799547904</v>
      </c>
      <c r="AG105" s="16">
        <v>-3.8937089660278902E-2</v>
      </c>
      <c r="AH105" s="18">
        <v>2.3187646670153699</v>
      </c>
      <c r="AI105" s="16">
        <v>-3.72319623592995E-2</v>
      </c>
      <c r="AJ105" s="15">
        <v>13164659.310000001</v>
      </c>
      <c r="AK105" s="16">
        <v>1.9897311571212498E-2</v>
      </c>
      <c r="AL105" s="17">
        <v>3131777.52</v>
      </c>
      <c r="AM105" s="16">
        <v>1.1008870615732301E-2</v>
      </c>
      <c r="AN105" s="17">
        <v>5551173.7400000002</v>
      </c>
      <c r="AO105" s="16">
        <v>5.0974294857914198E-4</v>
      </c>
      <c r="AP105" s="18">
        <v>4.2035742404843601</v>
      </c>
      <c r="AQ105" s="16">
        <v>8.7916547656667794E-3</v>
      </c>
      <c r="AR105" s="18">
        <v>2.3715091486219602</v>
      </c>
      <c r="AS105" s="16">
        <v>1.9377690981295902E-2</v>
      </c>
    </row>
    <row r="106" spans="4:45" x14ac:dyDescent="0.2">
      <c r="D106" s="29"/>
      <c r="E106" s="14" t="s">
        <v>307</v>
      </c>
      <c r="F106" s="15">
        <v>1097352.6599999999</v>
      </c>
      <c r="G106" s="16">
        <v>4.9147831775167398E-2</v>
      </c>
      <c r="H106" s="17">
        <v>285174.43</v>
      </c>
      <c r="I106" s="16">
        <v>2.7525080147476701E-2</v>
      </c>
      <c r="J106" s="17">
        <v>546600.85</v>
      </c>
      <c r="K106" s="16">
        <v>5.5212893139632803E-3</v>
      </c>
      <c r="L106" s="18">
        <v>3.8480050963896</v>
      </c>
      <c r="M106" s="16">
        <v>2.1043526864168799E-2</v>
      </c>
      <c r="N106" s="18">
        <v>2.0075941338181198</v>
      </c>
      <c r="O106" s="16">
        <v>4.3386990335101801E-2</v>
      </c>
      <c r="P106" s="15">
        <v>3535194.9</v>
      </c>
      <c r="Q106" s="16">
        <v>4.2740269220458302E-2</v>
      </c>
      <c r="R106" s="17">
        <v>920461.57</v>
      </c>
      <c r="S106" s="16">
        <v>1.64264800124224E-2</v>
      </c>
      <c r="T106" s="17">
        <v>1766742.67</v>
      </c>
      <c r="U106" s="16">
        <v>-8.0789448806480608E-3</v>
      </c>
      <c r="V106" s="18">
        <v>3.8406762598464601</v>
      </c>
      <c r="W106" s="16">
        <v>2.5888531758553102E-2</v>
      </c>
      <c r="X106" s="18">
        <v>2.0009676338433602</v>
      </c>
      <c r="Y106" s="16">
        <v>5.1233123683407898E-2</v>
      </c>
      <c r="Z106" s="15">
        <v>7176305.2599999998</v>
      </c>
      <c r="AA106" s="16">
        <v>4.9770839039585901E-2</v>
      </c>
      <c r="AB106" s="17">
        <v>1853250.4</v>
      </c>
      <c r="AC106" s="16">
        <v>1.1369509878735499E-2</v>
      </c>
      <c r="AD106" s="17">
        <v>3550607.06</v>
      </c>
      <c r="AE106" s="16">
        <v>-1.1044727782163101E-2</v>
      </c>
      <c r="AF106" s="18">
        <v>3.87228043226107</v>
      </c>
      <c r="AG106" s="16">
        <v>3.7969633042877302E-2</v>
      </c>
      <c r="AH106" s="18">
        <v>2.0211488172954901</v>
      </c>
      <c r="AI106" s="16">
        <v>6.1494759702694898E-2</v>
      </c>
      <c r="AJ106" s="15">
        <v>13690050.48</v>
      </c>
      <c r="AK106" s="16">
        <v>5.0442751700344103E-2</v>
      </c>
      <c r="AL106" s="17">
        <v>3586254.39</v>
      </c>
      <c r="AM106" s="16">
        <v>4.4723189666837401E-2</v>
      </c>
      <c r="AN106" s="17">
        <v>6912798.1100000003</v>
      </c>
      <c r="AO106" s="16">
        <v>2.99798185703938E-2</v>
      </c>
      <c r="AP106" s="18">
        <v>3.81736736751684</v>
      </c>
      <c r="AQ106" s="16">
        <v>5.4747153026541298E-3</v>
      </c>
      <c r="AR106" s="18">
        <v>1.9803920586363</v>
      </c>
      <c r="AS106" s="16">
        <v>1.9867314641516701E-2</v>
      </c>
    </row>
    <row r="107" spans="4:45" x14ac:dyDescent="0.2">
      <c r="D107" s="29"/>
      <c r="E107" s="14" t="s">
        <v>308</v>
      </c>
      <c r="F107" s="15">
        <v>832090.99</v>
      </c>
      <c r="G107" s="16">
        <v>4.2718787915819699E-2</v>
      </c>
      <c r="H107" s="17">
        <v>216722.79</v>
      </c>
      <c r="I107" s="16">
        <v>0.104454115598043</v>
      </c>
      <c r="J107" s="17">
        <v>373548.32</v>
      </c>
      <c r="K107" s="16">
        <v>6.4197478107004893E-2</v>
      </c>
      <c r="L107" s="18">
        <v>3.8394254245250301</v>
      </c>
      <c r="M107" s="16">
        <v>-5.5896688518195702E-2</v>
      </c>
      <c r="N107" s="18">
        <v>2.2275324113356998</v>
      </c>
      <c r="O107" s="16">
        <v>-2.01829929435575E-2</v>
      </c>
      <c r="P107" s="15">
        <v>2812459.69</v>
      </c>
      <c r="Q107" s="16">
        <v>3.9546839495385899E-2</v>
      </c>
      <c r="R107" s="17">
        <v>727566.16</v>
      </c>
      <c r="S107" s="16">
        <v>8.1235407249999794E-2</v>
      </c>
      <c r="T107" s="17">
        <v>1252837.17</v>
      </c>
      <c r="U107" s="16">
        <v>5.0091604950260597E-2</v>
      </c>
      <c r="V107" s="18">
        <v>3.8655724312411701</v>
      </c>
      <c r="W107" s="16">
        <v>-3.85564211781078E-2</v>
      </c>
      <c r="X107" s="18">
        <v>2.2448724841074101</v>
      </c>
      <c r="Y107" s="16">
        <v>-1.0041757695391E-2</v>
      </c>
      <c r="Z107" s="15">
        <v>5463216.0499999998</v>
      </c>
      <c r="AA107" s="16">
        <v>3.0930626411437401E-2</v>
      </c>
      <c r="AB107" s="17">
        <v>1397666.09</v>
      </c>
      <c r="AC107" s="16">
        <v>6.0905305812785603E-2</v>
      </c>
      <c r="AD107" s="17">
        <v>2416438.9500000002</v>
      </c>
      <c r="AE107" s="16">
        <v>4.0032103092256299E-2</v>
      </c>
      <c r="AF107" s="18">
        <v>3.9088134777599102</v>
      </c>
      <c r="AG107" s="16">
        <v>-2.82538688770002E-2</v>
      </c>
      <c r="AH107" s="18">
        <v>2.2608541589681002</v>
      </c>
      <c r="AI107" s="16">
        <v>-8.7511497517798603E-3</v>
      </c>
      <c r="AJ107" s="15">
        <v>10323160.6</v>
      </c>
      <c r="AK107" s="16">
        <v>1.6439826912649402E-2</v>
      </c>
      <c r="AL107" s="17">
        <v>2603936.7200000002</v>
      </c>
      <c r="AM107" s="16">
        <v>3.2579532485162502E-2</v>
      </c>
      <c r="AN107" s="17">
        <v>4566818.17</v>
      </c>
      <c r="AO107" s="16">
        <v>1.8924963251031501E-2</v>
      </c>
      <c r="AP107" s="18">
        <v>3.9644437288783299</v>
      </c>
      <c r="AQ107" s="16">
        <v>-1.5630472099005099E-2</v>
      </c>
      <c r="AR107" s="18">
        <v>2.2604711235963202</v>
      </c>
      <c r="AS107" s="16">
        <v>-2.4389787550723901E-3</v>
      </c>
    </row>
    <row r="108" spans="4:45" x14ac:dyDescent="0.2">
      <c r="D108" s="29"/>
      <c r="E108" s="14" t="s">
        <v>309</v>
      </c>
      <c r="F108" s="15">
        <v>777190.59</v>
      </c>
      <c r="G108" s="16">
        <v>4.7988404242770198E-2</v>
      </c>
      <c r="H108" s="17">
        <v>188591.34</v>
      </c>
      <c r="I108" s="16">
        <v>5.5277775461829499E-2</v>
      </c>
      <c r="J108" s="17">
        <v>342889.29</v>
      </c>
      <c r="K108" s="16">
        <v>3.7071300228604297E-2</v>
      </c>
      <c r="L108" s="18">
        <v>4.12103010668464</v>
      </c>
      <c r="M108" s="16">
        <v>-6.9075378905512699E-3</v>
      </c>
      <c r="N108" s="18">
        <v>2.2665933660395199</v>
      </c>
      <c r="O108" s="16">
        <v>1.05268596399875E-2</v>
      </c>
      <c r="P108" s="15">
        <v>2614930.09</v>
      </c>
      <c r="Q108" s="16">
        <v>4.7849144574798302E-2</v>
      </c>
      <c r="R108" s="17">
        <v>638737.02</v>
      </c>
      <c r="S108" s="16">
        <v>4.4485299889065397E-2</v>
      </c>
      <c r="T108" s="17">
        <v>1164848.3500000001</v>
      </c>
      <c r="U108" s="16">
        <v>3.4910227440957502E-2</v>
      </c>
      <c r="V108" s="18">
        <v>4.0939072076955902</v>
      </c>
      <c r="W108" s="16">
        <v>3.2205763796677102E-3</v>
      </c>
      <c r="X108" s="18">
        <v>2.24486740269667</v>
      </c>
      <c r="Y108" s="16">
        <v>1.2502453633910801E-2</v>
      </c>
      <c r="Z108" s="15">
        <v>5115809.6900000004</v>
      </c>
      <c r="AA108" s="16">
        <v>5.23279565739522E-2</v>
      </c>
      <c r="AB108" s="17">
        <v>1245097.24</v>
      </c>
      <c r="AC108" s="16">
        <v>4.5403026261655197E-2</v>
      </c>
      <c r="AD108" s="17">
        <v>2266376.17</v>
      </c>
      <c r="AE108" s="16">
        <v>3.2954460577067801E-2</v>
      </c>
      <c r="AF108" s="18">
        <v>4.1087631757982201</v>
      </c>
      <c r="AG108" s="16">
        <v>6.62417281979805E-3</v>
      </c>
      <c r="AH108" s="18">
        <v>2.2572641548732801</v>
      </c>
      <c r="AI108" s="16">
        <v>1.8755421208076498E-2</v>
      </c>
      <c r="AJ108" s="15">
        <v>9711004.8499999996</v>
      </c>
      <c r="AK108" s="16">
        <v>4.18657877702555E-2</v>
      </c>
      <c r="AL108" s="17">
        <v>2354862.3199999998</v>
      </c>
      <c r="AM108" s="16">
        <v>3.12388886271593E-2</v>
      </c>
      <c r="AN108" s="17">
        <v>4309101.32</v>
      </c>
      <c r="AO108" s="16">
        <v>1.86564034660123E-2</v>
      </c>
      <c r="AP108" s="18">
        <v>4.1238100280954004</v>
      </c>
      <c r="AQ108" s="16">
        <v>1.03049829290702E-2</v>
      </c>
      <c r="AR108" s="18">
        <v>2.2536032756825501</v>
      </c>
      <c r="AS108" s="16">
        <v>2.2784311005430699E-2</v>
      </c>
    </row>
    <row r="109" spans="4:45" x14ac:dyDescent="0.2">
      <c r="D109" s="29"/>
      <c r="E109" s="14" t="s">
        <v>310</v>
      </c>
      <c r="F109" s="15">
        <v>571733.78</v>
      </c>
      <c r="G109" s="16">
        <v>4.0127047732606801E-2</v>
      </c>
      <c r="H109" s="17">
        <v>140481.35999999999</v>
      </c>
      <c r="I109" s="16">
        <v>8.4441160411827601E-2</v>
      </c>
      <c r="J109" s="17">
        <v>243635.9</v>
      </c>
      <c r="K109" s="16">
        <v>4.9026043616347E-2</v>
      </c>
      <c r="L109" s="18">
        <v>4.0698195119978902</v>
      </c>
      <c r="M109" s="16">
        <v>-4.08635473245888E-2</v>
      </c>
      <c r="N109" s="18">
        <v>2.3466729656836298</v>
      </c>
      <c r="O109" s="16">
        <v>-8.4831029104505493E-3</v>
      </c>
      <c r="P109" s="15">
        <v>1868386.97</v>
      </c>
      <c r="Q109" s="16">
        <v>2.77922258967962E-2</v>
      </c>
      <c r="R109" s="17">
        <v>457951.46</v>
      </c>
      <c r="S109" s="16">
        <v>5.3549305306135497E-2</v>
      </c>
      <c r="T109" s="17">
        <v>795670.42</v>
      </c>
      <c r="U109" s="16">
        <v>2.5743483150863399E-2</v>
      </c>
      <c r="V109" s="18">
        <v>4.0798799287592598</v>
      </c>
      <c r="W109" s="16">
        <v>-2.4447910771347399E-2</v>
      </c>
      <c r="X109" s="18">
        <v>2.3481920692741101</v>
      </c>
      <c r="Y109" s="16">
        <v>1.9973246523970899E-3</v>
      </c>
      <c r="Z109" s="15">
        <v>3551894.61</v>
      </c>
      <c r="AA109" s="16">
        <v>2.5993075294484701E-2</v>
      </c>
      <c r="AB109" s="17">
        <v>860096.37</v>
      </c>
      <c r="AC109" s="16">
        <v>2.49453762345348E-2</v>
      </c>
      <c r="AD109" s="17">
        <v>1495955.19</v>
      </c>
      <c r="AE109" s="16">
        <v>-2.92916327334725E-3</v>
      </c>
      <c r="AF109" s="18">
        <v>4.1296472510400202</v>
      </c>
      <c r="AG109" s="16">
        <v>1.0221998988852799E-3</v>
      </c>
      <c r="AH109" s="18">
        <v>2.3743322218094001</v>
      </c>
      <c r="AI109" s="16">
        <v>2.90072054085771E-2</v>
      </c>
      <c r="AJ109" s="15">
        <v>6882086.25</v>
      </c>
      <c r="AK109" s="16">
        <v>1.7184843204628798E-2</v>
      </c>
      <c r="AL109" s="17">
        <v>1643851.05</v>
      </c>
      <c r="AM109" s="16">
        <v>1.05061156773378E-2</v>
      </c>
      <c r="AN109" s="17">
        <v>2895312.52</v>
      </c>
      <c r="AO109" s="16">
        <v>-1.4963608722252201E-2</v>
      </c>
      <c r="AP109" s="18">
        <v>4.1865631621551103</v>
      </c>
      <c r="AQ109" s="16">
        <v>6.6092895665596299E-3</v>
      </c>
      <c r="AR109" s="18">
        <v>2.37697526690487</v>
      </c>
      <c r="AS109" s="16">
        <v>3.2636816478606598E-2</v>
      </c>
    </row>
    <row r="110" spans="4:45" x14ac:dyDescent="0.2">
      <c r="D110" s="29"/>
      <c r="E110" s="14" t="s">
        <v>311</v>
      </c>
      <c r="F110" s="15">
        <v>1025186.58</v>
      </c>
      <c r="G110" s="16">
        <v>4.5684356636725897E-2</v>
      </c>
      <c r="H110" s="17">
        <v>279730.65000000002</v>
      </c>
      <c r="I110" s="16">
        <v>4.35455065839055E-3</v>
      </c>
      <c r="J110" s="17">
        <v>383701.84</v>
      </c>
      <c r="K110" s="16">
        <v>3.9535031783285601E-2</v>
      </c>
      <c r="L110" s="18">
        <v>3.6649061516855599</v>
      </c>
      <c r="M110" s="16">
        <v>4.1150613547021098E-2</v>
      </c>
      <c r="N110" s="18">
        <v>2.6718312844160499</v>
      </c>
      <c r="O110" s="16">
        <v>5.91545707015881E-3</v>
      </c>
      <c r="P110" s="15">
        <v>3368461.28</v>
      </c>
      <c r="Q110" s="16">
        <v>2.3834867011622799E-2</v>
      </c>
      <c r="R110" s="17">
        <v>917709.15</v>
      </c>
      <c r="S110" s="16">
        <v>-2.9526794390185698E-2</v>
      </c>
      <c r="T110" s="17">
        <v>1239687.01</v>
      </c>
      <c r="U110" s="16">
        <v>4.7618608793138601E-3</v>
      </c>
      <c r="V110" s="18">
        <v>3.6705107277180402</v>
      </c>
      <c r="W110" s="16">
        <v>5.4985198038803799E-2</v>
      </c>
      <c r="X110" s="18">
        <v>2.7171868809047202</v>
      </c>
      <c r="Y110" s="16">
        <v>1.8982613567375298E-2</v>
      </c>
      <c r="Z110" s="15">
        <v>6778676.3399999999</v>
      </c>
      <c r="AA110" s="16">
        <v>1.7309944728738001E-2</v>
      </c>
      <c r="AB110" s="17">
        <v>1856894.31</v>
      </c>
      <c r="AC110" s="16">
        <v>-4.5906697774516197E-2</v>
      </c>
      <c r="AD110" s="17">
        <v>2457925.63</v>
      </c>
      <c r="AE110" s="16">
        <v>-2.4088201304915902E-2</v>
      </c>
      <c r="AF110" s="18">
        <v>3.6505450544463098</v>
      </c>
      <c r="AG110" s="16">
        <v>6.6258344289596496E-2</v>
      </c>
      <c r="AH110" s="18">
        <v>2.7578850463429201</v>
      </c>
      <c r="AI110" s="16">
        <v>4.2419966731633299E-2</v>
      </c>
      <c r="AJ110" s="15">
        <v>12712068.699999999</v>
      </c>
      <c r="AK110" s="16">
        <v>2.0445232201643501E-2</v>
      </c>
      <c r="AL110" s="17">
        <v>3539347.56</v>
      </c>
      <c r="AM110" s="16">
        <v>-3.1667139673206897E-2</v>
      </c>
      <c r="AN110" s="17">
        <v>4629740.12</v>
      </c>
      <c r="AO110" s="16">
        <v>-2.4549736275062399E-2</v>
      </c>
      <c r="AP110" s="18">
        <v>3.5916418166064501</v>
      </c>
      <c r="AQ110" s="16">
        <v>5.38165893257651E-2</v>
      </c>
      <c r="AR110" s="18">
        <v>2.7457413095575598</v>
      </c>
      <c r="AS110" s="16">
        <v>4.6127383578619702E-2</v>
      </c>
    </row>
    <row r="111" spans="4:45" x14ac:dyDescent="0.2">
      <c r="D111" s="29"/>
      <c r="E111" s="14" t="s">
        <v>312</v>
      </c>
      <c r="F111" s="15">
        <v>531188.37</v>
      </c>
      <c r="G111" s="16">
        <v>7.3309014835326494E-2</v>
      </c>
      <c r="H111" s="17">
        <v>134738.68</v>
      </c>
      <c r="I111" s="16">
        <v>5.3257649794419402E-2</v>
      </c>
      <c r="J111" s="17">
        <v>224555.67</v>
      </c>
      <c r="K111" s="16">
        <v>6.0379471685111999E-2</v>
      </c>
      <c r="L111" s="18">
        <v>3.9423599073406401</v>
      </c>
      <c r="M111" s="16">
        <v>1.9037473921809E-2</v>
      </c>
      <c r="N111" s="18">
        <v>2.3655086063959101</v>
      </c>
      <c r="O111" s="16">
        <v>1.21933171053071E-2</v>
      </c>
      <c r="P111" s="15">
        <v>1749193.25</v>
      </c>
      <c r="Q111" s="16">
        <v>6.9451311705253996E-2</v>
      </c>
      <c r="R111" s="17">
        <v>444861.74</v>
      </c>
      <c r="S111" s="16">
        <v>5.5446677635968097E-2</v>
      </c>
      <c r="T111" s="17">
        <v>736851.28</v>
      </c>
      <c r="U111" s="16">
        <v>5.1987268813224997E-2</v>
      </c>
      <c r="V111" s="18">
        <v>3.9319930052874401</v>
      </c>
      <c r="W111" s="16">
        <v>1.32689167212634E-2</v>
      </c>
      <c r="X111" s="18">
        <v>2.3738755668579401</v>
      </c>
      <c r="Y111" s="16">
        <v>1.6601002131642398E-2</v>
      </c>
      <c r="Z111" s="15">
        <v>3512418.73</v>
      </c>
      <c r="AA111" s="16">
        <v>7.5698483800598404E-2</v>
      </c>
      <c r="AB111" s="17">
        <v>889824.56</v>
      </c>
      <c r="AC111" s="16">
        <v>5.9003580114028398E-2</v>
      </c>
      <c r="AD111" s="17">
        <v>1467566.44</v>
      </c>
      <c r="AE111" s="16">
        <v>3.8760732655350003E-2</v>
      </c>
      <c r="AF111" s="18">
        <v>3.9473160080005001</v>
      </c>
      <c r="AG111" s="16">
        <v>1.5764728278607198E-2</v>
      </c>
      <c r="AH111" s="18">
        <v>2.3933626677917199</v>
      </c>
      <c r="AI111" s="16">
        <v>3.5559441153330602E-2</v>
      </c>
      <c r="AJ111" s="15">
        <v>6646036.1399999997</v>
      </c>
      <c r="AK111" s="16">
        <v>6.0477856861667498E-2</v>
      </c>
      <c r="AL111" s="17">
        <v>1696758.11</v>
      </c>
      <c r="AM111" s="16">
        <v>4.5979130265498103E-2</v>
      </c>
      <c r="AN111" s="17">
        <v>2797321.15</v>
      </c>
      <c r="AO111" s="16">
        <v>7.26214201797623E-3</v>
      </c>
      <c r="AP111" s="18">
        <v>3.9169025336204202</v>
      </c>
      <c r="AQ111" s="16">
        <v>1.3861391854433301E-2</v>
      </c>
      <c r="AR111" s="18">
        <v>2.37585739485078</v>
      </c>
      <c r="AS111" s="16">
        <v>5.28320410584254E-2</v>
      </c>
    </row>
    <row r="112" spans="4:45" x14ac:dyDescent="0.2">
      <c r="D112" s="29"/>
      <c r="E112" s="14" t="s">
        <v>313</v>
      </c>
      <c r="F112" s="15">
        <v>906945.26</v>
      </c>
      <c r="G112" s="16">
        <v>0.10346804072424901</v>
      </c>
      <c r="H112" s="17">
        <v>208757.7</v>
      </c>
      <c r="I112" s="16">
        <v>8.17177427603753E-2</v>
      </c>
      <c r="J112" s="17">
        <v>390768.26</v>
      </c>
      <c r="K112" s="16">
        <v>6.3372140407545699E-2</v>
      </c>
      <c r="L112" s="18">
        <v>4.3444877003339304</v>
      </c>
      <c r="M112" s="16">
        <v>2.0107184253417201E-2</v>
      </c>
      <c r="N112" s="18">
        <v>2.3209286752204501</v>
      </c>
      <c r="O112" s="16">
        <v>3.7706367124999099E-2</v>
      </c>
      <c r="P112" s="15">
        <v>2976057.53</v>
      </c>
      <c r="Q112" s="16">
        <v>7.2233331015730498E-2</v>
      </c>
      <c r="R112" s="17">
        <v>685373.86</v>
      </c>
      <c r="S112" s="16">
        <v>5.3174429363290802E-2</v>
      </c>
      <c r="T112" s="17">
        <v>1282879.5</v>
      </c>
      <c r="U112" s="16">
        <v>3.3918509075518001E-2</v>
      </c>
      <c r="V112" s="18">
        <v>4.3422396208691101</v>
      </c>
      <c r="W112" s="16">
        <v>1.8096623997946999E-2</v>
      </c>
      <c r="X112" s="18">
        <v>2.3198262424491198</v>
      </c>
      <c r="Y112" s="16">
        <v>3.7057874101192101E-2</v>
      </c>
      <c r="Z112" s="15">
        <v>6040834.3899999997</v>
      </c>
      <c r="AA112" s="16">
        <v>5.7053084785417998E-2</v>
      </c>
      <c r="AB112" s="17">
        <v>1381119.58</v>
      </c>
      <c r="AC112" s="16">
        <v>4.8634071933242498E-2</v>
      </c>
      <c r="AD112" s="17">
        <v>2597518.2400000002</v>
      </c>
      <c r="AE112" s="16">
        <v>3.7555125545845301E-2</v>
      </c>
      <c r="AF112" s="18">
        <v>4.3738677501045897</v>
      </c>
      <c r="AG112" s="16">
        <v>8.0285516916824892E-3</v>
      </c>
      <c r="AH112" s="18">
        <v>2.3256176980686001</v>
      </c>
      <c r="AI112" s="16">
        <v>1.87922152370604E-2</v>
      </c>
      <c r="AJ112" s="15">
        <v>11211653.52</v>
      </c>
      <c r="AK112" s="16">
        <v>2.6278922809361598E-2</v>
      </c>
      <c r="AL112" s="17">
        <v>2593905.88</v>
      </c>
      <c r="AM112" s="16">
        <v>4.0772527435984099E-2</v>
      </c>
      <c r="AN112" s="17">
        <v>4906304.67</v>
      </c>
      <c r="AO112" s="16">
        <v>3.7163972552857902E-2</v>
      </c>
      <c r="AP112" s="18">
        <v>4.3223054492632498</v>
      </c>
      <c r="AQ112" s="16">
        <v>-1.39258139935038E-2</v>
      </c>
      <c r="AR112" s="18">
        <v>2.28515232422368</v>
      </c>
      <c r="AS112" s="16">
        <v>-1.0495013355220999E-2</v>
      </c>
    </row>
    <row r="113" spans="4:45" x14ac:dyDescent="0.2">
      <c r="D113" s="29"/>
      <c r="E113" s="14" t="s">
        <v>314</v>
      </c>
      <c r="F113" s="15">
        <v>2169652.6800000002</v>
      </c>
      <c r="G113" s="16">
        <v>-5.37695857270037E-3</v>
      </c>
      <c r="H113" s="17">
        <v>491568.04</v>
      </c>
      <c r="I113" s="16">
        <v>4.59577011121131E-2</v>
      </c>
      <c r="J113" s="17">
        <v>823809.85</v>
      </c>
      <c r="K113" s="16">
        <v>2.8775626656169302E-2</v>
      </c>
      <c r="L113" s="18">
        <v>4.4137382894136099</v>
      </c>
      <c r="M113" s="16">
        <v>-4.9079097204630703E-2</v>
      </c>
      <c r="N113" s="18">
        <v>2.6336814011145901</v>
      </c>
      <c r="O113" s="16">
        <v>-3.3197311779125098E-2</v>
      </c>
      <c r="P113" s="15">
        <v>7172854.8899999997</v>
      </c>
      <c r="Q113" s="16">
        <v>-1.2501964280436701E-2</v>
      </c>
      <c r="R113" s="17">
        <v>1575363.35</v>
      </c>
      <c r="S113" s="16">
        <v>8.3175846984396302E-3</v>
      </c>
      <c r="T113" s="17">
        <v>2627389.94</v>
      </c>
      <c r="U113" s="16">
        <v>-9.6930069735760398E-3</v>
      </c>
      <c r="V113" s="18">
        <v>4.5531431780484199</v>
      </c>
      <c r="W113" s="16">
        <v>-2.06478090780325E-2</v>
      </c>
      <c r="X113" s="18">
        <v>2.7300305831269198</v>
      </c>
      <c r="Y113" s="16">
        <v>-2.836451046636E-3</v>
      </c>
      <c r="Z113" s="15">
        <v>14751445.060000001</v>
      </c>
      <c r="AA113" s="16">
        <v>3.2616459212562198E-3</v>
      </c>
      <c r="AB113" s="17">
        <v>3139076.34</v>
      </c>
      <c r="AC113" s="16">
        <v>-1.9928912761148401E-2</v>
      </c>
      <c r="AD113" s="17">
        <v>5229666.13</v>
      </c>
      <c r="AE113" s="16">
        <v>-3.5194873329187699E-2</v>
      </c>
      <c r="AF113" s="18">
        <v>4.6992947804512504</v>
      </c>
      <c r="AG113" s="16">
        <v>2.36621189874495E-2</v>
      </c>
      <c r="AH113" s="18">
        <v>2.82072405643226</v>
      </c>
      <c r="AI113" s="16">
        <v>3.9859364536280299E-2</v>
      </c>
      <c r="AJ113" s="15">
        <v>28115402.68</v>
      </c>
      <c r="AK113" s="16">
        <v>9.5473661705132995E-3</v>
      </c>
      <c r="AL113" s="17">
        <v>6022791.6900000004</v>
      </c>
      <c r="AM113" s="16">
        <v>-2.34155940790866E-2</v>
      </c>
      <c r="AN113" s="17">
        <v>10087653.939999999</v>
      </c>
      <c r="AO113" s="16">
        <v>-3.8446502894260402E-2</v>
      </c>
      <c r="AP113" s="18">
        <v>4.66816787415737</v>
      </c>
      <c r="AQ113" s="16">
        <v>3.3753314152621602E-2</v>
      </c>
      <c r="AR113" s="18">
        <v>2.7871101494189401</v>
      </c>
      <c r="AS113" s="16">
        <v>4.9912843340734002E-2</v>
      </c>
    </row>
    <row r="114" spans="4:45" x14ac:dyDescent="0.2">
      <c r="D114" s="29"/>
      <c r="E114" s="14" t="s">
        <v>315</v>
      </c>
      <c r="F114" s="15">
        <v>1423392.56</v>
      </c>
      <c r="G114" s="16">
        <v>5.9536243757792401E-2</v>
      </c>
      <c r="H114" s="17">
        <v>345626.18</v>
      </c>
      <c r="I114" s="16">
        <v>3.8472273012669901E-2</v>
      </c>
      <c r="J114" s="17">
        <v>646974.57999999996</v>
      </c>
      <c r="K114" s="16">
        <v>1.26351308636599E-2</v>
      </c>
      <c r="L114" s="18">
        <v>4.1183007606657602</v>
      </c>
      <c r="M114" s="16">
        <v>2.0283614009274101E-2</v>
      </c>
      <c r="N114" s="18">
        <v>2.2000749395749102</v>
      </c>
      <c r="O114" s="16">
        <v>4.6315905368729801E-2</v>
      </c>
      <c r="P114" s="15">
        <v>4633168.2300000004</v>
      </c>
      <c r="Q114" s="16">
        <v>3.7850912137697298E-2</v>
      </c>
      <c r="R114" s="17">
        <v>1129109.57</v>
      </c>
      <c r="S114" s="16">
        <v>1.9609642627907601E-2</v>
      </c>
      <c r="T114" s="17">
        <v>2115440.17</v>
      </c>
      <c r="U114" s="16">
        <v>-5.2829643972169202E-3</v>
      </c>
      <c r="V114" s="18">
        <v>4.1033823050494602</v>
      </c>
      <c r="W114" s="16">
        <v>1.78904442907926E-2</v>
      </c>
      <c r="X114" s="18">
        <v>2.1901674628784198</v>
      </c>
      <c r="Y114" s="16">
        <v>4.3362961516765199E-2</v>
      </c>
      <c r="Z114" s="15">
        <v>9369386.7799999993</v>
      </c>
      <c r="AA114" s="16">
        <v>3.9804719484003902E-2</v>
      </c>
      <c r="AB114" s="17">
        <v>2271179.4</v>
      </c>
      <c r="AC114" s="16">
        <v>1.9094400056889001E-2</v>
      </c>
      <c r="AD114" s="17">
        <v>4249947.17</v>
      </c>
      <c r="AE114" s="16">
        <v>-8.2777448792843104E-3</v>
      </c>
      <c r="AF114" s="18">
        <v>4.1253398036280204</v>
      </c>
      <c r="AG114" s="16">
        <v>2.0322277726144599E-2</v>
      </c>
      <c r="AH114" s="18">
        <v>2.2045889996321999</v>
      </c>
      <c r="AI114" s="16">
        <v>4.8483800897899103E-2</v>
      </c>
      <c r="AJ114" s="15">
        <v>17722293.5</v>
      </c>
      <c r="AK114" s="16">
        <v>3.2669838004090797E-2</v>
      </c>
      <c r="AL114" s="17">
        <v>4386150.62</v>
      </c>
      <c r="AM114" s="16">
        <v>4.6193672512129302E-2</v>
      </c>
      <c r="AN114" s="17">
        <v>8236213.7800000003</v>
      </c>
      <c r="AO114" s="16">
        <v>1.69600116180346E-2</v>
      </c>
      <c r="AP114" s="18">
        <v>4.0405118372337103</v>
      </c>
      <c r="AQ114" s="16">
        <v>-1.29267026396413E-2</v>
      </c>
      <c r="AR114" s="18">
        <v>2.15175248887238</v>
      </c>
      <c r="AS114" s="16">
        <v>1.5447830992942399E-2</v>
      </c>
    </row>
    <row r="115" spans="4:45" x14ac:dyDescent="0.2">
      <c r="D115" s="29"/>
      <c r="E115" s="14" t="s">
        <v>316</v>
      </c>
      <c r="F115" s="15">
        <v>1275718.8799999999</v>
      </c>
      <c r="G115" s="16">
        <v>1.7651764975075999E-2</v>
      </c>
      <c r="H115" s="17">
        <v>316062.45</v>
      </c>
      <c r="I115" s="16">
        <v>3.5311764953097798E-2</v>
      </c>
      <c r="J115" s="17">
        <v>567093.16</v>
      </c>
      <c r="K115" s="16">
        <v>4.6620926694993299E-2</v>
      </c>
      <c r="L115" s="18">
        <v>4.0362873856100299</v>
      </c>
      <c r="M115" s="16">
        <v>-1.7057663764520298E-2</v>
      </c>
      <c r="N115" s="18">
        <v>2.2495755018452299</v>
      </c>
      <c r="O115" s="16">
        <v>-2.76787526228774E-2</v>
      </c>
      <c r="P115" s="15">
        <v>4248749.99</v>
      </c>
      <c r="Q115" s="16">
        <v>1.44181123878674E-2</v>
      </c>
      <c r="R115" s="17">
        <v>1044764.85</v>
      </c>
      <c r="S115" s="16">
        <v>2.9736788923507201E-2</v>
      </c>
      <c r="T115" s="17">
        <v>1861619.26</v>
      </c>
      <c r="U115" s="16">
        <v>3.63662649057594E-2</v>
      </c>
      <c r="V115" s="18">
        <v>4.0667045699326501</v>
      </c>
      <c r="W115" s="16">
        <v>-1.48763030518257E-2</v>
      </c>
      <c r="X115" s="18">
        <v>2.2822872975648099</v>
      </c>
      <c r="Y115" s="16">
        <v>-2.11779881892314E-2</v>
      </c>
      <c r="Z115" s="15">
        <v>8057324.5899999999</v>
      </c>
      <c r="AA115" s="16">
        <v>2.3809264716592698E-2</v>
      </c>
      <c r="AB115" s="17">
        <v>1969992.27</v>
      </c>
      <c r="AC115" s="16">
        <v>3.1003636102416202E-2</v>
      </c>
      <c r="AD115" s="17">
        <v>3489695.3</v>
      </c>
      <c r="AE115" s="16">
        <v>3.4670850825837797E-2</v>
      </c>
      <c r="AF115" s="18">
        <v>4.0900285309241298</v>
      </c>
      <c r="AG115" s="16">
        <v>-6.9780271707101504E-3</v>
      </c>
      <c r="AH115" s="18">
        <v>2.30889057563278</v>
      </c>
      <c r="AI115" s="16">
        <v>-1.04976245349676E-2</v>
      </c>
      <c r="AJ115" s="15">
        <v>15440247.189999999</v>
      </c>
      <c r="AK115" s="16">
        <v>2.4960965345039401E-2</v>
      </c>
      <c r="AL115" s="17">
        <v>3766634</v>
      </c>
      <c r="AM115" s="16">
        <v>3.0482004112643402E-2</v>
      </c>
      <c r="AN115" s="17">
        <v>6666965.04</v>
      </c>
      <c r="AO115" s="16">
        <v>2.5120564312963198E-2</v>
      </c>
      <c r="AP115" s="18">
        <v>4.0992162206362499</v>
      </c>
      <c r="AQ115" s="16">
        <v>-5.3577245847764203E-3</v>
      </c>
      <c r="AR115" s="18">
        <v>2.3159334265835598</v>
      </c>
      <c r="AS115" s="16">
        <v>-1.55687997567954E-4</v>
      </c>
    </row>
    <row r="116" spans="4:45" x14ac:dyDescent="0.2">
      <c r="D116" s="29"/>
      <c r="E116" s="14" t="s">
        <v>317</v>
      </c>
      <c r="F116" s="15">
        <v>756522.74</v>
      </c>
      <c r="G116" s="16">
        <v>-3.4133512748014003E-2</v>
      </c>
      <c r="H116" s="17">
        <v>192410.44</v>
      </c>
      <c r="I116" s="16">
        <v>-5.0900820867052603E-2</v>
      </c>
      <c r="J116" s="17">
        <v>290168.58</v>
      </c>
      <c r="K116" s="16">
        <v>-4.7003387872406099E-2</v>
      </c>
      <c r="L116" s="18">
        <v>3.9318175250781602</v>
      </c>
      <c r="M116" s="16">
        <v>1.7666550016781701E-2</v>
      </c>
      <c r="N116" s="18">
        <v>2.6071835206968301</v>
      </c>
      <c r="O116" s="16">
        <v>1.35046389049167E-2</v>
      </c>
      <c r="P116" s="15">
        <v>2580715.46</v>
      </c>
      <c r="Q116" s="16">
        <v>-6.9051789301830396E-3</v>
      </c>
      <c r="R116" s="17">
        <v>658119.56999999995</v>
      </c>
      <c r="S116" s="16">
        <v>-4.4833605484527E-2</v>
      </c>
      <c r="T116" s="17">
        <v>985176.39</v>
      </c>
      <c r="U116" s="16">
        <v>-8.4844372579039803E-2</v>
      </c>
      <c r="V116" s="18">
        <v>3.9213473928453499</v>
      </c>
      <c r="W116" s="16">
        <v>3.9708711248770297E-2</v>
      </c>
      <c r="X116" s="18">
        <v>2.6195465971327199</v>
      </c>
      <c r="Y116" s="16">
        <v>8.5164961361272107E-2</v>
      </c>
      <c r="Z116" s="15">
        <v>5392632.7199999997</v>
      </c>
      <c r="AA116" s="16">
        <v>2.9081096974099399E-2</v>
      </c>
      <c r="AB116" s="17">
        <v>1384672.75</v>
      </c>
      <c r="AC116" s="16">
        <v>1.7378925649488602E-2</v>
      </c>
      <c r="AD116" s="17">
        <v>2091806.42</v>
      </c>
      <c r="AE116" s="16">
        <v>-6.3043472849524697E-3</v>
      </c>
      <c r="AF116" s="18">
        <v>3.89451783462916</v>
      </c>
      <c r="AG116" s="16">
        <v>1.1502274157232199E-2</v>
      </c>
      <c r="AH116" s="18">
        <v>2.5779788552326899</v>
      </c>
      <c r="AI116" s="16">
        <v>3.5609941698314898E-2</v>
      </c>
      <c r="AJ116" s="15">
        <v>10217699.58</v>
      </c>
      <c r="AK116" s="16">
        <v>3.5891661995470198E-2</v>
      </c>
      <c r="AL116" s="17">
        <v>2651438.12</v>
      </c>
      <c r="AM116" s="16">
        <v>3.3542968857089898E-2</v>
      </c>
      <c r="AN116" s="17">
        <v>4013539.21</v>
      </c>
      <c r="AO116" s="16">
        <v>1.0907119063555499E-2</v>
      </c>
      <c r="AP116" s="18">
        <v>3.8536443686643498</v>
      </c>
      <c r="AQ116" s="16">
        <v>2.2724678210307601E-3</v>
      </c>
      <c r="AR116" s="18">
        <v>2.54580783826452</v>
      </c>
      <c r="AS116" s="16">
        <v>2.47149737703489E-2</v>
      </c>
    </row>
    <row r="117" spans="4:45" x14ac:dyDescent="0.2">
      <c r="D117" s="29"/>
      <c r="E117" s="14" t="s">
        <v>318</v>
      </c>
      <c r="F117" s="15">
        <v>1362056.1</v>
      </c>
      <c r="G117" s="16">
        <v>-1.1510012806078501E-2</v>
      </c>
      <c r="H117" s="17">
        <v>347785.44</v>
      </c>
      <c r="I117" s="16">
        <v>-1.1843682809909099E-2</v>
      </c>
      <c r="J117" s="17">
        <v>593263.64</v>
      </c>
      <c r="K117" s="16">
        <v>-5.2673091706847601E-3</v>
      </c>
      <c r="L117" s="18">
        <v>3.9163689543760101</v>
      </c>
      <c r="M117" s="16">
        <v>3.3766925133807001E-4</v>
      </c>
      <c r="N117" s="18">
        <v>2.2958698429588602</v>
      </c>
      <c r="O117" s="16">
        <v>-6.2757600036138202E-3</v>
      </c>
      <c r="P117" s="15">
        <v>4703752.22</v>
      </c>
      <c r="Q117" s="16">
        <v>-5.28173526136621E-3</v>
      </c>
      <c r="R117" s="17">
        <v>1174915.8400000001</v>
      </c>
      <c r="S117" s="16">
        <v>-1.06592388209621E-2</v>
      </c>
      <c r="T117" s="17">
        <v>1994231.6</v>
      </c>
      <c r="U117" s="16">
        <v>-1.08197550837056E-2</v>
      </c>
      <c r="V117" s="18">
        <v>4.0034801301172296</v>
      </c>
      <c r="W117" s="16">
        <v>5.4354412257180901E-3</v>
      </c>
      <c r="X117" s="18">
        <v>2.35867901200643</v>
      </c>
      <c r="Y117" s="16">
        <v>5.5985952517765203E-3</v>
      </c>
      <c r="Z117" s="15">
        <v>9368180.6500000004</v>
      </c>
      <c r="AA117" s="16">
        <v>2.0533779682322201E-2</v>
      </c>
      <c r="AB117" s="17">
        <v>2347625.63</v>
      </c>
      <c r="AC117" s="16">
        <v>9.0003516376834496E-3</v>
      </c>
      <c r="AD117" s="17">
        <v>3972221.79</v>
      </c>
      <c r="AE117" s="16">
        <v>8.2617435971002098E-3</v>
      </c>
      <c r="AF117" s="18">
        <v>3.9904917250371001</v>
      </c>
      <c r="AG117" s="16">
        <v>1.14305490834756E-2</v>
      </c>
      <c r="AH117" s="18">
        <v>2.3584233573221498</v>
      </c>
      <c r="AI117" s="16">
        <v>1.21714784510617E-2</v>
      </c>
      <c r="AJ117" s="15">
        <v>17364805.390000001</v>
      </c>
      <c r="AK117" s="16">
        <v>2.00426949014921E-2</v>
      </c>
      <c r="AL117" s="17">
        <v>4354527.49</v>
      </c>
      <c r="AM117" s="16">
        <v>1.4200031385618501E-2</v>
      </c>
      <c r="AN117" s="17">
        <v>7386855.1399999997</v>
      </c>
      <c r="AO117" s="16">
        <v>5.1736829129345099E-3</v>
      </c>
      <c r="AP117" s="18">
        <v>3.9877588165139799</v>
      </c>
      <c r="AQ117" s="16">
        <v>5.7608591353435499E-3</v>
      </c>
      <c r="AR117" s="18">
        <v>2.3507710738727199</v>
      </c>
      <c r="AS117" s="16">
        <v>1.4792480385547001E-2</v>
      </c>
    </row>
    <row r="118" spans="4:45" x14ac:dyDescent="0.2">
      <c r="D118" s="29"/>
      <c r="E118" s="14" t="s">
        <v>344</v>
      </c>
      <c r="F118" s="15">
        <v>474227.42</v>
      </c>
      <c r="G118" s="16">
        <v>1.2111015798711201E-2</v>
      </c>
      <c r="H118" s="17">
        <v>122185.65</v>
      </c>
      <c r="I118" s="16">
        <v>2.38037183019283E-2</v>
      </c>
      <c r="J118" s="17">
        <v>203008.72</v>
      </c>
      <c r="K118" s="16">
        <v>-1.25957218145397E-2</v>
      </c>
      <c r="L118" s="18">
        <v>3.8812038893274301</v>
      </c>
      <c r="M118" s="16">
        <v>-1.1420843951036401E-2</v>
      </c>
      <c r="N118" s="18">
        <v>2.3359953207921298</v>
      </c>
      <c r="O118" s="16">
        <v>2.5021906587901599E-2</v>
      </c>
      <c r="P118" s="15">
        <v>1511240.83</v>
      </c>
      <c r="Q118" s="16">
        <v>-2.1199715453501598E-2</v>
      </c>
      <c r="R118" s="17">
        <v>401024.4</v>
      </c>
      <c r="S118" s="16">
        <v>-1.07228649775114E-2</v>
      </c>
      <c r="T118" s="17">
        <v>679820.68</v>
      </c>
      <c r="U118" s="16">
        <v>-4.3370796465133102E-2</v>
      </c>
      <c r="V118" s="18">
        <v>3.7684510718051101</v>
      </c>
      <c r="W118" s="16">
        <v>-1.0590410012611901E-2</v>
      </c>
      <c r="X118" s="18">
        <v>2.2229992032604802</v>
      </c>
      <c r="Y118" s="16">
        <v>2.3176253588858001E-2</v>
      </c>
      <c r="Z118" s="15">
        <v>2967843.49</v>
      </c>
      <c r="AA118" s="16">
        <v>-1.9732811710323799E-2</v>
      </c>
      <c r="AB118" s="17">
        <v>775842.61</v>
      </c>
      <c r="AC118" s="16">
        <v>-1.6937784170217698E-2</v>
      </c>
      <c r="AD118" s="17">
        <v>1312323.97</v>
      </c>
      <c r="AE118" s="16">
        <v>-4.8542658317891403E-2</v>
      </c>
      <c r="AF118" s="18">
        <v>3.8253164388586498</v>
      </c>
      <c r="AG118" s="16">
        <v>-2.8431847904427199E-3</v>
      </c>
      <c r="AH118" s="18">
        <v>2.2615173980248202</v>
      </c>
      <c r="AI118" s="16">
        <v>3.0279703929378302E-2</v>
      </c>
      <c r="AJ118" s="15">
        <v>5898962.9500000002</v>
      </c>
      <c r="AK118" s="16">
        <v>-1.5439714670467401E-2</v>
      </c>
      <c r="AL118" s="17">
        <v>1546125.01</v>
      </c>
      <c r="AM118" s="16">
        <v>-2.39209796480431E-2</v>
      </c>
      <c r="AN118" s="17">
        <v>2624132.1</v>
      </c>
      <c r="AO118" s="16">
        <v>-6.1551098765169003E-2</v>
      </c>
      <c r="AP118" s="18">
        <v>3.8153208258367202</v>
      </c>
      <c r="AQ118" s="16">
        <v>8.6891171726214793E-3</v>
      </c>
      <c r="AR118" s="18">
        <v>2.24796722314399</v>
      </c>
      <c r="AS118" s="16">
        <v>4.9135743069257602E-2</v>
      </c>
    </row>
    <row r="119" spans="4:45" x14ac:dyDescent="0.2">
      <c r="D119" s="29"/>
      <c r="E119" s="14" t="s">
        <v>345</v>
      </c>
      <c r="F119" s="15">
        <v>1115223.56</v>
      </c>
      <c r="G119" s="16">
        <v>2.5537071623285602E-2</v>
      </c>
      <c r="H119" s="17">
        <v>335762.41</v>
      </c>
      <c r="I119" s="16">
        <v>1.0162137763660201E-3</v>
      </c>
      <c r="J119" s="17">
        <v>453345.06</v>
      </c>
      <c r="K119" s="16">
        <v>-3.6947133971449699E-2</v>
      </c>
      <c r="L119" s="18">
        <v>3.3214663904753401</v>
      </c>
      <c r="M119" s="16">
        <v>2.4495964710115701E-2</v>
      </c>
      <c r="N119" s="18">
        <v>2.45998833647818</v>
      </c>
      <c r="O119" s="16">
        <v>6.4881386888352904E-2</v>
      </c>
      <c r="P119" s="15">
        <v>3646029.78</v>
      </c>
      <c r="Q119" s="16">
        <v>3.4244781949352397E-2</v>
      </c>
      <c r="R119" s="17">
        <v>1089973.7</v>
      </c>
      <c r="S119" s="16">
        <v>1.1296416424577699E-2</v>
      </c>
      <c r="T119" s="17">
        <v>1485496.02</v>
      </c>
      <c r="U119" s="16">
        <v>-1.6409544088148601E-2</v>
      </c>
      <c r="V119" s="18">
        <v>3.34506216067415</v>
      </c>
      <c r="W119" s="16">
        <v>2.2692026938954502E-2</v>
      </c>
      <c r="X119" s="18">
        <v>2.4544190835327901</v>
      </c>
      <c r="Y119" s="16">
        <v>5.1499407840980997E-2</v>
      </c>
      <c r="Z119" s="15">
        <v>7189447.8600000003</v>
      </c>
      <c r="AA119" s="16">
        <v>4.2493772462880698E-2</v>
      </c>
      <c r="AB119" s="17">
        <v>2132507.5099999998</v>
      </c>
      <c r="AC119" s="16">
        <v>2.0415951084058599E-2</v>
      </c>
      <c r="AD119" s="17">
        <v>2921434.95</v>
      </c>
      <c r="AE119" s="16">
        <v>-7.5654486884982601E-4</v>
      </c>
      <c r="AF119" s="18">
        <v>3.3713587531515898</v>
      </c>
      <c r="AG119" s="16">
        <v>2.1636099823182198E-2</v>
      </c>
      <c r="AH119" s="18">
        <v>2.4609303246680199</v>
      </c>
      <c r="AI119" s="16">
        <v>4.3283062910883699E-2</v>
      </c>
      <c r="AJ119" s="15">
        <v>13820771.75</v>
      </c>
      <c r="AK119" s="16">
        <v>4.67240800178692E-2</v>
      </c>
      <c r="AL119" s="17">
        <v>4129172.47</v>
      </c>
      <c r="AM119" s="16">
        <v>4.2241742248879798E-2</v>
      </c>
      <c r="AN119" s="17">
        <v>5682358.4000000004</v>
      </c>
      <c r="AO119" s="16">
        <v>8.3361855215312898E-3</v>
      </c>
      <c r="AP119" s="18">
        <v>3.3471044986406202</v>
      </c>
      <c r="AQ119" s="16">
        <v>4.3006699763508197E-3</v>
      </c>
      <c r="AR119" s="18">
        <v>2.4322245759788799</v>
      </c>
      <c r="AS119" s="16">
        <v>3.8070531482992401E-2</v>
      </c>
    </row>
    <row r="120" spans="4:45" x14ac:dyDescent="0.2">
      <c r="D120" s="28" t="s">
        <v>19</v>
      </c>
      <c r="E120" s="14" t="s">
        <v>319</v>
      </c>
      <c r="F120" s="15">
        <v>10577859.99</v>
      </c>
      <c r="G120" s="16">
        <v>5.2366285269339501E-2</v>
      </c>
      <c r="H120" s="17">
        <v>2507457.1</v>
      </c>
      <c r="I120" s="16">
        <v>4.6668012185068899E-2</v>
      </c>
      <c r="J120" s="17">
        <v>4240775.0599999996</v>
      </c>
      <c r="K120" s="16">
        <v>3.8013650214335802E-2</v>
      </c>
      <c r="L120" s="18">
        <v>4.21856070438852</v>
      </c>
      <c r="M120" s="16">
        <v>5.4442029544542799E-3</v>
      </c>
      <c r="N120" s="18">
        <v>2.4943223444631402</v>
      </c>
      <c r="O120" s="16">
        <v>1.3827019569579E-2</v>
      </c>
      <c r="P120" s="15">
        <v>34772363.280000001</v>
      </c>
      <c r="Q120" s="16">
        <v>3.7886189190513897E-2</v>
      </c>
      <c r="R120" s="17">
        <v>8175974.4000000004</v>
      </c>
      <c r="S120" s="16">
        <v>2.3735106049078199E-2</v>
      </c>
      <c r="T120" s="17">
        <v>13784436.720000001</v>
      </c>
      <c r="U120" s="16">
        <v>1.6089271972155299E-2</v>
      </c>
      <c r="V120" s="18">
        <v>4.2529931698416297</v>
      </c>
      <c r="W120" s="16">
        <v>1.3822992938133299E-2</v>
      </c>
      <c r="X120" s="18">
        <v>2.5225813710289899</v>
      </c>
      <c r="Y120" s="16">
        <v>2.1451773795478E-2</v>
      </c>
      <c r="Z120" s="15">
        <v>70445087.819999993</v>
      </c>
      <c r="AA120" s="16">
        <v>3.3309846002699803E-2</v>
      </c>
      <c r="AB120" s="17">
        <v>16370339.380000001</v>
      </c>
      <c r="AC120" s="16">
        <v>7.4999201002044196E-3</v>
      </c>
      <c r="AD120" s="17">
        <v>27598604.010000002</v>
      </c>
      <c r="AE120" s="16">
        <v>3.1924218937029601E-3</v>
      </c>
      <c r="AF120" s="18">
        <v>4.3032148683529599</v>
      </c>
      <c r="AG120" s="16">
        <v>2.5617794490671999E-2</v>
      </c>
      <c r="AH120" s="18">
        <v>2.5524873574937001</v>
      </c>
      <c r="AI120" s="16">
        <v>3.0021582551575499E-2</v>
      </c>
      <c r="AJ120" s="15">
        <v>132207671.36</v>
      </c>
      <c r="AK120" s="16">
        <v>2.5121282018633801E-2</v>
      </c>
      <c r="AL120" s="17">
        <v>31046117.5</v>
      </c>
      <c r="AM120" s="16">
        <v>7.2665489856147099E-3</v>
      </c>
      <c r="AN120" s="17">
        <v>52499756.850000001</v>
      </c>
      <c r="AO120" s="16">
        <v>3.2162012558463399E-3</v>
      </c>
      <c r="AP120" s="18">
        <v>4.2584284930313698</v>
      </c>
      <c r="AQ120" s="16">
        <v>1.7725926718205699E-2</v>
      </c>
      <c r="AR120" s="18">
        <v>2.51825302234709</v>
      </c>
      <c r="AS120" s="16">
        <v>2.1834855473193301E-2</v>
      </c>
    </row>
    <row r="121" spans="4:45" x14ac:dyDescent="0.2">
      <c r="D121" s="29"/>
      <c r="E121" s="14" t="s">
        <v>320</v>
      </c>
      <c r="F121" s="15">
        <v>12602376.970000001</v>
      </c>
      <c r="G121" s="16">
        <v>6.01328124640442E-2</v>
      </c>
      <c r="H121" s="17">
        <v>3266312.04</v>
      </c>
      <c r="I121" s="16">
        <v>6.8974903875086202E-2</v>
      </c>
      <c r="J121" s="17">
        <v>5451359.6100000003</v>
      </c>
      <c r="K121" s="16">
        <v>4.6755756250749098E-2</v>
      </c>
      <c r="L121" s="18">
        <v>3.8582893537630301</v>
      </c>
      <c r="M121" s="16">
        <v>-8.2715612677051898E-3</v>
      </c>
      <c r="N121" s="18">
        <v>2.31178602616531</v>
      </c>
      <c r="O121" s="16">
        <v>1.27795391937549E-2</v>
      </c>
      <c r="P121" s="15">
        <v>40643410.979999997</v>
      </c>
      <c r="Q121" s="16">
        <v>4.2424902344326901E-2</v>
      </c>
      <c r="R121" s="17">
        <v>10765298.689999999</v>
      </c>
      <c r="S121" s="16">
        <v>4.5624218055776697E-2</v>
      </c>
      <c r="T121" s="17">
        <v>18231591.859999999</v>
      </c>
      <c r="U121" s="16">
        <v>2.2899275962252399E-2</v>
      </c>
      <c r="V121" s="18">
        <v>3.7754095032917299</v>
      </c>
      <c r="W121" s="16">
        <v>-3.0597184497108301E-3</v>
      </c>
      <c r="X121" s="18">
        <v>2.2292848201133402</v>
      </c>
      <c r="Y121" s="16">
        <v>1.9088513249465901E-2</v>
      </c>
      <c r="Z121" s="15">
        <v>80893644.310000002</v>
      </c>
      <c r="AA121" s="16">
        <v>4.2521105069688203E-2</v>
      </c>
      <c r="AB121" s="17">
        <v>21272934.710000001</v>
      </c>
      <c r="AC121" s="16">
        <v>3.87259334829319E-2</v>
      </c>
      <c r="AD121" s="17">
        <v>36090955.509999998</v>
      </c>
      <c r="AE121" s="16">
        <v>1.9636903412850799E-2</v>
      </c>
      <c r="AF121" s="18">
        <v>3.8026556003095102</v>
      </c>
      <c r="AG121" s="16">
        <v>3.65367943980248E-3</v>
      </c>
      <c r="AH121" s="18">
        <v>2.2413827278024301</v>
      </c>
      <c r="AI121" s="16">
        <v>2.24434811845678E-2</v>
      </c>
      <c r="AJ121" s="15">
        <v>156915653.44</v>
      </c>
      <c r="AK121" s="16">
        <v>4.1045637002063602E-2</v>
      </c>
      <c r="AL121" s="17">
        <v>41099645.390000001</v>
      </c>
      <c r="AM121" s="16">
        <v>2.80878863074316E-2</v>
      </c>
      <c r="AN121" s="17">
        <v>69957845.060000002</v>
      </c>
      <c r="AO121" s="16">
        <v>4.1148488852669604E-3</v>
      </c>
      <c r="AP121" s="18">
        <v>3.8179320515057098</v>
      </c>
      <c r="AQ121" s="16">
        <v>1.2603738325496799E-2</v>
      </c>
      <c r="AR121" s="18">
        <v>2.24300295850193</v>
      </c>
      <c r="AS121" s="16">
        <v>3.6779446253380303E-2</v>
      </c>
    </row>
    <row r="122" spans="4:45" x14ac:dyDescent="0.2">
      <c r="D122" s="29"/>
      <c r="E122" s="14" t="s">
        <v>321</v>
      </c>
      <c r="F122" s="15">
        <v>9535488.8900000006</v>
      </c>
      <c r="G122" s="16">
        <v>6.1063068437132099E-2</v>
      </c>
      <c r="H122" s="17">
        <v>2344759.79</v>
      </c>
      <c r="I122" s="16">
        <v>5.7869675881679399E-2</v>
      </c>
      <c r="J122" s="17">
        <v>4040233.3</v>
      </c>
      <c r="K122" s="16">
        <v>2.80611013188714E-2</v>
      </c>
      <c r="L122" s="18">
        <v>4.0667231375543196</v>
      </c>
      <c r="M122" s="16">
        <v>3.0187012902051298E-3</v>
      </c>
      <c r="N122" s="18">
        <v>2.3601332353752902</v>
      </c>
      <c r="O122" s="16">
        <v>3.2101172854340401E-2</v>
      </c>
      <c r="P122" s="15">
        <v>31796949.93</v>
      </c>
      <c r="Q122" s="16">
        <v>5.4775483018809502E-2</v>
      </c>
      <c r="R122" s="17">
        <v>7882213.1500000004</v>
      </c>
      <c r="S122" s="16">
        <v>6.3034343813300406E-2</v>
      </c>
      <c r="T122" s="17">
        <v>13599392.689999999</v>
      </c>
      <c r="U122" s="16">
        <v>3.52585907232374E-2</v>
      </c>
      <c r="V122" s="18">
        <v>4.0340129510453604</v>
      </c>
      <c r="W122" s="16">
        <v>-7.7691382621419497E-3</v>
      </c>
      <c r="X122" s="18">
        <v>2.3381154331532099</v>
      </c>
      <c r="Y122" s="16">
        <v>1.88521906221879E-2</v>
      </c>
      <c r="Z122" s="15">
        <v>61715909.950000003</v>
      </c>
      <c r="AA122" s="16">
        <v>4.4980026846130901E-2</v>
      </c>
      <c r="AB122" s="17">
        <v>15230445.560000001</v>
      </c>
      <c r="AC122" s="16">
        <v>4.8716765837402802E-2</v>
      </c>
      <c r="AD122" s="17">
        <v>26299953.5</v>
      </c>
      <c r="AE122" s="16">
        <v>2.22600151079182E-2</v>
      </c>
      <c r="AF122" s="18">
        <v>4.05214080618138</v>
      </c>
      <c r="AG122" s="16">
        <v>-3.56315366836738E-3</v>
      </c>
      <c r="AH122" s="18">
        <v>2.3466166945884499</v>
      </c>
      <c r="AI122" s="16">
        <v>2.22252767421546E-2</v>
      </c>
      <c r="AJ122" s="15">
        <v>116841461.11</v>
      </c>
      <c r="AK122" s="16">
        <v>2.9836602582474801E-2</v>
      </c>
      <c r="AL122" s="17">
        <v>28719475.09</v>
      </c>
      <c r="AM122" s="16">
        <v>3.3401616629134899E-2</v>
      </c>
      <c r="AN122" s="17">
        <v>50140714.649999999</v>
      </c>
      <c r="AO122" s="16">
        <v>5.8510260478484904E-3</v>
      </c>
      <c r="AP122" s="18">
        <v>4.0683703564862101</v>
      </c>
      <c r="AQ122" s="16">
        <v>-3.4497856296072599E-3</v>
      </c>
      <c r="AR122" s="18">
        <v>2.3302711563964502</v>
      </c>
      <c r="AS122" s="16">
        <v>2.3846052659377899E-2</v>
      </c>
    </row>
    <row r="123" spans="4:45" x14ac:dyDescent="0.2">
      <c r="D123" s="29"/>
      <c r="E123" s="14" t="s">
        <v>322</v>
      </c>
      <c r="F123" s="15">
        <v>18980748.5</v>
      </c>
      <c r="G123" s="16">
        <v>6.5492753793759101E-2</v>
      </c>
      <c r="H123" s="17">
        <v>4822819.9400000004</v>
      </c>
      <c r="I123" s="16">
        <v>3.3832039331225597E-2</v>
      </c>
      <c r="J123" s="17">
        <v>7530701.46</v>
      </c>
      <c r="K123" s="16">
        <v>4.0943393239155301E-2</v>
      </c>
      <c r="L123" s="18">
        <v>3.9356120975148801</v>
      </c>
      <c r="M123" s="16">
        <v>3.0624621077727999E-2</v>
      </c>
      <c r="N123" s="18">
        <v>2.5204489383649</v>
      </c>
      <c r="O123" s="16">
        <v>2.3583761340001601E-2</v>
      </c>
      <c r="P123" s="15">
        <v>59564062.799999997</v>
      </c>
      <c r="Q123" s="16">
        <v>3.0248082957920801E-2</v>
      </c>
      <c r="R123" s="17">
        <v>15622829.85</v>
      </c>
      <c r="S123" s="16">
        <v>3.1825568124685601E-2</v>
      </c>
      <c r="T123" s="17">
        <v>25102887.09</v>
      </c>
      <c r="U123" s="16">
        <v>3.35058419463529E-2</v>
      </c>
      <c r="V123" s="18">
        <v>3.8126295537936699</v>
      </c>
      <c r="W123" s="16">
        <v>-1.5288293055500501E-3</v>
      </c>
      <c r="X123" s="18">
        <v>2.3727973036108598</v>
      </c>
      <c r="Y123" s="16">
        <v>-3.1521437578882002E-3</v>
      </c>
      <c r="Z123" s="15">
        <v>122019143.88</v>
      </c>
      <c r="AA123" s="16">
        <v>1.7333569532242899E-2</v>
      </c>
      <c r="AB123" s="17">
        <v>32443815.18</v>
      </c>
      <c r="AC123" s="16">
        <v>4.01343941826314E-2</v>
      </c>
      <c r="AD123" s="17">
        <v>50995170.109999999</v>
      </c>
      <c r="AE123" s="16">
        <v>2.7813435073432601E-2</v>
      </c>
      <c r="AF123" s="18">
        <v>3.7609369675863098</v>
      </c>
      <c r="AG123" s="16">
        <v>-2.19210371062733E-2</v>
      </c>
      <c r="AH123" s="18">
        <v>2.3927588361171601</v>
      </c>
      <c r="AI123" s="16">
        <v>-1.01962721867331E-2</v>
      </c>
      <c r="AJ123" s="15">
        <v>227477312.27000001</v>
      </c>
      <c r="AK123" s="16">
        <v>1.1571373906389799E-2</v>
      </c>
      <c r="AL123" s="17">
        <v>60011993.299999997</v>
      </c>
      <c r="AM123" s="16">
        <v>4.39116110539952E-2</v>
      </c>
      <c r="AN123" s="17">
        <v>95681819.950000003</v>
      </c>
      <c r="AO123" s="16">
        <v>1.68226418541178E-2</v>
      </c>
      <c r="AP123" s="18">
        <v>3.7905308549382899</v>
      </c>
      <c r="AQ123" s="16">
        <v>-3.0979861518115302E-2</v>
      </c>
      <c r="AR123" s="18">
        <v>2.3774350486735298</v>
      </c>
      <c r="AS123" s="16">
        <v>-5.1643892765336798E-3</v>
      </c>
    </row>
    <row r="124" spans="4:45" x14ac:dyDescent="0.2">
      <c r="D124" s="29"/>
      <c r="E124" s="14" t="s">
        <v>323</v>
      </c>
      <c r="F124" s="15">
        <v>6119002.9699999997</v>
      </c>
      <c r="G124" s="16">
        <v>6.6420009653300999E-2</v>
      </c>
      <c r="H124" s="17">
        <v>1535343.11</v>
      </c>
      <c r="I124" s="16">
        <v>2.8558391719895999E-2</v>
      </c>
      <c r="J124" s="17">
        <v>2620338.84</v>
      </c>
      <c r="K124" s="16">
        <v>4.0228703532556198E-2</v>
      </c>
      <c r="L124" s="18">
        <v>3.9854303120557901</v>
      </c>
      <c r="M124" s="16">
        <v>3.6810372885194197E-2</v>
      </c>
      <c r="N124" s="18">
        <v>2.3351953100844001</v>
      </c>
      <c r="O124" s="16">
        <v>2.5178411278020601E-2</v>
      </c>
      <c r="P124" s="15">
        <v>19820446.57</v>
      </c>
      <c r="Q124" s="16">
        <v>4.4307600073488197E-2</v>
      </c>
      <c r="R124" s="17">
        <v>5029908.22</v>
      </c>
      <c r="S124" s="16">
        <v>-3.0606853087877099E-3</v>
      </c>
      <c r="T124" s="17">
        <v>8541559.2799999993</v>
      </c>
      <c r="U124" s="16">
        <v>-1.40961184386936E-2</v>
      </c>
      <c r="V124" s="18">
        <v>3.9405185349485401</v>
      </c>
      <c r="W124" s="16">
        <v>4.7513709896121102E-2</v>
      </c>
      <c r="X124" s="18">
        <v>2.3204716984648699</v>
      </c>
      <c r="Y124" s="16">
        <v>5.9238755019091698E-2</v>
      </c>
      <c r="Z124" s="15">
        <v>39974744.479999997</v>
      </c>
      <c r="AA124" s="16">
        <v>5.9268734376462899E-2</v>
      </c>
      <c r="AB124" s="17">
        <v>10289806.73</v>
      </c>
      <c r="AC124" s="16">
        <v>3.7850335003098798E-2</v>
      </c>
      <c r="AD124" s="17">
        <v>17557208.030000001</v>
      </c>
      <c r="AE124" s="16">
        <v>3.3368471623932999E-2</v>
      </c>
      <c r="AF124" s="18">
        <v>3.88488778544823</v>
      </c>
      <c r="AG124" s="16">
        <v>2.06372717250221E-2</v>
      </c>
      <c r="AH124" s="18">
        <v>2.2768280931509799</v>
      </c>
      <c r="AI124" s="16">
        <v>2.5063918112217799E-2</v>
      </c>
      <c r="AJ124" s="15">
        <v>76386147.980000004</v>
      </c>
      <c r="AK124" s="16">
        <v>6.1475337939871998E-2</v>
      </c>
      <c r="AL124" s="17">
        <v>19635368.75</v>
      </c>
      <c r="AM124" s="16">
        <v>3.7458292965286598E-2</v>
      </c>
      <c r="AN124" s="17">
        <v>33502196.48</v>
      </c>
      <c r="AO124" s="16">
        <v>2.72574584778222E-2</v>
      </c>
      <c r="AP124" s="18">
        <v>3.8902324144027101</v>
      </c>
      <c r="AQ124" s="16">
        <v>2.3149889626829599E-2</v>
      </c>
      <c r="AR124" s="18">
        <v>2.2800340277868201</v>
      </c>
      <c r="AS124" s="16">
        <v>3.3309935284143298E-2</v>
      </c>
    </row>
    <row r="125" spans="4:45" x14ac:dyDescent="0.2">
      <c r="D125" s="29"/>
      <c r="E125" s="14" t="s">
        <v>324</v>
      </c>
      <c r="F125" s="15">
        <v>8453354.6400000006</v>
      </c>
      <c r="G125" s="16">
        <v>6.5795632755970307E-2</v>
      </c>
      <c r="H125" s="17">
        <v>2001742.52</v>
      </c>
      <c r="I125" s="16">
        <v>3.25467205931794E-3</v>
      </c>
      <c r="J125" s="17">
        <v>3238023.59</v>
      </c>
      <c r="K125" s="16">
        <v>7.3707235759899103E-3</v>
      </c>
      <c r="L125" s="18">
        <v>4.2229979907705602</v>
      </c>
      <c r="M125" s="16">
        <v>6.2338070719649398E-2</v>
      </c>
      <c r="N125" s="18">
        <v>2.6106525802055698</v>
      </c>
      <c r="O125" s="16">
        <v>5.7997426183463402E-2</v>
      </c>
      <c r="P125" s="15">
        <v>26876753.149999999</v>
      </c>
      <c r="Q125" s="16">
        <v>4.7481091772510003E-2</v>
      </c>
      <c r="R125" s="17">
        <v>6360548.79</v>
      </c>
      <c r="S125" s="16">
        <v>-6.0671334502972697E-3</v>
      </c>
      <c r="T125" s="17">
        <v>10343975.77</v>
      </c>
      <c r="U125" s="16">
        <v>-4.8452432261334704E-3</v>
      </c>
      <c r="V125" s="18">
        <v>4.2255399710564898</v>
      </c>
      <c r="W125" s="16">
        <v>5.3875092599253903E-2</v>
      </c>
      <c r="X125" s="18">
        <v>2.5983000876654199</v>
      </c>
      <c r="Y125" s="16">
        <v>5.2581103232905498E-2</v>
      </c>
      <c r="Z125" s="15">
        <v>51649080.030000001</v>
      </c>
      <c r="AA125" s="16">
        <v>5.3509562273066601E-2</v>
      </c>
      <c r="AB125" s="17">
        <v>12166118.25</v>
      </c>
      <c r="AC125" s="16">
        <v>-7.4459245535174099E-4</v>
      </c>
      <c r="AD125" s="17">
        <v>19764906.59</v>
      </c>
      <c r="AE125" s="16">
        <v>-8.5865534211997303E-5</v>
      </c>
      <c r="AF125" s="18">
        <v>4.2453212247875403</v>
      </c>
      <c r="AG125" s="16">
        <v>5.4294582064590098E-2</v>
      </c>
      <c r="AH125" s="18">
        <v>2.6131709651555699</v>
      </c>
      <c r="AI125" s="16">
        <v>5.3600030202505602E-2</v>
      </c>
      <c r="AJ125" s="15">
        <v>98476479.480000004</v>
      </c>
      <c r="AK125" s="16">
        <v>2.99158183627397E-2</v>
      </c>
      <c r="AL125" s="17">
        <v>23705752.739999998</v>
      </c>
      <c r="AM125" s="16">
        <v>7.9653571033085101E-4</v>
      </c>
      <c r="AN125" s="17">
        <v>38578083.140000001</v>
      </c>
      <c r="AO125" s="16">
        <v>-5.6068470825433696E-3</v>
      </c>
      <c r="AP125" s="18">
        <v>4.1541173807079899</v>
      </c>
      <c r="AQ125" s="16">
        <v>2.9096106564498601E-2</v>
      </c>
      <c r="AR125" s="18">
        <v>2.5526535137225101</v>
      </c>
      <c r="AS125" s="16">
        <v>3.5722958611554001E-2</v>
      </c>
    </row>
    <row r="126" spans="4:45" x14ac:dyDescent="0.2">
      <c r="D126" s="29"/>
      <c r="E126" s="14" t="s">
        <v>325</v>
      </c>
      <c r="F126" s="15">
        <v>11722247.439999999</v>
      </c>
      <c r="G126" s="16">
        <v>1.67091476372234E-2</v>
      </c>
      <c r="H126" s="17">
        <v>2920028.53</v>
      </c>
      <c r="I126" s="16">
        <v>1.41283790145254E-2</v>
      </c>
      <c r="J126" s="17">
        <v>5018451.66</v>
      </c>
      <c r="K126" s="16">
        <v>1.9935014443737999E-2</v>
      </c>
      <c r="L126" s="18">
        <v>4.0144290781980798</v>
      </c>
      <c r="M126" s="16">
        <v>2.5448145186567198E-3</v>
      </c>
      <c r="N126" s="18">
        <v>2.33582950164354</v>
      </c>
      <c r="O126" s="16">
        <v>-3.1628160234052102E-3</v>
      </c>
      <c r="P126" s="15">
        <v>39682671.380000003</v>
      </c>
      <c r="Q126" s="16">
        <v>1.4779574855743599E-2</v>
      </c>
      <c r="R126" s="17">
        <v>9736910.6899999995</v>
      </c>
      <c r="S126" s="16">
        <v>1.0948168647013E-2</v>
      </c>
      <c r="T126" s="17">
        <v>16613731.789999999</v>
      </c>
      <c r="U126" s="16">
        <v>8.4507926094426894E-3</v>
      </c>
      <c r="V126" s="18">
        <v>4.0754888941063099</v>
      </c>
      <c r="W126" s="16">
        <v>3.78991359552918E-3</v>
      </c>
      <c r="X126" s="18">
        <v>2.3885465277515499</v>
      </c>
      <c r="Y126" s="16">
        <v>6.2757472081754299E-3</v>
      </c>
      <c r="Z126" s="15">
        <v>77341047.319999993</v>
      </c>
      <c r="AA126" s="16">
        <v>2.7624601835255402E-2</v>
      </c>
      <c r="AB126" s="17">
        <v>18968287.210000001</v>
      </c>
      <c r="AC126" s="16">
        <v>1.7601165502641E-2</v>
      </c>
      <c r="AD126" s="17">
        <v>32286177.379999999</v>
      </c>
      <c r="AE126" s="16">
        <v>1.6003079934453601E-2</v>
      </c>
      <c r="AF126" s="18">
        <v>4.0773869808986296</v>
      </c>
      <c r="AG126" s="16">
        <v>9.8500637306792004E-3</v>
      </c>
      <c r="AH126" s="18">
        <v>2.3954848048350801</v>
      </c>
      <c r="AI126" s="16">
        <v>1.14384711329336E-2</v>
      </c>
      <c r="AJ126" s="15">
        <v>145635000.41999999</v>
      </c>
      <c r="AK126" s="16">
        <v>3.3429802338128402E-2</v>
      </c>
      <c r="AL126" s="17">
        <v>35822209.479999997</v>
      </c>
      <c r="AM126" s="16">
        <v>2.8040381882264698E-2</v>
      </c>
      <c r="AN126" s="17">
        <v>61119894.270000003</v>
      </c>
      <c r="AO126" s="16">
        <v>1.9418718938715801E-2</v>
      </c>
      <c r="AP126" s="18">
        <v>4.0654946340289202</v>
      </c>
      <c r="AQ126" s="16">
        <v>5.2424209698805997E-3</v>
      </c>
      <c r="AR126" s="18">
        <v>2.3827757256360802</v>
      </c>
      <c r="AS126" s="16">
        <v>1.3744188858920699E-2</v>
      </c>
    </row>
    <row r="127" spans="4:45" x14ac:dyDescent="0.2">
      <c r="D127" s="29"/>
      <c r="E127" s="14" t="s">
        <v>326</v>
      </c>
      <c r="F127" s="15">
        <v>11396299.76</v>
      </c>
      <c r="G127" s="16">
        <v>5.3785968180661697E-2</v>
      </c>
      <c r="H127" s="17">
        <v>2820559.58</v>
      </c>
      <c r="I127" s="16">
        <v>3.0893984623275399E-2</v>
      </c>
      <c r="J127" s="17">
        <v>4834708.13</v>
      </c>
      <c r="K127" s="16">
        <v>2.9118165001095499E-3</v>
      </c>
      <c r="L127" s="18">
        <v>4.0404392946735799</v>
      </c>
      <c r="M127" s="16">
        <v>2.22059531812593E-2</v>
      </c>
      <c r="N127" s="18">
        <v>2.3571846435329702</v>
      </c>
      <c r="O127" s="16">
        <v>5.0726445579322502E-2</v>
      </c>
      <c r="P127" s="15">
        <v>37581871.75</v>
      </c>
      <c r="Q127" s="16">
        <v>5.2668660738227603E-2</v>
      </c>
      <c r="R127" s="17">
        <v>9274226.4399999995</v>
      </c>
      <c r="S127" s="16">
        <v>2.7747942897023599E-2</v>
      </c>
      <c r="T127" s="17">
        <v>15878288.890000001</v>
      </c>
      <c r="U127" s="16">
        <v>-7.6418468516938898E-3</v>
      </c>
      <c r="V127" s="18">
        <v>4.0522917995519601</v>
      </c>
      <c r="W127" s="16">
        <v>2.4247888807208101E-2</v>
      </c>
      <c r="X127" s="18">
        <v>2.3668716453237399</v>
      </c>
      <c r="Y127" s="16">
        <v>6.0774940376700899E-2</v>
      </c>
      <c r="Z127" s="15">
        <v>75392172.230000004</v>
      </c>
      <c r="AA127" s="16">
        <v>5.8322727183494197E-2</v>
      </c>
      <c r="AB127" s="17">
        <v>18499929.059999999</v>
      </c>
      <c r="AC127" s="16">
        <v>3.1005273536960799E-2</v>
      </c>
      <c r="AD127" s="17">
        <v>31653721.859999999</v>
      </c>
      <c r="AE127" s="16">
        <v>-5.6799909766691303E-3</v>
      </c>
      <c r="AF127" s="18">
        <v>4.0752681799743096</v>
      </c>
      <c r="AG127" s="16">
        <v>2.6495939785854E-2</v>
      </c>
      <c r="AH127" s="18">
        <v>2.3817790705133799</v>
      </c>
      <c r="AI127" s="16">
        <v>6.4368329691997003E-2</v>
      </c>
      <c r="AJ127" s="15">
        <v>142235104.28</v>
      </c>
      <c r="AK127" s="16">
        <v>4.7412911189211003E-2</v>
      </c>
      <c r="AL127" s="17">
        <v>35333108.079999998</v>
      </c>
      <c r="AM127" s="16">
        <v>4.1196971393854601E-2</v>
      </c>
      <c r="AN127" s="17">
        <v>60953744.659999996</v>
      </c>
      <c r="AO127" s="16">
        <v>9.7021965614669005E-3</v>
      </c>
      <c r="AP127" s="18">
        <v>4.02554748249025</v>
      </c>
      <c r="AQ127" s="16">
        <v>5.9699941184376496E-3</v>
      </c>
      <c r="AR127" s="18">
        <v>2.3334924716010002</v>
      </c>
      <c r="AS127" s="16">
        <v>3.7348353560255398E-2</v>
      </c>
    </row>
    <row r="128" spans="4:45" x14ac:dyDescent="0.2">
      <c r="D128" s="29"/>
      <c r="E128" s="14" t="s">
        <v>327</v>
      </c>
      <c r="F128" s="15">
        <v>89387379.090000004</v>
      </c>
      <c r="G128" s="16">
        <v>5.4675462765332299E-2</v>
      </c>
      <c r="H128" s="17">
        <v>22219021.850000001</v>
      </c>
      <c r="I128" s="16">
        <v>3.6526419423009798E-2</v>
      </c>
      <c r="J128" s="17">
        <v>36974591.649999999</v>
      </c>
      <c r="K128" s="16">
        <v>2.9011272353402999E-2</v>
      </c>
      <c r="L128" s="18">
        <v>4.0230114400828203</v>
      </c>
      <c r="M128" s="16">
        <v>1.7509484565213E-2</v>
      </c>
      <c r="N128" s="18">
        <v>2.4175352614070098</v>
      </c>
      <c r="O128" s="16">
        <v>2.4940630974074701E-2</v>
      </c>
      <c r="P128" s="15">
        <v>290738529.63</v>
      </c>
      <c r="Q128" s="16">
        <v>3.8732018671240702E-2</v>
      </c>
      <c r="R128" s="17">
        <v>72847909.209999993</v>
      </c>
      <c r="S128" s="16">
        <v>2.69266369723501E-2</v>
      </c>
      <c r="T128" s="17">
        <v>122095863.87</v>
      </c>
      <c r="U128" s="16">
        <v>1.4523429690835201E-2</v>
      </c>
      <c r="V128" s="18">
        <v>3.9910346471562099</v>
      </c>
      <c r="W128" s="16">
        <v>1.1495837456993001E-2</v>
      </c>
      <c r="X128" s="18">
        <v>2.3812316028949199</v>
      </c>
      <c r="Y128" s="16">
        <v>2.3862030458757E-2</v>
      </c>
      <c r="Z128" s="15">
        <v>579430830.02999997</v>
      </c>
      <c r="AA128" s="16">
        <v>3.8348437729000998E-2</v>
      </c>
      <c r="AB128" s="17">
        <v>145241673.66</v>
      </c>
      <c r="AC128" s="16">
        <v>2.9230999463796301E-2</v>
      </c>
      <c r="AD128" s="17">
        <v>242246696.63</v>
      </c>
      <c r="AE128" s="16">
        <v>1.5206353712654601E-2</v>
      </c>
      <c r="AF128" s="18">
        <v>3.9894254550274901</v>
      </c>
      <c r="AG128" s="16">
        <v>8.8584955854949798E-3</v>
      </c>
      <c r="AH128" s="18">
        <v>2.3919039478792299</v>
      </c>
      <c r="AI128" s="16">
        <v>2.2795448365462701E-2</v>
      </c>
      <c r="AJ128" s="15">
        <v>1096174831.6099999</v>
      </c>
      <c r="AK128" s="16">
        <v>3.1861914466690802E-2</v>
      </c>
      <c r="AL128" s="17">
        <v>275373665.11000001</v>
      </c>
      <c r="AM128" s="16">
        <v>2.9544820697354101E-2</v>
      </c>
      <c r="AN128" s="17">
        <v>462434054.99000001</v>
      </c>
      <c r="AO128" s="16">
        <v>1.0380659789178501E-2</v>
      </c>
      <c r="AP128" s="18">
        <v>3.9806814176371099</v>
      </c>
      <c r="AQ128" s="16">
        <v>2.2506001902541902E-3</v>
      </c>
      <c r="AR128" s="18">
        <v>2.3704457311944802</v>
      </c>
      <c r="AS128" s="16">
        <v>2.1260556077938499E-2</v>
      </c>
    </row>
    <row r="130" spans="1:45" s="27" customFormat="1" x14ac:dyDescent="0.2">
      <c r="A130" s="26" t="s">
        <v>108</v>
      </c>
      <c r="E130" s="30">
        <v>1</v>
      </c>
      <c r="F130" s="30">
        <v>2</v>
      </c>
      <c r="G130" s="30">
        <v>3</v>
      </c>
      <c r="H130" s="30">
        <v>4</v>
      </c>
      <c r="I130" s="30">
        <v>5</v>
      </c>
      <c r="J130" s="30">
        <v>6</v>
      </c>
      <c r="K130" s="30">
        <v>7</v>
      </c>
      <c r="L130" s="30">
        <v>8</v>
      </c>
      <c r="M130" s="30">
        <v>9</v>
      </c>
      <c r="N130" s="30">
        <v>10</v>
      </c>
      <c r="O130" s="30">
        <v>11</v>
      </c>
      <c r="P130" s="30">
        <v>12</v>
      </c>
      <c r="Q130" s="30">
        <v>13</v>
      </c>
      <c r="R130" s="30">
        <v>14</v>
      </c>
      <c r="S130" s="30">
        <v>15</v>
      </c>
      <c r="T130" s="30">
        <v>16</v>
      </c>
      <c r="U130" s="30">
        <v>17</v>
      </c>
      <c r="V130" s="30">
        <v>18</v>
      </c>
      <c r="W130" s="30">
        <v>19</v>
      </c>
      <c r="X130" s="30">
        <v>20</v>
      </c>
      <c r="Y130" s="30">
        <v>21</v>
      </c>
      <c r="Z130" s="30">
        <v>22</v>
      </c>
      <c r="AA130" s="30">
        <v>23</v>
      </c>
      <c r="AB130" s="30">
        <v>24</v>
      </c>
      <c r="AC130" s="30">
        <v>25</v>
      </c>
      <c r="AD130" s="30">
        <v>26</v>
      </c>
      <c r="AE130" s="30">
        <v>27</v>
      </c>
      <c r="AF130" s="30">
        <v>28</v>
      </c>
      <c r="AG130" s="30">
        <v>29</v>
      </c>
      <c r="AH130" s="30">
        <v>30</v>
      </c>
      <c r="AI130" s="30">
        <v>31</v>
      </c>
      <c r="AJ130" s="30">
        <v>32</v>
      </c>
      <c r="AK130" s="30">
        <v>33</v>
      </c>
      <c r="AL130" s="30">
        <v>34</v>
      </c>
      <c r="AM130" s="30">
        <v>35</v>
      </c>
      <c r="AN130" s="30">
        <v>36</v>
      </c>
      <c r="AO130" s="30">
        <v>37</v>
      </c>
      <c r="AP130" s="30">
        <v>38</v>
      </c>
      <c r="AQ130" s="30">
        <v>39</v>
      </c>
      <c r="AR130" s="30">
        <v>40</v>
      </c>
      <c r="AS130" s="30">
        <v>41</v>
      </c>
    </row>
    <row r="131" spans="1:45" x14ac:dyDescent="0.2">
      <c r="C131" s="5" t="s">
        <v>107</v>
      </c>
      <c r="D131" s="6"/>
      <c r="E131" s="7"/>
      <c r="F131" s="8" t="s">
        <v>69</v>
      </c>
      <c r="G131" s="9"/>
      <c r="N131" s="9"/>
      <c r="P131" s="8" t="s">
        <v>70</v>
      </c>
      <c r="Q131" s="9"/>
      <c r="Z131" s="8" t="s">
        <v>71</v>
      </c>
      <c r="AA131" s="9"/>
      <c r="AJ131" s="8" t="s">
        <v>72</v>
      </c>
      <c r="AK131" s="9"/>
    </row>
    <row r="132" spans="1:45" ht="56.25" x14ac:dyDescent="0.2">
      <c r="C132" s="10"/>
      <c r="D132" s="11"/>
      <c r="E132" s="12"/>
      <c r="F132" s="140" t="s">
        <v>406</v>
      </c>
      <c r="G132" s="140" t="s">
        <v>407</v>
      </c>
      <c r="H132" s="140" t="s">
        <v>408</v>
      </c>
      <c r="I132" s="140" t="s">
        <v>409</v>
      </c>
      <c r="J132" s="140" t="s">
        <v>410</v>
      </c>
      <c r="K132" s="140" t="s">
        <v>411</v>
      </c>
      <c r="L132" s="140" t="s">
        <v>412</v>
      </c>
      <c r="M132" s="140" t="s">
        <v>413</v>
      </c>
      <c r="N132" s="140" t="s">
        <v>414</v>
      </c>
      <c r="O132" s="140" t="s">
        <v>415</v>
      </c>
      <c r="P132" s="140" t="s">
        <v>406</v>
      </c>
      <c r="Q132" s="140" t="s">
        <v>407</v>
      </c>
      <c r="R132" s="140" t="s">
        <v>408</v>
      </c>
      <c r="S132" s="140" t="s">
        <v>409</v>
      </c>
      <c r="T132" s="140" t="s">
        <v>410</v>
      </c>
      <c r="U132" s="140" t="s">
        <v>411</v>
      </c>
      <c r="V132" s="140" t="s">
        <v>412</v>
      </c>
      <c r="W132" s="140" t="s">
        <v>413</v>
      </c>
      <c r="X132" s="140" t="s">
        <v>414</v>
      </c>
      <c r="Y132" s="140" t="s">
        <v>415</v>
      </c>
      <c r="Z132" s="140" t="s">
        <v>406</v>
      </c>
      <c r="AA132" s="140" t="s">
        <v>407</v>
      </c>
      <c r="AB132" s="140" t="s">
        <v>408</v>
      </c>
      <c r="AC132" s="140" t="s">
        <v>409</v>
      </c>
      <c r="AD132" s="140" t="s">
        <v>410</v>
      </c>
      <c r="AE132" s="140" t="s">
        <v>411</v>
      </c>
      <c r="AF132" s="140" t="s">
        <v>412</v>
      </c>
      <c r="AG132" s="140" t="s">
        <v>413</v>
      </c>
      <c r="AH132" s="140" t="s">
        <v>414</v>
      </c>
      <c r="AI132" s="140" t="s">
        <v>415</v>
      </c>
      <c r="AJ132" s="140" t="s">
        <v>406</v>
      </c>
      <c r="AK132" s="140" t="s">
        <v>407</v>
      </c>
      <c r="AL132" s="140" t="s">
        <v>408</v>
      </c>
      <c r="AM132" s="140" t="s">
        <v>409</v>
      </c>
      <c r="AN132" s="140" t="s">
        <v>410</v>
      </c>
      <c r="AO132" s="140" t="s">
        <v>411</v>
      </c>
      <c r="AP132" s="140" t="s">
        <v>412</v>
      </c>
      <c r="AQ132" s="140" t="s">
        <v>413</v>
      </c>
      <c r="AR132" s="140" t="s">
        <v>414</v>
      </c>
      <c r="AS132" s="140" t="s">
        <v>415</v>
      </c>
    </row>
    <row r="133" spans="1:45" x14ac:dyDescent="0.2">
      <c r="C133" s="144" t="s">
        <v>19</v>
      </c>
      <c r="D133" s="144" t="s">
        <v>11</v>
      </c>
      <c r="E133" s="145" t="s">
        <v>271</v>
      </c>
      <c r="F133" s="15">
        <v>166814.35</v>
      </c>
      <c r="G133" s="16">
        <v>0.20520045498905701</v>
      </c>
      <c r="H133" s="17">
        <v>34005.08</v>
      </c>
      <c r="I133" s="16">
        <v>0.16375804840920899</v>
      </c>
      <c r="J133" s="17">
        <v>57535.1</v>
      </c>
      <c r="K133" s="16">
        <v>0.175685072656946</v>
      </c>
      <c r="L133" s="18">
        <v>4.9055714616757298</v>
      </c>
      <c r="M133" s="16">
        <v>3.5610844227025998E-2</v>
      </c>
      <c r="N133" s="18">
        <v>2.8993492667953999</v>
      </c>
      <c r="O133" s="16">
        <v>2.5104837186891899E-2</v>
      </c>
      <c r="P133" s="15">
        <v>496767.96</v>
      </c>
      <c r="Q133" s="16">
        <v>0.10339774692438</v>
      </c>
      <c r="R133" s="17">
        <v>106648.49</v>
      </c>
      <c r="S133" s="16">
        <v>9.6718805338037006E-2</v>
      </c>
      <c r="T133" s="17">
        <v>180103.29</v>
      </c>
      <c r="U133" s="16">
        <v>9.7990275556384607E-2</v>
      </c>
      <c r="V133" s="18">
        <v>4.65799337618376</v>
      </c>
      <c r="W133" s="16">
        <v>6.0899307587642696E-3</v>
      </c>
      <c r="X133" s="18">
        <v>2.7582392303883001</v>
      </c>
      <c r="Y133" s="16">
        <v>4.9248809287092696E-3</v>
      </c>
      <c r="Z133" s="15">
        <v>973019.19</v>
      </c>
      <c r="AA133" s="16">
        <v>8.9503561313111796E-2</v>
      </c>
      <c r="AB133" s="17">
        <v>212156</v>
      </c>
      <c r="AC133" s="16">
        <v>0.11903659765951501</v>
      </c>
      <c r="AD133" s="17">
        <v>358059.02</v>
      </c>
      <c r="AE133" s="16">
        <v>0.114682654682877</v>
      </c>
      <c r="AF133" s="18">
        <v>4.5863383076603998</v>
      </c>
      <c r="AG133" s="16">
        <v>-2.63914838962125E-2</v>
      </c>
      <c r="AH133" s="18">
        <v>2.7174826932163301</v>
      </c>
      <c r="AI133" s="16">
        <v>-2.2588575559138398E-2</v>
      </c>
      <c r="AJ133" s="15">
        <v>1886336.05</v>
      </c>
      <c r="AK133" s="16">
        <v>5.7255314751665301E-2</v>
      </c>
      <c r="AL133" s="17">
        <v>414703.35</v>
      </c>
      <c r="AM133" s="16">
        <v>9.8096246948120594E-2</v>
      </c>
      <c r="AN133" s="17">
        <v>689634.64</v>
      </c>
      <c r="AO133" s="16">
        <v>8.6922445422401406E-2</v>
      </c>
      <c r="AP133" s="18">
        <v>4.5486395275080396</v>
      </c>
      <c r="AQ133" s="16">
        <v>-3.7192488645655802E-2</v>
      </c>
      <c r="AR133" s="18">
        <v>2.73526870691994</v>
      </c>
      <c r="AS133" s="16">
        <v>-2.72946159090557E-2</v>
      </c>
    </row>
    <row r="134" spans="1:45" x14ac:dyDescent="0.2">
      <c r="C134" s="144" t="s">
        <v>19</v>
      </c>
      <c r="D134" s="144" t="s">
        <v>11</v>
      </c>
      <c r="E134" s="145" t="s">
        <v>272</v>
      </c>
      <c r="F134" s="15">
        <v>482376.82</v>
      </c>
      <c r="G134" s="16">
        <v>0.101989758221789</v>
      </c>
      <c r="H134" s="17">
        <v>104288.56</v>
      </c>
      <c r="I134" s="16">
        <v>0.16710750418296699</v>
      </c>
      <c r="J134" s="17">
        <v>199504.04</v>
      </c>
      <c r="K134" s="16">
        <v>0.13644128254969601</v>
      </c>
      <c r="L134" s="18">
        <v>4.6254049341557701</v>
      </c>
      <c r="M134" s="16">
        <v>-5.5794128413871602E-2</v>
      </c>
      <c r="N134" s="18">
        <v>2.41787995872164</v>
      </c>
      <c r="O134" s="16">
        <v>-3.03152700072742E-2</v>
      </c>
      <c r="P134" s="15">
        <v>1685524.22</v>
      </c>
      <c r="Q134" s="16">
        <v>0.12526924792624</v>
      </c>
      <c r="R134" s="17">
        <v>361019.08</v>
      </c>
      <c r="S134" s="16">
        <v>0.16459687448396301</v>
      </c>
      <c r="T134" s="17">
        <v>689341.01</v>
      </c>
      <c r="U134" s="16">
        <v>0.13137781014459701</v>
      </c>
      <c r="V134" s="18">
        <v>4.66879539995504</v>
      </c>
      <c r="W134" s="16">
        <v>-3.3769304571721101E-2</v>
      </c>
      <c r="X134" s="18">
        <v>2.4451239597655698</v>
      </c>
      <c r="Y134" s="16">
        <v>-5.3992239935982704E-3</v>
      </c>
      <c r="Z134" s="15">
        <v>3172446.41</v>
      </c>
      <c r="AA134" s="16">
        <v>0.10278191439507101</v>
      </c>
      <c r="AB134" s="17">
        <v>678007.51</v>
      </c>
      <c r="AC134" s="16">
        <v>0.124557270604344</v>
      </c>
      <c r="AD134" s="17">
        <v>1297081.8</v>
      </c>
      <c r="AE134" s="16">
        <v>9.4455168969297607E-2</v>
      </c>
      <c r="AF134" s="18">
        <v>4.6790726698587797</v>
      </c>
      <c r="AG134" s="16">
        <v>-1.9363492441404E-2</v>
      </c>
      <c r="AH134" s="18">
        <v>2.4458337245962398</v>
      </c>
      <c r="AI134" s="16">
        <v>7.6081192376429704E-3</v>
      </c>
      <c r="AJ134" s="15">
        <v>6030021.0099999998</v>
      </c>
      <c r="AK134" s="16">
        <v>0.113982052492624</v>
      </c>
      <c r="AL134" s="17">
        <v>1271833.03</v>
      </c>
      <c r="AM134" s="16">
        <v>0.123456967336094</v>
      </c>
      <c r="AN134" s="17">
        <v>2467330.7599999998</v>
      </c>
      <c r="AO134" s="16">
        <v>9.8319334628965499E-2</v>
      </c>
      <c r="AP134" s="18">
        <v>4.7412049127234903</v>
      </c>
      <c r="AQ134" s="16">
        <v>-8.4337140797980797E-3</v>
      </c>
      <c r="AR134" s="18">
        <v>2.4439451360789599</v>
      </c>
      <c r="AS134" s="16">
        <v>1.42606229079542E-2</v>
      </c>
    </row>
    <row r="135" spans="1:45" ht="11.25" customHeight="1" x14ac:dyDescent="0.2">
      <c r="C135" s="144" t="s">
        <v>19</v>
      </c>
      <c r="D135" s="144" t="s">
        <v>11</v>
      </c>
      <c r="E135" s="145" t="s">
        <v>273</v>
      </c>
      <c r="F135" s="15">
        <v>809947.21</v>
      </c>
      <c r="G135" s="16">
        <v>0.167997496688439</v>
      </c>
      <c r="H135" s="17">
        <v>174461.98</v>
      </c>
      <c r="I135" s="16">
        <v>0.16177851982066499</v>
      </c>
      <c r="J135" s="17">
        <v>316850.27</v>
      </c>
      <c r="K135" s="16">
        <v>0.101756410679917</v>
      </c>
      <c r="L135" s="18">
        <v>4.6425428050283504</v>
      </c>
      <c r="M135" s="16">
        <v>5.3529797303658198E-3</v>
      </c>
      <c r="N135" s="18">
        <v>2.5562459201944199</v>
      </c>
      <c r="O135" s="16">
        <v>6.0123168212511999E-2</v>
      </c>
      <c r="P135" s="15">
        <v>2738804.73</v>
      </c>
      <c r="Q135" s="16">
        <v>0.15995255146640999</v>
      </c>
      <c r="R135" s="17">
        <v>603207.89</v>
      </c>
      <c r="S135" s="16">
        <v>0.176441807409907</v>
      </c>
      <c r="T135" s="17">
        <v>1090468.03</v>
      </c>
      <c r="U135" s="16">
        <v>0.108833957308407</v>
      </c>
      <c r="V135" s="18">
        <v>4.5403993803860896</v>
      </c>
      <c r="W135" s="16">
        <v>-1.40162104403615E-2</v>
      </c>
      <c r="X135" s="18">
        <v>2.51158645155328</v>
      </c>
      <c r="Y135" s="16">
        <v>4.6101216346303799E-2</v>
      </c>
      <c r="Z135" s="15">
        <v>5305991.6100000003</v>
      </c>
      <c r="AA135" s="16">
        <v>0.108135282363289</v>
      </c>
      <c r="AB135" s="17">
        <v>1172968.58</v>
      </c>
      <c r="AC135" s="16">
        <v>9.9025485893775203E-2</v>
      </c>
      <c r="AD135" s="17">
        <v>2132739.77</v>
      </c>
      <c r="AE135" s="16">
        <v>3.7558620032389203E-2</v>
      </c>
      <c r="AF135" s="18">
        <v>4.5235581757867704</v>
      </c>
      <c r="AG135" s="16">
        <v>8.2889765400709203E-3</v>
      </c>
      <c r="AH135" s="18">
        <v>2.4878757758617698</v>
      </c>
      <c r="AI135" s="16">
        <v>6.8021855313289706E-2</v>
      </c>
      <c r="AJ135" s="15">
        <v>9882249.8200000003</v>
      </c>
      <c r="AK135" s="16">
        <v>6.4610269537068304E-2</v>
      </c>
      <c r="AL135" s="17">
        <v>2164054.0499999998</v>
      </c>
      <c r="AM135" s="16">
        <v>4.6798786175215899E-2</v>
      </c>
      <c r="AN135" s="17">
        <v>4008199.87</v>
      </c>
      <c r="AO135" s="16">
        <v>3.8867514823014001E-3</v>
      </c>
      <c r="AP135" s="18">
        <v>4.5665448235916299</v>
      </c>
      <c r="AQ135" s="16">
        <v>1.7015192983679098E-2</v>
      </c>
      <c r="AR135" s="18">
        <v>2.4655082432304001</v>
      </c>
      <c r="AS135" s="16">
        <v>6.0488414619582397E-2</v>
      </c>
    </row>
    <row r="136" spans="1:45" ht="11.25" customHeight="1" x14ac:dyDescent="0.2">
      <c r="C136" s="144" t="s">
        <v>19</v>
      </c>
      <c r="D136" s="144" t="s">
        <v>11</v>
      </c>
      <c r="E136" s="145" t="s">
        <v>274</v>
      </c>
      <c r="F136" s="15">
        <v>341030.53</v>
      </c>
      <c r="G136" s="16">
        <v>0.11311409103048101</v>
      </c>
      <c r="H136" s="17">
        <v>75398.36</v>
      </c>
      <c r="I136" s="16">
        <v>0.12733461648931699</v>
      </c>
      <c r="J136" s="17">
        <v>136884.1</v>
      </c>
      <c r="K136" s="16">
        <v>0.14031179695860399</v>
      </c>
      <c r="L136" s="18">
        <v>4.5230497055904104</v>
      </c>
      <c r="M136" s="16">
        <v>-1.2614289715613E-2</v>
      </c>
      <c r="N136" s="18">
        <v>2.49138161408082</v>
      </c>
      <c r="O136" s="16">
        <v>-2.38511133539651E-2</v>
      </c>
      <c r="P136" s="15">
        <v>1157360.8700000001</v>
      </c>
      <c r="Q136" s="16">
        <v>0.118219357012179</v>
      </c>
      <c r="R136" s="17">
        <v>256203.95</v>
      </c>
      <c r="S136" s="16">
        <v>0.13321552555642499</v>
      </c>
      <c r="T136" s="17">
        <v>466103.24</v>
      </c>
      <c r="U136" s="16">
        <v>0.13734561970398901</v>
      </c>
      <c r="V136" s="18">
        <v>4.5173420238056403</v>
      </c>
      <c r="W136" s="16">
        <v>-1.32332889958267E-2</v>
      </c>
      <c r="X136" s="18">
        <v>2.48305690816481</v>
      </c>
      <c r="Y136" s="16">
        <v>-1.6816579200250498E-2</v>
      </c>
      <c r="Z136" s="15">
        <v>2098328.9900000002</v>
      </c>
      <c r="AA136" s="16">
        <v>9.9814828188109495E-2</v>
      </c>
      <c r="AB136" s="17">
        <v>464939.76</v>
      </c>
      <c r="AC136" s="16">
        <v>9.7750695999186094E-2</v>
      </c>
      <c r="AD136" s="17">
        <v>843690.92</v>
      </c>
      <c r="AE136" s="16">
        <v>9.6038849324799294E-2</v>
      </c>
      <c r="AF136" s="18">
        <v>4.5131201297991801</v>
      </c>
      <c r="AG136" s="16">
        <v>1.88032874535743E-3</v>
      </c>
      <c r="AH136" s="18">
        <v>2.4870825799571299</v>
      </c>
      <c r="AI136" s="16">
        <v>3.4451140720389902E-3</v>
      </c>
      <c r="AJ136" s="15">
        <v>3992303.26</v>
      </c>
      <c r="AK136" s="16">
        <v>0.10509006231680899</v>
      </c>
      <c r="AL136" s="17">
        <v>880128.28</v>
      </c>
      <c r="AM136" s="16">
        <v>0.119676963284299</v>
      </c>
      <c r="AN136" s="17">
        <v>1599652.73</v>
      </c>
      <c r="AO136" s="16">
        <v>9.7934657099904995E-2</v>
      </c>
      <c r="AP136" s="18">
        <v>4.5360470180551404</v>
      </c>
      <c r="AQ136" s="16">
        <v>-1.3027776265667699E-2</v>
      </c>
      <c r="AR136" s="18">
        <v>2.4957312203630599</v>
      </c>
      <c r="AS136" s="16">
        <v>6.5171503337041799E-3</v>
      </c>
    </row>
    <row r="137" spans="1:45" x14ac:dyDescent="0.2">
      <c r="C137" s="144" t="s">
        <v>19</v>
      </c>
      <c r="D137" s="144" t="s">
        <v>11</v>
      </c>
      <c r="E137" s="145" t="s">
        <v>275</v>
      </c>
      <c r="F137" s="15">
        <v>724465.53</v>
      </c>
      <c r="G137" s="16">
        <v>0.26782406573720702</v>
      </c>
      <c r="H137" s="17">
        <v>178755.93</v>
      </c>
      <c r="I137" s="16">
        <v>0.31617192883585898</v>
      </c>
      <c r="J137" s="17">
        <v>279943.90000000002</v>
      </c>
      <c r="K137" s="16">
        <v>0.27348225993051201</v>
      </c>
      <c r="L137" s="18">
        <v>4.0528195624055696</v>
      </c>
      <c r="M137" s="16">
        <v>-3.6733698720816298E-2</v>
      </c>
      <c r="N137" s="18">
        <v>2.5878953961847402</v>
      </c>
      <c r="O137" s="16">
        <v>-4.4430883502174102E-3</v>
      </c>
      <c r="P137" s="15">
        <v>2350796.2200000002</v>
      </c>
      <c r="Q137" s="16">
        <v>0.163889881105893</v>
      </c>
      <c r="R137" s="17">
        <v>593026.24</v>
      </c>
      <c r="S137" s="16">
        <v>0.191422387499595</v>
      </c>
      <c r="T137" s="17">
        <v>924691.28</v>
      </c>
      <c r="U137" s="16">
        <v>0.17863309621472701</v>
      </c>
      <c r="V137" s="18">
        <v>3.9640677957184498</v>
      </c>
      <c r="W137" s="16">
        <v>-2.31089382594897E-2</v>
      </c>
      <c r="X137" s="18">
        <v>2.54224979822455</v>
      </c>
      <c r="Y137" s="16">
        <v>-1.25087401297172E-2</v>
      </c>
      <c r="Z137" s="15">
        <v>4566423.0999999996</v>
      </c>
      <c r="AA137" s="16">
        <v>7.6183282974813901E-2</v>
      </c>
      <c r="AB137" s="17">
        <v>1170056.9099999999</v>
      </c>
      <c r="AC137" s="16">
        <v>0.106660460085233</v>
      </c>
      <c r="AD137" s="17">
        <v>1828311.9</v>
      </c>
      <c r="AE137" s="16">
        <v>7.6003697078263696E-2</v>
      </c>
      <c r="AF137" s="18">
        <v>3.9027358934190599</v>
      </c>
      <c r="AG137" s="16">
        <v>-2.7539772323727799E-2</v>
      </c>
      <c r="AH137" s="18">
        <v>2.4976171188296701</v>
      </c>
      <c r="AI137" s="16">
        <v>1.66900817383722E-4</v>
      </c>
      <c r="AJ137" s="15">
        <v>8593436.25</v>
      </c>
      <c r="AK137" s="16">
        <v>3.4872688905371298E-2</v>
      </c>
      <c r="AL137" s="17">
        <v>2148835.0699999998</v>
      </c>
      <c r="AM137" s="16">
        <v>6.6350523973357597E-2</v>
      </c>
      <c r="AN137" s="17">
        <v>3375751.7</v>
      </c>
      <c r="AO137" s="16">
        <v>2.4862696550396201E-2</v>
      </c>
      <c r="AP137" s="18">
        <v>3.9991139245507599</v>
      </c>
      <c r="AQ137" s="16">
        <v>-2.9519219393915601E-2</v>
      </c>
      <c r="AR137" s="18">
        <v>2.5456363541192899</v>
      </c>
      <c r="AS137" s="16">
        <v>9.7671545551104993E-3</v>
      </c>
    </row>
    <row r="138" spans="1:45" x14ac:dyDescent="0.2">
      <c r="C138" s="144" t="s">
        <v>19</v>
      </c>
      <c r="D138" s="144" t="s">
        <v>11</v>
      </c>
      <c r="E138" s="145" t="s">
        <v>276</v>
      </c>
      <c r="F138" s="15">
        <v>320877.58</v>
      </c>
      <c r="G138" s="16">
        <v>-5.6526199165552703E-3</v>
      </c>
      <c r="H138" s="17">
        <v>71105.789999999994</v>
      </c>
      <c r="I138" s="16">
        <v>-3.0243307280233899E-2</v>
      </c>
      <c r="J138" s="17">
        <v>134788.75</v>
      </c>
      <c r="K138" s="16">
        <v>-2.9235556423010699E-2</v>
      </c>
      <c r="L138" s="18">
        <v>4.5126786440316602</v>
      </c>
      <c r="M138" s="16">
        <v>2.53575845862038E-2</v>
      </c>
      <c r="N138" s="18">
        <v>2.3805961550945498</v>
      </c>
      <c r="O138" s="16">
        <v>2.4293160573083099E-2</v>
      </c>
      <c r="P138" s="15">
        <v>1013647.92</v>
      </c>
      <c r="Q138" s="16">
        <v>-5.5846410537060798E-2</v>
      </c>
      <c r="R138" s="17">
        <v>231713.96</v>
      </c>
      <c r="S138" s="16">
        <v>-6.0412943299114202E-2</v>
      </c>
      <c r="T138" s="17">
        <v>440081.54</v>
      </c>
      <c r="U138" s="16">
        <v>-5.8461549784238197E-2</v>
      </c>
      <c r="V138" s="18">
        <v>4.3745656066643503</v>
      </c>
      <c r="W138" s="16">
        <v>4.8601486466700299E-3</v>
      </c>
      <c r="X138" s="18">
        <v>2.3033184259444299</v>
      </c>
      <c r="Y138" s="16">
        <v>2.7775172076914502E-3</v>
      </c>
      <c r="Z138" s="15">
        <v>2060900.81</v>
      </c>
      <c r="AA138" s="16">
        <v>-2.5937097983273798E-2</v>
      </c>
      <c r="AB138" s="17">
        <v>476378.38</v>
      </c>
      <c r="AC138" s="16">
        <v>-2.90532121738937E-2</v>
      </c>
      <c r="AD138" s="17">
        <v>903441.62</v>
      </c>
      <c r="AE138" s="16">
        <v>-2.7098128733045599E-2</v>
      </c>
      <c r="AF138" s="18">
        <v>4.3261845972103101</v>
      </c>
      <c r="AG138" s="16">
        <v>3.2093563001496799E-3</v>
      </c>
      <c r="AH138" s="18">
        <v>2.2811665572812601</v>
      </c>
      <c r="AI138" s="16">
        <v>1.1933688114503899E-3</v>
      </c>
      <c r="AJ138" s="15">
        <v>4153865.86</v>
      </c>
      <c r="AK138" s="16">
        <v>-5.1203534647294401E-2</v>
      </c>
      <c r="AL138" s="17">
        <v>943470.7</v>
      </c>
      <c r="AM138" s="16">
        <v>-6.2371391944497402E-2</v>
      </c>
      <c r="AN138" s="17">
        <v>1785914.67</v>
      </c>
      <c r="AO138" s="16">
        <v>-4.6829187173093798E-2</v>
      </c>
      <c r="AP138" s="18">
        <v>4.4027502496897899</v>
      </c>
      <c r="AQ138" s="16">
        <v>1.191074717778E-2</v>
      </c>
      <c r="AR138" s="18">
        <v>2.3259038798309399</v>
      </c>
      <c r="AS138" s="16">
        <v>-4.5892587302659004E-3</v>
      </c>
    </row>
    <row r="139" spans="1:45" x14ac:dyDescent="0.2">
      <c r="C139" s="144" t="s">
        <v>19</v>
      </c>
      <c r="D139" s="144" t="s">
        <v>11</v>
      </c>
      <c r="E139" s="145" t="s">
        <v>277</v>
      </c>
      <c r="F139" s="15">
        <v>190405.62</v>
      </c>
      <c r="G139" s="16">
        <v>6.08424790688974E-2</v>
      </c>
      <c r="H139" s="17">
        <v>39572</v>
      </c>
      <c r="I139" s="16">
        <v>0.12000230951653799</v>
      </c>
      <c r="J139" s="17">
        <v>71958.05</v>
      </c>
      <c r="K139" s="16">
        <v>7.2074212906955398E-2</v>
      </c>
      <c r="L139" s="18">
        <v>4.81162488628323</v>
      </c>
      <c r="M139" s="16">
        <v>-5.2821168264535097E-2</v>
      </c>
      <c r="N139" s="18">
        <v>2.6460641999053598</v>
      </c>
      <c r="O139" s="16">
        <v>-1.0476638373385401E-2</v>
      </c>
      <c r="P139" s="15">
        <v>664299.18999999994</v>
      </c>
      <c r="Q139" s="16">
        <v>6.8679857342084705E-2</v>
      </c>
      <c r="R139" s="17">
        <v>139022.39999999999</v>
      </c>
      <c r="S139" s="16">
        <v>0.12866502308641101</v>
      </c>
      <c r="T139" s="17">
        <v>252777.36</v>
      </c>
      <c r="U139" s="16">
        <v>9.2214869659614895E-2</v>
      </c>
      <c r="V139" s="18">
        <v>4.7783608253058496</v>
      </c>
      <c r="W139" s="16">
        <v>-5.3147005105459E-2</v>
      </c>
      <c r="X139" s="18">
        <v>2.6280011390260598</v>
      </c>
      <c r="Y139" s="16">
        <v>-2.15479691508546E-2</v>
      </c>
      <c r="Z139" s="15">
        <v>1284772.1000000001</v>
      </c>
      <c r="AA139" s="16">
        <v>0.107513625071067</v>
      </c>
      <c r="AB139" s="17">
        <v>270575.15000000002</v>
      </c>
      <c r="AC139" s="16">
        <v>0.182877659194501</v>
      </c>
      <c r="AD139" s="17">
        <v>492894.06</v>
      </c>
      <c r="AE139" s="16">
        <v>0.15211855393704801</v>
      </c>
      <c r="AF139" s="18">
        <v>4.7483004259629897</v>
      </c>
      <c r="AG139" s="16">
        <v>-6.3712450343135496E-2</v>
      </c>
      <c r="AH139" s="18">
        <v>2.60658872618591</v>
      </c>
      <c r="AI139" s="16">
        <v>-3.8715572033413199E-2</v>
      </c>
      <c r="AJ139" s="15">
        <v>2395882.7599999998</v>
      </c>
      <c r="AK139" s="16">
        <v>7.0447640575060394E-2</v>
      </c>
      <c r="AL139" s="17">
        <v>491988.4</v>
      </c>
      <c r="AM139" s="16">
        <v>0.13565593836603701</v>
      </c>
      <c r="AN139" s="17">
        <v>914022.83</v>
      </c>
      <c r="AO139" s="16">
        <v>0.109344022546745</v>
      </c>
      <c r="AP139" s="18">
        <v>4.8697952228141999</v>
      </c>
      <c r="AQ139" s="16">
        <v>-5.7419061168118901E-2</v>
      </c>
      <c r="AR139" s="18">
        <v>2.62125045607449</v>
      </c>
      <c r="AS139" s="16">
        <v>-3.5062506473320397E-2</v>
      </c>
    </row>
    <row r="140" spans="1:45" x14ac:dyDescent="0.2">
      <c r="C140" s="144" t="s">
        <v>19</v>
      </c>
      <c r="D140" s="144" t="s">
        <v>11</v>
      </c>
      <c r="E140" s="145" t="s">
        <v>278</v>
      </c>
      <c r="F140" s="15">
        <v>553847.71</v>
      </c>
      <c r="G140" s="16">
        <v>0.11951655200493699</v>
      </c>
      <c r="H140" s="17">
        <v>127433.25</v>
      </c>
      <c r="I140" s="16">
        <v>0.203900924966849</v>
      </c>
      <c r="J140" s="17">
        <v>233733.57</v>
      </c>
      <c r="K140" s="16">
        <v>0.19720091908468301</v>
      </c>
      <c r="L140" s="18">
        <v>4.3461789603576797</v>
      </c>
      <c r="M140" s="16">
        <v>-7.0092456290982499E-2</v>
      </c>
      <c r="N140" s="18">
        <v>2.3695685219714</v>
      </c>
      <c r="O140" s="16">
        <v>-6.4888328969158804E-2</v>
      </c>
      <c r="P140" s="15">
        <v>1817465.03</v>
      </c>
      <c r="Q140" s="16">
        <v>0.12100502973641</v>
      </c>
      <c r="R140" s="17">
        <v>423864.86</v>
      </c>
      <c r="S140" s="16">
        <v>0.18450150121953099</v>
      </c>
      <c r="T140" s="17">
        <v>777983.66</v>
      </c>
      <c r="U140" s="16">
        <v>0.17966731833787999</v>
      </c>
      <c r="V140" s="18">
        <v>4.28784077547735</v>
      </c>
      <c r="W140" s="16">
        <v>-5.3606070923292899E-2</v>
      </c>
      <c r="X140" s="18">
        <v>2.3361223679170799</v>
      </c>
      <c r="Y140" s="16">
        <v>-4.9727823844542399E-2</v>
      </c>
      <c r="Z140" s="15">
        <v>3551225.08</v>
      </c>
      <c r="AA140" s="16">
        <v>0.11275489676535699</v>
      </c>
      <c r="AB140" s="17">
        <v>815654.04</v>
      </c>
      <c r="AC140" s="16">
        <v>0.161245164711699</v>
      </c>
      <c r="AD140" s="17">
        <v>1500358.45</v>
      </c>
      <c r="AE140" s="16">
        <v>0.15744399818580801</v>
      </c>
      <c r="AF140" s="18">
        <v>4.3538374186192996</v>
      </c>
      <c r="AG140" s="16">
        <v>-4.1757132274802801E-2</v>
      </c>
      <c r="AH140" s="18">
        <v>2.3669177722163699</v>
      </c>
      <c r="AI140" s="16">
        <v>-3.8610162988876498E-2</v>
      </c>
      <c r="AJ140" s="15">
        <v>6654345.3399999999</v>
      </c>
      <c r="AK140" s="16">
        <v>0.11857758405496099</v>
      </c>
      <c r="AL140" s="17">
        <v>1486434.73</v>
      </c>
      <c r="AM140" s="16">
        <v>0.141860797991638</v>
      </c>
      <c r="AN140" s="17">
        <v>2784828.61</v>
      </c>
      <c r="AO140" s="16">
        <v>0.134291791089027</v>
      </c>
      <c r="AP140" s="18">
        <v>4.47671546264261</v>
      </c>
      <c r="AQ140" s="16">
        <v>-2.0390588745693501E-2</v>
      </c>
      <c r="AR140" s="18">
        <v>2.3894990578971398</v>
      </c>
      <c r="AS140" s="16">
        <v>-1.38537606967773E-2</v>
      </c>
    </row>
    <row r="141" spans="1:45" x14ac:dyDescent="0.2">
      <c r="C141" s="144" t="s">
        <v>19</v>
      </c>
      <c r="D141" s="144" t="s">
        <v>11</v>
      </c>
      <c r="E141" s="145" t="s">
        <v>279</v>
      </c>
      <c r="F141" s="15">
        <v>268676.33</v>
      </c>
      <c r="G141" s="16">
        <v>0.105361277013334</v>
      </c>
      <c r="H141" s="17">
        <v>59694.89</v>
      </c>
      <c r="I141" s="16">
        <v>3.19119733125066E-2</v>
      </c>
      <c r="J141" s="17">
        <v>103727.51</v>
      </c>
      <c r="K141" s="16">
        <v>2.1263727283647199E-2</v>
      </c>
      <c r="L141" s="18">
        <v>4.5008262851309402</v>
      </c>
      <c r="M141" s="16">
        <v>7.11778771837005E-2</v>
      </c>
      <c r="N141" s="18">
        <v>2.5902128567435998</v>
      </c>
      <c r="O141" s="16">
        <v>8.2346555040556796E-2</v>
      </c>
      <c r="P141" s="15">
        <v>889565.95</v>
      </c>
      <c r="Q141" s="16">
        <v>0.154776791898972</v>
      </c>
      <c r="R141" s="17">
        <v>205712.65</v>
      </c>
      <c r="S141" s="16">
        <v>4.23473556660637E-2</v>
      </c>
      <c r="T141" s="17">
        <v>356295.92</v>
      </c>
      <c r="U141" s="16">
        <v>3.1547265368152902E-2</v>
      </c>
      <c r="V141" s="18">
        <v>4.3243133079079001</v>
      </c>
      <c r="W141" s="16">
        <v>0.107861775272664</v>
      </c>
      <c r="X141" s="18">
        <v>2.4967054071233798</v>
      </c>
      <c r="Y141" s="16">
        <v>0.119460862985119</v>
      </c>
      <c r="Z141" s="15">
        <v>1750155.18</v>
      </c>
      <c r="AA141" s="16">
        <v>0.15512089518974301</v>
      </c>
      <c r="AB141" s="17">
        <v>401555.82</v>
      </c>
      <c r="AC141" s="16">
        <v>8.90744189524353E-2</v>
      </c>
      <c r="AD141" s="17">
        <v>694965.28</v>
      </c>
      <c r="AE141" s="16">
        <v>8.1362209771222799E-2</v>
      </c>
      <c r="AF141" s="18">
        <v>4.3584355968243704</v>
      </c>
      <c r="AG141" s="16">
        <v>6.0644594242546403E-2</v>
      </c>
      <c r="AH141" s="18">
        <v>2.5183347001162399</v>
      </c>
      <c r="AI141" s="16">
        <v>6.8209046656184505E-2</v>
      </c>
      <c r="AJ141" s="15">
        <v>3437230.79</v>
      </c>
      <c r="AK141" s="16">
        <v>0.260251552418785</v>
      </c>
      <c r="AL141" s="17">
        <v>782203.5</v>
      </c>
      <c r="AM141" s="16">
        <v>0.157332716013069</v>
      </c>
      <c r="AN141" s="17">
        <v>1372983.94</v>
      </c>
      <c r="AO141" s="16">
        <v>0.14399767105012901</v>
      </c>
      <c r="AP141" s="18">
        <v>4.3942922653759497</v>
      </c>
      <c r="AQ141" s="16">
        <v>8.8927613452650101E-2</v>
      </c>
      <c r="AR141" s="18">
        <v>2.5034748694875502</v>
      </c>
      <c r="AS141" s="16">
        <v>0.101620732550916</v>
      </c>
    </row>
    <row r="142" spans="1:45" x14ac:dyDescent="0.2">
      <c r="C142" s="144" t="s">
        <v>19</v>
      </c>
      <c r="D142" s="144" t="s">
        <v>11</v>
      </c>
      <c r="E142" s="145" t="s">
        <v>280</v>
      </c>
      <c r="F142" s="15">
        <v>160633.81</v>
      </c>
      <c r="G142" s="16">
        <v>-8.5542318951152302E-2</v>
      </c>
      <c r="H142" s="17">
        <v>27268.799999999999</v>
      </c>
      <c r="I142" s="16">
        <v>-0.181968803050998</v>
      </c>
      <c r="J142" s="17">
        <v>50275.79</v>
      </c>
      <c r="K142" s="16">
        <v>-0.19098451493867299</v>
      </c>
      <c r="L142" s="18">
        <v>5.89075463533415</v>
      </c>
      <c r="M142" s="16">
        <v>0.117876291832739</v>
      </c>
      <c r="N142" s="18">
        <v>3.1950529270649</v>
      </c>
      <c r="O142" s="16">
        <v>0.13033396509033099</v>
      </c>
      <c r="P142" s="15">
        <v>546911.52</v>
      </c>
      <c r="Q142" s="16">
        <v>4.10299343765229E-2</v>
      </c>
      <c r="R142" s="17">
        <v>101852.56</v>
      </c>
      <c r="S142" s="16">
        <v>3.1037967461725199E-2</v>
      </c>
      <c r="T142" s="17">
        <v>188003.5</v>
      </c>
      <c r="U142" s="16">
        <v>2.15480685928503E-2</v>
      </c>
      <c r="V142" s="18">
        <v>5.36963940817982</v>
      </c>
      <c r="W142" s="16">
        <v>9.6911726145222296E-3</v>
      </c>
      <c r="X142" s="18">
        <v>2.9090496719475998</v>
      </c>
      <c r="Y142" s="16">
        <v>1.9070924200863201E-2</v>
      </c>
      <c r="Z142" s="15">
        <v>1114095.1599999999</v>
      </c>
      <c r="AA142" s="16">
        <v>7.0475746143620996E-2</v>
      </c>
      <c r="AB142" s="17">
        <v>209654.79</v>
      </c>
      <c r="AC142" s="16">
        <v>8.91783704559857E-2</v>
      </c>
      <c r="AD142" s="17">
        <v>389462.41</v>
      </c>
      <c r="AE142" s="16">
        <v>8.4312652182099795E-2</v>
      </c>
      <c r="AF142" s="18">
        <v>5.3139504229786496</v>
      </c>
      <c r="AG142" s="16">
        <v>-1.7171314469396501E-2</v>
      </c>
      <c r="AH142" s="18">
        <v>2.86059740656358</v>
      </c>
      <c r="AI142" s="16">
        <v>-1.2760992883955701E-2</v>
      </c>
      <c r="AJ142" s="15">
        <v>2266739.09</v>
      </c>
      <c r="AK142" s="16">
        <v>0.11448951859293401</v>
      </c>
      <c r="AL142" s="17">
        <v>417673.5</v>
      </c>
      <c r="AM142" s="16">
        <v>0.14148501728405999</v>
      </c>
      <c r="AN142" s="17">
        <v>785820.51</v>
      </c>
      <c r="AO142" s="16">
        <v>0.118966421545656</v>
      </c>
      <c r="AP142" s="18">
        <v>5.4270598685336804</v>
      </c>
      <c r="AQ142" s="16">
        <v>-2.3649455124129901E-2</v>
      </c>
      <c r="AR142" s="18">
        <v>2.8845506844813702</v>
      </c>
      <c r="AS142" s="16">
        <v>-4.0009269862969999E-3</v>
      </c>
    </row>
    <row r="143" spans="1:45" x14ac:dyDescent="0.2">
      <c r="C143" s="144" t="s">
        <v>19</v>
      </c>
      <c r="D143" s="144" t="s">
        <v>11</v>
      </c>
      <c r="E143" s="145" t="s">
        <v>281</v>
      </c>
      <c r="F143" s="15">
        <v>200597.57</v>
      </c>
      <c r="G143" s="16">
        <v>8.2469645019583704E-2</v>
      </c>
      <c r="H143" s="17">
        <v>40441.51</v>
      </c>
      <c r="I143" s="16">
        <v>-7.7159229148702603E-3</v>
      </c>
      <c r="J143" s="17">
        <v>73461.25</v>
      </c>
      <c r="K143" s="16">
        <v>-1.58897740282379E-2</v>
      </c>
      <c r="L143" s="18">
        <v>4.9601899137791801</v>
      </c>
      <c r="M143" s="16">
        <v>9.0886843815308593E-2</v>
      </c>
      <c r="N143" s="18">
        <v>2.7306582722183501</v>
      </c>
      <c r="O143" s="16">
        <v>9.9947563242416604E-2</v>
      </c>
      <c r="P143" s="15">
        <v>645125.65</v>
      </c>
      <c r="Q143" s="16">
        <v>7.2800585990902097E-2</v>
      </c>
      <c r="R143" s="17">
        <v>139584.54999999999</v>
      </c>
      <c r="S143" s="16">
        <v>3.1881191602809902E-2</v>
      </c>
      <c r="T143" s="17">
        <v>254908.33</v>
      </c>
      <c r="U143" s="16">
        <v>3.1701837955818997E-2</v>
      </c>
      <c r="V143" s="18">
        <v>4.6217554163408501</v>
      </c>
      <c r="W143" s="16">
        <v>3.9655141232424702E-2</v>
      </c>
      <c r="X143" s="18">
        <v>2.5308143127374501</v>
      </c>
      <c r="Y143" s="16">
        <v>3.9835877501696502E-2</v>
      </c>
      <c r="Z143" s="15">
        <v>1245799.02</v>
      </c>
      <c r="AA143" s="16">
        <v>8.9561567794095007E-2</v>
      </c>
      <c r="AB143" s="17">
        <v>268674.69</v>
      </c>
      <c r="AC143" s="16">
        <v>4.5592232607695897E-2</v>
      </c>
      <c r="AD143" s="17">
        <v>494974.03</v>
      </c>
      <c r="AE143" s="16">
        <v>5.1501819884007899E-2</v>
      </c>
      <c r="AF143" s="18">
        <v>4.63683058497248</v>
      </c>
      <c r="AG143" s="16">
        <v>4.2052086669332002E-2</v>
      </c>
      <c r="AH143" s="18">
        <v>2.51689774512008</v>
      </c>
      <c r="AI143" s="16">
        <v>3.61956082151959E-2</v>
      </c>
      <c r="AJ143" s="15">
        <v>2466932.34</v>
      </c>
      <c r="AK143" s="16">
        <v>0.15446914798514</v>
      </c>
      <c r="AL143" s="17">
        <v>528124.74</v>
      </c>
      <c r="AM143" s="16">
        <v>9.4801377797199604E-2</v>
      </c>
      <c r="AN143" s="17">
        <v>984543.08</v>
      </c>
      <c r="AO143" s="16">
        <v>9.8919697029767203E-2</v>
      </c>
      <c r="AP143" s="18">
        <v>4.6711167895675496</v>
      </c>
      <c r="AQ143" s="16">
        <v>5.4501000270930799E-2</v>
      </c>
      <c r="AR143" s="18">
        <v>2.5056621595471502</v>
      </c>
      <c r="AS143" s="16">
        <v>5.0549144860644199E-2</v>
      </c>
    </row>
    <row r="144" spans="1:45" x14ac:dyDescent="0.2">
      <c r="C144" s="144" t="s">
        <v>19</v>
      </c>
      <c r="D144" s="144" t="s">
        <v>11</v>
      </c>
      <c r="E144" s="145" t="s">
        <v>282</v>
      </c>
      <c r="F144" s="15">
        <v>477654.36</v>
      </c>
      <c r="G144" s="16">
        <v>8.9561776391253706E-2</v>
      </c>
      <c r="H144" s="17">
        <v>91541.8</v>
      </c>
      <c r="I144" s="16">
        <v>2.7422459412897001E-2</v>
      </c>
      <c r="J144" s="17">
        <v>155830.48000000001</v>
      </c>
      <c r="K144" s="16">
        <v>4.4483337917973098E-2</v>
      </c>
      <c r="L144" s="18">
        <v>5.2178825410905203</v>
      </c>
      <c r="M144" s="16">
        <v>6.0480785103593303E-2</v>
      </c>
      <c r="N144" s="18">
        <v>3.0652177930787401</v>
      </c>
      <c r="O144" s="16">
        <v>4.3158599890294198E-2</v>
      </c>
      <c r="P144" s="15">
        <v>1595171.57</v>
      </c>
      <c r="Q144" s="16">
        <v>0.109276187030469</v>
      </c>
      <c r="R144" s="17">
        <v>311413.2</v>
      </c>
      <c r="S144" s="16">
        <v>6.6314886696518804E-2</v>
      </c>
      <c r="T144" s="17">
        <v>531517.92000000004</v>
      </c>
      <c r="U144" s="16">
        <v>8.3238078510897207E-2</v>
      </c>
      <c r="V144" s="18">
        <v>5.1223633744491197</v>
      </c>
      <c r="W144" s="16">
        <v>4.0289506289315699E-2</v>
      </c>
      <c r="X144" s="18">
        <v>3.0011623502740998</v>
      </c>
      <c r="Y144" s="16">
        <v>2.4037290634544701E-2</v>
      </c>
      <c r="Z144" s="15">
        <v>3133676.5</v>
      </c>
      <c r="AA144" s="16">
        <v>0.15407069847322699</v>
      </c>
      <c r="AB144" s="17">
        <v>613185.57999999996</v>
      </c>
      <c r="AC144" s="16">
        <v>0.106548570206194</v>
      </c>
      <c r="AD144" s="17">
        <v>1038101.79</v>
      </c>
      <c r="AE144" s="16">
        <v>0.109198911236759</v>
      </c>
      <c r="AF144" s="18">
        <v>5.1104862903005603</v>
      </c>
      <c r="AG144" s="16">
        <v>4.2946265122531302E-2</v>
      </c>
      <c r="AH144" s="18">
        <v>3.0186601450711299</v>
      </c>
      <c r="AI144" s="16">
        <v>4.04542294280077E-2</v>
      </c>
      <c r="AJ144" s="15">
        <v>5893001.3899999997</v>
      </c>
      <c r="AK144" s="16">
        <v>0.19013573045448801</v>
      </c>
      <c r="AL144" s="17">
        <v>1171484.92</v>
      </c>
      <c r="AM144" s="16">
        <v>0.19728887792413199</v>
      </c>
      <c r="AN144" s="17">
        <v>1967906.85</v>
      </c>
      <c r="AO144" s="16">
        <v>0.13973945955919501</v>
      </c>
      <c r="AP144" s="18">
        <v>5.0303689696662897</v>
      </c>
      <c r="AQ144" s="16">
        <v>-5.97445412008337E-3</v>
      </c>
      <c r="AR144" s="18">
        <v>2.9945530145392798</v>
      </c>
      <c r="AS144" s="16">
        <v>4.4217360794707297E-2</v>
      </c>
    </row>
    <row r="145" spans="3:45" x14ac:dyDescent="0.2">
      <c r="C145" s="144" t="s">
        <v>19</v>
      </c>
      <c r="D145" s="144" t="s">
        <v>11</v>
      </c>
      <c r="E145" s="145" t="s">
        <v>283</v>
      </c>
      <c r="F145" s="15">
        <v>437557.82</v>
      </c>
      <c r="G145" s="16">
        <v>0.24680516694410001</v>
      </c>
      <c r="H145" s="17">
        <v>87797.440000000002</v>
      </c>
      <c r="I145" s="16">
        <v>0.132472440002363</v>
      </c>
      <c r="J145" s="17">
        <v>158631.31</v>
      </c>
      <c r="K145" s="16">
        <v>0.22302671284775699</v>
      </c>
      <c r="L145" s="18">
        <v>4.9837195708667599</v>
      </c>
      <c r="M145" s="16">
        <v>0.100958507159343</v>
      </c>
      <c r="N145" s="18">
        <v>2.7583320089835999</v>
      </c>
      <c r="O145" s="16">
        <v>1.94423015021279E-2</v>
      </c>
      <c r="P145" s="15">
        <v>1429291.76</v>
      </c>
      <c r="Q145" s="16">
        <v>0.27293412946041801</v>
      </c>
      <c r="R145" s="17">
        <v>281693.12</v>
      </c>
      <c r="S145" s="16">
        <v>0.134923637757209</v>
      </c>
      <c r="T145" s="17">
        <v>508409.96</v>
      </c>
      <c r="U145" s="16">
        <v>0.22215754177105501</v>
      </c>
      <c r="V145" s="18">
        <v>5.0739320860942598</v>
      </c>
      <c r="W145" s="16">
        <v>0.121603328287302</v>
      </c>
      <c r="X145" s="18">
        <v>2.8112977172988498</v>
      </c>
      <c r="Y145" s="16">
        <v>4.1546679502367199E-2</v>
      </c>
      <c r="Z145" s="15">
        <v>2801922.15</v>
      </c>
      <c r="AA145" s="16">
        <v>0.30670559737764402</v>
      </c>
      <c r="AB145" s="17">
        <v>548444.44999999995</v>
      </c>
      <c r="AC145" s="16">
        <v>0.155935373527398</v>
      </c>
      <c r="AD145" s="17">
        <v>988039.83</v>
      </c>
      <c r="AE145" s="16">
        <v>0.241700131628732</v>
      </c>
      <c r="AF145" s="18">
        <v>5.1088531390918499</v>
      </c>
      <c r="AG145" s="16">
        <v>0.13043136087285201</v>
      </c>
      <c r="AH145" s="18">
        <v>2.8358392697589898</v>
      </c>
      <c r="AI145" s="16">
        <v>5.2351984261807601E-2</v>
      </c>
      <c r="AJ145" s="15">
        <v>5147166.22</v>
      </c>
      <c r="AK145" s="16">
        <v>0.32790515516560897</v>
      </c>
      <c r="AL145" s="17">
        <v>1049355.02</v>
      </c>
      <c r="AM145" s="16">
        <v>0.210960034274846</v>
      </c>
      <c r="AN145" s="17">
        <v>1824636.24</v>
      </c>
      <c r="AO145" s="16">
        <v>0.26898063417949702</v>
      </c>
      <c r="AP145" s="18">
        <v>4.9050760914070803</v>
      </c>
      <c r="AQ145" s="16">
        <v>9.6572238208333799E-2</v>
      </c>
      <c r="AR145" s="18">
        <v>2.8209273208340999</v>
      </c>
      <c r="AS145" s="16">
        <v>4.6434531307257498E-2</v>
      </c>
    </row>
    <row r="146" spans="3:45" x14ac:dyDescent="0.2">
      <c r="C146" s="144" t="s">
        <v>19</v>
      </c>
      <c r="D146" s="144" t="s">
        <v>11</v>
      </c>
      <c r="E146" s="145" t="s">
        <v>284</v>
      </c>
      <c r="F146" s="15">
        <v>361522.94</v>
      </c>
      <c r="G146" s="16">
        <v>0.194653394551662</v>
      </c>
      <c r="H146" s="17">
        <v>87469.33</v>
      </c>
      <c r="I146" s="16">
        <v>0.195121674620542</v>
      </c>
      <c r="J146" s="17">
        <v>147987.22</v>
      </c>
      <c r="K146" s="16">
        <v>0.163735346874196</v>
      </c>
      <c r="L146" s="18">
        <v>4.1331394672852797</v>
      </c>
      <c r="M146" s="16">
        <v>-3.9182627076751698E-4</v>
      </c>
      <c r="N146" s="18">
        <v>2.44293351817812</v>
      </c>
      <c r="O146" s="16">
        <v>2.6567937255246199E-2</v>
      </c>
      <c r="P146" s="15">
        <v>1170174.25</v>
      </c>
      <c r="Q146" s="16">
        <v>0.14902499715584999</v>
      </c>
      <c r="R146" s="17">
        <v>306835.81</v>
      </c>
      <c r="S146" s="16">
        <v>0.168666638430994</v>
      </c>
      <c r="T146" s="17">
        <v>529161.43999999994</v>
      </c>
      <c r="U146" s="16">
        <v>0.16194091297530699</v>
      </c>
      <c r="V146" s="18">
        <v>3.8136821448578599</v>
      </c>
      <c r="W146" s="16">
        <v>-1.68068811320859E-2</v>
      </c>
      <c r="X146" s="18">
        <v>2.2113747554999499</v>
      </c>
      <c r="Y146" s="16">
        <v>-1.1115811204533199E-2</v>
      </c>
      <c r="Z146" s="15">
        <v>2269467.37</v>
      </c>
      <c r="AA146" s="16">
        <v>0.15088403490743599</v>
      </c>
      <c r="AB146" s="17">
        <v>575916.02</v>
      </c>
      <c r="AC146" s="16">
        <v>0.147899840223325</v>
      </c>
      <c r="AD146" s="17">
        <v>1006294.35</v>
      </c>
      <c r="AE146" s="16">
        <v>0.14937854227851599</v>
      </c>
      <c r="AF146" s="18">
        <v>3.9406220545835802</v>
      </c>
      <c r="AG146" s="16">
        <v>2.5996995378366199E-3</v>
      </c>
      <c r="AH146" s="18">
        <v>2.2552718993205101</v>
      </c>
      <c r="AI146" s="16">
        <v>1.3098318556874699E-3</v>
      </c>
      <c r="AJ146" s="15">
        <v>4326725.0599999996</v>
      </c>
      <c r="AK146" s="16">
        <v>0.15983987295260499</v>
      </c>
      <c r="AL146" s="17">
        <v>1083636.57</v>
      </c>
      <c r="AM146" s="16">
        <v>9.9526632013670693E-2</v>
      </c>
      <c r="AN146" s="17">
        <v>1919321.96</v>
      </c>
      <c r="AO146" s="16">
        <v>0.10151598786566</v>
      </c>
      <c r="AP146" s="18">
        <v>3.9927824325825401</v>
      </c>
      <c r="AQ146" s="16">
        <v>5.4853824530358399E-2</v>
      </c>
      <c r="AR146" s="18">
        <v>2.2542987316208301</v>
      </c>
      <c r="AS146" s="16">
        <v>5.29487413069284E-2</v>
      </c>
    </row>
    <row r="147" spans="3:45" x14ac:dyDescent="0.2">
      <c r="C147" s="144" t="s">
        <v>19</v>
      </c>
      <c r="D147" s="144" t="s">
        <v>11</v>
      </c>
      <c r="E147" s="145" t="s">
        <v>285</v>
      </c>
      <c r="F147" s="15">
        <v>189077.73</v>
      </c>
      <c r="G147" s="16">
        <v>0.124254239104182</v>
      </c>
      <c r="H147" s="17">
        <v>57288.72</v>
      </c>
      <c r="I147" s="16">
        <v>0.25425847672388902</v>
      </c>
      <c r="J147" s="17">
        <v>93676.84</v>
      </c>
      <c r="K147" s="16">
        <v>0.172480621125289</v>
      </c>
      <c r="L147" s="18">
        <v>3.3004355831305001</v>
      </c>
      <c r="M147" s="16">
        <v>-0.103650276264647</v>
      </c>
      <c r="N147" s="18">
        <v>2.01840422883607</v>
      </c>
      <c r="O147" s="16">
        <v>-4.1131922483138197E-2</v>
      </c>
      <c r="P147" s="15">
        <v>635350.89</v>
      </c>
      <c r="Q147" s="16">
        <v>0.173286803763473</v>
      </c>
      <c r="R147" s="17">
        <v>205910.36</v>
      </c>
      <c r="S147" s="16">
        <v>0.29178126544656402</v>
      </c>
      <c r="T147" s="17">
        <v>348323.09</v>
      </c>
      <c r="U147" s="16">
        <v>0.25963765053624899</v>
      </c>
      <c r="V147" s="18">
        <v>3.0855702937919198</v>
      </c>
      <c r="W147" s="16">
        <v>-9.17295093625069E-2</v>
      </c>
      <c r="X147" s="18">
        <v>1.82402748551639</v>
      </c>
      <c r="Y147" s="16">
        <v>-6.8552132223116194E-2</v>
      </c>
      <c r="Z147" s="15">
        <v>1274253.97</v>
      </c>
      <c r="AA147" s="16">
        <v>0.184829673164044</v>
      </c>
      <c r="AB147" s="17">
        <v>400565.61</v>
      </c>
      <c r="AC147" s="16">
        <v>0.29444957902540198</v>
      </c>
      <c r="AD147" s="17">
        <v>693180.74</v>
      </c>
      <c r="AE147" s="16">
        <v>0.28005593253806998</v>
      </c>
      <c r="AF147" s="18">
        <v>3.18113671815212</v>
      </c>
      <c r="AG147" s="16">
        <v>-8.4684569903364801E-2</v>
      </c>
      <c r="AH147" s="18">
        <v>1.83827088155969</v>
      </c>
      <c r="AI147" s="16">
        <v>-7.4392264395207297E-2</v>
      </c>
      <c r="AJ147" s="15">
        <v>2443829.48</v>
      </c>
      <c r="AK147" s="16">
        <v>0.12753782805024</v>
      </c>
      <c r="AL147" s="17">
        <v>775083.29</v>
      </c>
      <c r="AM147" s="16">
        <v>0.164500852713654</v>
      </c>
      <c r="AN147" s="17">
        <v>1353808.94</v>
      </c>
      <c r="AO147" s="16">
        <v>0.153781754665126</v>
      </c>
      <c r="AP147" s="18">
        <v>3.1529895064567799</v>
      </c>
      <c r="AQ147" s="16">
        <v>-3.1741517902094001E-2</v>
      </c>
      <c r="AR147" s="18">
        <v>1.8051509395409999</v>
      </c>
      <c r="AS147" s="16">
        <v>-2.2746005913833599E-2</v>
      </c>
    </row>
    <row r="148" spans="3:45" ht="11.25" customHeight="1" x14ac:dyDescent="0.2">
      <c r="C148" s="144" t="s">
        <v>19</v>
      </c>
      <c r="D148" s="144" t="s">
        <v>11</v>
      </c>
      <c r="E148" s="145" t="s">
        <v>286</v>
      </c>
      <c r="F148" s="15">
        <v>425131.5</v>
      </c>
      <c r="G148" s="16">
        <v>8.8127914432951204E-2</v>
      </c>
      <c r="H148" s="17">
        <v>99355.39</v>
      </c>
      <c r="I148" s="16">
        <v>6.1638700834155999E-2</v>
      </c>
      <c r="J148" s="17">
        <v>168862.41</v>
      </c>
      <c r="K148" s="16">
        <v>1.0020547932619299E-3</v>
      </c>
      <c r="L148" s="18">
        <v>4.2788971992359901</v>
      </c>
      <c r="M148" s="16">
        <v>2.49512509086019E-2</v>
      </c>
      <c r="N148" s="18">
        <v>2.5176207067043501</v>
      </c>
      <c r="O148" s="16">
        <v>8.7038642151122697E-2</v>
      </c>
      <c r="P148" s="15">
        <v>1405289.16</v>
      </c>
      <c r="Q148" s="16">
        <v>8.5649238742181402E-2</v>
      </c>
      <c r="R148" s="17">
        <v>339860.57</v>
      </c>
      <c r="S148" s="16">
        <v>9.3447875447146403E-2</v>
      </c>
      <c r="T148" s="17">
        <v>579597.59</v>
      </c>
      <c r="U148" s="16">
        <v>3.11645885363981E-2</v>
      </c>
      <c r="V148" s="18">
        <v>4.1348990852336902</v>
      </c>
      <c r="W148" s="16">
        <v>-7.1321522315599597E-3</v>
      </c>
      <c r="X148" s="18">
        <v>2.4245945536108899</v>
      </c>
      <c r="Y148" s="16">
        <v>5.2837976411813203E-2</v>
      </c>
      <c r="Z148" s="15">
        <v>2735310.19</v>
      </c>
      <c r="AA148" s="16">
        <v>1.29925729326291E-2</v>
      </c>
      <c r="AB148" s="17">
        <v>666149.55000000005</v>
      </c>
      <c r="AC148" s="16">
        <v>1.70303965651755E-2</v>
      </c>
      <c r="AD148" s="17">
        <v>1140451.1499999999</v>
      </c>
      <c r="AE148" s="16">
        <v>-4.6150615028783801E-2</v>
      </c>
      <c r="AF148" s="18">
        <v>4.1061503231519101</v>
      </c>
      <c r="AG148" s="16">
        <v>-3.9702093921513198E-3</v>
      </c>
      <c r="AH148" s="18">
        <v>2.39844572913097</v>
      </c>
      <c r="AI148" s="16">
        <v>6.2004745081633297E-2</v>
      </c>
      <c r="AJ148" s="15">
        <v>5294126.7699999996</v>
      </c>
      <c r="AK148" s="16">
        <v>-4.1796670031760901E-2</v>
      </c>
      <c r="AL148" s="17">
        <v>1268505.08</v>
      </c>
      <c r="AM148" s="16">
        <v>-3.6741610856058503E-2</v>
      </c>
      <c r="AN148" s="17">
        <v>2211666.79</v>
      </c>
      <c r="AO148" s="16">
        <v>-8.2588527305453296E-2</v>
      </c>
      <c r="AP148" s="18">
        <v>4.1735164119326997</v>
      </c>
      <c r="AQ148" s="16">
        <v>-5.2478745398677499E-3</v>
      </c>
      <c r="AR148" s="18">
        <v>2.3937271174560601</v>
      </c>
      <c r="AS148" s="16">
        <v>4.4464080173187599E-2</v>
      </c>
    </row>
    <row r="149" spans="3:45" x14ac:dyDescent="0.2">
      <c r="C149" s="144" t="s">
        <v>19</v>
      </c>
      <c r="D149" s="144" t="s">
        <v>11</v>
      </c>
      <c r="E149" s="145" t="s">
        <v>287</v>
      </c>
      <c r="F149" s="15">
        <v>468495.43</v>
      </c>
      <c r="G149" s="16">
        <v>0.31099327695941997</v>
      </c>
      <c r="H149" s="17">
        <v>106858.44</v>
      </c>
      <c r="I149" s="16">
        <v>0.289470892901037</v>
      </c>
      <c r="J149" s="17">
        <v>174472.36</v>
      </c>
      <c r="K149" s="16">
        <v>0.22617899975310901</v>
      </c>
      <c r="L149" s="18">
        <v>4.3842623006661903</v>
      </c>
      <c r="M149" s="16">
        <v>1.66908645839705E-2</v>
      </c>
      <c r="N149" s="18">
        <v>2.6852128898812402</v>
      </c>
      <c r="O149" s="16">
        <v>6.9169572487693995E-2</v>
      </c>
      <c r="P149" s="15">
        <v>1496883.03</v>
      </c>
      <c r="Q149" s="16">
        <v>0.14884048415782899</v>
      </c>
      <c r="R149" s="17">
        <v>365764.36</v>
      </c>
      <c r="S149" s="16">
        <v>0.18364060936571699</v>
      </c>
      <c r="T149" s="17">
        <v>593861.94999999995</v>
      </c>
      <c r="U149" s="16">
        <v>9.5597232283930106E-2</v>
      </c>
      <c r="V149" s="18">
        <v>4.0924791852328104</v>
      </c>
      <c r="W149" s="16">
        <v>-2.94009219796341E-2</v>
      </c>
      <c r="X149" s="18">
        <v>2.5205909050074702</v>
      </c>
      <c r="Y149" s="16">
        <v>4.8597468398953098E-2</v>
      </c>
      <c r="Z149" s="15">
        <v>2873325.25</v>
      </c>
      <c r="AA149" s="16">
        <v>4.9846119042055097E-2</v>
      </c>
      <c r="AB149" s="17">
        <v>704575.43</v>
      </c>
      <c r="AC149" s="16">
        <v>7.7191866823009103E-2</v>
      </c>
      <c r="AD149" s="17">
        <v>1153833.6100000001</v>
      </c>
      <c r="AE149" s="16">
        <v>-1.7597242949690499E-2</v>
      </c>
      <c r="AF149" s="18">
        <v>4.0780945909510402</v>
      </c>
      <c r="AG149" s="16">
        <v>-2.5386143938874599E-2</v>
      </c>
      <c r="AH149" s="18">
        <v>2.4902422889206699</v>
      </c>
      <c r="AI149" s="16">
        <v>6.8651438025526604E-2</v>
      </c>
      <c r="AJ149" s="15">
        <v>5414401.4299999997</v>
      </c>
      <c r="AK149" s="16">
        <v>-2.73211501339433E-2</v>
      </c>
      <c r="AL149" s="17">
        <v>1309692.8400000001</v>
      </c>
      <c r="AM149" s="16">
        <v>-9.2499508328996692E-3</v>
      </c>
      <c r="AN149" s="17">
        <v>2178565.4</v>
      </c>
      <c r="AO149" s="16">
        <v>-8.1803224819317899E-2</v>
      </c>
      <c r="AP149" s="18">
        <v>4.1341001986389401</v>
      </c>
      <c r="AQ149" s="16">
        <v>-1.82399176424324E-2</v>
      </c>
      <c r="AR149" s="18">
        <v>2.4853058944202502</v>
      </c>
      <c r="AS149" s="16">
        <v>5.93359464529307E-2</v>
      </c>
    </row>
    <row r="150" spans="3:45" x14ac:dyDescent="0.2">
      <c r="C150" s="144" t="s">
        <v>19</v>
      </c>
      <c r="D150" s="144" t="s">
        <v>11</v>
      </c>
      <c r="E150" s="145" t="s">
        <v>288</v>
      </c>
      <c r="F150" s="15">
        <v>385969.67</v>
      </c>
      <c r="G150" s="16">
        <v>0.187788372903027</v>
      </c>
      <c r="H150" s="17">
        <v>73043.67</v>
      </c>
      <c r="I150" s="16">
        <v>0.12572016502129801</v>
      </c>
      <c r="J150" s="17">
        <v>127254.6</v>
      </c>
      <c r="K150" s="16">
        <v>0.142144198817275</v>
      </c>
      <c r="L150" s="18">
        <v>5.2840947066323496</v>
      </c>
      <c r="M150" s="16">
        <v>5.5136444926839098E-2</v>
      </c>
      <c r="N150" s="18">
        <v>3.0330508288109002</v>
      </c>
      <c r="O150" s="16">
        <v>3.9963582648336299E-2</v>
      </c>
      <c r="P150" s="15">
        <v>1259696.3799999999</v>
      </c>
      <c r="Q150" s="16">
        <v>0.180125619426035</v>
      </c>
      <c r="R150" s="17">
        <v>239310.35</v>
      </c>
      <c r="S150" s="16">
        <v>0.13351639328693601</v>
      </c>
      <c r="T150" s="17">
        <v>419013.64</v>
      </c>
      <c r="U150" s="16">
        <v>0.149284289364565</v>
      </c>
      <c r="V150" s="18">
        <v>5.26386084011828</v>
      </c>
      <c r="W150" s="16">
        <v>4.1119146061877603E-2</v>
      </c>
      <c r="X150" s="18">
        <v>3.0063374070591098</v>
      </c>
      <c r="Y150" s="16">
        <v>2.6835248986585899E-2</v>
      </c>
      <c r="Z150" s="15">
        <v>2413260.7200000002</v>
      </c>
      <c r="AA150" s="16">
        <v>0.20444398703032299</v>
      </c>
      <c r="AB150" s="17">
        <v>460312.22</v>
      </c>
      <c r="AC150" s="16">
        <v>0.16367832416568101</v>
      </c>
      <c r="AD150" s="17">
        <v>801439.65</v>
      </c>
      <c r="AE150" s="16">
        <v>0.16142976495195499</v>
      </c>
      <c r="AF150" s="18">
        <v>5.2426605576536698</v>
      </c>
      <c r="AG150" s="16">
        <v>3.50317282861397E-2</v>
      </c>
      <c r="AH150" s="18">
        <v>3.0111571345390802</v>
      </c>
      <c r="AI150" s="16">
        <v>3.70355775066155E-2</v>
      </c>
      <c r="AJ150" s="15">
        <v>4480999.71</v>
      </c>
      <c r="AK150" s="16">
        <v>0.25613357787563601</v>
      </c>
      <c r="AL150" s="17">
        <v>866766.36</v>
      </c>
      <c r="AM150" s="16">
        <v>0.244203506309597</v>
      </c>
      <c r="AN150" s="17">
        <v>1499202.81</v>
      </c>
      <c r="AO150" s="16">
        <v>0.20166711281573901</v>
      </c>
      <c r="AP150" s="18">
        <v>5.1697895958952502</v>
      </c>
      <c r="AQ150" s="16">
        <v>9.58852109445066E-3</v>
      </c>
      <c r="AR150" s="18">
        <v>2.9889216322907002</v>
      </c>
      <c r="AS150" s="16">
        <v>4.5325751598769899E-2</v>
      </c>
    </row>
    <row r="151" spans="3:45" x14ac:dyDescent="0.2">
      <c r="C151" s="144" t="s">
        <v>19</v>
      </c>
      <c r="D151" s="144" t="s">
        <v>11</v>
      </c>
      <c r="E151" s="145" t="s">
        <v>289</v>
      </c>
      <c r="F151" s="15">
        <v>196105.84</v>
      </c>
      <c r="G151" s="16">
        <v>5.4425160491258201E-2</v>
      </c>
      <c r="H151" s="17">
        <v>44633.18</v>
      </c>
      <c r="I151" s="16">
        <v>5.8997599570831498E-2</v>
      </c>
      <c r="J151" s="17">
        <v>74794.63</v>
      </c>
      <c r="K151" s="16">
        <v>3.1673975341773401E-2</v>
      </c>
      <c r="L151" s="18">
        <v>4.3937232345981201</v>
      </c>
      <c r="M151" s="16">
        <v>-4.3177048573350496E-3</v>
      </c>
      <c r="N151" s="18">
        <v>2.6219240605909802</v>
      </c>
      <c r="O151" s="16">
        <v>2.2052688827347601E-2</v>
      </c>
      <c r="P151" s="15">
        <v>650978.67000000004</v>
      </c>
      <c r="Q151" s="16">
        <v>8.5650544956060504E-2</v>
      </c>
      <c r="R151" s="17">
        <v>153969.95000000001</v>
      </c>
      <c r="S151" s="16">
        <v>9.3813836760184593E-2</v>
      </c>
      <c r="T151" s="17">
        <v>259811.88</v>
      </c>
      <c r="U151" s="16">
        <v>7.8738765416269896E-2</v>
      </c>
      <c r="V151" s="18">
        <v>4.2279592219131104</v>
      </c>
      <c r="W151" s="16">
        <v>-7.4631454912870198E-3</v>
      </c>
      <c r="X151" s="18">
        <v>2.5055769967100798</v>
      </c>
      <c r="Y151" s="16">
        <v>6.4072783526263203E-3</v>
      </c>
      <c r="Z151" s="15">
        <v>1267012.6599999999</v>
      </c>
      <c r="AA151" s="16">
        <v>0.106236167274858</v>
      </c>
      <c r="AB151" s="17">
        <v>295482</v>
      </c>
      <c r="AC151" s="16">
        <v>9.0437502057380395E-2</v>
      </c>
      <c r="AD151" s="17">
        <v>500490.52</v>
      </c>
      <c r="AE151" s="16">
        <v>7.6189487680880505E-2</v>
      </c>
      <c r="AF151" s="18">
        <v>4.2879520918363898</v>
      </c>
      <c r="AG151" s="16">
        <v>1.44883729582568E-2</v>
      </c>
      <c r="AH151" s="18">
        <v>2.5315417762558199</v>
      </c>
      <c r="AI151" s="16">
        <v>2.7919506683461399E-2</v>
      </c>
      <c r="AJ151" s="15">
        <v>2458988.88</v>
      </c>
      <c r="AK151" s="16">
        <v>0.13553189002190499</v>
      </c>
      <c r="AL151" s="17">
        <v>566981.91</v>
      </c>
      <c r="AM151" s="16">
        <v>9.6975729092291199E-2</v>
      </c>
      <c r="AN151" s="17">
        <v>974791.76</v>
      </c>
      <c r="AO151" s="16">
        <v>7.4038265966648101E-2</v>
      </c>
      <c r="AP151" s="18">
        <v>4.3369794284971102</v>
      </c>
      <c r="AQ151" s="16">
        <v>3.5147688236928903E-2</v>
      </c>
      <c r="AR151" s="18">
        <v>2.5225786479770802</v>
      </c>
      <c r="AS151" s="16">
        <v>5.7254593252235302E-2</v>
      </c>
    </row>
    <row r="152" spans="3:45" x14ac:dyDescent="0.2">
      <c r="C152" s="144" t="s">
        <v>19</v>
      </c>
      <c r="D152" s="144" t="s">
        <v>11</v>
      </c>
      <c r="E152" s="145" t="s">
        <v>290</v>
      </c>
      <c r="F152" s="15">
        <v>223689.98</v>
      </c>
      <c r="G152" s="16">
        <v>5.8442507554575397E-2</v>
      </c>
      <c r="H152" s="17">
        <v>49851.1</v>
      </c>
      <c r="I152" s="16">
        <v>6.7103145391040203E-2</v>
      </c>
      <c r="J152" s="17">
        <v>94644.93</v>
      </c>
      <c r="K152" s="16">
        <v>9.65637193262881E-2</v>
      </c>
      <c r="L152" s="18">
        <v>4.4871623695364802</v>
      </c>
      <c r="M152" s="16">
        <v>-8.1160269031829001E-3</v>
      </c>
      <c r="N152" s="18">
        <v>2.3634650054683299</v>
      </c>
      <c r="O152" s="16">
        <v>-3.4764246801028402E-2</v>
      </c>
      <c r="P152" s="15">
        <v>777553.31</v>
      </c>
      <c r="Q152" s="16">
        <v>7.4572424470373502E-2</v>
      </c>
      <c r="R152" s="17">
        <v>173996.16</v>
      </c>
      <c r="S152" s="16">
        <v>8.4983589261044504E-2</v>
      </c>
      <c r="T152" s="17">
        <v>328491.39</v>
      </c>
      <c r="U152" s="16">
        <v>0.101817220938859</v>
      </c>
      <c r="V152" s="18">
        <v>4.4687958056085799</v>
      </c>
      <c r="W152" s="16">
        <v>-9.5956887216716302E-3</v>
      </c>
      <c r="X152" s="18">
        <v>2.3670431970834902</v>
      </c>
      <c r="Y152" s="16">
        <v>-2.4727147071880499E-2</v>
      </c>
      <c r="Z152" s="15">
        <v>1446246.28</v>
      </c>
      <c r="AA152" s="16">
        <v>5.7507203168974501E-2</v>
      </c>
      <c r="AB152" s="17">
        <v>323659.2</v>
      </c>
      <c r="AC152" s="16">
        <v>4.2817484193218E-2</v>
      </c>
      <c r="AD152" s="17">
        <v>608939.67000000004</v>
      </c>
      <c r="AE152" s="16">
        <v>5.4873786658027099E-2</v>
      </c>
      <c r="AF152" s="18">
        <v>4.4684232056434698</v>
      </c>
      <c r="AG152" s="16">
        <v>1.40865675906089E-2</v>
      </c>
      <c r="AH152" s="18">
        <v>2.3750239165728901</v>
      </c>
      <c r="AI152" s="16">
        <v>2.4964280506870498E-3</v>
      </c>
      <c r="AJ152" s="15">
        <v>2740866.52</v>
      </c>
      <c r="AK152" s="16">
        <v>8.0137937139830598E-2</v>
      </c>
      <c r="AL152" s="17">
        <v>609502.9</v>
      </c>
      <c r="AM152" s="16">
        <v>8.5744824352974994E-2</v>
      </c>
      <c r="AN152" s="17">
        <v>1147498.8999999999</v>
      </c>
      <c r="AO152" s="16">
        <v>7.0904570953594495E-2</v>
      </c>
      <c r="AP152" s="18">
        <v>4.4968883987262398</v>
      </c>
      <c r="AQ152" s="16">
        <v>-5.1640929686085496E-3</v>
      </c>
      <c r="AR152" s="18">
        <v>2.3885569912093199</v>
      </c>
      <c r="AS152" s="16">
        <v>8.6220251894285702E-3</v>
      </c>
    </row>
    <row r="153" spans="3:45" x14ac:dyDescent="0.2">
      <c r="C153" s="144" t="s">
        <v>19</v>
      </c>
      <c r="D153" s="144" t="s">
        <v>11</v>
      </c>
      <c r="E153" s="145" t="s">
        <v>291</v>
      </c>
      <c r="F153" s="15">
        <v>186802.14</v>
      </c>
      <c r="G153" s="16">
        <v>0.125215741684266</v>
      </c>
      <c r="H153" s="17">
        <v>33020.14</v>
      </c>
      <c r="I153" s="16">
        <v>-4.9405650744134798E-2</v>
      </c>
      <c r="J153" s="17">
        <v>61822.25</v>
      </c>
      <c r="K153" s="16">
        <v>-6.7656676086279302E-2</v>
      </c>
      <c r="L153" s="18">
        <v>5.6572182916244502</v>
      </c>
      <c r="M153" s="16">
        <v>0.183697065488656</v>
      </c>
      <c r="N153" s="18">
        <v>3.0216004755569399</v>
      </c>
      <c r="O153" s="16">
        <v>0.20686844944727001</v>
      </c>
      <c r="P153" s="15">
        <v>650546.76</v>
      </c>
      <c r="Q153" s="16">
        <v>0.25328650520718998</v>
      </c>
      <c r="R153" s="17">
        <v>119890.57</v>
      </c>
      <c r="S153" s="16">
        <v>0.20625723471698301</v>
      </c>
      <c r="T153" s="17">
        <v>220981.35</v>
      </c>
      <c r="U153" s="16">
        <v>0.19371664198723801</v>
      </c>
      <c r="V153" s="18">
        <v>5.4261712159680302</v>
      </c>
      <c r="W153" s="16">
        <v>3.8987762424688599E-2</v>
      </c>
      <c r="X153" s="18">
        <v>2.94389893083738</v>
      </c>
      <c r="Y153" s="16">
        <v>4.9902850580002801E-2</v>
      </c>
      <c r="Z153" s="15">
        <v>1270877.02</v>
      </c>
      <c r="AA153" s="16">
        <v>0.214067986552824</v>
      </c>
      <c r="AB153" s="17">
        <v>231193.04</v>
      </c>
      <c r="AC153" s="16">
        <v>0.17907278637464899</v>
      </c>
      <c r="AD153" s="17">
        <v>431608.86</v>
      </c>
      <c r="AE153" s="16">
        <v>0.180082561977738</v>
      </c>
      <c r="AF153" s="18">
        <v>5.4970384056544299</v>
      </c>
      <c r="AG153" s="16">
        <v>2.9680271296716701E-2</v>
      </c>
      <c r="AH153" s="18">
        <v>2.9445109630047899</v>
      </c>
      <c r="AI153" s="16">
        <v>2.8799192251539301E-2</v>
      </c>
      <c r="AJ153" s="15">
        <v>2408703.44</v>
      </c>
      <c r="AK153" s="16">
        <v>0.273930248655471</v>
      </c>
      <c r="AL153" s="17">
        <v>439410.41</v>
      </c>
      <c r="AM153" s="16">
        <v>0.27719734431793902</v>
      </c>
      <c r="AN153" s="17">
        <v>842652.77</v>
      </c>
      <c r="AO153" s="16">
        <v>0.29421650465348198</v>
      </c>
      <c r="AP153" s="18">
        <v>5.4816713149786302</v>
      </c>
      <c r="AQ153" s="16">
        <v>-2.5580194611298599E-3</v>
      </c>
      <c r="AR153" s="18">
        <v>2.8584768551819999</v>
      </c>
      <c r="AS153" s="16">
        <v>-1.5674545893264301E-2</v>
      </c>
    </row>
    <row r="154" spans="3:45" x14ac:dyDescent="0.2">
      <c r="C154" s="144" t="s">
        <v>19</v>
      </c>
      <c r="D154" s="144" t="s">
        <v>11</v>
      </c>
      <c r="E154" s="145" t="s">
        <v>292</v>
      </c>
      <c r="F154" s="15">
        <v>990123.86</v>
      </c>
      <c r="G154" s="16">
        <v>8.2635839504378306E-2</v>
      </c>
      <c r="H154" s="17">
        <v>186224.74</v>
      </c>
      <c r="I154" s="16">
        <v>5.7866289945123703E-2</v>
      </c>
      <c r="J154" s="17">
        <v>374244.12</v>
      </c>
      <c r="K154" s="16">
        <v>6.3080359031099806E-2</v>
      </c>
      <c r="L154" s="18">
        <v>5.3168223513159401</v>
      </c>
      <c r="M154" s="16">
        <v>2.3414631692763001E-2</v>
      </c>
      <c r="N154" s="18">
        <v>2.6456631035378702</v>
      </c>
      <c r="O154" s="16">
        <v>1.83951103104768E-2</v>
      </c>
      <c r="P154" s="15">
        <v>3185828.97</v>
      </c>
      <c r="Q154" s="16">
        <v>5.1581831331887901E-2</v>
      </c>
      <c r="R154" s="17">
        <v>591577.82999999996</v>
      </c>
      <c r="S154" s="16">
        <v>1.0207594511655401E-2</v>
      </c>
      <c r="T154" s="17">
        <v>1182125.94</v>
      </c>
      <c r="U154" s="16">
        <v>1.1815686816732399E-2</v>
      </c>
      <c r="V154" s="18">
        <v>5.3853082526774196</v>
      </c>
      <c r="W154" s="16">
        <v>4.0956172815383898E-2</v>
      </c>
      <c r="X154" s="18">
        <v>2.6949996292273202</v>
      </c>
      <c r="Y154" s="16">
        <v>3.9301767143246701E-2</v>
      </c>
      <c r="Z154" s="15">
        <v>6372112.6500000004</v>
      </c>
      <c r="AA154" s="16">
        <v>4.1667430221114403E-2</v>
      </c>
      <c r="AB154" s="17">
        <v>1176893.21</v>
      </c>
      <c r="AC154" s="16">
        <v>5.7135008471960796E-3</v>
      </c>
      <c r="AD154" s="17">
        <v>2346744.4900000002</v>
      </c>
      <c r="AE154" s="16">
        <v>6.7383482069343498E-3</v>
      </c>
      <c r="AF154" s="18">
        <v>5.41435076339679</v>
      </c>
      <c r="AG154" s="16">
        <v>3.5749673583611502E-2</v>
      </c>
      <c r="AH154" s="18">
        <v>2.71529886493949</v>
      </c>
      <c r="AI154" s="16">
        <v>3.4695293048477897E-2</v>
      </c>
      <c r="AJ154" s="15">
        <v>11971175.68</v>
      </c>
      <c r="AK154" s="16">
        <v>4.6570026923285497E-2</v>
      </c>
      <c r="AL154" s="17">
        <v>2245045.9500000002</v>
      </c>
      <c r="AM154" s="16">
        <v>3.2917647929850503E-2</v>
      </c>
      <c r="AN154" s="17">
        <v>4516797.5999999996</v>
      </c>
      <c r="AO154" s="16">
        <v>3.3888196345031603E-2</v>
      </c>
      <c r="AP154" s="18">
        <v>5.3322631013409802</v>
      </c>
      <c r="AQ154" s="16">
        <v>1.32172966749061E-2</v>
      </c>
      <c r="AR154" s="18">
        <v>2.65036796866878</v>
      </c>
      <c r="AS154" s="16">
        <v>1.2266152784301401E-2</v>
      </c>
    </row>
    <row r="155" spans="3:45" x14ac:dyDescent="0.2">
      <c r="C155" s="144" t="s">
        <v>19</v>
      </c>
      <c r="D155" s="144" t="s">
        <v>11</v>
      </c>
      <c r="E155" s="145" t="s">
        <v>293</v>
      </c>
      <c r="F155" s="15">
        <v>106240.79</v>
      </c>
      <c r="G155" s="16">
        <v>0.21241338195884299</v>
      </c>
      <c r="H155" s="17">
        <v>22074.47</v>
      </c>
      <c r="I155" s="16">
        <v>0.279949508186075</v>
      </c>
      <c r="J155" s="17">
        <v>37511.72</v>
      </c>
      <c r="K155" s="16">
        <v>0.28388025516249499</v>
      </c>
      <c r="L155" s="18">
        <v>4.8128353704528397</v>
      </c>
      <c r="M155" s="16">
        <v>-5.2764680009091201E-2</v>
      </c>
      <c r="N155" s="18">
        <v>2.8322025756217002</v>
      </c>
      <c r="O155" s="16">
        <v>-5.5664749820929803E-2</v>
      </c>
      <c r="P155" s="15">
        <v>354462.67</v>
      </c>
      <c r="Q155" s="16">
        <v>0.191048947825084</v>
      </c>
      <c r="R155" s="17">
        <v>77798.89</v>
      </c>
      <c r="S155" s="16">
        <v>0.34513024781179802</v>
      </c>
      <c r="T155" s="17">
        <v>131246.07999999999</v>
      </c>
      <c r="U155" s="16">
        <v>0.34303086863179699</v>
      </c>
      <c r="V155" s="18">
        <v>4.5561404539319303</v>
      </c>
      <c r="W155" s="16">
        <v>-0.114547494740652</v>
      </c>
      <c r="X155" s="18">
        <v>2.70074862426367</v>
      </c>
      <c r="Y155" s="16">
        <v>-0.11316338615622699</v>
      </c>
      <c r="Z155" s="15">
        <v>660088.11</v>
      </c>
      <c r="AA155" s="16">
        <v>0.193476082948534</v>
      </c>
      <c r="AB155" s="17">
        <v>144284.47</v>
      </c>
      <c r="AC155" s="16">
        <v>0.36965694421991402</v>
      </c>
      <c r="AD155" s="17">
        <v>243369.99</v>
      </c>
      <c r="AE155" s="16">
        <v>0.35207157462872102</v>
      </c>
      <c r="AF155" s="18">
        <v>4.5749075420244498</v>
      </c>
      <c r="AG155" s="16">
        <v>-0.12863137883897199</v>
      </c>
      <c r="AH155" s="18">
        <v>2.7122822744086101</v>
      </c>
      <c r="AI155" s="16">
        <v>-0.117298148009463</v>
      </c>
      <c r="AJ155" s="15">
        <v>1214121.46</v>
      </c>
      <c r="AK155" s="16">
        <v>0.20614984680150999</v>
      </c>
      <c r="AL155" s="17">
        <v>263816.84999999998</v>
      </c>
      <c r="AM155" s="16">
        <v>0.26910462546101899</v>
      </c>
      <c r="AN155" s="17">
        <v>454432.94</v>
      </c>
      <c r="AO155" s="16">
        <v>0.23041527458500999</v>
      </c>
      <c r="AP155" s="18">
        <v>4.6021376572421397</v>
      </c>
      <c r="AQ155" s="16">
        <v>-4.9605664810054399E-2</v>
      </c>
      <c r="AR155" s="18">
        <v>2.6717285503115198</v>
      </c>
      <c r="AS155" s="16">
        <v>-1.9721331720043801E-2</v>
      </c>
    </row>
    <row r="156" spans="3:45" ht="11.25" customHeight="1" x14ac:dyDescent="0.2">
      <c r="C156" s="144" t="s">
        <v>19</v>
      </c>
      <c r="D156" s="144" t="s">
        <v>11</v>
      </c>
      <c r="E156" s="145" t="s">
        <v>294</v>
      </c>
      <c r="F156" s="15">
        <v>665417.09</v>
      </c>
      <c r="G156" s="16">
        <v>8.0562399609253904E-2</v>
      </c>
      <c r="H156" s="17">
        <v>145509.07999999999</v>
      </c>
      <c r="I156" s="16">
        <v>0.13484900703788699</v>
      </c>
      <c r="J156" s="17">
        <v>277985.90000000002</v>
      </c>
      <c r="K156" s="16">
        <v>0.127309870662207</v>
      </c>
      <c r="L156" s="18">
        <v>4.57302795124538</v>
      </c>
      <c r="M156" s="16">
        <v>-4.7835973853762599E-2</v>
      </c>
      <c r="N156" s="18">
        <v>2.3937080621715001</v>
      </c>
      <c r="O156" s="16">
        <v>-4.1468164405845803E-2</v>
      </c>
      <c r="P156" s="15">
        <v>2252712.0099999998</v>
      </c>
      <c r="Q156" s="16">
        <v>6.2668486683326002E-2</v>
      </c>
      <c r="R156" s="17">
        <v>489221.62</v>
      </c>
      <c r="S156" s="16">
        <v>0.10777436883257401</v>
      </c>
      <c r="T156" s="17">
        <v>935353.63</v>
      </c>
      <c r="U156" s="16">
        <v>8.8545966591782904E-2</v>
      </c>
      <c r="V156" s="18">
        <v>4.6046861338630096</v>
      </c>
      <c r="W156" s="16">
        <v>-4.0717571572614498E-2</v>
      </c>
      <c r="X156" s="18">
        <v>2.4084067648296799</v>
      </c>
      <c r="Y156" s="16">
        <v>-2.3772519216141801E-2</v>
      </c>
      <c r="Z156" s="15">
        <v>4324554.83</v>
      </c>
      <c r="AA156" s="16">
        <v>5.4776594332657802E-2</v>
      </c>
      <c r="AB156" s="17">
        <v>933969.59</v>
      </c>
      <c r="AC156" s="16">
        <v>6.8231896951564897E-2</v>
      </c>
      <c r="AD156" s="17">
        <v>1790068.93</v>
      </c>
      <c r="AE156" s="16">
        <v>5.1253475183897501E-2</v>
      </c>
      <c r="AF156" s="18">
        <v>4.6302951148548601</v>
      </c>
      <c r="AG156" s="16">
        <v>-1.2595862993142901E-2</v>
      </c>
      <c r="AH156" s="18">
        <v>2.4158593881633399</v>
      </c>
      <c r="AI156" s="16">
        <v>3.3513507749822601E-3</v>
      </c>
      <c r="AJ156" s="15">
        <v>8278493.9800000004</v>
      </c>
      <c r="AK156" s="16">
        <v>9.3450241892740496E-2</v>
      </c>
      <c r="AL156" s="17">
        <v>1775747.47</v>
      </c>
      <c r="AM156" s="16">
        <v>0.110608266332116</v>
      </c>
      <c r="AN156" s="17">
        <v>3428433.29</v>
      </c>
      <c r="AO156" s="16">
        <v>8.9507899603959704E-2</v>
      </c>
      <c r="AP156" s="18">
        <v>4.6619770659169202</v>
      </c>
      <c r="AQ156" s="16">
        <v>-1.54492136962398E-2</v>
      </c>
      <c r="AR156" s="18">
        <v>2.41465803174487</v>
      </c>
      <c r="AS156" s="16">
        <v>3.61846140832363E-3</v>
      </c>
    </row>
    <row r="157" spans="3:45" x14ac:dyDescent="0.2">
      <c r="C157" s="144" t="s">
        <v>19</v>
      </c>
      <c r="D157" s="144" t="s">
        <v>11</v>
      </c>
      <c r="E157" s="145" t="s">
        <v>295</v>
      </c>
      <c r="F157" s="15">
        <v>244558.17</v>
      </c>
      <c r="G157" s="16">
        <v>0.16143105371497299</v>
      </c>
      <c r="H157" s="17">
        <v>57662.400000000001</v>
      </c>
      <c r="I157" s="16">
        <v>0.171407153696605</v>
      </c>
      <c r="J157" s="17">
        <v>109845.94</v>
      </c>
      <c r="K157" s="16">
        <v>0.17487327531373301</v>
      </c>
      <c r="L157" s="18">
        <v>4.2412069216681898</v>
      </c>
      <c r="M157" s="16">
        <v>-8.5163386190274509E-3</v>
      </c>
      <c r="N157" s="18">
        <v>2.2263742292159399</v>
      </c>
      <c r="O157" s="16">
        <v>-1.14414225612287E-2</v>
      </c>
      <c r="P157" s="15">
        <v>834520.88</v>
      </c>
      <c r="Q157" s="16">
        <v>0.14298040908005299</v>
      </c>
      <c r="R157" s="17">
        <v>201691.77</v>
      </c>
      <c r="S157" s="16">
        <v>0.116782633338047</v>
      </c>
      <c r="T157" s="17">
        <v>385774.01</v>
      </c>
      <c r="U157" s="16">
        <v>0.11184867555865501</v>
      </c>
      <c r="V157" s="18">
        <v>4.1376050197784497</v>
      </c>
      <c r="W157" s="16">
        <v>2.34582585365792E-2</v>
      </c>
      <c r="X157" s="18">
        <v>2.1632376945248302</v>
      </c>
      <c r="Y157" s="16">
        <v>2.7999973562729801E-2</v>
      </c>
      <c r="Z157" s="15">
        <v>1640139.09</v>
      </c>
      <c r="AA157" s="16">
        <v>0.14263503961325999</v>
      </c>
      <c r="AB157" s="17">
        <v>403939.14</v>
      </c>
      <c r="AC157" s="16">
        <v>0.12923923739259799</v>
      </c>
      <c r="AD157" s="17">
        <v>772984.95</v>
      </c>
      <c r="AE157" s="16">
        <v>0.12625247578207699</v>
      </c>
      <c r="AF157" s="18">
        <v>4.0603618901599896</v>
      </c>
      <c r="AG157" s="16">
        <v>1.1862678675241101E-2</v>
      </c>
      <c r="AH157" s="18">
        <v>2.1218253861216798</v>
      </c>
      <c r="AI157" s="16">
        <v>1.45460846332943E-2</v>
      </c>
      <c r="AJ157" s="15">
        <v>3119085.46</v>
      </c>
      <c r="AK157" s="16">
        <v>0.17478143825978201</v>
      </c>
      <c r="AL157" s="17">
        <v>765984.77</v>
      </c>
      <c r="AM157" s="16">
        <v>0.171797190488477</v>
      </c>
      <c r="AN157" s="17">
        <v>1488269.01</v>
      </c>
      <c r="AO157" s="16">
        <v>0.16865749859338899</v>
      </c>
      <c r="AP157" s="18">
        <v>4.0719940946084296</v>
      </c>
      <c r="AQ157" s="16">
        <v>2.5467271943715899E-3</v>
      </c>
      <c r="AR157" s="18">
        <v>2.0957806949161699</v>
      </c>
      <c r="AS157" s="16">
        <v>5.2401492086126102E-3</v>
      </c>
    </row>
    <row r="158" spans="3:45" ht="11.25" customHeight="1" x14ac:dyDescent="0.2">
      <c r="C158" s="144" t="s">
        <v>19</v>
      </c>
      <c r="D158" s="144" t="s">
        <v>11</v>
      </c>
      <c r="E158" s="145" t="s">
        <v>296</v>
      </c>
      <c r="F158" s="15">
        <v>416816.17</v>
      </c>
      <c r="G158" s="16">
        <v>0.67149979245413705</v>
      </c>
      <c r="H158" s="17">
        <v>108478.75</v>
      </c>
      <c r="I158" s="16">
        <v>0.87352894849739504</v>
      </c>
      <c r="J158" s="17">
        <v>204670.59</v>
      </c>
      <c r="K158" s="16">
        <v>0.96163809103557796</v>
      </c>
      <c r="L158" s="18">
        <v>3.8423762257585001</v>
      </c>
      <c r="M158" s="16">
        <v>-0.107833485148596</v>
      </c>
      <c r="N158" s="18">
        <v>2.03652205233786</v>
      </c>
      <c r="O158" s="16">
        <v>-0.14790613003863201</v>
      </c>
      <c r="P158" s="15">
        <v>1065524.6599999999</v>
      </c>
      <c r="Q158" s="16">
        <v>0.21040889847035499</v>
      </c>
      <c r="R158" s="17">
        <v>263838.43</v>
      </c>
      <c r="S158" s="16">
        <v>0.25168151821749701</v>
      </c>
      <c r="T158" s="17">
        <v>489707.6</v>
      </c>
      <c r="U158" s="16">
        <v>0.27025146801646199</v>
      </c>
      <c r="V158" s="18">
        <v>4.0385498806978202</v>
      </c>
      <c r="W158" s="16">
        <v>-3.2973739043393298E-2</v>
      </c>
      <c r="X158" s="18">
        <v>2.1758385207826101</v>
      </c>
      <c r="Y158" s="16">
        <v>-4.7110805264057802E-2</v>
      </c>
      <c r="Z158" s="15">
        <v>2002810.56</v>
      </c>
      <c r="AA158" s="16">
        <v>0.118893531640654</v>
      </c>
      <c r="AB158" s="17">
        <v>484136.09</v>
      </c>
      <c r="AC158" s="16">
        <v>0.128674738556777</v>
      </c>
      <c r="AD158" s="17">
        <v>891239.58</v>
      </c>
      <c r="AE158" s="16">
        <v>0.13451164039737101</v>
      </c>
      <c r="AF158" s="18">
        <v>4.1368751501256602</v>
      </c>
      <c r="AG158" s="16">
        <v>-8.6660989051902306E-3</v>
      </c>
      <c r="AH158" s="18">
        <v>2.24721904743055</v>
      </c>
      <c r="AI158" s="16">
        <v>-1.3766371538723499E-2</v>
      </c>
      <c r="AJ158" s="15">
        <v>3743166.2</v>
      </c>
      <c r="AK158" s="16">
        <v>9.4493085739483104E-2</v>
      </c>
      <c r="AL158" s="17">
        <v>894133.34</v>
      </c>
      <c r="AM158" s="16">
        <v>7.7354299168361895E-2</v>
      </c>
      <c r="AN158" s="17">
        <v>1679004.8</v>
      </c>
      <c r="AO158" s="16">
        <v>7.0429419544507599E-2</v>
      </c>
      <c r="AP158" s="18">
        <v>4.1863624054103603</v>
      </c>
      <c r="AQ158" s="16">
        <v>1.5908217551413799E-2</v>
      </c>
      <c r="AR158" s="18">
        <v>2.2293957706374599</v>
      </c>
      <c r="AS158" s="16">
        <v>2.24803856803703E-2</v>
      </c>
    </row>
    <row r="159" spans="3:45" x14ac:dyDescent="0.2">
      <c r="C159" s="144" t="s">
        <v>19</v>
      </c>
      <c r="D159" s="144" t="s">
        <v>11</v>
      </c>
      <c r="E159" s="145" t="s">
        <v>297</v>
      </c>
      <c r="F159" s="15">
        <v>168751.39</v>
      </c>
      <c r="G159" s="16">
        <v>0.13559796058380399</v>
      </c>
      <c r="H159" s="17">
        <v>34962.58</v>
      </c>
      <c r="I159" s="16">
        <v>0.218815221934545</v>
      </c>
      <c r="J159" s="17">
        <v>63840.83</v>
      </c>
      <c r="K159" s="16">
        <v>0.23306355911906601</v>
      </c>
      <c r="L159" s="18">
        <v>4.82662864125016</v>
      </c>
      <c r="M159" s="16">
        <v>-6.8277175943582402E-2</v>
      </c>
      <c r="N159" s="18">
        <v>2.64331447445154</v>
      </c>
      <c r="O159" s="16">
        <v>-7.9043450610846694E-2</v>
      </c>
      <c r="P159" s="15">
        <v>568791.96</v>
      </c>
      <c r="Q159" s="16">
        <v>0.14784755965329799</v>
      </c>
      <c r="R159" s="17">
        <v>118032.31</v>
      </c>
      <c r="S159" s="16">
        <v>0.26412944654962001</v>
      </c>
      <c r="T159" s="17">
        <v>213001.43</v>
      </c>
      <c r="U159" s="16">
        <v>0.258347677711321</v>
      </c>
      <c r="V159" s="18">
        <v>4.8189513532354002</v>
      </c>
      <c r="W159" s="16">
        <v>-9.1985743401284806E-2</v>
      </c>
      <c r="X159" s="18">
        <v>2.6703668609173201</v>
      </c>
      <c r="Y159" s="16">
        <v>-8.7813662325025799E-2</v>
      </c>
      <c r="Z159" s="15">
        <v>1050729.5900000001</v>
      </c>
      <c r="AA159" s="16">
        <v>0.14385191250366</v>
      </c>
      <c r="AB159" s="17">
        <v>218925.13</v>
      </c>
      <c r="AC159" s="16">
        <v>0.26170104921250698</v>
      </c>
      <c r="AD159" s="17">
        <v>394385.7</v>
      </c>
      <c r="AE159" s="16">
        <v>0.24461787394138901</v>
      </c>
      <c r="AF159" s="18">
        <v>4.7994928220437698</v>
      </c>
      <c r="AG159" s="16">
        <v>-9.3404960535146297E-2</v>
      </c>
      <c r="AH159" s="18">
        <v>2.6642182766768698</v>
      </c>
      <c r="AI159" s="16">
        <v>-8.0961364566161001E-2</v>
      </c>
      <c r="AJ159" s="15">
        <v>1972301.3</v>
      </c>
      <c r="AK159" s="16">
        <v>0.15194134930376299</v>
      </c>
      <c r="AL159" s="17">
        <v>406719.5</v>
      </c>
      <c r="AM159" s="16">
        <v>0.21521803109458501</v>
      </c>
      <c r="AN159" s="17">
        <v>744737</v>
      </c>
      <c r="AO159" s="16">
        <v>0.18177189251008699</v>
      </c>
      <c r="AP159" s="18">
        <v>4.8492912191326001</v>
      </c>
      <c r="AQ159" s="16">
        <v>-5.2070229515790198E-2</v>
      </c>
      <c r="AR159" s="18">
        <v>2.6483192053033502</v>
      </c>
      <c r="AS159" s="16">
        <v>-2.52422175509384E-2</v>
      </c>
    </row>
    <row r="160" spans="3:45" x14ac:dyDescent="0.2">
      <c r="C160" s="144" t="s">
        <v>19</v>
      </c>
      <c r="D160" s="144" t="s">
        <v>11</v>
      </c>
      <c r="E160" s="145" t="s">
        <v>298</v>
      </c>
      <c r="F160" s="15">
        <v>289764.99</v>
      </c>
      <c r="G160" s="16">
        <v>9.99233301047808E-2</v>
      </c>
      <c r="H160" s="17">
        <v>65434.22</v>
      </c>
      <c r="I160" s="16">
        <v>0.103589004961867</v>
      </c>
      <c r="J160" s="17">
        <v>99878.23</v>
      </c>
      <c r="K160" s="16">
        <v>5.9467428914023603E-2</v>
      </c>
      <c r="L160" s="18">
        <v>4.42834024765635</v>
      </c>
      <c r="M160" s="16">
        <v>-3.3215942172355301E-3</v>
      </c>
      <c r="N160" s="18">
        <v>2.9011826701374299</v>
      </c>
      <c r="O160" s="16">
        <v>3.8185129704483102E-2</v>
      </c>
      <c r="P160" s="15">
        <v>935941.19</v>
      </c>
      <c r="Q160" s="16">
        <v>0.13499328123006901</v>
      </c>
      <c r="R160" s="17">
        <v>212617</v>
      </c>
      <c r="S160" s="16">
        <v>0.17004263380302101</v>
      </c>
      <c r="T160" s="17">
        <v>330889.99</v>
      </c>
      <c r="U160" s="16">
        <v>0.12674512441545999</v>
      </c>
      <c r="V160" s="18">
        <v>4.4020054370064496</v>
      </c>
      <c r="W160" s="16">
        <v>-2.9955620043545302E-2</v>
      </c>
      <c r="X160" s="18">
        <v>2.8285569775017998</v>
      </c>
      <c r="Y160" s="16">
        <v>7.3203394768518301E-3</v>
      </c>
      <c r="Z160" s="15">
        <v>1696903.32</v>
      </c>
      <c r="AA160" s="16">
        <v>0.14607113750738401</v>
      </c>
      <c r="AB160" s="17">
        <v>385751.5</v>
      </c>
      <c r="AC160" s="16">
        <v>0.18194044912336799</v>
      </c>
      <c r="AD160" s="17">
        <v>602215.34</v>
      </c>
      <c r="AE160" s="16">
        <v>0.138456058492541</v>
      </c>
      <c r="AF160" s="18">
        <v>4.3989545601248503</v>
      </c>
      <c r="AG160" s="16">
        <v>-3.03478162902267E-2</v>
      </c>
      <c r="AH160" s="18">
        <v>2.8177683418027799</v>
      </c>
      <c r="AI160" s="16">
        <v>6.6889529534645102E-3</v>
      </c>
      <c r="AJ160" s="15">
        <v>3108407.26</v>
      </c>
      <c r="AK160" s="16">
        <v>0.13509533600881499</v>
      </c>
      <c r="AL160" s="17">
        <v>691931.32</v>
      </c>
      <c r="AM160" s="16">
        <v>0.20826318919616099</v>
      </c>
      <c r="AN160" s="17">
        <v>1109509.81</v>
      </c>
      <c r="AO160" s="16">
        <v>0.13208207756151699</v>
      </c>
      <c r="AP160" s="18">
        <v>4.4923638664022301</v>
      </c>
      <c r="AQ160" s="16">
        <v>-6.0556221394134399E-2</v>
      </c>
      <c r="AR160" s="18">
        <v>2.8016041246178802</v>
      </c>
      <c r="AS160" s="16">
        <v>2.66169609697239E-3</v>
      </c>
    </row>
    <row r="161" spans="3:45" x14ac:dyDescent="0.2">
      <c r="C161" s="144" t="s">
        <v>19</v>
      </c>
      <c r="D161" s="144" t="s">
        <v>11</v>
      </c>
      <c r="E161" s="145" t="s">
        <v>299</v>
      </c>
      <c r="F161" s="15">
        <v>1316017.3999999999</v>
      </c>
      <c r="G161" s="16">
        <v>7.3714459124104501E-2</v>
      </c>
      <c r="H161" s="17">
        <v>360131.19</v>
      </c>
      <c r="I161" s="16">
        <v>7.0294835191396704E-2</v>
      </c>
      <c r="J161" s="17">
        <v>463162.36</v>
      </c>
      <c r="K161" s="16">
        <v>5.4688518133520499E-2</v>
      </c>
      <c r="L161" s="18">
        <v>3.6542722111905901</v>
      </c>
      <c r="M161" s="16">
        <v>3.1950298368920199E-3</v>
      </c>
      <c r="N161" s="18">
        <v>2.8413738111188498</v>
      </c>
      <c r="O161" s="16">
        <v>1.80393933028247E-2</v>
      </c>
      <c r="P161" s="15">
        <v>4390275.99</v>
      </c>
      <c r="Q161" s="16">
        <v>3.6635801646575303E-2</v>
      </c>
      <c r="R161" s="17">
        <v>1227472.1599999999</v>
      </c>
      <c r="S161" s="16">
        <v>5.1419692044479298E-2</v>
      </c>
      <c r="T161" s="17">
        <v>1592449.27</v>
      </c>
      <c r="U161" s="16">
        <v>4.3368932392325501E-3</v>
      </c>
      <c r="V161" s="18">
        <v>3.5766807045139002</v>
      </c>
      <c r="W161" s="16">
        <v>-1.40608840691928E-2</v>
      </c>
      <c r="X161" s="18">
        <v>2.7569330293328602</v>
      </c>
      <c r="Y161" s="16">
        <v>3.2159436365193202E-2</v>
      </c>
      <c r="Z161" s="15">
        <v>8703368.8900000006</v>
      </c>
      <c r="AA161" s="16">
        <v>-1.9277035902890999E-3</v>
      </c>
      <c r="AB161" s="17">
        <v>2433208.5099999998</v>
      </c>
      <c r="AC161" s="16">
        <v>9.4101865050902705E-2</v>
      </c>
      <c r="AD161" s="17">
        <v>3180951.42</v>
      </c>
      <c r="AE161" s="16">
        <v>-2.93661916783397E-2</v>
      </c>
      <c r="AF161" s="18">
        <v>3.5769104268010299</v>
      </c>
      <c r="AG161" s="16">
        <v>-8.7770226620282804E-2</v>
      </c>
      <c r="AH161" s="18">
        <v>2.7360898488666598</v>
      </c>
      <c r="AI161" s="16">
        <v>2.8268630097992301E-2</v>
      </c>
      <c r="AJ161" s="15">
        <v>17142889.010000002</v>
      </c>
      <c r="AK161" s="16">
        <v>-1.90322598517201E-2</v>
      </c>
      <c r="AL161" s="17">
        <v>4852458.2699999996</v>
      </c>
      <c r="AM161" s="16">
        <v>0.103026918973232</v>
      </c>
      <c r="AN161" s="17">
        <v>6201011.4800000004</v>
      </c>
      <c r="AO161" s="16">
        <v>-5.1509757428084502E-2</v>
      </c>
      <c r="AP161" s="18">
        <v>3.5328256434444301</v>
      </c>
      <c r="AQ161" s="16">
        <v>-0.110658386232834</v>
      </c>
      <c r="AR161" s="18">
        <v>2.7645310874347899</v>
      </c>
      <c r="AS161" s="16">
        <v>3.4241256386885799E-2</v>
      </c>
    </row>
    <row r="162" spans="3:45" ht="11.25" customHeight="1" x14ac:dyDescent="0.2">
      <c r="C162" s="144" t="s">
        <v>19</v>
      </c>
      <c r="D162" s="144" t="s">
        <v>11</v>
      </c>
      <c r="E162" s="145" t="s">
        <v>300</v>
      </c>
      <c r="F162" s="15">
        <v>535035.56000000006</v>
      </c>
      <c r="G162" s="16">
        <v>0.20419005078328401</v>
      </c>
      <c r="H162" s="17">
        <v>125363.78</v>
      </c>
      <c r="I162" s="16">
        <v>0.281623195944321</v>
      </c>
      <c r="J162" s="17">
        <v>207387.99</v>
      </c>
      <c r="K162" s="16">
        <v>0.30321899909247002</v>
      </c>
      <c r="L162" s="18">
        <v>4.2678639715554203</v>
      </c>
      <c r="M162" s="16">
        <v>-6.0418027237703703E-2</v>
      </c>
      <c r="N162" s="18">
        <v>2.5798772629022499</v>
      </c>
      <c r="O162" s="16">
        <v>-7.5987956266864998E-2</v>
      </c>
      <c r="P162" s="15">
        <v>1721419.76</v>
      </c>
      <c r="Q162" s="16">
        <v>0.116070042854549</v>
      </c>
      <c r="R162" s="17">
        <v>403076.56</v>
      </c>
      <c r="S162" s="16">
        <v>0.133796179354427</v>
      </c>
      <c r="T162" s="17">
        <v>661082.75</v>
      </c>
      <c r="U162" s="16">
        <v>0.168675576528663</v>
      </c>
      <c r="V162" s="18">
        <v>4.2707017247542298</v>
      </c>
      <c r="W162" s="16">
        <v>-1.5634323719428501E-2</v>
      </c>
      <c r="X162" s="18">
        <v>2.60393991523754</v>
      </c>
      <c r="Y162" s="16">
        <v>-4.5012948615191201E-2</v>
      </c>
      <c r="Z162" s="15">
        <v>3331371.18</v>
      </c>
      <c r="AA162" s="16">
        <v>0.114721161987843</v>
      </c>
      <c r="AB162" s="17">
        <v>787866.21</v>
      </c>
      <c r="AC162" s="16">
        <v>0.137255573029475</v>
      </c>
      <c r="AD162" s="17">
        <v>1293788.06</v>
      </c>
      <c r="AE162" s="16">
        <v>0.17001439045974201</v>
      </c>
      <c r="AF162" s="18">
        <v>4.2283463076808401</v>
      </c>
      <c r="AG162" s="16">
        <v>-1.9814729051275199E-2</v>
      </c>
      <c r="AH162" s="18">
        <v>2.5748971435089598</v>
      </c>
      <c r="AI162" s="16">
        <v>-4.7258588375287298E-2</v>
      </c>
      <c r="AJ162" s="15">
        <v>6363575.9800000004</v>
      </c>
      <c r="AK162" s="16">
        <v>8.7616563103681697E-2</v>
      </c>
      <c r="AL162" s="17">
        <v>1481220.3</v>
      </c>
      <c r="AM162" s="16">
        <v>0.117231243249761</v>
      </c>
      <c r="AN162" s="17">
        <v>2415249.84</v>
      </c>
      <c r="AO162" s="16">
        <v>0.12870377901639901</v>
      </c>
      <c r="AP162" s="18">
        <v>4.2961711907405</v>
      </c>
      <c r="AQ162" s="16">
        <v>-2.65072072814014E-2</v>
      </c>
      <c r="AR162" s="18">
        <v>2.6347485359941101</v>
      </c>
      <c r="AS162" s="16">
        <v>-3.6402124876840698E-2</v>
      </c>
    </row>
    <row r="163" spans="3:45" x14ac:dyDescent="0.2">
      <c r="C163" s="144" t="s">
        <v>19</v>
      </c>
      <c r="D163" s="144" t="s">
        <v>11</v>
      </c>
      <c r="E163" s="145" t="s">
        <v>301</v>
      </c>
      <c r="F163" s="15">
        <v>93333.759999999995</v>
      </c>
      <c r="G163" s="16">
        <v>0.178732793947673</v>
      </c>
      <c r="H163" s="17">
        <v>18309.66</v>
      </c>
      <c r="I163" s="16">
        <v>0.17476172297308101</v>
      </c>
      <c r="J163" s="17">
        <v>32144.28</v>
      </c>
      <c r="K163" s="16">
        <v>0.182633278710358</v>
      </c>
      <c r="L163" s="18">
        <v>5.0975146452746802</v>
      </c>
      <c r="M163" s="16">
        <v>3.3803203636405201E-3</v>
      </c>
      <c r="N163" s="18">
        <v>2.9035884455959202</v>
      </c>
      <c r="O163" s="16">
        <v>-3.2981354684513899E-3</v>
      </c>
      <c r="P163" s="15">
        <v>299429.52</v>
      </c>
      <c r="Q163" s="16">
        <v>0.190857028680678</v>
      </c>
      <c r="R163" s="17">
        <v>58438.9</v>
      </c>
      <c r="S163" s="16">
        <v>0.173325810842827</v>
      </c>
      <c r="T163" s="17">
        <v>103028.89</v>
      </c>
      <c r="U163" s="16">
        <v>0.185397580741195</v>
      </c>
      <c r="V163" s="18">
        <v>5.1238048628567601</v>
      </c>
      <c r="W163" s="16">
        <v>1.4941474632061601E-2</v>
      </c>
      <c r="X163" s="18">
        <v>2.9062675527223498</v>
      </c>
      <c r="Y163" s="16">
        <v>4.6055838380144997E-3</v>
      </c>
      <c r="Z163" s="15">
        <v>572321.64</v>
      </c>
      <c r="AA163" s="16">
        <v>0.238702145494708</v>
      </c>
      <c r="AB163" s="17">
        <v>111756.41</v>
      </c>
      <c r="AC163" s="16">
        <v>0.22014378419618499</v>
      </c>
      <c r="AD163" s="17">
        <v>196514.54</v>
      </c>
      <c r="AE163" s="16">
        <v>0.23489402753917801</v>
      </c>
      <c r="AF163" s="18">
        <v>5.12115269271803</v>
      </c>
      <c r="AG163" s="16">
        <v>1.52099789704285E-2</v>
      </c>
      <c r="AH163" s="18">
        <v>2.9123628205831502</v>
      </c>
      <c r="AI163" s="16">
        <v>3.0837609305779E-3</v>
      </c>
      <c r="AJ163" s="15">
        <v>1058268.9099999999</v>
      </c>
      <c r="AK163" s="16">
        <v>0.28014676334601002</v>
      </c>
      <c r="AL163" s="17">
        <v>201241.8</v>
      </c>
      <c r="AM163" s="16">
        <v>0.23398551128540299</v>
      </c>
      <c r="AN163" s="17">
        <v>364064.47</v>
      </c>
      <c r="AO163" s="16">
        <v>0.25792006373070098</v>
      </c>
      <c r="AP163" s="18">
        <v>5.2586933231565203</v>
      </c>
      <c r="AQ163" s="16">
        <v>3.7408260987215503E-2</v>
      </c>
      <c r="AR163" s="18">
        <v>2.90681732826057</v>
      </c>
      <c r="AS163" s="16">
        <v>1.7669405438521399E-2</v>
      </c>
    </row>
    <row r="164" spans="3:45" x14ac:dyDescent="0.2">
      <c r="C164" s="144" t="s">
        <v>19</v>
      </c>
      <c r="D164" s="144" t="s">
        <v>11</v>
      </c>
      <c r="E164" s="145" t="s">
        <v>302</v>
      </c>
      <c r="F164" s="15">
        <v>401737.05</v>
      </c>
      <c r="G164" s="16">
        <v>4.5891065951343402E-2</v>
      </c>
      <c r="H164" s="17">
        <v>89036.35</v>
      </c>
      <c r="I164" s="16">
        <v>7.48698550145869E-2</v>
      </c>
      <c r="J164" s="17">
        <v>166340.25</v>
      </c>
      <c r="K164" s="16">
        <v>8.5989560962252895E-2</v>
      </c>
      <c r="L164" s="18">
        <v>4.51205659261639</v>
      </c>
      <c r="M164" s="16">
        <v>-2.6960277030794799E-2</v>
      </c>
      <c r="N164" s="18">
        <v>2.41515237592826</v>
      </c>
      <c r="O164" s="16">
        <v>-3.6923462666970497E-2</v>
      </c>
      <c r="P164" s="15">
        <v>1394925.58</v>
      </c>
      <c r="Q164" s="16">
        <v>6.4017353485193801E-2</v>
      </c>
      <c r="R164" s="17">
        <v>306684.01</v>
      </c>
      <c r="S164" s="16">
        <v>8.4990917016898496E-2</v>
      </c>
      <c r="T164" s="17">
        <v>575205.1</v>
      </c>
      <c r="U164" s="16">
        <v>8.2826208574499405E-2</v>
      </c>
      <c r="V164" s="18">
        <v>4.5484131370266097</v>
      </c>
      <c r="W164" s="16">
        <v>-1.9330635125840399E-2</v>
      </c>
      <c r="X164" s="18">
        <v>2.4250925104801699</v>
      </c>
      <c r="Y164" s="16">
        <v>-1.7370151313632301E-2</v>
      </c>
      <c r="Z164" s="15">
        <v>2646551.2400000002</v>
      </c>
      <c r="AA164" s="16">
        <v>4.9903870695096997E-2</v>
      </c>
      <c r="AB164" s="17">
        <v>581511.75</v>
      </c>
      <c r="AC164" s="16">
        <v>4.32477276316958E-2</v>
      </c>
      <c r="AD164" s="17">
        <v>1088015.47</v>
      </c>
      <c r="AE164" s="16">
        <v>3.7792518122146401E-2</v>
      </c>
      <c r="AF164" s="18">
        <v>4.55115694566791</v>
      </c>
      <c r="AG164" s="16">
        <v>6.3802133348629803E-3</v>
      </c>
      <c r="AH164" s="18">
        <v>2.4324573620262999</v>
      </c>
      <c r="AI164" s="16">
        <v>1.1670302455895299E-2</v>
      </c>
      <c r="AJ164" s="15">
        <v>5087578.72</v>
      </c>
      <c r="AK164" s="16">
        <v>8.0724836742337297E-2</v>
      </c>
      <c r="AL164" s="17">
        <v>1113907.3700000001</v>
      </c>
      <c r="AM164" s="16">
        <v>9.3913497322311107E-2</v>
      </c>
      <c r="AN164" s="17">
        <v>2087375.73</v>
      </c>
      <c r="AO164" s="16">
        <v>6.9829255182455099E-2</v>
      </c>
      <c r="AP164" s="18">
        <v>4.56732656324915</v>
      </c>
      <c r="AQ164" s="16">
        <v>-1.20564017285252E-2</v>
      </c>
      <c r="AR164" s="18">
        <v>2.4373085529743101</v>
      </c>
      <c r="AS164" s="16">
        <v>1.01844116779403E-2</v>
      </c>
    </row>
    <row r="165" spans="3:45" x14ac:dyDescent="0.2">
      <c r="C165" s="144" t="s">
        <v>19</v>
      </c>
      <c r="D165" s="144" t="s">
        <v>11</v>
      </c>
      <c r="E165" s="145" t="s">
        <v>303</v>
      </c>
      <c r="F165" s="15">
        <v>168534.47</v>
      </c>
      <c r="G165" s="16">
        <v>3.9398466173975397E-2</v>
      </c>
      <c r="H165" s="17">
        <v>39140.01</v>
      </c>
      <c r="I165" s="16">
        <v>8.3571466143245093E-2</v>
      </c>
      <c r="J165" s="17">
        <v>62288.07</v>
      </c>
      <c r="K165" s="16">
        <v>4.0533623691691598E-2</v>
      </c>
      <c r="L165" s="18">
        <v>4.3059383479973601</v>
      </c>
      <c r="M165" s="16">
        <v>-4.0766115894962297E-2</v>
      </c>
      <c r="N165" s="18">
        <v>2.7057263132410401</v>
      </c>
      <c r="O165" s="16">
        <v>-1.0909378532995E-3</v>
      </c>
      <c r="P165" s="15">
        <v>552149.71</v>
      </c>
      <c r="Q165" s="16">
        <v>7.6358173590279493E-2</v>
      </c>
      <c r="R165" s="17">
        <v>132087.60999999999</v>
      </c>
      <c r="S165" s="16">
        <v>0.11027689170977401</v>
      </c>
      <c r="T165" s="17">
        <v>212240.21</v>
      </c>
      <c r="U165" s="16">
        <v>8.2549025028463896E-2</v>
      </c>
      <c r="V165" s="18">
        <v>4.1801779137346804</v>
      </c>
      <c r="W165" s="16">
        <v>-3.0549783007067201E-2</v>
      </c>
      <c r="X165" s="18">
        <v>2.6015320565316098</v>
      </c>
      <c r="Y165" s="16">
        <v>-5.7187723558492403E-3</v>
      </c>
      <c r="Z165" s="15">
        <v>1048972.48</v>
      </c>
      <c r="AA165" s="16">
        <v>8.8789659386416794E-2</v>
      </c>
      <c r="AB165" s="17">
        <v>246924.77</v>
      </c>
      <c r="AC165" s="16">
        <v>0.101262011538498</v>
      </c>
      <c r="AD165" s="17">
        <v>396846.11</v>
      </c>
      <c r="AE165" s="16">
        <v>7.3064729678189597E-2</v>
      </c>
      <c r="AF165" s="18">
        <v>4.2481460243943898</v>
      </c>
      <c r="AG165" s="16">
        <v>-1.1325508390739E-2</v>
      </c>
      <c r="AH165" s="18">
        <v>2.6432726781673601</v>
      </c>
      <c r="AI165" s="16">
        <v>1.46542228752064E-2</v>
      </c>
      <c r="AJ165" s="15">
        <v>2006415.21</v>
      </c>
      <c r="AK165" s="16">
        <v>0.13899552494071599</v>
      </c>
      <c r="AL165" s="17">
        <v>463447.08</v>
      </c>
      <c r="AM165" s="16">
        <v>0.115109178526411</v>
      </c>
      <c r="AN165" s="17">
        <v>763577.05</v>
      </c>
      <c r="AO165" s="16">
        <v>8.7336863952184596E-2</v>
      </c>
      <c r="AP165" s="18">
        <v>4.3293297046989698</v>
      </c>
      <c r="AQ165" s="16">
        <v>2.14206347452639E-2</v>
      </c>
      <c r="AR165" s="18">
        <v>2.6276525859440101</v>
      </c>
      <c r="AS165" s="16">
        <v>4.7509343885174402E-2</v>
      </c>
    </row>
    <row r="166" spans="3:45" x14ac:dyDescent="0.2">
      <c r="C166" s="144" t="s">
        <v>19</v>
      </c>
      <c r="D166" s="144" t="s">
        <v>11</v>
      </c>
      <c r="E166" s="145" t="s">
        <v>304</v>
      </c>
      <c r="F166" s="15">
        <v>550685.02</v>
      </c>
      <c r="G166" s="16">
        <v>6.2764708126708299E-2</v>
      </c>
      <c r="H166" s="17">
        <v>138812.06</v>
      </c>
      <c r="I166" s="16">
        <v>7.6255706063197107E-2</v>
      </c>
      <c r="J166" s="17">
        <v>207878.39999999999</v>
      </c>
      <c r="K166" s="16">
        <v>1.0995413572430999E-2</v>
      </c>
      <c r="L166" s="18">
        <v>3.9671266315045002</v>
      </c>
      <c r="M166" s="16">
        <v>-1.25351232615872E-2</v>
      </c>
      <c r="N166" s="18">
        <v>2.64907282334288</v>
      </c>
      <c r="O166" s="16">
        <v>5.1206260542119103E-2</v>
      </c>
      <c r="P166" s="15">
        <v>1844021.67</v>
      </c>
      <c r="Q166" s="16">
        <v>4.9688486970951601E-2</v>
      </c>
      <c r="R166" s="17">
        <v>475393.97</v>
      </c>
      <c r="S166" s="16">
        <v>6.8358867598947895E-2</v>
      </c>
      <c r="T166" s="17">
        <v>717772.36</v>
      </c>
      <c r="U166" s="16">
        <v>7.6830579127561902E-3</v>
      </c>
      <c r="V166" s="18">
        <v>3.8789336558055201</v>
      </c>
      <c r="W166" s="16">
        <v>-1.74757576262334E-2</v>
      </c>
      <c r="X166" s="18">
        <v>2.5690898295387101</v>
      </c>
      <c r="Y166" s="16">
        <v>4.1685159563169101E-2</v>
      </c>
      <c r="Z166" s="15">
        <v>3647638.14</v>
      </c>
      <c r="AA166" s="16">
        <v>1.35003582390117E-2</v>
      </c>
      <c r="AB166" s="17">
        <v>938755.82</v>
      </c>
      <c r="AC166" s="16">
        <v>6.0183323222644601E-2</v>
      </c>
      <c r="AD166" s="17">
        <v>1434870.87</v>
      </c>
      <c r="AE166" s="16">
        <v>-2.4671598955416801E-2</v>
      </c>
      <c r="AF166" s="18">
        <v>3.88560908202945</v>
      </c>
      <c r="AG166" s="16">
        <v>-4.4032917667229901E-2</v>
      </c>
      <c r="AH166" s="18">
        <v>2.54213686838593</v>
      </c>
      <c r="AI166" s="16">
        <v>3.9137542958398601E-2</v>
      </c>
      <c r="AJ166" s="15">
        <v>7031267.9000000004</v>
      </c>
      <c r="AK166" s="16">
        <v>-7.6015124175137202E-3</v>
      </c>
      <c r="AL166" s="17">
        <v>1780496.79</v>
      </c>
      <c r="AM166" s="16">
        <v>3.7992028346765197E-2</v>
      </c>
      <c r="AN166" s="17">
        <v>2753533.06</v>
      </c>
      <c r="AO166" s="16">
        <v>-3.63472267996785E-2</v>
      </c>
      <c r="AP166" s="18">
        <v>3.9490483439737099</v>
      </c>
      <c r="AQ166" s="16">
        <v>-4.3924750401885801E-2</v>
      </c>
      <c r="AR166" s="18">
        <v>2.5535440275411099</v>
      </c>
      <c r="AS166" s="16">
        <v>2.98299503530709E-2</v>
      </c>
    </row>
    <row r="167" spans="3:45" x14ac:dyDescent="0.2">
      <c r="C167" s="144" t="s">
        <v>19</v>
      </c>
      <c r="D167" s="144" t="s">
        <v>11</v>
      </c>
      <c r="E167" s="145" t="s">
        <v>305</v>
      </c>
      <c r="F167" s="15">
        <v>353099.54</v>
      </c>
      <c r="G167" s="16">
        <v>0.130176895479722</v>
      </c>
      <c r="H167" s="17">
        <v>77684.09</v>
      </c>
      <c r="I167" s="16">
        <v>-7.7623690444290402E-3</v>
      </c>
      <c r="J167" s="17">
        <v>109862.04</v>
      </c>
      <c r="K167" s="16">
        <v>-1.3809728775781301E-2</v>
      </c>
      <c r="L167" s="18">
        <v>4.5453263338735104</v>
      </c>
      <c r="M167" s="16">
        <v>0.13901837646623899</v>
      </c>
      <c r="N167" s="18">
        <v>3.2140267921476799</v>
      </c>
      <c r="O167" s="16">
        <v>0.14600288449080301</v>
      </c>
      <c r="P167" s="15">
        <v>1180155.53</v>
      </c>
      <c r="Q167" s="16">
        <v>9.8365613751757799E-2</v>
      </c>
      <c r="R167" s="17">
        <v>256560.68</v>
      </c>
      <c r="S167" s="16">
        <v>-3.34477576054946E-2</v>
      </c>
      <c r="T167" s="17">
        <v>367435.24</v>
      </c>
      <c r="U167" s="16">
        <v>-4.7961084464725502E-2</v>
      </c>
      <c r="V167" s="18">
        <v>4.5999080217592203</v>
      </c>
      <c r="W167" s="16">
        <v>0.13637480270151001</v>
      </c>
      <c r="X167" s="18">
        <v>3.2118735535546299</v>
      </c>
      <c r="Y167" s="16">
        <v>0.15369823210872899</v>
      </c>
      <c r="Z167" s="15">
        <v>2426579.42</v>
      </c>
      <c r="AA167" s="16">
        <v>0.12816218473635299</v>
      </c>
      <c r="AB167" s="17">
        <v>522356.06</v>
      </c>
      <c r="AC167" s="16">
        <v>1.2585397798189801E-2</v>
      </c>
      <c r="AD167" s="17">
        <v>751022</v>
      </c>
      <c r="AE167" s="16">
        <v>-1.3860116787609499E-3</v>
      </c>
      <c r="AF167" s="18">
        <v>4.6454508826795298</v>
      </c>
      <c r="AG167" s="16">
        <v>0.11414028603363099</v>
      </c>
      <c r="AH167" s="18">
        <v>3.2310364010641499</v>
      </c>
      <c r="AI167" s="16">
        <v>0.129728000939479</v>
      </c>
      <c r="AJ167" s="15">
        <v>4334510.5</v>
      </c>
      <c r="AK167" s="16">
        <v>0.117920703374969</v>
      </c>
      <c r="AL167" s="17">
        <v>967108.45</v>
      </c>
      <c r="AM167" s="16">
        <v>4.9562602324269699E-2</v>
      </c>
      <c r="AN167" s="17">
        <v>1406292.86</v>
      </c>
      <c r="AO167" s="16">
        <v>1.68788133601043E-2</v>
      </c>
      <c r="AP167" s="18">
        <v>4.4819280609118897</v>
      </c>
      <c r="AQ167" s="16">
        <v>6.5130084569819099E-2</v>
      </c>
      <c r="AR167" s="18">
        <v>3.0822246370503499</v>
      </c>
      <c r="AS167" s="16">
        <v>9.9364731261327596E-2</v>
      </c>
    </row>
    <row r="168" spans="3:45" x14ac:dyDescent="0.2">
      <c r="C168" s="144" t="s">
        <v>19</v>
      </c>
      <c r="D168" s="144" t="s">
        <v>11</v>
      </c>
      <c r="E168" s="145" t="s">
        <v>306</v>
      </c>
      <c r="F168" s="15">
        <v>277775.03999999998</v>
      </c>
      <c r="G168" s="16">
        <v>-0.11968624040714899</v>
      </c>
      <c r="H168" s="17">
        <v>48464.03</v>
      </c>
      <c r="I168" s="16">
        <v>-0.20011649006104401</v>
      </c>
      <c r="J168" s="17">
        <v>86067.18</v>
      </c>
      <c r="K168" s="16">
        <v>-0.23322460154792701</v>
      </c>
      <c r="L168" s="18">
        <v>5.7315712292188703</v>
      </c>
      <c r="M168" s="16">
        <v>0.100552453769217</v>
      </c>
      <c r="N168" s="18">
        <v>3.2274211842423601</v>
      </c>
      <c r="O168" s="16">
        <v>0.14807251428512599</v>
      </c>
      <c r="P168" s="15">
        <v>979852.59</v>
      </c>
      <c r="Q168" s="16">
        <v>-3.4778971859789E-3</v>
      </c>
      <c r="R168" s="17">
        <v>185690.84</v>
      </c>
      <c r="S168" s="16">
        <v>-9.4805971040947401E-3</v>
      </c>
      <c r="T168" s="17">
        <v>332162.59000000003</v>
      </c>
      <c r="U168" s="16">
        <v>-4.4087549455406702E-2</v>
      </c>
      <c r="V168" s="18">
        <v>5.2767955059064802</v>
      </c>
      <c r="W168" s="16">
        <v>6.0601537946315797E-3</v>
      </c>
      <c r="X168" s="18">
        <v>2.94991856247267</v>
      </c>
      <c r="Y168" s="16">
        <v>4.2482606274551797E-2</v>
      </c>
      <c r="Z168" s="15">
        <v>1982107.96</v>
      </c>
      <c r="AA168" s="16">
        <v>5.3945315798176997E-2</v>
      </c>
      <c r="AB168" s="17">
        <v>379986.05</v>
      </c>
      <c r="AC168" s="16">
        <v>7.4811705875917303E-2</v>
      </c>
      <c r="AD168" s="17">
        <v>684829.81</v>
      </c>
      <c r="AE168" s="16">
        <v>4.3494549524894802E-2</v>
      </c>
      <c r="AF168" s="18">
        <v>5.2162650707835203</v>
      </c>
      <c r="AG168" s="16">
        <v>-1.9413995924742199E-2</v>
      </c>
      <c r="AH168" s="18">
        <v>2.89430736083174</v>
      </c>
      <c r="AI168" s="16">
        <v>1.00151613422806E-2</v>
      </c>
      <c r="AJ168" s="15">
        <v>3989538.55</v>
      </c>
      <c r="AK168" s="16">
        <v>9.5804607777732198E-2</v>
      </c>
      <c r="AL168" s="17">
        <v>751091.24</v>
      </c>
      <c r="AM168" s="16">
        <v>0.120406832207476</v>
      </c>
      <c r="AN168" s="17">
        <v>1375028.9</v>
      </c>
      <c r="AO168" s="16">
        <v>9.0954114450534806E-2</v>
      </c>
      <c r="AP168" s="18">
        <v>5.3116563441746401</v>
      </c>
      <c r="AQ168" s="16">
        <v>-2.1958295614166699E-2</v>
      </c>
      <c r="AR168" s="18">
        <v>2.90142159921148</v>
      </c>
      <c r="AS168" s="16">
        <v>4.4461020522759999E-3</v>
      </c>
    </row>
    <row r="169" spans="3:45" x14ac:dyDescent="0.2">
      <c r="C169" s="144" t="s">
        <v>19</v>
      </c>
      <c r="D169" s="144" t="s">
        <v>11</v>
      </c>
      <c r="E169" s="145" t="s">
        <v>307</v>
      </c>
      <c r="F169" s="15">
        <v>405170.77</v>
      </c>
      <c r="G169" s="16">
        <v>0.112378178320772</v>
      </c>
      <c r="H169" s="17">
        <v>100357.92</v>
      </c>
      <c r="I169" s="16">
        <v>0.104482513465149</v>
      </c>
      <c r="J169" s="17">
        <v>206700.4</v>
      </c>
      <c r="K169" s="16">
        <v>9.3982899286181698E-2</v>
      </c>
      <c r="L169" s="18">
        <v>4.0372575477849697</v>
      </c>
      <c r="M169" s="16">
        <v>7.14874591436572E-3</v>
      </c>
      <c r="N169" s="18">
        <v>1.96018377322927</v>
      </c>
      <c r="O169" s="16">
        <v>1.6814960312992799E-2</v>
      </c>
      <c r="P169" s="15">
        <v>1287496.19</v>
      </c>
      <c r="Q169" s="16">
        <v>8.8510127388695903E-2</v>
      </c>
      <c r="R169" s="17">
        <v>319134.53000000003</v>
      </c>
      <c r="S169" s="16">
        <v>7.5013037038664104E-2</v>
      </c>
      <c r="T169" s="17">
        <v>661787.75</v>
      </c>
      <c r="U169" s="16">
        <v>6.5804465677755206E-2</v>
      </c>
      <c r="V169" s="18">
        <v>4.0343368359418799</v>
      </c>
      <c r="W169" s="16">
        <v>1.2555280619863199E-2</v>
      </c>
      <c r="X169" s="18">
        <v>1.9454820522138701</v>
      </c>
      <c r="Y169" s="16">
        <v>2.1303777983799201E-2</v>
      </c>
      <c r="Z169" s="15">
        <v>2562192.61</v>
      </c>
      <c r="AA169" s="16">
        <v>0.100131202037595</v>
      </c>
      <c r="AB169" s="17">
        <v>632733.48</v>
      </c>
      <c r="AC169" s="16">
        <v>7.5905897308540998E-2</v>
      </c>
      <c r="AD169" s="17">
        <v>1310649.3799999999</v>
      </c>
      <c r="AE169" s="16">
        <v>6.5523875611627799E-2</v>
      </c>
      <c r="AF169" s="18">
        <v>4.0494026173547804</v>
      </c>
      <c r="AG169" s="16">
        <v>2.2516192902795398E-2</v>
      </c>
      <c r="AH169" s="18">
        <v>1.95490315647958</v>
      </c>
      <c r="AI169" s="16">
        <v>3.2479165618041698E-2</v>
      </c>
      <c r="AJ169" s="15">
        <v>4899603.3899999997</v>
      </c>
      <c r="AK169" s="16">
        <v>0.105366373155655</v>
      </c>
      <c r="AL169" s="17">
        <v>1223820.69</v>
      </c>
      <c r="AM169" s="16">
        <v>0.132164689858635</v>
      </c>
      <c r="AN169" s="17">
        <v>2539642.79</v>
      </c>
      <c r="AO169" s="16">
        <v>0.13526205336889799</v>
      </c>
      <c r="AP169" s="18">
        <v>4.0035304436632799</v>
      </c>
      <c r="AQ169" s="16">
        <v>-2.3669981004553E-2</v>
      </c>
      <c r="AR169" s="18">
        <v>1.92924903033312</v>
      </c>
      <c r="AS169" s="16">
        <v>-2.63337263185425E-2</v>
      </c>
    </row>
    <row r="170" spans="3:45" ht="11.25" customHeight="1" x14ac:dyDescent="0.2">
      <c r="C170" s="144" t="s">
        <v>19</v>
      </c>
      <c r="D170" s="144" t="s">
        <v>11</v>
      </c>
      <c r="E170" s="145" t="s">
        <v>308</v>
      </c>
      <c r="F170" s="15">
        <v>255125.8</v>
      </c>
      <c r="G170" s="16">
        <v>2.3865615636374501E-2</v>
      </c>
      <c r="H170" s="17">
        <v>52305.95</v>
      </c>
      <c r="I170" s="16">
        <v>7.9054327815309994E-2</v>
      </c>
      <c r="J170" s="17">
        <v>94868.3</v>
      </c>
      <c r="K170" s="16">
        <v>4.0000675294503803E-2</v>
      </c>
      <c r="L170" s="18">
        <v>4.8775674660339803</v>
      </c>
      <c r="M170" s="16">
        <v>-5.1145443520598598E-2</v>
      </c>
      <c r="N170" s="18">
        <v>2.6892629044686198</v>
      </c>
      <c r="O170" s="16">
        <v>-1.55144703666276E-2</v>
      </c>
      <c r="P170" s="15">
        <v>892953.64</v>
      </c>
      <c r="Q170" s="16">
        <v>3.17630594072408E-2</v>
      </c>
      <c r="R170" s="17">
        <v>184768.89</v>
      </c>
      <c r="S170" s="16">
        <v>8.4088758870210403E-2</v>
      </c>
      <c r="T170" s="17">
        <v>334728.15000000002</v>
      </c>
      <c r="U170" s="16">
        <v>5.5029785301055997E-2</v>
      </c>
      <c r="V170" s="18">
        <v>4.8328137924084498</v>
      </c>
      <c r="W170" s="16">
        <v>-4.8266988320680701E-2</v>
      </c>
      <c r="X170" s="18">
        <v>2.6676980708076101</v>
      </c>
      <c r="Y170" s="16">
        <v>-2.2053146004002201E-2</v>
      </c>
      <c r="Z170" s="15">
        <v>1730349.93</v>
      </c>
      <c r="AA170" s="16">
        <v>6.1842726858134502E-2</v>
      </c>
      <c r="AB170" s="17">
        <v>359824.79</v>
      </c>
      <c r="AC170" s="16">
        <v>0.119157141760101</v>
      </c>
      <c r="AD170" s="17">
        <v>651415.69999999995</v>
      </c>
      <c r="AE170" s="16">
        <v>9.9570512775067302E-2</v>
      </c>
      <c r="AF170" s="18">
        <v>4.8088680326889097</v>
      </c>
      <c r="AG170" s="16">
        <v>-5.1212124520626699E-2</v>
      </c>
      <c r="AH170" s="18">
        <v>2.6562914126877799</v>
      </c>
      <c r="AI170" s="16">
        <v>-3.4311383834508803E-2</v>
      </c>
      <c r="AJ170" s="15">
        <v>3254094.3</v>
      </c>
      <c r="AK170" s="16">
        <v>5.2494627193271803E-2</v>
      </c>
      <c r="AL170" s="17">
        <v>660557.15</v>
      </c>
      <c r="AM170" s="16">
        <v>0.10009767955596401</v>
      </c>
      <c r="AN170" s="17">
        <v>1214143.71</v>
      </c>
      <c r="AO170" s="16">
        <v>8.2311588847081299E-2</v>
      </c>
      <c r="AP170" s="18">
        <v>4.9262873015605102</v>
      </c>
      <c r="AQ170" s="16">
        <v>-4.3271659641993601E-2</v>
      </c>
      <c r="AR170" s="18">
        <v>2.6801557947370198</v>
      </c>
      <c r="AS170" s="16">
        <v>-2.7549332337438701E-2</v>
      </c>
    </row>
    <row r="171" spans="3:45" x14ac:dyDescent="0.2">
      <c r="C171" s="144" t="s">
        <v>19</v>
      </c>
      <c r="D171" s="144" t="s">
        <v>11</v>
      </c>
      <c r="E171" s="145" t="s">
        <v>309</v>
      </c>
      <c r="F171" s="15">
        <v>253509.77</v>
      </c>
      <c r="G171" s="16">
        <v>7.1801099308459099E-2</v>
      </c>
      <c r="H171" s="17">
        <v>52500.85</v>
      </c>
      <c r="I171" s="16">
        <v>0.11051543792414401</v>
      </c>
      <c r="J171" s="17">
        <v>95272.45</v>
      </c>
      <c r="K171" s="16">
        <v>4.1141346575206197E-2</v>
      </c>
      <c r="L171" s="18">
        <v>4.8286793451915502</v>
      </c>
      <c r="M171" s="16">
        <v>-3.4861594259376003E-2</v>
      </c>
      <c r="N171" s="18">
        <v>2.6608927344683599</v>
      </c>
      <c r="O171" s="16">
        <v>2.9448213572640301E-2</v>
      </c>
      <c r="P171" s="15">
        <v>864678.86</v>
      </c>
      <c r="Q171" s="16">
        <v>9.9068143598524103E-2</v>
      </c>
      <c r="R171" s="17">
        <v>181538.15</v>
      </c>
      <c r="S171" s="16">
        <v>0.122769065931225</v>
      </c>
      <c r="T171" s="17">
        <v>329076.07</v>
      </c>
      <c r="U171" s="16">
        <v>7.5202539792820197E-2</v>
      </c>
      <c r="V171" s="18">
        <v>4.7630696908611201</v>
      </c>
      <c r="W171" s="16">
        <v>-2.11093474623327E-2</v>
      </c>
      <c r="X171" s="18">
        <v>2.6275956802328402</v>
      </c>
      <c r="Y171" s="16">
        <v>2.2196379679592801E-2</v>
      </c>
      <c r="Z171" s="15">
        <v>1676330.04</v>
      </c>
      <c r="AA171" s="16">
        <v>0.11391765160304999</v>
      </c>
      <c r="AB171" s="17">
        <v>354052.7</v>
      </c>
      <c r="AC171" s="16">
        <v>0.12964502551740301</v>
      </c>
      <c r="AD171" s="17">
        <v>643698.64</v>
      </c>
      <c r="AE171" s="16">
        <v>9.02996477343984E-2</v>
      </c>
      <c r="AF171" s="18">
        <v>4.73469073954245</v>
      </c>
      <c r="AG171" s="16">
        <v>-1.3922403550752201E-2</v>
      </c>
      <c r="AH171" s="18">
        <v>2.6042156000205301</v>
      </c>
      <c r="AI171" s="16">
        <v>2.16619384567622E-2</v>
      </c>
      <c r="AJ171" s="15">
        <v>3151870.62</v>
      </c>
      <c r="AK171" s="16">
        <v>0.11056782665340099</v>
      </c>
      <c r="AL171" s="17">
        <v>646140.69999999995</v>
      </c>
      <c r="AM171" s="16">
        <v>0.109842074834577</v>
      </c>
      <c r="AN171" s="17">
        <v>1201953.3999999999</v>
      </c>
      <c r="AO171" s="16">
        <v>8.0209627028877795E-2</v>
      </c>
      <c r="AP171" s="18">
        <v>4.87799425109732</v>
      </c>
      <c r="AQ171" s="16">
        <v>6.5392350432541904E-4</v>
      </c>
      <c r="AR171" s="18">
        <v>2.62229019860504</v>
      </c>
      <c r="AS171" s="16">
        <v>2.8103989137759699E-2</v>
      </c>
    </row>
    <row r="172" spans="3:45" x14ac:dyDescent="0.2">
      <c r="C172" s="144" t="s">
        <v>19</v>
      </c>
      <c r="D172" s="144" t="s">
        <v>11</v>
      </c>
      <c r="E172" s="145" t="s">
        <v>310</v>
      </c>
      <c r="F172" s="15">
        <v>157734.35</v>
      </c>
      <c r="G172" s="16">
        <v>0.138882093827491</v>
      </c>
      <c r="H172" s="17">
        <v>29835.27</v>
      </c>
      <c r="I172" s="16">
        <v>0.15868681019728401</v>
      </c>
      <c r="J172" s="17">
        <v>52558.02</v>
      </c>
      <c r="K172" s="16">
        <v>0.14366580895753001</v>
      </c>
      <c r="L172" s="18">
        <v>5.2868417145211</v>
      </c>
      <c r="M172" s="16">
        <v>-1.7092380957042502E-2</v>
      </c>
      <c r="N172" s="18">
        <v>3.0011471132283898</v>
      </c>
      <c r="O172" s="16">
        <v>-4.1827910676100798E-3</v>
      </c>
      <c r="P172" s="15">
        <v>521031.52</v>
      </c>
      <c r="Q172" s="16">
        <v>0.139455989698716</v>
      </c>
      <c r="R172" s="17">
        <v>100617.77</v>
      </c>
      <c r="S172" s="16">
        <v>0.15585171226535</v>
      </c>
      <c r="T172" s="17">
        <v>176243.69</v>
      </c>
      <c r="U172" s="16">
        <v>0.14977524921822299</v>
      </c>
      <c r="V172" s="18">
        <v>5.1783250612689997</v>
      </c>
      <c r="W172" s="16">
        <v>-1.4184970608815701E-2</v>
      </c>
      <c r="X172" s="18">
        <v>2.95631304587415</v>
      </c>
      <c r="Y172" s="16">
        <v>-8.9750231852032802E-3</v>
      </c>
      <c r="Z172" s="15">
        <v>986123.87</v>
      </c>
      <c r="AA172" s="16">
        <v>0.15447751644777499</v>
      </c>
      <c r="AB172" s="17">
        <v>191812.51</v>
      </c>
      <c r="AC172" s="16">
        <v>0.16894434450967499</v>
      </c>
      <c r="AD172" s="17">
        <v>335821.44</v>
      </c>
      <c r="AE172" s="16">
        <v>0.17048948711017101</v>
      </c>
      <c r="AF172" s="18">
        <v>5.1410821431824196</v>
      </c>
      <c r="AG172" s="16">
        <v>-1.2375976777550099E-2</v>
      </c>
      <c r="AH172" s="18">
        <v>2.93645298525312</v>
      </c>
      <c r="AI172" s="16">
        <v>-1.3679721893042099E-2</v>
      </c>
      <c r="AJ172" s="15">
        <v>1868125.47</v>
      </c>
      <c r="AK172" s="16">
        <v>0.13082750717326599</v>
      </c>
      <c r="AL172" s="17">
        <v>351071.25</v>
      </c>
      <c r="AM172" s="16">
        <v>0.12680567663851</v>
      </c>
      <c r="AN172" s="17">
        <v>626792.84</v>
      </c>
      <c r="AO172" s="16">
        <v>0.119900132640357</v>
      </c>
      <c r="AP172" s="18">
        <v>5.3212146252363297</v>
      </c>
      <c r="AQ172" s="16">
        <v>3.5692316946377201E-3</v>
      </c>
      <c r="AR172" s="18">
        <v>2.9804511966026901</v>
      </c>
      <c r="AS172" s="16">
        <v>9.7574544501082307E-3</v>
      </c>
    </row>
    <row r="173" spans="3:45" x14ac:dyDescent="0.2">
      <c r="C173" s="144" t="s">
        <v>19</v>
      </c>
      <c r="D173" s="144" t="s">
        <v>11</v>
      </c>
      <c r="E173" s="145" t="s">
        <v>311</v>
      </c>
      <c r="F173" s="15">
        <v>240194.29</v>
      </c>
      <c r="G173" s="16">
        <v>-0.17351586656719201</v>
      </c>
      <c r="H173" s="17">
        <v>46528.22</v>
      </c>
      <c r="I173" s="16">
        <v>-0.16762891824651199</v>
      </c>
      <c r="J173" s="17">
        <v>85349.1</v>
      </c>
      <c r="K173" s="16">
        <v>-0.185991117052278</v>
      </c>
      <c r="L173" s="18">
        <v>5.1623356749946598</v>
      </c>
      <c r="M173" s="16">
        <v>-7.0725046193089803E-3</v>
      </c>
      <c r="N173" s="18">
        <v>2.8142568580102201</v>
      </c>
      <c r="O173" s="16">
        <v>1.5325693301908401E-2</v>
      </c>
      <c r="P173" s="15">
        <v>794496</v>
      </c>
      <c r="Q173" s="16">
        <v>-0.17938545566445199</v>
      </c>
      <c r="R173" s="17">
        <v>153958.28</v>
      </c>
      <c r="S173" s="16">
        <v>-0.174634292055241</v>
      </c>
      <c r="T173" s="17">
        <v>282652.46999999997</v>
      </c>
      <c r="U173" s="16">
        <v>-0.193661041570867</v>
      </c>
      <c r="V173" s="18">
        <v>5.1604629513917697</v>
      </c>
      <c r="W173" s="16">
        <v>-5.7564344671426904E-3</v>
      </c>
      <c r="X173" s="18">
        <v>2.8108581538310999</v>
      </c>
      <c r="Y173" s="16">
        <v>1.77041996510084E-2</v>
      </c>
      <c r="Z173" s="15">
        <v>1580660.15</v>
      </c>
      <c r="AA173" s="16">
        <v>-0.19871632508041001</v>
      </c>
      <c r="AB173" s="17">
        <v>303076.56</v>
      </c>
      <c r="AC173" s="16">
        <v>-0.219040457090697</v>
      </c>
      <c r="AD173" s="17">
        <v>556441.79</v>
      </c>
      <c r="AE173" s="16">
        <v>-0.234646562765499</v>
      </c>
      <c r="AF173" s="18">
        <v>5.2153823773108696</v>
      </c>
      <c r="AG173" s="16">
        <v>2.6024564517866802E-2</v>
      </c>
      <c r="AH173" s="18">
        <v>2.8406567917912802</v>
      </c>
      <c r="AI173" s="16">
        <v>4.6945941491969199E-2</v>
      </c>
      <c r="AJ173" s="15">
        <v>3356935.21</v>
      </c>
      <c r="AK173" s="16">
        <v>-0.106534070924764</v>
      </c>
      <c r="AL173" s="17">
        <v>639090.81000000006</v>
      </c>
      <c r="AM173" s="16">
        <v>-0.14988029448059301</v>
      </c>
      <c r="AN173" s="17">
        <v>1196295.24</v>
      </c>
      <c r="AO173" s="16">
        <v>-0.15523127392449901</v>
      </c>
      <c r="AP173" s="18">
        <v>5.2526732625055299</v>
      </c>
      <c r="AQ173" s="16">
        <v>5.09883764302878E-2</v>
      </c>
      <c r="AR173" s="18">
        <v>2.8061093096048801</v>
      </c>
      <c r="AS173" s="16">
        <v>5.7645603461157803E-2</v>
      </c>
    </row>
    <row r="174" spans="3:45" x14ac:dyDescent="0.2">
      <c r="C174" s="144" t="s">
        <v>19</v>
      </c>
      <c r="D174" s="144" t="s">
        <v>11</v>
      </c>
      <c r="E174" s="145" t="s">
        <v>312</v>
      </c>
      <c r="F174" s="15">
        <v>115756.56</v>
      </c>
      <c r="G174" s="16">
        <v>0.149021248194178</v>
      </c>
      <c r="H174" s="17">
        <v>23974.42</v>
      </c>
      <c r="I174" s="16">
        <v>0.13927423980414</v>
      </c>
      <c r="J174" s="17">
        <v>42193.41</v>
      </c>
      <c r="K174" s="16">
        <v>0.18007152014713501</v>
      </c>
      <c r="L174" s="18">
        <v>4.8283362016682796</v>
      </c>
      <c r="M174" s="16">
        <v>8.5554540333629796E-3</v>
      </c>
      <c r="N174" s="18">
        <v>2.74347486965382</v>
      </c>
      <c r="O174" s="16">
        <v>-2.6312195000761499E-2</v>
      </c>
      <c r="P174" s="15">
        <v>377993.23</v>
      </c>
      <c r="Q174" s="16">
        <v>0.14171642862409201</v>
      </c>
      <c r="R174" s="17">
        <v>78277.02</v>
      </c>
      <c r="S174" s="16">
        <v>0.13218650488762199</v>
      </c>
      <c r="T174" s="17">
        <v>137121.21</v>
      </c>
      <c r="U174" s="16">
        <v>0.160035325268091</v>
      </c>
      <c r="V174" s="18">
        <v>4.8289169669463696</v>
      </c>
      <c r="W174" s="16">
        <v>8.4172737400863007E-3</v>
      </c>
      <c r="X174" s="18">
        <v>2.7566357531413299</v>
      </c>
      <c r="Y174" s="16">
        <v>-1.5791671378425499E-2</v>
      </c>
      <c r="Z174" s="15">
        <v>763382.36</v>
      </c>
      <c r="AA174" s="16">
        <v>0.21446022510287499</v>
      </c>
      <c r="AB174" s="17">
        <v>157914.07999999999</v>
      </c>
      <c r="AC174" s="16">
        <v>0.195827683191623</v>
      </c>
      <c r="AD174" s="17">
        <v>275736.51</v>
      </c>
      <c r="AE174" s="16">
        <v>0.23121753300248599</v>
      </c>
      <c r="AF174" s="18">
        <v>4.8341627295045502</v>
      </c>
      <c r="AG174" s="16">
        <v>1.55812933361122E-2</v>
      </c>
      <c r="AH174" s="18">
        <v>2.7685211508624699</v>
      </c>
      <c r="AI174" s="16">
        <v>-1.36103551569368E-2</v>
      </c>
      <c r="AJ174" s="15">
        <v>1394057.36</v>
      </c>
      <c r="AK174" s="16">
        <v>0.25530406954544999</v>
      </c>
      <c r="AL174" s="17">
        <v>286628.09000000003</v>
      </c>
      <c r="AM174" s="16">
        <v>0.24044624337204201</v>
      </c>
      <c r="AN174" s="17">
        <v>503951.27</v>
      </c>
      <c r="AO174" s="16">
        <v>0.26151694859206898</v>
      </c>
      <c r="AP174" s="18">
        <v>4.8636452903133103</v>
      </c>
      <c r="AQ174" s="16">
        <v>1.1977807384073599E-2</v>
      </c>
      <c r="AR174" s="18">
        <v>2.76625428486369</v>
      </c>
      <c r="AS174" s="16">
        <v>-4.92492713122261E-3</v>
      </c>
    </row>
    <row r="175" spans="3:45" x14ac:dyDescent="0.2">
      <c r="C175" s="144" t="s">
        <v>19</v>
      </c>
      <c r="D175" s="144" t="s">
        <v>11</v>
      </c>
      <c r="E175" s="145" t="s">
        <v>313</v>
      </c>
      <c r="F175" s="15">
        <v>270837.48</v>
      </c>
      <c r="G175" s="16">
        <v>8.9398565869304794E-2</v>
      </c>
      <c r="H175" s="17">
        <v>52436.2</v>
      </c>
      <c r="I175" s="16">
        <v>5.5900108316138002E-2</v>
      </c>
      <c r="J175" s="17">
        <v>103584.51</v>
      </c>
      <c r="K175" s="16">
        <v>5.7905929724320099E-2</v>
      </c>
      <c r="L175" s="18">
        <v>5.16508595207128</v>
      </c>
      <c r="M175" s="16">
        <v>3.1725025207722898E-2</v>
      </c>
      <c r="N175" s="18">
        <v>2.6146523259124401</v>
      </c>
      <c r="O175" s="16">
        <v>2.9768843580630502E-2</v>
      </c>
      <c r="P175" s="15">
        <v>879513.82</v>
      </c>
      <c r="Q175" s="16">
        <v>4.6239104310636103E-2</v>
      </c>
      <c r="R175" s="17">
        <v>169257.81</v>
      </c>
      <c r="S175" s="16">
        <v>-4.8240727740191201E-3</v>
      </c>
      <c r="T175" s="17">
        <v>333764.03999999998</v>
      </c>
      <c r="U175" s="16">
        <v>-5.0521253249503802E-3</v>
      </c>
      <c r="V175" s="18">
        <v>5.1962968208084499</v>
      </c>
      <c r="W175" s="16">
        <v>5.1310703653164202E-2</v>
      </c>
      <c r="X175" s="18">
        <v>2.6351365473644202</v>
      </c>
      <c r="Y175" s="16">
        <v>5.1551675159201803E-2</v>
      </c>
      <c r="Z175" s="15">
        <v>1756552.56</v>
      </c>
      <c r="AA175" s="16">
        <v>2.94680559847889E-2</v>
      </c>
      <c r="AB175" s="17">
        <v>336570.58</v>
      </c>
      <c r="AC175" s="16">
        <v>-8.2454537737011897E-3</v>
      </c>
      <c r="AD175" s="17">
        <v>662077.35</v>
      </c>
      <c r="AE175" s="16">
        <v>-9.9629604917592807E-3</v>
      </c>
      <c r="AF175" s="18">
        <v>5.2189723772054002</v>
      </c>
      <c r="AG175" s="16">
        <v>3.8027060124899703E-2</v>
      </c>
      <c r="AH175" s="18">
        <v>2.6530926635686898</v>
      </c>
      <c r="AI175" s="16">
        <v>3.9827819468384498E-2</v>
      </c>
      <c r="AJ175" s="15">
        <v>3329777.33</v>
      </c>
      <c r="AK175" s="16">
        <v>1.67986802377511E-2</v>
      </c>
      <c r="AL175" s="17">
        <v>655636.44999999995</v>
      </c>
      <c r="AM175" s="16">
        <v>1.17545890804941E-2</v>
      </c>
      <c r="AN175" s="17">
        <v>1291311.45</v>
      </c>
      <c r="AO175" s="16">
        <v>9.8511581117986108E-3</v>
      </c>
      <c r="AP175" s="18">
        <v>5.07869464853579</v>
      </c>
      <c r="AQ175" s="16">
        <v>4.9854887852213096E-3</v>
      </c>
      <c r="AR175" s="18">
        <v>2.57860125843382</v>
      </c>
      <c r="AS175" s="16">
        <v>6.8797486343857399E-3</v>
      </c>
    </row>
    <row r="176" spans="3:45" x14ac:dyDescent="0.2">
      <c r="C176" s="144" t="s">
        <v>19</v>
      </c>
      <c r="D176" s="144" t="s">
        <v>11</v>
      </c>
      <c r="E176" s="145" t="s">
        <v>314</v>
      </c>
      <c r="F176" s="15">
        <v>542108.25</v>
      </c>
      <c r="G176" s="16">
        <v>-7.7175077242641194E-2</v>
      </c>
      <c r="H176" s="17">
        <v>98460.64</v>
      </c>
      <c r="I176" s="16">
        <v>1.4164738382528E-2</v>
      </c>
      <c r="J176" s="17">
        <v>186077.26</v>
      </c>
      <c r="K176" s="16">
        <v>9.6532147168673105E-3</v>
      </c>
      <c r="L176" s="18">
        <v>5.5058371548265397</v>
      </c>
      <c r="M176" s="16">
        <v>-9.0064081473435295E-2</v>
      </c>
      <c r="N176" s="18">
        <v>2.9133503470547701</v>
      </c>
      <c r="O176" s="16">
        <v>-8.5998133511472494E-2</v>
      </c>
      <c r="P176" s="15">
        <v>1877280.34</v>
      </c>
      <c r="Q176" s="16">
        <v>-1.5906510045024601E-2</v>
      </c>
      <c r="R176" s="17">
        <v>337615.35</v>
      </c>
      <c r="S176" s="16">
        <v>7.1036841833609296E-2</v>
      </c>
      <c r="T176" s="17">
        <v>637302.91</v>
      </c>
      <c r="U176" s="16">
        <v>6.0137572058833702E-2</v>
      </c>
      <c r="V176" s="18">
        <v>5.5604116933664303</v>
      </c>
      <c r="W176" s="16">
        <v>-8.1176807820903099E-2</v>
      </c>
      <c r="X176" s="18">
        <v>2.9456641583513199</v>
      </c>
      <c r="Y176" s="16">
        <v>-7.1730390572024905E-2</v>
      </c>
      <c r="Z176" s="15">
        <v>3795807.81</v>
      </c>
      <c r="AA176" s="16">
        <v>-3.5586502804009101E-2</v>
      </c>
      <c r="AB176" s="17">
        <v>659906.96</v>
      </c>
      <c r="AC176" s="16">
        <v>-2.1912761852527898E-2</v>
      </c>
      <c r="AD176" s="17">
        <v>1243309.96</v>
      </c>
      <c r="AE176" s="16">
        <v>-2.21450249319168E-2</v>
      </c>
      <c r="AF176" s="18">
        <v>5.75203481715059</v>
      </c>
      <c r="AG176" s="16">
        <v>-1.3980083184992401E-2</v>
      </c>
      <c r="AH176" s="18">
        <v>3.0529859263735002</v>
      </c>
      <c r="AI176" s="16">
        <v>-1.37458807438767E-2</v>
      </c>
      <c r="AJ176" s="15">
        <v>7473832.7000000002</v>
      </c>
      <c r="AK176" s="16">
        <v>-5.0277786559579797E-2</v>
      </c>
      <c r="AL176" s="17">
        <v>1291830.01</v>
      </c>
      <c r="AM176" s="16">
        <v>-9.7389860662045899E-2</v>
      </c>
      <c r="AN176" s="17">
        <v>2441110.62</v>
      </c>
      <c r="AO176" s="16">
        <v>-8.8482049012641895E-2</v>
      </c>
      <c r="AP176" s="18">
        <v>5.7854614323443396</v>
      </c>
      <c r="AQ176" s="16">
        <v>5.2195374336279597E-2</v>
      </c>
      <c r="AR176" s="18">
        <v>3.0616526095814498</v>
      </c>
      <c r="AS176" s="16">
        <v>4.1912792185473897E-2</v>
      </c>
    </row>
    <row r="177" spans="3:45" x14ac:dyDescent="0.2">
      <c r="C177" s="144" t="s">
        <v>19</v>
      </c>
      <c r="D177" s="144" t="s">
        <v>11</v>
      </c>
      <c r="E177" s="145" t="s">
        <v>315</v>
      </c>
      <c r="F177" s="15">
        <v>491794.31</v>
      </c>
      <c r="G177" s="16">
        <v>0.12734318401525299</v>
      </c>
      <c r="H177" s="17">
        <v>106538.91</v>
      </c>
      <c r="I177" s="16">
        <v>0.10713897874684999</v>
      </c>
      <c r="J177" s="17">
        <v>217724.64</v>
      </c>
      <c r="K177" s="16">
        <v>0.10846844307693899</v>
      </c>
      <c r="L177" s="18">
        <v>4.6161004463064197</v>
      </c>
      <c r="M177" s="16">
        <v>1.8249023524825801E-2</v>
      </c>
      <c r="N177" s="18">
        <v>2.2587903234103401</v>
      </c>
      <c r="O177" s="16">
        <v>1.7027765703388001E-2</v>
      </c>
      <c r="P177" s="15">
        <v>1603865.14</v>
      </c>
      <c r="Q177" s="16">
        <v>0.103333883945987</v>
      </c>
      <c r="R177" s="17">
        <v>350190.12</v>
      </c>
      <c r="S177" s="16">
        <v>8.3110709966007001E-2</v>
      </c>
      <c r="T177" s="17">
        <v>711448.42</v>
      </c>
      <c r="U177" s="16">
        <v>8.5074216984029102E-2</v>
      </c>
      <c r="V177" s="18">
        <v>4.5799839812728003</v>
      </c>
      <c r="W177" s="16">
        <v>1.8671382153182599E-2</v>
      </c>
      <c r="X177" s="18">
        <v>2.25436601574012</v>
      </c>
      <c r="Y177" s="16">
        <v>1.6828035056174102E-2</v>
      </c>
      <c r="Z177" s="15">
        <v>3233456.3</v>
      </c>
      <c r="AA177" s="16">
        <v>0.13576105953541101</v>
      </c>
      <c r="AB177" s="17">
        <v>704835.33</v>
      </c>
      <c r="AC177" s="16">
        <v>9.7647190956712704E-2</v>
      </c>
      <c r="AD177" s="17">
        <v>1420751.46</v>
      </c>
      <c r="AE177" s="16">
        <v>8.8091165181351197E-2</v>
      </c>
      <c r="AF177" s="18">
        <v>4.5875343677792104</v>
      </c>
      <c r="AG177" s="16">
        <v>3.4723241577722497E-2</v>
      </c>
      <c r="AH177" s="18">
        <v>2.2758775134392599</v>
      </c>
      <c r="AI177" s="16">
        <v>4.38105701796732E-2</v>
      </c>
      <c r="AJ177" s="15">
        <v>6060973.6100000003</v>
      </c>
      <c r="AK177" s="16">
        <v>0.155234714543766</v>
      </c>
      <c r="AL177" s="17">
        <v>1337123.71</v>
      </c>
      <c r="AM177" s="16">
        <v>0.14221679548119701</v>
      </c>
      <c r="AN177" s="17">
        <v>2710040.14</v>
      </c>
      <c r="AO177" s="16">
        <v>0.12911227170745301</v>
      </c>
      <c r="AP177" s="18">
        <v>4.5328443170004098</v>
      </c>
      <c r="AQ177" s="16">
        <v>1.1397065000331301E-2</v>
      </c>
      <c r="AR177" s="18">
        <v>2.2364885008677402</v>
      </c>
      <c r="AS177" s="16">
        <v>2.31353812113043E-2</v>
      </c>
    </row>
    <row r="178" spans="3:45" x14ac:dyDescent="0.2">
      <c r="C178" s="144" t="s">
        <v>19</v>
      </c>
      <c r="D178" s="144" t="s">
        <v>11</v>
      </c>
      <c r="E178" s="145" t="s">
        <v>316</v>
      </c>
      <c r="F178" s="15">
        <v>444228.61</v>
      </c>
      <c r="G178" s="16">
        <v>3.4131329293233301E-2</v>
      </c>
      <c r="H178" s="17">
        <v>93889.5</v>
      </c>
      <c r="I178" s="16">
        <v>7.2620777582803206E-2</v>
      </c>
      <c r="J178" s="17">
        <v>178770.22</v>
      </c>
      <c r="K178" s="16">
        <v>4.8496157366311403E-2</v>
      </c>
      <c r="L178" s="18">
        <v>4.7313981861656504</v>
      </c>
      <c r="M178" s="16">
        <v>-3.58835565131485E-2</v>
      </c>
      <c r="N178" s="18">
        <v>2.4849139302955501</v>
      </c>
      <c r="O178" s="16">
        <v>-1.3700410795172299E-2</v>
      </c>
      <c r="P178" s="15">
        <v>1506135.92</v>
      </c>
      <c r="Q178" s="16">
        <v>3.4905269603571501E-2</v>
      </c>
      <c r="R178" s="17">
        <v>323863.59999999998</v>
      </c>
      <c r="S178" s="16">
        <v>8.5879085056620896E-2</v>
      </c>
      <c r="T178" s="17">
        <v>616457.11</v>
      </c>
      <c r="U178" s="16">
        <v>5.9636358035831401E-2</v>
      </c>
      <c r="V178" s="18">
        <v>4.6505254681291799</v>
      </c>
      <c r="W178" s="16">
        <v>-4.6942441524593398E-2</v>
      </c>
      <c r="X178" s="18">
        <v>2.4432128295186701</v>
      </c>
      <c r="Y178" s="16">
        <v>-2.3339222219688802E-2</v>
      </c>
      <c r="Z178" s="15">
        <v>2807977.51</v>
      </c>
      <c r="AA178" s="16">
        <v>5.3473750403454798E-2</v>
      </c>
      <c r="AB178" s="17">
        <v>599683.79</v>
      </c>
      <c r="AC178" s="16">
        <v>8.7767072899487195E-2</v>
      </c>
      <c r="AD178" s="17">
        <v>1140972.81</v>
      </c>
      <c r="AE178" s="16">
        <v>6.3267974311802894E-2</v>
      </c>
      <c r="AF178" s="18">
        <v>4.6824302354412497</v>
      </c>
      <c r="AG178" s="16">
        <v>-3.1526347276372699E-2</v>
      </c>
      <c r="AH178" s="18">
        <v>2.4610380592680401</v>
      </c>
      <c r="AI178" s="16">
        <v>-9.2114350709070793E-3</v>
      </c>
      <c r="AJ178" s="15">
        <v>5374034.0499999998</v>
      </c>
      <c r="AK178" s="16">
        <v>6.8956232952404398E-2</v>
      </c>
      <c r="AL178" s="17">
        <v>1121353.43</v>
      </c>
      <c r="AM178" s="16">
        <v>0.101096978317711</v>
      </c>
      <c r="AN178" s="17">
        <v>2161763.67</v>
      </c>
      <c r="AO178" s="16">
        <v>7.2958268870419701E-2</v>
      </c>
      <c r="AP178" s="18">
        <v>4.7924533926828001</v>
      </c>
      <c r="AQ178" s="16">
        <v>-2.9189749856921601E-2</v>
      </c>
      <c r="AR178" s="18">
        <v>2.4859489150356602</v>
      </c>
      <c r="AS178" s="16">
        <v>-3.7299082677544801E-3</v>
      </c>
    </row>
    <row r="179" spans="3:45" x14ac:dyDescent="0.2">
      <c r="C179" s="144" t="s">
        <v>19</v>
      </c>
      <c r="D179" s="144" t="s">
        <v>11</v>
      </c>
      <c r="E179" s="145" t="s">
        <v>317</v>
      </c>
      <c r="F179" s="15">
        <v>245582.36</v>
      </c>
      <c r="G179" s="16">
        <v>6.93214332879898E-2</v>
      </c>
      <c r="H179" s="17">
        <v>50666.69</v>
      </c>
      <c r="I179" s="16">
        <v>0.110594076225443</v>
      </c>
      <c r="J179" s="17">
        <v>86492.87</v>
      </c>
      <c r="K179" s="16">
        <v>0.13121058011037101</v>
      </c>
      <c r="L179" s="18">
        <v>4.84701803097854</v>
      </c>
      <c r="M179" s="16">
        <v>-3.7162671601604497E-2</v>
      </c>
      <c r="N179" s="18">
        <v>2.8393364678498898</v>
      </c>
      <c r="O179" s="16">
        <v>-5.4710544535697597E-2</v>
      </c>
      <c r="P179" s="15">
        <v>824482.6</v>
      </c>
      <c r="Q179" s="16">
        <v>0.107770367644565</v>
      </c>
      <c r="R179" s="17">
        <v>164461.16</v>
      </c>
      <c r="S179" s="16">
        <v>0.12854663487416401</v>
      </c>
      <c r="T179" s="17">
        <v>277660.09999999998</v>
      </c>
      <c r="U179" s="16">
        <v>0.11400214655771</v>
      </c>
      <c r="V179" s="18">
        <v>5.0132359518806799</v>
      </c>
      <c r="W179" s="16">
        <v>-1.8409755155502201E-2</v>
      </c>
      <c r="X179" s="18">
        <v>2.9693953146310901</v>
      </c>
      <c r="Y179" s="16">
        <v>-5.5940456958732598E-3</v>
      </c>
      <c r="Z179" s="15">
        <v>1651794.28</v>
      </c>
      <c r="AA179" s="16">
        <v>0.13221453224250099</v>
      </c>
      <c r="AB179" s="17">
        <v>327027.25</v>
      </c>
      <c r="AC179" s="16">
        <v>0.157693946873214</v>
      </c>
      <c r="AD179" s="17">
        <v>550201.69999999995</v>
      </c>
      <c r="AE179" s="16">
        <v>0.13132879296699801</v>
      </c>
      <c r="AF179" s="18">
        <v>5.0509377429556697</v>
      </c>
      <c r="AG179" s="16">
        <v>-2.2008765528687101E-2</v>
      </c>
      <c r="AH179" s="18">
        <v>3.0021613528275202</v>
      </c>
      <c r="AI179" s="16">
        <v>7.8291941388735102E-4</v>
      </c>
      <c r="AJ179" s="15">
        <v>3085550.59</v>
      </c>
      <c r="AK179" s="16">
        <v>0.12972357536128801</v>
      </c>
      <c r="AL179" s="17">
        <v>597741.71</v>
      </c>
      <c r="AM179" s="16">
        <v>0.14200440438662601</v>
      </c>
      <c r="AN179" s="17">
        <v>1029623.78</v>
      </c>
      <c r="AO179" s="16">
        <v>0.115534106987196</v>
      </c>
      <c r="AP179" s="18">
        <v>5.1620131879369797</v>
      </c>
      <c r="AQ179" s="16">
        <v>-1.07537492659099E-2</v>
      </c>
      <c r="AR179" s="18">
        <v>2.99677479282773</v>
      </c>
      <c r="AS179" s="16">
        <v>1.2719887527611299E-2</v>
      </c>
    </row>
    <row r="180" spans="3:45" x14ac:dyDescent="0.2">
      <c r="C180" s="144" t="s">
        <v>19</v>
      </c>
      <c r="D180" s="144" t="s">
        <v>11</v>
      </c>
      <c r="E180" s="145" t="s">
        <v>318</v>
      </c>
      <c r="F180" s="15">
        <v>510988.89</v>
      </c>
      <c r="G180" s="16">
        <v>5.1557482067211002E-2</v>
      </c>
      <c r="H180" s="17">
        <v>115684.98</v>
      </c>
      <c r="I180" s="16">
        <v>0.10664020589050099</v>
      </c>
      <c r="J180" s="17">
        <v>215541.31</v>
      </c>
      <c r="K180" s="16">
        <v>9.4023194835900797E-2</v>
      </c>
      <c r="L180" s="18">
        <v>4.4170720347619898</v>
      </c>
      <c r="M180" s="16">
        <v>-4.9774735754305501E-2</v>
      </c>
      <c r="N180" s="18">
        <v>2.3707236909713498</v>
      </c>
      <c r="O180" s="16">
        <v>-3.8816099118501299E-2</v>
      </c>
      <c r="P180" s="15">
        <v>1801512.64</v>
      </c>
      <c r="Q180" s="16">
        <v>5.38560600551121E-2</v>
      </c>
      <c r="R180" s="17">
        <v>400463.52</v>
      </c>
      <c r="S180" s="16">
        <v>8.6086796084860598E-2</v>
      </c>
      <c r="T180" s="17">
        <v>754346.11</v>
      </c>
      <c r="U180" s="16">
        <v>7.1235687352582705E-2</v>
      </c>
      <c r="V180" s="18">
        <v>4.4985686586383702</v>
      </c>
      <c r="W180" s="16">
        <v>-2.9676022345483E-2</v>
      </c>
      <c r="X180" s="18">
        <v>2.3881778087249601</v>
      </c>
      <c r="Y180" s="16">
        <v>-1.62239061885831E-2</v>
      </c>
      <c r="Z180" s="15">
        <v>3438580.32</v>
      </c>
      <c r="AA180" s="16">
        <v>4.4516331235101902E-2</v>
      </c>
      <c r="AB180" s="17">
        <v>760168.62</v>
      </c>
      <c r="AC180" s="16">
        <v>4.2381895703617202E-2</v>
      </c>
      <c r="AD180" s="17">
        <v>1434285.53</v>
      </c>
      <c r="AE180" s="16">
        <v>2.9352841786735601E-2</v>
      </c>
      <c r="AF180" s="18">
        <v>4.5234441800557397</v>
      </c>
      <c r="AG180" s="16">
        <v>2.0476521515597999E-3</v>
      </c>
      <c r="AH180" s="18">
        <v>2.3974168658035602</v>
      </c>
      <c r="AI180" s="16">
        <v>1.4731090091562499E-2</v>
      </c>
      <c r="AJ180" s="15">
        <v>6482098.4900000002</v>
      </c>
      <c r="AK180" s="16">
        <v>5.94125065727482E-2</v>
      </c>
      <c r="AL180" s="17">
        <v>1417900.1</v>
      </c>
      <c r="AM180" s="16">
        <v>6.62509198284119E-2</v>
      </c>
      <c r="AN180" s="17">
        <v>2699984.76</v>
      </c>
      <c r="AO180" s="16">
        <v>4.1763174833637597E-2</v>
      </c>
      <c r="AP180" s="18">
        <v>4.5716186140335298</v>
      </c>
      <c r="AQ180" s="16">
        <v>-6.4135121747555699E-3</v>
      </c>
      <c r="AR180" s="18">
        <v>2.4007907696486401</v>
      </c>
      <c r="AS180" s="16">
        <v>1.69417888493987E-2</v>
      </c>
    </row>
    <row r="181" spans="3:45" x14ac:dyDescent="0.2">
      <c r="C181" s="144" t="s">
        <v>19</v>
      </c>
      <c r="D181" s="144" t="s">
        <v>11</v>
      </c>
      <c r="E181" s="145" t="s">
        <v>344</v>
      </c>
      <c r="F181" s="15">
        <v>133449.84</v>
      </c>
      <c r="G181" s="16">
        <v>9.5477482636517397E-2</v>
      </c>
      <c r="H181" s="17">
        <v>31357.32</v>
      </c>
      <c r="I181" s="16">
        <v>7.0121470532628793E-2</v>
      </c>
      <c r="J181" s="17">
        <v>52807.61</v>
      </c>
      <c r="K181" s="16">
        <v>6.05272993206174E-2</v>
      </c>
      <c r="L181" s="18">
        <v>4.2557795117695001</v>
      </c>
      <c r="M181" s="16">
        <v>2.3694517680566001E-2</v>
      </c>
      <c r="N181" s="18">
        <v>2.5270948637895199</v>
      </c>
      <c r="O181" s="16">
        <v>3.2955477278415503E-2</v>
      </c>
      <c r="P181" s="15">
        <v>440101.87</v>
      </c>
      <c r="Q181" s="16">
        <v>0.122502162739524</v>
      </c>
      <c r="R181" s="17">
        <v>110244.65</v>
      </c>
      <c r="S181" s="16">
        <v>0.103195569791889</v>
      </c>
      <c r="T181" s="17">
        <v>187840.5</v>
      </c>
      <c r="U181" s="16">
        <v>0.104623776751801</v>
      </c>
      <c r="V181" s="18">
        <v>3.9920474145457399</v>
      </c>
      <c r="W181" s="16">
        <v>1.7500607758312199E-2</v>
      </c>
      <c r="X181" s="18">
        <v>2.3429551667505102</v>
      </c>
      <c r="Y181" s="16">
        <v>1.6185045410026699E-2</v>
      </c>
      <c r="Z181" s="15">
        <v>841914.25</v>
      </c>
      <c r="AA181" s="16">
        <v>0.13493018457434999</v>
      </c>
      <c r="AB181" s="17">
        <v>206577.87</v>
      </c>
      <c r="AC181" s="16">
        <v>0.100313244695187</v>
      </c>
      <c r="AD181" s="17">
        <v>354241.31</v>
      </c>
      <c r="AE181" s="16">
        <v>0.10453649019736801</v>
      </c>
      <c r="AF181" s="18">
        <v>4.07552972639325</v>
      </c>
      <c r="AG181" s="16">
        <v>3.1460986265554797E-2</v>
      </c>
      <c r="AH181" s="18">
        <v>2.3766687459460898</v>
      </c>
      <c r="AI181" s="16">
        <v>2.75171482759714E-2</v>
      </c>
      <c r="AJ181" s="15">
        <v>1665339.37</v>
      </c>
      <c r="AK181" s="16">
        <v>0.17884407235390201</v>
      </c>
      <c r="AL181" s="17">
        <v>407893.55</v>
      </c>
      <c r="AM181" s="16">
        <v>0.115587068174962</v>
      </c>
      <c r="AN181" s="17">
        <v>704123.55</v>
      </c>
      <c r="AO181" s="16">
        <v>0.106353621434983</v>
      </c>
      <c r="AP181" s="18">
        <v>4.0827793673128703</v>
      </c>
      <c r="AQ181" s="16">
        <v>5.6702884054066198E-2</v>
      </c>
      <c r="AR181" s="18">
        <v>2.3651238053321699</v>
      </c>
      <c r="AS181" s="16">
        <v>6.5521953844103503E-2</v>
      </c>
    </row>
    <row r="182" spans="3:45" ht="11.25" customHeight="1" x14ac:dyDescent="0.2">
      <c r="C182" s="144" t="s">
        <v>19</v>
      </c>
      <c r="D182" s="144" t="s">
        <v>11</v>
      </c>
      <c r="E182" s="145" t="s">
        <v>345</v>
      </c>
      <c r="F182" s="15">
        <v>314423.03000000003</v>
      </c>
      <c r="G182" s="16">
        <v>0.124517894690461</v>
      </c>
      <c r="H182" s="17">
        <v>131959.04999999999</v>
      </c>
      <c r="I182" s="16">
        <v>5.0327827854518802E-2</v>
      </c>
      <c r="J182" s="17">
        <v>111793.25</v>
      </c>
      <c r="K182" s="16">
        <v>5.83499385021796E-2</v>
      </c>
      <c r="L182" s="18">
        <v>2.3827318399154902</v>
      </c>
      <c r="M182" s="16">
        <v>7.0635153014548896E-2</v>
      </c>
      <c r="N182" s="18">
        <v>2.8125403814631</v>
      </c>
      <c r="O182" s="16">
        <v>6.2519922552199902E-2</v>
      </c>
      <c r="P182" s="15">
        <v>1028109.69</v>
      </c>
      <c r="Q182" s="16">
        <v>0.13687391745875499</v>
      </c>
      <c r="R182" s="17">
        <v>422446.86</v>
      </c>
      <c r="S182" s="16">
        <v>4.9850852722810701E-2</v>
      </c>
      <c r="T182" s="17">
        <v>366776.43</v>
      </c>
      <c r="U182" s="16">
        <v>8.4949041537671799E-2</v>
      </c>
      <c r="V182" s="18">
        <v>2.4337018151821499</v>
      </c>
      <c r="W182" s="16">
        <v>8.2890883510022995E-2</v>
      </c>
      <c r="X182" s="18">
        <v>2.8030963985335702</v>
      </c>
      <c r="Y182" s="16">
        <v>4.7859276273005201E-2</v>
      </c>
      <c r="Z182" s="15">
        <v>2027999.25</v>
      </c>
      <c r="AA182" s="16">
        <v>0.15409999552871401</v>
      </c>
      <c r="AB182" s="17">
        <v>821818.26</v>
      </c>
      <c r="AC182" s="16">
        <v>5.4693755206937499E-2</v>
      </c>
      <c r="AD182" s="17">
        <v>726702.03</v>
      </c>
      <c r="AE182" s="16">
        <v>0.118396523355539</v>
      </c>
      <c r="AF182" s="18">
        <v>2.4676979676747499</v>
      </c>
      <c r="AG182" s="16">
        <v>9.4251283684023399E-2</v>
      </c>
      <c r="AH182" s="18">
        <v>2.7906888467065398</v>
      </c>
      <c r="AI182" s="16">
        <v>3.1923804686064698E-2</v>
      </c>
      <c r="AJ182" s="15">
        <v>3734924.28</v>
      </c>
      <c r="AK182" s="16">
        <v>0.12790893044243301</v>
      </c>
      <c r="AL182" s="17">
        <v>1568890.85</v>
      </c>
      <c r="AM182" s="16">
        <v>8.4831466621524299E-2</v>
      </c>
      <c r="AN182" s="17">
        <v>1351841.91</v>
      </c>
      <c r="AO182" s="16">
        <v>6.8751368213119404E-2</v>
      </c>
      <c r="AP182" s="18">
        <v>2.3806144831554099</v>
      </c>
      <c r="AQ182" s="16">
        <v>3.9708899627575102E-2</v>
      </c>
      <c r="AR182" s="18">
        <v>2.7628410188880701</v>
      </c>
      <c r="AS182" s="16">
        <v>5.53520341482431E-2</v>
      </c>
    </row>
    <row r="183" spans="3:45" x14ac:dyDescent="0.2">
      <c r="C183" s="144" t="s">
        <v>19</v>
      </c>
      <c r="D183" s="144" t="s">
        <v>11</v>
      </c>
      <c r="E183" s="145" t="s">
        <v>319</v>
      </c>
      <c r="F183" s="15">
        <v>2736929.52</v>
      </c>
      <c r="G183" s="16">
        <v>-1.39220285151406E-2</v>
      </c>
      <c r="H183" s="17">
        <v>514939.8</v>
      </c>
      <c r="I183" s="16">
        <v>-2.6315785396075399E-3</v>
      </c>
      <c r="J183" s="17">
        <v>998889.85</v>
      </c>
      <c r="K183" s="16">
        <v>-2.4077481697230801E-3</v>
      </c>
      <c r="L183" s="18">
        <v>5.3150475453635604</v>
      </c>
      <c r="M183" s="16">
        <v>-1.13202400763812E-2</v>
      </c>
      <c r="N183" s="18">
        <v>2.7399712991377401</v>
      </c>
      <c r="O183" s="16">
        <v>-1.1542070745129E-2</v>
      </c>
      <c r="P183" s="15">
        <v>9065322.8499999996</v>
      </c>
      <c r="Q183" s="16">
        <v>-8.7269381468786603E-3</v>
      </c>
      <c r="R183" s="17">
        <v>1693004.32</v>
      </c>
      <c r="S183" s="16">
        <v>-1.0834235445729199E-2</v>
      </c>
      <c r="T183" s="17">
        <v>3272112.4</v>
      </c>
      <c r="U183" s="16">
        <v>-1.5566005327151499E-2</v>
      </c>
      <c r="V183" s="18">
        <v>5.3545775063350103</v>
      </c>
      <c r="W183" s="16">
        <v>2.1303783191487799E-3</v>
      </c>
      <c r="X183" s="18">
        <v>2.77048027139899</v>
      </c>
      <c r="Y183" s="16">
        <v>6.9472074484238601E-3</v>
      </c>
      <c r="Z183" s="15">
        <v>18127980.050000001</v>
      </c>
      <c r="AA183" s="16">
        <v>-2.5923498616859299E-2</v>
      </c>
      <c r="AB183" s="17">
        <v>3338255.34</v>
      </c>
      <c r="AC183" s="16">
        <v>-4.8826866405420402E-2</v>
      </c>
      <c r="AD183" s="17">
        <v>6440199.6100000003</v>
      </c>
      <c r="AE183" s="16">
        <v>-4.9320467951767699E-2</v>
      </c>
      <c r="AF183" s="18">
        <v>5.4303755116587302</v>
      </c>
      <c r="AG183" s="16">
        <v>2.4079073493178799E-2</v>
      </c>
      <c r="AH183" s="18">
        <v>2.8148164882734101</v>
      </c>
      <c r="AI183" s="16">
        <v>2.4610784755720899E-2</v>
      </c>
      <c r="AJ183" s="15">
        <v>35239444.310000002</v>
      </c>
      <c r="AK183" s="16">
        <v>-2.0185886202634399E-2</v>
      </c>
      <c r="AL183" s="17">
        <v>6544944.21</v>
      </c>
      <c r="AM183" s="16">
        <v>-5.2080659050124101E-2</v>
      </c>
      <c r="AN183" s="17">
        <v>12704352.91</v>
      </c>
      <c r="AO183" s="16">
        <v>-4.6519389941475198E-2</v>
      </c>
      <c r="AP183" s="18">
        <v>5.3842237885172102</v>
      </c>
      <c r="AQ183" s="16">
        <v>3.3647137968014301E-2</v>
      </c>
      <c r="AR183" s="18">
        <v>2.7738086748410402</v>
      </c>
      <c r="AS183" s="16">
        <v>2.76182897282247E-2</v>
      </c>
    </row>
    <row r="184" spans="3:45" x14ac:dyDescent="0.2">
      <c r="C184" s="144" t="s">
        <v>19</v>
      </c>
      <c r="D184" s="144" t="s">
        <v>11</v>
      </c>
      <c r="E184" s="145" t="s">
        <v>320</v>
      </c>
      <c r="F184" s="15">
        <v>3685478.53</v>
      </c>
      <c r="G184" s="16">
        <v>9.6305275610862995E-2</v>
      </c>
      <c r="H184" s="17">
        <v>856601.01</v>
      </c>
      <c r="I184" s="16">
        <v>0.11143516614865701</v>
      </c>
      <c r="J184" s="17">
        <v>1478553.71</v>
      </c>
      <c r="K184" s="16">
        <v>8.7696083109232603E-2</v>
      </c>
      <c r="L184" s="18">
        <v>4.3024447636362204</v>
      </c>
      <c r="M184" s="16">
        <v>-1.3612931278953799E-2</v>
      </c>
      <c r="N184" s="18">
        <v>2.4926240454261199</v>
      </c>
      <c r="O184" s="16">
        <v>7.91507171472061E-3</v>
      </c>
      <c r="P184" s="15">
        <v>12143727.58</v>
      </c>
      <c r="Q184" s="16">
        <v>0.116591252969468</v>
      </c>
      <c r="R184" s="17">
        <v>2961932.69</v>
      </c>
      <c r="S184" s="16">
        <v>0.134493369078373</v>
      </c>
      <c r="T184" s="17">
        <v>5160933</v>
      </c>
      <c r="U184" s="16">
        <v>0.12211969052315499</v>
      </c>
      <c r="V184" s="18">
        <v>4.0999336754003002</v>
      </c>
      <c r="W184" s="16">
        <v>-1.5779833180909499E-2</v>
      </c>
      <c r="X184" s="18">
        <v>2.3530101204568998</v>
      </c>
      <c r="Y184" s="16">
        <v>-4.9267806281072801E-3</v>
      </c>
      <c r="Z184" s="15">
        <v>23703237.68</v>
      </c>
      <c r="AA184" s="16">
        <v>0.127121708008853</v>
      </c>
      <c r="AB184" s="17">
        <v>5702069.6500000004</v>
      </c>
      <c r="AC184" s="16">
        <v>0.14033324686145199</v>
      </c>
      <c r="AD184" s="17">
        <v>10012067.060000001</v>
      </c>
      <c r="AE184" s="16">
        <v>0.132789257573004</v>
      </c>
      <c r="AF184" s="18">
        <v>4.1569533756922796</v>
      </c>
      <c r="AG184" s="16">
        <v>-1.15856824213101E-2</v>
      </c>
      <c r="AH184" s="18">
        <v>2.36746693144902</v>
      </c>
      <c r="AI184" s="16">
        <v>-5.0031808884673E-3</v>
      </c>
      <c r="AJ184" s="15">
        <v>45793017.060000002</v>
      </c>
      <c r="AK184" s="16">
        <v>0.15224012569996301</v>
      </c>
      <c r="AL184" s="17">
        <v>10887834.33</v>
      </c>
      <c r="AM184" s="16">
        <v>0.13417742001297001</v>
      </c>
      <c r="AN184" s="17">
        <v>19393002.530000001</v>
      </c>
      <c r="AO184" s="16">
        <v>0.12229120862182501</v>
      </c>
      <c r="AP184" s="18">
        <v>4.2058884872837696</v>
      </c>
      <c r="AQ184" s="16">
        <v>1.5925820218486299E-2</v>
      </c>
      <c r="AR184" s="18">
        <v>2.3613165103835998</v>
      </c>
      <c r="AS184" s="16">
        <v>2.66855133926561E-2</v>
      </c>
    </row>
    <row r="185" spans="3:45" x14ac:dyDescent="0.2">
      <c r="C185" s="144" t="s">
        <v>19</v>
      </c>
      <c r="D185" s="144" t="s">
        <v>11</v>
      </c>
      <c r="E185" s="145" t="s">
        <v>321</v>
      </c>
      <c r="F185" s="15">
        <v>3106434.75</v>
      </c>
      <c r="G185" s="16">
        <v>0.113862067769143</v>
      </c>
      <c r="H185" s="17">
        <v>649162.64</v>
      </c>
      <c r="I185" s="16">
        <v>0.14466372183860701</v>
      </c>
      <c r="J185" s="17">
        <v>1158586.42</v>
      </c>
      <c r="K185" s="16">
        <v>9.5762042864867405E-2</v>
      </c>
      <c r="L185" s="18">
        <v>4.7852950225231696</v>
      </c>
      <c r="M185" s="16">
        <v>-2.6908910872084999E-2</v>
      </c>
      <c r="N185" s="18">
        <v>2.6812283454867401</v>
      </c>
      <c r="O185" s="16">
        <v>1.6518207600030799E-2</v>
      </c>
      <c r="P185" s="15">
        <v>10534593.630000001</v>
      </c>
      <c r="Q185" s="16">
        <v>0.119220800654982</v>
      </c>
      <c r="R185" s="17">
        <v>2241371.23</v>
      </c>
      <c r="S185" s="16">
        <v>0.16419274955819599</v>
      </c>
      <c r="T185" s="17">
        <v>3981102.29</v>
      </c>
      <c r="U185" s="16">
        <v>0.11382783461347901</v>
      </c>
      <c r="V185" s="18">
        <v>4.7000664097932603</v>
      </c>
      <c r="W185" s="16">
        <v>-3.8629298215677801E-2</v>
      </c>
      <c r="X185" s="18">
        <v>2.6461499510980899</v>
      </c>
      <c r="Y185" s="16">
        <v>4.8418309130999803E-3</v>
      </c>
      <c r="Z185" s="15">
        <v>20107808.989999998</v>
      </c>
      <c r="AA185" s="16">
        <v>0.11195288714162301</v>
      </c>
      <c r="AB185" s="17">
        <v>4298230.96</v>
      </c>
      <c r="AC185" s="16">
        <v>0.15117697101279001</v>
      </c>
      <c r="AD185" s="17">
        <v>7652162.5499999998</v>
      </c>
      <c r="AE185" s="16">
        <v>0.101996116848065</v>
      </c>
      <c r="AF185" s="18">
        <v>4.6781592653178397</v>
      </c>
      <c r="AG185" s="16">
        <v>-3.4073026874971199E-2</v>
      </c>
      <c r="AH185" s="18">
        <v>2.6277289404940798</v>
      </c>
      <c r="AI185" s="16">
        <v>9.0352135922549606E-3</v>
      </c>
      <c r="AJ185" s="15">
        <v>37737916.740000002</v>
      </c>
      <c r="AK185" s="16">
        <v>9.0563468815525405E-2</v>
      </c>
      <c r="AL185" s="17">
        <v>7909623.7199999997</v>
      </c>
      <c r="AM185" s="16">
        <v>0.110874897817119</v>
      </c>
      <c r="AN185" s="17">
        <v>14374907.140000001</v>
      </c>
      <c r="AO185" s="16">
        <v>6.9096506856205803E-2</v>
      </c>
      <c r="AP185" s="18">
        <v>4.7711393203923498</v>
      </c>
      <c r="AQ185" s="16">
        <v>-1.8284173169729401E-2</v>
      </c>
      <c r="AR185" s="18">
        <v>2.6252633406576602</v>
      </c>
      <c r="AS185" s="16">
        <v>2.00795361519285E-2</v>
      </c>
    </row>
    <row r="186" spans="3:45" x14ac:dyDescent="0.2">
      <c r="C186" s="144" t="s">
        <v>19</v>
      </c>
      <c r="D186" s="144" t="s">
        <v>11</v>
      </c>
      <c r="E186" s="145" t="s">
        <v>322</v>
      </c>
      <c r="F186" s="15">
        <v>5716516.8600000003</v>
      </c>
      <c r="G186" s="16">
        <v>0.12540404794898899</v>
      </c>
      <c r="H186" s="17">
        <v>1374708.68</v>
      </c>
      <c r="I186" s="16">
        <v>0.12276644638684001</v>
      </c>
      <c r="J186" s="17">
        <v>2134319.0699999998</v>
      </c>
      <c r="K186" s="16">
        <v>9.4210806033655101E-2</v>
      </c>
      <c r="L186" s="18">
        <v>4.1583478326477099</v>
      </c>
      <c r="M186" s="16">
        <v>2.3491987765015599E-3</v>
      </c>
      <c r="N186" s="18">
        <v>2.6783796951221501</v>
      </c>
      <c r="O186" s="16">
        <v>2.8507525006451599E-2</v>
      </c>
      <c r="P186" s="15">
        <v>18687571.18</v>
      </c>
      <c r="Q186" s="16">
        <v>7.7596773110854403E-2</v>
      </c>
      <c r="R186" s="17">
        <v>4643497.25</v>
      </c>
      <c r="S186" s="16">
        <v>9.1836797579806395E-2</v>
      </c>
      <c r="T186" s="17">
        <v>7208774.4400000004</v>
      </c>
      <c r="U186" s="16">
        <v>5.82165852641593E-2</v>
      </c>
      <c r="V186" s="18">
        <v>4.0244604818060399</v>
      </c>
      <c r="W186" s="16">
        <v>-1.30422646502817E-2</v>
      </c>
      <c r="X186" s="18">
        <v>2.5923367883875699</v>
      </c>
      <c r="Y186" s="16">
        <v>1.8314008792309201E-2</v>
      </c>
      <c r="Z186" s="15">
        <v>36647189.549999997</v>
      </c>
      <c r="AA186" s="16">
        <v>3.90009301679516E-2</v>
      </c>
      <c r="AB186" s="17">
        <v>9166154.4100000001</v>
      </c>
      <c r="AC186" s="16">
        <v>7.8857024262551506E-2</v>
      </c>
      <c r="AD186" s="17">
        <v>14310263.4</v>
      </c>
      <c r="AE186" s="16">
        <v>1.9716223671031399E-2</v>
      </c>
      <c r="AF186" s="18">
        <v>3.99809864756577</v>
      </c>
      <c r="AG186" s="16">
        <v>-3.6942887888080797E-2</v>
      </c>
      <c r="AH186" s="18">
        <v>2.5609025163016899</v>
      </c>
      <c r="AI186" s="16">
        <v>1.8911836498486E-2</v>
      </c>
      <c r="AJ186" s="15">
        <v>71104988.640000001</v>
      </c>
      <c r="AK186" s="16">
        <v>5.3442643429977999E-3</v>
      </c>
      <c r="AL186" s="17">
        <v>17634926.59</v>
      </c>
      <c r="AM186" s="16">
        <v>4.8663401246263102E-2</v>
      </c>
      <c r="AN186" s="17">
        <v>27471082.390000001</v>
      </c>
      <c r="AO186" s="16">
        <v>-1.45258143625502E-2</v>
      </c>
      <c r="AP186" s="18">
        <v>4.0320546999226297</v>
      </c>
      <c r="AQ186" s="16">
        <v>-4.1308905080298802E-2</v>
      </c>
      <c r="AR186" s="18">
        <v>2.5883577367116599</v>
      </c>
      <c r="AS186" s="16">
        <v>2.0162962150748798E-2</v>
      </c>
    </row>
    <row r="187" spans="3:45" x14ac:dyDescent="0.2">
      <c r="C187" s="144" t="s">
        <v>19</v>
      </c>
      <c r="D187" s="144" t="s">
        <v>11</v>
      </c>
      <c r="E187" s="145" t="s">
        <v>323</v>
      </c>
      <c r="F187" s="15">
        <v>2218699.79</v>
      </c>
      <c r="G187" s="16">
        <v>0.33324047460072398</v>
      </c>
      <c r="H187" s="17">
        <v>494363.31</v>
      </c>
      <c r="I187" s="16">
        <v>0.42456970349893502</v>
      </c>
      <c r="J187" s="17">
        <v>908600.41</v>
      </c>
      <c r="K187" s="16">
        <v>0.47162991637304003</v>
      </c>
      <c r="L187" s="18">
        <v>4.4879944468370798</v>
      </c>
      <c r="M187" s="16">
        <v>-6.4110045773046007E-2</v>
      </c>
      <c r="N187" s="18">
        <v>2.44188728684373</v>
      </c>
      <c r="O187" s="16">
        <v>-9.4038209085466798E-2</v>
      </c>
      <c r="P187" s="15">
        <v>6567315.1600000001</v>
      </c>
      <c r="Q187" s="16">
        <v>0.193555752330242</v>
      </c>
      <c r="R187" s="17">
        <v>1393500.03</v>
      </c>
      <c r="S187" s="16">
        <v>0.207956299566082</v>
      </c>
      <c r="T187" s="17">
        <v>2519675.08</v>
      </c>
      <c r="U187" s="16">
        <v>0.218085232486075</v>
      </c>
      <c r="V187" s="18">
        <v>4.7128202501725101</v>
      </c>
      <c r="W187" s="16">
        <v>-1.1921414078483799E-2</v>
      </c>
      <c r="X187" s="18">
        <v>2.6064135063001901</v>
      </c>
      <c r="Y187" s="16">
        <v>-2.01377370824612E-2</v>
      </c>
      <c r="Z187" s="15">
        <v>12565572.859999999</v>
      </c>
      <c r="AA187" s="16">
        <v>0.16732788526438999</v>
      </c>
      <c r="AB187" s="17">
        <v>2626111.2799999998</v>
      </c>
      <c r="AC187" s="16">
        <v>0.164765707060443</v>
      </c>
      <c r="AD187" s="17">
        <v>4727508.17</v>
      </c>
      <c r="AE187" s="16">
        <v>0.16651031055152701</v>
      </c>
      <c r="AF187" s="18">
        <v>4.78485925394601</v>
      </c>
      <c r="AG187" s="16">
        <v>2.19973698436979E-3</v>
      </c>
      <c r="AH187" s="18">
        <v>2.6579695704682398</v>
      </c>
      <c r="AI187" s="16">
        <v>7.0087225587912296E-4</v>
      </c>
      <c r="AJ187" s="15">
        <v>23559486.050000001</v>
      </c>
      <c r="AK187" s="16">
        <v>0.15749724559759301</v>
      </c>
      <c r="AL187" s="17">
        <v>4861682.55</v>
      </c>
      <c r="AM187" s="16">
        <v>0.133655332835074</v>
      </c>
      <c r="AN187" s="17">
        <v>8922873.6899999995</v>
      </c>
      <c r="AO187" s="16">
        <v>0.13117347168142901</v>
      </c>
      <c r="AP187" s="18">
        <v>4.8459531875440902</v>
      </c>
      <c r="AQ187" s="16">
        <v>2.1031006578423501E-2</v>
      </c>
      <c r="AR187" s="18">
        <v>2.6403473666116599</v>
      </c>
      <c r="AS187" s="16">
        <v>2.3271208682993001E-2</v>
      </c>
    </row>
    <row r="188" spans="3:45" x14ac:dyDescent="0.2">
      <c r="C188" s="144" t="s">
        <v>19</v>
      </c>
      <c r="D188" s="144" t="s">
        <v>11</v>
      </c>
      <c r="E188" s="145" t="s">
        <v>324</v>
      </c>
      <c r="F188" s="15">
        <v>2446696.02</v>
      </c>
      <c r="G188" s="16">
        <v>0.124891700779939</v>
      </c>
      <c r="H188" s="17">
        <v>494503.63</v>
      </c>
      <c r="I188" s="16">
        <v>6.9877711387190705E-2</v>
      </c>
      <c r="J188" s="17">
        <v>800233.71</v>
      </c>
      <c r="K188" s="16">
        <v>7.7164725200094195E-2</v>
      </c>
      <c r="L188" s="18">
        <v>4.9477817180027603</v>
      </c>
      <c r="M188" s="16">
        <v>5.1420820162164198E-2</v>
      </c>
      <c r="N188" s="18">
        <v>3.0574768213650998</v>
      </c>
      <c r="O188" s="16">
        <v>4.4307963734125398E-2</v>
      </c>
      <c r="P188" s="15">
        <v>8034733.4400000004</v>
      </c>
      <c r="Q188" s="16">
        <v>0.13778978077489001</v>
      </c>
      <c r="R188" s="17">
        <v>1634426.7</v>
      </c>
      <c r="S188" s="16">
        <v>9.9063629089299401E-2</v>
      </c>
      <c r="T188" s="17">
        <v>2670706.88</v>
      </c>
      <c r="U188" s="16">
        <v>0.11334650269570699</v>
      </c>
      <c r="V188" s="18">
        <v>4.91593378889368</v>
      </c>
      <c r="W188" s="16">
        <v>3.52355866035527E-2</v>
      </c>
      <c r="X188" s="18">
        <v>3.0084669718602699</v>
      </c>
      <c r="Y188" s="16">
        <v>2.1954780492864999E-2</v>
      </c>
      <c r="Z188" s="15">
        <v>15321471.699999999</v>
      </c>
      <c r="AA188" s="16">
        <v>0.16567199369265301</v>
      </c>
      <c r="AB188" s="17">
        <v>3119017.16</v>
      </c>
      <c r="AC188" s="16">
        <v>0.12548835650812001</v>
      </c>
      <c r="AD188" s="17">
        <v>5078562.03</v>
      </c>
      <c r="AE188" s="16">
        <v>0.13113174804862901</v>
      </c>
      <c r="AF188" s="18">
        <v>4.9122755387469601</v>
      </c>
      <c r="AG188" s="16">
        <v>3.57032900004439E-2</v>
      </c>
      <c r="AH188" s="18">
        <v>3.01689171255431</v>
      </c>
      <c r="AI188" s="16">
        <v>3.05360058221428E-2</v>
      </c>
      <c r="AJ188" s="15">
        <v>28500094.440000001</v>
      </c>
      <c r="AK188" s="16">
        <v>0.17673428630162399</v>
      </c>
      <c r="AL188" s="17">
        <v>5853016.6600000001</v>
      </c>
      <c r="AM188" s="16">
        <v>0.17731775173581199</v>
      </c>
      <c r="AN188" s="17">
        <v>9544645.8000000007</v>
      </c>
      <c r="AO188" s="16">
        <v>0.14049620437679899</v>
      </c>
      <c r="AP188" s="18">
        <v>4.8693000713242496</v>
      </c>
      <c r="AQ188" s="16">
        <v>-4.9558875106354701E-4</v>
      </c>
      <c r="AR188" s="18">
        <v>2.9859771684770098</v>
      </c>
      <c r="AS188" s="16">
        <v>3.1773961005531502E-2</v>
      </c>
    </row>
    <row r="189" spans="3:45" x14ac:dyDescent="0.2">
      <c r="C189" s="144" t="s">
        <v>19</v>
      </c>
      <c r="D189" s="144" t="s">
        <v>11</v>
      </c>
      <c r="E189" s="145" t="s">
        <v>325</v>
      </c>
      <c r="F189" s="15">
        <v>4361209.8</v>
      </c>
      <c r="G189" s="16">
        <v>7.5729021833994103E-2</v>
      </c>
      <c r="H189" s="17">
        <v>955992.9</v>
      </c>
      <c r="I189" s="16">
        <v>0.114365954226006</v>
      </c>
      <c r="J189" s="17">
        <v>1786000.73</v>
      </c>
      <c r="K189" s="16">
        <v>0.104564987110115</v>
      </c>
      <c r="L189" s="18">
        <v>4.5619688179692597</v>
      </c>
      <c r="M189" s="16">
        <v>-3.4671673381162803E-2</v>
      </c>
      <c r="N189" s="18">
        <v>2.4418857880310099</v>
      </c>
      <c r="O189" s="16">
        <v>-2.6106173572969099E-2</v>
      </c>
      <c r="P189" s="15">
        <v>15122001.24</v>
      </c>
      <c r="Q189" s="16">
        <v>8.1295237252108396E-2</v>
      </c>
      <c r="R189" s="17">
        <v>3298668.15</v>
      </c>
      <c r="S189" s="16">
        <v>0.11278971623537699</v>
      </c>
      <c r="T189" s="17">
        <v>6180404.9500000002</v>
      </c>
      <c r="U189" s="16">
        <v>9.5578586484483904E-2</v>
      </c>
      <c r="V189" s="18">
        <v>4.5842747898117597</v>
      </c>
      <c r="W189" s="16">
        <v>-2.83022735776313E-2</v>
      </c>
      <c r="X189" s="18">
        <v>2.4467654405072601</v>
      </c>
      <c r="Y189" s="16">
        <v>-1.3037265795973901E-2</v>
      </c>
      <c r="Z189" s="15">
        <v>28429487.789999999</v>
      </c>
      <c r="AA189" s="16">
        <v>7.1048002692253906E-2</v>
      </c>
      <c r="AB189" s="17">
        <v>6184900.9800000004</v>
      </c>
      <c r="AC189" s="16">
        <v>7.8356319306512406E-2</v>
      </c>
      <c r="AD189" s="17">
        <v>11593263.880000001</v>
      </c>
      <c r="AE189" s="16">
        <v>6.1653349809217599E-2</v>
      </c>
      <c r="AF189" s="18">
        <v>4.5965954640069304</v>
      </c>
      <c r="AG189" s="16">
        <v>-6.7772743418969697E-3</v>
      </c>
      <c r="AH189" s="18">
        <v>2.4522419298196798</v>
      </c>
      <c r="AI189" s="16">
        <v>8.8490776059102806E-3</v>
      </c>
      <c r="AJ189" s="15">
        <v>53823789.049999997</v>
      </c>
      <c r="AK189" s="16">
        <v>9.0700189845031406E-2</v>
      </c>
      <c r="AL189" s="17">
        <v>11605360.41</v>
      </c>
      <c r="AM189" s="16">
        <v>0.10624346576433499</v>
      </c>
      <c r="AN189" s="17">
        <v>21942361.620000001</v>
      </c>
      <c r="AO189" s="16">
        <v>8.0175933569087504E-2</v>
      </c>
      <c r="AP189" s="18">
        <v>4.63783864942459</v>
      </c>
      <c r="AQ189" s="16">
        <v>-1.40505019015541E-2</v>
      </c>
      <c r="AR189" s="18">
        <v>2.45296244689272</v>
      </c>
      <c r="AS189" s="16">
        <v>9.7430945727238795E-3</v>
      </c>
    </row>
    <row r="190" spans="3:45" x14ac:dyDescent="0.2">
      <c r="C190" s="144" t="s">
        <v>19</v>
      </c>
      <c r="D190" s="144" t="s">
        <v>11</v>
      </c>
      <c r="E190" s="145" t="s">
        <v>326</v>
      </c>
      <c r="F190" s="15">
        <v>3366712.61</v>
      </c>
      <c r="G190" s="16">
        <v>0.151213244003778</v>
      </c>
      <c r="H190" s="17">
        <v>767489.68</v>
      </c>
      <c r="I190" s="16">
        <v>0.123339999500601</v>
      </c>
      <c r="J190" s="17">
        <v>1331800.3600000001</v>
      </c>
      <c r="K190" s="16">
        <v>0.122862279216568</v>
      </c>
      <c r="L190" s="18">
        <v>4.3866552186082801</v>
      </c>
      <c r="M190" s="16">
        <v>2.4812830056410998E-2</v>
      </c>
      <c r="N190" s="18">
        <v>2.527940906999</v>
      </c>
      <c r="O190" s="16">
        <v>2.52488353308928E-2</v>
      </c>
      <c r="P190" s="15">
        <v>11020167.310000001</v>
      </c>
      <c r="Q190" s="16">
        <v>0.13673468509713599</v>
      </c>
      <c r="R190" s="17">
        <v>2503837.0499999998</v>
      </c>
      <c r="S190" s="16">
        <v>0.103728245655468</v>
      </c>
      <c r="T190" s="17">
        <v>4343055.84</v>
      </c>
      <c r="U190" s="16">
        <v>9.8092441497329902E-2</v>
      </c>
      <c r="V190" s="18">
        <v>4.4013117027723503</v>
      </c>
      <c r="W190" s="16">
        <v>2.9904498296196898E-2</v>
      </c>
      <c r="X190" s="18">
        <v>2.53742243157527</v>
      </c>
      <c r="Y190" s="16">
        <v>3.5190337479342297E-2</v>
      </c>
      <c r="Z190" s="15">
        <v>21898764.84</v>
      </c>
      <c r="AA190" s="16">
        <v>0.15764633850113499</v>
      </c>
      <c r="AB190" s="17">
        <v>4943312.04</v>
      </c>
      <c r="AC190" s="16">
        <v>0.11487160150010001</v>
      </c>
      <c r="AD190" s="17">
        <v>8576493.5700000003</v>
      </c>
      <c r="AE190" s="16">
        <v>0.108048868623442</v>
      </c>
      <c r="AF190" s="18">
        <v>4.4299782540128696</v>
      </c>
      <c r="AG190" s="16">
        <v>3.8367411048483201E-2</v>
      </c>
      <c r="AH190" s="18">
        <v>2.5533470830783802</v>
      </c>
      <c r="AI190" s="16">
        <v>4.4761085257285997E-2</v>
      </c>
      <c r="AJ190" s="15">
        <v>40642787.549999997</v>
      </c>
      <c r="AK190" s="16">
        <v>0.15816281000167901</v>
      </c>
      <c r="AL190" s="17">
        <v>9267322.2899999991</v>
      </c>
      <c r="AM190" s="16">
        <v>0.14118139730363</v>
      </c>
      <c r="AN190" s="17">
        <v>16196192</v>
      </c>
      <c r="AO190" s="16">
        <v>0.133123664004199</v>
      </c>
      <c r="AP190" s="18">
        <v>4.3856020410400598</v>
      </c>
      <c r="AQ190" s="16">
        <v>1.4880555131877001E-2</v>
      </c>
      <c r="AR190" s="18">
        <v>2.50940391111688</v>
      </c>
      <c r="AS190" s="16">
        <v>2.2097452195992299E-2</v>
      </c>
    </row>
    <row r="191" spans="3:45" x14ac:dyDescent="0.2">
      <c r="C191" s="144" t="s">
        <v>19</v>
      </c>
      <c r="D191" s="144" t="s">
        <v>11</v>
      </c>
      <c r="E191" s="145" t="s">
        <v>327</v>
      </c>
      <c r="F191" s="15">
        <v>27638677.699999999</v>
      </c>
      <c r="G191" s="16">
        <v>0.113404179953179</v>
      </c>
      <c r="H191" s="17">
        <v>6107761.3799999999</v>
      </c>
      <c r="I191" s="16">
        <v>0.125053438672388</v>
      </c>
      <c r="J191" s="17">
        <v>10596984.470000001</v>
      </c>
      <c r="K191" s="16">
        <v>0.111744019528888</v>
      </c>
      <c r="L191" s="18">
        <v>4.5251731330735101</v>
      </c>
      <c r="M191" s="16">
        <v>-1.0354404794278901E-2</v>
      </c>
      <c r="N191" s="18">
        <v>2.6081644054726101</v>
      </c>
      <c r="O191" s="16">
        <v>1.4932937754808099E-3</v>
      </c>
      <c r="P191" s="15">
        <v>91175432.329999998</v>
      </c>
      <c r="Q191" s="16">
        <v>9.8249702459126398E-2</v>
      </c>
      <c r="R191" s="17">
        <v>20370236.920000002</v>
      </c>
      <c r="S191" s="16">
        <v>0.108639555655381</v>
      </c>
      <c r="T191" s="17">
        <v>35336764.810000002</v>
      </c>
      <c r="U191" s="16">
        <v>9.1542161747761197E-2</v>
      </c>
      <c r="V191" s="18">
        <v>4.4759141824453597</v>
      </c>
      <c r="W191" s="16">
        <v>-9.3717143171139199E-3</v>
      </c>
      <c r="X191" s="18">
        <v>2.5801861834334701</v>
      </c>
      <c r="Y191" s="16">
        <v>6.14501294262904E-3</v>
      </c>
      <c r="Z191" s="15">
        <v>176801513.66</v>
      </c>
      <c r="AA191" s="16">
        <v>8.8922431975798799E-2</v>
      </c>
      <c r="AB191" s="17">
        <v>39378050.520000003</v>
      </c>
      <c r="AC191" s="16">
        <v>9.5805355093329894E-2</v>
      </c>
      <c r="AD191" s="17">
        <v>68390519.879999995</v>
      </c>
      <c r="AE191" s="16">
        <v>7.20710173796026E-2</v>
      </c>
      <c r="AF191" s="18">
        <v>4.4898493278686598</v>
      </c>
      <c r="AG191" s="16">
        <v>-6.2811548470164099E-3</v>
      </c>
      <c r="AH191" s="18">
        <v>2.58517575199342</v>
      </c>
      <c r="AI191" s="16">
        <v>1.5718561851793302E-2</v>
      </c>
      <c r="AJ191" s="15">
        <v>336401524.11000001</v>
      </c>
      <c r="AK191" s="16">
        <v>8.4980879647426802E-2</v>
      </c>
      <c r="AL191" s="17">
        <v>74564707.760000005</v>
      </c>
      <c r="AM191" s="16">
        <v>9.1521537851405502E-2</v>
      </c>
      <c r="AN191" s="17">
        <v>130549418.06</v>
      </c>
      <c r="AO191" s="16">
        <v>6.31928333752107E-2</v>
      </c>
      <c r="AP191" s="18">
        <v>4.5115381554604799</v>
      </c>
      <c r="AQ191" s="16">
        <v>-5.9922392524233304E-3</v>
      </c>
      <c r="AR191" s="18">
        <v>2.5768136626652098</v>
      </c>
      <c r="AS191" s="16">
        <v>2.0493033425599601E-2</v>
      </c>
    </row>
    <row r="192" spans="3:45" x14ac:dyDescent="0.2">
      <c r="C192" s="144" t="s">
        <v>19</v>
      </c>
      <c r="D192" s="144" t="s">
        <v>22</v>
      </c>
      <c r="E192" s="145" t="s">
        <v>271</v>
      </c>
      <c r="F192" s="15">
        <v>457.74</v>
      </c>
      <c r="G192" s="19"/>
      <c r="H192" s="17">
        <v>12.25</v>
      </c>
      <c r="I192" s="19"/>
      <c r="J192" s="17">
        <v>235.9</v>
      </c>
      <c r="K192" s="19"/>
      <c r="L192" s="18">
        <v>37.366530612244901</v>
      </c>
      <c r="M192" s="19"/>
      <c r="N192" s="18">
        <v>1.9403984739296301</v>
      </c>
      <c r="O192" s="19"/>
      <c r="P192" s="15">
        <v>974.19</v>
      </c>
      <c r="Q192" s="19"/>
      <c r="R192" s="17">
        <v>23.04</v>
      </c>
      <c r="S192" s="19"/>
      <c r="T192" s="17">
        <v>487.3</v>
      </c>
      <c r="U192" s="19"/>
      <c r="V192" s="18">
        <v>42.2825520833333</v>
      </c>
      <c r="W192" s="19"/>
      <c r="X192" s="18">
        <v>1.9991586291812</v>
      </c>
      <c r="Y192" s="19"/>
      <c r="Z192" s="15">
        <v>1619.81</v>
      </c>
      <c r="AA192" s="19"/>
      <c r="AB192" s="17">
        <v>36.700000000000003</v>
      </c>
      <c r="AC192" s="19"/>
      <c r="AD192" s="17">
        <v>849.93</v>
      </c>
      <c r="AE192" s="19"/>
      <c r="AF192" s="18">
        <v>44.1365122615804</v>
      </c>
      <c r="AG192" s="19"/>
      <c r="AH192" s="18">
        <v>1.90581577306366</v>
      </c>
      <c r="AI192" s="19"/>
      <c r="AJ192" s="15">
        <v>2038.05</v>
      </c>
      <c r="AK192" s="19"/>
      <c r="AL192" s="17">
        <v>47.31</v>
      </c>
      <c r="AM192" s="19"/>
      <c r="AN192" s="17">
        <v>1153.6600000000001</v>
      </c>
      <c r="AO192" s="19"/>
      <c r="AP192" s="18">
        <v>43.078630310716598</v>
      </c>
      <c r="AQ192" s="19"/>
      <c r="AR192" s="18">
        <v>1.7665950106617201</v>
      </c>
      <c r="AS192" s="19"/>
    </row>
    <row r="193" spans="3:45" ht="11.25" customHeight="1" x14ac:dyDescent="0.2">
      <c r="C193" s="144" t="s">
        <v>19</v>
      </c>
      <c r="D193" s="144" t="s">
        <v>22</v>
      </c>
      <c r="E193" s="145" t="s">
        <v>273</v>
      </c>
      <c r="F193" s="15">
        <v>539.04999999999995</v>
      </c>
      <c r="G193" s="136">
        <v>5.1033740942029002</v>
      </c>
      <c r="H193" s="17">
        <v>21.66</v>
      </c>
      <c r="I193" s="136">
        <v>20.66</v>
      </c>
      <c r="J193" s="17">
        <v>152.04</v>
      </c>
      <c r="K193" s="136">
        <v>3.16890595009597</v>
      </c>
      <c r="L193" s="137">
        <v>24.886888273314899</v>
      </c>
      <c r="M193" s="136">
        <v>-0.71821910922424304</v>
      </c>
      <c r="N193" s="137">
        <v>3.5454485661668</v>
      </c>
      <c r="O193" s="136">
        <v>0.46402297563522599</v>
      </c>
      <c r="P193" s="15">
        <v>1159.6300000000001</v>
      </c>
      <c r="Q193" s="136">
        <v>2.0163350240603499</v>
      </c>
      <c r="R193" s="17">
        <v>41.8</v>
      </c>
      <c r="S193" s="136">
        <v>4.4145077720207304</v>
      </c>
      <c r="T193" s="17">
        <v>376.97</v>
      </c>
      <c r="U193" s="136">
        <v>1.59800137835975</v>
      </c>
      <c r="V193" s="137">
        <v>27.7423444976077</v>
      </c>
      <c r="W193" s="136">
        <v>-0.44291611517354401</v>
      </c>
      <c r="X193" s="137">
        <v>3.0761864339337399</v>
      </c>
      <c r="Y193" s="136">
        <v>0.16102133323913401</v>
      </c>
      <c r="Z193" s="15">
        <v>1638.18</v>
      </c>
      <c r="AA193" s="136">
        <v>0.82761198192670204</v>
      </c>
      <c r="AB193" s="17">
        <v>48.39</v>
      </c>
      <c r="AC193" s="136">
        <v>2.2563930013458999</v>
      </c>
      <c r="AD193" s="17">
        <v>622.32000000000005</v>
      </c>
      <c r="AE193" s="136">
        <v>0.90329388017249301</v>
      </c>
      <c r="AF193" s="137">
        <v>33.853688778673302</v>
      </c>
      <c r="AG193" s="136">
        <v>-0.43876185055939698</v>
      </c>
      <c r="AH193" s="137">
        <v>2.6323756266872298</v>
      </c>
      <c r="AI193" s="136">
        <v>-3.9763642931974097E-2</v>
      </c>
      <c r="AJ193" s="15">
        <v>2750.58</v>
      </c>
      <c r="AK193" s="136">
        <v>0.51726002007877103</v>
      </c>
      <c r="AL193" s="17">
        <v>73.19</v>
      </c>
      <c r="AM193" s="136">
        <v>0.28246013667426001</v>
      </c>
      <c r="AN193" s="17">
        <v>821.17</v>
      </c>
      <c r="AO193" s="136">
        <v>0.34138652030448502</v>
      </c>
      <c r="AP193" s="18">
        <v>37.581363574258802</v>
      </c>
      <c r="AQ193" s="136">
        <v>0.183085521873145</v>
      </c>
      <c r="AR193" s="18">
        <v>3.3495865655101902</v>
      </c>
      <c r="AS193" s="136">
        <v>0.131113215402197</v>
      </c>
    </row>
    <row r="194" spans="3:45" ht="11.25" customHeight="1" x14ac:dyDescent="0.2">
      <c r="C194" s="144" t="s">
        <v>19</v>
      </c>
      <c r="D194" s="144" t="s">
        <v>22</v>
      </c>
      <c r="E194" s="145" t="s">
        <v>274</v>
      </c>
      <c r="F194" s="15"/>
      <c r="G194" s="16"/>
      <c r="H194" s="17"/>
      <c r="I194" s="16"/>
      <c r="J194" s="17"/>
      <c r="K194" s="16"/>
      <c r="L194" s="18"/>
      <c r="M194" s="16"/>
      <c r="N194" s="18"/>
      <c r="O194" s="16"/>
      <c r="P194" s="15">
        <v>12</v>
      </c>
      <c r="Q194" s="16"/>
      <c r="R194" s="17">
        <v>0.25</v>
      </c>
      <c r="S194" s="16"/>
      <c r="T194" s="17">
        <v>2</v>
      </c>
      <c r="U194" s="16"/>
      <c r="V194" s="18">
        <v>48</v>
      </c>
      <c r="W194" s="16"/>
      <c r="X194" s="18">
        <v>6</v>
      </c>
      <c r="Y194" s="16"/>
      <c r="Z194" s="15">
        <v>12</v>
      </c>
      <c r="AA194" s="16"/>
      <c r="AB194" s="17">
        <v>0.25</v>
      </c>
      <c r="AC194" s="16"/>
      <c r="AD194" s="17">
        <v>2</v>
      </c>
      <c r="AE194" s="16"/>
      <c r="AF194" s="18">
        <v>48</v>
      </c>
      <c r="AG194" s="16"/>
      <c r="AH194" s="18">
        <v>6</v>
      </c>
      <c r="AI194" s="16"/>
      <c r="AJ194" s="15">
        <v>12</v>
      </c>
      <c r="AK194" s="16"/>
      <c r="AL194" s="17">
        <v>0.25</v>
      </c>
      <c r="AM194" s="16"/>
      <c r="AN194" s="17">
        <v>2</v>
      </c>
      <c r="AO194" s="16"/>
      <c r="AP194" s="18">
        <v>48</v>
      </c>
      <c r="AQ194" s="16"/>
      <c r="AR194" s="18">
        <v>6</v>
      </c>
      <c r="AS194" s="16"/>
    </row>
    <row r="195" spans="3:45" x14ac:dyDescent="0.2">
      <c r="C195" s="144" t="s">
        <v>19</v>
      </c>
      <c r="D195" s="144" t="s">
        <v>22</v>
      </c>
      <c r="E195" s="145" t="s">
        <v>275</v>
      </c>
      <c r="F195" s="15">
        <v>799.99</v>
      </c>
      <c r="G195" s="16"/>
      <c r="H195" s="17">
        <v>24.93</v>
      </c>
      <c r="I195" s="16"/>
      <c r="J195" s="17">
        <v>469.06</v>
      </c>
      <c r="K195" s="16"/>
      <c r="L195" s="18">
        <v>32.089450461291598</v>
      </c>
      <c r="M195" s="16"/>
      <c r="N195" s="18">
        <v>1.70551741781435</v>
      </c>
      <c r="O195" s="16"/>
      <c r="P195" s="15">
        <v>3133.42</v>
      </c>
      <c r="Q195" s="16"/>
      <c r="R195" s="17">
        <v>97.24</v>
      </c>
      <c r="S195" s="16"/>
      <c r="T195" s="17">
        <v>1531.75</v>
      </c>
      <c r="U195" s="16"/>
      <c r="V195" s="18">
        <v>32.223570547100003</v>
      </c>
      <c r="W195" s="16"/>
      <c r="X195" s="18">
        <v>2.0456471356291801</v>
      </c>
      <c r="Y195" s="16"/>
      <c r="Z195" s="15">
        <v>4302.4399999999996</v>
      </c>
      <c r="AA195" s="16"/>
      <c r="AB195" s="17">
        <v>113.74</v>
      </c>
      <c r="AC195" s="16"/>
      <c r="AD195" s="17">
        <v>1809.55</v>
      </c>
      <c r="AE195" s="16"/>
      <c r="AF195" s="18">
        <v>37.826973799894503</v>
      </c>
      <c r="AG195" s="16"/>
      <c r="AH195" s="18">
        <v>2.3776297974634599</v>
      </c>
      <c r="AI195" s="16"/>
      <c r="AJ195" s="15">
        <v>4799.96</v>
      </c>
      <c r="AK195" s="16">
        <v>17.093938480096501</v>
      </c>
      <c r="AL195" s="17">
        <v>124.34</v>
      </c>
      <c r="AM195" s="16">
        <v>12.8772321428571</v>
      </c>
      <c r="AN195" s="17">
        <v>1943.33</v>
      </c>
      <c r="AO195" s="16">
        <v>133.672903672904</v>
      </c>
      <c r="AP195" s="18">
        <v>38.603506514396003</v>
      </c>
      <c r="AQ195" s="16">
        <v>0.303857879858973</v>
      </c>
      <c r="AR195" s="18">
        <v>2.4699665008001701</v>
      </c>
      <c r="AS195" s="16">
        <v>-0.865645293250353</v>
      </c>
    </row>
    <row r="196" spans="3:45" x14ac:dyDescent="0.2">
      <c r="C196" s="144" t="s">
        <v>19</v>
      </c>
      <c r="D196" s="144" t="s">
        <v>22</v>
      </c>
      <c r="E196" s="145" t="s">
        <v>276</v>
      </c>
      <c r="F196" s="15">
        <v>0</v>
      </c>
      <c r="G196" s="136">
        <v>-1</v>
      </c>
      <c r="H196" s="17">
        <v>0</v>
      </c>
      <c r="I196" s="136">
        <v>-1</v>
      </c>
      <c r="J196" s="17">
        <v>0</v>
      </c>
      <c r="K196" s="136">
        <v>-1</v>
      </c>
      <c r="L196" s="137"/>
      <c r="M196" s="136">
        <v>-1</v>
      </c>
      <c r="N196" s="137"/>
      <c r="O196" s="136">
        <v>-1</v>
      </c>
      <c r="P196" s="15">
        <v>0</v>
      </c>
      <c r="Q196" s="16">
        <v>-1</v>
      </c>
      <c r="R196" s="17">
        <v>0</v>
      </c>
      <c r="S196" s="16">
        <v>-1</v>
      </c>
      <c r="T196" s="17">
        <v>0</v>
      </c>
      <c r="U196" s="16">
        <v>-1</v>
      </c>
      <c r="V196" s="137"/>
      <c r="W196" s="136">
        <v>-1</v>
      </c>
      <c r="X196" s="137"/>
      <c r="Y196" s="136">
        <v>-1</v>
      </c>
      <c r="Z196" s="15">
        <v>71.92</v>
      </c>
      <c r="AA196" s="16">
        <v>-0.88232021598625598</v>
      </c>
      <c r="AB196" s="17">
        <v>2.4</v>
      </c>
      <c r="AC196" s="16">
        <v>-0.88873435326842798</v>
      </c>
      <c r="AD196" s="17">
        <v>7.27</v>
      </c>
      <c r="AE196" s="16">
        <v>-0.69466610667786599</v>
      </c>
      <c r="AF196" s="18">
        <v>29.966666666666701</v>
      </c>
      <c r="AG196" s="16">
        <v>5.7647058823529398E-2</v>
      </c>
      <c r="AH196" s="18">
        <v>9.8927097661623105</v>
      </c>
      <c r="AI196" s="16">
        <v>-0.61458656707465498</v>
      </c>
      <c r="AJ196" s="15">
        <v>1402.76</v>
      </c>
      <c r="AK196" s="16">
        <v>-0.26019060075628497</v>
      </c>
      <c r="AL196" s="17">
        <v>52.17</v>
      </c>
      <c r="AM196" s="16">
        <v>-0.42556705571460002</v>
      </c>
      <c r="AN196" s="17">
        <v>86.42</v>
      </c>
      <c r="AO196" s="16">
        <v>-0.52963587873509999</v>
      </c>
      <c r="AP196" s="18">
        <v>26.8882499520797</v>
      </c>
      <c r="AQ196" s="16">
        <v>0.28789514355595502</v>
      </c>
      <c r="AR196" s="18">
        <v>16.2318907660264</v>
      </c>
      <c r="AS196" s="16">
        <v>0.57284402826947101</v>
      </c>
    </row>
    <row r="197" spans="3:45" x14ac:dyDescent="0.2">
      <c r="C197" s="144" t="s">
        <v>19</v>
      </c>
      <c r="D197" s="144" t="s">
        <v>22</v>
      </c>
      <c r="E197" s="145" t="s">
        <v>278</v>
      </c>
      <c r="F197" s="15">
        <v>601.98</v>
      </c>
      <c r="G197" s="16">
        <v>1.2299685126875299</v>
      </c>
      <c r="H197" s="17">
        <v>12.83</v>
      </c>
      <c r="I197" s="16">
        <v>1.3412408759124099</v>
      </c>
      <c r="J197" s="17">
        <v>150.87</v>
      </c>
      <c r="K197" s="16">
        <v>2.0840147179067898</v>
      </c>
      <c r="L197" s="137">
        <v>46.919719407638297</v>
      </c>
      <c r="M197" s="136">
        <v>-4.7527088891060901E-2</v>
      </c>
      <c r="N197" s="137">
        <v>3.9900576655398701</v>
      </c>
      <c r="O197" s="136">
        <v>-0.27692676051783499</v>
      </c>
      <c r="P197" s="15">
        <v>1973.09</v>
      </c>
      <c r="Q197" s="16">
        <v>0.87704177250111803</v>
      </c>
      <c r="R197" s="17">
        <v>49.46</v>
      </c>
      <c r="S197" s="16">
        <v>0.85521380345086295</v>
      </c>
      <c r="T197" s="17">
        <v>494.51</v>
      </c>
      <c r="U197" s="16">
        <v>1.15200835545498</v>
      </c>
      <c r="V197" s="18">
        <v>39.892640517590003</v>
      </c>
      <c r="W197" s="16">
        <v>1.1765743123327701E-2</v>
      </c>
      <c r="X197" s="18">
        <v>3.9899900912013901</v>
      </c>
      <c r="Y197" s="16">
        <v>-0.12777207962825499</v>
      </c>
      <c r="Z197" s="15">
        <v>3901.18</v>
      </c>
      <c r="AA197" s="16">
        <v>0.54033063659587199</v>
      </c>
      <c r="AB197" s="17">
        <v>100.19</v>
      </c>
      <c r="AC197" s="16">
        <v>0.51298701298701299</v>
      </c>
      <c r="AD197" s="17">
        <v>970.29</v>
      </c>
      <c r="AE197" s="16">
        <v>0.66793873446444196</v>
      </c>
      <c r="AF197" s="18">
        <v>38.937818145523501</v>
      </c>
      <c r="AG197" s="16">
        <v>1.8072609595555102E-2</v>
      </c>
      <c r="AH197" s="18">
        <v>4.0206330066268796</v>
      </c>
      <c r="AI197" s="16">
        <v>-7.6506465874206106E-2</v>
      </c>
      <c r="AJ197" s="15">
        <v>5444.72</v>
      </c>
      <c r="AK197" s="16">
        <v>0.482129149222285</v>
      </c>
      <c r="AL197" s="17">
        <v>141.74</v>
      </c>
      <c r="AM197" s="16">
        <v>0.34376185058778902</v>
      </c>
      <c r="AN197" s="17">
        <v>1326.99</v>
      </c>
      <c r="AO197" s="16">
        <v>0.44307059898212198</v>
      </c>
      <c r="AP197" s="18">
        <v>38.413433046423002</v>
      </c>
      <c r="AQ197" s="16">
        <v>0.102970104839612</v>
      </c>
      <c r="AR197" s="18">
        <v>4.1030603094220801</v>
      </c>
      <c r="AS197" s="16">
        <v>2.7066278162491301E-2</v>
      </c>
    </row>
    <row r="198" spans="3:45" x14ac:dyDescent="0.2">
      <c r="C198" s="144" t="s">
        <v>19</v>
      </c>
      <c r="D198" s="144" t="s">
        <v>22</v>
      </c>
      <c r="E198" s="145" t="s">
        <v>279</v>
      </c>
      <c r="F198" s="15">
        <v>51.28</v>
      </c>
      <c r="G198" s="16">
        <v>-0.87529486150628599</v>
      </c>
      <c r="H198" s="17">
        <v>2.38</v>
      </c>
      <c r="I198" s="16">
        <v>-0.47807017543859698</v>
      </c>
      <c r="J198" s="17">
        <v>21.35</v>
      </c>
      <c r="K198" s="16">
        <v>-0.85341572262272603</v>
      </c>
      <c r="L198" s="137">
        <v>21.546218487394999</v>
      </c>
      <c r="M198" s="136">
        <v>-0.76106914641540602</v>
      </c>
      <c r="N198" s="137">
        <v>2.4018735362997701</v>
      </c>
      <c r="O198" s="136">
        <v>-0.14925979289885799</v>
      </c>
      <c r="P198" s="15">
        <v>915.47</v>
      </c>
      <c r="Q198" s="16">
        <v>-0.52428042132831698</v>
      </c>
      <c r="R198" s="17">
        <v>14.91</v>
      </c>
      <c r="S198" s="16">
        <v>-0.30521901211556401</v>
      </c>
      <c r="T198" s="17">
        <v>332.6</v>
      </c>
      <c r="U198" s="16">
        <v>-0.51543583094159295</v>
      </c>
      <c r="V198" s="18">
        <v>61.399731723675401</v>
      </c>
      <c r="W198" s="16">
        <v>-0.31529562989307103</v>
      </c>
      <c r="X198" s="18">
        <v>2.7524654239326498</v>
      </c>
      <c r="Y198" s="16">
        <v>-1.8252671062969201E-2</v>
      </c>
      <c r="Z198" s="15">
        <v>3605.26</v>
      </c>
      <c r="AA198" s="16">
        <v>-0.303326016046501</v>
      </c>
      <c r="AB198" s="17">
        <v>51.46</v>
      </c>
      <c r="AC198" s="16">
        <v>-0.21483063777845601</v>
      </c>
      <c r="AD198" s="17">
        <v>1248.27</v>
      </c>
      <c r="AE198" s="16">
        <v>-0.40267303422402601</v>
      </c>
      <c r="AF198" s="18">
        <v>70.059463661096004</v>
      </c>
      <c r="AG198" s="16">
        <v>-0.11270864927492499</v>
      </c>
      <c r="AH198" s="18">
        <v>2.8882052761021302</v>
      </c>
      <c r="AI198" s="16">
        <v>0.16631932571211699</v>
      </c>
      <c r="AJ198" s="15">
        <v>5644.63</v>
      </c>
      <c r="AK198" s="16">
        <v>-0.37199131299690502</v>
      </c>
      <c r="AL198" s="17">
        <v>87.21</v>
      </c>
      <c r="AM198" s="16">
        <v>-0.34927622742874198</v>
      </c>
      <c r="AN198" s="17">
        <v>1938.73</v>
      </c>
      <c r="AO198" s="16">
        <v>-0.52592492969800697</v>
      </c>
      <c r="AP198" s="18">
        <v>64.724572870083705</v>
      </c>
      <c r="AQ198" s="16">
        <v>-3.4907416211961702E-2</v>
      </c>
      <c r="AR198" s="18">
        <v>2.91150908068684</v>
      </c>
      <c r="AS198" s="16">
        <v>0.324703040391988</v>
      </c>
    </row>
    <row r="199" spans="3:45" x14ac:dyDescent="0.2">
      <c r="C199" s="144" t="s">
        <v>19</v>
      </c>
      <c r="D199" s="144" t="s">
        <v>22</v>
      </c>
      <c r="E199" s="145" t="s">
        <v>280</v>
      </c>
      <c r="F199" s="15">
        <v>1189.74</v>
      </c>
      <c r="G199" s="16">
        <v>0.109511242084845</v>
      </c>
      <c r="H199" s="17">
        <v>18.07</v>
      </c>
      <c r="I199" s="16">
        <v>0.37728658536585402</v>
      </c>
      <c r="J199" s="17">
        <v>445.76</v>
      </c>
      <c r="K199" s="16">
        <v>6.1788385498546997E-2</v>
      </c>
      <c r="L199" s="137">
        <v>65.840619811842799</v>
      </c>
      <c r="M199" s="136">
        <v>-0.194422385381673</v>
      </c>
      <c r="N199" s="137">
        <v>2.6690147164393401</v>
      </c>
      <c r="O199" s="136">
        <v>4.4945732349379798E-2</v>
      </c>
      <c r="P199" s="15">
        <v>4255.13</v>
      </c>
      <c r="Q199" s="16">
        <v>0.10428490977839699</v>
      </c>
      <c r="R199" s="17">
        <v>65.89</v>
      </c>
      <c r="S199" s="16">
        <v>0.38250104909777599</v>
      </c>
      <c r="T199" s="17">
        <v>1541.03</v>
      </c>
      <c r="U199" s="16">
        <v>1.0034606611960199E-2</v>
      </c>
      <c r="V199" s="18">
        <v>64.5792988313856</v>
      </c>
      <c r="W199" s="16">
        <v>-0.20124117771986</v>
      </c>
      <c r="X199" s="18">
        <v>2.7612246354710801</v>
      </c>
      <c r="Y199" s="16">
        <v>9.3313934541894697E-2</v>
      </c>
      <c r="Z199" s="15">
        <v>12716.6</v>
      </c>
      <c r="AA199" s="16">
        <v>0.13560843182518401</v>
      </c>
      <c r="AB199" s="17">
        <v>203.09</v>
      </c>
      <c r="AC199" s="16">
        <v>0.48154362416107399</v>
      </c>
      <c r="AD199" s="17">
        <v>4500.74</v>
      </c>
      <c r="AE199" s="16">
        <v>2.5608655625336402E-2</v>
      </c>
      <c r="AF199" s="18">
        <v>62.615589147668501</v>
      </c>
      <c r="AG199" s="16">
        <v>-0.23349646051210701</v>
      </c>
      <c r="AH199" s="18">
        <v>2.8254464821340499</v>
      </c>
      <c r="AI199" s="16">
        <v>0.10725316678687601</v>
      </c>
      <c r="AJ199" s="15">
        <v>17980.53</v>
      </c>
      <c r="AK199" s="16">
        <v>9.13224216446923E-2</v>
      </c>
      <c r="AL199" s="17">
        <v>290.25</v>
      </c>
      <c r="AM199" s="16">
        <v>0.43489222859402799</v>
      </c>
      <c r="AN199" s="17">
        <v>6383.7</v>
      </c>
      <c r="AO199" s="16">
        <v>-1.4083636942094999E-2</v>
      </c>
      <c r="AP199" s="18">
        <v>61.9484237726098</v>
      </c>
      <c r="AQ199" s="16">
        <v>-0.239439450645001</v>
      </c>
      <c r="AR199" s="18">
        <v>2.81663142064947</v>
      </c>
      <c r="AS199" s="16">
        <v>0.106911765070884</v>
      </c>
    </row>
    <row r="200" spans="3:45" x14ac:dyDescent="0.2">
      <c r="C200" s="144" t="s">
        <v>19</v>
      </c>
      <c r="D200" s="144" t="s">
        <v>22</v>
      </c>
      <c r="E200" s="145" t="s">
        <v>281</v>
      </c>
      <c r="F200" s="15">
        <v>1257.74</v>
      </c>
      <c r="G200" s="136">
        <v>-0.11562530762632001</v>
      </c>
      <c r="H200" s="17">
        <v>20.059999999999999</v>
      </c>
      <c r="I200" s="136">
        <v>-0.14492753623188401</v>
      </c>
      <c r="J200" s="17">
        <v>430.45</v>
      </c>
      <c r="K200" s="136">
        <v>-5.5243404591545503E-2</v>
      </c>
      <c r="L200" s="18">
        <v>62.6989032901296</v>
      </c>
      <c r="M200" s="136">
        <v>3.4268708030235802E-2</v>
      </c>
      <c r="N200" s="18">
        <v>2.9219189220583099</v>
      </c>
      <c r="O200" s="136">
        <v>-6.3912655734008603E-2</v>
      </c>
      <c r="P200" s="15">
        <v>4990.51</v>
      </c>
      <c r="Q200" s="16">
        <v>-9.9580869762901494E-2</v>
      </c>
      <c r="R200" s="17">
        <v>90.19</v>
      </c>
      <c r="S200" s="16">
        <v>-5.0231676495366397E-2</v>
      </c>
      <c r="T200" s="17">
        <v>1681.35</v>
      </c>
      <c r="U200" s="16">
        <v>-9.7198730649656007E-2</v>
      </c>
      <c r="V200" s="18">
        <v>55.333296374320902</v>
      </c>
      <c r="W200" s="16">
        <v>-5.1959190516522202E-2</v>
      </c>
      <c r="X200" s="18">
        <v>2.9681565408748898</v>
      </c>
      <c r="Y200" s="16">
        <v>-2.6386085112172801E-3</v>
      </c>
      <c r="Z200" s="15">
        <v>12640.93</v>
      </c>
      <c r="AA200" s="16">
        <v>7.7143467557810701E-3</v>
      </c>
      <c r="AB200" s="17">
        <v>227.99</v>
      </c>
      <c r="AC200" s="16">
        <v>7.62367824773411E-2</v>
      </c>
      <c r="AD200" s="17">
        <v>4122.03</v>
      </c>
      <c r="AE200" s="16">
        <v>-3.09770087921389E-2</v>
      </c>
      <c r="AF200" s="18">
        <v>55.445107241545699</v>
      </c>
      <c r="AG200" s="16">
        <v>-6.3668550301571605E-2</v>
      </c>
      <c r="AH200" s="18">
        <v>3.0666758854253899</v>
      </c>
      <c r="AI200" s="16">
        <v>3.9928212126001499E-2</v>
      </c>
      <c r="AJ200" s="15">
        <v>18731.43</v>
      </c>
      <c r="AK200" s="16">
        <v>-9.6589036317713502E-4</v>
      </c>
      <c r="AL200" s="17">
        <v>357.88</v>
      </c>
      <c r="AM200" s="16">
        <v>0.15437713695890601</v>
      </c>
      <c r="AN200" s="17">
        <v>6070.2</v>
      </c>
      <c r="AO200" s="16">
        <v>-5.7741323589219899E-2</v>
      </c>
      <c r="AP200" s="18">
        <v>52.3399742930591</v>
      </c>
      <c r="AQ200" s="16">
        <v>-0.13456869713421299</v>
      </c>
      <c r="AR200" s="18">
        <v>3.08580112681625</v>
      </c>
      <c r="AS200" s="16">
        <v>6.0254614414705997E-2</v>
      </c>
    </row>
    <row r="201" spans="3:45" x14ac:dyDescent="0.2">
      <c r="C201" s="144" t="s">
        <v>19</v>
      </c>
      <c r="D201" s="144" t="s">
        <v>22</v>
      </c>
      <c r="E201" s="145" t="s">
        <v>282</v>
      </c>
      <c r="F201" s="15">
        <v>277.48</v>
      </c>
      <c r="G201" s="16">
        <v>-0.230099053855331</v>
      </c>
      <c r="H201" s="17">
        <v>3.58</v>
      </c>
      <c r="I201" s="16">
        <v>-0.220043572984749</v>
      </c>
      <c r="J201" s="17">
        <v>94.26</v>
      </c>
      <c r="K201" s="16">
        <v>-0.178633670268386</v>
      </c>
      <c r="L201" s="18">
        <v>77.508379888268195</v>
      </c>
      <c r="M201" s="16">
        <v>-1.2892362345243101E-2</v>
      </c>
      <c r="N201" s="18">
        <v>2.9437725440271598</v>
      </c>
      <c r="O201" s="16">
        <v>-6.2658258226584204E-2</v>
      </c>
      <c r="P201" s="15">
        <v>988.88</v>
      </c>
      <c r="Q201" s="16">
        <v>-5.5538045710247001E-2</v>
      </c>
      <c r="R201" s="17">
        <v>11.39</v>
      </c>
      <c r="S201" s="16">
        <v>-0.234028244788164</v>
      </c>
      <c r="T201" s="17">
        <v>318.93</v>
      </c>
      <c r="U201" s="16">
        <v>-4.3860175080944898E-2</v>
      </c>
      <c r="V201" s="18">
        <v>86.820017559262496</v>
      </c>
      <c r="W201" s="16">
        <v>0.23302451802358501</v>
      </c>
      <c r="X201" s="18">
        <v>3.10061769040228</v>
      </c>
      <c r="Y201" s="16">
        <v>-1.22135594867525E-2</v>
      </c>
      <c r="Z201" s="15">
        <v>2179.14</v>
      </c>
      <c r="AA201" s="16">
        <v>-0.153570970786674</v>
      </c>
      <c r="AB201" s="17">
        <v>24.24</v>
      </c>
      <c r="AC201" s="16">
        <v>-0.26254943717675699</v>
      </c>
      <c r="AD201" s="17">
        <v>695.11</v>
      </c>
      <c r="AE201" s="16">
        <v>-0.13690601835181301</v>
      </c>
      <c r="AF201" s="18">
        <v>89.898514851485203</v>
      </c>
      <c r="AG201" s="16">
        <v>0.14777731807929201</v>
      </c>
      <c r="AH201" s="18">
        <v>3.13495705715642</v>
      </c>
      <c r="AI201" s="16">
        <v>-1.9308386791246801E-2</v>
      </c>
      <c r="AJ201" s="15">
        <v>3636.23</v>
      </c>
      <c r="AK201" s="16">
        <v>8.1316365854334494E-3</v>
      </c>
      <c r="AL201" s="17">
        <v>42.42</v>
      </c>
      <c r="AM201" s="16">
        <v>-7.3394495412843999E-2</v>
      </c>
      <c r="AN201" s="17">
        <v>1174.1400000000001</v>
      </c>
      <c r="AO201" s="16">
        <v>1.47352409924897E-2</v>
      </c>
      <c r="AP201" s="18">
        <v>85.719707685054203</v>
      </c>
      <c r="AQ201" s="16">
        <v>8.79836474040816E-2</v>
      </c>
      <c r="AR201" s="18">
        <v>3.0969305193588501</v>
      </c>
      <c r="AS201" s="16">
        <v>-6.5077117067476797E-3</v>
      </c>
    </row>
    <row r="202" spans="3:45" x14ac:dyDescent="0.2">
      <c r="C202" s="144" t="s">
        <v>19</v>
      </c>
      <c r="D202" s="144" t="s">
        <v>22</v>
      </c>
      <c r="E202" s="145" t="s">
        <v>283</v>
      </c>
      <c r="F202" s="15">
        <v>111.62</v>
      </c>
      <c r="G202" s="16"/>
      <c r="H202" s="17">
        <v>8.3800000000000008</v>
      </c>
      <c r="I202" s="16"/>
      <c r="J202" s="17">
        <v>22.37</v>
      </c>
      <c r="K202" s="16"/>
      <c r="L202" s="18">
        <v>13.3198090692124</v>
      </c>
      <c r="M202" s="16"/>
      <c r="N202" s="18">
        <v>4.9897183728207404</v>
      </c>
      <c r="O202" s="16"/>
      <c r="P202" s="15">
        <v>111.62</v>
      </c>
      <c r="Q202" s="16"/>
      <c r="R202" s="17">
        <v>8.3800000000000008</v>
      </c>
      <c r="S202" s="16"/>
      <c r="T202" s="17">
        <v>22.37</v>
      </c>
      <c r="U202" s="16"/>
      <c r="V202" s="18">
        <v>13.3198090692124</v>
      </c>
      <c r="W202" s="16"/>
      <c r="X202" s="18">
        <v>4.9897183728207404</v>
      </c>
      <c r="Y202" s="16"/>
      <c r="Z202" s="15">
        <v>798.6</v>
      </c>
      <c r="AA202" s="16"/>
      <c r="AB202" s="17">
        <v>60</v>
      </c>
      <c r="AC202" s="16"/>
      <c r="AD202" s="17">
        <v>160.05000000000001</v>
      </c>
      <c r="AE202" s="16"/>
      <c r="AF202" s="18">
        <v>13.31</v>
      </c>
      <c r="AG202" s="16"/>
      <c r="AH202" s="18">
        <v>4.9896907216494801</v>
      </c>
      <c r="AI202" s="16"/>
      <c r="AJ202" s="15">
        <v>3863.68</v>
      </c>
      <c r="AK202" s="16">
        <v>335.85091543156102</v>
      </c>
      <c r="AL202" s="17">
        <v>292.39999999999998</v>
      </c>
      <c r="AM202" s="16">
        <v>89.807453416149102</v>
      </c>
      <c r="AN202" s="17">
        <v>779.01</v>
      </c>
      <c r="AO202" s="16">
        <v>80.742917103882505</v>
      </c>
      <c r="AP202" s="18">
        <v>13.213679890560901</v>
      </c>
      <c r="AQ202" s="16">
        <v>2.7095073450397602</v>
      </c>
      <c r="AR202" s="18">
        <v>4.9597309405527499</v>
      </c>
      <c r="AS202" s="16">
        <v>3.1208575295089598</v>
      </c>
    </row>
    <row r="203" spans="3:45" x14ac:dyDescent="0.2">
      <c r="C203" s="144" t="s">
        <v>19</v>
      </c>
      <c r="D203" s="144" t="s">
        <v>22</v>
      </c>
      <c r="E203" s="145" t="s">
        <v>284</v>
      </c>
      <c r="F203" s="15">
        <v>1408.91</v>
      </c>
      <c r="G203" s="16">
        <v>7.5517574283975502E-3</v>
      </c>
      <c r="H203" s="17">
        <v>16.309999999999999</v>
      </c>
      <c r="I203" s="16">
        <v>4.7527296082209299E-2</v>
      </c>
      <c r="J203" s="17">
        <v>522.41</v>
      </c>
      <c r="K203" s="16">
        <v>8.5369400814426802E-2</v>
      </c>
      <c r="L203" s="18">
        <v>86.383200490496606</v>
      </c>
      <c r="M203" s="16">
        <v>-3.8161810965042897E-2</v>
      </c>
      <c r="N203" s="18">
        <v>2.6969430141076902</v>
      </c>
      <c r="O203" s="16">
        <v>-7.1696920262942193E-2</v>
      </c>
      <c r="P203" s="15">
        <v>5904.5</v>
      </c>
      <c r="Q203" s="16">
        <v>0.28698627897599099</v>
      </c>
      <c r="R203" s="17">
        <v>71.209999999999994</v>
      </c>
      <c r="S203" s="16">
        <v>0.38486970050564001</v>
      </c>
      <c r="T203" s="17">
        <v>2093.0500000000002</v>
      </c>
      <c r="U203" s="16">
        <v>0.32629331102831199</v>
      </c>
      <c r="V203" s="18">
        <v>82.916725179047901</v>
      </c>
      <c r="W203" s="16">
        <v>-7.0680600127153007E-2</v>
      </c>
      <c r="X203" s="18">
        <v>2.82100284274145</v>
      </c>
      <c r="Y203" s="16">
        <v>-2.9636756609928001E-2</v>
      </c>
      <c r="Z203" s="15">
        <v>13350.12</v>
      </c>
      <c r="AA203" s="16">
        <v>0.24527615499491201</v>
      </c>
      <c r="AB203" s="17">
        <v>163.46</v>
      </c>
      <c r="AC203" s="16">
        <v>0.39363969647881297</v>
      </c>
      <c r="AD203" s="17">
        <v>4690.7299999999996</v>
      </c>
      <c r="AE203" s="16">
        <v>0.27270088044171298</v>
      </c>
      <c r="AF203" s="18">
        <v>81.672091031445007</v>
      </c>
      <c r="AG203" s="16">
        <v>-0.106457602964926</v>
      </c>
      <c r="AH203" s="18">
        <v>2.8460644718412702</v>
      </c>
      <c r="AI203" s="16">
        <v>-2.1548445411056501E-2</v>
      </c>
      <c r="AJ203" s="15">
        <v>19442.61</v>
      </c>
      <c r="AK203" s="16">
        <v>0.204022157474122</v>
      </c>
      <c r="AL203" s="17">
        <v>241.53</v>
      </c>
      <c r="AM203" s="16">
        <v>0.37678846263466897</v>
      </c>
      <c r="AN203" s="17">
        <v>6802.19</v>
      </c>
      <c r="AO203" s="16">
        <v>0.22634015656042999</v>
      </c>
      <c r="AP203" s="18">
        <v>80.497702148801395</v>
      </c>
      <c r="AQ203" s="16">
        <v>-0.12548500357849801</v>
      </c>
      <c r="AR203" s="18">
        <v>2.8582868164517601</v>
      </c>
      <c r="AS203" s="16">
        <v>-1.81988651084409E-2</v>
      </c>
    </row>
    <row r="204" spans="3:45" x14ac:dyDescent="0.2">
      <c r="C204" s="144" t="s">
        <v>19</v>
      </c>
      <c r="D204" s="144" t="s">
        <v>22</v>
      </c>
      <c r="E204" s="145" t="s">
        <v>285</v>
      </c>
      <c r="F204" s="15"/>
      <c r="G204" s="16"/>
      <c r="H204" s="17"/>
      <c r="I204" s="16"/>
      <c r="J204" s="17"/>
      <c r="K204" s="16"/>
      <c r="L204" s="18"/>
      <c r="M204" s="16"/>
      <c r="N204" s="18"/>
      <c r="O204" s="16"/>
      <c r="P204" s="15"/>
      <c r="Q204" s="16"/>
      <c r="R204" s="17"/>
      <c r="S204" s="16"/>
      <c r="T204" s="17"/>
      <c r="U204" s="16"/>
      <c r="V204" s="18"/>
      <c r="W204" s="16"/>
      <c r="X204" s="18"/>
      <c r="Y204" s="16"/>
      <c r="Z204" s="15">
        <v>30.59</v>
      </c>
      <c r="AA204" s="16"/>
      <c r="AB204" s="17">
        <v>1.89</v>
      </c>
      <c r="AC204" s="16"/>
      <c r="AD204" s="17">
        <v>60.61</v>
      </c>
      <c r="AE204" s="16"/>
      <c r="AF204" s="18">
        <v>16.185185185185201</v>
      </c>
      <c r="AG204" s="16"/>
      <c r="AH204" s="18">
        <v>0.50470219435736696</v>
      </c>
      <c r="AI204" s="16"/>
      <c r="AJ204" s="15">
        <v>30.59</v>
      </c>
      <c r="AK204" s="16"/>
      <c r="AL204" s="17">
        <v>1.89</v>
      </c>
      <c r="AM204" s="16"/>
      <c r="AN204" s="17">
        <v>60.61</v>
      </c>
      <c r="AO204" s="16"/>
      <c r="AP204" s="18">
        <v>16.185185185185201</v>
      </c>
      <c r="AQ204" s="16"/>
      <c r="AR204" s="18">
        <v>0.50470219435736696</v>
      </c>
      <c r="AS204" s="16"/>
    </row>
    <row r="205" spans="3:45" ht="11.25" customHeight="1" x14ac:dyDescent="0.2">
      <c r="C205" s="144" t="s">
        <v>19</v>
      </c>
      <c r="D205" s="144" t="s">
        <v>22</v>
      </c>
      <c r="E205" s="145" t="s">
        <v>286</v>
      </c>
      <c r="F205" s="15">
        <v>0</v>
      </c>
      <c r="G205" s="16">
        <v>-1</v>
      </c>
      <c r="H205" s="17">
        <v>0</v>
      </c>
      <c r="I205" s="16">
        <v>-1</v>
      </c>
      <c r="J205" s="17">
        <v>0</v>
      </c>
      <c r="K205" s="16">
        <v>-1</v>
      </c>
      <c r="L205" s="18"/>
      <c r="M205" s="16">
        <v>-1</v>
      </c>
      <c r="N205" s="18"/>
      <c r="O205" s="16">
        <v>-1</v>
      </c>
      <c r="P205" s="15">
        <v>25.4</v>
      </c>
      <c r="Q205" s="16">
        <v>-0.24918711203074201</v>
      </c>
      <c r="R205" s="17">
        <v>2</v>
      </c>
      <c r="S205" s="16">
        <v>-0.233716475095786</v>
      </c>
      <c r="T205" s="17">
        <v>8.49</v>
      </c>
      <c r="U205" s="16">
        <v>-0.250661959399823</v>
      </c>
      <c r="V205" s="18">
        <v>12.7</v>
      </c>
      <c r="W205" s="16">
        <v>-2.01891812001181E-2</v>
      </c>
      <c r="X205" s="18">
        <v>2.9917550058892801</v>
      </c>
      <c r="Y205" s="16">
        <v>1.9682003170429199E-3</v>
      </c>
      <c r="Z205" s="15">
        <v>46.99</v>
      </c>
      <c r="AA205" s="16">
        <v>0.38900384274312699</v>
      </c>
      <c r="AB205" s="17">
        <v>3.67</v>
      </c>
      <c r="AC205" s="16">
        <v>0.40613026819923398</v>
      </c>
      <c r="AD205" s="17">
        <v>15.7</v>
      </c>
      <c r="AE205" s="16">
        <v>0.38570167696381302</v>
      </c>
      <c r="AF205" s="18">
        <v>12.8038147138965</v>
      </c>
      <c r="AG205" s="16">
        <v>-1.21798284578848E-2</v>
      </c>
      <c r="AH205" s="18">
        <v>2.9929936305732499</v>
      </c>
      <c r="AI205" s="16">
        <v>2.3830279159002001E-3</v>
      </c>
      <c r="AJ205" s="15">
        <v>452.43</v>
      </c>
      <c r="AK205" s="16">
        <v>1.9143906209739801</v>
      </c>
      <c r="AL205" s="17">
        <v>82.59</v>
      </c>
      <c r="AM205" s="16">
        <v>6.8807251908396898</v>
      </c>
      <c r="AN205" s="17">
        <v>168.6</v>
      </c>
      <c r="AO205" s="16">
        <v>4.6425702811244998</v>
      </c>
      <c r="AP205" s="18">
        <v>5.4780239738467102</v>
      </c>
      <c r="AQ205" s="16">
        <v>-0.63018750807837198</v>
      </c>
      <c r="AR205" s="18">
        <v>2.6834519572953699</v>
      </c>
      <c r="AS205" s="16">
        <v>-0.48349945578468301</v>
      </c>
    </row>
    <row r="206" spans="3:45" x14ac:dyDescent="0.2">
      <c r="C206" s="144" t="s">
        <v>19</v>
      </c>
      <c r="D206" s="144" t="s">
        <v>22</v>
      </c>
      <c r="E206" s="145" t="s">
        <v>287</v>
      </c>
      <c r="F206" s="15">
        <v>767.1</v>
      </c>
      <c r="G206" s="16">
        <v>-0.13250477795243501</v>
      </c>
      <c r="H206" s="17">
        <v>56.98</v>
      </c>
      <c r="I206" s="16">
        <v>-0.19599266262170201</v>
      </c>
      <c r="J206" s="17">
        <v>115.13</v>
      </c>
      <c r="K206" s="16">
        <v>-0.19579491478066499</v>
      </c>
      <c r="L206" s="18">
        <v>13.462618462618501</v>
      </c>
      <c r="M206" s="16">
        <v>7.8964310047576605E-2</v>
      </c>
      <c r="N206" s="18">
        <v>6.6629028055241903</v>
      </c>
      <c r="O206" s="16">
        <v>7.8699001027789095E-2</v>
      </c>
      <c r="P206" s="15">
        <v>1576.94</v>
      </c>
      <c r="Q206" s="16">
        <v>-9.4316432723012295E-2</v>
      </c>
      <c r="R206" s="17">
        <v>113.45</v>
      </c>
      <c r="S206" s="16">
        <v>-0.35842334445512603</v>
      </c>
      <c r="T206" s="17">
        <v>229.21</v>
      </c>
      <c r="U206" s="16">
        <v>-0.35836855807183099</v>
      </c>
      <c r="V206" s="18">
        <v>13.8998677831644</v>
      </c>
      <c r="W206" s="16">
        <v>0.411652932583427</v>
      </c>
      <c r="X206" s="18">
        <v>6.8798918022773901</v>
      </c>
      <c r="Y206" s="16">
        <v>0.41153239709593098</v>
      </c>
      <c r="Z206" s="15">
        <v>2884.33</v>
      </c>
      <c r="AA206" s="16">
        <v>-0.13755655026208199</v>
      </c>
      <c r="AB206" s="17">
        <v>235.7</v>
      </c>
      <c r="AC206" s="16">
        <v>-0.39291693496458502</v>
      </c>
      <c r="AD206" s="17">
        <v>476.17</v>
      </c>
      <c r="AE206" s="16">
        <v>-0.39293454703077602</v>
      </c>
      <c r="AF206" s="18">
        <v>12.237293169282999</v>
      </c>
      <c r="AG206" s="16">
        <v>0.42063499940919202</v>
      </c>
      <c r="AH206" s="18">
        <v>6.05735346619905</v>
      </c>
      <c r="AI206" s="16">
        <v>0.42067621459862597</v>
      </c>
      <c r="AJ206" s="15">
        <v>6024.58</v>
      </c>
      <c r="AK206" s="16">
        <v>-0.56566988465839096</v>
      </c>
      <c r="AL206" s="17">
        <v>609.07000000000005</v>
      </c>
      <c r="AM206" s="16">
        <v>-0.75367224783628595</v>
      </c>
      <c r="AN206" s="17">
        <v>1199.52</v>
      </c>
      <c r="AO206" s="16">
        <v>-0.72038834951456299</v>
      </c>
      <c r="AP206" s="18">
        <v>9.8914410494688596</v>
      </c>
      <c r="AQ206" s="16">
        <v>0.76322039042090795</v>
      </c>
      <c r="AR206" s="18">
        <v>5.0224923302654396</v>
      </c>
      <c r="AS206" s="16">
        <v>0.55333339861756103</v>
      </c>
    </row>
    <row r="207" spans="3:45" x14ac:dyDescent="0.2">
      <c r="C207" s="144" t="s">
        <v>19</v>
      </c>
      <c r="D207" s="144" t="s">
        <v>22</v>
      </c>
      <c r="E207" s="145" t="s">
        <v>288</v>
      </c>
      <c r="F207" s="15">
        <v>677.38</v>
      </c>
      <c r="G207" s="16">
        <v>0.14503532911863101</v>
      </c>
      <c r="H207" s="17">
        <v>7.08</v>
      </c>
      <c r="I207" s="16">
        <v>-0.101522842639594</v>
      </c>
      <c r="J207" s="17">
        <v>226.53</v>
      </c>
      <c r="K207" s="16">
        <v>0.11492272861502099</v>
      </c>
      <c r="L207" s="18">
        <v>95.675141242937897</v>
      </c>
      <c r="M207" s="16">
        <v>0.274417852182884</v>
      </c>
      <c r="N207" s="18">
        <v>2.9902441177768999</v>
      </c>
      <c r="O207" s="16">
        <v>2.70086883429283E-2</v>
      </c>
      <c r="P207" s="15">
        <v>2608.59</v>
      </c>
      <c r="Q207" s="16">
        <v>0.294103931539129</v>
      </c>
      <c r="R207" s="17">
        <v>27.24</v>
      </c>
      <c r="S207" s="16">
        <v>0.11456628477905099</v>
      </c>
      <c r="T207" s="17">
        <v>872.4</v>
      </c>
      <c r="U207" s="16">
        <v>0.27497259773474603</v>
      </c>
      <c r="V207" s="18">
        <v>95.763215859030794</v>
      </c>
      <c r="W207" s="16">
        <v>0.161082969413228</v>
      </c>
      <c r="X207" s="18">
        <v>2.9901306740027498</v>
      </c>
      <c r="Y207" s="16">
        <v>1.5005290183E-2</v>
      </c>
      <c r="Z207" s="15">
        <v>5530.43</v>
      </c>
      <c r="AA207" s="16">
        <v>0.103136213764394</v>
      </c>
      <c r="AB207" s="17">
        <v>57.98</v>
      </c>
      <c r="AC207" s="16">
        <v>-2.22596964586847E-2</v>
      </c>
      <c r="AD207" s="17">
        <v>1855.12</v>
      </c>
      <c r="AE207" s="16">
        <v>0.13061231952511301</v>
      </c>
      <c r="AF207" s="18">
        <v>95.385132804415306</v>
      </c>
      <c r="AG207" s="16">
        <v>0.12825073260139</v>
      </c>
      <c r="AH207" s="18">
        <v>2.9811710293673701</v>
      </c>
      <c r="AI207" s="16">
        <v>-2.43019691951166E-2</v>
      </c>
      <c r="AJ207" s="15">
        <v>8754.84</v>
      </c>
      <c r="AK207" s="16">
        <v>9.9446813052951499E-2</v>
      </c>
      <c r="AL207" s="17">
        <v>91.91</v>
      </c>
      <c r="AM207" s="16">
        <v>1.97492510817706E-2</v>
      </c>
      <c r="AN207" s="17">
        <v>2933.62</v>
      </c>
      <c r="AO207" s="16">
        <v>0.116603927270513</v>
      </c>
      <c r="AP207" s="18">
        <v>95.254488086171307</v>
      </c>
      <c r="AQ207" s="16">
        <v>7.8154077472119901E-2</v>
      </c>
      <c r="AR207" s="18">
        <v>2.9843128966941901</v>
      </c>
      <c r="AS207" s="16">
        <v>-1.5365443196587E-2</v>
      </c>
    </row>
    <row r="208" spans="3:45" x14ac:dyDescent="0.2">
      <c r="C208" s="144" t="s">
        <v>19</v>
      </c>
      <c r="D208" s="144" t="s">
        <v>22</v>
      </c>
      <c r="E208" s="145" t="s">
        <v>289</v>
      </c>
      <c r="F208" s="15">
        <v>4.67</v>
      </c>
      <c r="G208" s="16">
        <v>-0.94084114517355</v>
      </c>
      <c r="H208" s="17">
        <v>0.06</v>
      </c>
      <c r="I208" s="16">
        <v>-0.95804195804195802</v>
      </c>
      <c r="J208" s="17">
        <v>1.85</v>
      </c>
      <c r="K208" s="16">
        <v>-0.95976511526750796</v>
      </c>
      <c r="L208" s="18">
        <v>77.8333333333333</v>
      </c>
      <c r="M208" s="16">
        <v>0.40995270669706901</v>
      </c>
      <c r="N208" s="18">
        <v>2.5243243243243199</v>
      </c>
      <c r="O208" s="16">
        <v>0.47033737563253702</v>
      </c>
      <c r="P208" s="15">
        <v>150.18</v>
      </c>
      <c r="Q208" s="16">
        <v>-0.24258624167843401</v>
      </c>
      <c r="R208" s="17">
        <v>2.21</v>
      </c>
      <c r="S208" s="16">
        <v>-0.496583143507973</v>
      </c>
      <c r="T208" s="17">
        <v>71.27</v>
      </c>
      <c r="U208" s="16">
        <v>-0.447004965859715</v>
      </c>
      <c r="V208" s="18">
        <v>67.954751131221698</v>
      </c>
      <c r="W208" s="16">
        <v>0.504545881914785</v>
      </c>
      <c r="X208" s="18">
        <v>2.1071979795145199</v>
      </c>
      <c r="Y208" s="16">
        <v>0.369657431913616</v>
      </c>
      <c r="Z208" s="15">
        <v>536.83000000000004</v>
      </c>
      <c r="AA208" s="16">
        <v>0.23066871460993499</v>
      </c>
      <c r="AB208" s="17">
        <v>9.69</v>
      </c>
      <c r="AC208" s="16">
        <v>0.20973782771535601</v>
      </c>
      <c r="AD208" s="17">
        <v>310.38</v>
      </c>
      <c r="AE208" s="16">
        <v>0.338421733505821</v>
      </c>
      <c r="AF208" s="18">
        <v>55.400412796697601</v>
      </c>
      <c r="AG208" s="16">
        <v>1.7302002479420101E-2</v>
      </c>
      <c r="AH208" s="18">
        <v>1.72958953540821</v>
      </c>
      <c r="AI208" s="16">
        <v>-8.0507523300328496E-2</v>
      </c>
      <c r="AJ208" s="15">
        <v>819.58</v>
      </c>
      <c r="AK208" s="16">
        <v>-0.23538082621188899</v>
      </c>
      <c r="AL208" s="17">
        <v>14.95</v>
      </c>
      <c r="AM208" s="16">
        <v>-0.56299327681964295</v>
      </c>
      <c r="AN208" s="17">
        <v>465.53</v>
      </c>
      <c r="AO208" s="16">
        <v>-0.14290711589800201</v>
      </c>
      <c r="AP208" s="18">
        <v>54.821404682274299</v>
      </c>
      <c r="AQ208" s="16">
        <v>0.74967370804623901</v>
      </c>
      <c r="AR208" s="18">
        <v>1.76053100766868</v>
      </c>
      <c r="AS208" s="16">
        <v>-0.107892285689403</v>
      </c>
    </row>
    <row r="209" spans="3:45" x14ac:dyDescent="0.2">
      <c r="C209" s="144" t="s">
        <v>19</v>
      </c>
      <c r="D209" s="144" t="s">
        <v>22</v>
      </c>
      <c r="E209" s="145" t="s">
        <v>290</v>
      </c>
      <c r="F209" s="15">
        <v>0</v>
      </c>
      <c r="G209" s="16">
        <v>-1</v>
      </c>
      <c r="H209" s="17">
        <v>0</v>
      </c>
      <c r="I209" s="16">
        <v>-1</v>
      </c>
      <c r="J209" s="17">
        <v>0</v>
      </c>
      <c r="K209" s="16">
        <v>-1</v>
      </c>
      <c r="L209" s="18"/>
      <c r="M209" s="16">
        <v>-1</v>
      </c>
      <c r="N209" s="18"/>
      <c r="O209" s="16">
        <v>-1</v>
      </c>
      <c r="P209" s="15">
        <v>0</v>
      </c>
      <c r="Q209" s="16">
        <v>-1</v>
      </c>
      <c r="R209" s="17">
        <v>0</v>
      </c>
      <c r="S209" s="16">
        <v>-1</v>
      </c>
      <c r="T209" s="17">
        <v>0</v>
      </c>
      <c r="U209" s="16">
        <v>-1</v>
      </c>
      <c r="V209" s="18"/>
      <c r="W209" s="16">
        <v>-1</v>
      </c>
      <c r="X209" s="18"/>
      <c r="Y209" s="16">
        <v>-1</v>
      </c>
      <c r="Z209" s="15">
        <v>4.8499999999999996</v>
      </c>
      <c r="AA209" s="16">
        <v>-1.0204081632653199E-2</v>
      </c>
      <c r="AB209" s="17">
        <v>0.15</v>
      </c>
      <c r="AC209" s="16">
        <v>0</v>
      </c>
      <c r="AD209" s="17">
        <v>1.22</v>
      </c>
      <c r="AE209" s="16">
        <v>-8.1300813008130194E-3</v>
      </c>
      <c r="AF209" s="18">
        <v>32.3333333333333</v>
      </c>
      <c r="AG209" s="16">
        <v>-1.02040816326531E-2</v>
      </c>
      <c r="AH209" s="18">
        <v>3.9754098360655701</v>
      </c>
      <c r="AI209" s="16">
        <v>-2.09100033456012E-3</v>
      </c>
      <c r="AJ209" s="15">
        <v>14.36</v>
      </c>
      <c r="AK209" s="16">
        <v>-0.36851363236587498</v>
      </c>
      <c r="AL209" s="17">
        <v>0.45</v>
      </c>
      <c r="AM209" s="16">
        <v>-0.76683937823834203</v>
      </c>
      <c r="AN209" s="17">
        <v>3.61</v>
      </c>
      <c r="AO209" s="16">
        <v>-0.62039957939011603</v>
      </c>
      <c r="AP209" s="18">
        <v>31.911111111111101</v>
      </c>
      <c r="AQ209" s="16">
        <v>1.7083748656308</v>
      </c>
      <c r="AR209" s="18">
        <v>3.9778393351800601</v>
      </c>
      <c r="AS209" s="16">
        <v>0.66355550033255595</v>
      </c>
    </row>
    <row r="210" spans="3:45" x14ac:dyDescent="0.2">
      <c r="C210" s="144" t="s">
        <v>19</v>
      </c>
      <c r="D210" s="144" t="s">
        <v>22</v>
      </c>
      <c r="E210" s="145" t="s">
        <v>291</v>
      </c>
      <c r="F210" s="15">
        <v>0</v>
      </c>
      <c r="G210" s="16">
        <v>-1</v>
      </c>
      <c r="H210" s="17">
        <v>0</v>
      </c>
      <c r="I210" s="16">
        <v>-1</v>
      </c>
      <c r="J210" s="17">
        <v>0</v>
      </c>
      <c r="K210" s="16">
        <v>-1</v>
      </c>
      <c r="L210" s="18"/>
      <c r="M210" s="16">
        <v>-1</v>
      </c>
      <c r="N210" s="18"/>
      <c r="O210" s="16">
        <v>-1</v>
      </c>
      <c r="P210" s="15">
        <v>100.33</v>
      </c>
      <c r="Q210" s="16">
        <v>-0.477502343505885</v>
      </c>
      <c r="R210" s="17">
        <v>13.98</v>
      </c>
      <c r="S210" s="16">
        <v>-4.7683923705721998E-2</v>
      </c>
      <c r="T210" s="17">
        <v>41.93</v>
      </c>
      <c r="U210" s="16">
        <v>0.41416526138279902</v>
      </c>
      <c r="V210" s="18">
        <v>7.1766809728183096</v>
      </c>
      <c r="W210" s="16">
        <v>-0.45134008602763898</v>
      </c>
      <c r="X210" s="18">
        <v>2.3927975196756499</v>
      </c>
      <c r="Y210" s="16">
        <v>-0.63052574493082503</v>
      </c>
      <c r="Z210" s="15">
        <v>135.77000000000001</v>
      </c>
      <c r="AA210" s="16">
        <v>-0.51895549886621295</v>
      </c>
      <c r="AB210" s="17">
        <v>19.77</v>
      </c>
      <c r="AC210" s="16">
        <v>-0.107851985559567</v>
      </c>
      <c r="AD210" s="17">
        <v>53.63</v>
      </c>
      <c r="AE210" s="16">
        <v>0.198435754189944</v>
      </c>
      <c r="AF210" s="18">
        <v>6.8674759736975197</v>
      </c>
      <c r="AG210" s="16">
        <v>-0.46080191476354498</v>
      </c>
      <c r="AH210" s="18">
        <v>2.5316054447137799</v>
      </c>
      <c r="AI210" s="16">
        <v>-0.59860635044309196</v>
      </c>
      <c r="AJ210" s="15">
        <v>941.91</v>
      </c>
      <c r="AK210" s="16">
        <v>2.0319642052404601</v>
      </c>
      <c r="AL210" s="17">
        <v>57.22</v>
      </c>
      <c r="AM210" s="16">
        <v>1.4286926994906599</v>
      </c>
      <c r="AN210" s="17">
        <v>129.28</v>
      </c>
      <c r="AO210" s="16">
        <v>1.7171080285834399</v>
      </c>
      <c r="AP210" s="18">
        <v>16.461202376791299</v>
      </c>
      <c r="AQ210" s="16">
        <v>0.248393510581355</v>
      </c>
      <c r="AR210" s="18">
        <v>7.2858137376237604</v>
      </c>
      <c r="AS210" s="16">
        <v>0.115879152887847</v>
      </c>
    </row>
    <row r="211" spans="3:45" x14ac:dyDescent="0.2">
      <c r="C211" s="144" t="s">
        <v>19</v>
      </c>
      <c r="D211" s="144" t="s">
        <v>22</v>
      </c>
      <c r="E211" s="145" t="s">
        <v>292</v>
      </c>
      <c r="F211" s="15">
        <v>482.19</v>
      </c>
      <c r="G211" s="16">
        <v>0.85037798841091405</v>
      </c>
      <c r="H211" s="17">
        <v>12.41</v>
      </c>
      <c r="I211" s="16">
        <v>1.61420500403562E-3</v>
      </c>
      <c r="J211" s="17">
        <v>47.6</v>
      </c>
      <c r="K211" s="16">
        <v>0.33557800224466899</v>
      </c>
      <c r="L211" s="18">
        <v>38.854955680902499</v>
      </c>
      <c r="M211" s="16">
        <v>0.84739591268422398</v>
      </c>
      <c r="N211" s="18">
        <v>10.1300420168067</v>
      </c>
      <c r="O211" s="16">
        <v>0.38545108207909601</v>
      </c>
      <c r="P211" s="15">
        <v>1358.81</v>
      </c>
      <c r="Q211" s="16">
        <v>0.16587014903602801</v>
      </c>
      <c r="R211" s="17">
        <v>40.78</v>
      </c>
      <c r="S211" s="16">
        <v>2.7721774193548199E-2</v>
      </c>
      <c r="T211" s="17">
        <v>171.43</v>
      </c>
      <c r="U211" s="16">
        <v>0.39589609966615102</v>
      </c>
      <c r="V211" s="18">
        <v>33.320500245218199</v>
      </c>
      <c r="W211" s="16">
        <v>0.13442195963093601</v>
      </c>
      <c r="X211" s="18">
        <v>7.9263256139532201</v>
      </c>
      <c r="Y211" s="16">
        <v>-0.164787300920991</v>
      </c>
      <c r="Z211" s="15">
        <v>2973.08</v>
      </c>
      <c r="AA211" s="16">
        <v>0.364017158718143</v>
      </c>
      <c r="AB211" s="17">
        <v>92.98</v>
      </c>
      <c r="AC211" s="16">
        <v>-0.104066294083638</v>
      </c>
      <c r="AD211" s="17">
        <v>373.36</v>
      </c>
      <c r="AE211" s="16">
        <v>0.25608935540304101</v>
      </c>
      <c r="AF211" s="18">
        <v>31.975478597547902</v>
      </c>
      <c r="AG211" s="16">
        <v>0.52245322361549595</v>
      </c>
      <c r="AH211" s="18">
        <v>7.9630383544032597</v>
      </c>
      <c r="AI211" s="16">
        <v>8.5923666856065894E-2</v>
      </c>
      <c r="AJ211" s="15">
        <v>4743.72</v>
      </c>
      <c r="AK211" s="16">
        <v>0.48981033946691599</v>
      </c>
      <c r="AL211" s="17">
        <v>168.3</v>
      </c>
      <c r="AM211" s="16">
        <v>2.1919970854332501E-2</v>
      </c>
      <c r="AN211" s="17">
        <v>625.71</v>
      </c>
      <c r="AO211" s="16">
        <v>0.25821435753066602</v>
      </c>
      <c r="AP211" s="18">
        <v>28.1860962566845</v>
      </c>
      <c r="AQ211" s="16">
        <v>0.45785421750924699</v>
      </c>
      <c r="AR211" s="18">
        <v>7.58133959821643</v>
      </c>
      <c r="AS211" s="16">
        <v>0.18406719057853799</v>
      </c>
    </row>
    <row r="212" spans="3:45" x14ac:dyDescent="0.2">
      <c r="C212" s="144" t="s">
        <v>19</v>
      </c>
      <c r="D212" s="144" t="s">
        <v>22</v>
      </c>
      <c r="E212" s="145" t="s">
        <v>293</v>
      </c>
      <c r="F212" s="15">
        <v>70.8</v>
      </c>
      <c r="G212" s="16">
        <v>-0.32118887823585801</v>
      </c>
      <c r="H212" s="17">
        <v>4.2</v>
      </c>
      <c r="I212" s="16">
        <v>1.7096774193548401</v>
      </c>
      <c r="J212" s="17">
        <v>134.34</v>
      </c>
      <c r="K212" s="16">
        <v>1.71174808235769</v>
      </c>
      <c r="L212" s="18">
        <v>16.8571428571429</v>
      </c>
      <c r="M212" s="16">
        <v>-0.74948637172989996</v>
      </c>
      <c r="N212" s="18">
        <v>0.527020991514069</v>
      </c>
      <c r="O212" s="16">
        <v>-0.74967766136522596</v>
      </c>
      <c r="P212" s="15">
        <v>416</v>
      </c>
      <c r="Q212" s="16">
        <v>-0.32858825997837299</v>
      </c>
      <c r="R212" s="17">
        <v>13.72</v>
      </c>
      <c r="S212" s="16">
        <v>0.381671701913394</v>
      </c>
      <c r="T212" s="17">
        <v>439.42</v>
      </c>
      <c r="U212" s="16">
        <v>0.38447966224518698</v>
      </c>
      <c r="V212" s="18">
        <v>30.3206997084548</v>
      </c>
      <c r="W212" s="16">
        <v>-0.51405841265198604</v>
      </c>
      <c r="X212" s="18">
        <v>0.94670247143962505</v>
      </c>
      <c r="Y212" s="16">
        <v>-0.51504398487673697</v>
      </c>
      <c r="Z212" s="15">
        <v>1029.4000000000001</v>
      </c>
      <c r="AA212" s="16">
        <v>-0.24822353190339499</v>
      </c>
      <c r="AB212" s="17">
        <v>28.73</v>
      </c>
      <c r="AC212" s="16">
        <v>4.8540145985401399E-2</v>
      </c>
      <c r="AD212" s="17">
        <v>920.68</v>
      </c>
      <c r="AE212" s="16">
        <v>4.9315599320727897E-2</v>
      </c>
      <c r="AF212" s="18">
        <v>35.830142707970801</v>
      </c>
      <c r="AG212" s="16">
        <v>-0.28302557515325499</v>
      </c>
      <c r="AH212" s="18">
        <v>1.1180866316201099</v>
      </c>
      <c r="AI212" s="16">
        <v>-0.283555425476124</v>
      </c>
      <c r="AJ212" s="15">
        <v>1729.91</v>
      </c>
      <c r="AK212" s="16">
        <v>-0.31832922864742402</v>
      </c>
      <c r="AL212" s="17">
        <v>46.82</v>
      </c>
      <c r="AM212" s="16">
        <v>-3.4838177695320501E-2</v>
      </c>
      <c r="AN212" s="17">
        <v>1499</v>
      </c>
      <c r="AO212" s="16">
        <v>-3.5094495082136003E-2</v>
      </c>
      <c r="AP212" s="18">
        <v>36.948099102947502</v>
      </c>
      <c r="AQ212" s="16">
        <v>-0.29372385479894397</v>
      </c>
      <c r="AR212" s="18">
        <v>1.1540426951300899</v>
      </c>
      <c r="AS212" s="16">
        <v>-0.29353623968535397</v>
      </c>
    </row>
    <row r="213" spans="3:45" ht="11.25" customHeight="1" x14ac:dyDescent="0.2">
      <c r="C213" s="144" t="s">
        <v>19</v>
      </c>
      <c r="D213" s="144" t="s">
        <v>22</v>
      </c>
      <c r="E213" s="145" t="s">
        <v>294</v>
      </c>
      <c r="F213" s="15">
        <v>113.09</v>
      </c>
      <c r="G213" s="16">
        <v>94.033613445378194</v>
      </c>
      <c r="H213" s="17">
        <v>24.99</v>
      </c>
      <c r="I213" s="16">
        <v>82.3</v>
      </c>
      <c r="J213" s="17">
        <v>90.15</v>
      </c>
      <c r="K213" s="16">
        <v>71.701612903225794</v>
      </c>
      <c r="L213" s="18">
        <v>4.5254101640656303</v>
      </c>
      <c r="M213" s="16">
        <v>0.140859705226628</v>
      </c>
      <c r="N213" s="18">
        <v>1.2544647809206899</v>
      </c>
      <c r="O213" s="16">
        <v>0.30717338516105303</v>
      </c>
      <c r="P213" s="15">
        <v>345.29</v>
      </c>
      <c r="Q213" s="16">
        <v>9.2277843601895793</v>
      </c>
      <c r="R213" s="17">
        <v>77.069999999999993</v>
      </c>
      <c r="S213" s="16">
        <v>13.0382513661202</v>
      </c>
      <c r="T213" s="17">
        <v>389.37</v>
      </c>
      <c r="U213" s="16">
        <v>24.957999999999998</v>
      </c>
      <c r="V213" s="18">
        <v>4.4802127935642897</v>
      </c>
      <c r="W213" s="16">
        <v>-0.271434590146091</v>
      </c>
      <c r="X213" s="18">
        <v>0.88679148367876304</v>
      </c>
      <c r="Y213" s="16">
        <v>-0.60598719623277697</v>
      </c>
      <c r="Z213" s="15">
        <v>528.38</v>
      </c>
      <c r="AA213" s="16">
        <v>4.5490443184205001</v>
      </c>
      <c r="AB213" s="17">
        <v>121.6</v>
      </c>
      <c r="AC213" s="16">
        <v>4.7932348737493999</v>
      </c>
      <c r="AD213" s="17">
        <v>618.30999999999995</v>
      </c>
      <c r="AE213" s="16">
        <v>6.2401639344262296</v>
      </c>
      <c r="AF213" s="18">
        <v>4.3452302631578901</v>
      </c>
      <c r="AG213" s="16">
        <v>-4.2150984838435303E-2</v>
      </c>
      <c r="AH213" s="18">
        <v>0.85455515841568097</v>
      </c>
      <c r="AI213" s="16">
        <v>-0.233574768654703</v>
      </c>
      <c r="AJ213" s="15">
        <v>661.8</v>
      </c>
      <c r="AK213" s="16">
        <v>1.8297772266643899</v>
      </c>
      <c r="AL213" s="17">
        <v>149.08000000000001</v>
      </c>
      <c r="AM213" s="16">
        <v>1.60903045152258</v>
      </c>
      <c r="AN213" s="17">
        <v>730.32</v>
      </c>
      <c r="AO213" s="16">
        <v>2.4280886218550499</v>
      </c>
      <c r="AP213" s="18">
        <v>4.4392272605312604</v>
      </c>
      <c r="AQ213" s="16">
        <v>8.4608738473322995E-2</v>
      </c>
      <c r="AR213" s="18">
        <v>0.90617811370358203</v>
      </c>
      <c r="AS213" s="16">
        <v>-0.17453206762983201</v>
      </c>
    </row>
    <row r="214" spans="3:45" x14ac:dyDescent="0.2">
      <c r="C214" s="144" t="s">
        <v>19</v>
      </c>
      <c r="D214" s="144" t="s">
        <v>22</v>
      </c>
      <c r="E214" s="145" t="s">
        <v>295</v>
      </c>
      <c r="F214" s="15">
        <v>329.15</v>
      </c>
      <c r="G214" s="16">
        <v>-0.24868751426614899</v>
      </c>
      <c r="H214" s="17">
        <v>4.2300000000000004</v>
      </c>
      <c r="I214" s="16">
        <v>-0.241935483870968</v>
      </c>
      <c r="J214" s="17">
        <v>67.61</v>
      </c>
      <c r="K214" s="16">
        <v>-0.243312814773363</v>
      </c>
      <c r="L214" s="18">
        <v>77.813238770685601</v>
      </c>
      <c r="M214" s="16">
        <v>-8.9069337127927299E-3</v>
      </c>
      <c r="N214" s="18">
        <v>4.8683626682443402</v>
      </c>
      <c r="O214" s="16">
        <v>-7.1029344724220303E-3</v>
      </c>
      <c r="P214" s="15">
        <v>1699.77</v>
      </c>
      <c r="Q214" s="16">
        <v>-4.9622033860398498E-2</v>
      </c>
      <c r="R214" s="17">
        <v>21.85</v>
      </c>
      <c r="S214" s="16">
        <v>-4.6684118673647503E-2</v>
      </c>
      <c r="T214" s="17">
        <v>349.55</v>
      </c>
      <c r="U214" s="16">
        <v>-4.7495776336585097E-2</v>
      </c>
      <c r="V214" s="18">
        <v>77.792677345537797</v>
      </c>
      <c r="W214" s="16">
        <v>-3.0817856329671302E-3</v>
      </c>
      <c r="X214" s="18">
        <v>4.8627378057502497</v>
      </c>
      <c r="Y214" s="16">
        <v>-2.2322814649952498E-3</v>
      </c>
      <c r="Z214" s="15">
        <v>3116.42</v>
      </c>
      <c r="AA214" s="16">
        <v>-0.221753017298428</v>
      </c>
      <c r="AB214" s="17">
        <v>41.34</v>
      </c>
      <c r="AC214" s="16">
        <v>-0.223078368727683</v>
      </c>
      <c r="AD214" s="17">
        <v>636.73</v>
      </c>
      <c r="AE214" s="16">
        <v>-0.26088823884477902</v>
      </c>
      <c r="AF214" s="18">
        <v>75.385099177551993</v>
      </c>
      <c r="AG214" s="16">
        <v>1.70590105347438E-3</v>
      </c>
      <c r="AH214" s="18">
        <v>4.8944136447159696</v>
      </c>
      <c r="AI214" s="16">
        <v>5.2948990400562002E-2</v>
      </c>
      <c r="AJ214" s="15">
        <v>4537.66</v>
      </c>
      <c r="AK214" s="16">
        <v>-0.22890677705443399</v>
      </c>
      <c r="AL214" s="17">
        <v>59.54</v>
      </c>
      <c r="AM214" s="16">
        <v>-0.25963690624222802</v>
      </c>
      <c r="AN214" s="17">
        <v>927.82</v>
      </c>
      <c r="AO214" s="16">
        <v>-0.28172852121943998</v>
      </c>
      <c r="AP214" s="18">
        <v>76.211958347329499</v>
      </c>
      <c r="AQ214" s="16">
        <v>4.1506835560671702E-2</v>
      </c>
      <c r="AR214" s="18">
        <v>4.8906684486214997</v>
      </c>
      <c r="AS214" s="16">
        <v>7.3540082998539605E-2</v>
      </c>
    </row>
    <row r="215" spans="3:45" ht="11.25" customHeight="1" x14ac:dyDescent="0.2">
      <c r="C215" s="144" t="s">
        <v>19</v>
      </c>
      <c r="D215" s="144" t="s">
        <v>22</v>
      </c>
      <c r="E215" s="145" t="s">
        <v>296</v>
      </c>
      <c r="F215" s="15">
        <v>274.92</v>
      </c>
      <c r="G215" s="16">
        <v>2.88184438040353E-3</v>
      </c>
      <c r="H215" s="17">
        <v>5.03</v>
      </c>
      <c r="I215" s="16">
        <v>-4.1904761904761903E-2</v>
      </c>
      <c r="J215" s="17">
        <v>64.36</v>
      </c>
      <c r="K215" s="16">
        <v>1.2427245556079901E-2</v>
      </c>
      <c r="L215" s="18">
        <v>54.656063618290297</v>
      </c>
      <c r="M215" s="16">
        <v>4.6745463816524599E-2</v>
      </c>
      <c r="N215" s="18">
        <v>4.2715972653822298</v>
      </c>
      <c r="O215" s="16">
        <v>-9.4282341941850506E-3</v>
      </c>
      <c r="P215" s="15">
        <v>1639.04</v>
      </c>
      <c r="Q215" s="16">
        <v>0.701661129568106</v>
      </c>
      <c r="R215" s="17">
        <v>27.04</v>
      </c>
      <c r="S215" s="16">
        <v>0.69849246231155804</v>
      </c>
      <c r="T215" s="17">
        <v>374.36</v>
      </c>
      <c r="U215" s="16">
        <v>0.79514721396374799</v>
      </c>
      <c r="V215" s="18">
        <v>60.615384615384599</v>
      </c>
      <c r="W215" s="16">
        <v>1.86557628418081E-3</v>
      </c>
      <c r="X215" s="18">
        <v>4.3782455390533199</v>
      </c>
      <c r="Y215" s="16">
        <v>-5.2077113045910797E-2</v>
      </c>
      <c r="Z215" s="15">
        <v>3684.26</v>
      </c>
      <c r="AA215" s="16">
        <v>0.27248801514167698</v>
      </c>
      <c r="AB215" s="17">
        <v>59.47</v>
      </c>
      <c r="AC215" s="16">
        <v>0.23484219269102999</v>
      </c>
      <c r="AD215" s="17">
        <v>815.96</v>
      </c>
      <c r="AE215" s="16">
        <v>0.27709259375195699</v>
      </c>
      <c r="AF215" s="18">
        <v>61.951572221287996</v>
      </c>
      <c r="AG215" s="16">
        <v>3.04863428488844E-2</v>
      </c>
      <c r="AH215" s="18">
        <v>4.5152458453845803</v>
      </c>
      <c r="AI215" s="16">
        <v>-3.6055166499337102E-3</v>
      </c>
      <c r="AJ215" s="15">
        <v>5684.83</v>
      </c>
      <c r="AK215" s="16">
        <v>0.177410034691658</v>
      </c>
      <c r="AL215" s="17">
        <v>94.63</v>
      </c>
      <c r="AM215" s="16">
        <v>0.186731878605468</v>
      </c>
      <c r="AN215" s="17">
        <v>1275.3499999999999</v>
      </c>
      <c r="AO215" s="16">
        <v>0.203410141727528</v>
      </c>
      <c r="AP215" s="18">
        <v>60.074289337419401</v>
      </c>
      <c r="AQ215" s="16">
        <v>-7.8550547784757199E-3</v>
      </c>
      <c r="AR215" s="18">
        <v>4.4574665778021698</v>
      </c>
      <c r="AS215" s="16">
        <v>-2.16053580856032E-2</v>
      </c>
    </row>
    <row r="216" spans="3:45" x14ac:dyDescent="0.2">
      <c r="C216" s="144" t="s">
        <v>19</v>
      </c>
      <c r="D216" s="144" t="s">
        <v>22</v>
      </c>
      <c r="E216" s="145" t="s">
        <v>297</v>
      </c>
      <c r="F216" s="15">
        <v>66.14</v>
      </c>
      <c r="G216" s="16">
        <v>-0.412088888888889</v>
      </c>
      <c r="H216" s="17">
        <v>2.1</v>
      </c>
      <c r="I216" s="16">
        <v>0.46853146853146899</v>
      </c>
      <c r="J216" s="17">
        <v>67.540000000000006</v>
      </c>
      <c r="K216" s="16">
        <v>0.48309178743961301</v>
      </c>
      <c r="L216" s="18">
        <v>31.495238095238101</v>
      </c>
      <c r="M216" s="16">
        <v>-0.59966052910052903</v>
      </c>
      <c r="N216" s="18">
        <v>0.97927154278945805</v>
      </c>
      <c r="O216" s="16">
        <v>-0.60359087947882695</v>
      </c>
      <c r="P216" s="15">
        <v>360.93</v>
      </c>
      <c r="Q216" s="16">
        <v>-0.41793933138737899</v>
      </c>
      <c r="R216" s="17">
        <v>7.37</v>
      </c>
      <c r="S216" s="16">
        <v>-0.266666666666667</v>
      </c>
      <c r="T216" s="17">
        <v>236.25</v>
      </c>
      <c r="U216" s="16">
        <v>-0.26534610361340899</v>
      </c>
      <c r="V216" s="18">
        <v>48.9728629579376</v>
      </c>
      <c r="W216" s="16">
        <v>-0.20628090643733499</v>
      </c>
      <c r="X216" s="18">
        <v>1.5277460317460301</v>
      </c>
      <c r="Y216" s="16">
        <v>-0.207707641005517</v>
      </c>
      <c r="Z216" s="15">
        <v>1204.1500000000001</v>
      </c>
      <c r="AA216" s="16">
        <v>-0.30916277975709</v>
      </c>
      <c r="AB216" s="17">
        <v>21.09</v>
      </c>
      <c r="AC216" s="16">
        <v>-0.395702005730659</v>
      </c>
      <c r="AD216" s="17">
        <v>675.87</v>
      </c>
      <c r="AE216" s="16">
        <v>-0.39469088368843902</v>
      </c>
      <c r="AF216" s="18">
        <v>57.095779990516803</v>
      </c>
      <c r="AG216" s="16">
        <v>0.143206210833455</v>
      </c>
      <c r="AH216" s="18">
        <v>1.7816296033260799</v>
      </c>
      <c r="AI216" s="16">
        <v>0.141296573315322</v>
      </c>
      <c r="AJ216" s="15">
        <v>2033.46</v>
      </c>
      <c r="AK216" s="16">
        <v>-0.31608402897829302</v>
      </c>
      <c r="AL216" s="17">
        <v>37.840000000000003</v>
      </c>
      <c r="AM216" s="16">
        <v>-0.370592149035263</v>
      </c>
      <c r="AN216" s="17">
        <v>1212.33</v>
      </c>
      <c r="AO216" s="16">
        <v>-0.35546588407923702</v>
      </c>
      <c r="AP216" s="18">
        <v>53.738372093023301</v>
      </c>
      <c r="AQ216" s="16">
        <v>8.6602224572542602E-2</v>
      </c>
      <c r="AR216" s="18">
        <v>1.67731558239093</v>
      </c>
      <c r="AS216" s="16">
        <v>6.11012731958867E-2</v>
      </c>
    </row>
    <row r="217" spans="3:45" x14ac:dyDescent="0.2">
      <c r="C217" s="144" t="s">
        <v>19</v>
      </c>
      <c r="D217" s="144" t="s">
        <v>22</v>
      </c>
      <c r="E217" s="145" t="s">
        <v>298</v>
      </c>
      <c r="F217" s="15">
        <v>47.39</v>
      </c>
      <c r="G217" s="16">
        <v>2.3232819074333801</v>
      </c>
      <c r="H217" s="17">
        <v>0.66</v>
      </c>
      <c r="I217" s="16">
        <v>3.125</v>
      </c>
      <c r="J217" s="17">
        <v>11.19</v>
      </c>
      <c r="K217" s="16">
        <v>2.9125874125874098</v>
      </c>
      <c r="L217" s="18">
        <v>71.803030303030297</v>
      </c>
      <c r="M217" s="16">
        <v>-0.19435590122827201</v>
      </c>
      <c r="N217" s="18">
        <v>4.2350312779267201</v>
      </c>
      <c r="O217" s="16">
        <v>-0.15061785028959199</v>
      </c>
      <c r="P217" s="15">
        <v>135.26</v>
      </c>
      <c r="Q217" s="16">
        <v>-0.20552129221732801</v>
      </c>
      <c r="R217" s="17">
        <v>1.77</v>
      </c>
      <c r="S217" s="16">
        <v>-6.3492063492063405E-2</v>
      </c>
      <c r="T217" s="17">
        <v>30.46</v>
      </c>
      <c r="U217" s="16">
        <v>-0.10726846424384499</v>
      </c>
      <c r="V217" s="18">
        <v>76.418079096045204</v>
      </c>
      <c r="W217" s="16">
        <v>-0.151658328977824</v>
      </c>
      <c r="X217" s="18">
        <v>4.4405778069599497</v>
      </c>
      <c r="Y217" s="16">
        <v>-0.110058650376074</v>
      </c>
      <c r="Z217" s="15">
        <v>264.38</v>
      </c>
      <c r="AA217" s="16">
        <v>-0.26542746797810601</v>
      </c>
      <c r="AB217" s="17">
        <v>3.21</v>
      </c>
      <c r="AC217" s="16">
        <v>-0.19548872180451099</v>
      </c>
      <c r="AD217" s="17">
        <v>56.34</v>
      </c>
      <c r="AE217" s="16">
        <v>-0.21891030084569499</v>
      </c>
      <c r="AF217" s="18">
        <v>82.361370716510905</v>
      </c>
      <c r="AG217" s="16">
        <v>-8.6933207860636005E-2</v>
      </c>
      <c r="AH217" s="18">
        <v>4.6925807596734099</v>
      </c>
      <c r="AI217" s="16">
        <v>-5.9554193561603998E-2</v>
      </c>
      <c r="AJ217" s="15">
        <v>475.94</v>
      </c>
      <c r="AK217" s="16">
        <v>0.32238615209357901</v>
      </c>
      <c r="AL217" s="17">
        <v>5.56</v>
      </c>
      <c r="AM217" s="16">
        <v>0.39348370927318299</v>
      </c>
      <c r="AN217" s="17">
        <v>98.75</v>
      </c>
      <c r="AO217" s="16">
        <v>0.369055871343408</v>
      </c>
      <c r="AP217" s="18">
        <v>85.600719424460394</v>
      </c>
      <c r="AQ217" s="16">
        <v>-5.1021448407665398E-2</v>
      </c>
      <c r="AR217" s="18">
        <v>4.81964556962025</v>
      </c>
      <c r="AS217" s="16">
        <v>-3.4088980754330797E-2</v>
      </c>
    </row>
    <row r="218" spans="3:45" x14ac:dyDescent="0.2">
      <c r="C218" s="144" t="s">
        <v>19</v>
      </c>
      <c r="D218" s="144" t="s">
        <v>22</v>
      </c>
      <c r="E218" s="145" t="s">
        <v>299</v>
      </c>
      <c r="F218" s="15">
        <v>5356.61</v>
      </c>
      <c r="G218" s="16">
        <v>-0.19567401178722901</v>
      </c>
      <c r="H218" s="17">
        <v>517.41</v>
      </c>
      <c r="I218" s="16">
        <v>-0.27001975169300202</v>
      </c>
      <c r="J218" s="17">
        <v>1036.68</v>
      </c>
      <c r="K218" s="16">
        <v>-0.39036395391916401</v>
      </c>
      <c r="L218" s="18">
        <v>10.352737674184899</v>
      </c>
      <c r="M218" s="16">
        <v>0.101846234988137</v>
      </c>
      <c r="N218" s="18">
        <v>5.1670814523285902</v>
      </c>
      <c r="O218" s="16">
        <v>0.31935438100082397</v>
      </c>
      <c r="P218" s="15">
        <v>12400.31</v>
      </c>
      <c r="Q218" s="16">
        <v>-1.38071500375381E-2</v>
      </c>
      <c r="R218" s="17">
        <v>1210.47</v>
      </c>
      <c r="S218" s="16">
        <v>-0.165733937998814</v>
      </c>
      <c r="T218" s="17">
        <v>3125.45</v>
      </c>
      <c r="U218" s="16">
        <v>-6.3367197099103906E-2</v>
      </c>
      <c r="V218" s="18">
        <v>10.2442109263344</v>
      </c>
      <c r="W218" s="16">
        <v>0.182108316376725</v>
      </c>
      <c r="X218" s="18">
        <v>3.9675278759858599</v>
      </c>
      <c r="Y218" s="16">
        <v>5.2912995261398803E-2</v>
      </c>
      <c r="Z218" s="15">
        <v>26529.58</v>
      </c>
      <c r="AA218" s="16">
        <v>0.30051614592090797</v>
      </c>
      <c r="AB218" s="17">
        <v>2705.39</v>
      </c>
      <c r="AC218" s="16">
        <v>0.135492346499788</v>
      </c>
      <c r="AD218" s="17">
        <v>7372.04</v>
      </c>
      <c r="AE218" s="16">
        <v>0.43058350491057001</v>
      </c>
      <c r="AF218" s="18">
        <v>9.80619430100651</v>
      </c>
      <c r="AG218" s="16">
        <v>0.14533237492072401</v>
      </c>
      <c r="AH218" s="18">
        <v>3.5986755362152101</v>
      </c>
      <c r="AI218" s="16">
        <v>-9.0919095979505801E-2</v>
      </c>
      <c r="AJ218" s="15">
        <v>49978.879999999997</v>
      </c>
      <c r="AK218" s="16">
        <v>0.18778723920023399</v>
      </c>
      <c r="AL218" s="17">
        <v>5561.68</v>
      </c>
      <c r="AM218" s="16">
        <v>-4.74715954826797E-2</v>
      </c>
      <c r="AN218" s="17">
        <v>14074.96</v>
      </c>
      <c r="AO218" s="16">
        <v>0.21040773012001801</v>
      </c>
      <c r="AP218" s="18">
        <v>8.9862919117964406</v>
      </c>
      <c r="AQ218" s="16">
        <v>0.246983537254333</v>
      </c>
      <c r="AR218" s="18">
        <v>3.55090742709038</v>
      </c>
      <c r="AS218" s="16">
        <v>-1.8688323245870699E-2</v>
      </c>
    </row>
    <row r="219" spans="3:45" ht="11.25" customHeight="1" x14ac:dyDescent="0.2">
      <c r="C219" s="144" t="s">
        <v>19</v>
      </c>
      <c r="D219" s="144" t="s">
        <v>22</v>
      </c>
      <c r="E219" s="145" t="s">
        <v>300</v>
      </c>
      <c r="F219" s="15">
        <v>2550.0300000000002</v>
      </c>
      <c r="G219" s="16"/>
      <c r="H219" s="17">
        <v>53.17</v>
      </c>
      <c r="I219" s="16"/>
      <c r="J219" s="17">
        <v>1112.8599999999999</v>
      </c>
      <c r="K219" s="16"/>
      <c r="L219" s="18">
        <v>47.959939815685502</v>
      </c>
      <c r="M219" s="16"/>
      <c r="N219" s="18">
        <v>2.2914203044408099</v>
      </c>
      <c r="O219" s="16"/>
      <c r="P219" s="15">
        <v>6781.99</v>
      </c>
      <c r="Q219" s="16"/>
      <c r="R219" s="17">
        <v>115.36</v>
      </c>
      <c r="S219" s="16"/>
      <c r="T219" s="17">
        <v>2253.87</v>
      </c>
      <c r="U219" s="16"/>
      <c r="V219" s="18">
        <v>58.789788488210803</v>
      </c>
      <c r="W219" s="16"/>
      <c r="X219" s="18">
        <v>3.00904222515052</v>
      </c>
      <c r="Y219" s="16"/>
      <c r="Z219" s="15">
        <v>11201.29</v>
      </c>
      <c r="AA219" s="16"/>
      <c r="AB219" s="17">
        <v>199</v>
      </c>
      <c r="AC219" s="16"/>
      <c r="AD219" s="17">
        <v>4175.5200000000004</v>
      </c>
      <c r="AE219" s="16"/>
      <c r="AF219" s="18">
        <v>56.287889447236203</v>
      </c>
      <c r="AG219" s="16"/>
      <c r="AH219" s="18">
        <v>2.6826095911407402</v>
      </c>
      <c r="AI219" s="16"/>
      <c r="AJ219" s="15">
        <v>13305.08</v>
      </c>
      <c r="AK219" s="16"/>
      <c r="AL219" s="17">
        <v>241.14</v>
      </c>
      <c r="AM219" s="16"/>
      <c r="AN219" s="17">
        <v>5198.37</v>
      </c>
      <c r="AO219" s="16"/>
      <c r="AP219" s="18">
        <v>55.175748527826201</v>
      </c>
      <c r="AQ219" s="16"/>
      <c r="AR219" s="18">
        <v>2.5594715266516199</v>
      </c>
      <c r="AS219" s="16"/>
    </row>
    <row r="220" spans="3:45" x14ac:dyDescent="0.2">
      <c r="C220" s="144" t="s">
        <v>19</v>
      </c>
      <c r="D220" s="144" t="s">
        <v>22</v>
      </c>
      <c r="E220" s="145" t="s">
        <v>302</v>
      </c>
      <c r="F220" s="15"/>
      <c r="G220" s="16"/>
      <c r="H220" s="17"/>
      <c r="I220" s="16"/>
      <c r="J220" s="17"/>
      <c r="K220" s="16"/>
      <c r="L220" s="137"/>
      <c r="M220" s="136"/>
      <c r="N220" s="137"/>
      <c r="O220" s="136"/>
      <c r="P220" s="15">
        <v>6.32</v>
      </c>
      <c r="Q220" s="16">
        <v>-0.83355280484593097</v>
      </c>
      <c r="R220" s="17">
        <v>7.0000000000000007E-2</v>
      </c>
      <c r="S220" s="16">
        <v>-0.83333333333333304</v>
      </c>
      <c r="T220" s="17">
        <v>1.27</v>
      </c>
      <c r="U220" s="16">
        <v>-0.83311432325887003</v>
      </c>
      <c r="V220" s="137">
        <v>90.285714285714306</v>
      </c>
      <c r="W220" s="136">
        <v>-1.31682907558616E-3</v>
      </c>
      <c r="X220" s="137">
        <v>4.97637795275591</v>
      </c>
      <c r="Y220" s="136">
        <v>-2.62743691144469E-3</v>
      </c>
      <c r="Z220" s="15">
        <v>79.069999999999993</v>
      </c>
      <c r="AA220" s="16">
        <v>3.8618153159070197E-2</v>
      </c>
      <c r="AB220" s="17">
        <v>1.43</v>
      </c>
      <c r="AC220" s="16">
        <v>0.70238095238095299</v>
      </c>
      <c r="AD220" s="17">
        <v>35.03</v>
      </c>
      <c r="AE220" s="16">
        <v>1.2955439056356499</v>
      </c>
      <c r="AF220" s="137">
        <v>55.2937062937063</v>
      </c>
      <c r="AG220" s="136">
        <v>-0.38990262331914799</v>
      </c>
      <c r="AH220" s="137">
        <v>2.2572081073365702</v>
      </c>
      <c r="AI220" s="136">
        <v>-0.54755029925185805</v>
      </c>
      <c r="AJ220" s="15">
        <v>104.33</v>
      </c>
      <c r="AK220" s="16">
        <v>0.37041902009720201</v>
      </c>
      <c r="AL220" s="17">
        <v>2.76</v>
      </c>
      <c r="AM220" s="16">
        <v>2.28571428571429</v>
      </c>
      <c r="AN220" s="17">
        <v>76.569999999999993</v>
      </c>
      <c r="AO220" s="16">
        <v>4.01769331585845</v>
      </c>
      <c r="AP220" s="18">
        <v>37.800724637681199</v>
      </c>
      <c r="AQ220" s="16">
        <v>-0.58291595040519895</v>
      </c>
      <c r="AR220" s="18">
        <v>1.36254407731488</v>
      </c>
      <c r="AS220" s="16">
        <v>-0.72688266623111797</v>
      </c>
    </row>
    <row r="221" spans="3:45" x14ac:dyDescent="0.2">
      <c r="C221" s="144" t="s">
        <v>19</v>
      </c>
      <c r="D221" s="144" t="s">
        <v>22</v>
      </c>
      <c r="E221" s="145" t="s">
        <v>303</v>
      </c>
      <c r="F221" s="15">
        <v>44.72</v>
      </c>
      <c r="G221" s="16">
        <v>-0.70866449511400698</v>
      </c>
      <c r="H221" s="17">
        <v>3.73</v>
      </c>
      <c r="I221" s="16">
        <v>0.56722689075630295</v>
      </c>
      <c r="J221" s="17">
        <v>12.9</v>
      </c>
      <c r="K221" s="16">
        <v>-0.83048620236530901</v>
      </c>
      <c r="L221" s="18">
        <v>11.989276139410199</v>
      </c>
      <c r="M221" s="16">
        <v>-0.81410764031403104</v>
      </c>
      <c r="N221" s="18">
        <v>3.4666666666666699</v>
      </c>
      <c r="O221" s="16">
        <v>0.71865363735070598</v>
      </c>
      <c r="P221" s="15">
        <v>180.99</v>
      </c>
      <c r="Q221" s="16">
        <v>-0.60859410479877196</v>
      </c>
      <c r="R221" s="17">
        <v>10.93</v>
      </c>
      <c r="S221" s="16">
        <v>0.61209439528023601</v>
      </c>
      <c r="T221" s="17">
        <v>56.82</v>
      </c>
      <c r="U221" s="16">
        <v>-0.73839779005524897</v>
      </c>
      <c r="V221" s="18">
        <v>16.5590118938701</v>
      </c>
      <c r="W221" s="16">
        <v>-0.757206590167948</v>
      </c>
      <c r="X221" s="18">
        <v>3.1853220696937701</v>
      </c>
      <c r="Y221" s="16">
        <v>0.49618726571113703</v>
      </c>
      <c r="Z221" s="15">
        <v>1082.67</v>
      </c>
      <c r="AA221" s="16">
        <v>1.0771444467893201</v>
      </c>
      <c r="AB221" s="17">
        <v>35.75</v>
      </c>
      <c r="AC221" s="16">
        <v>3.7413793103448301</v>
      </c>
      <c r="AD221" s="17">
        <v>356.85</v>
      </c>
      <c r="AE221" s="16">
        <v>0.47751738986419301</v>
      </c>
      <c r="AF221" s="18">
        <v>30.2844755244755</v>
      </c>
      <c r="AG221" s="16">
        <v>-0.56191135304079698</v>
      </c>
      <c r="AH221" s="18">
        <v>3.0339638503572899</v>
      </c>
      <c r="AI221" s="16">
        <v>0.40583417903476998</v>
      </c>
      <c r="AJ221" s="15">
        <v>2228.0100000000002</v>
      </c>
      <c r="AK221" s="16">
        <v>2.3224127646883401</v>
      </c>
      <c r="AL221" s="17">
        <v>84.01</v>
      </c>
      <c r="AM221" s="16">
        <v>7.9277364505844901</v>
      </c>
      <c r="AN221" s="17">
        <v>734.43</v>
      </c>
      <c r="AO221" s="16">
        <v>1.43713290194126</v>
      </c>
      <c r="AP221" s="18">
        <v>26.5207713367456</v>
      </c>
      <c r="AQ221" s="16">
        <v>-0.62785496826904796</v>
      </c>
      <c r="AR221" s="18">
        <v>3.0336587557697801</v>
      </c>
      <c r="AS221" s="16">
        <v>0.36324644505103398</v>
      </c>
    </row>
    <row r="222" spans="3:45" x14ac:dyDescent="0.2">
      <c r="C222" s="144" t="s">
        <v>19</v>
      </c>
      <c r="D222" s="144" t="s">
        <v>22</v>
      </c>
      <c r="E222" s="145" t="s">
        <v>304</v>
      </c>
      <c r="F222" s="15">
        <v>832.18</v>
      </c>
      <c r="G222" s="16">
        <v>-0.46236392415285699</v>
      </c>
      <c r="H222" s="17">
        <v>124.85</v>
      </c>
      <c r="I222" s="16">
        <v>-0.53590811092112101</v>
      </c>
      <c r="J222" s="17">
        <v>429.45</v>
      </c>
      <c r="K222" s="16">
        <v>-1.41410895066689E-2</v>
      </c>
      <c r="L222" s="18">
        <v>6.6654385262314797</v>
      </c>
      <c r="M222" s="16">
        <v>0.15846901981896899</v>
      </c>
      <c r="N222" s="18">
        <v>1.93778088252416</v>
      </c>
      <c r="O222" s="16">
        <v>-0.45465211083997198</v>
      </c>
      <c r="P222" s="15">
        <v>4230.17</v>
      </c>
      <c r="Q222" s="16">
        <v>9.8055248389324098E-2</v>
      </c>
      <c r="R222" s="17">
        <v>577.63</v>
      </c>
      <c r="S222" s="16">
        <v>-5.5435998967031498E-3</v>
      </c>
      <c r="T222" s="17">
        <v>1784.37</v>
      </c>
      <c r="U222" s="16">
        <v>0.24394018613405799</v>
      </c>
      <c r="V222" s="18">
        <v>7.3233211571421197</v>
      </c>
      <c r="W222" s="16">
        <v>0.104176360346483</v>
      </c>
      <c r="X222" s="18">
        <v>2.37067984778942</v>
      </c>
      <c r="Y222" s="16">
        <v>-0.11727648915187699</v>
      </c>
      <c r="Z222" s="15">
        <v>9446.44</v>
      </c>
      <c r="AA222" s="16">
        <v>0.58016372985577402</v>
      </c>
      <c r="AB222" s="17">
        <v>1219.8599999999999</v>
      </c>
      <c r="AC222" s="16">
        <v>0.63294646801333299</v>
      </c>
      <c r="AD222" s="17">
        <v>4541.6899999999996</v>
      </c>
      <c r="AE222" s="16">
        <v>0.779707907348556</v>
      </c>
      <c r="AF222" s="18">
        <v>7.74387224763497</v>
      </c>
      <c r="AG222" s="16">
        <v>-3.2323618190481601E-2</v>
      </c>
      <c r="AH222" s="18">
        <v>2.0799394058159</v>
      </c>
      <c r="AI222" s="16">
        <v>-0.112121869363421</v>
      </c>
      <c r="AJ222" s="15">
        <v>18063.7</v>
      </c>
      <c r="AK222" s="16">
        <v>6.2745628691784502E-2</v>
      </c>
      <c r="AL222" s="17">
        <v>2691.33</v>
      </c>
      <c r="AM222" s="16">
        <v>-0.222197175283295</v>
      </c>
      <c r="AN222" s="17">
        <v>7676.04</v>
      </c>
      <c r="AO222" s="16">
        <v>0.74883920149821603</v>
      </c>
      <c r="AP222" s="18">
        <v>6.7118116321669996</v>
      </c>
      <c r="AQ222" s="16">
        <v>0.36634323625510501</v>
      </c>
      <c r="AR222" s="18">
        <v>2.3532576693190799</v>
      </c>
      <c r="AS222" s="16">
        <v>-0.39231369711901498</v>
      </c>
    </row>
    <row r="223" spans="3:45" x14ac:dyDescent="0.2">
      <c r="C223" s="144" t="s">
        <v>19</v>
      </c>
      <c r="D223" s="144" t="s">
        <v>22</v>
      </c>
      <c r="E223" s="145" t="s">
        <v>305</v>
      </c>
      <c r="F223" s="15">
        <v>0</v>
      </c>
      <c r="G223" s="16">
        <v>-1</v>
      </c>
      <c r="H223" s="17">
        <v>0</v>
      </c>
      <c r="I223" s="16">
        <v>-1</v>
      </c>
      <c r="J223" s="17">
        <v>0</v>
      </c>
      <c r="K223" s="16">
        <v>-1</v>
      </c>
      <c r="L223" s="18"/>
      <c r="M223" s="16">
        <v>-1</v>
      </c>
      <c r="N223" s="18"/>
      <c r="O223" s="16">
        <v>-1</v>
      </c>
      <c r="P223" s="15">
        <v>0</v>
      </c>
      <c r="Q223" s="16">
        <v>-1</v>
      </c>
      <c r="R223" s="17">
        <v>0</v>
      </c>
      <c r="S223" s="16">
        <v>-1</v>
      </c>
      <c r="T223" s="17">
        <v>0</v>
      </c>
      <c r="U223" s="16">
        <v>-1</v>
      </c>
      <c r="V223" s="18"/>
      <c r="W223" s="16">
        <v>-1</v>
      </c>
      <c r="X223" s="18"/>
      <c r="Y223" s="16">
        <v>-1</v>
      </c>
      <c r="Z223" s="15">
        <v>210.3</v>
      </c>
      <c r="AA223" s="16">
        <v>7.2029362287811705E-2</v>
      </c>
      <c r="AB223" s="17">
        <v>6.92</v>
      </c>
      <c r="AC223" s="16">
        <v>-0.51608391608391602</v>
      </c>
      <c r="AD223" s="17">
        <v>67.41</v>
      </c>
      <c r="AE223" s="16">
        <v>-0.70559461938245205</v>
      </c>
      <c r="AF223" s="18">
        <v>30.3901734104046</v>
      </c>
      <c r="AG223" s="16">
        <v>1.2153207920109399</v>
      </c>
      <c r="AH223" s="18">
        <v>3.1197151757899402</v>
      </c>
      <c r="AI223" s="16">
        <v>2.6413375327553799</v>
      </c>
      <c r="AJ223" s="15">
        <v>430.76</v>
      </c>
      <c r="AK223" s="16">
        <v>5.4466230936819002E-2</v>
      </c>
      <c r="AL223" s="17">
        <v>17.16</v>
      </c>
      <c r="AM223" s="16">
        <v>-0.41968211024687202</v>
      </c>
      <c r="AN223" s="17">
        <v>175.36</v>
      </c>
      <c r="AO223" s="16">
        <v>-0.62944022990934601</v>
      </c>
      <c r="AP223" s="18">
        <v>25.102564102564099</v>
      </c>
      <c r="AQ223" s="16">
        <v>0.81704932685324805</v>
      </c>
      <c r="AR223" s="18">
        <v>2.4564324817518202</v>
      </c>
      <c r="AS223" s="16">
        <v>1.84560364088863</v>
      </c>
    </row>
    <row r="224" spans="3:45" x14ac:dyDescent="0.2">
      <c r="C224" s="144" t="s">
        <v>19</v>
      </c>
      <c r="D224" s="144" t="s">
        <v>22</v>
      </c>
      <c r="E224" s="145" t="s">
        <v>306</v>
      </c>
      <c r="F224" s="15">
        <v>3325.94</v>
      </c>
      <c r="G224" s="16">
        <v>0.16956954422536599</v>
      </c>
      <c r="H224" s="17">
        <v>68.099999999999994</v>
      </c>
      <c r="I224" s="16">
        <v>0.30710172744721698</v>
      </c>
      <c r="J224" s="17">
        <v>1070.49</v>
      </c>
      <c r="K224" s="16">
        <v>1.7788891212991102E-2</v>
      </c>
      <c r="L224" s="18">
        <v>48.839060205579997</v>
      </c>
      <c r="M224" s="16">
        <v>-0.105219188632282</v>
      </c>
      <c r="N224" s="18">
        <v>3.1069323393959798</v>
      </c>
      <c r="O224" s="16">
        <v>0.14912783419308601</v>
      </c>
      <c r="P224" s="15">
        <v>12502.18</v>
      </c>
      <c r="Q224" s="16">
        <v>0.181674944825402</v>
      </c>
      <c r="R224" s="17">
        <v>239.53</v>
      </c>
      <c r="S224" s="16">
        <v>0.33153593862916197</v>
      </c>
      <c r="T224" s="17">
        <v>4133</v>
      </c>
      <c r="U224" s="16">
        <v>5.4180758969336301E-2</v>
      </c>
      <c r="V224" s="18">
        <v>52.194631152673999</v>
      </c>
      <c r="W224" s="16">
        <v>-0.112547464515335</v>
      </c>
      <c r="X224" s="18">
        <v>3.0249649165255299</v>
      </c>
      <c r="Y224" s="16">
        <v>0.12094148443831999</v>
      </c>
      <c r="Z224" s="15">
        <v>31941.9</v>
      </c>
      <c r="AA224" s="16">
        <v>0.13431291324584901</v>
      </c>
      <c r="AB224" s="17">
        <v>656.03</v>
      </c>
      <c r="AC224" s="16">
        <v>0.26715212856370202</v>
      </c>
      <c r="AD224" s="17">
        <v>10926.7</v>
      </c>
      <c r="AE224" s="16">
        <v>7.6269800775778496E-2</v>
      </c>
      <c r="AF224" s="18">
        <v>48.689694068868803</v>
      </c>
      <c r="AG224" s="16">
        <v>-0.104832886536224</v>
      </c>
      <c r="AH224" s="18">
        <v>2.9232888246222601</v>
      </c>
      <c r="AI224" s="16">
        <v>5.3929890468201298E-2</v>
      </c>
      <c r="AJ224" s="15">
        <v>45425.84</v>
      </c>
      <c r="AK224" s="16">
        <v>7.8327245674367496E-2</v>
      </c>
      <c r="AL224" s="17">
        <v>960.58</v>
      </c>
      <c r="AM224" s="16">
        <v>0.214617184042486</v>
      </c>
      <c r="AN224" s="17">
        <v>15376.17</v>
      </c>
      <c r="AO224" s="16">
        <v>6.0672763720094697E-2</v>
      </c>
      <c r="AP224" s="18">
        <v>47.290012284244902</v>
      </c>
      <c r="AQ224" s="16">
        <v>-0.112208142745452</v>
      </c>
      <c r="AR224" s="18">
        <v>2.9543013637336202</v>
      </c>
      <c r="AS224" s="16">
        <v>1.6644607609564099E-2</v>
      </c>
    </row>
    <row r="225" spans="3:45" x14ac:dyDescent="0.2">
      <c r="C225" s="144" t="s">
        <v>19</v>
      </c>
      <c r="D225" s="144" t="s">
        <v>22</v>
      </c>
      <c r="E225" s="145" t="s">
        <v>307</v>
      </c>
      <c r="F225" s="15">
        <v>445.81</v>
      </c>
      <c r="G225" s="16">
        <v>9.8893502686858792</v>
      </c>
      <c r="H225" s="17">
        <v>32.51</v>
      </c>
      <c r="I225" s="16">
        <v>2.5962389380531001</v>
      </c>
      <c r="J225" s="17">
        <v>89.66</v>
      </c>
      <c r="K225" s="16">
        <v>3.8230231307154399</v>
      </c>
      <c r="L225" s="18">
        <v>13.7130113811135</v>
      </c>
      <c r="M225" s="16">
        <v>2.0279829722830001</v>
      </c>
      <c r="N225" s="18">
        <v>4.9722284184697703</v>
      </c>
      <c r="O225" s="16">
        <v>1.25778520516251</v>
      </c>
      <c r="P225" s="15">
        <v>1721.26</v>
      </c>
      <c r="Q225" s="16">
        <v>4.1884250188394896</v>
      </c>
      <c r="R225" s="17">
        <v>118.91</v>
      </c>
      <c r="S225" s="16">
        <v>1.6957605985037401</v>
      </c>
      <c r="T225" s="17">
        <v>363.7</v>
      </c>
      <c r="U225" s="16">
        <v>2.4877253548139602</v>
      </c>
      <c r="V225" s="18">
        <v>14.4753174669918</v>
      </c>
      <c r="W225" s="16">
        <v>0.92466089968051302</v>
      </c>
      <c r="X225" s="18">
        <v>4.732636788562</v>
      </c>
      <c r="Y225" s="16">
        <v>0.48762430839863002</v>
      </c>
      <c r="Z225" s="15">
        <v>4211.93</v>
      </c>
      <c r="AA225" s="16">
        <v>4.58855997983202</v>
      </c>
      <c r="AB225" s="17">
        <v>254.16</v>
      </c>
      <c r="AC225" s="16">
        <v>0.96748722712494195</v>
      </c>
      <c r="AD225" s="17">
        <v>1245.6099999999999</v>
      </c>
      <c r="AE225" s="16">
        <v>3.5603353591564799</v>
      </c>
      <c r="AF225" s="18">
        <v>16.571962543279799</v>
      </c>
      <c r="AG225" s="16">
        <v>1.8404555327144301</v>
      </c>
      <c r="AH225" s="18">
        <v>3.3814195454435998</v>
      </c>
      <c r="AI225" s="16">
        <v>0.225471273425324</v>
      </c>
      <c r="AJ225" s="15">
        <v>8269.84</v>
      </c>
      <c r="AK225" s="16">
        <v>7.3969701277338897</v>
      </c>
      <c r="AL225" s="17">
        <v>568.45000000000005</v>
      </c>
      <c r="AM225" s="16">
        <v>9.1179575775026597E-2</v>
      </c>
      <c r="AN225" s="17">
        <v>2430.42</v>
      </c>
      <c r="AO225" s="16">
        <v>1.6524282440248801</v>
      </c>
      <c r="AP225" s="18">
        <v>14.5480517195884</v>
      </c>
      <c r="AQ225" s="16">
        <v>6.6953146064613804</v>
      </c>
      <c r="AR225" s="18">
        <v>3.4026382271376998</v>
      </c>
      <c r="AS225" s="16">
        <v>2.16576712174956</v>
      </c>
    </row>
    <row r="226" spans="3:45" ht="11.25" customHeight="1" x14ac:dyDescent="0.2">
      <c r="C226" s="144" t="s">
        <v>19</v>
      </c>
      <c r="D226" s="144" t="s">
        <v>22</v>
      </c>
      <c r="E226" s="145" t="s">
        <v>308</v>
      </c>
      <c r="F226" s="15"/>
      <c r="G226" s="136"/>
      <c r="H226" s="17"/>
      <c r="I226" s="136"/>
      <c r="J226" s="17"/>
      <c r="K226" s="136"/>
      <c r="L226" s="19"/>
      <c r="M226" s="19"/>
      <c r="N226" s="19"/>
      <c r="O226" s="19"/>
      <c r="P226" s="15">
        <v>4.8499999999999996</v>
      </c>
      <c r="Q226" s="136"/>
      <c r="R226" s="17">
        <v>0.06</v>
      </c>
      <c r="S226" s="136"/>
      <c r="T226" s="17">
        <v>1.92</v>
      </c>
      <c r="U226" s="136"/>
      <c r="V226" s="137">
        <v>80.8333333333333</v>
      </c>
      <c r="W226" s="136"/>
      <c r="X226" s="137">
        <v>2.5260416666666701</v>
      </c>
      <c r="Y226" s="136"/>
      <c r="Z226" s="15">
        <v>4.8499999999999996</v>
      </c>
      <c r="AA226" s="136"/>
      <c r="AB226" s="17">
        <v>0.06</v>
      </c>
      <c r="AC226" s="136"/>
      <c r="AD226" s="17">
        <v>1.92</v>
      </c>
      <c r="AE226" s="136"/>
      <c r="AF226" s="137">
        <v>80.8333333333333</v>
      </c>
      <c r="AG226" s="136"/>
      <c r="AH226" s="137">
        <v>2.5260416666666701</v>
      </c>
      <c r="AI226" s="136"/>
      <c r="AJ226" s="15">
        <v>14.77</v>
      </c>
      <c r="AK226" s="136"/>
      <c r="AL226" s="17">
        <v>1.04</v>
      </c>
      <c r="AM226" s="136"/>
      <c r="AN226" s="17">
        <v>4.8899999999999997</v>
      </c>
      <c r="AO226" s="136"/>
      <c r="AP226" s="137">
        <v>14.2019230769231</v>
      </c>
      <c r="AQ226" s="136"/>
      <c r="AR226" s="137">
        <v>3.0204498977505101</v>
      </c>
      <c r="AS226" s="136"/>
    </row>
    <row r="227" spans="3:45" x14ac:dyDescent="0.2">
      <c r="C227" s="144" t="s">
        <v>19</v>
      </c>
      <c r="D227" s="144" t="s">
        <v>22</v>
      </c>
      <c r="E227" s="145" t="s">
        <v>309</v>
      </c>
      <c r="F227" s="15"/>
      <c r="G227" s="136"/>
      <c r="H227" s="17"/>
      <c r="I227" s="136"/>
      <c r="J227" s="17"/>
      <c r="K227" s="136"/>
      <c r="L227" s="137"/>
      <c r="M227" s="136"/>
      <c r="N227" s="137"/>
      <c r="O227" s="136"/>
      <c r="P227" s="15"/>
      <c r="Q227" s="136"/>
      <c r="R227" s="17"/>
      <c r="S227" s="136"/>
      <c r="T227" s="17"/>
      <c r="U227" s="136"/>
      <c r="V227" s="18"/>
      <c r="W227" s="136"/>
      <c r="X227" s="18"/>
      <c r="Y227" s="136"/>
      <c r="Z227" s="15">
        <v>3.95</v>
      </c>
      <c r="AA227" s="16">
        <v>-0.249049429657795</v>
      </c>
      <c r="AB227" s="17">
        <v>0.08</v>
      </c>
      <c r="AC227" s="16">
        <v>0</v>
      </c>
      <c r="AD227" s="17">
        <v>1.32</v>
      </c>
      <c r="AE227" s="16">
        <v>0</v>
      </c>
      <c r="AF227" s="18">
        <v>49.375</v>
      </c>
      <c r="AG227" s="16">
        <v>-0.249049429657795</v>
      </c>
      <c r="AH227" s="18">
        <v>2.99242424242424</v>
      </c>
      <c r="AI227" s="16">
        <v>-0.249049429657795</v>
      </c>
      <c r="AJ227" s="15">
        <v>3.95</v>
      </c>
      <c r="AK227" s="16">
        <v>-0.62523719165085401</v>
      </c>
      <c r="AL227" s="17">
        <v>0.08</v>
      </c>
      <c r="AM227" s="16">
        <v>-0.5</v>
      </c>
      <c r="AN227" s="17">
        <v>1.32</v>
      </c>
      <c r="AO227" s="16">
        <v>-0.5</v>
      </c>
      <c r="AP227" s="18">
        <v>49.375</v>
      </c>
      <c r="AQ227" s="16">
        <v>-0.25047438330170801</v>
      </c>
      <c r="AR227" s="18">
        <v>2.99242424242424</v>
      </c>
      <c r="AS227" s="16">
        <v>-0.25047438330170801</v>
      </c>
    </row>
    <row r="228" spans="3:45" x14ac:dyDescent="0.2">
      <c r="C228" s="144" t="s">
        <v>19</v>
      </c>
      <c r="D228" s="144" t="s">
        <v>22</v>
      </c>
      <c r="E228" s="145" t="s">
        <v>311</v>
      </c>
      <c r="F228" s="15">
        <v>6.46</v>
      </c>
      <c r="G228" s="16">
        <v>-0.43283582089552203</v>
      </c>
      <c r="H228" s="17">
        <v>0.26</v>
      </c>
      <c r="I228" s="16">
        <v>-0.83006535947712401</v>
      </c>
      <c r="J228" s="17">
        <v>0.89</v>
      </c>
      <c r="K228" s="16">
        <v>-0.68881118881118897</v>
      </c>
      <c r="L228" s="18">
        <v>24.846153846153801</v>
      </c>
      <c r="M228" s="16">
        <v>2.3375430539609598</v>
      </c>
      <c r="N228" s="18">
        <v>7.2584269662921299</v>
      </c>
      <c r="O228" s="16">
        <v>0.82257253060540003</v>
      </c>
      <c r="P228" s="15">
        <v>53.57</v>
      </c>
      <c r="Q228" s="16">
        <v>0.26613093831245599</v>
      </c>
      <c r="R228" s="17">
        <v>2.15</v>
      </c>
      <c r="S228" s="16">
        <v>-0.12955465587044501</v>
      </c>
      <c r="T228" s="17">
        <v>7.41</v>
      </c>
      <c r="U228" s="16">
        <v>-0.114695340501792</v>
      </c>
      <c r="V228" s="18">
        <v>24.916279069767398</v>
      </c>
      <c r="W228" s="16">
        <v>0.45457833378221701</v>
      </c>
      <c r="X228" s="18">
        <v>7.2294197031039102</v>
      </c>
      <c r="Y228" s="16">
        <v>0.43016409631245001</v>
      </c>
      <c r="Z228" s="15">
        <v>120.14</v>
      </c>
      <c r="AA228" s="16">
        <v>-0.26564792176039098</v>
      </c>
      <c r="AB228" s="17">
        <v>4.82</v>
      </c>
      <c r="AC228" s="16">
        <v>-0.23003194888178899</v>
      </c>
      <c r="AD228" s="17">
        <v>16.62</v>
      </c>
      <c r="AE228" s="16">
        <v>-0.43699186991869898</v>
      </c>
      <c r="AF228" s="18">
        <v>24.925311203319499</v>
      </c>
      <c r="AG228" s="16">
        <v>-4.6256429506234299E-2</v>
      </c>
      <c r="AH228" s="18">
        <v>7.2286401925391104</v>
      </c>
      <c r="AI228" s="16">
        <v>0.30433654329923299</v>
      </c>
      <c r="AJ228" s="15">
        <v>509.92</v>
      </c>
      <c r="AK228" s="16">
        <v>-3.1270185037425603E-2</v>
      </c>
      <c r="AL228" s="17">
        <v>20.89</v>
      </c>
      <c r="AM228" s="16">
        <v>0.112353567625133</v>
      </c>
      <c r="AN228" s="17">
        <v>71.28</v>
      </c>
      <c r="AO228" s="16">
        <v>-0.195031055900621</v>
      </c>
      <c r="AP228" s="18">
        <v>24.409765438008598</v>
      </c>
      <c r="AQ228" s="16">
        <v>-0.12911699736729801</v>
      </c>
      <c r="AR228" s="18">
        <v>7.1537598204264903</v>
      </c>
      <c r="AS228" s="16">
        <v>0.20343750161245699</v>
      </c>
    </row>
    <row r="229" spans="3:45" x14ac:dyDescent="0.2">
      <c r="C229" s="144" t="s">
        <v>19</v>
      </c>
      <c r="D229" s="144" t="s">
        <v>22</v>
      </c>
      <c r="E229" s="145" t="s">
        <v>312</v>
      </c>
      <c r="F229" s="15">
        <v>28.17</v>
      </c>
      <c r="G229" s="16">
        <v>7.4780618084700504E-2</v>
      </c>
      <c r="H229" s="17">
        <v>0.22</v>
      </c>
      <c r="I229" s="16">
        <v>0</v>
      </c>
      <c r="J229" s="17">
        <v>4.7</v>
      </c>
      <c r="K229" s="16">
        <v>-1.46750524109013E-2</v>
      </c>
      <c r="L229" s="18">
        <v>128.04545454545499</v>
      </c>
      <c r="M229" s="16">
        <v>7.4780618084700601E-2</v>
      </c>
      <c r="N229" s="18">
        <v>5.9936170212765996</v>
      </c>
      <c r="O229" s="16">
        <v>9.0787988992344804E-2</v>
      </c>
      <c r="P229" s="15">
        <v>168.01</v>
      </c>
      <c r="Q229" s="16">
        <v>1.4853550295858</v>
      </c>
      <c r="R229" s="17">
        <v>1.32</v>
      </c>
      <c r="S229" s="16">
        <v>1.4</v>
      </c>
      <c r="T229" s="17">
        <v>28.04</v>
      </c>
      <c r="U229" s="16">
        <v>1.36225779275484</v>
      </c>
      <c r="V229" s="18">
        <v>127.280303030303</v>
      </c>
      <c r="W229" s="16">
        <v>3.5564595660749501E-2</v>
      </c>
      <c r="X229" s="18">
        <v>5.9917974322396601</v>
      </c>
      <c r="Y229" s="16">
        <v>5.2109992909537502E-2</v>
      </c>
      <c r="Z229" s="15">
        <v>311.43</v>
      </c>
      <c r="AA229" s="16">
        <v>0.88825562359789001</v>
      </c>
      <c r="AB229" s="17">
        <v>2.4300000000000002</v>
      </c>
      <c r="AC229" s="16">
        <v>0.8</v>
      </c>
      <c r="AD229" s="17">
        <v>51.98</v>
      </c>
      <c r="AE229" s="16">
        <v>0.79550949913644198</v>
      </c>
      <c r="AF229" s="18">
        <v>128.16049382716</v>
      </c>
      <c r="AG229" s="16">
        <v>4.9030901998827703E-2</v>
      </c>
      <c r="AH229" s="18">
        <v>5.9913428241631399</v>
      </c>
      <c r="AI229" s="16">
        <v>5.1654488325488801E-2</v>
      </c>
      <c r="AJ229" s="15">
        <v>559.15</v>
      </c>
      <c r="AK229" s="16">
        <v>0.66369127317087695</v>
      </c>
      <c r="AL229" s="17">
        <v>4.3600000000000003</v>
      </c>
      <c r="AM229" s="16">
        <v>0.57400722021660699</v>
      </c>
      <c r="AN229" s="17">
        <v>93.33</v>
      </c>
      <c r="AO229" s="16">
        <v>0.58859574468085096</v>
      </c>
      <c r="AP229" s="18">
        <v>128.24541284403699</v>
      </c>
      <c r="AQ229" s="16">
        <v>5.6978171257644199E-2</v>
      </c>
      <c r="AR229" s="18">
        <v>5.9911068252437598</v>
      </c>
      <c r="AS229" s="16">
        <v>4.7271641474220902E-2</v>
      </c>
    </row>
    <row r="230" spans="3:45" x14ac:dyDescent="0.2">
      <c r="C230" s="144" t="s">
        <v>19</v>
      </c>
      <c r="D230" s="144" t="s">
        <v>22</v>
      </c>
      <c r="E230" s="145" t="s">
        <v>313</v>
      </c>
      <c r="F230" s="15">
        <v>183.91</v>
      </c>
      <c r="G230" s="16">
        <v>1.7262081233323401</v>
      </c>
      <c r="H230" s="17">
        <v>4.5</v>
      </c>
      <c r="I230" s="16">
        <v>0.7578125</v>
      </c>
      <c r="J230" s="17">
        <v>16.350000000000001</v>
      </c>
      <c r="K230" s="16">
        <v>0.99390243902439102</v>
      </c>
      <c r="L230" s="18">
        <v>40.868888888888897</v>
      </c>
      <c r="M230" s="16">
        <v>0.55090951016240097</v>
      </c>
      <c r="N230" s="18">
        <v>11.2483180428135</v>
      </c>
      <c r="O230" s="16">
        <v>0.36727257561622201</v>
      </c>
      <c r="P230" s="15">
        <v>526.39</v>
      </c>
      <c r="Q230" s="16">
        <v>3.0023570559610699</v>
      </c>
      <c r="R230" s="17">
        <v>12.45</v>
      </c>
      <c r="S230" s="16">
        <v>2.0291970802919699</v>
      </c>
      <c r="T230" s="17">
        <v>49.3</v>
      </c>
      <c r="U230" s="16">
        <v>2.72356495468278</v>
      </c>
      <c r="V230" s="18">
        <v>42.280321285140602</v>
      </c>
      <c r="W230" s="16">
        <v>0.32126004016064302</v>
      </c>
      <c r="X230" s="18">
        <v>10.677281947261701</v>
      </c>
      <c r="Y230" s="16">
        <v>7.4872361479200303E-2</v>
      </c>
      <c r="Z230" s="15">
        <v>1326.02</v>
      </c>
      <c r="AA230" s="16">
        <v>3.4793433097996802</v>
      </c>
      <c r="AB230" s="17">
        <v>29.42</v>
      </c>
      <c r="AC230" s="16">
        <v>1.58751099384345</v>
      </c>
      <c r="AD230" s="17">
        <v>92.06</v>
      </c>
      <c r="AE230" s="16">
        <v>1.32298763562957</v>
      </c>
      <c r="AF230" s="18">
        <v>45.072059823249504</v>
      </c>
      <c r="AG230" s="16">
        <v>0.73113981755344604</v>
      </c>
      <c r="AH230" s="18">
        <v>14.403867043232699</v>
      </c>
      <c r="AI230" s="16">
        <v>0.928268252958521</v>
      </c>
      <c r="AJ230" s="15">
        <v>1696.19</v>
      </c>
      <c r="AK230" s="16">
        <v>2.2193710023345399</v>
      </c>
      <c r="AL230" s="17">
        <v>43.07</v>
      </c>
      <c r="AM230" s="16">
        <v>0.79983284580025105</v>
      </c>
      <c r="AN230" s="17">
        <v>150.4</v>
      </c>
      <c r="AO230" s="16">
        <v>0.85839614481650806</v>
      </c>
      <c r="AP230" s="18">
        <v>39.382168562804701</v>
      </c>
      <c r="AQ230" s="16">
        <v>0.78870555109973495</v>
      </c>
      <c r="AR230" s="18">
        <v>11.277859042553199</v>
      </c>
      <c r="AS230" s="16">
        <v>0.73233839906206499</v>
      </c>
    </row>
    <row r="231" spans="3:45" x14ac:dyDescent="0.2">
      <c r="C231" s="144" t="s">
        <v>19</v>
      </c>
      <c r="D231" s="144" t="s">
        <v>22</v>
      </c>
      <c r="E231" s="145" t="s">
        <v>314</v>
      </c>
      <c r="F231" s="15">
        <v>0</v>
      </c>
      <c r="G231" s="16">
        <v>-1</v>
      </c>
      <c r="H231" s="17">
        <v>0</v>
      </c>
      <c r="I231" s="16">
        <v>-1</v>
      </c>
      <c r="J231" s="17">
        <v>0</v>
      </c>
      <c r="K231" s="16">
        <v>-1</v>
      </c>
      <c r="L231" s="18"/>
      <c r="M231" s="16">
        <v>-1</v>
      </c>
      <c r="N231" s="18"/>
      <c r="O231" s="16">
        <v>-1</v>
      </c>
      <c r="P231" s="15">
        <v>0</v>
      </c>
      <c r="Q231" s="16">
        <v>-1</v>
      </c>
      <c r="R231" s="17">
        <v>0</v>
      </c>
      <c r="S231" s="16">
        <v>-1</v>
      </c>
      <c r="T231" s="17">
        <v>0</v>
      </c>
      <c r="U231" s="16">
        <v>-1</v>
      </c>
      <c r="V231" s="18"/>
      <c r="W231" s="16">
        <v>-1</v>
      </c>
      <c r="X231" s="18"/>
      <c r="Y231" s="16">
        <v>-1</v>
      </c>
      <c r="Z231" s="15">
        <v>73.23</v>
      </c>
      <c r="AA231" s="16">
        <v>-0.74541978098383399</v>
      </c>
      <c r="AB231" s="17">
        <v>1.94</v>
      </c>
      <c r="AC231" s="16">
        <v>-0.94485503126776604</v>
      </c>
      <c r="AD231" s="17">
        <v>6.71</v>
      </c>
      <c r="AE231" s="16">
        <v>-0.92644156983117698</v>
      </c>
      <c r="AF231" s="18">
        <v>37.747422680412399</v>
      </c>
      <c r="AG231" s="16">
        <v>3.6165629407158302</v>
      </c>
      <c r="AH231" s="18">
        <v>10.913561847988101</v>
      </c>
      <c r="AI231" s="16">
        <v>2.4609251234954699</v>
      </c>
      <c r="AJ231" s="15">
        <v>160.5</v>
      </c>
      <c r="AK231" s="16">
        <v>-0.44203024508951899</v>
      </c>
      <c r="AL231" s="17">
        <v>8.91</v>
      </c>
      <c r="AM231" s="16">
        <v>-0.74673109721432596</v>
      </c>
      <c r="AN231" s="17">
        <v>29.14</v>
      </c>
      <c r="AO231" s="16">
        <v>-0.68055251041438303</v>
      </c>
      <c r="AP231" s="18">
        <v>18.013468013468</v>
      </c>
      <c r="AQ231" s="16">
        <v>1.2030725003087199</v>
      </c>
      <c r="AR231" s="18">
        <v>5.5078929306794802</v>
      </c>
      <c r="AS231" s="16">
        <v>0.74667127806911904</v>
      </c>
    </row>
    <row r="232" spans="3:45" x14ac:dyDescent="0.2">
      <c r="C232" s="144" t="s">
        <v>19</v>
      </c>
      <c r="D232" s="144" t="s">
        <v>22</v>
      </c>
      <c r="E232" s="145" t="s">
        <v>315</v>
      </c>
      <c r="F232" s="15">
        <v>1573.08</v>
      </c>
      <c r="G232" s="16">
        <v>5.4731972241778101E-2</v>
      </c>
      <c r="H232" s="17">
        <v>65.98</v>
      </c>
      <c r="I232" s="16">
        <v>0.44218579234972699</v>
      </c>
      <c r="J232" s="17">
        <v>168.05</v>
      </c>
      <c r="K232" s="16">
        <v>0.45221223643276898</v>
      </c>
      <c r="L232" s="137">
        <v>23.841770233404102</v>
      </c>
      <c r="M232" s="136">
        <v>-0.26865735480355701</v>
      </c>
      <c r="N232" s="137">
        <v>9.3607854805117494</v>
      </c>
      <c r="O232" s="136">
        <v>-0.27370673116442401</v>
      </c>
      <c r="P232" s="15">
        <v>5725.38</v>
      </c>
      <c r="Q232" s="16">
        <v>-0.129730682823468</v>
      </c>
      <c r="R232" s="17">
        <v>240.48</v>
      </c>
      <c r="S232" s="16">
        <v>0.25760903671164098</v>
      </c>
      <c r="T232" s="17">
        <v>750.91</v>
      </c>
      <c r="U232" s="16">
        <v>0.53175040287212105</v>
      </c>
      <c r="V232" s="18">
        <v>23.808133732534898</v>
      </c>
      <c r="W232" s="16">
        <v>-0.30799692768422998</v>
      </c>
      <c r="X232" s="18">
        <v>7.6245888322169098</v>
      </c>
      <c r="Y232" s="16">
        <v>-0.43184652307273602</v>
      </c>
      <c r="Z232" s="15">
        <v>13768.13</v>
      </c>
      <c r="AA232" s="16">
        <v>-0.15526155783072099</v>
      </c>
      <c r="AB232" s="17">
        <v>551.84</v>
      </c>
      <c r="AC232" s="16">
        <v>0.129061297978558</v>
      </c>
      <c r="AD232" s="17">
        <v>2133.9</v>
      </c>
      <c r="AE232" s="16">
        <v>0.811229469931673</v>
      </c>
      <c r="AF232" s="18">
        <v>24.9494962307915</v>
      </c>
      <c r="AG232" s="16">
        <v>-0.25182233800620402</v>
      </c>
      <c r="AH232" s="18">
        <v>6.4520970992080198</v>
      </c>
      <c r="AI232" s="16">
        <v>-0.53361048050905102</v>
      </c>
      <c r="AJ232" s="15">
        <v>22825.49</v>
      </c>
      <c r="AK232" s="16">
        <v>-0.124331513874588</v>
      </c>
      <c r="AL232" s="17">
        <v>973.41</v>
      </c>
      <c r="AM232" s="16">
        <v>0.24186366941811399</v>
      </c>
      <c r="AN232" s="17">
        <v>3606.87</v>
      </c>
      <c r="AO232" s="16">
        <v>1.07254454666123</v>
      </c>
      <c r="AP232" s="18">
        <v>23.448998880225201</v>
      </c>
      <c r="AQ232" s="16">
        <v>-0.29487551034026599</v>
      </c>
      <c r="AR232" s="18">
        <v>6.3283373118521098</v>
      </c>
      <c r="AS232" s="16">
        <v>-0.57749111470917602</v>
      </c>
    </row>
    <row r="233" spans="3:45" x14ac:dyDescent="0.2">
      <c r="C233" s="144" t="s">
        <v>19</v>
      </c>
      <c r="D233" s="144" t="s">
        <v>22</v>
      </c>
      <c r="E233" s="145" t="s">
        <v>317</v>
      </c>
      <c r="F233" s="15">
        <v>65.55</v>
      </c>
      <c r="G233" s="136"/>
      <c r="H233" s="17">
        <v>4.47</v>
      </c>
      <c r="I233" s="136"/>
      <c r="J233" s="17">
        <v>15.44</v>
      </c>
      <c r="K233" s="136"/>
      <c r="L233" s="137">
        <v>14.6644295302013</v>
      </c>
      <c r="M233" s="136"/>
      <c r="N233" s="137">
        <v>4.2454663212435202</v>
      </c>
      <c r="O233" s="136"/>
      <c r="P233" s="15">
        <v>101.08</v>
      </c>
      <c r="Q233" s="136"/>
      <c r="R233" s="17">
        <v>5.96</v>
      </c>
      <c r="S233" s="136"/>
      <c r="T233" s="17">
        <v>20.6</v>
      </c>
      <c r="U233" s="136"/>
      <c r="V233" s="137">
        <v>16.959731543624201</v>
      </c>
      <c r="W233" s="136"/>
      <c r="X233" s="137">
        <v>4.9067961165048501</v>
      </c>
      <c r="Y233" s="136"/>
      <c r="Z233" s="15">
        <v>1091.23</v>
      </c>
      <c r="AA233" s="136"/>
      <c r="AB233" s="17">
        <v>79.62</v>
      </c>
      <c r="AC233" s="136"/>
      <c r="AD233" s="17">
        <v>275.43</v>
      </c>
      <c r="AE233" s="136"/>
      <c r="AF233" s="137">
        <v>13.7054760110525</v>
      </c>
      <c r="AG233" s="136"/>
      <c r="AH233" s="137">
        <v>3.96191409795592</v>
      </c>
      <c r="AI233" s="136"/>
      <c r="AJ233" s="15">
        <v>3293.98</v>
      </c>
      <c r="AK233" s="16"/>
      <c r="AL233" s="17">
        <v>225.82</v>
      </c>
      <c r="AM233" s="16"/>
      <c r="AN233" s="17">
        <v>781.29</v>
      </c>
      <c r="AO233" s="16"/>
      <c r="AP233" s="18">
        <v>14.5867505092552</v>
      </c>
      <c r="AQ233" s="16"/>
      <c r="AR233" s="18">
        <v>4.2160785367789204</v>
      </c>
      <c r="AS233" s="16"/>
    </row>
    <row r="234" spans="3:45" x14ac:dyDescent="0.2">
      <c r="C234" s="144" t="s">
        <v>19</v>
      </c>
      <c r="D234" s="144" t="s">
        <v>22</v>
      </c>
      <c r="E234" s="145" t="s">
        <v>318</v>
      </c>
      <c r="F234" s="15">
        <v>6.19</v>
      </c>
      <c r="G234" s="16">
        <v>6.50406504065041E-3</v>
      </c>
      <c r="H234" s="17">
        <v>7.0000000000000007E-2</v>
      </c>
      <c r="I234" s="16">
        <v>0</v>
      </c>
      <c r="J234" s="17">
        <v>1.24</v>
      </c>
      <c r="K234" s="16">
        <v>8.1300813008130194E-3</v>
      </c>
      <c r="L234" s="137">
        <v>88.428571428571402</v>
      </c>
      <c r="M234" s="136">
        <v>6.5040650406505496E-3</v>
      </c>
      <c r="N234" s="137">
        <v>4.9919354838709697</v>
      </c>
      <c r="O234" s="136">
        <v>-1.61290322580641E-3</v>
      </c>
      <c r="P234" s="15">
        <v>36.950000000000003</v>
      </c>
      <c r="Q234" s="16">
        <v>-1.6240681576144798E-2</v>
      </c>
      <c r="R234" s="17">
        <v>1.65</v>
      </c>
      <c r="S234" s="16">
        <v>2.9285714285714302</v>
      </c>
      <c r="T234" s="17">
        <v>50.91</v>
      </c>
      <c r="U234" s="16">
        <v>5.7609561752987997</v>
      </c>
      <c r="V234" s="18">
        <v>22.393939393939402</v>
      </c>
      <c r="W234" s="16">
        <v>-0.74958853712847295</v>
      </c>
      <c r="X234" s="18">
        <v>0.72579061088194896</v>
      </c>
      <c r="Y234" s="16">
        <v>-0.85449405484714902</v>
      </c>
      <c r="Z234" s="15">
        <v>97.87</v>
      </c>
      <c r="AA234" s="16">
        <v>0.40315412186379901</v>
      </c>
      <c r="AB234" s="17">
        <v>5.26</v>
      </c>
      <c r="AC234" s="16">
        <v>5.8311688311688297</v>
      </c>
      <c r="AD234" s="17">
        <v>164.42</v>
      </c>
      <c r="AE234" s="16">
        <v>10.761087267524999</v>
      </c>
      <c r="AF234" s="18">
        <v>18.606463878326998</v>
      </c>
      <c r="AG234" s="16">
        <v>-0.79459530915681997</v>
      </c>
      <c r="AH234" s="18">
        <v>0.59524388760491398</v>
      </c>
      <c r="AI234" s="16">
        <v>-0.88069520360262799</v>
      </c>
      <c r="AJ234" s="15">
        <v>114.96</v>
      </c>
      <c r="AK234" s="16">
        <v>0.64817204301075304</v>
      </c>
      <c r="AL234" s="17">
        <v>5.73</v>
      </c>
      <c r="AM234" s="16">
        <v>6.4415584415584402</v>
      </c>
      <c r="AN234" s="17">
        <v>177.5</v>
      </c>
      <c r="AO234" s="16">
        <v>11.696709585121599</v>
      </c>
      <c r="AP234" s="18">
        <v>20.062827225130899</v>
      </c>
      <c r="AQ234" s="16">
        <v>-0.77851789299855501</v>
      </c>
      <c r="AR234" s="18">
        <v>0.64766197183098595</v>
      </c>
      <c r="AS234" s="16">
        <v>-0.87018904134484298</v>
      </c>
    </row>
    <row r="235" spans="3:45" x14ac:dyDescent="0.2">
      <c r="C235" s="144" t="s">
        <v>19</v>
      </c>
      <c r="D235" s="144" t="s">
        <v>22</v>
      </c>
      <c r="E235" s="145" t="s">
        <v>344</v>
      </c>
      <c r="F235" s="15">
        <v>407.96</v>
      </c>
      <c r="G235" s="136">
        <v>0.1536351553884</v>
      </c>
      <c r="H235" s="17">
        <v>4.45</v>
      </c>
      <c r="I235" s="136">
        <v>-0.19819819819819801</v>
      </c>
      <c r="J235" s="17">
        <v>141.65</v>
      </c>
      <c r="K235" s="136">
        <v>0.108719474013776</v>
      </c>
      <c r="L235" s="19">
        <v>91.676404494381998</v>
      </c>
      <c r="M235" s="136">
        <v>0.43880339604620699</v>
      </c>
      <c r="N235" s="19">
        <v>2.8800564772326198</v>
      </c>
      <c r="O235" s="136">
        <v>4.05113127597743E-2</v>
      </c>
      <c r="P235" s="15">
        <v>1687.53</v>
      </c>
      <c r="Q235" s="16">
        <v>0.43981058828548297</v>
      </c>
      <c r="R235" s="17">
        <v>18.16</v>
      </c>
      <c r="S235" s="16">
        <v>0.25327812284334</v>
      </c>
      <c r="T235" s="17">
        <v>580.04999999999995</v>
      </c>
      <c r="U235" s="16">
        <v>0.402340255784155</v>
      </c>
      <c r="V235" s="137">
        <v>92.925660792951504</v>
      </c>
      <c r="W235" s="136">
        <v>0.14883565111545399</v>
      </c>
      <c r="X235" s="137">
        <v>2.9092836824411701</v>
      </c>
      <c r="Y235" s="136">
        <v>2.6719857999352298E-2</v>
      </c>
      <c r="Z235" s="15">
        <v>3985.67</v>
      </c>
      <c r="AA235" s="16">
        <v>0.57872075797545797</v>
      </c>
      <c r="AB235" s="17">
        <v>42.84</v>
      </c>
      <c r="AC235" s="16">
        <v>0.46211604095563102</v>
      </c>
      <c r="AD235" s="17">
        <v>1370.21</v>
      </c>
      <c r="AE235" s="16">
        <v>0.54363769503745896</v>
      </c>
      <c r="AF235" s="18">
        <v>93.036181139122306</v>
      </c>
      <c r="AG235" s="16">
        <v>7.9750658465940705E-2</v>
      </c>
      <c r="AH235" s="18">
        <v>2.9088023003773098</v>
      </c>
      <c r="AI235" s="16">
        <v>2.27275241144895E-2</v>
      </c>
      <c r="AJ235" s="15">
        <v>5629.29</v>
      </c>
      <c r="AK235" s="16">
        <v>0.50451813266552503</v>
      </c>
      <c r="AL235" s="17">
        <v>67.099999999999994</v>
      </c>
      <c r="AM235" s="16">
        <v>0.43314822725330998</v>
      </c>
      <c r="AN235" s="17">
        <v>1956.96</v>
      </c>
      <c r="AO235" s="16">
        <v>0.466228112895129</v>
      </c>
      <c r="AP235" s="18">
        <v>83.894038748137106</v>
      </c>
      <c r="AQ235" s="16">
        <v>4.9799388545452801E-2</v>
      </c>
      <c r="AR235" s="18">
        <v>2.8765483198430202</v>
      </c>
      <c r="AS235" s="16">
        <v>2.6114640302995099E-2</v>
      </c>
    </row>
    <row r="236" spans="3:45" ht="11.25" customHeight="1" x14ac:dyDescent="0.2">
      <c r="C236" s="144" t="s">
        <v>19</v>
      </c>
      <c r="D236" s="144" t="s">
        <v>22</v>
      </c>
      <c r="E236" s="145" t="s">
        <v>345</v>
      </c>
      <c r="F236" s="15">
        <v>0</v>
      </c>
      <c r="G236" s="16">
        <v>-1</v>
      </c>
      <c r="H236" s="17">
        <v>0</v>
      </c>
      <c r="I236" s="16">
        <v>-1</v>
      </c>
      <c r="J236" s="17">
        <v>0</v>
      </c>
      <c r="K236" s="16">
        <v>-1</v>
      </c>
      <c r="L236" s="137"/>
      <c r="M236" s="136">
        <v>-1</v>
      </c>
      <c r="N236" s="137"/>
      <c r="O236" s="136">
        <v>-1</v>
      </c>
      <c r="P236" s="15">
        <v>0</v>
      </c>
      <c r="Q236" s="16">
        <v>-1</v>
      </c>
      <c r="R236" s="17">
        <v>0</v>
      </c>
      <c r="S236" s="16">
        <v>-1</v>
      </c>
      <c r="T236" s="17">
        <v>0</v>
      </c>
      <c r="U236" s="16">
        <v>-1</v>
      </c>
      <c r="V236" s="137"/>
      <c r="W236" s="136">
        <v>-1</v>
      </c>
      <c r="X236" s="137"/>
      <c r="Y236" s="136">
        <v>-1</v>
      </c>
      <c r="Z236" s="15">
        <v>12.1</v>
      </c>
      <c r="AA236" s="16">
        <v>-0.85690633869441801</v>
      </c>
      <c r="AB236" s="17">
        <v>0.13</v>
      </c>
      <c r="AC236" s="16">
        <v>-0.85555555555555596</v>
      </c>
      <c r="AD236" s="17">
        <v>2.42</v>
      </c>
      <c r="AE236" s="16">
        <v>-0.85731132075471705</v>
      </c>
      <c r="AF236" s="137">
        <v>93.076923076923094</v>
      </c>
      <c r="AG236" s="136">
        <v>-9.3515755767413292E-3</v>
      </c>
      <c r="AH236" s="137">
        <v>5</v>
      </c>
      <c r="AI236" s="136">
        <v>2.83822138126782E-3</v>
      </c>
      <c r="AJ236" s="15">
        <v>73.03</v>
      </c>
      <c r="AK236" s="16">
        <v>-0.13635288552507099</v>
      </c>
      <c r="AL236" s="17">
        <v>0.8</v>
      </c>
      <c r="AM236" s="16">
        <v>-0.11111111111111099</v>
      </c>
      <c r="AN236" s="17">
        <v>14.63</v>
      </c>
      <c r="AO236" s="16">
        <v>-0.13738207547169801</v>
      </c>
      <c r="AP236" s="18">
        <v>91.287499999999994</v>
      </c>
      <c r="AQ236" s="16">
        <v>-2.8396996215705E-2</v>
      </c>
      <c r="AR236" s="18">
        <v>4.9917976760081997</v>
      </c>
      <c r="AS236" s="16">
        <v>1.19310058064236E-3</v>
      </c>
    </row>
    <row r="237" spans="3:45" x14ac:dyDescent="0.2">
      <c r="C237" s="144" t="s">
        <v>19</v>
      </c>
      <c r="D237" s="144" t="s">
        <v>22</v>
      </c>
      <c r="E237" s="145" t="s">
        <v>319</v>
      </c>
      <c r="F237" s="15">
        <v>697.46</v>
      </c>
      <c r="G237" s="136">
        <v>0.71471419791026403</v>
      </c>
      <c r="H237" s="17">
        <v>20.02</v>
      </c>
      <c r="I237" s="136">
        <v>-0.209320695102686</v>
      </c>
      <c r="J237" s="17">
        <v>73.900000000000006</v>
      </c>
      <c r="K237" s="136">
        <v>0.118679987889797</v>
      </c>
      <c r="L237" s="137">
        <v>34.838161838161803</v>
      </c>
      <c r="M237" s="136">
        <v>1.1686595150393499</v>
      </c>
      <c r="N237" s="137">
        <v>9.4378890392422203</v>
      </c>
      <c r="O237" s="136">
        <v>0.53280135201558898</v>
      </c>
      <c r="P237" s="15">
        <v>2009.32</v>
      </c>
      <c r="Q237" s="16">
        <v>0.27334140267048601</v>
      </c>
      <c r="R237" s="17">
        <v>61.11</v>
      </c>
      <c r="S237" s="16">
        <v>-0.22694497153700199</v>
      </c>
      <c r="T237" s="17">
        <v>245.73</v>
      </c>
      <c r="U237" s="16">
        <v>0.11099556921964</v>
      </c>
      <c r="V237" s="18">
        <v>32.880379643266203</v>
      </c>
      <c r="W237" s="16">
        <v>0.64715493178042705</v>
      </c>
      <c r="X237" s="18">
        <v>8.1769421723029296</v>
      </c>
      <c r="Y237" s="16">
        <v>0.146126445459073</v>
      </c>
      <c r="Z237" s="15">
        <v>4842.8599999999997</v>
      </c>
      <c r="AA237" s="16">
        <v>0.47366018720255199</v>
      </c>
      <c r="AB237" s="17">
        <v>149.55000000000001</v>
      </c>
      <c r="AC237" s="16">
        <v>-0.235742027800491</v>
      </c>
      <c r="AD237" s="17">
        <v>561.94000000000005</v>
      </c>
      <c r="AE237" s="16">
        <v>1.0392692750287799E-2</v>
      </c>
      <c r="AF237" s="18">
        <v>32.382881979271097</v>
      </c>
      <c r="AG237" s="16">
        <v>0.92822350673216503</v>
      </c>
      <c r="AH237" s="18">
        <v>8.61810869487846</v>
      </c>
      <c r="AI237" s="16">
        <v>0.45850241967927302</v>
      </c>
      <c r="AJ237" s="15">
        <v>7812.66</v>
      </c>
      <c r="AK237" s="16">
        <v>0.44001813694499398</v>
      </c>
      <c r="AL237" s="17">
        <v>277.52999999999997</v>
      </c>
      <c r="AM237" s="16">
        <v>-6.2366971857157297E-2</v>
      </c>
      <c r="AN237" s="17">
        <v>1011.83</v>
      </c>
      <c r="AO237" s="16">
        <v>0.116575993996844</v>
      </c>
      <c r="AP237" s="18">
        <v>28.1506864122798</v>
      </c>
      <c r="AQ237" s="16">
        <v>0.53580142094313699</v>
      </c>
      <c r="AR237" s="18">
        <v>7.7213168219957904</v>
      </c>
      <c r="AS237" s="16">
        <v>0.28967320154392001</v>
      </c>
    </row>
    <row r="238" spans="3:45" x14ac:dyDescent="0.2">
      <c r="C238" s="144" t="s">
        <v>19</v>
      </c>
      <c r="D238" s="144" t="s">
        <v>22</v>
      </c>
      <c r="E238" s="145" t="s">
        <v>320</v>
      </c>
      <c r="F238" s="15">
        <v>6985.19</v>
      </c>
      <c r="G238" s="16">
        <v>-3.03774415153742E-2</v>
      </c>
      <c r="H238" s="17">
        <v>109.29</v>
      </c>
      <c r="I238" s="16">
        <v>9.3884496046441598E-2</v>
      </c>
      <c r="J238" s="17">
        <v>2389.86</v>
      </c>
      <c r="K238" s="16">
        <v>-3.7103890086424E-2</v>
      </c>
      <c r="L238" s="18">
        <v>63.914264800073198</v>
      </c>
      <c r="M238" s="16">
        <v>-0.11359694557416999</v>
      </c>
      <c r="N238" s="18">
        <v>2.9228448528365698</v>
      </c>
      <c r="O238" s="16">
        <v>6.9856431050008098E-3</v>
      </c>
      <c r="P238" s="15">
        <v>28826.14</v>
      </c>
      <c r="Q238" s="16">
        <v>5.4226999651469703E-2</v>
      </c>
      <c r="R238" s="17">
        <v>469.17</v>
      </c>
      <c r="S238" s="16">
        <v>8.5037002775207995E-2</v>
      </c>
      <c r="T238" s="17">
        <v>9634.1299999999992</v>
      </c>
      <c r="U238" s="16">
        <v>1.9270768334788101E-3</v>
      </c>
      <c r="V238" s="18">
        <v>61.440714453183297</v>
      </c>
      <c r="W238" s="16">
        <v>-2.8395347849829399E-2</v>
      </c>
      <c r="X238" s="18">
        <v>2.99208542961326</v>
      </c>
      <c r="Y238" s="16">
        <v>5.2199330697081499E-2</v>
      </c>
      <c r="Z238" s="15">
        <v>72703.070000000007</v>
      </c>
      <c r="AA238" s="16">
        <v>8.8822770201602105E-2</v>
      </c>
      <c r="AB238" s="17">
        <v>1209.44</v>
      </c>
      <c r="AC238" s="16">
        <v>0.22216271385119099</v>
      </c>
      <c r="AD238" s="17">
        <v>24190.400000000001</v>
      </c>
      <c r="AE238" s="16">
        <v>1.5020715479166599E-2</v>
      </c>
      <c r="AF238" s="18">
        <v>60.113002711999002</v>
      </c>
      <c r="AG238" s="16">
        <v>-0.10910162954441401</v>
      </c>
      <c r="AH238" s="18">
        <v>3.0054513360672002</v>
      </c>
      <c r="AI238" s="16">
        <v>7.2709900001986905E-2</v>
      </c>
      <c r="AJ238" s="15">
        <v>106862.2</v>
      </c>
      <c r="AK238" s="16">
        <v>5.8267906799870199E-2</v>
      </c>
      <c r="AL238" s="17">
        <v>1867.17</v>
      </c>
      <c r="AM238" s="16">
        <v>0.22487978640356401</v>
      </c>
      <c r="AN238" s="17">
        <v>35582.300000000003</v>
      </c>
      <c r="AO238" s="16">
        <v>-3.2992447610221902E-2</v>
      </c>
      <c r="AP238" s="18">
        <v>57.232174895697803</v>
      </c>
      <c r="AQ238" s="16">
        <v>-0.136023046059803</v>
      </c>
      <c r="AR238" s="18">
        <v>3.0032403751303298</v>
      </c>
      <c r="AS238" s="16">
        <v>9.4373983103399006E-2</v>
      </c>
    </row>
    <row r="239" spans="3:45" x14ac:dyDescent="0.2">
      <c r="C239" s="144" t="s">
        <v>19</v>
      </c>
      <c r="D239" s="144" t="s">
        <v>22</v>
      </c>
      <c r="E239" s="145" t="s">
        <v>321</v>
      </c>
      <c r="F239" s="15">
        <v>946.41</v>
      </c>
      <c r="G239" s="16">
        <v>0.646560423118411</v>
      </c>
      <c r="H239" s="17">
        <v>38.6</v>
      </c>
      <c r="I239" s="16">
        <v>2.6692015209125501</v>
      </c>
      <c r="J239" s="17">
        <v>523.98</v>
      </c>
      <c r="K239" s="16">
        <v>1.3984071039502</v>
      </c>
      <c r="L239" s="18">
        <v>24.518393782383399</v>
      </c>
      <c r="M239" s="16">
        <v>-0.55124829919156304</v>
      </c>
      <c r="N239" s="18">
        <v>1.8061948929348499</v>
      </c>
      <c r="O239" s="16">
        <v>-0.31347750746463798</v>
      </c>
      <c r="P239" s="15">
        <v>3356.19</v>
      </c>
      <c r="Q239" s="16">
        <v>0.13604714531847101</v>
      </c>
      <c r="R239" s="17">
        <v>97.09</v>
      </c>
      <c r="S239" s="16">
        <v>0.76463104325699704</v>
      </c>
      <c r="T239" s="17">
        <v>1820.04</v>
      </c>
      <c r="U239" s="16">
        <v>0.297211768730756</v>
      </c>
      <c r="V239" s="18">
        <v>34.567823668760902</v>
      </c>
      <c r="W239" s="16">
        <v>-0.35621264872363501</v>
      </c>
      <c r="X239" s="18">
        <v>1.84401991165029</v>
      </c>
      <c r="Y239" s="16">
        <v>-0.12423925475944</v>
      </c>
      <c r="Z239" s="15">
        <v>7504.94</v>
      </c>
      <c r="AA239" s="16">
        <v>7.4445879277416804E-2</v>
      </c>
      <c r="AB239" s="17">
        <v>185.64</v>
      </c>
      <c r="AC239" s="16">
        <v>0.322976054732041</v>
      </c>
      <c r="AD239" s="17">
        <v>4152.99</v>
      </c>
      <c r="AE239" s="16">
        <v>0.103259844485946</v>
      </c>
      <c r="AF239" s="18">
        <v>40.427386339150999</v>
      </c>
      <c r="AG239" s="16">
        <v>-0.18785689624969201</v>
      </c>
      <c r="AH239" s="18">
        <v>1.80711728176567</v>
      </c>
      <c r="AI239" s="16">
        <v>-2.6117115883932399E-2</v>
      </c>
      <c r="AJ239" s="15">
        <v>11928.97</v>
      </c>
      <c r="AK239" s="16">
        <v>-7.5312351265916094E-2</v>
      </c>
      <c r="AL239" s="17">
        <v>294.58999999999997</v>
      </c>
      <c r="AM239" s="16">
        <v>9.8035855071470692E-3</v>
      </c>
      <c r="AN239" s="17">
        <v>6402.23</v>
      </c>
      <c r="AO239" s="16">
        <v>-6.9608296203289496E-2</v>
      </c>
      <c r="AP239" s="18">
        <v>40.493465494416</v>
      </c>
      <c r="AQ239" s="16">
        <v>-8.4289596506350206E-2</v>
      </c>
      <c r="AR239" s="18">
        <v>1.86325233551434</v>
      </c>
      <c r="AS239" s="16">
        <v>-6.1308103235977402E-3</v>
      </c>
    </row>
    <row r="240" spans="3:45" x14ac:dyDescent="0.2">
      <c r="C240" s="144" t="s">
        <v>19</v>
      </c>
      <c r="D240" s="144" t="s">
        <v>22</v>
      </c>
      <c r="E240" s="145" t="s">
        <v>322</v>
      </c>
      <c r="F240" s="15">
        <v>14078.88</v>
      </c>
      <c r="G240" s="16">
        <v>0.26553322918221001</v>
      </c>
      <c r="H240" s="17">
        <v>829.26</v>
      </c>
      <c r="I240" s="16">
        <v>-0.21280756379100901</v>
      </c>
      <c r="J240" s="17">
        <v>4733.58</v>
      </c>
      <c r="K240" s="16">
        <v>0.545916217884448</v>
      </c>
      <c r="L240" s="18">
        <v>16.977642717603601</v>
      </c>
      <c r="M240" s="16">
        <v>0.60765420368727197</v>
      </c>
      <c r="N240" s="18">
        <v>2.9742562711520701</v>
      </c>
      <c r="O240" s="16">
        <v>-0.181370106257075</v>
      </c>
      <c r="P240" s="15">
        <v>42158.74</v>
      </c>
      <c r="Q240" s="16">
        <v>0.55490823148613599</v>
      </c>
      <c r="R240" s="17">
        <v>2370.75</v>
      </c>
      <c r="S240" s="16">
        <v>3.0303952160346301E-2</v>
      </c>
      <c r="T240" s="17">
        <v>14831.96</v>
      </c>
      <c r="U240" s="16">
        <v>0.77573183886674701</v>
      </c>
      <c r="V240" s="18">
        <v>17.782870399662599</v>
      </c>
      <c r="W240" s="16">
        <v>0.50917428611799198</v>
      </c>
      <c r="X240" s="18">
        <v>2.8424254110717699</v>
      </c>
      <c r="Y240" s="16">
        <v>-0.12435639354281</v>
      </c>
      <c r="Z240" s="15">
        <v>86384.14</v>
      </c>
      <c r="AA240" s="16">
        <v>0.62577744403071101</v>
      </c>
      <c r="AB240" s="17">
        <v>5033.3999999999996</v>
      </c>
      <c r="AC240" s="16">
        <v>0.31627945899015703</v>
      </c>
      <c r="AD240" s="17">
        <v>30925.17</v>
      </c>
      <c r="AE240" s="16">
        <v>0.84152053678614303</v>
      </c>
      <c r="AF240" s="18">
        <v>17.162184606826401</v>
      </c>
      <c r="AG240" s="16">
        <v>0.23513090850631299</v>
      </c>
      <c r="AH240" s="18">
        <v>2.79332789439799</v>
      </c>
      <c r="AI240" s="16">
        <v>-0.11715486656040799</v>
      </c>
      <c r="AJ240" s="15">
        <v>137791.54</v>
      </c>
      <c r="AK240" s="16">
        <v>0.26283605484490902</v>
      </c>
      <c r="AL240" s="17">
        <v>10036.58</v>
      </c>
      <c r="AM240" s="16">
        <v>-0.176727574587321</v>
      </c>
      <c r="AN240" s="17">
        <v>47164.47</v>
      </c>
      <c r="AO240" s="16">
        <v>0.47660849288752899</v>
      </c>
      <c r="AP240" s="18">
        <v>13.728933561033701</v>
      </c>
      <c r="AQ240" s="16">
        <v>0.53392244883203999</v>
      </c>
      <c r="AR240" s="18">
        <v>2.92151146827262</v>
      </c>
      <c r="AS240" s="16">
        <v>-0.14477259142982801</v>
      </c>
    </row>
    <row r="241" spans="3:45" x14ac:dyDescent="0.2">
      <c r="C241" s="144" t="s">
        <v>19</v>
      </c>
      <c r="D241" s="144" t="s">
        <v>22</v>
      </c>
      <c r="E241" s="145" t="s">
        <v>323</v>
      </c>
      <c r="F241" s="15">
        <v>717.21</v>
      </c>
      <c r="G241" s="16">
        <v>0.119241573033708</v>
      </c>
      <c r="H241" s="17">
        <v>21.18</v>
      </c>
      <c r="I241" s="16">
        <v>0.37711313394018198</v>
      </c>
      <c r="J241" s="17">
        <v>168.15</v>
      </c>
      <c r="K241" s="16">
        <v>0.21724337628492801</v>
      </c>
      <c r="L241" s="18">
        <v>33.862606232294603</v>
      </c>
      <c r="M241" s="16">
        <v>-0.18725517501140601</v>
      </c>
      <c r="N241" s="18">
        <v>4.2652988403211403</v>
      </c>
      <c r="O241" s="16">
        <v>-8.0511264353991002E-2</v>
      </c>
      <c r="P241" s="15">
        <v>3780.25</v>
      </c>
      <c r="Q241" s="16">
        <v>0.79097653881140095</v>
      </c>
      <c r="R241" s="17">
        <v>95.08</v>
      </c>
      <c r="S241" s="16">
        <v>0.97794882463074695</v>
      </c>
      <c r="T241" s="17">
        <v>887.23</v>
      </c>
      <c r="U241" s="16">
        <v>0.95038469993405195</v>
      </c>
      <c r="V241" s="18">
        <v>39.7586243163652</v>
      </c>
      <c r="W241" s="16">
        <v>-9.4528373783508396E-2</v>
      </c>
      <c r="X241" s="18">
        <v>4.2607328426676299</v>
      </c>
      <c r="Y241" s="16">
        <v>-8.1731650749742396E-2</v>
      </c>
      <c r="Z241" s="15">
        <v>10010.049999999999</v>
      </c>
      <c r="AA241" s="16">
        <v>0.60124932015228605</v>
      </c>
      <c r="AB241" s="17">
        <v>310.35000000000002</v>
      </c>
      <c r="AC241" s="16">
        <v>1.4707427752567499</v>
      </c>
      <c r="AD241" s="17">
        <v>2316.89</v>
      </c>
      <c r="AE241" s="16">
        <v>0.67863818811493803</v>
      </c>
      <c r="AF241" s="18">
        <v>32.254067987755803</v>
      </c>
      <c r="AG241" s="16">
        <v>-0.35191581406692901</v>
      </c>
      <c r="AH241" s="18">
        <v>4.3204683865008704</v>
      </c>
      <c r="AI241" s="16">
        <v>-4.6102172886676701E-2</v>
      </c>
      <c r="AJ241" s="15">
        <v>19901.03</v>
      </c>
      <c r="AK241" s="16">
        <v>0.90354136018686304</v>
      </c>
      <c r="AL241" s="17">
        <v>760.13</v>
      </c>
      <c r="AM241" s="16">
        <v>2.3623656389613799</v>
      </c>
      <c r="AN241" s="17">
        <v>4522.22</v>
      </c>
      <c r="AO241" s="16">
        <v>0.92513537445084004</v>
      </c>
      <c r="AP241" s="18">
        <v>26.181087445568501</v>
      </c>
      <c r="AQ241" s="16">
        <v>-0.43386842343093401</v>
      </c>
      <c r="AR241" s="18">
        <v>4.4007213271357903</v>
      </c>
      <c r="AS241" s="16">
        <v>-1.12168809272112E-2</v>
      </c>
    </row>
    <row r="242" spans="3:45" x14ac:dyDescent="0.2">
      <c r="C242" s="144" t="s">
        <v>19</v>
      </c>
      <c r="D242" s="144" t="s">
        <v>22</v>
      </c>
      <c r="E242" s="145" t="s">
        <v>324</v>
      </c>
      <c r="F242" s="15">
        <v>1822.56</v>
      </c>
      <c r="G242" s="16">
        <v>-2.8796760098049601E-2</v>
      </c>
      <c r="H242" s="17">
        <v>20.84</v>
      </c>
      <c r="I242" s="16">
        <v>-0.104810996563574</v>
      </c>
      <c r="J242" s="17">
        <v>608.35</v>
      </c>
      <c r="K242" s="16">
        <v>-3.1058373815401601E-2</v>
      </c>
      <c r="L242" s="18">
        <v>87.454894433781206</v>
      </c>
      <c r="M242" s="16">
        <v>8.4914175859760493E-2</v>
      </c>
      <c r="N242" s="18">
        <v>2.9959069614531102</v>
      </c>
      <c r="O242" s="16">
        <v>2.3341072942210401E-3</v>
      </c>
      <c r="P242" s="15">
        <v>6797.6</v>
      </c>
      <c r="Q242" s="16">
        <v>3.4176383242861402E-2</v>
      </c>
      <c r="R242" s="17">
        <v>74.040000000000006</v>
      </c>
      <c r="S242" s="16">
        <v>-7.2645290581162494E-2</v>
      </c>
      <c r="T242" s="17">
        <v>2228.02</v>
      </c>
      <c r="U242" s="16">
        <v>4.0192723384984599E-2</v>
      </c>
      <c r="V242" s="18">
        <v>91.809832522960605</v>
      </c>
      <c r="W242" s="16">
        <v>0.115189660158159</v>
      </c>
      <c r="X242" s="18">
        <v>3.0509600452419599</v>
      </c>
      <c r="Y242" s="16">
        <v>-5.78387062980492E-3</v>
      </c>
      <c r="Z242" s="15">
        <v>15151.38</v>
      </c>
      <c r="AA242" s="16">
        <v>-3.6193214527666398E-2</v>
      </c>
      <c r="AB242" s="17">
        <v>163.05000000000001</v>
      </c>
      <c r="AC242" s="16">
        <v>-0.156623390058449</v>
      </c>
      <c r="AD242" s="17">
        <v>4896.8599999999997</v>
      </c>
      <c r="AE242" s="16">
        <v>-2.3993271200899301E-2</v>
      </c>
      <c r="AF242" s="18">
        <v>92.924747010119603</v>
      </c>
      <c r="AG242" s="16">
        <v>0.14279525198016699</v>
      </c>
      <c r="AH242" s="18">
        <v>3.0941011178591999</v>
      </c>
      <c r="AI242" s="16">
        <v>-1.2499855755890301E-2</v>
      </c>
      <c r="AJ242" s="15">
        <v>24798.54</v>
      </c>
      <c r="AK242" s="16">
        <v>4.8525487645908798E-2</v>
      </c>
      <c r="AL242" s="17">
        <v>271.02</v>
      </c>
      <c r="AM242" s="16">
        <v>-3.6955440267216401E-2</v>
      </c>
      <c r="AN242" s="17">
        <v>8002.62</v>
      </c>
      <c r="AO242" s="16">
        <v>3.5285198845517403E-2</v>
      </c>
      <c r="AP242" s="18">
        <v>91.500774850564497</v>
      </c>
      <c r="AQ242" s="16">
        <v>8.8761134725524493E-2</v>
      </c>
      <c r="AR242" s="18">
        <v>3.0988026421347001</v>
      </c>
      <c r="AS242" s="16">
        <v>1.27890254928363E-2</v>
      </c>
    </row>
    <row r="243" spans="3:45" x14ac:dyDescent="0.2">
      <c r="C243" s="144" t="s">
        <v>19</v>
      </c>
      <c r="D243" s="144" t="s">
        <v>22</v>
      </c>
      <c r="E243" s="145" t="s">
        <v>325</v>
      </c>
      <c r="F243" s="15">
        <v>174.47</v>
      </c>
      <c r="G243" s="16">
        <v>-0.67814713695395501</v>
      </c>
      <c r="H243" s="17">
        <v>38.270000000000003</v>
      </c>
      <c r="I243" s="16">
        <v>-0.71249342648936997</v>
      </c>
      <c r="J243" s="17">
        <v>130.63</v>
      </c>
      <c r="K243" s="16">
        <v>-0.70214560959481997</v>
      </c>
      <c r="L243" s="18">
        <v>4.5589234387248503</v>
      </c>
      <c r="M243" s="16">
        <v>0.11946262346639799</v>
      </c>
      <c r="N243" s="18">
        <v>1.33560437877976</v>
      </c>
      <c r="O243" s="16">
        <v>8.057115628955E-2</v>
      </c>
      <c r="P243" s="15">
        <v>988.66</v>
      </c>
      <c r="Q243" s="16">
        <v>-0.22188904367262499</v>
      </c>
      <c r="R243" s="17">
        <v>225.04</v>
      </c>
      <c r="S243" s="16">
        <v>-0.23361939790219299</v>
      </c>
      <c r="T243" s="17">
        <v>957.76</v>
      </c>
      <c r="U243" s="16">
        <v>-7.7640170265220895E-2</v>
      </c>
      <c r="V243" s="18">
        <v>4.3932634198364697</v>
      </c>
      <c r="W243" s="16">
        <v>1.53061731957454E-2</v>
      </c>
      <c r="X243" s="18">
        <v>1.03226277981958</v>
      </c>
      <c r="Y243" s="16">
        <v>-0.156391105463561</v>
      </c>
      <c r="Z243" s="15">
        <v>1904.29</v>
      </c>
      <c r="AA243" s="16">
        <v>-0.12007485617910001</v>
      </c>
      <c r="AB243" s="17">
        <v>410.34</v>
      </c>
      <c r="AC243" s="16">
        <v>-0.174565497264242</v>
      </c>
      <c r="AD243" s="17">
        <v>1751.22</v>
      </c>
      <c r="AE243" s="16">
        <v>-4.3064867789052601E-2</v>
      </c>
      <c r="AF243" s="18">
        <v>4.6407613198810704</v>
      </c>
      <c r="AG243" s="16">
        <v>6.6014494068932394E-2</v>
      </c>
      <c r="AH243" s="18">
        <v>1.0874076358196001</v>
      </c>
      <c r="AI243" s="16">
        <v>-8.0475662140358506E-2</v>
      </c>
      <c r="AJ243" s="15">
        <v>3930.16</v>
      </c>
      <c r="AK243" s="16">
        <v>0.43434402417482998</v>
      </c>
      <c r="AL243" s="17">
        <v>900.11</v>
      </c>
      <c r="AM243" s="16">
        <v>0.40260853305076799</v>
      </c>
      <c r="AN243" s="17">
        <v>3596.75</v>
      </c>
      <c r="AO243" s="16">
        <v>0.50164286221249899</v>
      </c>
      <c r="AP243" s="18">
        <v>4.3663107842374798</v>
      </c>
      <c r="AQ243" s="16">
        <v>2.2626050231588399E-2</v>
      </c>
      <c r="AR243" s="18">
        <v>1.09269757419893</v>
      </c>
      <c r="AS243" s="16">
        <v>-4.48168067995292E-2</v>
      </c>
    </row>
    <row r="244" spans="3:45" x14ac:dyDescent="0.2">
      <c r="C244" s="144" t="s">
        <v>19</v>
      </c>
      <c r="D244" s="144" t="s">
        <v>22</v>
      </c>
      <c r="E244" s="145" t="s">
        <v>326</v>
      </c>
      <c r="F244" s="15">
        <v>3729.92</v>
      </c>
      <c r="G244" s="16">
        <v>0.92280766871323805</v>
      </c>
      <c r="H244" s="17">
        <v>219.11</v>
      </c>
      <c r="I244" s="16">
        <v>1.7805837563451801</v>
      </c>
      <c r="J244" s="17">
        <v>604.64</v>
      </c>
      <c r="K244" s="16">
        <v>1.6761087014251601</v>
      </c>
      <c r="L244" s="18">
        <v>17.023047784218001</v>
      </c>
      <c r="M244" s="16">
        <v>-0.30848777192002602</v>
      </c>
      <c r="N244" s="18">
        <v>6.1688277322042904</v>
      </c>
      <c r="O244" s="16">
        <v>-0.28149119365396102</v>
      </c>
      <c r="P244" s="15">
        <v>12839.06</v>
      </c>
      <c r="Q244" s="16">
        <v>0.57618025751072999</v>
      </c>
      <c r="R244" s="17">
        <v>711.41</v>
      </c>
      <c r="S244" s="16">
        <v>1.41984421238818</v>
      </c>
      <c r="T244" s="17">
        <v>2255.7600000000002</v>
      </c>
      <c r="U244" s="16">
        <v>1.4495167770659201</v>
      </c>
      <c r="V244" s="18">
        <v>18.047342601312899</v>
      </c>
      <c r="W244" s="16">
        <v>-0.34864391292562702</v>
      </c>
      <c r="X244" s="18">
        <v>5.69167819271554</v>
      </c>
      <c r="Y244" s="16">
        <v>-0.35653420614709402</v>
      </c>
      <c r="Z244" s="15">
        <v>32132.59</v>
      </c>
      <c r="AA244" s="16">
        <v>0.61006537951989503</v>
      </c>
      <c r="AB244" s="17">
        <v>1708.46</v>
      </c>
      <c r="AC244" s="16">
        <v>1.27222067057681</v>
      </c>
      <c r="AD244" s="17">
        <v>7037.97</v>
      </c>
      <c r="AE244" s="16">
        <v>2.31571508661506</v>
      </c>
      <c r="AF244" s="18">
        <v>18.807926436673998</v>
      </c>
      <c r="AG244" s="16">
        <v>-0.29141328552777701</v>
      </c>
      <c r="AH244" s="18">
        <v>4.5656048548089903</v>
      </c>
      <c r="AI244" s="16">
        <v>-0.51441383307648003</v>
      </c>
      <c r="AJ244" s="15">
        <v>63599.91</v>
      </c>
      <c r="AK244" s="16">
        <v>1.06845994158219</v>
      </c>
      <c r="AL244" s="17">
        <v>3778.89</v>
      </c>
      <c r="AM244" s="16">
        <v>1.6525227425875999</v>
      </c>
      <c r="AN244" s="17">
        <v>14199.34</v>
      </c>
      <c r="AO244" s="16">
        <v>2.9142518469511498</v>
      </c>
      <c r="AP244" s="18">
        <v>16.830315251304</v>
      </c>
      <c r="AQ244" s="16">
        <v>-0.220191439503228</v>
      </c>
      <c r="AR244" s="18">
        <v>4.4790750837714999</v>
      </c>
      <c r="AS244" s="16">
        <v>-0.47155675657576102</v>
      </c>
    </row>
    <row r="245" spans="3:45" x14ac:dyDescent="0.2">
      <c r="C245" s="144" t="s">
        <v>19</v>
      </c>
      <c r="D245" s="144" t="s">
        <v>22</v>
      </c>
      <c r="E245" s="145" t="s">
        <v>327</v>
      </c>
      <c r="F245" s="15">
        <v>29152.13</v>
      </c>
      <c r="G245" s="16">
        <v>0.199193986615258</v>
      </c>
      <c r="H245" s="17">
        <v>1296.58</v>
      </c>
      <c r="I245" s="16">
        <v>-9.9440875151936003E-2</v>
      </c>
      <c r="J245" s="17">
        <v>9233.1200000000008</v>
      </c>
      <c r="K245" s="16">
        <v>0.27195481471277</v>
      </c>
      <c r="L245" s="18">
        <v>22.483865245492002</v>
      </c>
      <c r="M245" s="16">
        <v>0.33161050010745002</v>
      </c>
      <c r="N245" s="18">
        <v>3.1573433465610798</v>
      </c>
      <c r="O245" s="16">
        <v>-5.7203940938690502E-2</v>
      </c>
      <c r="P245" s="15">
        <v>100756.01</v>
      </c>
      <c r="Q245" s="16">
        <v>0.307009081322768</v>
      </c>
      <c r="R245" s="17">
        <v>4103.59</v>
      </c>
      <c r="S245" s="16">
        <v>0.145281660266143</v>
      </c>
      <c r="T245" s="17">
        <v>32860.76</v>
      </c>
      <c r="U245" s="16">
        <v>0.36077062724857401</v>
      </c>
      <c r="V245" s="18">
        <v>24.5531376185243</v>
      </c>
      <c r="W245" s="16">
        <v>0.141211919013042</v>
      </c>
      <c r="X245" s="18">
        <v>3.0661497177789001</v>
      </c>
      <c r="Y245" s="16">
        <v>-3.9508161661682702E-2</v>
      </c>
      <c r="Z245" s="15">
        <v>230633.31</v>
      </c>
      <c r="AA245" s="16">
        <v>0.32342003829904198</v>
      </c>
      <c r="AB245" s="17">
        <v>9170.16</v>
      </c>
      <c r="AC245" s="16">
        <v>0.365106869479006</v>
      </c>
      <c r="AD245" s="17">
        <v>75833.61</v>
      </c>
      <c r="AE245" s="16">
        <v>0.37140328947511198</v>
      </c>
      <c r="AF245" s="18">
        <v>25.150412860844298</v>
      </c>
      <c r="AG245" s="16">
        <v>-3.0537412207056001E-2</v>
      </c>
      <c r="AH245" s="18">
        <v>3.0413072778679502</v>
      </c>
      <c r="AI245" s="16">
        <v>-3.4988432319157901E-2</v>
      </c>
      <c r="AJ245" s="15">
        <v>376625.04</v>
      </c>
      <c r="AK245" s="16">
        <v>0.27233791886179098</v>
      </c>
      <c r="AL245" s="17">
        <v>18185.849999999999</v>
      </c>
      <c r="AM245" s="16">
        <v>7.7548459269564801E-2</v>
      </c>
      <c r="AN245" s="17">
        <v>120481.84</v>
      </c>
      <c r="AO245" s="16">
        <v>0.30072529874228399</v>
      </c>
      <c r="AP245" s="18">
        <v>20.7097848052194</v>
      </c>
      <c r="AQ245" s="16">
        <v>0.18077095087145101</v>
      </c>
      <c r="AR245" s="18">
        <v>3.1259901077208001</v>
      </c>
      <c r="AS245" s="16">
        <v>-2.18242698192634E-2</v>
      </c>
    </row>
    <row r="246" spans="3:45" x14ac:dyDescent="0.2">
      <c r="C246" s="144" t="s">
        <v>19</v>
      </c>
      <c r="D246" s="144" t="s">
        <v>20</v>
      </c>
      <c r="E246" s="145" t="s">
        <v>271</v>
      </c>
      <c r="F246" s="15">
        <v>21321.78</v>
      </c>
      <c r="G246" s="16">
        <v>-4.4567732117723503E-2</v>
      </c>
      <c r="H246" s="17">
        <v>2224.25</v>
      </c>
      <c r="I246" s="16">
        <v>-4.4500481132724E-2</v>
      </c>
      <c r="J246" s="17">
        <v>6227.1</v>
      </c>
      <c r="K246" s="16">
        <v>-4.5192767685193203E-2</v>
      </c>
      <c r="L246" s="18">
        <v>9.5860537259750505</v>
      </c>
      <c r="M246" s="16">
        <v>-7.0383065267441401E-5</v>
      </c>
      <c r="N246" s="18">
        <v>3.42403044755986</v>
      </c>
      <c r="O246" s="16">
        <v>6.5461964081954798E-4</v>
      </c>
      <c r="P246" s="15">
        <v>74068.649999999994</v>
      </c>
      <c r="Q246" s="16">
        <v>-3.7187569341112003E-2</v>
      </c>
      <c r="R246" s="17">
        <v>7698.58</v>
      </c>
      <c r="S246" s="16">
        <v>-1.29443531285177E-2</v>
      </c>
      <c r="T246" s="17">
        <v>21605.19</v>
      </c>
      <c r="U246" s="16">
        <v>-3.46223688608241E-2</v>
      </c>
      <c r="V246" s="18">
        <v>9.6210794717986996</v>
      </c>
      <c r="W246" s="16">
        <v>-2.4561144338147701E-2</v>
      </c>
      <c r="X246" s="18">
        <v>3.4282804270640499</v>
      </c>
      <c r="Y246" s="16">
        <v>-2.65719900435316E-3</v>
      </c>
      <c r="Z246" s="15">
        <v>160123</v>
      </c>
      <c r="AA246" s="16">
        <v>1.5493790776429799E-2</v>
      </c>
      <c r="AB246" s="17">
        <v>16065.65</v>
      </c>
      <c r="AC246" s="16">
        <v>-8.0335840985542306E-3</v>
      </c>
      <c r="AD246" s="17">
        <v>45891.37</v>
      </c>
      <c r="AE246" s="16">
        <v>-1.7308760708395301E-3</v>
      </c>
      <c r="AF246" s="18">
        <v>9.9667925045049603</v>
      </c>
      <c r="AG246" s="16">
        <v>2.3717914737671601E-2</v>
      </c>
      <c r="AH246" s="18">
        <v>3.4891745441463198</v>
      </c>
      <c r="AI246" s="16">
        <v>1.72545323043484E-2</v>
      </c>
      <c r="AJ246" s="15">
        <v>277136.12</v>
      </c>
      <c r="AK246" s="16">
        <v>1.8542219063147802E-2</v>
      </c>
      <c r="AL246" s="17">
        <v>28103.040000000001</v>
      </c>
      <c r="AM246" s="16">
        <v>-2.8499085985487899E-3</v>
      </c>
      <c r="AN246" s="17">
        <v>80629.600000000006</v>
      </c>
      <c r="AO246" s="16">
        <v>1.4977251330284E-2</v>
      </c>
      <c r="AP246" s="18">
        <v>9.8614285144952305</v>
      </c>
      <c r="AQ246" s="16">
        <v>2.14532675132495E-2</v>
      </c>
      <c r="AR246" s="18">
        <v>3.4371511206802499</v>
      </c>
      <c r="AS246" s="16">
        <v>3.5123622014102398E-3</v>
      </c>
    </row>
    <row r="247" spans="3:45" x14ac:dyDescent="0.2">
      <c r="C247" s="144" t="s">
        <v>19</v>
      </c>
      <c r="D247" s="144" t="s">
        <v>20</v>
      </c>
      <c r="E247" s="145" t="s">
        <v>272</v>
      </c>
      <c r="F247" s="15">
        <v>57321.13</v>
      </c>
      <c r="G247" s="16">
        <v>0.42390458139471399</v>
      </c>
      <c r="H247" s="17">
        <v>3859.49</v>
      </c>
      <c r="I247" s="16">
        <v>0.48035962917077402</v>
      </c>
      <c r="J247" s="17">
        <v>15534.22</v>
      </c>
      <c r="K247" s="16">
        <v>0.40975909015832501</v>
      </c>
      <c r="L247" s="18">
        <v>14.851995989107399</v>
      </c>
      <c r="M247" s="16">
        <v>-3.8136035773742201E-2</v>
      </c>
      <c r="N247" s="18">
        <v>3.6899908717656902</v>
      </c>
      <c r="O247" s="16">
        <v>1.00339776740148E-2</v>
      </c>
      <c r="P247" s="15">
        <v>195975.58</v>
      </c>
      <c r="Q247" s="16">
        <v>0.33022162964173701</v>
      </c>
      <c r="R247" s="17">
        <v>13116.91</v>
      </c>
      <c r="S247" s="16">
        <v>0.38694526302655802</v>
      </c>
      <c r="T247" s="17">
        <v>52989.25</v>
      </c>
      <c r="U247" s="16">
        <v>0.31189956039973099</v>
      </c>
      <c r="V247" s="18">
        <v>14.9406819136519</v>
      </c>
      <c r="W247" s="16">
        <v>-4.0898249481771301E-2</v>
      </c>
      <c r="X247" s="18">
        <v>3.6984026005274702</v>
      </c>
      <c r="Y247" s="16">
        <v>1.39660609661485E-2</v>
      </c>
      <c r="Z247" s="15">
        <v>396842.04</v>
      </c>
      <c r="AA247" s="16">
        <v>0.280028214406914</v>
      </c>
      <c r="AB247" s="17">
        <v>26668.45</v>
      </c>
      <c r="AC247" s="16">
        <v>0.333417166331335</v>
      </c>
      <c r="AD247" s="17">
        <v>108205.65</v>
      </c>
      <c r="AE247" s="16">
        <v>0.264889437836268</v>
      </c>
      <c r="AF247" s="18">
        <v>14.8805813611215</v>
      </c>
      <c r="AG247" s="16">
        <v>-4.0039196488906303E-2</v>
      </c>
      <c r="AH247" s="18">
        <v>3.6674798404704401</v>
      </c>
      <c r="AI247" s="16">
        <v>1.1968458363081899E-2</v>
      </c>
      <c r="AJ247" s="15">
        <v>676771.53</v>
      </c>
      <c r="AK247" s="16">
        <v>0.26603116262523302</v>
      </c>
      <c r="AL247" s="17">
        <v>45268.6</v>
      </c>
      <c r="AM247" s="16">
        <v>0.30294099023123799</v>
      </c>
      <c r="AN247" s="17">
        <v>184475.85</v>
      </c>
      <c r="AO247" s="16">
        <v>0.23624282022495299</v>
      </c>
      <c r="AP247" s="18">
        <v>14.950131658588999</v>
      </c>
      <c r="AQ247" s="16">
        <v>-2.83280884420214E-2</v>
      </c>
      <c r="AR247" s="18">
        <v>3.66861857527693</v>
      </c>
      <c r="AS247" s="16">
        <v>2.4095866857984299E-2</v>
      </c>
    </row>
    <row r="248" spans="3:45" ht="11.25" customHeight="1" x14ac:dyDescent="0.2">
      <c r="C248" s="144" t="s">
        <v>19</v>
      </c>
      <c r="D248" s="144" t="s">
        <v>20</v>
      </c>
      <c r="E248" s="145" t="s">
        <v>273</v>
      </c>
      <c r="F248" s="15">
        <v>147211.19</v>
      </c>
      <c r="G248" s="16">
        <v>0.116926739576004</v>
      </c>
      <c r="H248" s="17">
        <v>17655.939999999999</v>
      </c>
      <c r="I248" s="16">
        <v>0.145590247656223</v>
      </c>
      <c r="J248" s="17">
        <v>40486.639999999999</v>
      </c>
      <c r="K248" s="16">
        <v>9.9946397274710205E-2</v>
      </c>
      <c r="L248" s="18">
        <v>8.3377713109582405</v>
      </c>
      <c r="M248" s="16">
        <v>-2.50207333196686E-2</v>
      </c>
      <c r="N248" s="18">
        <v>3.6360436430387901</v>
      </c>
      <c r="O248" s="16">
        <v>1.5437427081324199E-2</v>
      </c>
      <c r="P248" s="15">
        <v>514973.34</v>
      </c>
      <c r="Q248" s="16">
        <v>8.8162595375521693E-2</v>
      </c>
      <c r="R248" s="17">
        <v>60657.39</v>
      </c>
      <c r="S248" s="16">
        <v>0.11033845363066699</v>
      </c>
      <c r="T248" s="17">
        <v>142208.45000000001</v>
      </c>
      <c r="U248" s="16">
        <v>6.8593301550457494E-2</v>
      </c>
      <c r="V248" s="18">
        <v>8.4898697421699207</v>
      </c>
      <c r="W248" s="16">
        <v>-1.99721609052021E-2</v>
      </c>
      <c r="X248" s="18">
        <v>3.6212569646880999</v>
      </c>
      <c r="Y248" s="16">
        <v>1.8313135405837198E-2</v>
      </c>
      <c r="Z248" s="15">
        <v>1042955.62</v>
      </c>
      <c r="AA248" s="16">
        <v>0.117367633815396</v>
      </c>
      <c r="AB248" s="17">
        <v>124062.77</v>
      </c>
      <c r="AC248" s="16">
        <v>0.13763676140770401</v>
      </c>
      <c r="AD248" s="17">
        <v>287268.34999999998</v>
      </c>
      <c r="AE248" s="16">
        <v>8.4211652222820302E-2</v>
      </c>
      <c r="AF248" s="18">
        <v>8.4066768781641699</v>
      </c>
      <c r="AG248" s="16">
        <v>-1.7816871148948501E-2</v>
      </c>
      <c r="AH248" s="18">
        <v>3.63059703583775</v>
      </c>
      <c r="AI248" s="16">
        <v>3.0580727964507899E-2</v>
      </c>
      <c r="AJ248" s="15">
        <v>1793165.77</v>
      </c>
      <c r="AK248" s="16">
        <v>0.189975986341162</v>
      </c>
      <c r="AL248" s="17">
        <v>211232.17</v>
      </c>
      <c r="AM248" s="16">
        <v>0.33004899464050502</v>
      </c>
      <c r="AN248" s="17">
        <v>492547.71</v>
      </c>
      <c r="AO248" s="16">
        <v>0.14162390781801301</v>
      </c>
      <c r="AP248" s="18">
        <v>8.4890751725932692</v>
      </c>
      <c r="AQ248" s="16">
        <v>-0.105314171781471</v>
      </c>
      <c r="AR248" s="18">
        <v>3.6405930503666299</v>
      </c>
      <c r="AS248" s="16">
        <v>4.2353771843798002E-2</v>
      </c>
    </row>
    <row r="249" spans="3:45" ht="11.25" customHeight="1" x14ac:dyDescent="0.2">
      <c r="C249" s="144" t="s">
        <v>19</v>
      </c>
      <c r="D249" s="144" t="s">
        <v>20</v>
      </c>
      <c r="E249" s="145" t="s">
        <v>274</v>
      </c>
      <c r="F249" s="15">
        <v>25030.14</v>
      </c>
      <c r="G249" s="16">
        <v>0.26978878401789802</v>
      </c>
      <c r="H249" s="17">
        <v>1555.99</v>
      </c>
      <c r="I249" s="16">
        <v>0.275840863248004</v>
      </c>
      <c r="J249" s="17">
        <v>6723.65</v>
      </c>
      <c r="K249" s="16">
        <v>0.239277406892688</v>
      </c>
      <c r="L249" s="18">
        <v>16.086311608686401</v>
      </c>
      <c r="M249" s="16">
        <v>-4.7436004006790201E-3</v>
      </c>
      <c r="N249" s="18">
        <v>3.7227012113956</v>
      </c>
      <c r="O249" s="16">
        <v>2.4620296436867299E-2</v>
      </c>
      <c r="P249" s="15">
        <v>82452.41</v>
      </c>
      <c r="Q249" s="16">
        <v>0.11887840772990101</v>
      </c>
      <c r="R249" s="17">
        <v>5129.83</v>
      </c>
      <c r="S249" s="16">
        <v>0.125893556734406</v>
      </c>
      <c r="T249" s="17">
        <v>22252.99</v>
      </c>
      <c r="U249" s="16">
        <v>8.2557645138096103E-2</v>
      </c>
      <c r="V249" s="18">
        <v>16.073127179653099</v>
      </c>
      <c r="W249" s="16">
        <v>-6.2307390983315997E-3</v>
      </c>
      <c r="X249" s="18">
        <v>3.7052283760519402</v>
      </c>
      <c r="Y249" s="16">
        <v>3.3550880874497598E-2</v>
      </c>
      <c r="Z249" s="15">
        <v>164099</v>
      </c>
      <c r="AA249" s="16">
        <v>0.10079300511211101</v>
      </c>
      <c r="AB249" s="17">
        <v>10337.82</v>
      </c>
      <c r="AC249" s="16">
        <v>0.11780276244169199</v>
      </c>
      <c r="AD249" s="17">
        <v>44962.36</v>
      </c>
      <c r="AE249" s="16">
        <v>8.53476345805083E-2</v>
      </c>
      <c r="AF249" s="18">
        <v>15.873656148007999</v>
      </c>
      <c r="AG249" s="16">
        <v>-1.52171366014748E-2</v>
      </c>
      <c r="AH249" s="18">
        <v>3.6496972134024999</v>
      </c>
      <c r="AI249" s="16">
        <v>1.42308049877241E-2</v>
      </c>
      <c r="AJ249" s="15">
        <v>280315.34999999998</v>
      </c>
      <c r="AK249" s="16">
        <v>3.2175337508007697E-2</v>
      </c>
      <c r="AL249" s="17">
        <v>17545.14</v>
      </c>
      <c r="AM249" s="16">
        <v>3.6633122837533803E-2</v>
      </c>
      <c r="AN249" s="17">
        <v>76541.69</v>
      </c>
      <c r="AO249" s="16">
        <v>2.5490527082989999E-2</v>
      </c>
      <c r="AP249" s="18">
        <v>15.976808962481901</v>
      </c>
      <c r="AQ249" s="16">
        <v>-4.3002536107701597E-3</v>
      </c>
      <c r="AR249" s="18">
        <v>3.6622571307218301</v>
      </c>
      <c r="AS249" s="16">
        <v>6.5186466851455899E-3</v>
      </c>
    </row>
    <row r="250" spans="3:45" x14ac:dyDescent="0.2">
      <c r="C250" s="144" t="s">
        <v>19</v>
      </c>
      <c r="D250" s="144" t="s">
        <v>20</v>
      </c>
      <c r="E250" s="145" t="s">
        <v>275</v>
      </c>
      <c r="F250" s="15">
        <v>110239.21</v>
      </c>
      <c r="G250" s="16">
        <v>8.8424780166041397E-2</v>
      </c>
      <c r="H250" s="17">
        <v>10119.709999999999</v>
      </c>
      <c r="I250" s="16">
        <v>0.185987368638173</v>
      </c>
      <c r="J250" s="17">
        <v>32251.71</v>
      </c>
      <c r="K250" s="16">
        <v>0.17371690430292699</v>
      </c>
      <c r="L250" s="18">
        <v>10.893514735106001</v>
      </c>
      <c r="M250" s="16">
        <v>-8.2262755111936398E-2</v>
      </c>
      <c r="N250" s="18">
        <v>3.4180888393204598</v>
      </c>
      <c r="O250" s="16">
        <v>-7.2668395440330699E-2</v>
      </c>
      <c r="P250" s="15">
        <v>324495.59999999998</v>
      </c>
      <c r="Q250" s="16">
        <v>0.100599704390852</v>
      </c>
      <c r="R250" s="17">
        <v>32172.67</v>
      </c>
      <c r="S250" s="16">
        <v>0.199698776423718</v>
      </c>
      <c r="T250" s="17">
        <v>100443.12</v>
      </c>
      <c r="U250" s="16">
        <v>0.16670234577246701</v>
      </c>
      <c r="V250" s="18">
        <v>10.0860637304893</v>
      </c>
      <c r="W250" s="16">
        <v>-8.2603295077351493E-2</v>
      </c>
      <c r="X250" s="18">
        <v>3.2306403863201401</v>
      </c>
      <c r="Y250" s="16">
        <v>-5.6657674188397497E-2</v>
      </c>
      <c r="Z250" s="15">
        <v>760915.65</v>
      </c>
      <c r="AA250" s="16">
        <v>0.122238224697824</v>
      </c>
      <c r="AB250" s="17">
        <v>67662.210000000006</v>
      </c>
      <c r="AC250" s="16">
        <v>0.160245485247479</v>
      </c>
      <c r="AD250" s="17">
        <v>213508.77</v>
      </c>
      <c r="AE250" s="16">
        <v>0.12189848533636501</v>
      </c>
      <c r="AF250" s="18">
        <v>11.245799538619901</v>
      </c>
      <c r="AG250" s="16">
        <v>-3.2757947376582601E-2</v>
      </c>
      <c r="AH250" s="18">
        <v>3.5638613345952899</v>
      </c>
      <c r="AI250" s="16">
        <v>3.0282540345665399E-4</v>
      </c>
      <c r="AJ250" s="15">
        <v>1211614.83</v>
      </c>
      <c r="AK250" s="16">
        <v>4.1040303412964503E-2</v>
      </c>
      <c r="AL250" s="17">
        <v>112576.85</v>
      </c>
      <c r="AM250" s="16">
        <v>0.117937459887236</v>
      </c>
      <c r="AN250" s="17">
        <v>352684.99</v>
      </c>
      <c r="AO250" s="16">
        <v>5.0227269086228703E-2</v>
      </c>
      <c r="AP250" s="18">
        <v>10.762557577334899</v>
      </c>
      <c r="AQ250" s="16">
        <v>-6.8784846409948502E-2</v>
      </c>
      <c r="AR250" s="18">
        <v>3.4354023118477501</v>
      </c>
      <c r="AS250" s="16">
        <v>-8.7475977283064301E-3</v>
      </c>
    </row>
    <row r="251" spans="3:45" x14ac:dyDescent="0.2">
      <c r="C251" s="144" t="s">
        <v>19</v>
      </c>
      <c r="D251" s="144" t="s">
        <v>20</v>
      </c>
      <c r="E251" s="145" t="s">
        <v>276</v>
      </c>
      <c r="F251" s="15">
        <v>93833.13</v>
      </c>
      <c r="G251" s="16">
        <v>1.7323962367966701E-2</v>
      </c>
      <c r="H251" s="17">
        <v>18452.53</v>
      </c>
      <c r="I251" s="16">
        <v>9.5352661134261593E-2</v>
      </c>
      <c r="J251" s="17">
        <v>26314.12</v>
      </c>
      <c r="K251" s="16">
        <v>2.5597733203156399E-2</v>
      </c>
      <c r="L251" s="18">
        <v>5.0851091964083004</v>
      </c>
      <c r="M251" s="16">
        <v>-7.12361429655856E-2</v>
      </c>
      <c r="N251" s="18">
        <v>3.5658851597545298</v>
      </c>
      <c r="O251" s="16">
        <v>-8.0672670846774902E-3</v>
      </c>
      <c r="P251" s="15">
        <v>333914.26</v>
      </c>
      <c r="Q251" s="16">
        <v>3.2136208465671397E-2</v>
      </c>
      <c r="R251" s="17">
        <v>62092.639999999999</v>
      </c>
      <c r="S251" s="16">
        <v>0.10149775328138</v>
      </c>
      <c r="T251" s="17">
        <v>92800.88</v>
      </c>
      <c r="U251" s="16">
        <v>2.51185917301774E-2</v>
      </c>
      <c r="V251" s="18">
        <v>5.3776785783307002</v>
      </c>
      <c r="W251" s="16">
        <v>-6.2970209979166705E-2</v>
      </c>
      <c r="X251" s="18">
        <v>3.5981798879493399</v>
      </c>
      <c r="Y251" s="16">
        <v>6.8456633135974198E-3</v>
      </c>
      <c r="Z251" s="15">
        <v>677208.4</v>
      </c>
      <c r="AA251" s="16">
        <v>0.102619501296856</v>
      </c>
      <c r="AB251" s="17">
        <v>126079.77</v>
      </c>
      <c r="AC251" s="16">
        <v>0.15552339448814001</v>
      </c>
      <c r="AD251" s="17">
        <v>185486.87</v>
      </c>
      <c r="AE251" s="16">
        <v>7.7139069426498202E-2</v>
      </c>
      <c r="AF251" s="18">
        <v>5.3712693162432004</v>
      </c>
      <c r="AG251" s="16">
        <v>-4.5783489493709403E-2</v>
      </c>
      <c r="AH251" s="18">
        <v>3.6509775597593501</v>
      </c>
      <c r="AI251" s="16">
        <v>2.3655656538319501E-2</v>
      </c>
      <c r="AJ251" s="15">
        <v>1148617.8600000001</v>
      </c>
      <c r="AK251" s="16">
        <v>0.27192305408183398</v>
      </c>
      <c r="AL251" s="17">
        <v>220471.09</v>
      </c>
      <c r="AM251" s="16">
        <v>0.62076701958687297</v>
      </c>
      <c r="AN251" s="17">
        <v>312805.31</v>
      </c>
      <c r="AO251" s="16">
        <v>0.23036168794262099</v>
      </c>
      <c r="AP251" s="18">
        <v>5.2098343596886103</v>
      </c>
      <c r="AQ251" s="16">
        <v>-0.21523387463422</v>
      </c>
      <c r="AR251" s="18">
        <v>3.67198964749032</v>
      </c>
      <c r="AS251" s="16">
        <v>3.37797954426809E-2</v>
      </c>
    </row>
    <row r="252" spans="3:45" x14ac:dyDescent="0.2">
      <c r="C252" s="144" t="s">
        <v>19</v>
      </c>
      <c r="D252" s="144" t="s">
        <v>20</v>
      </c>
      <c r="E252" s="145" t="s">
        <v>277</v>
      </c>
      <c r="F252" s="15">
        <v>20140.95</v>
      </c>
      <c r="G252" s="16">
        <v>5.2691788226628799E-3</v>
      </c>
      <c r="H252" s="17">
        <v>1447.55</v>
      </c>
      <c r="I252" s="16">
        <v>1.1975503698214599E-2</v>
      </c>
      <c r="J252" s="17">
        <v>5412.05</v>
      </c>
      <c r="K252" s="16">
        <v>-1.7280951187713601E-2</v>
      </c>
      <c r="L252" s="18">
        <v>13.913819902594</v>
      </c>
      <c r="M252" s="16">
        <v>-6.6269636478786496E-3</v>
      </c>
      <c r="N252" s="18">
        <v>3.72150109477924</v>
      </c>
      <c r="O252" s="16">
        <v>2.2946670299747E-2</v>
      </c>
      <c r="P252" s="15">
        <v>73640.28</v>
      </c>
      <c r="Q252" s="16">
        <v>1.0537461444588499E-2</v>
      </c>
      <c r="R252" s="17">
        <v>5405.86</v>
      </c>
      <c r="S252" s="16">
        <v>2.2829788844319999E-2</v>
      </c>
      <c r="T252" s="17">
        <v>20046.95</v>
      </c>
      <c r="U252" s="16">
        <v>-2.99038321483132E-2</v>
      </c>
      <c r="V252" s="18">
        <v>13.622306164051601</v>
      </c>
      <c r="W252" s="16">
        <v>-1.2017959912587599E-2</v>
      </c>
      <c r="X252" s="18">
        <v>3.6733907152958398</v>
      </c>
      <c r="Y252" s="16">
        <v>4.1687922221629301E-2</v>
      </c>
      <c r="Z252" s="15">
        <v>153584.91</v>
      </c>
      <c r="AA252" s="16">
        <v>0.111151939345979</v>
      </c>
      <c r="AB252" s="17">
        <v>11249.19</v>
      </c>
      <c r="AC252" s="16">
        <v>0.11254307087953599</v>
      </c>
      <c r="AD252" s="17">
        <v>41559.75</v>
      </c>
      <c r="AE252" s="16">
        <v>5.6044646868336302E-2</v>
      </c>
      <c r="AF252" s="18">
        <v>13.652975014200999</v>
      </c>
      <c r="AG252" s="16">
        <v>-1.25040690106212E-3</v>
      </c>
      <c r="AH252" s="18">
        <v>3.6955205457203202</v>
      </c>
      <c r="AI252" s="16">
        <v>5.2182729812666598E-2</v>
      </c>
      <c r="AJ252" s="15">
        <v>271211.34999999998</v>
      </c>
      <c r="AK252" s="16">
        <v>0.283173277728961</v>
      </c>
      <c r="AL252" s="17">
        <v>19605.18</v>
      </c>
      <c r="AM252" s="16">
        <v>0.256905060783512</v>
      </c>
      <c r="AN252" s="17">
        <v>73195.64</v>
      </c>
      <c r="AO252" s="16">
        <v>0.22419160074258701</v>
      </c>
      <c r="AP252" s="18">
        <v>13.833657737393899</v>
      </c>
      <c r="AQ252" s="16">
        <v>2.08991257693521E-2</v>
      </c>
      <c r="AR252" s="18">
        <v>3.7052937852582501</v>
      </c>
      <c r="AS252" s="16">
        <v>4.8180102649451897E-2</v>
      </c>
    </row>
    <row r="253" spans="3:45" x14ac:dyDescent="0.2">
      <c r="C253" s="144" t="s">
        <v>19</v>
      </c>
      <c r="D253" s="144" t="s">
        <v>20</v>
      </c>
      <c r="E253" s="145" t="s">
        <v>278</v>
      </c>
      <c r="F253" s="15">
        <v>122767.07</v>
      </c>
      <c r="G253" s="16">
        <v>0.192395237026383</v>
      </c>
      <c r="H253" s="17">
        <v>11481.79</v>
      </c>
      <c r="I253" s="16">
        <v>0.34327333222581302</v>
      </c>
      <c r="J253" s="17">
        <v>37008.089999999997</v>
      </c>
      <c r="K253" s="16">
        <v>0.30867329889328099</v>
      </c>
      <c r="L253" s="18">
        <v>10.6923284609804</v>
      </c>
      <c r="M253" s="16">
        <v>-0.11232121682146699</v>
      </c>
      <c r="N253" s="18">
        <v>3.3173035949707201</v>
      </c>
      <c r="O253" s="16">
        <v>-8.8851863918391796E-2</v>
      </c>
      <c r="P253" s="15">
        <v>401650.63</v>
      </c>
      <c r="Q253" s="16">
        <v>0.190148724947208</v>
      </c>
      <c r="R253" s="17">
        <v>37287.730000000003</v>
      </c>
      <c r="S253" s="16">
        <v>0.28803696949871299</v>
      </c>
      <c r="T253" s="17">
        <v>120221.86</v>
      </c>
      <c r="U253" s="16">
        <v>0.25477012971045598</v>
      </c>
      <c r="V253" s="18">
        <v>10.7716567889759</v>
      </c>
      <c r="W253" s="16">
        <v>-7.5998008496294206E-2</v>
      </c>
      <c r="X253" s="18">
        <v>3.34091179424441</v>
      </c>
      <c r="Y253" s="16">
        <v>-5.15005922066053E-2</v>
      </c>
      <c r="Z253" s="15">
        <v>776472.2</v>
      </c>
      <c r="AA253" s="16">
        <v>0.17654351595548601</v>
      </c>
      <c r="AB253" s="17">
        <v>70194.039999999994</v>
      </c>
      <c r="AC253" s="16">
        <v>0.293243555203619</v>
      </c>
      <c r="AD253" s="17">
        <v>229055.65</v>
      </c>
      <c r="AE253" s="16">
        <v>0.24356158545440701</v>
      </c>
      <c r="AF253" s="18">
        <v>11.0617966995488</v>
      </c>
      <c r="AG253" s="16">
        <v>-9.0238253095148102E-2</v>
      </c>
      <c r="AH253" s="18">
        <v>3.3898845105981898</v>
      </c>
      <c r="AI253" s="16">
        <v>-5.3892039029520403E-2</v>
      </c>
      <c r="AJ253" s="15">
        <v>1321291.6599999999</v>
      </c>
      <c r="AK253" s="16">
        <v>0.19420223402456999</v>
      </c>
      <c r="AL253" s="17">
        <v>115644.42</v>
      </c>
      <c r="AM253" s="16">
        <v>0.28649165308637697</v>
      </c>
      <c r="AN253" s="17">
        <v>380159.59</v>
      </c>
      <c r="AO253" s="16">
        <v>0.239180514074017</v>
      </c>
      <c r="AP253" s="18">
        <v>11.4254683451221</v>
      </c>
      <c r="AQ253" s="16">
        <v>-7.1737285539629603E-2</v>
      </c>
      <c r="AR253" s="18">
        <v>3.4756236453222198</v>
      </c>
      <c r="AS253" s="16">
        <v>-3.6296794162436898E-2</v>
      </c>
    </row>
    <row r="254" spans="3:45" x14ac:dyDescent="0.2">
      <c r="C254" s="144" t="s">
        <v>19</v>
      </c>
      <c r="D254" s="144" t="s">
        <v>20</v>
      </c>
      <c r="E254" s="145" t="s">
        <v>279</v>
      </c>
      <c r="F254" s="15">
        <v>44304.52</v>
      </c>
      <c r="G254" s="16">
        <v>8.3173889126581801E-2</v>
      </c>
      <c r="H254" s="17">
        <v>3002.45</v>
      </c>
      <c r="I254" s="16">
        <v>-4.7808575415451103E-2</v>
      </c>
      <c r="J254" s="17">
        <v>11319.87</v>
      </c>
      <c r="K254" s="16">
        <v>-4.21663197441235E-2</v>
      </c>
      <c r="L254" s="18">
        <v>14.7561224999584</v>
      </c>
      <c r="M254" s="16">
        <v>0.13755896257854</v>
      </c>
      <c r="N254" s="18">
        <v>3.9138718024146901</v>
      </c>
      <c r="O254" s="16">
        <v>0.130858009542139</v>
      </c>
      <c r="P254" s="15">
        <v>158043.79999999999</v>
      </c>
      <c r="Q254" s="16">
        <v>0.118903981882743</v>
      </c>
      <c r="R254" s="17">
        <v>10945.85</v>
      </c>
      <c r="S254" s="16">
        <v>-3.7250117860635798E-2</v>
      </c>
      <c r="T254" s="17">
        <v>41459.93</v>
      </c>
      <c r="U254" s="16">
        <v>-3.2562742355575998E-2</v>
      </c>
      <c r="V254" s="18">
        <v>14.4386959441249</v>
      </c>
      <c r="W254" s="16">
        <v>0.162195916759172</v>
      </c>
      <c r="X254" s="18">
        <v>3.8119649502543802</v>
      </c>
      <c r="Y254" s="16">
        <v>0.15656490696577</v>
      </c>
      <c r="Z254" s="15">
        <v>332178.58</v>
      </c>
      <c r="AA254" s="16">
        <v>0.119878559847142</v>
      </c>
      <c r="AB254" s="17">
        <v>22832.720000000001</v>
      </c>
      <c r="AC254" s="16">
        <v>1.9348801660050301E-2</v>
      </c>
      <c r="AD254" s="17">
        <v>86005.95</v>
      </c>
      <c r="AE254" s="16">
        <v>2.31254367313261E-2</v>
      </c>
      <c r="AF254" s="18">
        <v>14.5483577953043</v>
      </c>
      <c r="AG254" s="16">
        <v>9.8621549388565294E-2</v>
      </c>
      <c r="AH254" s="18">
        <v>3.8622744124098398</v>
      </c>
      <c r="AI254" s="16">
        <v>9.4566237571926504E-2</v>
      </c>
      <c r="AJ254" s="15">
        <v>582094.21</v>
      </c>
      <c r="AK254" s="16">
        <v>0.207383381493634</v>
      </c>
      <c r="AL254" s="17">
        <v>40122.19</v>
      </c>
      <c r="AM254" s="16">
        <v>3.6094776322136597E-2</v>
      </c>
      <c r="AN254" s="17">
        <v>150360.34</v>
      </c>
      <c r="AO254" s="16">
        <v>2.4190485376369201E-2</v>
      </c>
      <c r="AP254" s="18">
        <v>14.508036824510301</v>
      </c>
      <c r="AQ254" s="16">
        <v>0.165321367394137</v>
      </c>
      <c r="AR254" s="18">
        <v>3.8713281042062002</v>
      </c>
      <c r="AS254" s="16">
        <v>0.17886603979722099</v>
      </c>
    </row>
    <row r="255" spans="3:45" x14ac:dyDescent="0.2">
      <c r="C255" s="144" t="s">
        <v>19</v>
      </c>
      <c r="D255" s="144" t="s">
        <v>20</v>
      </c>
      <c r="E255" s="145" t="s">
        <v>280</v>
      </c>
      <c r="F255" s="15">
        <v>17067.599999999999</v>
      </c>
      <c r="G255" s="16">
        <v>0.14090523205679301</v>
      </c>
      <c r="H255" s="17">
        <v>1455.87</v>
      </c>
      <c r="I255" s="16">
        <v>8.9486563545338293E-2</v>
      </c>
      <c r="J255" s="17">
        <v>5048.6499999999996</v>
      </c>
      <c r="K255" s="16">
        <v>0.109537320091512</v>
      </c>
      <c r="L255" s="18">
        <v>11.7232994704198</v>
      </c>
      <c r="M255" s="16">
        <v>4.7195321385268899E-2</v>
      </c>
      <c r="N255" s="18">
        <v>3.3806265041149599</v>
      </c>
      <c r="O255" s="16">
        <v>2.8271164382910201E-2</v>
      </c>
      <c r="P255" s="15">
        <v>54645.35</v>
      </c>
      <c r="Q255" s="16">
        <v>7.6297363822025802E-2</v>
      </c>
      <c r="R255" s="17">
        <v>4699.6499999999996</v>
      </c>
      <c r="S255" s="16">
        <v>4.6277867571430202E-2</v>
      </c>
      <c r="T255" s="17">
        <v>16348.75</v>
      </c>
      <c r="U255" s="16">
        <v>6.1799507832912499E-2</v>
      </c>
      <c r="V255" s="18">
        <v>11.627536093113299</v>
      </c>
      <c r="W255" s="16">
        <v>2.8691705311778701E-2</v>
      </c>
      <c r="X255" s="18">
        <v>3.3424787827815599</v>
      </c>
      <c r="Y255" s="16">
        <v>1.3654042860410401E-2</v>
      </c>
      <c r="Z255" s="15">
        <v>123415.6</v>
      </c>
      <c r="AA255" s="16">
        <v>6.7487565212088693E-2</v>
      </c>
      <c r="AB255" s="17">
        <v>10655.05</v>
      </c>
      <c r="AC255" s="16">
        <v>4.2944034642610998E-2</v>
      </c>
      <c r="AD255" s="17">
        <v>36432.449999999997</v>
      </c>
      <c r="AE255" s="16">
        <v>3.7215688775364901E-2</v>
      </c>
      <c r="AF255" s="18">
        <v>11.5828269224452</v>
      </c>
      <c r="AG255" s="16">
        <v>2.3532931542092E-2</v>
      </c>
      <c r="AH255" s="18">
        <v>3.3875185445941698</v>
      </c>
      <c r="AI255" s="16">
        <v>2.9185710131771798E-2</v>
      </c>
      <c r="AJ255" s="15">
        <v>218630.56</v>
      </c>
      <c r="AK255" s="16">
        <v>5.4505642721785999E-2</v>
      </c>
      <c r="AL255" s="17">
        <v>18928.07</v>
      </c>
      <c r="AM255" s="16">
        <v>3.6914751766988801E-2</v>
      </c>
      <c r="AN255" s="17">
        <v>64112.21</v>
      </c>
      <c r="AO255" s="16">
        <v>2.5003401371963999E-2</v>
      </c>
      <c r="AP255" s="18">
        <v>11.5505997177737</v>
      </c>
      <c r="AQ255" s="16">
        <v>1.69646452852763E-2</v>
      </c>
      <c r="AR255" s="18">
        <v>3.4101235942420298</v>
      </c>
      <c r="AS255" s="16">
        <v>2.87825789751852E-2</v>
      </c>
    </row>
    <row r="256" spans="3:45" x14ac:dyDescent="0.2">
      <c r="C256" s="144" t="s">
        <v>19</v>
      </c>
      <c r="D256" s="144" t="s">
        <v>20</v>
      </c>
      <c r="E256" s="145" t="s">
        <v>281</v>
      </c>
      <c r="F256" s="15">
        <v>20105.849999999999</v>
      </c>
      <c r="G256" s="16">
        <v>2.5931680584151701E-2</v>
      </c>
      <c r="H256" s="17">
        <v>1792.53</v>
      </c>
      <c r="I256" s="16">
        <v>-2.8991630779231399E-2</v>
      </c>
      <c r="J256" s="17">
        <v>6487.76</v>
      </c>
      <c r="K256" s="16">
        <v>-2.4153397690250499E-2</v>
      </c>
      <c r="L256" s="18">
        <v>11.216464996401699</v>
      </c>
      <c r="M256" s="16">
        <v>5.6563169900851501E-2</v>
      </c>
      <c r="N256" s="18">
        <v>3.0990434294733502</v>
      </c>
      <c r="O256" s="16">
        <v>5.1324745257968797E-2</v>
      </c>
      <c r="P256" s="15">
        <v>66666.899999999994</v>
      </c>
      <c r="Q256" s="16">
        <v>-3.95102787408253E-2</v>
      </c>
      <c r="R256" s="17">
        <v>6121.34</v>
      </c>
      <c r="S256" s="16">
        <v>-5.2149770908916301E-2</v>
      </c>
      <c r="T256" s="17">
        <v>22345.29</v>
      </c>
      <c r="U256" s="16">
        <v>-4.5484252937196497E-2</v>
      </c>
      <c r="V256" s="18">
        <v>10.8908997049666</v>
      </c>
      <c r="W256" s="16">
        <v>1.33349043764133E-2</v>
      </c>
      <c r="X256" s="18">
        <v>2.98348779541461</v>
      </c>
      <c r="Y256" s="16">
        <v>6.2586439404002103E-3</v>
      </c>
      <c r="Z256" s="15">
        <v>140077.29</v>
      </c>
      <c r="AA256" s="16">
        <v>-6.6427861829183504E-2</v>
      </c>
      <c r="AB256" s="17">
        <v>12825.29</v>
      </c>
      <c r="AC256" s="16">
        <v>-8.1571769336147196E-2</v>
      </c>
      <c r="AD256" s="17">
        <v>46230.02</v>
      </c>
      <c r="AE256" s="16">
        <v>-8.6324780074734195E-2</v>
      </c>
      <c r="AF256" s="18">
        <v>10.9219588796823</v>
      </c>
      <c r="AG256" s="16">
        <v>1.6488939474364101E-2</v>
      </c>
      <c r="AH256" s="18">
        <v>3.03000712524027</v>
      </c>
      <c r="AI256" s="16">
        <v>2.1776795311553201E-2</v>
      </c>
      <c r="AJ256" s="15">
        <v>256371.45</v>
      </c>
      <c r="AK256" s="16">
        <v>-9.8410454961308097E-2</v>
      </c>
      <c r="AL256" s="17">
        <v>23500.7</v>
      </c>
      <c r="AM256" s="16">
        <v>-0.11691906372159799</v>
      </c>
      <c r="AN256" s="17">
        <v>83967.79</v>
      </c>
      <c r="AO256" s="16">
        <v>-0.13852046511475199</v>
      </c>
      <c r="AP256" s="18">
        <v>10.9090984523865</v>
      </c>
      <c r="AQ256" s="16">
        <v>2.0959130697907901E-2</v>
      </c>
      <c r="AR256" s="18">
        <v>3.0532118327753999</v>
      </c>
      <c r="AS256" s="16">
        <v>4.6559446312078298E-2</v>
      </c>
    </row>
    <row r="257" spans="3:45" x14ac:dyDescent="0.2">
      <c r="C257" s="144" t="s">
        <v>19</v>
      </c>
      <c r="D257" s="144" t="s">
        <v>20</v>
      </c>
      <c r="E257" s="145" t="s">
        <v>282</v>
      </c>
      <c r="F257" s="15">
        <v>37436.15</v>
      </c>
      <c r="G257" s="16">
        <v>0.107016051313578</v>
      </c>
      <c r="H257" s="17">
        <v>3104.37</v>
      </c>
      <c r="I257" s="16">
        <v>5.94251665392595E-2</v>
      </c>
      <c r="J257" s="17">
        <v>10304.280000000001</v>
      </c>
      <c r="K257" s="16">
        <v>0.114370161127231</v>
      </c>
      <c r="L257" s="18">
        <v>12.0591778686175</v>
      </c>
      <c r="M257" s="16">
        <v>4.4921421802523599E-2</v>
      </c>
      <c r="N257" s="18">
        <v>3.6330680066923602</v>
      </c>
      <c r="O257" s="16">
        <v>-6.5993420051858901E-3</v>
      </c>
      <c r="P257" s="15">
        <v>122623.69</v>
      </c>
      <c r="Q257" s="16">
        <v>2.8270292947587899E-2</v>
      </c>
      <c r="R257" s="17">
        <v>9939.15</v>
      </c>
      <c r="S257" s="16">
        <v>-8.4430299289773997E-2</v>
      </c>
      <c r="T257" s="17">
        <v>33305.480000000003</v>
      </c>
      <c r="U257" s="16">
        <v>5.6761530912658202E-3</v>
      </c>
      <c r="V257" s="18">
        <v>12.337442336618301</v>
      </c>
      <c r="W257" s="16">
        <v>0.12309340528628</v>
      </c>
      <c r="X257" s="18">
        <v>3.6817872013854802</v>
      </c>
      <c r="Y257" s="16">
        <v>2.2466615905002599E-2</v>
      </c>
      <c r="Z257" s="15">
        <v>248648.83</v>
      </c>
      <c r="AA257" s="16">
        <v>8.1361283917840199E-2</v>
      </c>
      <c r="AB257" s="17">
        <v>20147.46</v>
      </c>
      <c r="AC257" s="16">
        <v>-6.5208858204696296E-2</v>
      </c>
      <c r="AD257" s="17">
        <v>66765.36</v>
      </c>
      <c r="AE257" s="16">
        <v>1.8164449942538099E-2</v>
      </c>
      <c r="AF257" s="18">
        <v>12.3414480038675</v>
      </c>
      <c r="AG257" s="16">
        <v>0.15679453470327301</v>
      </c>
      <c r="AH257" s="18">
        <v>3.7242191160206399</v>
      </c>
      <c r="AI257" s="16">
        <v>6.2069377868053402E-2</v>
      </c>
      <c r="AJ257" s="15">
        <v>437828.55</v>
      </c>
      <c r="AK257" s="16">
        <v>0.14912888298806701</v>
      </c>
      <c r="AL257" s="17">
        <v>36287.79</v>
      </c>
      <c r="AM257" s="16">
        <v>7.9037068028078694E-2</v>
      </c>
      <c r="AN257" s="17">
        <v>118071.37</v>
      </c>
      <c r="AO257" s="16">
        <v>0.13396584465741401</v>
      </c>
      <c r="AP257" s="18">
        <v>12.0654509409363</v>
      </c>
      <c r="AQ257" s="16">
        <v>6.4957745231199598E-2</v>
      </c>
      <c r="AR257" s="18">
        <v>3.7081686271616898</v>
      </c>
      <c r="AS257" s="16">
        <v>1.33716887524373E-2</v>
      </c>
    </row>
    <row r="258" spans="3:45" x14ac:dyDescent="0.2">
      <c r="C258" s="144" t="s">
        <v>19</v>
      </c>
      <c r="D258" s="144" t="s">
        <v>20</v>
      </c>
      <c r="E258" s="145" t="s">
        <v>283</v>
      </c>
      <c r="F258" s="15">
        <v>56058.33</v>
      </c>
      <c r="G258" s="16">
        <v>0.27960235731415201</v>
      </c>
      <c r="H258" s="17">
        <v>4393.3599999999997</v>
      </c>
      <c r="I258" s="16">
        <v>0.184922270290097</v>
      </c>
      <c r="J258" s="17">
        <v>14507.39</v>
      </c>
      <c r="K258" s="16">
        <v>0.22406741935184499</v>
      </c>
      <c r="L258" s="18">
        <v>12.759785221334001</v>
      </c>
      <c r="M258" s="16">
        <v>7.9904048896705104E-2</v>
      </c>
      <c r="N258" s="18">
        <v>3.8641223541932801</v>
      </c>
      <c r="O258" s="16">
        <v>4.5369182354117202E-2</v>
      </c>
      <c r="P258" s="15">
        <v>189369.2</v>
      </c>
      <c r="Q258" s="16">
        <v>0.32309359691818501</v>
      </c>
      <c r="R258" s="17">
        <v>14768.21</v>
      </c>
      <c r="S258" s="16">
        <v>0.20579849538605699</v>
      </c>
      <c r="T258" s="17">
        <v>48592.79</v>
      </c>
      <c r="U258" s="16">
        <v>0.23955665244536301</v>
      </c>
      <c r="V258" s="18">
        <v>12.822759156322901</v>
      </c>
      <c r="W258" s="16">
        <v>9.7275873191875306E-2</v>
      </c>
      <c r="X258" s="18">
        <v>3.8970637413492799</v>
      </c>
      <c r="Y258" s="16">
        <v>6.7392599045814905E-2</v>
      </c>
      <c r="Z258" s="15">
        <v>403537.19</v>
      </c>
      <c r="AA258" s="16">
        <v>0.45466252794740403</v>
      </c>
      <c r="AB258" s="17">
        <v>31141.67</v>
      </c>
      <c r="AC258" s="16">
        <v>0.29243913846991598</v>
      </c>
      <c r="AD258" s="17">
        <v>102438.79</v>
      </c>
      <c r="AE258" s="16">
        <v>0.32830656806341901</v>
      </c>
      <c r="AF258" s="18">
        <v>12.958110146308799</v>
      </c>
      <c r="AG258" s="16">
        <v>0.125517236865436</v>
      </c>
      <c r="AH258" s="18">
        <v>3.93930063016168</v>
      </c>
      <c r="AI258" s="16">
        <v>9.5125600461498094E-2</v>
      </c>
      <c r="AJ258" s="15">
        <v>671696.67</v>
      </c>
      <c r="AK258" s="16">
        <v>0.49549595663044699</v>
      </c>
      <c r="AL258" s="17">
        <v>52767.71</v>
      </c>
      <c r="AM258" s="16">
        <v>0.37669704123826198</v>
      </c>
      <c r="AN258" s="17">
        <v>172644.79</v>
      </c>
      <c r="AO258" s="16">
        <v>0.38526657738321402</v>
      </c>
      <c r="AP258" s="18">
        <v>12.729312490536399</v>
      </c>
      <c r="AQ258" s="16">
        <v>8.62927077153679E-2</v>
      </c>
      <c r="AR258" s="18">
        <v>3.8906280925129599</v>
      </c>
      <c r="AS258" s="16">
        <v>7.9572683732438906E-2</v>
      </c>
    </row>
    <row r="259" spans="3:45" x14ac:dyDescent="0.2">
      <c r="C259" s="144" t="s">
        <v>19</v>
      </c>
      <c r="D259" s="144" t="s">
        <v>20</v>
      </c>
      <c r="E259" s="145" t="s">
        <v>284</v>
      </c>
      <c r="F259" s="15">
        <v>36657.86</v>
      </c>
      <c r="G259" s="16">
        <v>1.87391130838639E-2</v>
      </c>
      <c r="H259" s="17">
        <v>3114.18</v>
      </c>
      <c r="I259" s="16">
        <v>1.2916047318724901E-2</v>
      </c>
      <c r="J259" s="17">
        <v>12879.87</v>
      </c>
      <c r="K259" s="16">
        <v>2.65020315062795E-2</v>
      </c>
      <c r="L259" s="18">
        <v>11.771272052354099</v>
      </c>
      <c r="M259" s="16">
        <v>5.7488138138922402E-3</v>
      </c>
      <c r="N259" s="18">
        <v>2.8461358693837702</v>
      </c>
      <c r="O259" s="16">
        <v>-7.5624968915301303E-3</v>
      </c>
      <c r="P259" s="15">
        <v>123023.18</v>
      </c>
      <c r="Q259" s="16">
        <v>-1.28818715250257E-2</v>
      </c>
      <c r="R259" s="17">
        <v>10570.34</v>
      </c>
      <c r="S259" s="16">
        <v>-1.23589539109303E-3</v>
      </c>
      <c r="T259" s="17">
        <v>44030.27</v>
      </c>
      <c r="U259" s="16">
        <v>7.2981195234363399E-3</v>
      </c>
      <c r="V259" s="18">
        <v>11.6385262914911</v>
      </c>
      <c r="W259" s="16">
        <v>-1.16603871526732E-2</v>
      </c>
      <c r="X259" s="18">
        <v>2.7940591779246402</v>
      </c>
      <c r="Y259" s="16">
        <v>-2.0033782112101599E-2</v>
      </c>
      <c r="Z259" s="15">
        <v>251554.44</v>
      </c>
      <c r="AA259" s="16">
        <v>-2.73519050999886E-2</v>
      </c>
      <c r="AB259" s="17">
        <v>20879.990000000002</v>
      </c>
      <c r="AC259" s="16">
        <v>-4.83604491485604E-2</v>
      </c>
      <c r="AD259" s="17">
        <v>86732.17</v>
      </c>
      <c r="AE259" s="16">
        <v>-4.3308905762714497E-2</v>
      </c>
      <c r="AF259" s="18">
        <v>12.047632206720399</v>
      </c>
      <c r="AG259" s="16">
        <v>2.20761569123261E-2</v>
      </c>
      <c r="AH259" s="18">
        <v>2.90035911703812</v>
      </c>
      <c r="AI259" s="16">
        <v>1.6679365741820301E-2</v>
      </c>
      <c r="AJ259" s="15">
        <v>452757.36</v>
      </c>
      <c r="AK259" s="16">
        <v>-3.9712864073082998E-2</v>
      </c>
      <c r="AL259" s="17">
        <v>38020.370000000003</v>
      </c>
      <c r="AM259" s="16">
        <v>-6.6327663248637606E-2</v>
      </c>
      <c r="AN259" s="17">
        <v>157014.60999999999</v>
      </c>
      <c r="AO259" s="16">
        <v>-6.7400809337621201E-2</v>
      </c>
      <c r="AP259" s="18">
        <v>11.9082839014981</v>
      </c>
      <c r="AQ259" s="16">
        <v>2.8505502549383201E-2</v>
      </c>
      <c r="AR259" s="18">
        <v>2.88353650657095</v>
      </c>
      <c r="AS259" s="16">
        <v>2.9689008463402999E-2</v>
      </c>
    </row>
    <row r="260" spans="3:45" x14ac:dyDescent="0.2">
      <c r="C260" s="144" t="s">
        <v>19</v>
      </c>
      <c r="D260" s="144" t="s">
        <v>20</v>
      </c>
      <c r="E260" s="145" t="s">
        <v>285</v>
      </c>
      <c r="F260" s="15">
        <v>15648.67</v>
      </c>
      <c r="G260" s="16">
        <v>-0.12220012733387001</v>
      </c>
      <c r="H260" s="17">
        <v>1417.96</v>
      </c>
      <c r="I260" s="16">
        <v>-5.3311167638084897E-2</v>
      </c>
      <c r="J260" s="17">
        <v>6025.75</v>
      </c>
      <c r="K260" s="16">
        <v>-5.1636490689095101E-2</v>
      </c>
      <c r="L260" s="18">
        <v>11.036044740331199</v>
      </c>
      <c r="M260" s="16">
        <v>-7.2768324016152505E-2</v>
      </c>
      <c r="N260" s="18">
        <v>2.5969663527361702</v>
      </c>
      <c r="O260" s="16">
        <v>-7.4405685111237005E-2</v>
      </c>
      <c r="P260" s="15">
        <v>53652.639999999999</v>
      </c>
      <c r="Q260" s="16">
        <v>2.9689410851572598E-3</v>
      </c>
      <c r="R260" s="17">
        <v>4901.2700000000004</v>
      </c>
      <c r="S260" s="16">
        <v>4.4904320092780302E-2</v>
      </c>
      <c r="T260" s="17">
        <v>20885.57</v>
      </c>
      <c r="U260" s="16">
        <v>4.5560356997679401E-2</v>
      </c>
      <c r="V260" s="18">
        <v>10.94668116631</v>
      </c>
      <c r="W260" s="16">
        <v>-4.01332238763253E-2</v>
      </c>
      <c r="X260" s="18">
        <v>2.5688855990044801</v>
      </c>
      <c r="Y260" s="16">
        <v>-4.07354923390775E-2</v>
      </c>
      <c r="Z260" s="15">
        <v>107106.9</v>
      </c>
      <c r="AA260" s="16">
        <v>1.21180811515219E-2</v>
      </c>
      <c r="AB260" s="17">
        <v>9511.7800000000007</v>
      </c>
      <c r="AC260" s="16">
        <v>2.4553443998867101E-2</v>
      </c>
      <c r="AD260" s="17">
        <v>40607.11</v>
      </c>
      <c r="AE260" s="16">
        <v>2.6755444390952201E-2</v>
      </c>
      <c r="AF260" s="18">
        <v>11.260447571327299</v>
      </c>
      <c r="AG260" s="16">
        <v>-1.21373491253023E-2</v>
      </c>
      <c r="AH260" s="18">
        <v>2.6376390735514099</v>
      </c>
      <c r="AI260" s="16">
        <v>-1.42559392495971E-2</v>
      </c>
      <c r="AJ260" s="15">
        <v>204020.76</v>
      </c>
      <c r="AK260" s="16">
        <v>0.15657122410266899</v>
      </c>
      <c r="AL260" s="17">
        <v>17464.75</v>
      </c>
      <c r="AM260" s="16">
        <v>8.9660400431752496E-2</v>
      </c>
      <c r="AN260" s="17">
        <v>72778.25</v>
      </c>
      <c r="AO260" s="16">
        <v>9.5334302472146595E-2</v>
      </c>
      <c r="AP260" s="18">
        <v>11.681859746059899</v>
      </c>
      <c r="AQ260" s="16">
        <v>6.1405208122093997E-2</v>
      </c>
      <c r="AR260" s="18">
        <v>2.8033204975387598</v>
      </c>
      <c r="AS260" s="16">
        <v>5.5907060969707302E-2</v>
      </c>
    </row>
    <row r="261" spans="3:45" ht="11.25" customHeight="1" x14ac:dyDescent="0.2">
      <c r="C261" s="144" t="s">
        <v>19</v>
      </c>
      <c r="D261" s="144" t="s">
        <v>20</v>
      </c>
      <c r="E261" s="145" t="s">
        <v>286</v>
      </c>
      <c r="F261" s="15">
        <v>53066.17</v>
      </c>
      <c r="G261" s="16">
        <v>9.8732608356270901E-2</v>
      </c>
      <c r="H261" s="17">
        <v>8622.76</v>
      </c>
      <c r="I261" s="16">
        <v>0.237091097947115</v>
      </c>
      <c r="J261" s="17">
        <v>15618.49</v>
      </c>
      <c r="K261" s="16">
        <v>4.5353449966434201E-2</v>
      </c>
      <c r="L261" s="18">
        <v>6.1541977278736697</v>
      </c>
      <c r="M261" s="16">
        <v>-0.111841795499493</v>
      </c>
      <c r="N261" s="18">
        <v>3.3976504770947802</v>
      </c>
      <c r="O261" s="16">
        <v>5.1063263235559798E-2</v>
      </c>
      <c r="P261" s="15">
        <v>174735.56</v>
      </c>
      <c r="Q261" s="16">
        <v>4.2643247153065E-2</v>
      </c>
      <c r="R261" s="17">
        <v>26860.95</v>
      </c>
      <c r="S261" s="16">
        <v>0.14680458005424701</v>
      </c>
      <c r="T261" s="17">
        <v>51683.56</v>
      </c>
      <c r="U261" s="16">
        <v>1.28585768200706E-2</v>
      </c>
      <c r="V261" s="18">
        <v>6.5051891314342898</v>
      </c>
      <c r="W261" s="16">
        <v>-9.0827447599010597E-2</v>
      </c>
      <c r="X261" s="18">
        <v>3.38087314418744</v>
      </c>
      <c r="Y261" s="16">
        <v>2.9406544027602701E-2</v>
      </c>
      <c r="Z261" s="15">
        <v>342358.71</v>
      </c>
      <c r="AA261" s="16">
        <v>1.9219456435676598E-2</v>
      </c>
      <c r="AB261" s="17">
        <v>53156.3</v>
      </c>
      <c r="AC261" s="16">
        <v>8.3158364048050298E-2</v>
      </c>
      <c r="AD261" s="17">
        <v>101670.13</v>
      </c>
      <c r="AE261" s="16">
        <v>-2.72739893091168E-2</v>
      </c>
      <c r="AF261" s="18">
        <v>6.4406045943754604</v>
      </c>
      <c r="AG261" s="16">
        <v>-5.9030064055838501E-2</v>
      </c>
      <c r="AH261" s="18">
        <v>3.36734801066941</v>
      </c>
      <c r="AI261" s="16">
        <v>4.7797062311278303E-2</v>
      </c>
      <c r="AJ261" s="15">
        <v>605075.97</v>
      </c>
      <c r="AK261" s="16">
        <v>0.14123600711476</v>
      </c>
      <c r="AL261" s="17">
        <v>92792.39</v>
      </c>
      <c r="AM261" s="16">
        <v>0.28147858850681801</v>
      </c>
      <c r="AN261" s="17">
        <v>179004.62</v>
      </c>
      <c r="AO261" s="16">
        <v>4.3076064970657302E-2</v>
      </c>
      <c r="AP261" s="18">
        <v>6.5207499235659299</v>
      </c>
      <c r="AQ261" s="16">
        <v>-0.10943809959046601</v>
      </c>
      <c r="AR261" s="18">
        <v>3.3802254377568599</v>
      </c>
      <c r="AS261" s="16">
        <v>9.4106216641893795E-2</v>
      </c>
    </row>
    <row r="262" spans="3:45" x14ac:dyDescent="0.2">
      <c r="C262" s="144" t="s">
        <v>19</v>
      </c>
      <c r="D262" s="144" t="s">
        <v>20</v>
      </c>
      <c r="E262" s="145" t="s">
        <v>287</v>
      </c>
      <c r="F262" s="15">
        <v>29180.44</v>
      </c>
      <c r="G262" s="16">
        <v>2.5218303559822099E-2</v>
      </c>
      <c r="H262" s="17">
        <v>2848.69</v>
      </c>
      <c r="I262" s="16">
        <v>3.3950964557283601E-2</v>
      </c>
      <c r="J262" s="17">
        <v>9585.18</v>
      </c>
      <c r="K262" s="16">
        <v>6.3466365975729201E-3</v>
      </c>
      <c r="L262" s="18">
        <v>10.2434592742629</v>
      </c>
      <c r="M262" s="16">
        <v>-8.4459140682756895E-3</v>
      </c>
      <c r="N262" s="18">
        <v>3.0443288493278202</v>
      </c>
      <c r="O262" s="16">
        <v>1.8752650702996101E-2</v>
      </c>
      <c r="P262" s="15">
        <v>102110.03</v>
      </c>
      <c r="Q262" s="16">
        <v>4.5212302608884397E-2</v>
      </c>
      <c r="R262" s="17">
        <v>9971.14</v>
      </c>
      <c r="S262" s="16">
        <v>6.5142522635697003E-2</v>
      </c>
      <c r="T262" s="17">
        <v>33062.42</v>
      </c>
      <c r="U262" s="16">
        <v>2.2002037672207E-2</v>
      </c>
      <c r="V262" s="18">
        <v>10.2405572482184</v>
      </c>
      <c r="W262" s="16">
        <v>-1.87113175967243E-2</v>
      </c>
      <c r="X262" s="18">
        <v>3.0884015749603302</v>
      </c>
      <c r="Y262" s="16">
        <v>2.2710585772943302E-2</v>
      </c>
      <c r="Z262" s="15">
        <v>245868.3</v>
      </c>
      <c r="AA262" s="16">
        <v>-1.28533560956438E-3</v>
      </c>
      <c r="AB262" s="17">
        <v>21660.41</v>
      </c>
      <c r="AC262" s="16">
        <v>-4.1158998149639997E-2</v>
      </c>
      <c r="AD262" s="17">
        <v>74423.100000000006</v>
      </c>
      <c r="AE262" s="16">
        <v>-7.1171600451190503E-2</v>
      </c>
      <c r="AF262" s="18">
        <v>11.351045524992401</v>
      </c>
      <c r="AG262" s="16">
        <v>4.1585270616429401E-2</v>
      </c>
      <c r="AH262" s="18">
        <v>3.30365571979668</v>
      </c>
      <c r="AI262" s="16">
        <v>7.5241309240301396E-2</v>
      </c>
      <c r="AJ262" s="15">
        <v>396964.67</v>
      </c>
      <c r="AK262" s="16">
        <v>-0.11455936050596199</v>
      </c>
      <c r="AL262" s="17">
        <v>36399.78</v>
      </c>
      <c r="AM262" s="16">
        <v>-0.114981604149302</v>
      </c>
      <c r="AN262" s="17">
        <v>124878.85</v>
      </c>
      <c r="AO262" s="16">
        <v>-0.14685332314211699</v>
      </c>
      <c r="AP262" s="18">
        <v>10.905688715701</v>
      </c>
      <c r="AQ262" s="16">
        <v>4.7710154423907E-4</v>
      </c>
      <c r="AR262" s="18">
        <v>3.17879825126513</v>
      </c>
      <c r="AS262" s="16">
        <v>3.7852767305023197E-2</v>
      </c>
    </row>
    <row r="263" spans="3:45" x14ac:dyDescent="0.2">
      <c r="C263" s="144" t="s">
        <v>19</v>
      </c>
      <c r="D263" s="144" t="s">
        <v>20</v>
      </c>
      <c r="E263" s="145" t="s">
        <v>288</v>
      </c>
      <c r="F263" s="15">
        <v>48769.33</v>
      </c>
      <c r="G263" s="16">
        <v>0.23686162024250601</v>
      </c>
      <c r="H263" s="17">
        <v>4142.66</v>
      </c>
      <c r="I263" s="16">
        <v>0.27169471910215898</v>
      </c>
      <c r="J263" s="17">
        <v>13292.92</v>
      </c>
      <c r="K263" s="16">
        <v>0.27246133199063399</v>
      </c>
      <c r="L263" s="18">
        <v>11.772467448451</v>
      </c>
      <c r="M263" s="16">
        <v>-2.7391085561985402E-2</v>
      </c>
      <c r="N263" s="18">
        <v>3.6688199432479802</v>
      </c>
      <c r="O263" s="16">
        <v>-2.7977047988119098E-2</v>
      </c>
      <c r="P263" s="15">
        <v>160891.82999999999</v>
      </c>
      <c r="Q263" s="16">
        <v>0.13936017251737901</v>
      </c>
      <c r="R263" s="17">
        <v>13428.61</v>
      </c>
      <c r="S263" s="16">
        <v>0.10863062927698799</v>
      </c>
      <c r="T263" s="17">
        <v>43536.73</v>
      </c>
      <c r="U263" s="16">
        <v>0.142105787820996</v>
      </c>
      <c r="V263" s="18">
        <v>11.981272075069599</v>
      </c>
      <c r="W263" s="16">
        <v>2.7718468558307899E-2</v>
      </c>
      <c r="X263" s="18">
        <v>3.69554236158756</v>
      </c>
      <c r="Y263" s="16">
        <v>-2.40399386194804E-3</v>
      </c>
      <c r="Z263" s="15">
        <v>319151.32</v>
      </c>
      <c r="AA263" s="16">
        <v>0.19056655886764901</v>
      </c>
      <c r="AB263" s="17">
        <v>26204.79</v>
      </c>
      <c r="AC263" s="16">
        <v>9.0638826886907595E-2</v>
      </c>
      <c r="AD263" s="17">
        <v>85413.119999999995</v>
      </c>
      <c r="AE263" s="16">
        <v>0.13718949110731901</v>
      </c>
      <c r="AF263" s="18">
        <v>12.1791214506966</v>
      </c>
      <c r="AG263" s="16">
        <v>9.1623119879174597E-2</v>
      </c>
      <c r="AH263" s="18">
        <v>3.7365608468581901</v>
      </c>
      <c r="AI263" s="16">
        <v>4.69377075480664E-2</v>
      </c>
      <c r="AJ263" s="15">
        <v>574595.22</v>
      </c>
      <c r="AK263" s="16">
        <v>0.22821722807662101</v>
      </c>
      <c r="AL263" s="17">
        <v>47426.1</v>
      </c>
      <c r="AM263" s="16">
        <v>0.18305333182997</v>
      </c>
      <c r="AN263" s="17">
        <v>153383.5</v>
      </c>
      <c r="AO263" s="16">
        <v>0.22598824763054701</v>
      </c>
      <c r="AP263" s="18">
        <v>12.1155907822908</v>
      </c>
      <c r="AQ263" s="16">
        <v>3.8175706057807797E-2</v>
      </c>
      <c r="AR263" s="18">
        <v>3.74613449295394</v>
      </c>
      <c r="AS263" s="16">
        <v>1.81810914613747E-3</v>
      </c>
    </row>
    <row r="264" spans="3:45" x14ac:dyDescent="0.2">
      <c r="C264" s="144" t="s">
        <v>19</v>
      </c>
      <c r="D264" s="144" t="s">
        <v>20</v>
      </c>
      <c r="E264" s="145" t="s">
        <v>289</v>
      </c>
      <c r="F264" s="15">
        <v>28953.31</v>
      </c>
      <c r="G264" s="16">
        <v>-9.49989325646549E-2</v>
      </c>
      <c r="H264" s="17">
        <v>2048.94</v>
      </c>
      <c r="I264" s="16">
        <v>-8.5241554197341696E-2</v>
      </c>
      <c r="J264" s="17">
        <v>7156.13</v>
      </c>
      <c r="K264" s="16">
        <v>1.52382276498429E-2</v>
      </c>
      <c r="L264" s="18">
        <v>14.1308725487325</v>
      </c>
      <c r="M264" s="16">
        <v>-1.0666617413684101E-2</v>
      </c>
      <c r="N264" s="18">
        <v>4.0459452245836802</v>
      </c>
      <c r="O264" s="16">
        <v>-0.108582554529772</v>
      </c>
      <c r="P264" s="15">
        <v>96717.11</v>
      </c>
      <c r="Q264" s="16">
        <v>2.2818344875670899E-3</v>
      </c>
      <c r="R264" s="17">
        <v>7180.16</v>
      </c>
      <c r="S264" s="16">
        <v>-1.8877309105517499E-2</v>
      </c>
      <c r="T264" s="17">
        <v>25415.91</v>
      </c>
      <c r="U264" s="16">
        <v>2.91450404800104E-2</v>
      </c>
      <c r="V264" s="18">
        <v>13.4700494139406</v>
      </c>
      <c r="W264" s="16">
        <v>2.1566256482962301E-2</v>
      </c>
      <c r="X264" s="18">
        <v>3.80537663219613</v>
      </c>
      <c r="Y264" s="16">
        <v>-2.6102449058019901E-2</v>
      </c>
      <c r="Z264" s="15">
        <v>195768.64</v>
      </c>
      <c r="AA264" s="16">
        <v>2.8797599101743999E-2</v>
      </c>
      <c r="AB264" s="17">
        <v>14640</v>
      </c>
      <c r="AC264" s="16">
        <v>-1.47166603740445E-2</v>
      </c>
      <c r="AD264" s="17">
        <v>51605.49</v>
      </c>
      <c r="AE264" s="16">
        <v>3.7998340405220798E-3</v>
      </c>
      <c r="AF264" s="18">
        <v>13.372174863388</v>
      </c>
      <c r="AG264" s="16">
        <v>4.41642091424259E-2</v>
      </c>
      <c r="AH264" s="18">
        <v>3.7935622740913799</v>
      </c>
      <c r="AI264" s="16">
        <v>2.4903137272498099E-2</v>
      </c>
      <c r="AJ264" s="15">
        <v>374668.75</v>
      </c>
      <c r="AK264" s="16">
        <v>0.16368792684733899</v>
      </c>
      <c r="AL264" s="17">
        <v>27163.77</v>
      </c>
      <c r="AM264" s="16">
        <v>5.9317856543967699E-2</v>
      </c>
      <c r="AN264" s="17">
        <v>92058.35</v>
      </c>
      <c r="AO264" s="16">
        <v>2.35476892157323E-2</v>
      </c>
      <c r="AP264" s="18">
        <v>13.792958414829799</v>
      </c>
      <c r="AQ264" s="16">
        <v>9.8525734894982203E-2</v>
      </c>
      <c r="AR264" s="18">
        <v>4.0699051199592402</v>
      </c>
      <c r="AS264" s="16">
        <v>0.136916178022918</v>
      </c>
    </row>
    <row r="265" spans="3:45" x14ac:dyDescent="0.2">
      <c r="C265" s="144" t="s">
        <v>19</v>
      </c>
      <c r="D265" s="144" t="s">
        <v>20</v>
      </c>
      <c r="E265" s="145" t="s">
        <v>290</v>
      </c>
      <c r="F265" s="15">
        <v>18310.43</v>
      </c>
      <c r="G265" s="16">
        <v>0.29140765065245899</v>
      </c>
      <c r="H265" s="17">
        <v>1116.57</v>
      </c>
      <c r="I265" s="16">
        <v>0.32505399568034599</v>
      </c>
      <c r="J265" s="17">
        <v>4959.58</v>
      </c>
      <c r="K265" s="16">
        <v>0.28434622277007199</v>
      </c>
      <c r="L265" s="18">
        <v>16.398819599308599</v>
      </c>
      <c r="M265" s="16">
        <v>-2.53924331669295E-2</v>
      </c>
      <c r="N265" s="18">
        <v>3.6919315748510999</v>
      </c>
      <c r="O265" s="16">
        <v>5.4980719039740304E-3</v>
      </c>
      <c r="P265" s="15">
        <v>59629.9</v>
      </c>
      <c r="Q265" s="16">
        <v>0.135603210469735</v>
      </c>
      <c r="R265" s="17">
        <v>3585.19</v>
      </c>
      <c r="S265" s="16">
        <v>0.14896678588368001</v>
      </c>
      <c r="T265" s="17">
        <v>16136.61</v>
      </c>
      <c r="U265" s="16">
        <v>0.120436075900148</v>
      </c>
      <c r="V265" s="18">
        <v>16.632284481436098</v>
      </c>
      <c r="W265" s="16">
        <v>-1.16309501528951E-2</v>
      </c>
      <c r="X265" s="18">
        <v>3.6953176658542302</v>
      </c>
      <c r="Y265" s="16">
        <v>1.3536813831526801E-2</v>
      </c>
      <c r="Z265" s="15">
        <v>120225.92</v>
      </c>
      <c r="AA265" s="16">
        <v>0.112024423005027</v>
      </c>
      <c r="AB265" s="17">
        <v>7333.68</v>
      </c>
      <c r="AC265" s="16">
        <v>0.13092047434731</v>
      </c>
      <c r="AD265" s="17">
        <v>33106.839999999997</v>
      </c>
      <c r="AE265" s="16">
        <v>0.115275443070382</v>
      </c>
      <c r="AF265" s="18">
        <v>16.393668662935902</v>
      </c>
      <c r="AG265" s="16">
        <v>-1.67085588871215E-2</v>
      </c>
      <c r="AH265" s="18">
        <v>3.6314525940863001</v>
      </c>
      <c r="AI265" s="16">
        <v>-2.9149929603091498E-3</v>
      </c>
      <c r="AJ265" s="15">
        <v>203865.14</v>
      </c>
      <c r="AK265" s="16">
        <v>2.0567373294718999E-2</v>
      </c>
      <c r="AL265" s="17">
        <v>12344.33</v>
      </c>
      <c r="AM265" s="16">
        <v>1.6913226932652001E-2</v>
      </c>
      <c r="AN265" s="17">
        <v>55872.55</v>
      </c>
      <c r="AO265" s="16">
        <v>1.8702465304252999E-2</v>
      </c>
      <c r="AP265" s="18">
        <v>16.514880921038198</v>
      </c>
      <c r="AQ265" s="16">
        <v>3.5933708651713502E-3</v>
      </c>
      <c r="AR265" s="18">
        <v>3.64875309968849</v>
      </c>
      <c r="AS265" s="16">
        <v>1.8306699492564801E-3</v>
      </c>
    </row>
    <row r="266" spans="3:45" x14ac:dyDescent="0.2">
      <c r="C266" s="144" t="s">
        <v>19</v>
      </c>
      <c r="D266" s="144" t="s">
        <v>20</v>
      </c>
      <c r="E266" s="145" t="s">
        <v>291</v>
      </c>
      <c r="F266" s="15">
        <v>20022.36</v>
      </c>
      <c r="G266" s="16">
        <v>6.5884329514275905E-2</v>
      </c>
      <c r="H266" s="17">
        <v>1558.35</v>
      </c>
      <c r="I266" s="16">
        <v>0.22800450745069001</v>
      </c>
      <c r="J266" s="17">
        <v>4823.6099999999997</v>
      </c>
      <c r="K266" s="16">
        <v>0.21982373841465699</v>
      </c>
      <c r="L266" s="18">
        <v>12.8484358456059</v>
      </c>
      <c r="M266" s="16">
        <v>-0.132019204288567</v>
      </c>
      <c r="N266" s="18">
        <v>4.1509077226392703</v>
      </c>
      <c r="O266" s="16">
        <v>-0.126198076043715</v>
      </c>
      <c r="P266" s="15">
        <v>73495.88</v>
      </c>
      <c r="Q266" s="16">
        <v>4.6599947282582099E-2</v>
      </c>
      <c r="R266" s="17">
        <v>5453.12</v>
      </c>
      <c r="S266" s="16">
        <v>0.156512850095649</v>
      </c>
      <c r="T266" s="17">
        <v>16991.11</v>
      </c>
      <c r="U266" s="16">
        <v>0.134409761562512</v>
      </c>
      <c r="V266" s="18">
        <v>13.477766856405101</v>
      </c>
      <c r="W266" s="16">
        <v>-9.5038202821504894E-2</v>
      </c>
      <c r="X266" s="18">
        <v>4.3255490665412699</v>
      </c>
      <c r="Y266" s="16">
        <v>-7.7405728736838805E-2</v>
      </c>
      <c r="Z266" s="15">
        <v>161636.93</v>
      </c>
      <c r="AA266" s="16">
        <v>6.3972460467906597E-2</v>
      </c>
      <c r="AB266" s="17">
        <v>11537.19</v>
      </c>
      <c r="AC266" s="16">
        <v>0.15771427195250801</v>
      </c>
      <c r="AD266" s="17">
        <v>36125.440000000002</v>
      </c>
      <c r="AE266" s="16">
        <v>0.13616232471862799</v>
      </c>
      <c r="AF266" s="18">
        <v>14.0100778439117</v>
      </c>
      <c r="AG266" s="16">
        <v>-8.0971457081982695E-2</v>
      </c>
      <c r="AH266" s="18">
        <v>4.4743241881621403</v>
      </c>
      <c r="AI266" s="16">
        <v>-6.3538336626854194E-2</v>
      </c>
      <c r="AJ266" s="15">
        <v>276392.24</v>
      </c>
      <c r="AK266" s="16">
        <v>1.4857244240808001E-2</v>
      </c>
      <c r="AL266" s="17">
        <v>19602.84</v>
      </c>
      <c r="AM266" s="16">
        <v>0.13460942966932599</v>
      </c>
      <c r="AN266" s="17">
        <v>61207.17</v>
      </c>
      <c r="AO266" s="16">
        <v>8.9822358398447794E-2</v>
      </c>
      <c r="AP266" s="18">
        <v>14.099601894419401</v>
      </c>
      <c r="AQ266" s="16">
        <v>-0.105544852966205</v>
      </c>
      <c r="AR266" s="18">
        <v>4.5156840285215001</v>
      </c>
      <c r="AS266" s="16">
        <v>-6.8786544504193498E-2</v>
      </c>
    </row>
    <row r="267" spans="3:45" x14ac:dyDescent="0.2">
      <c r="C267" s="144" t="s">
        <v>19</v>
      </c>
      <c r="D267" s="144" t="s">
        <v>20</v>
      </c>
      <c r="E267" s="145" t="s">
        <v>292</v>
      </c>
      <c r="F267" s="15">
        <v>96424.48</v>
      </c>
      <c r="G267" s="16">
        <v>0.160235631681167</v>
      </c>
      <c r="H267" s="17">
        <v>6546.68</v>
      </c>
      <c r="I267" s="16">
        <v>0.126093552726184</v>
      </c>
      <c r="J267" s="17">
        <v>24225.06</v>
      </c>
      <c r="K267" s="16">
        <v>0.18111968406040899</v>
      </c>
      <c r="L267" s="18">
        <v>14.728760226557601</v>
      </c>
      <c r="M267" s="16">
        <v>3.0319043095778399E-2</v>
      </c>
      <c r="N267" s="18">
        <v>3.9803608329556299</v>
      </c>
      <c r="O267" s="16">
        <v>-1.7681571699361302E-2</v>
      </c>
      <c r="P267" s="15">
        <v>309160.48</v>
      </c>
      <c r="Q267" s="16">
        <v>7.3156301695855602E-2</v>
      </c>
      <c r="R267" s="17">
        <v>20886.66</v>
      </c>
      <c r="S267" s="16">
        <v>3.8454826454852299E-2</v>
      </c>
      <c r="T267" s="17">
        <v>77774.720000000001</v>
      </c>
      <c r="U267" s="16">
        <v>0.10375755762657</v>
      </c>
      <c r="V267" s="18">
        <v>14.8018151298484</v>
      </c>
      <c r="W267" s="16">
        <v>3.34164514016171E-2</v>
      </c>
      <c r="X267" s="18">
        <v>3.9750767344453299</v>
      </c>
      <c r="Y267" s="16">
        <v>-2.7724617348502699E-2</v>
      </c>
      <c r="Z267" s="15">
        <v>647178.42000000004</v>
      </c>
      <c r="AA267" s="16">
        <v>6.4743078569044196E-2</v>
      </c>
      <c r="AB267" s="17">
        <v>43891.66</v>
      </c>
      <c r="AC267" s="16">
        <v>4.1845028505454102E-2</v>
      </c>
      <c r="AD267" s="17">
        <v>161108.69</v>
      </c>
      <c r="AE267" s="16">
        <v>6.0450794314447102E-2</v>
      </c>
      <c r="AF267" s="18">
        <v>14.744906435527801</v>
      </c>
      <c r="AG267" s="16">
        <v>2.1978364763555899E-2</v>
      </c>
      <c r="AH267" s="18">
        <v>4.0170298697109397</v>
      </c>
      <c r="AI267" s="16">
        <v>4.04760341319935E-3</v>
      </c>
      <c r="AJ267" s="15">
        <v>1132990.3700000001</v>
      </c>
      <c r="AK267" s="16">
        <v>0.106348221463228</v>
      </c>
      <c r="AL267" s="17">
        <v>78188.63</v>
      </c>
      <c r="AM267" s="16">
        <v>8.75302643736562E-2</v>
      </c>
      <c r="AN267" s="17">
        <v>281577.90999999997</v>
      </c>
      <c r="AO267" s="16">
        <v>7.2268125532843897E-2</v>
      </c>
      <c r="AP267" s="18">
        <v>14.490474765960199</v>
      </c>
      <c r="AQ267" s="16">
        <v>1.7303387046805601E-2</v>
      </c>
      <c r="AR267" s="18">
        <v>4.0237189415888501</v>
      </c>
      <c r="AS267" s="16">
        <v>3.1783184745372402E-2</v>
      </c>
    </row>
    <row r="268" spans="3:45" x14ac:dyDescent="0.2">
      <c r="C268" s="144" t="s">
        <v>19</v>
      </c>
      <c r="D268" s="144" t="s">
        <v>20</v>
      </c>
      <c r="E268" s="145" t="s">
        <v>293</v>
      </c>
      <c r="F268" s="15">
        <v>10520.44</v>
      </c>
      <c r="G268" s="16">
        <v>3.6634429209796301E-2</v>
      </c>
      <c r="H268" s="17">
        <v>695.88</v>
      </c>
      <c r="I268" s="16">
        <v>-5.3250251693831401E-2</v>
      </c>
      <c r="J268" s="17">
        <v>2668.94</v>
      </c>
      <c r="K268" s="16">
        <v>-1.07342748063309E-2</v>
      </c>
      <c r="L268" s="18">
        <v>15.1181812956257</v>
      </c>
      <c r="M268" s="16">
        <v>9.4940274411945302E-2</v>
      </c>
      <c r="N268" s="18">
        <v>3.94180461156864</v>
      </c>
      <c r="O268" s="16">
        <v>4.7882689968717702E-2</v>
      </c>
      <c r="P268" s="15">
        <v>38919.54</v>
      </c>
      <c r="Q268" s="16">
        <v>6.7698421559862096E-2</v>
      </c>
      <c r="R268" s="17">
        <v>2606.08</v>
      </c>
      <c r="S268" s="16">
        <v>-4.6806020372707202E-2</v>
      </c>
      <c r="T268" s="17">
        <v>9918.83</v>
      </c>
      <c r="U268" s="16">
        <v>-1.79483193747394E-2</v>
      </c>
      <c r="V268" s="18">
        <v>14.9341309553045</v>
      </c>
      <c r="W268" s="16">
        <v>0.12012711408158699</v>
      </c>
      <c r="X268" s="18">
        <v>3.9238035131159599</v>
      </c>
      <c r="Y268" s="16">
        <v>8.7212050673413893E-2</v>
      </c>
      <c r="Z268" s="15">
        <v>81621.66</v>
      </c>
      <c r="AA268" s="16">
        <v>0.21271227047599001</v>
      </c>
      <c r="AB268" s="17">
        <v>5477.51</v>
      </c>
      <c r="AC268" s="16">
        <v>5.9201061229541302E-2</v>
      </c>
      <c r="AD268" s="17">
        <v>20596.740000000002</v>
      </c>
      <c r="AE268" s="16">
        <v>8.4122824239559496E-2</v>
      </c>
      <c r="AF268" s="18">
        <v>14.9012343199739</v>
      </c>
      <c r="AG268" s="16">
        <v>0.14493113240299199</v>
      </c>
      <c r="AH268" s="18">
        <v>3.9628436344780802</v>
      </c>
      <c r="AI268" s="16">
        <v>0.11861151094815001</v>
      </c>
      <c r="AJ268" s="15">
        <v>140682.12</v>
      </c>
      <c r="AK268" s="16">
        <v>0.29040487264506698</v>
      </c>
      <c r="AL268" s="17">
        <v>9659.48</v>
      </c>
      <c r="AM268" s="16">
        <v>0.123650035130495</v>
      </c>
      <c r="AN268" s="17">
        <v>36026.879999999997</v>
      </c>
      <c r="AO268" s="16">
        <v>0.14793597384658799</v>
      </c>
      <c r="AP268" s="18">
        <v>14.564150451163</v>
      </c>
      <c r="AQ268" s="16">
        <v>0.14840460312467901</v>
      </c>
      <c r="AR268" s="18">
        <v>3.9049209923257302</v>
      </c>
      <c r="AS268" s="16">
        <v>0.124108750003786</v>
      </c>
    </row>
    <row r="269" spans="3:45" ht="11.25" customHeight="1" x14ac:dyDescent="0.2">
      <c r="C269" s="144" t="s">
        <v>19</v>
      </c>
      <c r="D269" s="144" t="s">
        <v>20</v>
      </c>
      <c r="E269" s="145" t="s">
        <v>294</v>
      </c>
      <c r="F269" s="15">
        <v>65089.81</v>
      </c>
      <c r="G269" s="16">
        <v>0.107725750197499</v>
      </c>
      <c r="H269" s="17">
        <v>3949.38</v>
      </c>
      <c r="I269" s="16">
        <v>0.13804490652158899</v>
      </c>
      <c r="J269" s="17">
        <v>17675.61</v>
      </c>
      <c r="K269" s="16">
        <v>0.107114917381073</v>
      </c>
      <c r="L269" s="18">
        <v>16.4810198056404</v>
      </c>
      <c r="M269" s="16">
        <v>-2.66414410805281E-2</v>
      </c>
      <c r="N269" s="18">
        <v>3.6824647070171799</v>
      </c>
      <c r="O269" s="16">
        <v>5.5173388673214301E-4</v>
      </c>
      <c r="P269" s="15">
        <v>216689.24</v>
      </c>
      <c r="Q269" s="16">
        <v>2.1584411365843999E-2</v>
      </c>
      <c r="R269" s="17">
        <v>13073.37</v>
      </c>
      <c r="S269" s="16">
        <v>4.2659875838219702E-2</v>
      </c>
      <c r="T269" s="17">
        <v>58801.51</v>
      </c>
      <c r="U269" s="16">
        <v>1.7262747722203001E-2</v>
      </c>
      <c r="V269" s="18">
        <v>16.5748571332411</v>
      </c>
      <c r="W269" s="16">
        <v>-2.02131730210032E-2</v>
      </c>
      <c r="X269" s="18">
        <v>3.68509652218115</v>
      </c>
      <c r="Y269" s="16">
        <v>4.2483258659750398E-3</v>
      </c>
      <c r="Z269" s="15">
        <v>449971.20000000001</v>
      </c>
      <c r="AA269" s="16">
        <v>3.07154303234034E-2</v>
      </c>
      <c r="AB269" s="17">
        <v>27613.53</v>
      </c>
      <c r="AC269" s="16">
        <v>6.3104777700522294E-2</v>
      </c>
      <c r="AD269" s="17">
        <v>124249.99</v>
      </c>
      <c r="AE269" s="16">
        <v>4.0771351939059702E-2</v>
      </c>
      <c r="AF269" s="18">
        <v>16.2953161004768</v>
      </c>
      <c r="AG269" s="16">
        <v>-3.0466749897574901E-2</v>
      </c>
      <c r="AH269" s="18">
        <v>3.6214988830180199</v>
      </c>
      <c r="AI269" s="16">
        <v>-9.6619892514538293E-3</v>
      </c>
      <c r="AJ269" s="15">
        <v>789342.06</v>
      </c>
      <c r="AK269" s="16">
        <v>3.78889315425034E-4</v>
      </c>
      <c r="AL269" s="17">
        <v>47941.84</v>
      </c>
      <c r="AM269" s="16">
        <v>1.04359229273951E-2</v>
      </c>
      <c r="AN269" s="17">
        <v>216726.39</v>
      </c>
      <c r="AO269" s="16">
        <v>-6.7389813389913302E-4</v>
      </c>
      <c r="AP269" s="18">
        <v>16.464575827711201</v>
      </c>
      <c r="AQ269" s="16">
        <v>-9.95316316826232E-3</v>
      </c>
      <c r="AR269" s="18">
        <v>3.6421132654865001</v>
      </c>
      <c r="AS269" s="16">
        <v>1.0534973992555299E-3</v>
      </c>
    </row>
    <row r="270" spans="3:45" x14ac:dyDescent="0.2">
      <c r="C270" s="144" t="s">
        <v>19</v>
      </c>
      <c r="D270" s="144" t="s">
        <v>20</v>
      </c>
      <c r="E270" s="145" t="s">
        <v>295</v>
      </c>
      <c r="F270" s="15">
        <v>23134.12</v>
      </c>
      <c r="G270" s="16">
        <v>-6.0431937512996303E-2</v>
      </c>
      <c r="H270" s="17">
        <v>1772.12</v>
      </c>
      <c r="I270" s="16">
        <v>-3.3608725289707098E-2</v>
      </c>
      <c r="J270" s="17">
        <v>5897.17</v>
      </c>
      <c r="K270" s="16">
        <v>-3.38178577162912E-2</v>
      </c>
      <c r="L270" s="18">
        <v>13.054488409362801</v>
      </c>
      <c r="M270" s="16">
        <v>-2.7756057950058002E-2</v>
      </c>
      <c r="N270" s="18">
        <v>3.92291895943309</v>
      </c>
      <c r="O270" s="16">
        <v>-2.7545613432472499E-2</v>
      </c>
      <c r="P270" s="15">
        <v>72369.16</v>
      </c>
      <c r="Q270" s="16">
        <v>-0.121358259674247</v>
      </c>
      <c r="R270" s="17">
        <v>5619.18</v>
      </c>
      <c r="S270" s="16">
        <v>-9.6051323464591595E-2</v>
      </c>
      <c r="T270" s="17">
        <v>18702.88</v>
      </c>
      <c r="U270" s="16">
        <v>-0.104241601043709</v>
      </c>
      <c r="V270" s="18">
        <v>12.8789538687139</v>
      </c>
      <c r="W270" s="16">
        <v>-2.7995987899058501E-2</v>
      </c>
      <c r="X270" s="18">
        <v>3.8694126252213601</v>
      </c>
      <c r="Y270" s="16">
        <v>-1.9108566160787901E-2</v>
      </c>
      <c r="Z270" s="15">
        <v>146691.51999999999</v>
      </c>
      <c r="AA270" s="16">
        <v>-0.122810936949483</v>
      </c>
      <c r="AB270" s="17">
        <v>11406.17</v>
      </c>
      <c r="AC270" s="16">
        <v>-9.9604829822639296E-2</v>
      </c>
      <c r="AD270" s="17">
        <v>37776.400000000001</v>
      </c>
      <c r="AE270" s="16">
        <v>-0.104551766249146</v>
      </c>
      <c r="AF270" s="18">
        <v>12.8607166121494</v>
      </c>
      <c r="AG270" s="16">
        <v>-2.5773247009168099E-2</v>
      </c>
      <c r="AH270" s="18">
        <v>3.8831524443832701</v>
      </c>
      <c r="AI270" s="16">
        <v>-2.0391095779878299E-2</v>
      </c>
      <c r="AJ270" s="15">
        <v>272492.28000000003</v>
      </c>
      <c r="AK270" s="16">
        <v>-2.38319989126793E-2</v>
      </c>
      <c r="AL270" s="17">
        <v>20795.53</v>
      </c>
      <c r="AM270" s="16">
        <v>-4.5041508653583598E-3</v>
      </c>
      <c r="AN270" s="17">
        <v>68239.98</v>
      </c>
      <c r="AO270" s="16">
        <v>-7.3439693801022696E-3</v>
      </c>
      <c r="AP270" s="18">
        <v>13.1034063570392</v>
      </c>
      <c r="AQ270" s="16">
        <v>-1.9415297476249802E-2</v>
      </c>
      <c r="AR270" s="18">
        <v>3.9931471257758302</v>
      </c>
      <c r="AS270" s="16">
        <v>-1.6610012959152199E-2</v>
      </c>
    </row>
    <row r="271" spans="3:45" ht="11.25" customHeight="1" x14ac:dyDescent="0.2">
      <c r="C271" s="144" t="s">
        <v>19</v>
      </c>
      <c r="D271" s="144" t="s">
        <v>20</v>
      </c>
      <c r="E271" s="145" t="s">
        <v>296</v>
      </c>
      <c r="F271" s="15">
        <v>43257.65</v>
      </c>
      <c r="G271" s="16">
        <v>0.21412406686858301</v>
      </c>
      <c r="H271" s="17">
        <v>2988.44</v>
      </c>
      <c r="I271" s="16">
        <v>0.19400528193633701</v>
      </c>
      <c r="J271" s="17">
        <v>10448.719999999999</v>
      </c>
      <c r="K271" s="16">
        <v>0.158031349365997</v>
      </c>
      <c r="L271" s="18">
        <v>14.474993642167799</v>
      </c>
      <c r="M271" s="16">
        <v>1.68498290892139E-2</v>
      </c>
      <c r="N271" s="18">
        <v>4.1399951381604598</v>
      </c>
      <c r="O271" s="16">
        <v>4.8437995684050897E-2</v>
      </c>
      <c r="P271" s="15">
        <v>148533.54</v>
      </c>
      <c r="Q271" s="16">
        <v>0.39134998667041099</v>
      </c>
      <c r="R271" s="17">
        <v>10229.84</v>
      </c>
      <c r="S271" s="16">
        <v>0.367157764187658</v>
      </c>
      <c r="T271" s="17">
        <v>36002.71</v>
      </c>
      <c r="U271" s="16">
        <v>0.31708670643725201</v>
      </c>
      <c r="V271" s="18">
        <v>14.519634715694499</v>
      </c>
      <c r="W271" s="16">
        <v>1.7695267595636801E-2</v>
      </c>
      <c r="X271" s="18">
        <v>4.1256210990783702</v>
      </c>
      <c r="Y271" s="16">
        <v>5.6384503670257602E-2</v>
      </c>
      <c r="Z271" s="15">
        <v>299424.95</v>
      </c>
      <c r="AA271" s="16">
        <v>0.41164012927358601</v>
      </c>
      <c r="AB271" s="17">
        <v>20622.79</v>
      </c>
      <c r="AC271" s="16">
        <v>0.39378491171749602</v>
      </c>
      <c r="AD271" s="17">
        <v>72694.149999999994</v>
      </c>
      <c r="AE271" s="16">
        <v>0.33718745326595201</v>
      </c>
      <c r="AF271" s="18">
        <v>14.519129080012901</v>
      </c>
      <c r="AG271" s="16">
        <v>1.2810597536235299E-2</v>
      </c>
      <c r="AH271" s="18">
        <v>4.1189689954418602</v>
      </c>
      <c r="AI271" s="16">
        <v>5.5678563110796699E-2</v>
      </c>
      <c r="AJ271" s="15">
        <v>509415.28</v>
      </c>
      <c r="AK271" s="16">
        <v>0.47915961747071401</v>
      </c>
      <c r="AL271" s="17">
        <v>35176.269999999997</v>
      </c>
      <c r="AM271" s="16">
        <v>0.46291666146814597</v>
      </c>
      <c r="AN271" s="17">
        <v>123652.43</v>
      </c>
      <c r="AO271" s="16">
        <v>0.40827369879320202</v>
      </c>
      <c r="AP271" s="18">
        <v>14.481787864375599</v>
      </c>
      <c r="AQ271" s="16">
        <v>1.1103131456762101E-2</v>
      </c>
      <c r="AR271" s="18">
        <v>4.1197352935158698</v>
      </c>
      <c r="AS271" s="16">
        <v>5.03353280958505E-2</v>
      </c>
    </row>
    <row r="272" spans="3:45" x14ac:dyDescent="0.2">
      <c r="C272" s="144" t="s">
        <v>19</v>
      </c>
      <c r="D272" s="144" t="s">
        <v>20</v>
      </c>
      <c r="E272" s="145" t="s">
        <v>297</v>
      </c>
      <c r="F272" s="15">
        <v>18015.240000000002</v>
      </c>
      <c r="G272" s="16">
        <v>0.19067459425734301</v>
      </c>
      <c r="H272" s="17">
        <v>1120.71</v>
      </c>
      <c r="I272" s="16">
        <v>0.13556316621407999</v>
      </c>
      <c r="J272" s="17">
        <v>4446.04</v>
      </c>
      <c r="K272" s="16">
        <v>0.14227430265629001</v>
      </c>
      <c r="L272" s="18">
        <v>16.0748454104987</v>
      </c>
      <c r="M272" s="16">
        <v>4.8532243456788499E-2</v>
      </c>
      <c r="N272" s="18">
        <v>4.0519743412115004</v>
      </c>
      <c r="O272" s="16">
        <v>4.2371864173518597E-2</v>
      </c>
      <c r="P272" s="15">
        <v>59397.599999999999</v>
      </c>
      <c r="Q272" s="16">
        <v>5.7356615581580297E-2</v>
      </c>
      <c r="R272" s="17">
        <v>3683.23</v>
      </c>
      <c r="S272" s="16">
        <v>-1.5839637035038E-2</v>
      </c>
      <c r="T272" s="17">
        <v>14743.62</v>
      </c>
      <c r="U272" s="16">
        <v>-1.8164646303936601E-3</v>
      </c>
      <c r="V272" s="18">
        <v>16.126497666450401</v>
      </c>
      <c r="W272" s="16">
        <v>7.4374314767261404E-2</v>
      </c>
      <c r="X272" s="18">
        <v>4.0286985150187</v>
      </c>
      <c r="Y272" s="16">
        <v>5.9280761618717197E-2</v>
      </c>
      <c r="Z272" s="15">
        <v>123114.72</v>
      </c>
      <c r="AA272" s="16">
        <v>0.18873687235245601</v>
      </c>
      <c r="AB272" s="17">
        <v>7732.17</v>
      </c>
      <c r="AC272" s="16">
        <v>0.11763694076018499</v>
      </c>
      <c r="AD272" s="17">
        <v>30885.71</v>
      </c>
      <c r="AE272" s="16">
        <v>0.122828466582761</v>
      </c>
      <c r="AF272" s="18">
        <v>15.9224021199741</v>
      </c>
      <c r="AG272" s="16">
        <v>6.3616304185428296E-2</v>
      </c>
      <c r="AH272" s="18">
        <v>3.9861385734697401</v>
      </c>
      <c r="AI272" s="16">
        <v>5.8698552567234101E-2</v>
      </c>
      <c r="AJ272" s="15">
        <v>210324.94</v>
      </c>
      <c r="AK272" s="16">
        <v>0.23083307218538801</v>
      </c>
      <c r="AL272" s="17">
        <v>13330.66</v>
      </c>
      <c r="AM272" s="16">
        <v>0.155455203408121</v>
      </c>
      <c r="AN272" s="17">
        <v>52949.68</v>
      </c>
      <c r="AO272" s="16">
        <v>0.157822048126329</v>
      </c>
      <c r="AP272" s="18">
        <v>15.7775338955461</v>
      </c>
      <c r="AQ272" s="16">
        <v>6.5236513328196299E-2</v>
      </c>
      <c r="AR272" s="18">
        <v>3.9721664040273699</v>
      </c>
      <c r="AS272" s="16">
        <v>6.3058933950352294E-2</v>
      </c>
    </row>
    <row r="273" spans="3:45" x14ac:dyDescent="0.2">
      <c r="C273" s="144" t="s">
        <v>19</v>
      </c>
      <c r="D273" s="144" t="s">
        <v>20</v>
      </c>
      <c r="E273" s="145" t="s">
        <v>298</v>
      </c>
      <c r="F273" s="15">
        <v>5254.84</v>
      </c>
      <c r="G273" s="16">
        <v>0.18525502367198901</v>
      </c>
      <c r="H273" s="17">
        <v>321.39</v>
      </c>
      <c r="I273" s="16">
        <v>0.15491591203104799</v>
      </c>
      <c r="J273" s="17">
        <v>1395.52</v>
      </c>
      <c r="K273" s="16">
        <v>0.107318273068469</v>
      </c>
      <c r="L273" s="18">
        <v>16.3503531534895</v>
      </c>
      <c r="M273" s="16">
        <v>2.6269541639257901E-2</v>
      </c>
      <c r="N273" s="18">
        <v>3.76550676450355</v>
      </c>
      <c r="O273" s="16">
        <v>7.0383332867388307E-2</v>
      </c>
      <c r="P273" s="15">
        <v>17269.669999999998</v>
      </c>
      <c r="Q273" s="16">
        <v>1.3916222030172801E-2</v>
      </c>
      <c r="R273" s="17">
        <v>1034.17</v>
      </c>
      <c r="S273" s="16">
        <v>-7.6436022004715207E-2</v>
      </c>
      <c r="T273" s="17">
        <v>4565.84</v>
      </c>
      <c r="U273" s="16">
        <v>-0.109444973239503</v>
      </c>
      <c r="V273" s="18">
        <v>16.6990630167187</v>
      </c>
      <c r="W273" s="16">
        <v>9.78299784179643E-2</v>
      </c>
      <c r="X273" s="18">
        <v>3.78236425279905</v>
      </c>
      <c r="Y273" s="16">
        <v>0.138521698898738</v>
      </c>
      <c r="Z273" s="15">
        <v>34567.449999999997</v>
      </c>
      <c r="AA273" s="16">
        <v>8.9071993063703503E-2</v>
      </c>
      <c r="AB273" s="17">
        <v>2105.9899999999998</v>
      </c>
      <c r="AC273" s="16">
        <v>2.06852096873472E-2</v>
      </c>
      <c r="AD273" s="17">
        <v>9289.36</v>
      </c>
      <c r="AE273" s="16">
        <v>-1.9725561147091401E-3</v>
      </c>
      <c r="AF273" s="18">
        <v>16.413871860740102</v>
      </c>
      <c r="AG273" s="16">
        <v>6.7000856608184098E-2</v>
      </c>
      <c r="AH273" s="18">
        <v>3.7211874660902402</v>
      </c>
      <c r="AI273" s="16">
        <v>9.1224494613072804E-2</v>
      </c>
      <c r="AJ273" s="15">
        <v>60168.23</v>
      </c>
      <c r="AK273" s="16">
        <v>-0.18056552583923</v>
      </c>
      <c r="AL273" s="17">
        <v>3672.52</v>
      </c>
      <c r="AM273" s="16">
        <v>-0.225043258071323</v>
      </c>
      <c r="AN273" s="17">
        <v>16113.16</v>
      </c>
      <c r="AO273" s="16">
        <v>-0.165003132567456</v>
      </c>
      <c r="AP273" s="18">
        <v>16.383363467047101</v>
      </c>
      <c r="AQ273" s="16">
        <v>5.7393825778454102E-2</v>
      </c>
      <c r="AR273" s="18">
        <v>3.7341049179676702</v>
      </c>
      <c r="AS273" s="16">
        <v>-1.8637666653319399E-2</v>
      </c>
    </row>
    <row r="274" spans="3:45" x14ac:dyDescent="0.2">
      <c r="C274" s="144" t="s">
        <v>19</v>
      </c>
      <c r="D274" s="144" t="s">
        <v>20</v>
      </c>
      <c r="E274" s="145" t="s">
        <v>299</v>
      </c>
      <c r="F274" s="15">
        <v>182855.5</v>
      </c>
      <c r="G274" s="16">
        <v>-5.0555370163434003E-3</v>
      </c>
      <c r="H274" s="17">
        <v>17231.53</v>
      </c>
      <c r="I274" s="16">
        <v>-8.7127360649623703E-2</v>
      </c>
      <c r="J274" s="17">
        <v>47585.09</v>
      </c>
      <c r="K274" s="16">
        <v>-9.0977011131952806E-2</v>
      </c>
      <c r="L274" s="18">
        <v>10.6116810289046</v>
      </c>
      <c r="M274" s="16">
        <v>8.9905009850755002E-2</v>
      </c>
      <c r="N274" s="18">
        <v>3.84270577191301</v>
      </c>
      <c r="O274" s="16">
        <v>9.4520683379638606E-2</v>
      </c>
      <c r="P274" s="15">
        <v>609889.07999999996</v>
      </c>
      <c r="Q274" s="16">
        <v>-1.93730432029782E-2</v>
      </c>
      <c r="R274" s="17">
        <v>57088.42</v>
      </c>
      <c r="S274" s="16">
        <v>-5.4290276479901103E-2</v>
      </c>
      <c r="T274" s="17">
        <v>162820.73000000001</v>
      </c>
      <c r="U274" s="16">
        <v>-6.0522841332701499E-2</v>
      </c>
      <c r="V274" s="18">
        <v>10.683236285047</v>
      </c>
      <c r="W274" s="16">
        <v>3.6921723874166097E-2</v>
      </c>
      <c r="X274" s="18">
        <v>3.74577045564161</v>
      </c>
      <c r="Y274" s="16">
        <v>4.3800743583906399E-2</v>
      </c>
      <c r="Z274" s="15">
        <v>1336398.54</v>
      </c>
      <c r="AA274" s="16">
        <v>-4.4703145145342203E-2</v>
      </c>
      <c r="AB274" s="17">
        <v>123181.48</v>
      </c>
      <c r="AC274" s="16">
        <v>-5.4879839673700498E-2</v>
      </c>
      <c r="AD274" s="17">
        <v>349559.59</v>
      </c>
      <c r="AE274" s="16">
        <v>-0.104836138931151</v>
      </c>
      <c r="AF274" s="18">
        <v>10.8490216224062</v>
      </c>
      <c r="AG274" s="16">
        <v>1.07676197752938E-2</v>
      </c>
      <c r="AH274" s="18">
        <v>3.8230921943809402</v>
      </c>
      <c r="AI274" s="16">
        <v>6.7175403745643597E-2</v>
      </c>
      <c r="AJ274" s="15">
        <v>2297225.7400000002</v>
      </c>
      <c r="AK274" s="16">
        <v>-5.1167377758606303E-2</v>
      </c>
      <c r="AL274" s="17">
        <v>219568.27</v>
      </c>
      <c r="AM274" s="16">
        <v>1.0293600342150801E-2</v>
      </c>
      <c r="AN274" s="17">
        <v>618021.5</v>
      </c>
      <c r="AO274" s="16">
        <v>-9.0133067531875999E-2</v>
      </c>
      <c r="AP274" s="18">
        <v>10.4624668218227</v>
      </c>
      <c r="AQ274" s="16">
        <v>-6.0834769298689501E-2</v>
      </c>
      <c r="AR274" s="18">
        <v>3.7170644386967102</v>
      </c>
      <c r="AS274" s="16">
        <v>4.2825701630424699E-2</v>
      </c>
    </row>
    <row r="275" spans="3:45" ht="11.25" customHeight="1" x14ac:dyDescent="0.2">
      <c r="C275" s="144" t="s">
        <v>19</v>
      </c>
      <c r="D275" s="144" t="s">
        <v>20</v>
      </c>
      <c r="E275" s="145" t="s">
        <v>300</v>
      </c>
      <c r="F275" s="15">
        <v>146931.13</v>
      </c>
      <c r="G275" s="16">
        <v>0.10655034659920801</v>
      </c>
      <c r="H275" s="17">
        <v>15084.28</v>
      </c>
      <c r="I275" s="16">
        <v>0.12270313076822301</v>
      </c>
      <c r="J275" s="17">
        <v>41289.65</v>
      </c>
      <c r="K275" s="16">
        <v>0.12693875913410799</v>
      </c>
      <c r="L275" s="18">
        <v>9.7406790380449095</v>
      </c>
      <c r="M275" s="16">
        <v>-1.43874045830458E-2</v>
      </c>
      <c r="N275" s="18">
        <v>3.5585462700700998</v>
      </c>
      <c r="O275" s="16">
        <v>-1.8091854920817101E-2</v>
      </c>
      <c r="P275" s="15">
        <v>478510.67</v>
      </c>
      <c r="Q275" s="16">
        <v>7.8808385425540195E-2</v>
      </c>
      <c r="R275" s="17">
        <v>49766.87</v>
      </c>
      <c r="S275" s="16">
        <v>9.7282154186107098E-2</v>
      </c>
      <c r="T275" s="17">
        <v>135598.37</v>
      </c>
      <c r="U275" s="16">
        <v>9.3881667202185701E-2</v>
      </c>
      <c r="V275" s="18">
        <v>9.6150445065160799</v>
      </c>
      <c r="W275" s="16">
        <v>-1.6835932936747199E-2</v>
      </c>
      <c r="X275" s="18">
        <v>3.5288821687163301</v>
      </c>
      <c r="Y275" s="16">
        <v>-1.37796273843754E-2</v>
      </c>
      <c r="Z275" s="15">
        <v>969778.62</v>
      </c>
      <c r="AA275" s="16">
        <v>9.2807845167553193E-2</v>
      </c>
      <c r="AB275" s="17">
        <v>99279.94</v>
      </c>
      <c r="AC275" s="16">
        <v>0.103490167672142</v>
      </c>
      <c r="AD275" s="17">
        <v>267933.81</v>
      </c>
      <c r="AE275" s="16">
        <v>9.1336872527898599E-2</v>
      </c>
      <c r="AF275" s="18">
        <v>9.7681225431844503</v>
      </c>
      <c r="AG275" s="16">
        <v>-9.6804872553815906E-3</v>
      </c>
      <c r="AH275" s="18">
        <v>3.6194708685701098</v>
      </c>
      <c r="AI275" s="16">
        <v>1.34786304456784E-3</v>
      </c>
      <c r="AJ275" s="15">
        <v>1681803.71</v>
      </c>
      <c r="AK275" s="16">
        <v>8.7840515144452597E-2</v>
      </c>
      <c r="AL275" s="17">
        <v>173911.54</v>
      </c>
      <c r="AM275" s="16">
        <v>0.102179521532459</v>
      </c>
      <c r="AN275" s="17">
        <v>469173.87</v>
      </c>
      <c r="AO275" s="16">
        <v>8.7648990652119105E-2</v>
      </c>
      <c r="AP275" s="18">
        <v>9.6704549335828993</v>
      </c>
      <c r="AQ275" s="16">
        <v>-1.30096831848857E-2</v>
      </c>
      <c r="AR275" s="18">
        <v>3.5846065127198998</v>
      </c>
      <c r="AS275" s="16">
        <v>1.7609035082054799E-4</v>
      </c>
    </row>
    <row r="276" spans="3:45" x14ac:dyDescent="0.2">
      <c r="C276" s="144" t="s">
        <v>19</v>
      </c>
      <c r="D276" s="144" t="s">
        <v>20</v>
      </c>
      <c r="E276" s="145" t="s">
        <v>301</v>
      </c>
      <c r="F276" s="15">
        <v>12250.26</v>
      </c>
      <c r="G276" s="16">
        <v>0.29610847721595501</v>
      </c>
      <c r="H276" s="17">
        <v>838.84</v>
      </c>
      <c r="I276" s="16">
        <v>0.262723728379823</v>
      </c>
      <c r="J276" s="17">
        <v>2887.91</v>
      </c>
      <c r="K276" s="16">
        <v>0.290167083631165</v>
      </c>
      <c r="L276" s="18">
        <v>14.6038100233656</v>
      </c>
      <c r="M276" s="16">
        <v>2.64386802004326E-2</v>
      </c>
      <c r="N276" s="18">
        <v>4.2419119709409197</v>
      </c>
      <c r="O276" s="16">
        <v>4.6051349938858004E-3</v>
      </c>
      <c r="P276" s="15">
        <v>39452.93</v>
      </c>
      <c r="Q276" s="16">
        <v>0.21896557210966699</v>
      </c>
      <c r="R276" s="17">
        <v>2764.16</v>
      </c>
      <c r="S276" s="16">
        <v>8.4077842009898901E-2</v>
      </c>
      <c r="T276" s="17">
        <v>9471.2900000000009</v>
      </c>
      <c r="U276" s="16">
        <v>0.12772919134850699</v>
      </c>
      <c r="V276" s="18">
        <v>14.2730268870109</v>
      </c>
      <c r="W276" s="16">
        <v>0.124426240323927</v>
      </c>
      <c r="X276" s="18">
        <v>4.1655286661056703</v>
      </c>
      <c r="Y276" s="16">
        <v>8.0902739293342796E-2</v>
      </c>
      <c r="Z276" s="15">
        <v>78894.259999999995</v>
      </c>
      <c r="AA276" s="16">
        <v>0.77626845264054001</v>
      </c>
      <c r="AB276" s="17">
        <v>5559.64</v>
      </c>
      <c r="AC276" s="16">
        <v>0.458947390519377</v>
      </c>
      <c r="AD276" s="17">
        <v>19098.97</v>
      </c>
      <c r="AE276" s="16">
        <v>0.55185338663546502</v>
      </c>
      <c r="AF276" s="18">
        <v>14.1905339194624</v>
      </c>
      <c r="AG276" s="16">
        <v>0.217500003209985</v>
      </c>
      <c r="AH276" s="18">
        <v>4.1308122898774098</v>
      </c>
      <c r="AI276" s="16">
        <v>0.14461099736465699</v>
      </c>
      <c r="AJ276" s="15">
        <v>137754.14000000001</v>
      </c>
      <c r="AK276" s="16">
        <v>1.0657083967210601</v>
      </c>
      <c r="AL276" s="17">
        <v>9795.35</v>
      </c>
      <c r="AM276" s="16">
        <v>0.72603157317883305</v>
      </c>
      <c r="AN276" s="17">
        <v>33172.46</v>
      </c>
      <c r="AO276" s="16">
        <v>0.782639443440728</v>
      </c>
      <c r="AP276" s="18">
        <v>14.0632177512799</v>
      </c>
      <c r="AQ276" s="16">
        <v>0.19679641370443901</v>
      </c>
      <c r="AR276" s="18">
        <v>4.1526657956630304</v>
      </c>
      <c r="AS276" s="16">
        <v>0.15879203970376099</v>
      </c>
    </row>
    <row r="277" spans="3:45" x14ac:dyDescent="0.2">
      <c r="C277" s="144" t="s">
        <v>19</v>
      </c>
      <c r="D277" s="144" t="s">
        <v>20</v>
      </c>
      <c r="E277" s="145" t="s">
        <v>302</v>
      </c>
      <c r="F277" s="15">
        <v>31069.07</v>
      </c>
      <c r="G277" s="16">
        <v>0.153452795563956</v>
      </c>
      <c r="H277" s="17">
        <v>1895.94</v>
      </c>
      <c r="I277" s="16">
        <v>0.17771220921203801</v>
      </c>
      <c r="J277" s="17">
        <v>8417.33</v>
      </c>
      <c r="K277" s="16">
        <v>0.14499375630830499</v>
      </c>
      <c r="L277" s="18">
        <v>16.3871588763358</v>
      </c>
      <c r="M277" s="16">
        <v>-2.05987621239942E-2</v>
      </c>
      <c r="N277" s="18">
        <v>3.6910837522112101</v>
      </c>
      <c r="O277" s="16">
        <v>7.3878474961510104E-3</v>
      </c>
      <c r="P277" s="15">
        <v>100192.4</v>
      </c>
      <c r="Q277" s="16">
        <v>1.1346615279901299E-2</v>
      </c>
      <c r="R277" s="17">
        <v>6049.53</v>
      </c>
      <c r="S277" s="16">
        <v>1.7882471711605698E-2</v>
      </c>
      <c r="T277" s="17">
        <v>27147.9</v>
      </c>
      <c r="U277" s="16">
        <v>-5.1352186288272702E-3</v>
      </c>
      <c r="V277" s="18">
        <v>16.562013908518502</v>
      </c>
      <c r="W277" s="16">
        <v>-6.4210324996699601E-3</v>
      </c>
      <c r="X277" s="18">
        <v>3.6906132702713599</v>
      </c>
      <c r="Y277" s="16">
        <v>1.65669086064263E-2</v>
      </c>
      <c r="Z277" s="15">
        <v>204503.19</v>
      </c>
      <c r="AA277" s="16">
        <v>3.1590924676534499E-3</v>
      </c>
      <c r="AB277" s="17">
        <v>12553.13</v>
      </c>
      <c r="AC277" s="16">
        <v>2.1626218728128001E-2</v>
      </c>
      <c r="AD277" s="17">
        <v>56423.73</v>
      </c>
      <c r="AE277" s="16">
        <v>5.4908072816101496E-3</v>
      </c>
      <c r="AF277" s="18">
        <v>16.2910118830921</v>
      </c>
      <c r="AG277" s="16">
        <v>-1.80762062699069E-2</v>
      </c>
      <c r="AH277" s="18">
        <v>3.6244181304568102</v>
      </c>
      <c r="AI277" s="16">
        <v>-2.3189817321757501E-3</v>
      </c>
      <c r="AJ277" s="15">
        <v>358204.71</v>
      </c>
      <c r="AK277" s="16">
        <v>-2.6573302631935001E-2</v>
      </c>
      <c r="AL277" s="17">
        <v>21785.55</v>
      </c>
      <c r="AM277" s="16">
        <v>-2.78895182050258E-2</v>
      </c>
      <c r="AN277" s="17">
        <v>98317.74</v>
      </c>
      <c r="AO277" s="16">
        <v>-3.24113243938235E-2</v>
      </c>
      <c r="AP277" s="18">
        <v>16.442307401006602</v>
      </c>
      <c r="AQ277" s="16">
        <v>1.35397734901526E-3</v>
      </c>
      <c r="AR277" s="18">
        <v>3.6433375095888101</v>
      </c>
      <c r="AS277" s="16">
        <v>6.03357801622791E-3</v>
      </c>
    </row>
    <row r="278" spans="3:45" x14ac:dyDescent="0.2">
      <c r="C278" s="144" t="s">
        <v>19</v>
      </c>
      <c r="D278" s="144" t="s">
        <v>20</v>
      </c>
      <c r="E278" s="145" t="s">
        <v>303</v>
      </c>
      <c r="F278" s="15">
        <v>21501.4</v>
      </c>
      <c r="G278" s="16">
        <v>4.7423262973806203E-2</v>
      </c>
      <c r="H278" s="17">
        <v>1718.08</v>
      </c>
      <c r="I278" s="16">
        <v>2.0243588144822699E-2</v>
      </c>
      <c r="J278" s="17">
        <v>6234.12</v>
      </c>
      <c r="K278" s="16">
        <v>4.7219730489734803E-2</v>
      </c>
      <c r="L278" s="18">
        <v>12.5147839448687</v>
      </c>
      <c r="M278" s="16">
        <v>2.6640377988952801E-2</v>
      </c>
      <c r="N278" s="18">
        <v>3.4489871866438202</v>
      </c>
      <c r="O278" s="16">
        <v>1.9435508914266699E-4</v>
      </c>
      <c r="P278" s="15">
        <v>72529.710000000006</v>
      </c>
      <c r="Q278" s="16">
        <v>-2.7760217606712101E-2</v>
      </c>
      <c r="R278" s="17">
        <v>5780.85</v>
      </c>
      <c r="S278" s="16">
        <v>-4.0255208091218797E-2</v>
      </c>
      <c r="T278" s="17">
        <v>21078.880000000001</v>
      </c>
      <c r="U278" s="16">
        <v>-1.30617079902706E-2</v>
      </c>
      <c r="V278" s="18">
        <v>12.546547653026799</v>
      </c>
      <c r="W278" s="16">
        <v>1.30190761021544E-2</v>
      </c>
      <c r="X278" s="18">
        <v>3.4408711468541</v>
      </c>
      <c r="Y278" s="16">
        <v>-1.4893038131604501E-2</v>
      </c>
      <c r="Z278" s="15">
        <v>144544.04</v>
      </c>
      <c r="AA278" s="16">
        <v>-2.25091179889273E-2</v>
      </c>
      <c r="AB278" s="17">
        <v>11399.82</v>
      </c>
      <c r="AC278" s="16">
        <v>-7.2539159398052194E-2</v>
      </c>
      <c r="AD278" s="17">
        <v>41180.83</v>
      </c>
      <c r="AE278" s="16">
        <v>-4.8199693756680997E-2</v>
      </c>
      <c r="AF278" s="18">
        <v>12.6795019570484</v>
      </c>
      <c r="AG278" s="16">
        <v>5.3943022949253502E-2</v>
      </c>
      <c r="AH278" s="18">
        <v>3.5099836501595498</v>
      </c>
      <c r="AI278" s="16">
        <v>2.69915607289016E-2</v>
      </c>
      <c r="AJ278" s="15">
        <v>255704.41</v>
      </c>
      <c r="AK278" s="16">
        <v>6.6597722066863096E-2</v>
      </c>
      <c r="AL278" s="17">
        <v>20115.009999999998</v>
      </c>
      <c r="AM278" s="16">
        <v>-2.7931667713719702E-2</v>
      </c>
      <c r="AN278" s="17">
        <v>72047.33</v>
      </c>
      <c r="AO278" s="16">
        <v>-1.82137969443718E-2</v>
      </c>
      <c r="AP278" s="18">
        <v>12.712119457062199</v>
      </c>
      <c r="AQ278" s="16">
        <v>9.7245622186098904E-2</v>
      </c>
      <c r="AR278" s="18">
        <v>3.54911708733689</v>
      </c>
      <c r="AS278" s="16">
        <v>8.6384916336443393E-2</v>
      </c>
    </row>
    <row r="279" spans="3:45" x14ac:dyDescent="0.2">
      <c r="C279" s="144" t="s">
        <v>19</v>
      </c>
      <c r="D279" s="144" t="s">
        <v>20</v>
      </c>
      <c r="E279" s="145" t="s">
        <v>304</v>
      </c>
      <c r="F279" s="15">
        <v>118758</v>
      </c>
      <c r="G279" s="16">
        <v>0.117222152867653</v>
      </c>
      <c r="H279" s="17">
        <v>17684.39</v>
      </c>
      <c r="I279" s="16">
        <v>0.337755352908026</v>
      </c>
      <c r="J279" s="17">
        <v>33914.57</v>
      </c>
      <c r="K279" s="16">
        <v>0.106703710628961</v>
      </c>
      <c r="L279" s="18">
        <v>6.71541398939969</v>
      </c>
      <c r="M279" s="16">
        <v>-0.16485316209796899</v>
      </c>
      <c r="N279" s="18">
        <v>3.50168084100727</v>
      </c>
      <c r="O279" s="16">
        <v>9.5042983389964104E-3</v>
      </c>
      <c r="P279" s="15">
        <v>404921.45</v>
      </c>
      <c r="Q279" s="16">
        <v>8.1068298405072195E-2</v>
      </c>
      <c r="R279" s="17">
        <v>58889.13</v>
      </c>
      <c r="S279" s="16">
        <v>0.25815559228405299</v>
      </c>
      <c r="T279" s="17">
        <v>118027.06</v>
      </c>
      <c r="U279" s="16">
        <v>0.102393036117231</v>
      </c>
      <c r="V279" s="18">
        <v>6.8759964699767204</v>
      </c>
      <c r="W279" s="16">
        <v>-0.14075150558882499</v>
      </c>
      <c r="X279" s="18">
        <v>3.4307509650752999</v>
      </c>
      <c r="Y279" s="16">
        <v>-1.93440424726074E-2</v>
      </c>
      <c r="Z279" s="15">
        <v>817196.74</v>
      </c>
      <c r="AA279" s="16">
        <v>8.3875205676154599E-2</v>
      </c>
      <c r="AB279" s="17">
        <v>116428.57</v>
      </c>
      <c r="AC279" s="16">
        <v>0.21346007752774199</v>
      </c>
      <c r="AD279" s="17">
        <v>235303.28</v>
      </c>
      <c r="AE279" s="16">
        <v>8.1140061695341797E-2</v>
      </c>
      <c r="AF279" s="18">
        <v>7.0188677916425499</v>
      </c>
      <c r="AG279" s="16">
        <v>-0.106789563374511</v>
      </c>
      <c r="AH279" s="18">
        <v>3.4729509082916299</v>
      </c>
      <c r="AI279" s="16">
        <v>2.52987015995304E-3</v>
      </c>
      <c r="AJ279" s="15">
        <v>1427007.45</v>
      </c>
      <c r="AK279" s="16">
        <v>0.175625641096745</v>
      </c>
      <c r="AL279" s="17">
        <v>218796.29</v>
      </c>
      <c r="AM279" s="16">
        <v>0.46305998433670098</v>
      </c>
      <c r="AN279" s="17">
        <v>438178.11</v>
      </c>
      <c r="AO279" s="16">
        <v>0.23562202154251899</v>
      </c>
      <c r="AP279" s="18">
        <v>6.5220824813802798</v>
      </c>
      <c r="AQ279" s="16">
        <v>-0.19646107905156701</v>
      </c>
      <c r="AR279" s="18">
        <v>3.2566835664154898</v>
      </c>
      <c r="AS279" s="16">
        <v>-4.8555609563251702E-2</v>
      </c>
    </row>
    <row r="280" spans="3:45" x14ac:dyDescent="0.2">
      <c r="C280" s="144" t="s">
        <v>19</v>
      </c>
      <c r="D280" s="144" t="s">
        <v>20</v>
      </c>
      <c r="E280" s="145" t="s">
        <v>305</v>
      </c>
      <c r="F280" s="15">
        <v>33171.61</v>
      </c>
      <c r="G280" s="16">
        <v>0.69984596053802095</v>
      </c>
      <c r="H280" s="17">
        <v>1997.84</v>
      </c>
      <c r="I280" s="16">
        <v>0.51797708415646004</v>
      </c>
      <c r="J280" s="17">
        <v>7223.22</v>
      </c>
      <c r="K280" s="16">
        <v>0.53303252315502703</v>
      </c>
      <c r="L280" s="18">
        <v>16.6037370359989</v>
      </c>
      <c r="M280" s="16">
        <v>0.11981002762148101</v>
      </c>
      <c r="N280" s="18">
        <v>4.5923577019667103</v>
      </c>
      <c r="O280" s="16">
        <v>0.108812719145506</v>
      </c>
      <c r="P280" s="15">
        <v>108114.99</v>
      </c>
      <c r="Q280" s="16">
        <v>0.70346690170515302</v>
      </c>
      <c r="R280" s="17">
        <v>6675.07</v>
      </c>
      <c r="S280" s="16">
        <v>0.47660245633284398</v>
      </c>
      <c r="T280" s="17">
        <v>24503.119999999999</v>
      </c>
      <c r="U280" s="16">
        <v>0.47724844757943002</v>
      </c>
      <c r="V280" s="18">
        <v>16.196832392768901</v>
      </c>
      <c r="W280" s="16">
        <v>0.15363948800121099</v>
      </c>
      <c r="X280" s="18">
        <v>4.4122948424527202</v>
      </c>
      <c r="Y280" s="16">
        <v>0.15313500887166101</v>
      </c>
      <c r="Z280" s="15">
        <v>244191.44</v>
      </c>
      <c r="AA280" s="16">
        <v>0.80964813411845105</v>
      </c>
      <c r="AB280" s="17">
        <v>15273.07</v>
      </c>
      <c r="AC280" s="16">
        <v>0.58283441408035297</v>
      </c>
      <c r="AD280" s="17">
        <v>54699.67</v>
      </c>
      <c r="AE280" s="16">
        <v>0.58293058069594395</v>
      </c>
      <c r="AF280" s="18">
        <v>15.988366451538599</v>
      </c>
      <c r="AG280" s="16">
        <v>0.14329592408431399</v>
      </c>
      <c r="AH280" s="18">
        <v>4.4642214477710702</v>
      </c>
      <c r="AI280" s="16">
        <v>0.14322646626918401</v>
      </c>
      <c r="AJ280" s="15">
        <v>388979.54</v>
      </c>
      <c r="AK280" s="16">
        <v>0.73842659827125101</v>
      </c>
      <c r="AL280" s="17">
        <v>24965.37</v>
      </c>
      <c r="AM280" s="16">
        <v>0.57198303681338902</v>
      </c>
      <c r="AN280" s="17">
        <v>89546.66</v>
      </c>
      <c r="AO280" s="16">
        <v>0.59892187042446599</v>
      </c>
      <c r="AP280" s="18">
        <v>15.580764074395899</v>
      </c>
      <c r="AQ280" s="16">
        <v>0.10588127070077299</v>
      </c>
      <c r="AR280" s="18">
        <v>4.3438754722956698</v>
      </c>
      <c r="AS280" s="16">
        <v>8.7249246149688597E-2</v>
      </c>
    </row>
    <row r="281" spans="3:45" x14ac:dyDescent="0.2">
      <c r="C281" s="144" t="s">
        <v>19</v>
      </c>
      <c r="D281" s="144" t="s">
        <v>20</v>
      </c>
      <c r="E281" s="145" t="s">
        <v>306</v>
      </c>
      <c r="F281" s="15">
        <v>37614.69</v>
      </c>
      <c r="G281" s="16">
        <v>3.7075585415589203E-2</v>
      </c>
      <c r="H281" s="17">
        <v>2788.18</v>
      </c>
      <c r="I281" s="16">
        <v>-6.6543017268508795E-2</v>
      </c>
      <c r="J281" s="17">
        <v>9567.4599999999991</v>
      </c>
      <c r="K281" s="16">
        <v>-7.6470582557166197E-2</v>
      </c>
      <c r="L281" s="18">
        <v>13.490768171351901</v>
      </c>
      <c r="M281" s="16">
        <v>0.11100522530871</v>
      </c>
      <c r="N281" s="18">
        <v>3.93152310017497</v>
      </c>
      <c r="O281" s="16">
        <v>0.122948079214579</v>
      </c>
      <c r="P281" s="15">
        <v>124277.27</v>
      </c>
      <c r="Q281" s="16">
        <v>-3.13104582657846E-3</v>
      </c>
      <c r="R281" s="17">
        <v>9853.9699999999993</v>
      </c>
      <c r="S281" s="16">
        <v>-5.2802526892934798E-2</v>
      </c>
      <c r="T281" s="17">
        <v>33898.85</v>
      </c>
      <c r="U281" s="16">
        <v>-6.1197332491428599E-2</v>
      </c>
      <c r="V281" s="18">
        <v>12.611898554592701</v>
      </c>
      <c r="W281" s="16">
        <v>5.2440470415762802E-2</v>
      </c>
      <c r="X281" s="18">
        <v>3.6661205321124499</v>
      </c>
      <c r="Y281" s="16">
        <v>6.1851429138935599E-2</v>
      </c>
      <c r="Z281" s="15">
        <v>272158.81</v>
      </c>
      <c r="AA281" s="16">
        <v>5.1471173450494496E-3</v>
      </c>
      <c r="AB281" s="17">
        <v>22068.75</v>
      </c>
      <c r="AC281" s="16">
        <v>-3.6432090593612299E-2</v>
      </c>
      <c r="AD281" s="17">
        <v>75071.789999999994</v>
      </c>
      <c r="AE281" s="16">
        <v>-5.3709616914685503E-2</v>
      </c>
      <c r="AF281" s="18">
        <v>12.3323165109034</v>
      </c>
      <c r="AG281" s="16">
        <v>4.3151300009852699E-2</v>
      </c>
      <c r="AH281" s="18">
        <v>3.62531398278901</v>
      </c>
      <c r="AI281" s="16">
        <v>6.2197328971934203E-2</v>
      </c>
      <c r="AJ281" s="15">
        <v>481076.84</v>
      </c>
      <c r="AK281" s="16">
        <v>-2.0587496445013602E-3</v>
      </c>
      <c r="AL281" s="17">
        <v>38809.39</v>
      </c>
      <c r="AM281" s="16">
        <v>-4.7437428958602701E-2</v>
      </c>
      <c r="AN281" s="17">
        <v>131673.26</v>
      </c>
      <c r="AO281" s="16">
        <v>-5.6015189412777402E-2</v>
      </c>
      <c r="AP281" s="18">
        <v>12.395887696250799</v>
      </c>
      <c r="AQ281" s="16">
        <v>4.7638528631762898E-2</v>
      </c>
      <c r="AR281" s="18">
        <v>3.65356519615296</v>
      </c>
      <c r="AS281" s="16">
        <v>5.7158165219535199E-2</v>
      </c>
    </row>
    <row r="282" spans="3:45" x14ac:dyDescent="0.2">
      <c r="C282" s="144" t="s">
        <v>19</v>
      </c>
      <c r="D282" s="144" t="s">
        <v>20</v>
      </c>
      <c r="E282" s="145" t="s">
        <v>307</v>
      </c>
      <c r="F282" s="15">
        <v>49532.63</v>
      </c>
      <c r="G282" s="16">
        <v>0.225523430056216</v>
      </c>
      <c r="H282" s="17">
        <v>3086.54</v>
      </c>
      <c r="I282" s="16">
        <v>0.15654027885505301</v>
      </c>
      <c r="J282" s="17">
        <v>11929.51</v>
      </c>
      <c r="K282" s="16">
        <v>0.19423719345735399</v>
      </c>
      <c r="L282" s="18">
        <v>16.047946891989099</v>
      </c>
      <c r="M282" s="16">
        <v>5.9646129462481302E-2</v>
      </c>
      <c r="N282" s="18">
        <v>4.15210934900092</v>
      </c>
      <c r="O282" s="16">
        <v>2.6197673938028399E-2</v>
      </c>
      <c r="P282" s="15">
        <v>168442.27</v>
      </c>
      <c r="Q282" s="16">
        <v>0.24876939230662001</v>
      </c>
      <c r="R282" s="17">
        <v>10814.6</v>
      </c>
      <c r="S282" s="16">
        <v>0.204741163233705</v>
      </c>
      <c r="T282" s="17">
        <v>41074.32</v>
      </c>
      <c r="U282" s="16">
        <v>0.24015243786454199</v>
      </c>
      <c r="V282" s="18">
        <v>15.5754507795018</v>
      </c>
      <c r="W282" s="16">
        <v>3.6545799559746399E-2</v>
      </c>
      <c r="X282" s="18">
        <v>4.10091439127903</v>
      </c>
      <c r="Y282" s="16">
        <v>6.9483026271478197E-3</v>
      </c>
      <c r="Z282" s="15">
        <v>362225.03</v>
      </c>
      <c r="AA282" s="16">
        <v>0.64156264514782102</v>
      </c>
      <c r="AB282" s="17">
        <v>23698.78</v>
      </c>
      <c r="AC282" s="16">
        <v>0.555916068122431</v>
      </c>
      <c r="AD282" s="17">
        <v>88883.74</v>
      </c>
      <c r="AE282" s="16">
        <v>0.654909015486005</v>
      </c>
      <c r="AF282" s="18">
        <v>15.2845433393618</v>
      </c>
      <c r="AG282" s="16">
        <v>5.5045756503268102E-2</v>
      </c>
      <c r="AH282" s="18">
        <v>4.0752676473784701</v>
      </c>
      <c r="AI282" s="16">
        <v>-8.0647154697290908E-3</v>
      </c>
      <c r="AJ282" s="15">
        <v>609520.06000000006</v>
      </c>
      <c r="AK282" s="16">
        <v>0.65776221542197899</v>
      </c>
      <c r="AL282" s="17">
        <v>40404.89</v>
      </c>
      <c r="AM282" s="16">
        <v>0.511628402903472</v>
      </c>
      <c r="AN282" s="17">
        <v>150198.23000000001</v>
      </c>
      <c r="AO282" s="16">
        <v>0.72240600248364295</v>
      </c>
      <c r="AP282" s="18">
        <v>15.085304278764299</v>
      </c>
      <c r="AQ282" s="16">
        <v>9.6673105796252504E-2</v>
      </c>
      <c r="AR282" s="18">
        <v>4.0581041467665804</v>
      </c>
      <c r="AS282" s="16">
        <v>-3.75310971794394E-2</v>
      </c>
    </row>
    <row r="283" spans="3:45" ht="11.25" customHeight="1" x14ac:dyDescent="0.2">
      <c r="C283" s="144" t="s">
        <v>19</v>
      </c>
      <c r="D283" s="144" t="s">
        <v>20</v>
      </c>
      <c r="E283" s="145" t="s">
        <v>308</v>
      </c>
      <c r="F283" s="15">
        <v>31748.34</v>
      </c>
      <c r="G283" s="16">
        <v>7.1786077192887598E-2</v>
      </c>
      <c r="H283" s="17">
        <v>2438.17</v>
      </c>
      <c r="I283" s="16">
        <v>8.8809002813379306E-2</v>
      </c>
      <c r="J283" s="17">
        <v>8904.7900000000009</v>
      </c>
      <c r="K283" s="16">
        <v>5.2594313137939899E-2</v>
      </c>
      <c r="L283" s="18">
        <v>13.0213807896906</v>
      </c>
      <c r="M283" s="16">
        <v>-1.5634446056660201E-2</v>
      </c>
      <c r="N283" s="18">
        <v>3.5653103554379202</v>
      </c>
      <c r="O283" s="16">
        <v>1.8232821340003601E-2</v>
      </c>
      <c r="P283" s="15">
        <v>118265.99</v>
      </c>
      <c r="Q283" s="16">
        <v>0.101648625980451</v>
      </c>
      <c r="R283" s="17">
        <v>9264.56</v>
      </c>
      <c r="S283" s="16">
        <v>0.133985564100461</v>
      </c>
      <c r="T283" s="17">
        <v>33967.800000000003</v>
      </c>
      <c r="U283" s="16">
        <v>9.4937945199915705E-2</v>
      </c>
      <c r="V283" s="18">
        <v>12.765418972946399</v>
      </c>
      <c r="W283" s="16">
        <v>-2.8516181460970801E-2</v>
      </c>
      <c r="X283" s="18">
        <v>3.4817088536790699</v>
      </c>
      <c r="Y283" s="16">
        <v>6.1288229254949896E-3</v>
      </c>
      <c r="Z283" s="15">
        <v>240624.45</v>
      </c>
      <c r="AA283" s="16">
        <v>7.1907100489231796E-2</v>
      </c>
      <c r="AB283" s="17">
        <v>18689.36</v>
      </c>
      <c r="AC283" s="16">
        <v>8.5042619425540505E-2</v>
      </c>
      <c r="AD283" s="17">
        <v>68415.740000000005</v>
      </c>
      <c r="AE283" s="16">
        <v>5.3833090601863497E-2</v>
      </c>
      <c r="AF283" s="18">
        <v>12.8749432832371</v>
      </c>
      <c r="AG283" s="16">
        <v>-1.2105993535316601E-2</v>
      </c>
      <c r="AH283" s="18">
        <v>3.5170919732798298</v>
      </c>
      <c r="AI283" s="16">
        <v>1.7150732927778901E-2</v>
      </c>
      <c r="AJ283" s="15">
        <v>410544.88</v>
      </c>
      <c r="AK283" s="16">
        <v>5.5341237167888101E-2</v>
      </c>
      <c r="AL283" s="17">
        <v>31647.54</v>
      </c>
      <c r="AM283" s="16">
        <v>3.2800238623139299E-2</v>
      </c>
      <c r="AN283" s="17">
        <v>117016.29</v>
      </c>
      <c r="AO283" s="16">
        <v>2.19587488320068E-2</v>
      </c>
      <c r="AP283" s="18">
        <v>12.972410493832999</v>
      </c>
      <c r="AQ283" s="16">
        <v>2.1825129102215301E-2</v>
      </c>
      <c r="AR283" s="18">
        <v>3.5084421151960998</v>
      </c>
      <c r="AS283" s="16">
        <v>3.26652013831615E-2</v>
      </c>
    </row>
    <row r="284" spans="3:45" x14ac:dyDescent="0.2">
      <c r="C284" s="144" t="s">
        <v>19</v>
      </c>
      <c r="D284" s="144" t="s">
        <v>20</v>
      </c>
      <c r="E284" s="145" t="s">
        <v>309</v>
      </c>
      <c r="F284" s="15">
        <v>28355.39</v>
      </c>
      <c r="G284" s="16">
        <v>4.5762498082211299E-2</v>
      </c>
      <c r="H284" s="17">
        <v>2592.2800000000002</v>
      </c>
      <c r="I284" s="16">
        <v>0.11868810011867501</v>
      </c>
      <c r="J284" s="17">
        <v>8684.0300000000007</v>
      </c>
      <c r="K284" s="16">
        <v>3.3798326690571097E-2</v>
      </c>
      <c r="L284" s="18">
        <v>10.938397858256099</v>
      </c>
      <c r="M284" s="16">
        <v>-6.5188502522488395E-2</v>
      </c>
      <c r="N284" s="18">
        <v>3.2652339985007002</v>
      </c>
      <c r="O284" s="16">
        <v>1.1573022593236599E-2</v>
      </c>
      <c r="P284" s="15">
        <v>107144.18</v>
      </c>
      <c r="Q284" s="16">
        <v>0.10639103315068001</v>
      </c>
      <c r="R284" s="17">
        <v>9918.7999999999993</v>
      </c>
      <c r="S284" s="16">
        <v>0.19664224030807601</v>
      </c>
      <c r="T284" s="17">
        <v>33292.400000000001</v>
      </c>
      <c r="U284" s="16">
        <v>0.111176380275955</v>
      </c>
      <c r="V284" s="18">
        <v>10.8021313062064</v>
      </c>
      <c r="W284" s="16">
        <v>-7.5420375545293003E-2</v>
      </c>
      <c r="X284" s="18">
        <v>3.2182774447020899</v>
      </c>
      <c r="Y284" s="16">
        <v>-4.3065594357634901E-3</v>
      </c>
      <c r="Z284" s="15">
        <v>216699.84</v>
      </c>
      <c r="AA284" s="16">
        <v>9.6181305183120305E-2</v>
      </c>
      <c r="AB284" s="17">
        <v>19808.82</v>
      </c>
      <c r="AC284" s="16">
        <v>0.16068370158866699</v>
      </c>
      <c r="AD284" s="17">
        <v>66393.960000000006</v>
      </c>
      <c r="AE284" s="16">
        <v>7.8752173135977502E-2</v>
      </c>
      <c r="AF284" s="18">
        <v>10.939563285445599</v>
      </c>
      <c r="AG284" s="16">
        <v>-5.5572759673681901E-2</v>
      </c>
      <c r="AH284" s="18">
        <v>3.2638486994901301</v>
      </c>
      <c r="AI284" s="16">
        <v>1.6156752664030001E-2</v>
      </c>
      <c r="AJ284" s="15">
        <v>373676.84</v>
      </c>
      <c r="AK284" s="16">
        <v>6.13528363962801E-2</v>
      </c>
      <c r="AL284" s="17">
        <v>33323.300000000003</v>
      </c>
      <c r="AM284" s="16">
        <v>5.2073424421913997E-2</v>
      </c>
      <c r="AN284" s="17">
        <v>114915.48</v>
      </c>
      <c r="AO284" s="16">
        <v>1.03915632327156E-2</v>
      </c>
      <c r="AP284" s="18">
        <v>11.2136805178359</v>
      </c>
      <c r="AQ284" s="16">
        <v>8.8201182150997193E-3</v>
      </c>
      <c r="AR284" s="18">
        <v>3.2517537236932701</v>
      </c>
      <c r="AS284" s="16">
        <v>5.0437152306097598E-2</v>
      </c>
    </row>
    <row r="285" spans="3:45" x14ac:dyDescent="0.2">
      <c r="C285" s="144" t="s">
        <v>19</v>
      </c>
      <c r="D285" s="144" t="s">
        <v>20</v>
      </c>
      <c r="E285" s="145" t="s">
        <v>310</v>
      </c>
      <c r="F285" s="15">
        <v>23186.93</v>
      </c>
      <c r="G285" s="16">
        <v>-1.1865996572821899E-2</v>
      </c>
      <c r="H285" s="17">
        <v>2209.94</v>
      </c>
      <c r="I285" s="16">
        <v>2.8673301246543801E-2</v>
      </c>
      <c r="J285" s="17">
        <v>7161.55</v>
      </c>
      <c r="K285" s="16">
        <v>-1.6920139303564601E-2</v>
      </c>
      <c r="L285" s="18">
        <v>10.492108383033001</v>
      </c>
      <c r="M285" s="16">
        <v>-3.94093030024599E-2</v>
      </c>
      <c r="N285" s="18">
        <v>3.23769714656743</v>
      </c>
      <c r="O285" s="16">
        <v>5.1411313900400499E-3</v>
      </c>
      <c r="P285" s="15">
        <v>86253.35</v>
      </c>
      <c r="Q285" s="16">
        <v>-7.4073878014015203E-3</v>
      </c>
      <c r="R285" s="17">
        <v>8516.39</v>
      </c>
      <c r="S285" s="16">
        <v>4.9184750805393501E-2</v>
      </c>
      <c r="T285" s="17">
        <v>27935.26</v>
      </c>
      <c r="U285" s="16">
        <v>2.1651047333437E-2</v>
      </c>
      <c r="V285" s="18">
        <v>10.127923920816199</v>
      </c>
      <c r="W285" s="16">
        <v>-5.3939154723086399E-2</v>
      </c>
      <c r="X285" s="18">
        <v>3.0876157945191798</v>
      </c>
      <c r="Y285" s="16">
        <v>-2.84426225673458E-2</v>
      </c>
      <c r="Z285" s="15">
        <v>168813.3</v>
      </c>
      <c r="AA285" s="16">
        <v>-2.0416611612963102E-2</v>
      </c>
      <c r="AB285" s="17">
        <v>16262.71</v>
      </c>
      <c r="AC285" s="16">
        <v>-1.33006268076616E-2</v>
      </c>
      <c r="AD285" s="17">
        <v>53174.720000000001</v>
      </c>
      <c r="AE285" s="16">
        <v>-4.4937477425472001E-2</v>
      </c>
      <c r="AF285" s="18">
        <v>10.3803917059334</v>
      </c>
      <c r="AG285" s="16">
        <v>-7.2119076981662098E-3</v>
      </c>
      <c r="AH285" s="18">
        <v>3.1746909057537098</v>
      </c>
      <c r="AI285" s="16">
        <v>2.5674618397137899E-2</v>
      </c>
      <c r="AJ285" s="15">
        <v>297962.65000000002</v>
      </c>
      <c r="AK285" s="16">
        <v>-6.3911446232328806E-2</v>
      </c>
      <c r="AL285" s="17">
        <v>28218.51</v>
      </c>
      <c r="AM285" s="16">
        <v>-0.12589239111411199</v>
      </c>
      <c r="AN285" s="17">
        <v>93490.75</v>
      </c>
      <c r="AO285" s="16">
        <v>-0.15166523267270399</v>
      </c>
      <c r="AP285" s="18">
        <v>10.559120591413199</v>
      </c>
      <c r="AQ285" s="16">
        <v>7.0907682591600504E-2</v>
      </c>
      <c r="AR285" s="18">
        <v>3.1870816096779602</v>
      </c>
      <c r="AS285" s="16">
        <v>0.103442402480858</v>
      </c>
    </row>
    <row r="286" spans="3:45" x14ac:dyDescent="0.2">
      <c r="C286" s="144" t="s">
        <v>19</v>
      </c>
      <c r="D286" s="144" t="s">
        <v>20</v>
      </c>
      <c r="E286" s="145" t="s">
        <v>311</v>
      </c>
      <c r="F286" s="15">
        <v>21005.85</v>
      </c>
      <c r="G286" s="16">
        <v>0.117933038494085</v>
      </c>
      <c r="H286" s="17">
        <v>1441.47</v>
      </c>
      <c r="I286" s="16">
        <v>-1.25294568970241E-2</v>
      </c>
      <c r="J286" s="17">
        <v>5229.8100000000004</v>
      </c>
      <c r="K286" s="16">
        <v>7.2940003446662904E-2</v>
      </c>
      <c r="L286" s="18">
        <v>14.5725197194531</v>
      </c>
      <c r="M286" s="16">
        <v>0.13211786042867699</v>
      </c>
      <c r="N286" s="18">
        <v>4.0165608310818204</v>
      </c>
      <c r="O286" s="16">
        <v>4.1934343861621599E-2</v>
      </c>
      <c r="P286" s="15">
        <v>73392.070000000007</v>
      </c>
      <c r="Q286" s="16">
        <v>0.29399179125621899</v>
      </c>
      <c r="R286" s="17">
        <v>4919.1000000000004</v>
      </c>
      <c r="S286" s="16">
        <v>8.9487182894579298E-2</v>
      </c>
      <c r="T286" s="17">
        <v>18234.46</v>
      </c>
      <c r="U286" s="16">
        <v>0.289495550808054</v>
      </c>
      <c r="V286" s="18">
        <v>14.919816633123901</v>
      </c>
      <c r="W286" s="16">
        <v>0.187707218196277</v>
      </c>
      <c r="X286" s="18">
        <v>4.0249105265524703</v>
      </c>
      <c r="Y286" s="16">
        <v>3.4868212188462399E-3</v>
      </c>
      <c r="Z286" s="15">
        <v>152966.23000000001</v>
      </c>
      <c r="AA286" s="16">
        <v>0.37073859334039599</v>
      </c>
      <c r="AB286" s="17">
        <v>10077.76</v>
      </c>
      <c r="AC286" s="16">
        <v>0.20355461924945001</v>
      </c>
      <c r="AD286" s="17">
        <v>38103.910000000003</v>
      </c>
      <c r="AE286" s="16">
        <v>0.32220309870395702</v>
      </c>
      <c r="AF286" s="18">
        <v>15.1785942511034</v>
      </c>
      <c r="AG286" s="16">
        <v>0.138908506034569</v>
      </c>
      <c r="AH286" s="18">
        <v>4.0144496982068203</v>
      </c>
      <c r="AI286" s="16">
        <v>3.6708047866484197E-2</v>
      </c>
      <c r="AJ286" s="15">
        <v>265671.5</v>
      </c>
      <c r="AK286" s="16">
        <v>0.39452565031916897</v>
      </c>
      <c r="AL286" s="17">
        <v>18265.97</v>
      </c>
      <c r="AM286" s="16">
        <v>0.360545023343672</v>
      </c>
      <c r="AN286" s="17">
        <v>66669.08</v>
      </c>
      <c r="AO286" s="16">
        <v>0.34268425358252103</v>
      </c>
      <c r="AP286" s="18">
        <v>14.544614931481901</v>
      </c>
      <c r="AQ286" s="16">
        <v>2.49757460374131E-2</v>
      </c>
      <c r="AR286" s="18">
        <v>3.9849282455975099</v>
      </c>
      <c r="AS286" s="16">
        <v>3.8610266410979498E-2</v>
      </c>
    </row>
    <row r="287" spans="3:45" x14ac:dyDescent="0.2">
      <c r="C287" s="144" t="s">
        <v>19</v>
      </c>
      <c r="D287" s="144" t="s">
        <v>20</v>
      </c>
      <c r="E287" s="145" t="s">
        <v>312</v>
      </c>
      <c r="F287" s="15">
        <v>10053.07</v>
      </c>
      <c r="G287" s="16">
        <v>0.11070023455686601</v>
      </c>
      <c r="H287" s="17">
        <v>537.94000000000005</v>
      </c>
      <c r="I287" s="16">
        <v>8.2940773845472299E-2</v>
      </c>
      <c r="J287" s="17">
        <v>2065.16</v>
      </c>
      <c r="K287" s="16">
        <v>0.19931473039286801</v>
      </c>
      <c r="L287" s="18">
        <v>18.688087890842802</v>
      </c>
      <c r="M287" s="16">
        <v>2.5633406167561299E-2</v>
      </c>
      <c r="N287" s="18">
        <v>4.8679375932131199</v>
      </c>
      <c r="O287" s="16">
        <v>-7.3887607306360598E-2</v>
      </c>
      <c r="P287" s="15">
        <v>33393.42</v>
      </c>
      <c r="Q287" s="16">
        <v>0.22928422786291</v>
      </c>
      <c r="R287" s="17">
        <v>1846.3</v>
      </c>
      <c r="S287" s="16">
        <v>0.20444908343662299</v>
      </c>
      <c r="T287" s="17">
        <v>7125.71</v>
      </c>
      <c r="U287" s="16">
        <v>0.25125068702182801</v>
      </c>
      <c r="V287" s="18">
        <v>18.0866706385744</v>
      </c>
      <c r="W287" s="16">
        <v>2.0619505438474201E-2</v>
      </c>
      <c r="X287" s="18">
        <v>4.6863288009194903</v>
      </c>
      <c r="Y287" s="16">
        <v>-1.75556020761931E-2</v>
      </c>
      <c r="Z287" s="15">
        <v>71127.33</v>
      </c>
      <c r="AA287" s="16">
        <v>0.48831867662096901</v>
      </c>
      <c r="AB287" s="17">
        <v>3896.39</v>
      </c>
      <c r="AC287" s="16">
        <v>0.46649529157602398</v>
      </c>
      <c r="AD287" s="17">
        <v>15130.77</v>
      </c>
      <c r="AE287" s="16">
        <v>0.50819046290020298</v>
      </c>
      <c r="AF287" s="18">
        <v>18.254674198424699</v>
      </c>
      <c r="AG287" s="16">
        <v>1.48813195448397E-2</v>
      </c>
      <c r="AH287" s="18">
        <v>4.7008400762155498</v>
      </c>
      <c r="AI287" s="16">
        <v>-1.31759129685924E-2</v>
      </c>
      <c r="AJ287" s="15">
        <v>118622.31</v>
      </c>
      <c r="AK287" s="16">
        <v>0.52724263527267001</v>
      </c>
      <c r="AL287" s="17">
        <v>6444.61</v>
      </c>
      <c r="AM287" s="16">
        <v>0.49340844469883199</v>
      </c>
      <c r="AN287" s="17">
        <v>24873.51</v>
      </c>
      <c r="AO287" s="16">
        <v>0.518727721448345</v>
      </c>
      <c r="AP287" s="18">
        <v>18.406437317386199</v>
      </c>
      <c r="AQ287" s="16">
        <v>2.2655684514132302E-2</v>
      </c>
      <c r="AR287" s="18">
        <v>4.7690217424078902</v>
      </c>
      <c r="AS287" s="16">
        <v>5.60660986434378E-3</v>
      </c>
    </row>
    <row r="288" spans="3:45" x14ac:dyDescent="0.2">
      <c r="C288" s="144" t="s">
        <v>19</v>
      </c>
      <c r="D288" s="144" t="s">
        <v>20</v>
      </c>
      <c r="E288" s="145" t="s">
        <v>313</v>
      </c>
      <c r="F288" s="15">
        <v>20312.55</v>
      </c>
      <c r="G288" s="16">
        <v>0.131926116961046</v>
      </c>
      <c r="H288" s="17">
        <v>1474.81</v>
      </c>
      <c r="I288" s="16">
        <v>0.143946386602856</v>
      </c>
      <c r="J288" s="17">
        <v>5353.38</v>
      </c>
      <c r="K288" s="16">
        <v>0.13671939696358401</v>
      </c>
      <c r="L288" s="18">
        <v>13.7729944874255</v>
      </c>
      <c r="M288" s="16">
        <v>-1.05077211507318E-2</v>
      </c>
      <c r="N288" s="18">
        <v>3.7943411452203999</v>
      </c>
      <c r="O288" s="16">
        <v>-4.2167662620538398E-3</v>
      </c>
      <c r="P288" s="15">
        <v>68417.899999999994</v>
      </c>
      <c r="Q288" s="16">
        <v>5.4829864534535699E-2</v>
      </c>
      <c r="R288" s="17">
        <v>4887.7</v>
      </c>
      <c r="S288" s="16">
        <v>5.79689126797392E-2</v>
      </c>
      <c r="T288" s="17">
        <v>18026.62</v>
      </c>
      <c r="U288" s="16">
        <v>6.5197210704550701E-2</v>
      </c>
      <c r="V288" s="18">
        <v>13.997974507437</v>
      </c>
      <c r="W288" s="16">
        <v>-2.9670514015886001E-3</v>
      </c>
      <c r="X288" s="18">
        <v>3.7953814969195601</v>
      </c>
      <c r="Y288" s="16">
        <v>-9.7327950785354601E-3</v>
      </c>
      <c r="Z288" s="15">
        <v>144699.1</v>
      </c>
      <c r="AA288" s="16">
        <v>4.4215098967959901E-2</v>
      </c>
      <c r="AB288" s="17">
        <v>10197.530000000001</v>
      </c>
      <c r="AC288" s="16">
        <v>9.2707143606501098E-3</v>
      </c>
      <c r="AD288" s="17">
        <v>37343.47</v>
      </c>
      <c r="AE288" s="16">
        <v>3.3682918579153197E-2</v>
      </c>
      <c r="AF288" s="18">
        <v>14.189622388951101</v>
      </c>
      <c r="AG288" s="16">
        <v>3.4623400946936403E-2</v>
      </c>
      <c r="AH288" s="18">
        <v>3.87481666808146</v>
      </c>
      <c r="AI288" s="16">
        <v>1.01889856159022E-2</v>
      </c>
      <c r="AJ288" s="15">
        <v>256562.44</v>
      </c>
      <c r="AK288" s="16">
        <v>5.6528906452329601E-2</v>
      </c>
      <c r="AL288" s="17">
        <v>18304.2</v>
      </c>
      <c r="AM288" s="16">
        <v>6.6744248973208001E-3</v>
      </c>
      <c r="AN288" s="17">
        <v>66235.8</v>
      </c>
      <c r="AO288" s="16">
        <v>3.4093850592065503E-2</v>
      </c>
      <c r="AP288" s="18">
        <v>14.016588542520299</v>
      </c>
      <c r="AQ288" s="16">
        <v>4.9523937751864401E-2</v>
      </c>
      <c r="AR288" s="18">
        <v>3.8734708420521802</v>
      </c>
      <c r="AS288" s="16">
        <v>2.1695376920981599E-2</v>
      </c>
    </row>
    <row r="289" spans="3:45" x14ac:dyDescent="0.2">
      <c r="C289" s="144" t="s">
        <v>19</v>
      </c>
      <c r="D289" s="144" t="s">
        <v>20</v>
      </c>
      <c r="E289" s="145" t="s">
        <v>314</v>
      </c>
      <c r="F289" s="15">
        <v>63608.09</v>
      </c>
      <c r="G289" s="16">
        <v>0.333115018103747</v>
      </c>
      <c r="H289" s="17">
        <v>4028.07</v>
      </c>
      <c r="I289" s="16">
        <v>0.444130543117016</v>
      </c>
      <c r="J289" s="17">
        <v>15313.86</v>
      </c>
      <c r="K289" s="16">
        <v>0.33389602414518499</v>
      </c>
      <c r="L289" s="18">
        <v>15.791207699965501</v>
      </c>
      <c r="M289" s="16">
        <v>-7.6873607820559603E-2</v>
      </c>
      <c r="N289" s="18">
        <v>4.1536288042335503</v>
      </c>
      <c r="O289" s="16">
        <v>-5.8550743633749996E-4</v>
      </c>
      <c r="P289" s="15">
        <v>207058.76</v>
      </c>
      <c r="Q289" s="16">
        <v>0.238889269823993</v>
      </c>
      <c r="R289" s="17">
        <v>12224.4</v>
      </c>
      <c r="S289" s="16">
        <v>0.20548366674358501</v>
      </c>
      <c r="T289" s="17">
        <v>47725.21</v>
      </c>
      <c r="U289" s="16">
        <v>0.17327116887778299</v>
      </c>
      <c r="V289" s="18">
        <v>16.938153201793099</v>
      </c>
      <c r="W289" s="16">
        <v>2.7711369305108299E-2</v>
      </c>
      <c r="X289" s="18">
        <v>4.3385615275448801</v>
      </c>
      <c r="Y289" s="16">
        <v>5.5927480949670698E-2</v>
      </c>
      <c r="Z289" s="15">
        <v>444207.39</v>
      </c>
      <c r="AA289" s="16">
        <v>0.34355471502278201</v>
      </c>
      <c r="AB289" s="17">
        <v>25234.720000000001</v>
      </c>
      <c r="AC289" s="16">
        <v>0.282347817646949</v>
      </c>
      <c r="AD289" s="17">
        <v>99656.14</v>
      </c>
      <c r="AE289" s="16">
        <v>0.248198927980291</v>
      </c>
      <c r="AF289" s="18">
        <v>17.603024325215401</v>
      </c>
      <c r="AG289" s="16">
        <v>4.7730340032196103E-2</v>
      </c>
      <c r="AH289" s="18">
        <v>4.4574011194894796</v>
      </c>
      <c r="AI289" s="16">
        <v>7.6394703524370194E-2</v>
      </c>
      <c r="AJ289" s="15">
        <v>767600.23</v>
      </c>
      <c r="AK289" s="16">
        <v>0.35592192718348198</v>
      </c>
      <c r="AL289" s="17">
        <v>44240.45</v>
      </c>
      <c r="AM289" s="16">
        <v>0.31541710250812799</v>
      </c>
      <c r="AN289" s="17">
        <v>174414.5</v>
      </c>
      <c r="AO289" s="16">
        <v>0.27228938267217301</v>
      </c>
      <c r="AP289" s="18">
        <v>17.350642455038301</v>
      </c>
      <c r="AQ289" s="16">
        <v>3.07923810615831E-2</v>
      </c>
      <c r="AR289" s="18">
        <v>4.4010115558052796</v>
      </c>
      <c r="AS289" s="16">
        <v>6.5733901147281296E-2</v>
      </c>
    </row>
    <row r="290" spans="3:45" x14ac:dyDescent="0.2">
      <c r="C290" s="144" t="s">
        <v>19</v>
      </c>
      <c r="D290" s="144" t="s">
        <v>20</v>
      </c>
      <c r="E290" s="145" t="s">
        <v>315</v>
      </c>
      <c r="F290" s="15">
        <v>65389.69</v>
      </c>
      <c r="G290" s="16">
        <v>0.27297835128372999</v>
      </c>
      <c r="H290" s="17">
        <v>4140.3900000000003</v>
      </c>
      <c r="I290" s="16">
        <v>0.24159304773385601</v>
      </c>
      <c r="J290" s="17">
        <v>14795.45</v>
      </c>
      <c r="K290" s="16">
        <v>0.29365572754226898</v>
      </c>
      <c r="L290" s="18">
        <v>15.793123353114099</v>
      </c>
      <c r="M290" s="16">
        <v>2.5278253294956698E-2</v>
      </c>
      <c r="N290" s="18">
        <v>4.4195810198405603</v>
      </c>
      <c r="O290" s="16">
        <v>-1.5983677742317199E-2</v>
      </c>
      <c r="P290" s="15">
        <v>216885.33</v>
      </c>
      <c r="Q290" s="16">
        <v>0.37319578582091201</v>
      </c>
      <c r="R290" s="17">
        <v>13909.15</v>
      </c>
      <c r="S290" s="16">
        <v>0.30288919987785301</v>
      </c>
      <c r="T290" s="17">
        <v>49111.93</v>
      </c>
      <c r="U290" s="16">
        <v>0.37710384934610502</v>
      </c>
      <c r="V290" s="18">
        <v>15.5929966964193</v>
      </c>
      <c r="W290" s="16">
        <v>5.3962060587846097E-2</v>
      </c>
      <c r="X290" s="18">
        <v>4.41614349100107</v>
      </c>
      <c r="Y290" s="16">
        <v>-2.8378858479329101E-3</v>
      </c>
      <c r="Z290" s="15">
        <v>479637.4</v>
      </c>
      <c r="AA290" s="16">
        <v>0.54637115526938196</v>
      </c>
      <c r="AB290" s="17">
        <v>30841.61</v>
      </c>
      <c r="AC290" s="16">
        <v>0.41726026276765799</v>
      </c>
      <c r="AD290" s="17">
        <v>107696.77</v>
      </c>
      <c r="AE290" s="16">
        <v>0.54318393756695205</v>
      </c>
      <c r="AF290" s="18">
        <v>15.5516330048918</v>
      </c>
      <c r="AG290" s="16">
        <v>9.1098929317042499E-2</v>
      </c>
      <c r="AH290" s="18">
        <v>4.4535913194054002</v>
      </c>
      <c r="AI290" s="16">
        <v>2.0653517865509398E-3</v>
      </c>
      <c r="AJ290" s="15">
        <v>816580.23</v>
      </c>
      <c r="AK290" s="16">
        <v>0.60083467729461604</v>
      </c>
      <c r="AL290" s="17">
        <v>52867.86</v>
      </c>
      <c r="AM290" s="16">
        <v>0.42916120493411802</v>
      </c>
      <c r="AN290" s="17">
        <v>183987.14</v>
      </c>
      <c r="AO290" s="16">
        <v>0.59949567158389505</v>
      </c>
      <c r="AP290" s="18">
        <v>15.445683445480901</v>
      </c>
      <c r="AQ290" s="16">
        <v>0.12012183913739199</v>
      </c>
      <c r="AR290" s="18">
        <v>4.43824622742655</v>
      </c>
      <c r="AS290" s="16">
        <v>8.3714244090131798E-4</v>
      </c>
    </row>
    <row r="291" spans="3:45" x14ac:dyDescent="0.2">
      <c r="C291" s="144" t="s">
        <v>19</v>
      </c>
      <c r="D291" s="144" t="s">
        <v>20</v>
      </c>
      <c r="E291" s="145" t="s">
        <v>316</v>
      </c>
      <c r="F291" s="15">
        <v>42675.14</v>
      </c>
      <c r="G291" s="16">
        <v>0.16207890946025799</v>
      </c>
      <c r="H291" s="17">
        <v>3155.85</v>
      </c>
      <c r="I291" s="16">
        <v>0.28298059176023899</v>
      </c>
      <c r="J291" s="17">
        <v>11546.07</v>
      </c>
      <c r="K291" s="16">
        <v>0.130534528289139</v>
      </c>
      <c r="L291" s="18">
        <v>13.5225501845779</v>
      </c>
      <c r="M291" s="16">
        <v>-9.4235004860131796E-2</v>
      </c>
      <c r="N291" s="18">
        <v>3.6960749415168999</v>
      </c>
      <c r="O291" s="16">
        <v>2.7902182889411899E-2</v>
      </c>
      <c r="P291" s="15">
        <v>148040.44</v>
      </c>
      <c r="Q291" s="16">
        <v>0.11365967537112601</v>
      </c>
      <c r="R291" s="17">
        <v>11132.81</v>
      </c>
      <c r="S291" s="16">
        <v>0.24152701619153699</v>
      </c>
      <c r="T291" s="17">
        <v>40177.51</v>
      </c>
      <c r="U291" s="16">
        <v>6.1418965757738503E-2</v>
      </c>
      <c r="V291" s="18">
        <v>13.297670579126001</v>
      </c>
      <c r="W291" s="16">
        <v>-0.102991992242467</v>
      </c>
      <c r="X291" s="18">
        <v>3.6846594027355102</v>
      </c>
      <c r="Y291" s="16">
        <v>4.9217803053003599E-2</v>
      </c>
      <c r="Z291" s="15">
        <v>288719.2</v>
      </c>
      <c r="AA291" s="16">
        <v>0.110144077275347</v>
      </c>
      <c r="AB291" s="17">
        <v>21285.4</v>
      </c>
      <c r="AC291" s="16">
        <v>0.20978197052359199</v>
      </c>
      <c r="AD291" s="17">
        <v>79230.39</v>
      </c>
      <c r="AE291" s="16">
        <v>6.72136553106783E-2</v>
      </c>
      <c r="AF291" s="18">
        <v>13.564189538369</v>
      </c>
      <c r="AG291" s="16">
        <v>-8.2360206777690598E-2</v>
      </c>
      <c r="AH291" s="18">
        <v>3.6440461797550201</v>
      </c>
      <c r="AI291" s="16">
        <v>4.0226642295137498E-2</v>
      </c>
      <c r="AJ291" s="15">
        <v>500285.94</v>
      </c>
      <c r="AK291" s="16">
        <v>0.171190625866698</v>
      </c>
      <c r="AL291" s="17">
        <v>35593.360000000001</v>
      </c>
      <c r="AM291" s="16">
        <v>0.239559637423854</v>
      </c>
      <c r="AN291" s="17">
        <v>137360.48000000001</v>
      </c>
      <c r="AO291" s="16">
        <v>0.13097977944324601</v>
      </c>
      <c r="AP291" s="18">
        <v>14.0555974485129</v>
      </c>
      <c r="AQ291" s="16">
        <v>-5.5155887214305997E-2</v>
      </c>
      <c r="AR291" s="18">
        <v>3.6421388451758498</v>
      </c>
      <c r="AS291" s="16">
        <v>3.5553992347454898E-2</v>
      </c>
    </row>
    <row r="292" spans="3:45" x14ac:dyDescent="0.2">
      <c r="C292" s="144" t="s">
        <v>19</v>
      </c>
      <c r="D292" s="144" t="s">
        <v>20</v>
      </c>
      <c r="E292" s="145" t="s">
        <v>317</v>
      </c>
      <c r="F292" s="15">
        <v>25992.240000000002</v>
      </c>
      <c r="G292" s="16">
        <v>-7.2899356364395193E-2</v>
      </c>
      <c r="H292" s="17">
        <v>2180.6799999999998</v>
      </c>
      <c r="I292" s="16">
        <v>-8.2390762808860096E-2</v>
      </c>
      <c r="J292" s="17">
        <v>6533.91</v>
      </c>
      <c r="K292" s="16">
        <v>-0.11136030116786901</v>
      </c>
      <c r="L292" s="18">
        <v>11.919327916062899</v>
      </c>
      <c r="M292" s="16">
        <v>1.0343625652155301E-2</v>
      </c>
      <c r="N292" s="18">
        <v>3.9780529575705801</v>
      </c>
      <c r="O292" s="16">
        <v>4.3280696162932598E-2</v>
      </c>
      <c r="P292" s="15">
        <v>93821.51</v>
      </c>
      <c r="Q292" s="16">
        <v>-0.10428291373166999</v>
      </c>
      <c r="R292" s="17">
        <v>7879.76</v>
      </c>
      <c r="S292" s="16">
        <v>-0.10154247507502601</v>
      </c>
      <c r="T292" s="17">
        <v>23786.07</v>
      </c>
      <c r="U292" s="16">
        <v>-0.13940006382299799</v>
      </c>
      <c r="V292" s="18">
        <v>11.906645633877201</v>
      </c>
      <c r="W292" s="16">
        <v>-3.0501593905323198E-3</v>
      </c>
      <c r="X292" s="18">
        <v>3.9443888797098499</v>
      </c>
      <c r="Y292" s="16">
        <v>4.0805429578959301E-2</v>
      </c>
      <c r="Z292" s="15">
        <v>201542.58</v>
      </c>
      <c r="AA292" s="16">
        <v>-9.1825643209836494E-2</v>
      </c>
      <c r="AB292" s="17">
        <v>16756.11</v>
      </c>
      <c r="AC292" s="16">
        <v>-0.10763532369043299</v>
      </c>
      <c r="AD292" s="17">
        <v>51246.13</v>
      </c>
      <c r="AE292" s="16">
        <v>-0.12754501569260701</v>
      </c>
      <c r="AF292" s="18">
        <v>12.028005306721001</v>
      </c>
      <c r="AG292" s="16">
        <v>1.77166139587445E-2</v>
      </c>
      <c r="AH292" s="18">
        <v>3.9328351233546801</v>
      </c>
      <c r="AI292" s="16">
        <v>4.09412211807429E-2</v>
      </c>
      <c r="AJ292" s="15">
        <v>363679.21</v>
      </c>
      <c r="AK292" s="16">
        <v>-1.6593958421260501E-2</v>
      </c>
      <c r="AL292" s="17">
        <v>29537.87</v>
      </c>
      <c r="AM292" s="16">
        <v>-7.6054285881410305E-2</v>
      </c>
      <c r="AN292" s="17">
        <v>90250.82</v>
      </c>
      <c r="AO292" s="16">
        <v>-9.1588304917165297E-2</v>
      </c>
      <c r="AP292" s="18">
        <v>12.3123031552377</v>
      </c>
      <c r="AQ292" s="16">
        <v>6.4354784649737498E-2</v>
      </c>
      <c r="AR292" s="18">
        <v>4.0296499245103803</v>
      </c>
      <c r="AS292" s="16">
        <v>8.2555461253794496E-2</v>
      </c>
    </row>
    <row r="293" spans="3:45" x14ac:dyDescent="0.2">
      <c r="C293" s="144" t="s">
        <v>19</v>
      </c>
      <c r="D293" s="144" t="s">
        <v>20</v>
      </c>
      <c r="E293" s="145" t="s">
        <v>318</v>
      </c>
      <c r="F293" s="15">
        <v>45185.89</v>
      </c>
      <c r="G293" s="16">
        <v>0.19824148233752301</v>
      </c>
      <c r="H293" s="17">
        <v>2785.29</v>
      </c>
      <c r="I293" s="16">
        <v>0.19249640361693399</v>
      </c>
      <c r="J293" s="17">
        <v>12245.64</v>
      </c>
      <c r="K293" s="16">
        <v>0.20286314598331501</v>
      </c>
      <c r="L293" s="18">
        <v>16.223046792255001</v>
      </c>
      <c r="M293" s="16">
        <v>4.8176906053254299E-3</v>
      </c>
      <c r="N293" s="18">
        <v>3.68995740524791</v>
      </c>
      <c r="O293" s="16">
        <v>-3.84221900988876E-3</v>
      </c>
      <c r="P293" s="15">
        <v>150805.53</v>
      </c>
      <c r="Q293" s="16">
        <v>6.84431787966302E-2</v>
      </c>
      <c r="R293" s="17">
        <v>9355.26</v>
      </c>
      <c r="S293" s="16">
        <v>6.9188456514211197E-2</v>
      </c>
      <c r="T293" s="17">
        <v>40671.17</v>
      </c>
      <c r="U293" s="16">
        <v>6.0099970259668699E-2</v>
      </c>
      <c r="V293" s="18">
        <v>16.1198651881401</v>
      </c>
      <c r="W293" s="16">
        <v>-6.9704991018215104E-4</v>
      </c>
      <c r="X293" s="18">
        <v>3.7079220981348699</v>
      </c>
      <c r="Y293" s="16">
        <v>7.8702091982116498E-3</v>
      </c>
      <c r="Z293" s="15">
        <v>306866.2</v>
      </c>
      <c r="AA293" s="16">
        <v>4.6252987425613401E-2</v>
      </c>
      <c r="AB293" s="17">
        <v>19356.82</v>
      </c>
      <c r="AC293" s="16">
        <v>6.2280964595427299E-2</v>
      </c>
      <c r="AD293" s="17">
        <v>83990.33</v>
      </c>
      <c r="AE293" s="16">
        <v>5.2012474797329997E-2</v>
      </c>
      <c r="AF293" s="18">
        <v>15.853130834506899</v>
      </c>
      <c r="AG293" s="16">
        <v>-1.5088265443896401E-2</v>
      </c>
      <c r="AH293" s="18">
        <v>3.6535896453794101</v>
      </c>
      <c r="AI293" s="16">
        <v>-5.4747329615327496E-3</v>
      </c>
      <c r="AJ293" s="15">
        <v>531125.93000000005</v>
      </c>
      <c r="AK293" s="16">
        <v>1.1947137974627899E-2</v>
      </c>
      <c r="AL293" s="17">
        <v>33385.03</v>
      </c>
      <c r="AM293" s="16">
        <v>1.2207112821652599E-2</v>
      </c>
      <c r="AN293" s="17">
        <v>144534.81</v>
      </c>
      <c r="AO293" s="16">
        <v>7.4701428492563301E-3</v>
      </c>
      <c r="AP293" s="18">
        <v>15.9091044698777</v>
      </c>
      <c r="AQ293" s="16">
        <v>-2.5683957732725699E-4</v>
      </c>
      <c r="AR293" s="18">
        <v>3.67472673192015</v>
      </c>
      <c r="AS293" s="16">
        <v>4.4437993097344803E-3</v>
      </c>
    </row>
    <row r="294" spans="3:45" x14ac:dyDescent="0.2">
      <c r="C294" s="144" t="s">
        <v>19</v>
      </c>
      <c r="D294" s="144" t="s">
        <v>20</v>
      </c>
      <c r="E294" s="145" t="s">
        <v>344</v>
      </c>
      <c r="F294" s="15">
        <v>10216.030000000001</v>
      </c>
      <c r="G294" s="16">
        <v>-4.55350210820663E-2</v>
      </c>
      <c r="H294" s="17">
        <v>948.3</v>
      </c>
      <c r="I294" s="16">
        <v>-3.8079201493142999E-2</v>
      </c>
      <c r="J294" s="17">
        <v>3692.39</v>
      </c>
      <c r="K294" s="16">
        <v>-4.2000171238652101E-2</v>
      </c>
      <c r="L294" s="18">
        <v>10.772993778340201</v>
      </c>
      <c r="M294" s="16">
        <v>-7.7509703506741202E-3</v>
      </c>
      <c r="N294" s="18">
        <v>2.7667797822006901</v>
      </c>
      <c r="O294" s="16">
        <v>-3.6898230430631898E-3</v>
      </c>
      <c r="P294" s="15">
        <v>35358.61</v>
      </c>
      <c r="Q294" s="16">
        <v>-4.8218151807097299E-2</v>
      </c>
      <c r="R294" s="17">
        <v>3292.04</v>
      </c>
      <c r="S294" s="16">
        <v>-3.5240263869717903E-2</v>
      </c>
      <c r="T294" s="17">
        <v>12825.59</v>
      </c>
      <c r="U294" s="16">
        <v>-4.5756919897117602E-2</v>
      </c>
      <c r="V294" s="18">
        <v>10.740638023839301</v>
      </c>
      <c r="W294" s="16">
        <v>-1.3451937774097599E-2</v>
      </c>
      <c r="X294" s="18">
        <v>2.7568798004614199</v>
      </c>
      <c r="Y294" s="16">
        <v>-2.5792504669924399E-3</v>
      </c>
      <c r="Z294" s="15">
        <v>71564.09</v>
      </c>
      <c r="AA294" s="16">
        <v>-9.5470672793082897E-2</v>
      </c>
      <c r="AB294" s="17">
        <v>6536.35</v>
      </c>
      <c r="AC294" s="16">
        <v>-0.10055716784251199</v>
      </c>
      <c r="AD294" s="17">
        <v>25192.84</v>
      </c>
      <c r="AE294" s="16">
        <v>-0.117660182310994</v>
      </c>
      <c r="AF294" s="18">
        <v>10.9486318817077</v>
      </c>
      <c r="AG294" s="16">
        <v>5.6551621376853701E-3</v>
      </c>
      <c r="AH294" s="18">
        <v>2.84065194714054</v>
      </c>
      <c r="AI294" s="16">
        <v>2.5148484827567499E-2</v>
      </c>
      <c r="AJ294" s="15">
        <v>128402.23</v>
      </c>
      <c r="AK294" s="16">
        <v>-0.115268579881212</v>
      </c>
      <c r="AL294" s="17">
        <v>11818.46</v>
      </c>
      <c r="AM294" s="16">
        <v>-0.14302599101437699</v>
      </c>
      <c r="AN294" s="17">
        <v>45450.39</v>
      </c>
      <c r="AO294" s="16">
        <v>-0.164198545000764</v>
      </c>
      <c r="AP294" s="18">
        <v>10.864548342169799</v>
      </c>
      <c r="AQ294" s="16">
        <v>3.2390026817756899E-2</v>
      </c>
      <c r="AR294" s="18">
        <v>2.8251073313122301</v>
      </c>
      <c r="AS294" s="16">
        <v>5.8542569921221803E-2</v>
      </c>
    </row>
    <row r="295" spans="3:45" ht="11.25" customHeight="1" x14ac:dyDescent="0.2">
      <c r="C295" s="144" t="s">
        <v>19</v>
      </c>
      <c r="D295" s="144" t="s">
        <v>20</v>
      </c>
      <c r="E295" s="145" t="s">
        <v>345</v>
      </c>
      <c r="F295" s="15">
        <v>15445.02</v>
      </c>
      <c r="G295" s="16">
        <v>0.33679251570264002</v>
      </c>
      <c r="H295" s="17">
        <v>1180.6300000000001</v>
      </c>
      <c r="I295" s="16">
        <v>0.31621311274373198</v>
      </c>
      <c r="J295" s="17">
        <v>4212.75</v>
      </c>
      <c r="K295" s="16">
        <v>0.146981948868741</v>
      </c>
      <c r="L295" s="18">
        <v>13.0820155340793</v>
      </c>
      <c r="M295" s="16">
        <v>1.5635312214758799E-2</v>
      </c>
      <c r="N295" s="18">
        <v>3.6662560085454898</v>
      </c>
      <c r="O295" s="16">
        <v>0.165486969538716</v>
      </c>
      <c r="P295" s="15">
        <v>53138.63</v>
      </c>
      <c r="Q295" s="16">
        <v>0.27975044945349098</v>
      </c>
      <c r="R295" s="17">
        <v>4114.1099999999997</v>
      </c>
      <c r="S295" s="16">
        <v>0.26431225280651999</v>
      </c>
      <c r="T295" s="17">
        <v>14776.42</v>
      </c>
      <c r="U295" s="16">
        <v>0.10704281277977699</v>
      </c>
      <c r="V295" s="18">
        <v>12.916190865096</v>
      </c>
      <c r="W295" s="16">
        <v>1.22107466827924E-2</v>
      </c>
      <c r="X295" s="18">
        <v>3.59617755856967</v>
      </c>
      <c r="Y295" s="16">
        <v>0.156008091719638</v>
      </c>
      <c r="Z295" s="15">
        <v>109605.88</v>
      </c>
      <c r="AA295" s="16">
        <v>0.309446299991195</v>
      </c>
      <c r="AB295" s="17">
        <v>8563.89</v>
      </c>
      <c r="AC295" s="16">
        <v>0.31426821913141201</v>
      </c>
      <c r="AD295" s="17">
        <v>30377.71</v>
      </c>
      <c r="AE295" s="16">
        <v>0.150363633953812</v>
      </c>
      <c r="AF295" s="18">
        <v>12.798609043320299</v>
      </c>
      <c r="AG295" s="16">
        <v>-3.6689003584087199E-3</v>
      </c>
      <c r="AH295" s="18">
        <v>3.60810212488038</v>
      </c>
      <c r="AI295" s="16">
        <v>0.138289025610637</v>
      </c>
      <c r="AJ295" s="15">
        <v>184218.46</v>
      </c>
      <c r="AK295" s="16">
        <v>0.28559373474731697</v>
      </c>
      <c r="AL295" s="17">
        <v>14726.9</v>
      </c>
      <c r="AM295" s="16">
        <v>0.301702292026301</v>
      </c>
      <c r="AN295" s="17">
        <v>52527.27</v>
      </c>
      <c r="AO295" s="16">
        <v>0.16888156720606101</v>
      </c>
      <c r="AP295" s="18">
        <v>12.508977449429301</v>
      </c>
      <c r="AQ295" s="16">
        <v>-1.2374993404912301E-2</v>
      </c>
      <c r="AR295" s="18">
        <v>3.5071013589703002</v>
      </c>
      <c r="AS295" s="16">
        <v>9.9849437971914395E-2</v>
      </c>
    </row>
    <row r="296" spans="3:45" x14ac:dyDescent="0.2">
      <c r="C296" s="144" t="s">
        <v>19</v>
      </c>
      <c r="D296" s="144" t="s">
        <v>20</v>
      </c>
      <c r="E296" s="145" t="s">
        <v>319</v>
      </c>
      <c r="F296" s="15">
        <v>261399.25</v>
      </c>
      <c r="G296" s="16">
        <v>0.193844830783199</v>
      </c>
      <c r="H296" s="17">
        <v>17561.849999999999</v>
      </c>
      <c r="I296" s="16">
        <v>0.16447543785897001</v>
      </c>
      <c r="J296" s="17">
        <v>64470.19</v>
      </c>
      <c r="K296" s="16">
        <v>0.17721949135210999</v>
      </c>
      <c r="L296" s="18">
        <v>14.884493945683399</v>
      </c>
      <c r="M296" s="16">
        <v>2.5221135602677702E-2</v>
      </c>
      <c r="N296" s="18">
        <v>4.0545754557261304</v>
      </c>
      <c r="O296" s="16">
        <v>1.41225485588877E-2</v>
      </c>
      <c r="P296" s="15">
        <v>860885.09</v>
      </c>
      <c r="Q296" s="16">
        <v>0.14429652278963301</v>
      </c>
      <c r="R296" s="17">
        <v>56343.95</v>
      </c>
      <c r="S296" s="16">
        <v>8.2810767388810005E-2</v>
      </c>
      <c r="T296" s="17">
        <v>210067.72</v>
      </c>
      <c r="U296" s="16">
        <v>0.12541147985742301</v>
      </c>
      <c r="V296" s="18">
        <v>15.2791043226469</v>
      </c>
      <c r="W296" s="16">
        <v>5.6783472470536903E-2</v>
      </c>
      <c r="X296" s="18">
        <v>4.09813125976709</v>
      </c>
      <c r="Y296" s="16">
        <v>1.6780567170510002E-2</v>
      </c>
      <c r="Z296" s="15">
        <v>1823306.35</v>
      </c>
      <c r="AA296" s="16">
        <v>0.18190918526149</v>
      </c>
      <c r="AB296" s="17">
        <v>117884.3</v>
      </c>
      <c r="AC296" s="16">
        <v>0.11595407753306999</v>
      </c>
      <c r="AD296" s="17">
        <v>438434.16</v>
      </c>
      <c r="AE296" s="16">
        <v>0.13429166094369199</v>
      </c>
      <c r="AF296" s="18">
        <v>15.466914169232</v>
      </c>
      <c r="AG296" s="16">
        <v>5.9101990893944502E-2</v>
      </c>
      <c r="AH296" s="18">
        <v>4.1586776678167601</v>
      </c>
      <c r="AI296" s="16">
        <v>4.1979965080746397E-2</v>
      </c>
      <c r="AJ296" s="15">
        <v>3175407.83</v>
      </c>
      <c r="AK296" s="16">
        <v>0.20733378602345401</v>
      </c>
      <c r="AL296" s="17">
        <v>209517.91</v>
      </c>
      <c r="AM296" s="16">
        <v>0.163797396804991</v>
      </c>
      <c r="AN296" s="17">
        <v>768526.55</v>
      </c>
      <c r="AO296" s="16">
        <v>0.150933335002641</v>
      </c>
      <c r="AP296" s="18">
        <v>15.155782290879101</v>
      </c>
      <c r="AQ296" s="16">
        <v>3.74089075452348E-2</v>
      </c>
      <c r="AR296" s="18">
        <v>4.1318127916335499</v>
      </c>
      <c r="AS296" s="16">
        <v>4.9004098939130603E-2</v>
      </c>
    </row>
    <row r="297" spans="3:45" x14ac:dyDescent="0.2">
      <c r="C297" s="144" t="s">
        <v>19</v>
      </c>
      <c r="D297" s="144" t="s">
        <v>20</v>
      </c>
      <c r="E297" s="145" t="s">
        <v>320</v>
      </c>
      <c r="F297" s="15">
        <v>453718.31</v>
      </c>
      <c r="G297" s="16">
        <v>2.50022687171878E-2</v>
      </c>
      <c r="H297" s="17">
        <v>38143.72</v>
      </c>
      <c r="I297" s="16">
        <v>5.4074787243567402E-2</v>
      </c>
      <c r="J297" s="17">
        <v>136660.35999999999</v>
      </c>
      <c r="K297" s="16">
        <v>5.3450322077750897E-2</v>
      </c>
      <c r="L297" s="18">
        <v>11.8949675071021</v>
      </c>
      <c r="M297" s="16">
        <v>-2.75810776220205E-2</v>
      </c>
      <c r="N297" s="18">
        <v>3.32004328102165</v>
      </c>
      <c r="O297" s="16">
        <v>-2.7004646317307399E-2</v>
      </c>
      <c r="P297" s="15">
        <v>1506656.35</v>
      </c>
      <c r="Q297" s="16">
        <v>2.8582344037426599E-2</v>
      </c>
      <c r="R297" s="17">
        <v>127731.16</v>
      </c>
      <c r="S297" s="16">
        <v>3.7591198629121601E-2</v>
      </c>
      <c r="T297" s="17">
        <v>460670.92</v>
      </c>
      <c r="U297" s="16">
        <v>3.2147706053111701E-2</v>
      </c>
      <c r="V297" s="18">
        <v>11.795527027234399</v>
      </c>
      <c r="W297" s="16">
        <v>-8.6824701323581395E-3</v>
      </c>
      <c r="X297" s="18">
        <v>3.27056969430586</v>
      </c>
      <c r="Y297" s="16">
        <v>-3.4543137525529801E-3</v>
      </c>
      <c r="Z297" s="15">
        <v>3055444.25</v>
      </c>
      <c r="AA297" s="16">
        <v>3.03894246035562E-2</v>
      </c>
      <c r="AB297" s="17">
        <v>254805.27</v>
      </c>
      <c r="AC297" s="16">
        <v>3.3341317095232303E-2</v>
      </c>
      <c r="AD297" s="17">
        <v>917925.95</v>
      </c>
      <c r="AE297" s="16">
        <v>1.83409231368372E-2</v>
      </c>
      <c r="AF297" s="18">
        <v>11.991291428156099</v>
      </c>
      <c r="AG297" s="16">
        <v>-2.85664808213995E-3</v>
      </c>
      <c r="AH297" s="18">
        <v>3.3286391456739999</v>
      </c>
      <c r="AI297" s="16">
        <v>1.18315008195934E-2</v>
      </c>
      <c r="AJ297" s="15">
        <v>5496434.9699999997</v>
      </c>
      <c r="AK297" s="16">
        <v>8.2362325934893996E-2</v>
      </c>
      <c r="AL297" s="17">
        <v>450812.34</v>
      </c>
      <c r="AM297" s="16">
        <v>5.06723443060643E-2</v>
      </c>
      <c r="AN297" s="17">
        <v>1616119.71</v>
      </c>
      <c r="AO297" s="16">
        <v>2.6669519868077699E-2</v>
      </c>
      <c r="AP297" s="18">
        <v>12.192290410684</v>
      </c>
      <c r="AQ297" s="16">
        <v>3.0161621556489899E-2</v>
      </c>
      <c r="AR297" s="18">
        <v>3.4010073238943401</v>
      </c>
      <c r="AS297" s="16">
        <v>5.4246088920583302E-2</v>
      </c>
    </row>
    <row r="298" spans="3:45" x14ac:dyDescent="0.2">
      <c r="C298" s="144" t="s">
        <v>19</v>
      </c>
      <c r="D298" s="144" t="s">
        <v>20</v>
      </c>
      <c r="E298" s="145" t="s">
        <v>321</v>
      </c>
      <c r="F298" s="15">
        <v>424283.69</v>
      </c>
      <c r="G298" s="16">
        <v>7.1675492774348398E-2</v>
      </c>
      <c r="H298" s="17">
        <v>42935.11</v>
      </c>
      <c r="I298" s="16">
        <v>0.13784340601095699</v>
      </c>
      <c r="J298" s="17">
        <v>118149.78</v>
      </c>
      <c r="K298" s="16">
        <v>4.8236351254142003E-2</v>
      </c>
      <c r="L298" s="18">
        <v>9.8819751480781104</v>
      </c>
      <c r="M298" s="16">
        <v>-5.8152038221656203E-2</v>
      </c>
      <c r="N298" s="18">
        <v>3.5910662719812101</v>
      </c>
      <c r="O298" s="16">
        <v>2.2360550168063799E-2</v>
      </c>
      <c r="P298" s="15">
        <v>1519942.46</v>
      </c>
      <c r="Q298" s="16">
        <v>7.3034313095930795E-2</v>
      </c>
      <c r="R298" s="17">
        <v>152788.57</v>
      </c>
      <c r="S298" s="16">
        <v>0.12551167466861199</v>
      </c>
      <c r="T298" s="17">
        <v>429364.54</v>
      </c>
      <c r="U298" s="16">
        <v>4.8009512045379503E-2</v>
      </c>
      <c r="V298" s="18">
        <v>9.94801155610004</v>
      </c>
      <c r="W298" s="16">
        <v>-4.6625337394330099E-2</v>
      </c>
      <c r="X298" s="18">
        <v>3.5399813407972598</v>
      </c>
      <c r="Y298" s="16">
        <v>2.38784102271275E-2</v>
      </c>
      <c r="Z298" s="15">
        <v>3059558.63</v>
      </c>
      <c r="AA298" s="16">
        <v>0.107442268678502</v>
      </c>
      <c r="AB298" s="17">
        <v>305757.21999999997</v>
      </c>
      <c r="AC298" s="16">
        <v>0.14190937378832499</v>
      </c>
      <c r="AD298" s="17">
        <v>857852.76</v>
      </c>
      <c r="AE298" s="16">
        <v>6.4538709628863003E-2</v>
      </c>
      <c r="AF298" s="18">
        <v>10.0064967558248</v>
      </c>
      <c r="AG298" s="16">
        <v>-3.01837482912302E-2</v>
      </c>
      <c r="AH298" s="18">
        <v>3.5665311958662902</v>
      </c>
      <c r="AI298" s="16">
        <v>4.0302488450228997E-2</v>
      </c>
      <c r="AJ298" s="15">
        <v>5316837.21</v>
      </c>
      <c r="AK298" s="16">
        <v>0.16160102010787</v>
      </c>
      <c r="AL298" s="17">
        <v>525119.32999999996</v>
      </c>
      <c r="AM298" s="16">
        <v>0.232123961326763</v>
      </c>
      <c r="AN298" s="17">
        <v>1496784.82</v>
      </c>
      <c r="AO298" s="16">
        <v>0.100187227039278</v>
      </c>
      <c r="AP298" s="18">
        <v>10.125007605414201</v>
      </c>
      <c r="AQ298" s="16">
        <v>-5.7236888034344402E-2</v>
      </c>
      <c r="AR298" s="18">
        <v>3.5521720550319298</v>
      </c>
      <c r="AS298" s="16">
        <v>5.5821219842611597E-2</v>
      </c>
    </row>
    <row r="299" spans="3:45" x14ac:dyDescent="0.2">
      <c r="C299" s="144" t="s">
        <v>19</v>
      </c>
      <c r="D299" s="144" t="s">
        <v>20</v>
      </c>
      <c r="E299" s="145" t="s">
        <v>322</v>
      </c>
      <c r="F299" s="15">
        <v>954666.16</v>
      </c>
      <c r="G299" s="16">
        <v>6.52451825070028E-2</v>
      </c>
      <c r="H299" s="17">
        <v>120952.02</v>
      </c>
      <c r="I299" s="16">
        <v>0.126989937950899</v>
      </c>
      <c r="J299" s="17">
        <v>268588.59999999998</v>
      </c>
      <c r="K299" s="16">
        <v>5.03954265265509E-2</v>
      </c>
      <c r="L299" s="17">
        <v>7.8929327513504903</v>
      </c>
      <c r="M299" s="16">
        <v>-5.4787317406010901E-2</v>
      </c>
      <c r="N299" s="18">
        <v>3.5543807890580599</v>
      </c>
      <c r="O299" s="16">
        <v>1.41373006826174E-2</v>
      </c>
      <c r="P299" s="15">
        <v>3182246.29</v>
      </c>
      <c r="Q299" s="16">
        <v>5.1430641520832703E-2</v>
      </c>
      <c r="R299" s="17">
        <v>401042.12</v>
      </c>
      <c r="S299" s="16">
        <v>0.11364033644844999</v>
      </c>
      <c r="T299" s="17">
        <v>908291.1</v>
      </c>
      <c r="U299" s="16">
        <v>4.6458765773723501E-2</v>
      </c>
      <c r="V299" s="17">
        <v>7.9349428184750304</v>
      </c>
      <c r="W299" s="16">
        <v>-5.5861567591932101E-2</v>
      </c>
      <c r="X299" s="18">
        <v>3.5035533101667502</v>
      </c>
      <c r="Y299" s="16">
        <v>4.7511434847919004E-3</v>
      </c>
      <c r="Z299" s="15">
        <v>6696626.4199999999</v>
      </c>
      <c r="AA299" s="16">
        <v>5.4890704461742601E-2</v>
      </c>
      <c r="AB299" s="17">
        <v>815858.39</v>
      </c>
      <c r="AC299" s="16">
        <v>0.104076231616612</v>
      </c>
      <c r="AD299" s="17">
        <v>1862285.34</v>
      </c>
      <c r="AE299" s="16">
        <v>2.4987050650984499E-2</v>
      </c>
      <c r="AF299" s="17">
        <v>8.2080744674330095</v>
      </c>
      <c r="AG299" s="16">
        <v>-4.4549031802678302E-2</v>
      </c>
      <c r="AH299" s="18">
        <v>3.5959185610084901</v>
      </c>
      <c r="AI299" s="16">
        <v>2.91746649791975E-2</v>
      </c>
      <c r="AJ299" s="15">
        <v>11426913.68</v>
      </c>
      <c r="AK299" s="16">
        <v>7.5048621762626194E-2</v>
      </c>
      <c r="AL299" s="17">
        <v>1437596.56</v>
      </c>
      <c r="AM299" s="16">
        <v>0.24323369351249899</v>
      </c>
      <c r="AN299" s="17">
        <v>3248278.89</v>
      </c>
      <c r="AO299" s="16">
        <v>5.5779117235251002E-2</v>
      </c>
      <c r="AP299" s="17">
        <v>7.9486234162942102</v>
      </c>
      <c r="AQ299" s="16">
        <v>-0.13528033597183201</v>
      </c>
      <c r="AR299" s="18">
        <v>3.5178363887344699</v>
      </c>
      <c r="AS299" s="16">
        <v>1.82514545067303E-2</v>
      </c>
    </row>
    <row r="300" spans="3:45" x14ac:dyDescent="0.2">
      <c r="C300" s="144" t="s">
        <v>19</v>
      </c>
      <c r="D300" s="144" t="s">
        <v>20</v>
      </c>
      <c r="E300" s="145" t="s">
        <v>323</v>
      </c>
      <c r="F300" s="15">
        <v>221057.56</v>
      </c>
      <c r="G300" s="16">
        <v>0.13269842219814099</v>
      </c>
      <c r="H300" s="17">
        <v>16436.13</v>
      </c>
      <c r="I300" s="16">
        <v>0.12016686510465199</v>
      </c>
      <c r="J300" s="17">
        <v>54085.19</v>
      </c>
      <c r="K300" s="16">
        <v>0.103982159988569</v>
      </c>
      <c r="L300" s="17">
        <v>13.4494896304665</v>
      </c>
      <c r="M300" s="16">
        <v>1.11872235145238E-2</v>
      </c>
      <c r="N300" s="18">
        <v>4.0872105654061697</v>
      </c>
      <c r="O300" s="16">
        <v>2.6011527405360901E-2</v>
      </c>
      <c r="P300" s="15">
        <v>766986.6</v>
      </c>
      <c r="Q300" s="16">
        <v>0.145886870304929</v>
      </c>
      <c r="R300" s="17">
        <v>57112.61</v>
      </c>
      <c r="S300" s="16">
        <v>0.108665188125731</v>
      </c>
      <c r="T300" s="17">
        <v>188392.51</v>
      </c>
      <c r="U300" s="16">
        <v>9.2321664875725296E-2</v>
      </c>
      <c r="V300" s="17">
        <v>13.429374003394299</v>
      </c>
      <c r="W300" s="16">
        <v>3.3573420161341599E-2</v>
      </c>
      <c r="X300" s="18">
        <v>4.0712159947335502</v>
      </c>
      <c r="Y300" s="16">
        <v>4.9037941067751098E-2</v>
      </c>
      <c r="Z300" s="15">
        <v>1591559.32</v>
      </c>
      <c r="AA300" s="16">
        <v>0.18924938303309299</v>
      </c>
      <c r="AB300" s="17">
        <v>117624.78</v>
      </c>
      <c r="AC300" s="16">
        <v>0.12489370272568601</v>
      </c>
      <c r="AD300" s="17">
        <v>389661.48</v>
      </c>
      <c r="AE300" s="16">
        <v>0.11700831188510299</v>
      </c>
      <c r="AF300" s="17">
        <v>13.530816550730201</v>
      </c>
      <c r="AG300" s="16">
        <v>5.7210454775833003E-2</v>
      </c>
      <c r="AH300" s="18">
        <v>4.0844666503858704</v>
      </c>
      <c r="AI300" s="16">
        <v>6.4673709568081703E-2</v>
      </c>
      <c r="AJ300" s="15">
        <v>2761395.56</v>
      </c>
      <c r="AK300" s="16">
        <v>0.28060662879674803</v>
      </c>
      <c r="AL300" s="17">
        <v>203013.61</v>
      </c>
      <c r="AM300" s="16">
        <v>0.20697560158349401</v>
      </c>
      <c r="AN300" s="17">
        <v>671242.18</v>
      </c>
      <c r="AO300" s="16">
        <v>0.194566771187657</v>
      </c>
      <c r="AP300" s="17">
        <v>13.6020218545939</v>
      </c>
      <c r="AQ300" s="16">
        <v>6.1004569700210898E-2</v>
      </c>
      <c r="AR300" s="18">
        <v>4.1138588162025203</v>
      </c>
      <c r="AS300" s="16">
        <v>7.2025992756812193E-2</v>
      </c>
    </row>
    <row r="301" spans="3:45" x14ac:dyDescent="0.2">
      <c r="C301" s="144" t="s">
        <v>19</v>
      </c>
      <c r="D301" s="144" t="s">
        <v>20</v>
      </c>
      <c r="E301" s="145" t="s">
        <v>324</v>
      </c>
      <c r="F301" s="15">
        <v>223169.34</v>
      </c>
      <c r="G301" s="16">
        <v>0.16195190586813199</v>
      </c>
      <c r="H301" s="17">
        <v>20972.73</v>
      </c>
      <c r="I301" s="16">
        <v>0.110206909913434</v>
      </c>
      <c r="J301" s="17">
        <v>67683.11</v>
      </c>
      <c r="K301" s="16">
        <v>0.18663771974055099</v>
      </c>
      <c r="L301" s="18">
        <v>10.640929435509801</v>
      </c>
      <c r="M301" s="16">
        <v>4.6608425413901401E-2</v>
      </c>
      <c r="N301" s="18">
        <v>3.2972678117184602</v>
      </c>
      <c r="O301" s="16">
        <v>-2.0803159601075E-2</v>
      </c>
      <c r="P301" s="15">
        <v>729910.62</v>
      </c>
      <c r="Q301" s="16">
        <v>8.3226852451244795E-2</v>
      </c>
      <c r="R301" s="17">
        <v>66441.62</v>
      </c>
      <c r="S301" s="16">
        <v>-4.3435278737306501E-3</v>
      </c>
      <c r="T301" s="17">
        <v>215824.67</v>
      </c>
      <c r="U301" s="16">
        <v>7.4641450367098905E-2</v>
      </c>
      <c r="V301" s="18">
        <v>10.9857438756009</v>
      </c>
      <c r="W301" s="16">
        <v>8.7952404043500104E-2</v>
      </c>
      <c r="X301" s="18">
        <v>3.3819610149293902</v>
      </c>
      <c r="Y301" s="16">
        <v>7.9890851792596695E-3</v>
      </c>
      <c r="Z301" s="15">
        <v>1434654.47</v>
      </c>
      <c r="AA301" s="16">
        <v>0.116075053563306</v>
      </c>
      <c r="AB301" s="17">
        <v>133051.12</v>
      </c>
      <c r="AC301" s="16">
        <v>3.8819459859471299E-3</v>
      </c>
      <c r="AD301" s="17">
        <v>419175.73</v>
      </c>
      <c r="AE301" s="16">
        <v>6.0728824132998203E-2</v>
      </c>
      <c r="AF301" s="18">
        <v>10.7827312539722</v>
      </c>
      <c r="AG301" s="16">
        <v>0.111759264150497</v>
      </c>
      <c r="AH301" s="18">
        <v>3.4225609149651901</v>
      </c>
      <c r="AI301" s="16">
        <v>5.21775482772854E-2</v>
      </c>
      <c r="AJ301" s="15">
        <v>2553939.2000000002</v>
      </c>
      <c r="AK301" s="16">
        <v>0.168312891045898</v>
      </c>
      <c r="AL301" s="17">
        <v>245802.68</v>
      </c>
      <c r="AM301" s="16">
        <v>0.127914632935932</v>
      </c>
      <c r="AN301" s="17">
        <v>753404.2</v>
      </c>
      <c r="AO301" s="16">
        <v>0.15861749560795799</v>
      </c>
      <c r="AP301" s="18">
        <v>10.390200790325</v>
      </c>
      <c r="AQ301" s="16">
        <v>3.5816769221984901E-2</v>
      </c>
      <c r="AR301" s="18">
        <v>3.3898658913767701</v>
      </c>
      <c r="AS301" s="16">
        <v>8.3680727027623299E-3</v>
      </c>
    </row>
    <row r="302" spans="3:45" x14ac:dyDescent="0.2">
      <c r="C302" s="144" t="s">
        <v>19</v>
      </c>
      <c r="D302" s="144" t="s">
        <v>20</v>
      </c>
      <c r="E302" s="145" t="s">
        <v>325</v>
      </c>
      <c r="F302" s="15">
        <v>385782.64</v>
      </c>
      <c r="G302" s="16">
        <v>0.20388234263577601</v>
      </c>
      <c r="H302" s="17">
        <v>24703.13</v>
      </c>
      <c r="I302" s="16">
        <v>0.23831109752093399</v>
      </c>
      <c r="J302" s="17">
        <v>104117.32</v>
      </c>
      <c r="K302" s="16">
        <v>0.19216876561097701</v>
      </c>
      <c r="L302" s="18">
        <v>15.616751399519</v>
      </c>
      <c r="M302" s="16">
        <v>-2.7802993087991699E-2</v>
      </c>
      <c r="N302" s="18">
        <v>3.7052686334992102</v>
      </c>
      <c r="O302" s="16">
        <v>9.8254352594085506E-3</v>
      </c>
      <c r="P302" s="15">
        <v>1301988.53</v>
      </c>
      <c r="Q302" s="16">
        <v>9.3695611632020503E-2</v>
      </c>
      <c r="R302" s="17">
        <v>83329.13</v>
      </c>
      <c r="S302" s="16">
        <v>0.123205605384218</v>
      </c>
      <c r="T302" s="17">
        <v>350872.79</v>
      </c>
      <c r="U302" s="16">
        <v>7.1321075521230098E-2</v>
      </c>
      <c r="V302" s="18">
        <v>15.6246504673696</v>
      </c>
      <c r="W302" s="16">
        <v>-2.62730114689049E-2</v>
      </c>
      <c r="X302" s="18">
        <v>3.7107138743930501</v>
      </c>
      <c r="Y302" s="16">
        <v>2.0884995751534699E-2</v>
      </c>
      <c r="Z302" s="15">
        <v>2642581.09</v>
      </c>
      <c r="AA302" s="16">
        <v>8.9088357778100299E-2</v>
      </c>
      <c r="AB302" s="17">
        <v>170391.34</v>
      </c>
      <c r="AC302" s="16">
        <v>0.122145487893022</v>
      </c>
      <c r="AD302" s="17">
        <v>721843.68</v>
      </c>
      <c r="AE302" s="16">
        <v>7.8701178911087202E-2</v>
      </c>
      <c r="AF302" s="18">
        <v>15.50889317497</v>
      </c>
      <c r="AG302" s="16">
        <v>-2.94588629296108E-2</v>
      </c>
      <c r="AH302" s="18">
        <v>3.6608772276014099</v>
      </c>
      <c r="AI302" s="16">
        <v>9.6293385694623795E-3</v>
      </c>
      <c r="AJ302" s="15">
        <v>4562379.8099999996</v>
      </c>
      <c r="AK302" s="16">
        <v>7.1868360995509306E-2</v>
      </c>
      <c r="AL302" s="17">
        <v>291842.21999999997</v>
      </c>
      <c r="AM302" s="16">
        <v>9.1424914994861495E-2</v>
      </c>
      <c r="AN302" s="17">
        <v>1243232.2</v>
      </c>
      <c r="AO302" s="16">
        <v>5.6991628081349999E-2</v>
      </c>
      <c r="AP302" s="18">
        <v>15.633035583405301</v>
      </c>
      <c r="AQ302" s="16">
        <v>-1.7918368667114701E-2</v>
      </c>
      <c r="AR302" s="18">
        <v>3.66977287911301</v>
      </c>
      <c r="AS302" s="16">
        <v>1.40745986239868E-2</v>
      </c>
    </row>
    <row r="303" spans="3:45" x14ac:dyDescent="0.2">
      <c r="C303" s="144" t="s">
        <v>19</v>
      </c>
      <c r="D303" s="144" t="s">
        <v>20</v>
      </c>
      <c r="E303" s="145" t="s">
        <v>326</v>
      </c>
      <c r="F303" s="15">
        <v>338770.54</v>
      </c>
      <c r="G303" s="16">
        <v>0.26010483287764002</v>
      </c>
      <c r="H303" s="17">
        <v>23342.19</v>
      </c>
      <c r="I303" s="16">
        <v>0.15947148161486199</v>
      </c>
      <c r="J303" s="17">
        <v>82195.679999999993</v>
      </c>
      <c r="K303" s="16">
        <v>0.201130524888016</v>
      </c>
      <c r="L303" s="18">
        <v>14.513228621650301</v>
      </c>
      <c r="M303" s="16">
        <v>8.67924333271404E-2</v>
      </c>
      <c r="N303" s="18">
        <v>4.1215127121036099</v>
      </c>
      <c r="O303" s="16">
        <v>4.9099000289849898E-2</v>
      </c>
      <c r="P303" s="15">
        <v>1159072.2</v>
      </c>
      <c r="Q303" s="16">
        <v>0.30352015677255501</v>
      </c>
      <c r="R303" s="17">
        <v>81370.83</v>
      </c>
      <c r="S303" s="16">
        <v>0.20072166516866999</v>
      </c>
      <c r="T303" s="17">
        <v>283890.32</v>
      </c>
      <c r="U303" s="16">
        <v>0.23528247160994301</v>
      </c>
      <c r="V303" s="18">
        <v>14.244320722794599</v>
      </c>
      <c r="W303" s="16">
        <v>8.5613922515044003E-2</v>
      </c>
      <c r="X303" s="18">
        <v>4.0828169132360701</v>
      </c>
      <c r="Y303" s="16">
        <v>5.5240551639720997E-2</v>
      </c>
      <c r="Z303" s="15">
        <v>2491403.1</v>
      </c>
      <c r="AA303" s="16">
        <v>0.49158080793013698</v>
      </c>
      <c r="AB303" s="17">
        <v>174888.64</v>
      </c>
      <c r="AC303" s="16">
        <v>0.343099713008025</v>
      </c>
      <c r="AD303" s="17">
        <v>606382.46</v>
      </c>
      <c r="AE303" s="16">
        <v>0.40396202876714399</v>
      </c>
      <c r="AF303" s="18">
        <v>14.245654263192799</v>
      </c>
      <c r="AG303" s="16">
        <v>0.110551058483642</v>
      </c>
      <c r="AH303" s="18">
        <v>4.1086331883676204</v>
      </c>
      <c r="AI303" s="16">
        <v>6.2408225698193702E-2</v>
      </c>
      <c r="AJ303" s="15">
        <v>4217162.2699999996</v>
      </c>
      <c r="AK303" s="16">
        <v>0.52961186328420695</v>
      </c>
      <c r="AL303" s="17">
        <v>301331.88</v>
      </c>
      <c r="AM303" s="16">
        <v>0.38921764893357103</v>
      </c>
      <c r="AN303" s="17">
        <v>1039228.82</v>
      </c>
      <c r="AO303" s="16">
        <v>0.469471148295518</v>
      </c>
      <c r="AP303" s="18">
        <v>13.995075031556601</v>
      </c>
      <c r="AQ303" s="16">
        <v>0.101059912720234</v>
      </c>
      <c r="AR303" s="18">
        <v>4.05797278601261</v>
      </c>
      <c r="AS303" s="16">
        <v>4.0926774954682402E-2</v>
      </c>
    </row>
    <row r="304" spans="3:45" x14ac:dyDescent="0.2">
      <c r="C304" s="144" t="s">
        <v>19</v>
      </c>
      <c r="D304" s="144" t="s">
        <v>20</v>
      </c>
      <c r="E304" s="145" t="s">
        <v>327</v>
      </c>
      <c r="F304" s="15">
        <v>3262847.29</v>
      </c>
      <c r="G304" s="16">
        <v>0.113514765719384</v>
      </c>
      <c r="H304" s="17">
        <v>305046.96999999997</v>
      </c>
      <c r="I304" s="16">
        <v>0.12993106555650699</v>
      </c>
      <c r="J304" s="17">
        <v>895950.12</v>
      </c>
      <c r="K304" s="16">
        <v>9.9728151950631796E-2</v>
      </c>
      <c r="L304" s="18">
        <v>10.696212750449501</v>
      </c>
      <c r="M304" s="16">
        <v>-1.4528585271737501E-2</v>
      </c>
      <c r="N304" s="18">
        <v>3.64177337238372</v>
      </c>
      <c r="O304" s="16">
        <v>1.2536383418300399E-2</v>
      </c>
      <c r="P304" s="15">
        <v>11027687.82</v>
      </c>
      <c r="Q304" s="16">
        <v>9.3691450289891495E-2</v>
      </c>
      <c r="R304" s="17">
        <v>1026160.1</v>
      </c>
      <c r="S304" s="16">
        <v>0.101964407936239</v>
      </c>
      <c r="T304" s="17">
        <v>3047374.36</v>
      </c>
      <c r="U304" s="16">
        <v>7.2536121936634806E-2</v>
      </c>
      <c r="V304" s="18">
        <v>10.7465568189603</v>
      </c>
      <c r="W304" s="16">
        <v>-7.50746356848423E-3</v>
      </c>
      <c r="X304" s="18">
        <v>3.61875060863871</v>
      </c>
      <c r="Y304" s="16">
        <v>1.9724583555337401E-2</v>
      </c>
      <c r="Z304" s="15">
        <v>22795133.300000001</v>
      </c>
      <c r="AA304" s="16">
        <v>0.120739621128288</v>
      </c>
      <c r="AB304" s="17">
        <v>2090261</v>
      </c>
      <c r="AC304" s="16">
        <v>0.112972572309705</v>
      </c>
      <c r="AD304" s="17">
        <v>6213561.0800000001</v>
      </c>
      <c r="AE304" s="16">
        <v>7.9538114841144994E-2</v>
      </c>
      <c r="AF304" s="18">
        <v>10.905400473912101</v>
      </c>
      <c r="AG304" s="16">
        <v>6.9786524949710096E-3</v>
      </c>
      <c r="AH304" s="18">
        <v>3.6686101587336499</v>
      </c>
      <c r="AI304" s="16">
        <v>3.8165865309170502E-2</v>
      </c>
      <c r="AJ304" s="15">
        <v>39510470.520000003</v>
      </c>
      <c r="AK304" s="16">
        <v>0.15290147758505701</v>
      </c>
      <c r="AL304" s="17">
        <v>3665036.67</v>
      </c>
      <c r="AM304" s="16">
        <v>0.19691985668443801</v>
      </c>
      <c r="AN304" s="17">
        <v>10836816.800000001</v>
      </c>
      <c r="AO304" s="16">
        <v>0.10866970260762999</v>
      </c>
      <c r="AP304" s="18">
        <v>10.7803752260956</v>
      </c>
      <c r="AQ304" s="16">
        <v>-3.6776379682859899E-2</v>
      </c>
      <c r="AR304" s="18">
        <v>3.6459479983088801</v>
      </c>
      <c r="AS304" s="16">
        <v>3.9896260241795302E-2</v>
      </c>
    </row>
    <row r="305" spans="3:45" x14ac:dyDescent="0.2">
      <c r="C305" s="144" t="s">
        <v>19</v>
      </c>
      <c r="D305" s="144" t="s">
        <v>12</v>
      </c>
      <c r="E305" s="145" t="s">
        <v>271</v>
      </c>
      <c r="F305" s="15">
        <v>449372.85</v>
      </c>
      <c r="G305" s="16">
        <v>0.27857684490594498</v>
      </c>
      <c r="H305" s="17">
        <v>102576.7</v>
      </c>
      <c r="I305" s="16">
        <v>0.18899027739092</v>
      </c>
      <c r="J305" s="17">
        <v>166363.5</v>
      </c>
      <c r="K305" s="16">
        <v>0.21247738040429701</v>
      </c>
      <c r="L305" s="18">
        <v>4.3808472099414404</v>
      </c>
      <c r="M305" s="16">
        <v>7.5346762053942098E-2</v>
      </c>
      <c r="N305" s="18">
        <v>2.7011504927463101</v>
      </c>
      <c r="O305" s="16">
        <v>5.4516039284466598E-2</v>
      </c>
      <c r="P305" s="15">
        <v>1230489.8899999999</v>
      </c>
      <c r="Q305" s="16">
        <v>6.1595016782872401E-2</v>
      </c>
      <c r="R305" s="17">
        <v>307642.77</v>
      </c>
      <c r="S305" s="16">
        <v>4.6259247062659901E-2</v>
      </c>
      <c r="T305" s="17">
        <v>512089.2</v>
      </c>
      <c r="U305" s="16">
        <v>6.3737853404027697E-2</v>
      </c>
      <c r="V305" s="18">
        <v>3.99973609001115</v>
      </c>
      <c r="W305" s="16">
        <v>1.46577148668146E-2</v>
      </c>
      <c r="X305" s="18">
        <v>2.4028819393183798</v>
      </c>
      <c r="Y305" s="16">
        <v>-2.0144405074033699E-3</v>
      </c>
      <c r="Z305" s="15">
        <v>2469776.98</v>
      </c>
      <c r="AA305" s="16">
        <v>2.7364498228222799E-2</v>
      </c>
      <c r="AB305" s="17">
        <v>636974.22</v>
      </c>
      <c r="AC305" s="16">
        <v>5.21248190317493E-2</v>
      </c>
      <c r="AD305" s="17">
        <v>1025970.2</v>
      </c>
      <c r="AE305" s="16">
        <v>7.0291618079648996E-2</v>
      </c>
      <c r="AF305" s="18">
        <v>3.8773578309024801</v>
      </c>
      <c r="AG305" s="16">
        <v>-2.3533634370789799E-2</v>
      </c>
      <c r="AH305" s="18">
        <v>2.4072599574529598</v>
      </c>
      <c r="AI305" s="16">
        <v>-4.0107872589386001E-2</v>
      </c>
      <c r="AJ305" s="15">
        <v>4570748.66</v>
      </c>
      <c r="AK305" s="16">
        <v>3.4487280024869803E-2</v>
      </c>
      <c r="AL305" s="17">
        <v>1170651.3899999999</v>
      </c>
      <c r="AM305" s="16">
        <v>5.7165364686714397E-2</v>
      </c>
      <c r="AN305" s="17">
        <v>1911436.55</v>
      </c>
      <c r="AO305" s="16">
        <v>7.6090488821055804E-2</v>
      </c>
      <c r="AP305" s="18">
        <v>3.9044490093673399</v>
      </c>
      <c r="AQ305" s="16">
        <v>-2.1451785519444499E-2</v>
      </c>
      <c r="AR305" s="18">
        <v>2.3912636074684199</v>
      </c>
      <c r="AS305" s="16">
        <v>-3.8661440862436898E-2</v>
      </c>
    </row>
    <row r="306" spans="3:45" x14ac:dyDescent="0.2">
      <c r="C306" s="144" t="s">
        <v>19</v>
      </c>
      <c r="D306" s="144" t="s">
        <v>12</v>
      </c>
      <c r="E306" s="145" t="s">
        <v>272</v>
      </c>
      <c r="F306" s="15">
        <v>761793.64</v>
      </c>
      <c r="G306" s="16">
        <v>-3.0397853813933499E-2</v>
      </c>
      <c r="H306" s="17">
        <v>205491.44</v>
      </c>
      <c r="I306" s="16">
        <v>-2.89044111031047E-2</v>
      </c>
      <c r="J306" s="17">
        <v>336624.83</v>
      </c>
      <c r="K306" s="16">
        <v>-4.6725956165145202E-2</v>
      </c>
      <c r="L306" s="18">
        <v>3.70717943287565</v>
      </c>
      <c r="M306" s="16">
        <v>-1.53789465002649E-3</v>
      </c>
      <c r="N306" s="18">
        <v>2.2630346073995802</v>
      </c>
      <c r="O306" s="16">
        <v>1.7128445337215598E-2</v>
      </c>
      <c r="P306" s="15">
        <v>2542291.7999999998</v>
      </c>
      <c r="Q306" s="16">
        <v>-3.4988687034502697E-2</v>
      </c>
      <c r="R306" s="17">
        <v>675461.69</v>
      </c>
      <c r="S306" s="16">
        <v>-3.1795142434954203E-2</v>
      </c>
      <c r="T306" s="17">
        <v>1091185.22</v>
      </c>
      <c r="U306" s="16">
        <v>-5.7235594503864798E-2</v>
      </c>
      <c r="V306" s="18">
        <v>3.7637838498287</v>
      </c>
      <c r="W306" s="16">
        <v>-3.2984182785242601E-3</v>
      </c>
      <c r="X306" s="18">
        <v>2.3298444236625602</v>
      </c>
      <c r="Y306" s="16">
        <v>2.35975258926482E-2</v>
      </c>
      <c r="Z306" s="15">
        <v>5110188.74</v>
      </c>
      <c r="AA306" s="16">
        <v>-2.3026951052571101E-2</v>
      </c>
      <c r="AB306" s="17">
        <v>1354684.9</v>
      </c>
      <c r="AC306" s="16">
        <v>-2.1972219802855499E-2</v>
      </c>
      <c r="AD306" s="17">
        <v>2182275.2400000002</v>
      </c>
      <c r="AE306" s="16">
        <v>-4.1670819488203899E-2</v>
      </c>
      <c r="AF306" s="18">
        <v>3.7722342221427301</v>
      </c>
      <c r="AG306" s="16">
        <v>-1.07842667771968E-3</v>
      </c>
      <c r="AH306" s="18">
        <v>2.3416792924800802</v>
      </c>
      <c r="AI306" s="16">
        <v>1.9454555715058299E-2</v>
      </c>
      <c r="AJ306" s="15">
        <v>9908992.2799999993</v>
      </c>
      <c r="AK306" s="16">
        <v>-9.2470725217890792E-3</v>
      </c>
      <c r="AL306" s="17">
        <v>2638644.7799999998</v>
      </c>
      <c r="AM306" s="16">
        <v>-9.3426830684487198E-3</v>
      </c>
      <c r="AN306" s="17">
        <v>4283385.83</v>
      </c>
      <c r="AO306" s="16">
        <v>-3.0318296480077198E-2</v>
      </c>
      <c r="AP306" s="18">
        <v>3.75533393320188</v>
      </c>
      <c r="AQ306" s="16">
        <v>9.6512229835198399E-5</v>
      </c>
      <c r="AR306" s="18">
        <v>2.3133550591215402</v>
      </c>
      <c r="AS306" s="16">
        <v>2.1730041808358299E-2</v>
      </c>
    </row>
    <row r="307" spans="3:45" ht="11.25" customHeight="1" x14ac:dyDescent="0.2">
      <c r="C307" s="144" t="s">
        <v>19</v>
      </c>
      <c r="D307" s="144" t="s">
        <v>12</v>
      </c>
      <c r="E307" s="145" t="s">
        <v>273</v>
      </c>
      <c r="F307" s="15">
        <v>1339978.01</v>
      </c>
      <c r="G307" s="16">
        <v>4.3763720268734296E-3</v>
      </c>
      <c r="H307" s="17">
        <v>353152.05</v>
      </c>
      <c r="I307" s="16">
        <v>-7.6615836426275494E-2</v>
      </c>
      <c r="J307" s="17">
        <v>610066.65</v>
      </c>
      <c r="K307" s="16">
        <v>-9.6074126151418304E-2</v>
      </c>
      <c r="L307" s="18">
        <v>3.79433733996447</v>
      </c>
      <c r="M307" s="16">
        <v>8.7712364634551607E-2</v>
      </c>
      <c r="N307" s="18">
        <v>2.1964452736434601</v>
      </c>
      <c r="O307" s="16">
        <v>0.111126919899539</v>
      </c>
      <c r="P307" s="15">
        <v>4476412.75</v>
      </c>
      <c r="Q307" s="16">
        <v>2.8327412756135898E-3</v>
      </c>
      <c r="R307" s="17">
        <v>1210150.95</v>
      </c>
      <c r="S307" s="16">
        <v>-3.04052853851157E-2</v>
      </c>
      <c r="T307" s="17">
        <v>2114285.0299999998</v>
      </c>
      <c r="U307" s="16">
        <v>-3.6343955055817702E-2</v>
      </c>
      <c r="V307" s="18">
        <v>3.6990532048915101</v>
      </c>
      <c r="W307" s="16">
        <v>3.4280329873632998E-2</v>
      </c>
      <c r="X307" s="18">
        <v>2.1172229318579601</v>
      </c>
      <c r="Y307" s="16">
        <v>4.0654231908751802E-2</v>
      </c>
      <c r="Z307" s="15">
        <v>9049229.2400000002</v>
      </c>
      <c r="AA307" s="16">
        <v>2.5480627468711099E-3</v>
      </c>
      <c r="AB307" s="17">
        <v>2455152.06</v>
      </c>
      <c r="AC307" s="16">
        <v>-1.5026688716399301E-2</v>
      </c>
      <c r="AD307" s="17">
        <v>4269562.91</v>
      </c>
      <c r="AE307" s="16">
        <v>-1.98359057075327E-2</v>
      </c>
      <c r="AF307" s="18">
        <v>3.6858121284756602</v>
      </c>
      <c r="AG307" s="16">
        <v>1.7842870727499498E-2</v>
      </c>
      <c r="AH307" s="18">
        <v>2.1194743890071899</v>
      </c>
      <c r="AI307" s="16">
        <v>2.2836960244459598E-2</v>
      </c>
      <c r="AJ307" s="15">
        <v>16937723.510000002</v>
      </c>
      <c r="AK307" s="16">
        <v>-1.3172563364183701E-2</v>
      </c>
      <c r="AL307" s="17">
        <v>4605921.42</v>
      </c>
      <c r="AM307" s="16">
        <v>-9.40350625266528E-3</v>
      </c>
      <c r="AN307" s="17">
        <v>8055510.6699999999</v>
      </c>
      <c r="AO307" s="16">
        <v>-2.50299161285744E-2</v>
      </c>
      <c r="AP307" s="18">
        <v>3.6773800431011301</v>
      </c>
      <c r="AQ307" s="16">
        <v>-3.8048359097864301E-3</v>
      </c>
      <c r="AR307" s="18">
        <v>2.1026256687957399</v>
      </c>
      <c r="AS307" s="16">
        <v>1.21617606124973E-2</v>
      </c>
    </row>
    <row r="308" spans="3:45" ht="11.25" customHeight="1" x14ac:dyDescent="0.2">
      <c r="C308" s="144" t="s">
        <v>19</v>
      </c>
      <c r="D308" s="144" t="s">
        <v>12</v>
      </c>
      <c r="E308" s="145" t="s">
        <v>274</v>
      </c>
      <c r="F308" s="15">
        <v>493757.23</v>
      </c>
      <c r="G308" s="16">
        <v>-2.0522039131570202E-2</v>
      </c>
      <c r="H308" s="17">
        <v>134553.25</v>
      </c>
      <c r="I308" s="16">
        <v>-2.7180027501473299E-2</v>
      </c>
      <c r="J308" s="17">
        <v>219408.65</v>
      </c>
      <c r="K308" s="16">
        <v>-2.50559193258026E-2</v>
      </c>
      <c r="L308" s="18">
        <v>3.6696046360827399</v>
      </c>
      <c r="M308" s="16">
        <v>6.8440087149970099E-3</v>
      </c>
      <c r="N308" s="18">
        <v>2.2504000184131301</v>
      </c>
      <c r="O308" s="16">
        <v>4.6504002476707197E-3</v>
      </c>
      <c r="P308" s="15">
        <v>1612562.2</v>
      </c>
      <c r="Q308" s="16">
        <v>-2.5017951070062699E-2</v>
      </c>
      <c r="R308" s="17">
        <v>431850.15</v>
      </c>
      <c r="S308" s="16">
        <v>-3.7224003752918802E-2</v>
      </c>
      <c r="T308" s="17">
        <v>697663.37</v>
      </c>
      <c r="U308" s="16">
        <v>-4.1678316648773299E-2</v>
      </c>
      <c r="V308" s="18">
        <v>3.7340781287212699</v>
      </c>
      <c r="W308" s="16">
        <v>1.2677977775137199E-2</v>
      </c>
      <c r="X308" s="18">
        <v>2.3113757570502802</v>
      </c>
      <c r="Y308" s="16">
        <v>1.7384940639608298E-2</v>
      </c>
      <c r="Z308" s="15">
        <v>3098561.74</v>
      </c>
      <c r="AA308" s="16">
        <v>-1.1678505784385101E-2</v>
      </c>
      <c r="AB308" s="17">
        <v>828317.83</v>
      </c>
      <c r="AC308" s="16">
        <v>-2.4488922929170601E-2</v>
      </c>
      <c r="AD308" s="17">
        <v>1331785.75</v>
      </c>
      <c r="AE308" s="16">
        <v>-2.8527431624664999E-2</v>
      </c>
      <c r="AF308" s="18">
        <v>3.74078841210022</v>
      </c>
      <c r="AG308" s="16">
        <v>1.3132005823297601E-2</v>
      </c>
      <c r="AH308" s="18">
        <v>2.3266217858240301</v>
      </c>
      <c r="AI308" s="16">
        <v>1.7343696969701901E-2</v>
      </c>
      <c r="AJ308" s="15">
        <v>6024294.8200000003</v>
      </c>
      <c r="AK308" s="16">
        <v>-5.6523143063260204E-3</v>
      </c>
      <c r="AL308" s="17">
        <v>1624394.36</v>
      </c>
      <c r="AM308" s="16">
        <v>-1.8520327128480001E-2</v>
      </c>
      <c r="AN308" s="17">
        <v>2612967.7799999998</v>
      </c>
      <c r="AO308" s="16">
        <v>-2.6737504214217198E-2</v>
      </c>
      <c r="AP308" s="18">
        <v>3.7086405668140801</v>
      </c>
      <c r="AQ308" s="16">
        <v>1.3110829676692101E-2</v>
      </c>
      <c r="AR308" s="18">
        <v>2.30553735339209</v>
      </c>
      <c r="AS308" s="16">
        <v>2.1664443045108402E-2</v>
      </c>
    </row>
    <row r="309" spans="3:45" ht="12" customHeight="1" x14ac:dyDescent="0.2">
      <c r="C309" s="144" t="s">
        <v>19</v>
      </c>
      <c r="D309" s="144" t="s">
        <v>12</v>
      </c>
      <c r="E309" s="145" t="s">
        <v>275</v>
      </c>
      <c r="F309" s="15">
        <v>1402954.72</v>
      </c>
      <c r="G309" s="16">
        <v>5.6413217250731999E-2</v>
      </c>
      <c r="H309" s="17">
        <v>402065.53</v>
      </c>
      <c r="I309" s="16">
        <v>9.6390754428775302E-3</v>
      </c>
      <c r="J309" s="17">
        <v>644600.23</v>
      </c>
      <c r="K309" s="16">
        <v>6.4643530392144996E-3</v>
      </c>
      <c r="L309" s="18">
        <v>3.4893683126728101</v>
      </c>
      <c r="M309" s="16">
        <v>4.6327586704522999E-2</v>
      </c>
      <c r="N309" s="18">
        <v>2.1764725712244899</v>
      </c>
      <c r="O309" s="16">
        <v>4.9628050969403301E-2</v>
      </c>
      <c r="P309" s="15">
        <v>4400215.58</v>
      </c>
      <c r="Q309" s="16">
        <v>1.16189085006743E-2</v>
      </c>
      <c r="R309" s="17">
        <v>1292686.08</v>
      </c>
      <c r="S309" s="16">
        <v>2.5420263093219701E-3</v>
      </c>
      <c r="T309" s="17">
        <v>2109831.1</v>
      </c>
      <c r="U309" s="16">
        <v>1.19099877271392E-2</v>
      </c>
      <c r="V309" s="18">
        <v>3.40393205131442</v>
      </c>
      <c r="W309" s="16">
        <v>9.0538670231783396E-3</v>
      </c>
      <c r="X309" s="18">
        <v>2.0855771725044701</v>
      </c>
      <c r="Y309" s="16">
        <v>-2.8765327943727997E-4</v>
      </c>
      <c r="Z309" s="15">
        <v>9161295.3399999999</v>
      </c>
      <c r="AA309" s="16">
        <v>1.2929566611673301E-2</v>
      </c>
      <c r="AB309" s="17">
        <v>2738060.76</v>
      </c>
      <c r="AC309" s="16">
        <v>3.3599353429624799E-2</v>
      </c>
      <c r="AD309" s="17">
        <v>4431035.3</v>
      </c>
      <c r="AE309" s="16">
        <v>4.81286653859666E-2</v>
      </c>
      <c r="AF309" s="18">
        <v>3.3459065166983399</v>
      </c>
      <c r="AG309" s="16">
        <v>-1.9997871273202999E-2</v>
      </c>
      <c r="AH309" s="18">
        <v>2.0675293063000399</v>
      </c>
      <c r="AI309" s="16">
        <v>-3.35828032728515E-2</v>
      </c>
      <c r="AJ309" s="15">
        <v>16918951.859999999</v>
      </c>
      <c r="AK309" s="16">
        <v>1.7335059927633401E-2</v>
      </c>
      <c r="AL309" s="17">
        <v>5032943.6100000003</v>
      </c>
      <c r="AM309" s="16">
        <v>4.0355270856666701E-2</v>
      </c>
      <c r="AN309" s="17">
        <v>8205710.9900000002</v>
      </c>
      <c r="AO309" s="16">
        <v>4.7403151253871303E-2</v>
      </c>
      <c r="AP309" s="18">
        <v>3.3616414510155801</v>
      </c>
      <c r="AQ309" s="16">
        <v>-2.2127259383304301E-2</v>
      </c>
      <c r="AR309" s="18">
        <v>2.0618508110532399</v>
      </c>
      <c r="AS309" s="16">
        <v>-2.87072759808321E-2</v>
      </c>
    </row>
    <row r="310" spans="3:45" x14ac:dyDescent="0.2">
      <c r="C310" s="144" t="s">
        <v>19</v>
      </c>
      <c r="D310" s="144" t="s">
        <v>12</v>
      </c>
      <c r="E310" s="145" t="s">
        <v>276</v>
      </c>
      <c r="F310" s="15">
        <v>558327.06999999995</v>
      </c>
      <c r="G310" s="16">
        <v>8.5268227345118304E-4</v>
      </c>
      <c r="H310" s="142">
        <v>148645.93</v>
      </c>
      <c r="I310" s="141">
        <v>-7.8495431034792701E-2</v>
      </c>
      <c r="J310" s="17">
        <v>238196.68</v>
      </c>
      <c r="K310" s="16">
        <v>-3.6291299458325002E-2</v>
      </c>
      <c r="L310" s="18">
        <v>3.7560871663287401</v>
      </c>
      <c r="M310" s="16">
        <v>8.6107129558073703E-2</v>
      </c>
      <c r="N310" s="18">
        <v>2.3439750293748798</v>
      </c>
      <c r="O310" s="16">
        <v>3.8542748146715503E-2</v>
      </c>
      <c r="P310" s="15">
        <v>1795406.31</v>
      </c>
      <c r="Q310" s="16">
        <v>-4.8998836860969699E-3</v>
      </c>
      <c r="R310" s="17">
        <v>494218.78</v>
      </c>
      <c r="S310" s="16">
        <v>-1.89631465734054E-2</v>
      </c>
      <c r="T310" s="17">
        <v>808262.56</v>
      </c>
      <c r="U310" s="16">
        <v>5.3630229312391399E-2</v>
      </c>
      <c r="V310" s="18">
        <v>3.63281684682237</v>
      </c>
      <c r="W310" s="16">
        <v>1.43351015185492E-2</v>
      </c>
      <c r="X310" s="18">
        <v>2.2213156947415702</v>
      </c>
      <c r="Y310" s="16">
        <v>-5.5550905213383697E-2</v>
      </c>
      <c r="Z310" s="15">
        <v>3643090.85</v>
      </c>
      <c r="AA310" s="16">
        <v>-2.1197175502882401E-2</v>
      </c>
      <c r="AB310" s="17">
        <v>1004866.77</v>
      </c>
      <c r="AC310" s="16">
        <v>-3.3583883081421899E-2</v>
      </c>
      <c r="AD310" s="17">
        <v>1564240.56</v>
      </c>
      <c r="AE310" s="16">
        <v>1.5911923278647901E-2</v>
      </c>
      <c r="AF310" s="18">
        <v>3.6254466350797898</v>
      </c>
      <c r="AG310" s="16">
        <v>1.2817157497367299E-2</v>
      </c>
      <c r="AH310" s="18">
        <v>2.3289837529848998</v>
      </c>
      <c r="AI310" s="16">
        <v>-3.65278701147322E-2</v>
      </c>
      <c r="AJ310" s="15">
        <v>6801978.1699999999</v>
      </c>
      <c r="AK310" s="16">
        <v>-1.1796413804649899E-2</v>
      </c>
      <c r="AL310" s="17">
        <v>1882835.21</v>
      </c>
      <c r="AM310" s="16">
        <v>-1.05370369561657E-2</v>
      </c>
      <c r="AN310" s="17">
        <v>2939738.93</v>
      </c>
      <c r="AO310" s="16">
        <v>1.94287536342049E-2</v>
      </c>
      <c r="AP310" s="18">
        <v>3.6126253290111401</v>
      </c>
      <c r="AQ310" s="16">
        <v>-1.2727882654748001E-3</v>
      </c>
      <c r="AR310" s="18">
        <v>2.3138034811819201</v>
      </c>
      <c r="AS310" s="16">
        <v>-3.06300634816692E-2</v>
      </c>
    </row>
    <row r="311" spans="3:45" x14ac:dyDescent="0.2">
      <c r="C311" s="144" t="s">
        <v>19</v>
      </c>
      <c r="D311" s="144" t="s">
        <v>12</v>
      </c>
      <c r="E311" s="145" t="s">
        <v>277</v>
      </c>
      <c r="F311" s="15">
        <v>386573.6</v>
      </c>
      <c r="G311" s="16">
        <v>4.28719796124837E-2</v>
      </c>
      <c r="H311" s="142">
        <v>124850.73</v>
      </c>
      <c r="I311" s="141">
        <v>0.17901286273320299</v>
      </c>
      <c r="J311" s="17">
        <v>193270.18</v>
      </c>
      <c r="K311" s="16">
        <v>6.86125234614057E-2</v>
      </c>
      <c r="L311" s="18">
        <v>3.0962862612016799</v>
      </c>
      <c r="M311" s="16">
        <v>-0.115470227190835</v>
      </c>
      <c r="N311" s="18">
        <v>2.0001719872149999</v>
      </c>
      <c r="O311" s="16">
        <v>-2.4087817879528701E-2</v>
      </c>
      <c r="P311" s="15">
        <v>1291001.44</v>
      </c>
      <c r="Q311" s="16">
        <v>5.5681951953915398E-2</v>
      </c>
      <c r="R311" s="17">
        <v>413598.84</v>
      </c>
      <c r="S311" s="16">
        <v>0.15459356029218799</v>
      </c>
      <c r="T311" s="17">
        <v>639997.54</v>
      </c>
      <c r="U311" s="16">
        <v>5.3452483217614498E-2</v>
      </c>
      <c r="V311" s="18">
        <v>3.12138554353779</v>
      </c>
      <c r="W311" s="16">
        <v>-8.5667902316414704E-2</v>
      </c>
      <c r="X311" s="18">
        <v>2.0171975036029002</v>
      </c>
      <c r="Y311" s="16">
        <v>2.1163448487882602E-3</v>
      </c>
      <c r="Z311" s="15">
        <v>2492264.5699999998</v>
      </c>
      <c r="AA311" s="16">
        <v>2.28150506179376E-2</v>
      </c>
      <c r="AB311" s="17">
        <v>779343.24</v>
      </c>
      <c r="AC311" s="16">
        <v>0.10465032124363299</v>
      </c>
      <c r="AD311" s="17">
        <v>1222652</v>
      </c>
      <c r="AE311" s="16">
        <v>2.4195398721845701E-2</v>
      </c>
      <c r="AF311" s="18">
        <v>3.1979036220292398</v>
      </c>
      <c r="AG311" s="16">
        <v>-7.4082511951441304E-2</v>
      </c>
      <c r="AH311" s="18">
        <v>2.0384087786222098</v>
      </c>
      <c r="AI311" s="16">
        <v>-1.34773902092385E-3</v>
      </c>
      <c r="AJ311" s="15">
        <v>4718250.41</v>
      </c>
      <c r="AK311" s="16">
        <v>-1.03853206126229E-2</v>
      </c>
      <c r="AL311" s="17">
        <v>1420819.33</v>
      </c>
      <c r="AM311" s="16">
        <v>3.4263689685514701E-2</v>
      </c>
      <c r="AN311" s="17">
        <v>2313322.2599999998</v>
      </c>
      <c r="AO311" s="16">
        <v>-1.1120966890991801E-2</v>
      </c>
      <c r="AP311" s="18">
        <v>3.3207954807315301</v>
      </c>
      <c r="AQ311" s="16">
        <v>-4.3169851889235202E-2</v>
      </c>
      <c r="AR311" s="18">
        <v>2.0395992774478402</v>
      </c>
      <c r="AS311" s="16">
        <v>7.4391938117656297E-4</v>
      </c>
    </row>
    <row r="312" spans="3:45" x14ac:dyDescent="0.2">
      <c r="C312" s="144" t="s">
        <v>19</v>
      </c>
      <c r="D312" s="144" t="s">
        <v>12</v>
      </c>
      <c r="E312" s="145" t="s">
        <v>278</v>
      </c>
      <c r="F312" s="15">
        <v>1378865.51</v>
      </c>
      <c r="G312" s="16">
        <v>0.13963771772024</v>
      </c>
      <c r="H312" s="142">
        <v>399402.85</v>
      </c>
      <c r="I312" s="141">
        <v>0.156965495242151</v>
      </c>
      <c r="J312" s="17">
        <v>638073.84</v>
      </c>
      <c r="K312" s="16">
        <v>0.11389870895574999</v>
      </c>
      <c r="L312" s="18">
        <v>3.4523176537172899</v>
      </c>
      <c r="M312" s="16">
        <v>-1.49769181476624E-2</v>
      </c>
      <c r="N312" s="18">
        <v>2.16098110212448</v>
      </c>
      <c r="O312" s="16">
        <v>2.3107135826218199E-2</v>
      </c>
      <c r="P312" s="15">
        <v>4524031.1399999997</v>
      </c>
      <c r="Q312" s="16">
        <v>0.13866520029881499</v>
      </c>
      <c r="R312" s="17">
        <v>1301573.7</v>
      </c>
      <c r="S312" s="16">
        <v>0.133735220509859</v>
      </c>
      <c r="T312" s="17">
        <v>2097688.3199999998</v>
      </c>
      <c r="U312" s="16">
        <v>9.0368964781712705E-2</v>
      </c>
      <c r="V312" s="18">
        <v>3.4758163444759198</v>
      </c>
      <c r="W312" s="16">
        <v>4.3484401823026299E-3</v>
      </c>
      <c r="X312" s="18">
        <v>2.15667461026813</v>
      </c>
      <c r="Y312" s="16">
        <v>4.4293479617490299E-2</v>
      </c>
      <c r="Z312" s="15">
        <v>9109070.7699999996</v>
      </c>
      <c r="AA312" s="16">
        <v>0.100932019156798</v>
      </c>
      <c r="AB312" s="17">
        <v>2637960.86</v>
      </c>
      <c r="AC312" s="16">
        <v>0.103925373738371</v>
      </c>
      <c r="AD312" s="17">
        <v>4262867.47</v>
      </c>
      <c r="AE312" s="16">
        <v>8.9303905370456904E-2</v>
      </c>
      <c r="AF312" s="18">
        <v>3.4530727533235699</v>
      </c>
      <c r="AG312" s="16">
        <v>-2.7115551945657299E-3</v>
      </c>
      <c r="AH312" s="18">
        <v>2.1368411835707399</v>
      </c>
      <c r="AI312" s="16">
        <v>1.0674811436012101E-2</v>
      </c>
      <c r="AJ312" s="15">
        <v>16978243.199999999</v>
      </c>
      <c r="AK312" s="16">
        <v>6.83688376416558E-2</v>
      </c>
      <c r="AL312" s="17">
        <v>4888609.17</v>
      </c>
      <c r="AM312" s="16">
        <v>7.0420736482856405E-2</v>
      </c>
      <c r="AN312" s="17">
        <v>7899359.7199999997</v>
      </c>
      <c r="AO312" s="16">
        <v>6.41510571758276E-2</v>
      </c>
      <c r="AP312" s="18">
        <v>3.4730211824235502</v>
      </c>
      <c r="AQ312" s="16">
        <v>-1.91690871754087E-3</v>
      </c>
      <c r="AR312" s="18">
        <v>2.1493189070771899</v>
      </c>
      <c r="AS312" s="16">
        <v>3.9635166806316902E-3</v>
      </c>
    </row>
    <row r="313" spans="3:45" x14ac:dyDescent="0.2">
      <c r="C313" s="144" t="s">
        <v>19</v>
      </c>
      <c r="D313" s="144" t="s">
        <v>12</v>
      </c>
      <c r="E313" s="145" t="s">
        <v>279</v>
      </c>
      <c r="F313" s="15">
        <v>523767.01</v>
      </c>
      <c r="G313" s="16">
        <v>0.104629886557826</v>
      </c>
      <c r="H313" s="142">
        <v>161056.22</v>
      </c>
      <c r="I313" s="141">
        <v>0.18565525185974299</v>
      </c>
      <c r="J313" s="17">
        <v>253227.56</v>
      </c>
      <c r="K313" s="16">
        <v>0.194852595442737</v>
      </c>
      <c r="L313" s="18">
        <v>3.2520756416610301</v>
      </c>
      <c r="M313" s="16">
        <v>-6.8338047821933007E-2</v>
      </c>
      <c r="N313" s="18">
        <v>2.0683649520612999</v>
      </c>
      <c r="O313" s="16">
        <v>-7.5509488977157493E-2</v>
      </c>
      <c r="P313" s="15">
        <v>1685209.51</v>
      </c>
      <c r="Q313" s="16">
        <v>8.0311051156850097E-2</v>
      </c>
      <c r="R313" s="17">
        <v>497309.73</v>
      </c>
      <c r="S313" s="16">
        <v>5.9968601842020103E-2</v>
      </c>
      <c r="T313" s="17">
        <v>780963.81</v>
      </c>
      <c r="U313" s="16">
        <v>5.3880298534266603E-2</v>
      </c>
      <c r="V313" s="18">
        <v>3.3886517965373399</v>
      </c>
      <c r="W313" s="16">
        <v>1.9191558390954998E-2</v>
      </c>
      <c r="X313" s="18">
        <v>2.15785864648453</v>
      </c>
      <c r="Y313" s="16">
        <v>2.50794636348581E-2</v>
      </c>
      <c r="Z313" s="15">
        <v>3359282.84</v>
      </c>
      <c r="AA313" s="16">
        <v>3.05559576996417E-2</v>
      </c>
      <c r="AB313" s="17">
        <v>973118.47</v>
      </c>
      <c r="AC313" s="16">
        <v>4.0193918567328103E-2</v>
      </c>
      <c r="AD313" s="17">
        <v>1507607.43</v>
      </c>
      <c r="AE313" s="16">
        <v>2.71217114085224E-2</v>
      </c>
      <c r="AF313" s="18">
        <v>3.4520800329686501</v>
      </c>
      <c r="AG313" s="16">
        <v>-9.2655424105544792E-3</v>
      </c>
      <c r="AH313" s="18">
        <v>2.2282212021202401</v>
      </c>
      <c r="AI313" s="16">
        <v>3.3435631366507202E-3</v>
      </c>
      <c r="AJ313" s="15">
        <v>6661204.5199999996</v>
      </c>
      <c r="AK313" s="16">
        <v>2.0779141224509801E-2</v>
      </c>
      <c r="AL313" s="17">
        <v>1888051.17</v>
      </c>
      <c r="AM313" s="16">
        <v>1.59912363659944E-2</v>
      </c>
      <c r="AN313" s="17">
        <v>2955976.88</v>
      </c>
      <c r="AO313" s="16">
        <v>-2.5995227556758701E-2</v>
      </c>
      <c r="AP313" s="18">
        <v>3.5280847393558701</v>
      </c>
      <c r="AQ313" s="16">
        <v>4.7125454306484399E-3</v>
      </c>
      <c r="AR313" s="18">
        <v>2.2534697632682401</v>
      </c>
      <c r="AS313" s="16">
        <v>4.8022730590875203E-2</v>
      </c>
    </row>
    <row r="314" spans="3:45" x14ac:dyDescent="0.2">
      <c r="C314" s="144" t="s">
        <v>19</v>
      </c>
      <c r="D314" s="144" t="s">
        <v>12</v>
      </c>
      <c r="E314" s="145" t="s">
        <v>280</v>
      </c>
      <c r="F314" s="15">
        <v>404919.28</v>
      </c>
      <c r="G314" s="16">
        <v>2.44582116346398E-2</v>
      </c>
      <c r="H314" s="142">
        <v>98142.94</v>
      </c>
      <c r="I314" s="141">
        <v>6.3947578247509601E-2</v>
      </c>
      <c r="J314" s="17">
        <v>168231</v>
      </c>
      <c r="K314" s="16">
        <v>5.71774842329228E-2</v>
      </c>
      <c r="L314" s="18">
        <v>4.12581159684028</v>
      </c>
      <c r="M314" s="16">
        <v>-3.71158950123417E-2</v>
      </c>
      <c r="N314" s="18">
        <v>2.40692428862695</v>
      </c>
      <c r="O314" s="16">
        <v>-3.09496495018751E-2</v>
      </c>
      <c r="P314" s="15">
        <v>1287896.3</v>
      </c>
      <c r="Q314" s="16">
        <v>2.6779495911184998E-3</v>
      </c>
      <c r="R314" s="17">
        <v>327814.19</v>
      </c>
      <c r="S314" s="16">
        <v>6.4463253838233703E-2</v>
      </c>
      <c r="T314" s="17">
        <v>575421.96</v>
      </c>
      <c r="U314" s="16">
        <v>5.7561943720259801E-2</v>
      </c>
      <c r="V314" s="18">
        <v>3.9287387162831502</v>
      </c>
      <c r="W314" s="16">
        <v>-5.8043623417088602E-2</v>
      </c>
      <c r="X314" s="18">
        <v>2.2381771804468502</v>
      </c>
      <c r="Y314" s="16">
        <v>-5.1896718159195498E-2</v>
      </c>
      <c r="Z314" s="15">
        <v>2725466.25</v>
      </c>
      <c r="AA314" s="16">
        <v>-7.3224741893545301E-3</v>
      </c>
      <c r="AB314" s="17">
        <v>717815.85</v>
      </c>
      <c r="AC314" s="16">
        <v>4.5290149348102403E-2</v>
      </c>
      <c r="AD314" s="17">
        <v>1276244.0900000001</v>
      </c>
      <c r="AE314" s="16">
        <v>4.5831365706718898E-2</v>
      </c>
      <c r="AF314" s="18">
        <v>3.7968878090390499</v>
      </c>
      <c r="AG314" s="16">
        <v>-5.0333032957661498E-2</v>
      </c>
      <c r="AH314" s="18">
        <v>2.1355368235241001</v>
      </c>
      <c r="AI314" s="16">
        <v>-5.0824484366229203E-2</v>
      </c>
      <c r="AJ314" s="15">
        <v>5283106.34</v>
      </c>
      <c r="AK314" s="16">
        <v>-2.5778384544561699E-2</v>
      </c>
      <c r="AL314" s="17">
        <v>1352503.78</v>
      </c>
      <c r="AM314" s="16">
        <v>-4.6912740542432302E-2</v>
      </c>
      <c r="AN314" s="17">
        <v>2407046.48</v>
      </c>
      <c r="AO314" s="16">
        <v>-5.4813870371203298E-2</v>
      </c>
      <c r="AP314" s="18">
        <v>3.9061675228737598</v>
      </c>
      <c r="AQ314" s="16">
        <v>2.2174628595810701E-2</v>
      </c>
      <c r="AR314" s="18">
        <v>2.19485015511624</v>
      </c>
      <c r="AS314" s="16">
        <v>3.0719331268693702E-2</v>
      </c>
    </row>
    <row r="315" spans="3:45" x14ac:dyDescent="0.2">
      <c r="C315" s="144" t="s">
        <v>19</v>
      </c>
      <c r="D315" s="144" t="s">
        <v>12</v>
      </c>
      <c r="E315" s="145" t="s">
        <v>281</v>
      </c>
      <c r="F315" s="15">
        <v>391593.92</v>
      </c>
      <c r="G315" s="16">
        <v>1.8604807285716499E-3</v>
      </c>
      <c r="H315" s="142">
        <v>103433.21</v>
      </c>
      <c r="I315" s="141">
        <v>1.56619980199969E-2</v>
      </c>
      <c r="J315" s="17">
        <v>171045.98</v>
      </c>
      <c r="K315" s="16">
        <v>-1.1825505731465401E-3</v>
      </c>
      <c r="L315" s="18">
        <v>3.7859592678212302</v>
      </c>
      <c r="M315" s="16">
        <v>-1.35886912361897E-2</v>
      </c>
      <c r="N315" s="18">
        <v>2.2894073277840299</v>
      </c>
      <c r="O315" s="16">
        <v>3.0466341006200499E-3</v>
      </c>
      <c r="P315" s="15">
        <v>1248493.72</v>
      </c>
      <c r="Q315" s="16">
        <v>-3.8256322287080903E-2</v>
      </c>
      <c r="R315" s="17">
        <v>337598.97</v>
      </c>
      <c r="S315" s="16">
        <v>-1.8019941702318899E-2</v>
      </c>
      <c r="T315" s="17">
        <v>568623.42000000004</v>
      </c>
      <c r="U315" s="16">
        <v>-3.52552515980704E-2</v>
      </c>
      <c r="V315" s="18">
        <v>3.6981561880950098</v>
      </c>
      <c r="W315" s="16">
        <v>-2.06077306904205E-2</v>
      </c>
      <c r="X315" s="18">
        <v>2.1956424517301798</v>
      </c>
      <c r="Y315" s="16">
        <v>-3.11074063267189E-3</v>
      </c>
      <c r="Z315" s="15">
        <v>2505965.2999999998</v>
      </c>
      <c r="AA315" s="16">
        <v>-2.9234447713758199E-2</v>
      </c>
      <c r="AB315" s="17">
        <v>679708.46</v>
      </c>
      <c r="AC315" s="16">
        <v>-1.22848611150588E-2</v>
      </c>
      <c r="AD315" s="17">
        <v>1141766.25</v>
      </c>
      <c r="AE315" s="16">
        <v>-3.1569880617484801E-2</v>
      </c>
      <c r="AF315" s="18">
        <v>3.6868237597042701</v>
      </c>
      <c r="AG315" s="16">
        <v>-1.7160399726012399E-2</v>
      </c>
      <c r="AH315" s="18">
        <v>2.1948146566777602</v>
      </c>
      <c r="AI315" s="16">
        <v>2.4115657464429002E-3</v>
      </c>
      <c r="AJ315" s="15">
        <v>4900049.75</v>
      </c>
      <c r="AK315" s="16">
        <v>-3.7199939333994701E-2</v>
      </c>
      <c r="AL315" s="17">
        <v>1325077.3600000001</v>
      </c>
      <c r="AM315" s="16">
        <v>-3.9579906479678899E-2</v>
      </c>
      <c r="AN315" s="17">
        <v>2222834.8199999998</v>
      </c>
      <c r="AO315" s="16">
        <v>-6.5770080010445306E-2</v>
      </c>
      <c r="AP315" s="18">
        <v>3.6979348511395602</v>
      </c>
      <c r="AQ315" s="16">
        <v>2.4780480559924698E-3</v>
      </c>
      <c r="AR315" s="18">
        <v>2.20441469870442</v>
      </c>
      <c r="AS315" s="16">
        <v>3.0581487560118002E-2</v>
      </c>
    </row>
    <row r="316" spans="3:45" x14ac:dyDescent="0.2">
      <c r="C316" s="144" t="s">
        <v>19</v>
      </c>
      <c r="D316" s="144" t="s">
        <v>12</v>
      </c>
      <c r="E316" s="145" t="s">
        <v>282</v>
      </c>
      <c r="F316" s="15">
        <v>966086.46</v>
      </c>
      <c r="G316" s="16">
        <v>2.5459204594461202E-2</v>
      </c>
      <c r="H316" s="142">
        <v>248121.37</v>
      </c>
      <c r="I316" s="141">
        <v>-2.6529169967688299E-2</v>
      </c>
      <c r="J316" s="17">
        <v>406414.99</v>
      </c>
      <c r="K316" s="16">
        <v>-2.8219986333891198E-2</v>
      </c>
      <c r="L316" s="18">
        <v>3.8936044081974899</v>
      </c>
      <c r="M316" s="16">
        <v>5.3405169377724403E-2</v>
      </c>
      <c r="N316" s="18">
        <v>2.3770935712779702</v>
      </c>
      <c r="O316" s="16">
        <v>5.52380067231922E-2</v>
      </c>
      <c r="P316" s="15">
        <v>3135675.63</v>
      </c>
      <c r="Q316" s="16">
        <v>7.3016331500560996E-3</v>
      </c>
      <c r="R316" s="17">
        <v>810364.04</v>
      </c>
      <c r="S316" s="16">
        <v>-3.2432420363439601E-2</v>
      </c>
      <c r="T316" s="17">
        <v>1327022.8999999999</v>
      </c>
      <c r="U316" s="16">
        <v>-4.18713479105388E-2</v>
      </c>
      <c r="V316" s="18">
        <v>3.86946541951689</v>
      </c>
      <c r="W316" s="16">
        <v>4.1065920716794498E-2</v>
      </c>
      <c r="X316" s="18">
        <v>2.3629401045000802</v>
      </c>
      <c r="Y316" s="16">
        <v>5.1321898111866097E-2</v>
      </c>
      <c r="Z316" s="15">
        <v>6268082.7199999997</v>
      </c>
      <c r="AA316" s="16">
        <v>4.2983626977080502E-3</v>
      </c>
      <c r="AB316" s="17">
        <v>1603777.62</v>
      </c>
      <c r="AC316" s="16">
        <v>-3.53838275024244E-2</v>
      </c>
      <c r="AD316" s="17">
        <v>2615659.4900000002</v>
      </c>
      <c r="AE316" s="16">
        <v>-4.2156096551882502E-2</v>
      </c>
      <c r="AF316" s="18">
        <v>3.9083240979506901</v>
      </c>
      <c r="AG316" s="16">
        <v>4.1137803129909799E-2</v>
      </c>
      <c r="AH316" s="18">
        <v>2.3963680073662799</v>
      </c>
      <c r="AI316" s="16">
        <v>4.8498987238275601E-2</v>
      </c>
      <c r="AJ316" s="15">
        <v>11962789.699999999</v>
      </c>
      <c r="AK316" s="16">
        <v>-3.5215837777792497E-2</v>
      </c>
      <c r="AL316" s="17">
        <v>3135805.41</v>
      </c>
      <c r="AM316" s="16">
        <v>-6.0476049834184101E-2</v>
      </c>
      <c r="AN316" s="17">
        <v>5128891.17</v>
      </c>
      <c r="AO316" s="16">
        <v>-5.9837893366310999E-2</v>
      </c>
      <c r="AP316" s="18">
        <v>3.8149017990245802</v>
      </c>
      <c r="AQ316" s="16">
        <v>2.6886182147813801E-2</v>
      </c>
      <c r="AR316" s="18">
        <v>2.3324319630669801</v>
      </c>
      <c r="AS316" s="16">
        <v>2.6189159736164501E-2</v>
      </c>
    </row>
    <row r="317" spans="3:45" x14ac:dyDescent="0.2">
      <c r="C317" s="144" t="s">
        <v>19</v>
      </c>
      <c r="D317" s="144" t="s">
        <v>12</v>
      </c>
      <c r="E317" s="145" t="s">
        <v>283</v>
      </c>
      <c r="F317" s="15">
        <v>917852.77</v>
      </c>
      <c r="G317" s="16">
        <v>-2.43822182251144E-2</v>
      </c>
      <c r="H317" s="142">
        <v>248078.26</v>
      </c>
      <c r="I317" s="141">
        <v>-4.7011643342143701E-2</v>
      </c>
      <c r="J317" s="17">
        <v>400146.95</v>
      </c>
      <c r="K317" s="16">
        <v>-8.9282557207556804E-2</v>
      </c>
      <c r="L317" s="18">
        <v>3.6998516919620399</v>
      </c>
      <c r="M317" s="16">
        <v>2.3745751938030999E-2</v>
      </c>
      <c r="N317" s="18">
        <v>2.2937892441764198</v>
      </c>
      <c r="O317" s="16">
        <v>7.1262870274500095E-2</v>
      </c>
      <c r="P317" s="15">
        <v>2983079.14</v>
      </c>
      <c r="Q317" s="16">
        <v>-2.8609254726524098E-2</v>
      </c>
      <c r="R317" s="17">
        <v>795970.5</v>
      </c>
      <c r="S317" s="16">
        <v>-4.80281384607801E-2</v>
      </c>
      <c r="T317" s="17">
        <v>1281299.1499999999</v>
      </c>
      <c r="U317" s="16">
        <v>-0.122228041688914</v>
      </c>
      <c r="V317" s="18">
        <v>3.7477257511427902</v>
      </c>
      <c r="W317" s="16">
        <v>2.0398590041157402E-2</v>
      </c>
      <c r="X317" s="18">
        <v>2.32816757897639</v>
      </c>
      <c r="Y317" s="16">
        <v>0.106655021359444</v>
      </c>
      <c r="Z317" s="15">
        <v>6100572.1299999999</v>
      </c>
      <c r="AA317" s="16">
        <v>-2.8831392120698601E-2</v>
      </c>
      <c r="AB317" s="17">
        <v>1620495.57</v>
      </c>
      <c r="AC317" s="16">
        <v>-4.03993112789943E-2</v>
      </c>
      <c r="AD317" s="17">
        <v>2605761.2000000002</v>
      </c>
      <c r="AE317" s="16">
        <v>-0.12025503409125</v>
      </c>
      <c r="AF317" s="18">
        <v>3.7646336361166401</v>
      </c>
      <c r="AG317" s="16">
        <v>1.2054930028983101E-2</v>
      </c>
      <c r="AH317" s="18">
        <v>2.3411861877443001</v>
      </c>
      <c r="AI317" s="16">
        <v>0.10392061962652201</v>
      </c>
      <c r="AJ317" s="15">
        <v>11710379.369999999</v>
      </c>
      <c r="AK317" s="16">
        <v>-4.2556081210849597E-2</v>
      </c>
      <c r="AL317" s="17">
        <v>3155933.68</v>
      </c>
      <c r="AM317" s="16">
        <v>-2.9731902035247001E-2</v>
      </c>
      <c r="AN317" s="17">
        <v>5148231.26</v>
      </c>
      <c r="AO317" s="16">
        <v>-9.42837916378121E-2</v>
      </c>
      <c r="AP317" s="18">
        <v>3.7105910825096902</v>
      </c>
      <c r="AQ317" s="16">
        <v>-1.3217150190244E-2</v>
      </c>
      <c r="AR317" s="18">
        <v>2.2746412852479398</v>
      </c>
      <c r="AS317" s="16">
        <v>5.7112492797828998E-2</v>
      </c>
    </row>
    <row r="318" spans="3:45" x14ac:dyDescent="0.2">
      <c r="C318" s="144" t="s">
        <v>19</v>
      </c>
      <c r="D318" s="144" t="s">
        <v>12</v>
      </c>
      <c r="E318" s="145" t="s">
        <v>284</v>
      </c>
      <c r="F318" s="15">
        <v>941341.79</v>
      </c>
      <c r="G318" s="16">
        <v>4.6621650183895101E-2</v>
      </c>
      <c r="H318" s="142">
        <v>257470.72</v>
      </c>
      <c r="I318" s="141">
        <v>6.9168670219008105E-2</v>
      </c>
      <c r="J318" s="17">
        <v>419288.66</v>
      </c>
      <c r="K318" s="16">
        <v>8.0925598737341207E-3</v>
      </c>
      <c r="L318" s="18">
        <v>3.6561120037260899</v>
      </c>
      <c r="M318" s="16">
        <v>-2.1088365814623498E-2</v>
      </c>
      <c r="N318" s="18">
        <v>2.2450924143762898</v>
      </c>
      <c r="O318" s="16">
        <v>3.82197943361339E-2</v>
      </c>
      <c r="P318" s="15">
        <v>2982088.3</v>
      </c>
      <c r="Q318" s="16">
        <v>9.2432641910934806E-3</v>
      </c>
      <c r="R318" s="17">
        <v>828069.86</v>
      </c>
      <c r="S318" s="16">
        <v>3.42558737748739E-2</v>
      </c>
      <c r="T318" s="17">
        <v>1396150.74</v>
      </c>
      <c r="U318" s="16">
        <v>1.43922696664997E-3</v>
      </c>
      <c r="V318" s="18">
        <v>3.60125207310407</v>
      </c>
      <c r="W318" s="16">
        <v>-2.4184160049764401E-2</v>
      </c>
      <c r="X318" s="18">
        <v>2.1359357657898701</v>
      </c>
      <c r="Y318" s="16">
        <v>7.7928215854713703E-3</v>
      </c>
      <c r="Z318" s="15">
        <v>6026813.2400000002</v>
      </c>
      <c r="AA318" s="16">
        <v>3.6326455356645103E-2</v>
      </c>
      <c r="AB318" s="17">
        <v>1643012.39</v>
      </c>
      <c r="AC318" s="16">
        <v>2.81722388154633E-2</v>
      </c>
      <c r="AD318" s="17">
        <v>2755748.79</v>
      </c>
      <c r="AE318" s="16">
        <v>-4.4954918933801198E-3</v>
      </c>
      <c r="AF318" s="18">
        <v>3.66814838200946</v>
      </c>
      <c r="AG318" s="16">
        <v>7.9307884742891802E-3</v>
      </c>
      <c r="AH318" s="18">
        <v>2.1869966021104599</v>
      </c>
      <c r="AI318" s="16">
        <v>4.1006290697433001E-2</v>
      </c>
      <c r="AJ318" s="15">
        <v>11692544.85</v>
      </c>
      <c r="AK318" s="16">
        <v>2.4724143434468E-2</v>
      </c>
      <c r="AL318" s="17">
        <v>3184099.86</v>
      </c>
      <c r="AM318" s="16">
        <v>1.66796617603906E-2</v>
      </c>
      <c r="AN318" s="17">
        <v>5353596.0599999996</v>
      </c>
      <c r="AO318" s="16">
        <v>-1.3729786445168399E-2</v>
      </c>
      <c r="AP318" s="18">
        <v>3.6721665035970301</v>
      </c>
      <c r="AQ318" s="16">
        <v>7.9125037872285701E-3</v>
      </c>
      <c r="AR318" s="18">
        <v>2.1840543662534002</v>
      </c>
      <c r="AS318" s="16">
        <v>3.8989243871652902E-2</v>
      </c>
    </row>
    <row r="319" spans="3:45" x14ac:dyDescent="0.2">
      <c r="C319" s="144" t="s">
        <v>19</v>
      </c>
      <c r="D319" s="144" t="s">
        <v>12</v>
      </c>
      <c r="E319" s="145" t="s">
        <v>285</v>
      </c>
      <c r="F319" s="15">
        <v>433531.48</v>
      </c>
      <c r="G319" s="16">
        <v>2.5349530109455402E-2</v>
      </c>
      <c r="H319" s="142">
        <v>126258.67</v>
      </c>
      <c r="I319" s="141">
        <v>6.2430794223769001E-2</v>
      </c>
      <c r="J319" s="17">
        <v>223293.36</v>
      </c>
      <c r="K319" s="16">
        <v>4.44541414165604E-2</v>
      </c>
      <c r="L319" s="18">
        <v>3.4336769110588601</v>
      </c>
      <c r="M319" s="16">
        <v>-3.4902286639202702E-2</v>
      </c>
      <c r="N319" s="18">
        <v>1.9415332368145699</v>
      </c>
      <c r="O319" s="16">
        <v>-1.8291479299602401E-2</v>
      </c>
      <c r="P319" s="15">
        <v>1318400.6499999999</v>
      </c>
      <c r="Q319" s="16">
        <v>-6.2079747071261203E-2</v>
      </c>
      <c r="R319" s="17">
        <v>397389.95</v>
      </c>
      <c r="S319" s="16">
        <v>-5.5957906725902201E-2</v>
      </c>
      <c r="T319" s="17">
        <v>719497.53</v>
      </c>
      <c r="U319" s="16">
        <v>-8.98959586232774E-2</v>
      </c>
      <c r="V319" s="18">
        <v>3.3176497040249799</v>
      </c>
      <c r="W319" s="16">
        <v>-6.4847112104158703E-3</v>
      </c>
      <c r="X319" s="18">
        <v>1.8323907936139801</v>
      </c>
      <c r="Y319" s="16">
        <v>3.0563771049668599E-2</v>
      </c>
      <c r="Z319" s="15">
        <v>2685430.99</v>
      </c>
      <c r="AA319" s="16">
        <v>-2.88190270058644E-2</v>
      </c>
      <c r="AB319" s="17">
        <v>781152.49</v>
      </c>
      <c r="AC319" s="16">
        <v>-5.5044958740501998E-2</v>
      </c>
      <c r="AD319" s="17">
        <v>1411259.36</v>
      </c>
      <c r="AE319" s="16">
        <v>-9.5970709401828794E-2</v>
      </c>
      <c r="AF319" s="18">
        <v>3.4377807462407199</v>
      </c>
      <c r="AG319" s="16">
        <v>2.7753629103541299E-2</v>
      </c>
      <c r="AH319" s="18">
        <v>1.9028614201715599</v>
      </c>
      <c r="AI319" s="16">
        <v>7.4280427740933005E-2</v>
      </c>
      <c r="AJ319" s="15">
        <v>5322416.37</v>
      </c>
      <c r="AK319" s="16">
        <v>-2.1828158036245601E-2</v>
      </c>
      <c r="AL319" s="17">
        <v>1541397.91</v>
      </c>
      <c r="AM319" s="16">
        <v>-3.0085219153875901E-2</v>
      </c>
      <c r="AN319" s="17">
        <v>2782007.05</v>
      </c>
      <c r="AO319" s="16">
        <v>-6.4262938703249506E-2</v>
      </c>
      <c r="AP319" s="18">
        <v>3.45298013930744</v>
      </c>
      <c r="AQ319" s="16">
        <v>8.5131820657758407E-3</v>
      </c>
      <c r="AR319" s="18">
        <v>1.9131570389082899</v>
      </c>
      <c r="AS319" s="16">
        <v>4.5349043467614203E-2</v>
      </c>
    </row>
    <row r="320" spans="3:45" ht="11.25" customHeight="1" x14ac:dyDescent="0.2">
      <c r="C320" s="144" t="s">
        <v>19</v>
      </c>
      <c r="D320" s="144" t="s">
        <v>12</v>
      </c>
      <c r="E320" s="145" t="s">
        <v>286</v>
      </c>
      <c r="F320" s="15">
        <v>690777.73</v>
      </c>
      <c r="G320" s="16">
        <v>6.6327014817915794E-2</v>
      </c>
      <c r="H320" s="142">
        <v>184574.07</v>
      </c>
      <c r="I320" s="141">
        <v>4.2058323831072303E-2</v>
      </c>
      <c r="J320" s="17">
        <v>302045.12</v>
      </c>
      <c r="K320" s="16">
        <v>4.0282217402967897E-2</v>
      </c>
      <c r="L320" s="18">
        <v>3.74255024012853</v>
      </c>
      <c r="M320" s="16">
        <v>2.3289186825571299E-2</v>
      </c>
      <c r="N320" s="18">
        <v>2.2870017896663901</v>
      </c>
      <c r="O320" s="16">
        <v>2.5036280520076601E-2</v>
      </c>
      <c r="P320" s="15">
        <v>2163523.0499999998</v>
      </c>
      <c r="Q320" s="16">
        <v>1.5449690774954001E-3</v>
      </c>
      <c r="R320" s="17">
        <v>611129.47</v>
      </c>
      <c r="S320" s="16">
        <v>5.4487065322962403E-3</v>
      </c>
      <c r="T320" s="17">
        <v>1025128.95</v>
      </c>
      <c r="U320" s="16">
        <v>2.4172874380037401E-2</v>
      </c>
      <c r="V320" s="18">
        <v>3.5402040912869102</v>
      </c>
      <c r="W320" s="16">
        <v>-3.8825824027010399E-3</v>
      </c>
      <c r="X320" s="18">
        <v>2.11048868535027</v>
      </c>
      <c r="Y320" s="16">
        <v>-2.209383383273E-2</v>
      </c>
      <c r="Z320" s="15">
        <v>4414799.9000000004</v>
      </c>
      <c r="AA320" s="16">
        <v>5.6071345809676999E-3</v>
      </c>
      <c r="AB320" s="17">
        <v>1260047.3500000001</v>
      </c>
      <c r="AC320" s="16">
        <v>2.06678526381435E-2</v>
      </c>
      <c r="AD320" s="17">
        <v>2060477.81</v>
      </c>
      <c r="AE320" s="16">
        <v>2.9834828708259799E-2</v>
      </c>
      <c r="AF320" s="18">
        <v>3.5036777784580901</v>
      </c>
      <c r="AG320" s="16">
        <v>-1.4755748423199501E-2</v>
      </c>
      <c r="AH320" s="18">
        <v>2.14260977651587</v>
      </c>
      <c r="AI320" s="16">
        <v>-2.3525805742733798E-2</v>
      </c>
      <c r="AJ320" s="15">
        <v>8336982.6399999997</v>
      </c>
      <c r="AK320" s="16">
        <v>8.78906245509695E-3</v>
      </c>
      <c r="AL320" s="17">
        <v>2363576.87</v>
      </c>
      <c r="AM320" s="16">
        <v>2.6819046030589998E-2</v>
      </c>
      <c r="AN320" s="17">
        <v>3917582.21</v>
      </c>
      <c r="AO320" s="16">
        <v>2.84144031036247E-2</v>
      </c>
      <c r="AP320" s="18">
        <v>3.52727374591375</v>
      </c>
      <c r="AQ320" s="16">
        <v>-1.7559066171583201E-2</v>
      </c>
      <c r="AR320" s="18">
        <v>2.1280938581758599</v>
      </c>
      <c r="AS320" s="16">
        <v>-1.9083105593718799E-2</v>
      </c>
    </row>
    <row r="321" spans="3:45" x14ac:dyDescent="0.2">
      <c r="C321" s="144" t="s">
        <v>19</v>
      </c>
      <c r="D321" s="144" t="s">
        <v>12</v>
      </c>
      <c r="E321" s="145" t="s">
        <v>287</v>
      </c>
      <c r="F321" s="15">
        <v>802813.69</v>
      </c>
      <c r="G321" s="16">
        <v>-1.01295996670107E-2</v>
      </c>
      <c r="H321" s="142">
        <v>213252.28</v>
      </c>
      <c r="I321" s="141">
        <v>-9.6013681268048004E-2</v>
      </c>
      <c r="J321" s="17">
        <v>346704.63</v>
      </c>
      <c r="K321" s="16">
        <v>-0.110708058023947</v>
      </c>
      <c r="L321" s="18">
        <v>3.7646194919932401</v>
      </c>
      <c r="M321" s="16">
        <v>9.5005952879363503E-2</v>
      </c>
      <c r="N321" s="18">
        <v>2.3155551456004502</v>
      </c>
      <c r="O321" s="16">
        <v>0.11309948241906401</v>
      </c>
      <c r="P321" s="15">
        <v>2602992.84</v>
      </c>
      <c r="Q321" s="16">
        <v>5.24087792869177E-2</v>
      </c>
      <c r="R321" s="17">
        <v>730232.54</v>
      </c>
      <c r="S321" s="16">
        <v>1.1439477407994799E-2</v>
      </c>
      <c r="T321" s="17">
        <v>1245020.3700000001</v>
      </c>
      <c r="U321" s="16">
        <v>3.3514329030813202E-2</v>
      </c>
      <c r="V321" s="18">
        <v>3.5646081178469502</v>
      </c>
      <c r="W321" s="16">
        <v>4.0505935148897498E-2</v>
      </c>
      <c r="X321" s="18">
        <v>2.0907230939522701</v>
      </c>
      <c r="Y321" s="16">
        <v>1.8281749682002899E-2</v>
      </c>
      <c r="Z321" s="15">
        <v>5406982.6699999999</v>
      </c>
      <c r="AA321" s="16">
        <v>6.6343729058732596E-3</v>
      </c>
      <c r="AB321" s="17">
        <v>1564287.07</v>
      </c>
      <c r="AC321" s="16">
        <v>2.1051397513888001E-2</v>
      </c>
      <c r="AD321" s="17">
        <v>2560883.5</v>
      </c>
      <c r="AE321" s="16">
        <v>2.3790855590996599E-2</v>
      </c>
      <c r="AF321" s="18">
        <v>3.4565156061796301</v>
      </c>
      <c r="AG321" s="16">
        <v>-1.4119783434132799E-2</v>
      </c>
      <c r="AH321" s="18">
        <v>2.1113739340348801</v>
      </c>
      <c r="AI321" s="16">
        <v>-1.67578002786706E-2</v>
      </c>
      <c r="AJ321" s="15">
        <v>9714442.3900000006</v>
      </c>
      <c r="AK321" s="16">
        <v>7.41288758257769E-3</v>
      </c>
      <c r="AL321" s="17">
        <v>2781541.01</v>
      </c>
      <c r="AM321" s="16">
        <v>2.5838512518248199E-2</v>
      </c>
      <c r="AN321" s="17">
        <v>4673230.2699999996</v>
      </c>
      <c r="AO321" s="16">
        <v>2.3216147116772098E-2</v>
      </c>
      <c r="AP321" s="18">
        <v>3.4924677921610101</v>
      </c>
      <c r="AQ321" s="16">
        <v>-1.79615258257745E-2</v>
      </c>
      <c r="AR321" s="18">
        <v>2.07874250330917</v>
      </c>
      <c r="AS321" s="16">
        <v>-1.5444693263222E-2</v>
      </c>
    </row>
    <row r="322" spans="3:45" x14ac:dyDescent="0.2">
      <c r="C322" s="144" t="s">
        <v>19</v>
      </c>
      <c r="D322" s="144" t="s">
        <v>12</v>
      </c>
      <c r="E322" s="145" t="s">
        <v>288</v>
      </c>
      <c r="F322" s="15">
        <v>929279.59</v>
      </c>
      <c r="G322" s="16">
        <v>0.111644889687427</v>
      </c>
      <c r="H322" s="142">
        <v>242439.42</v>
      </c>
      <c r="I322" s="141">
        <v>1.4293268848604599E-2</v>
      </c>
      <c r="J322" s="17">
        <v>376822.36</v>
      </c>
      <c r="K322" s="16">
        <v>1.5114420824709301E-2</v>
      </c>
      <c r="L322" s="18">
        <v>3.8330383318026402</v>
      </c>
      <c r="M322" s="16">
        <v>9.5979756376903494E-2</v>
      </c>
      <c r="N322" s="18">
        <v>2.4660946075493002</v>
      </c>
      <c r="O322" s="16">
        <v>9.5093190365961894E-2</v>
      </c>
      <c r="P322" s="15">
        <v>2909770.11</v>
      </c>
      <c r="Q322" s="16">
        <v>7.1064371306031299E-2</v>
      </c>
      <c r="R322" s="17">
        <v>759814.28</v>
      </c>
      <c r="S322" s="16">
        <v>-8.3109368914018496E-3</v>
      </c>
      <c r="T322" s="17">
        <v>1188410.8700000001</v>
      </c>
      <c r="U322" s="16">
        <v>-1.2159273812373099E-2</v>
      </c>
      <c r="V322" s="18">
        <v>3.82958071017039</v>
      </c>
      <c r="W322" s="16">
        <v>8.0040519907136398E-2</v>
      </c>
      <c r="X322" s="18">
        <v>2.4484546409441701</v>
      </c>
      <c r="Y322" s="16">
        <v>8.4248040106211702E-2</v>
      </c>
      <c r="Z322" s="15">
        <v>5621541.9800000004</v>
      </c>
      <c r="AA322" s="16">
        <v>5.0240578306363602E-2</v>
      </c>
      <c r="AB322" s="17">
        <v>1457306.02</v>
      </c>
      <c r="AC322" s="16">
        <v>-2.5441645879618301E-2</v>
      </c>
      <c r="AD322" s="17">
        <v>2280537.9500000002</v>
      </c>
      <c r="AE322" s="16">
        <v>-2.1300292569050801E-2</v>
      </c>
      <c r="AF322" s="18">
        <v>3.8574890262238801</v>
      </c>
      <c r="AG322" s="16">
        <v>7.76579707782519E-2</v>
      </c>
      <c r="AH322" s="18">
        <v>2.4650069866191</v>
      </c>
      <c r="AI322" s="16">
        <v>7.3097877042598194E-2</v>
      </c>
      <c r="AJ322" s="15">
        <v>10599770.6</v>
      </c>
      <c r="AK322" s="16">
        <v>1.7661301727825401E-3</v>
      </c>
      <c r="AL322" s="17">
        <v>2844898.34</v>
      </c>
      <c r="AM322" s="16">
        <v>-4.2887087551851298E-2</v>
      </c>
      <c r="AN322" s="17">
        <v>4480493.2699999996</v>
      </c>
      <c r="AO322" s="16">
        <v>-3.4054259645695299E-2</v>
      </c>
      <c r="AP322" s="18">
        <v>3.7258873018288599</v>
      </c>
      <c r="AQ322" s="16">
        <v>4.6654075129357202E-2</v>
      </c>
      <c r="AR322" s="18">
        <v>2.36575974144918</v>
      </c>
      <c r="AS322" s="16">
        <v>3.70832318234968E-2</v>
      </c>
    </row>
    <row r="323" spans="3:45" x14ac:dyDescent="0.2">
      <c r="C323" s="144" t="s">
        <v>19</v>
      </c>
      <c r="D323" s="144" t="s">
        <v>12</v>
      </c>
      <c r="E323" s="145" t="s">
        <v>289</v>
      </c>
      <c r="F323" s="15">
        <v>381230.88</v>
      </c>
      <c r="G323" s="16">
        <v>7.2331629443008694E-2</v>
      </c>
      <c r="H323" s="142">
        <v>102976.96000000001</v>
      </c>
      <c r="I323" s="141">
        <v>7.6757127531206906E-2</v>
      </c>
      <c r="J323" s="17">
        <v>164239.20000000001</v>
      </c>
      <c r="K323" s="16">
        <v>4.9826676120948397E-2</v>
      </c>
      <c r="L323" s="18">
        <v>3.7020987995761399</v>
      </c>
      <c r="M323" s="16">
        <v>-4.1100244196617597E-3</v>
      </c>
      <c r="N323" s="18">
        <v>2.3211929916853</v>
      </c>
      <c r="O323" s="16">
        <v>2.1436827463000699E-2</v>
      </c>
      <c r="P323" s="15">
        <v>1214710.32</v>
      </c>
      <c r="Q323" s="16">
        <v>4.1086351170650098E-3</v>
      </c>
      <c r="R323" s="17">
        <v>330775.18</v>
      </c>
      <c r="S323" s="16">
        <v>9.0433603030676494E-3</v>
      </c>
      <c r="T323" s="17">
        <v>533358.25</v>
      </c>
      <c r="U323" s="16">
        <v>-1.5752387024202001E-2</v>
      </c>
      <c r="V323" s="18">
        <v>3.6723139867991299</v>
      </c>
      <c r="W323" s="16">
        <v>-4.8904986446969998E-3</v>
      </c>
      <c r="X323" s="18">
        <v>2.2774754491938598</v>
      </c>
      <c r="Y323" s="16">
        <v>2.0178887791476301E-2</v>
      </c>
      <c r="Z323" s="15">
        <v>2376043.7599999998</v>
      </c>
      <c r="AA323" s="16">
        <v>5.5149149795876403E-3</v>
      </c>
      <c r="AB323" s="17">
        <v>643007.81000000006</v>
      </c>
      <c r="AC323" s="16">
        <v>3.3712865746044398E-3</v>
      </c>
      <c r="AD323" s="17">
        <v>1031796.76</v>
      </c>
      <c r="AE323" s="16">
        <v>-2.5594275560877601E-2</v>
      </c>
      <c r="AF323" s="18">
        <v>3.6952020225073201</v>
      </c>
      <c r="AG323" s="16">
        <v>2.1364259010253901E-3</v>
      </c>
      <c r="AH323" s="18">
        <v>2.3028214975205001</v>
      </c>
      <c r="AI323" s="16">
        <v>3.1926321613485999E-2</v>
      </c>
      <c r="AJ323" s="15">
        <v>4684677.2699999996</v>
      </c>
      <c r="AK323" s="16">
        <v>2.94159118270411E-5</v>
      </c>
      <c r="AL323" s="17">
        <v>1270099.1200000001</v>
      </c>
      <c r="AM323" s="16">
        <v>8.6776343283725998E-4</v>
      </c>
      <c r="AN323" s="17">
        <v>2046989.88</v>
      </c>
      <c r="AO323" s="16">
        <v>-4.4341954216078297E-2</v>
      </c>
      <c r="AP323" s="18">
        <v>3.6884343877035399</v>
      </c>
      <c r="AQ323" s="16">
        <v>-8.3762066442697901E-4</v>
      </c>
      <c r="AR323" s="18">
        <v>2.2885688472480399</v>
      </c>
      <c r="AS323" s="16">
        <v>4.6430174813740697E-2</v>
      </c>
    </row>
    <row r="324" spans="3:45" x14ac:dyDescent="0.2">
      <c r="C324" s="144" t="s">
        <v>19</v>
      </c>
      <c r="D324" s="144" t="s">
        <v>12</v>
      </c>
      <c r="E324" s="145" t="s">
        <v>290</v>
      </c>
      <c r="F324" s="15">
        <v>328592.62</v>
      </c>
      <c r="G324" s="16">
        <v>-3.9652600115688497E-2</v>
      </c>
      <c r="H324" s="142">
        <v>92145.47</v>
      </c>
      <c r="I324" s="141">
        <v>-4.7702183075673199E-2</v>
      </c>
      <c r="J324" s="17">
        <v>150557.20000000001</v>
      </c>
      <c r="K324" s="16">
        <v>-3.89549027456743E-2</v>
      </c>
      <c r="L324" s="18">
        <v>3.56602033719075</v>
      </c>
      <c r="M324" s="16">
        <v>8.4527999717387108E-3</v>
      </c>
      <c r="N324" s="18">
        <v>2.1825101688926201</v>
      </c>
      <c r="O324" s="16">
        <v>-7.2597776317416703E-4</v>
      </c>
      <c r="P324" s="15">
        <v>1073093.19</v>
      </c>
      <c r="Q324" s="16">
        <v>-3.5300121735810701E-2</v>
      </c>
      <c r="R324" s="17">
        <v>295173.03999999998</v>
      </c>
      <c r="S324" s="16">
        <v>-4.6490052225589502E-2</v>
      </c>
      <c r="T324" s="17">
        <v>470658.97</v>
      </c>
      <c r="U324" s="16">
        <v>-4.9312502325418298E-2</v>
      </c>
      <c r="V324" s="18">
        <v>3.6354715525510102</v>
      </c>
      <c r="W324" s="16">
        <v>1.17355152045316E-2</v>
      </c>
      <c r="X324" s="18">
        <v>2.2799803220578201</v>
      </c>
      <c r="Y324" s="16">
        <v>1.47392078089619E-2</v>
      </c>
      <c r="Z324" s="15">
        <v>2153807.14</v>
      </c>
      <c r="AA324" s="16">
        <v>3.9609760385076803E-3</v>
      </c>
      <c r="AB324" s="17">
        <v>591184.19999999995</v>
      </c>
      <c r="AC324" s="16">
        <v>-1.0138863380325901E-2</v>
      </c>
      <c r="AD324" s="17">
        <v>938332.68</v>
      </c>
      <c r="AE324" s="16">
        <v>-1.04590299908738E-2</v>
      </c>
      <c r="AF324" s="18">
        <v>3.6432082251183302</v>
      </c>
      <c r="AG324" s="16">
        <v>1.42442600251827E-2</v>
      </c>
      <c r="AH324" s="18">
        <v>2.2953555662156</v>
      </c>
      <c r="AI324" s="16">
        <v>1.45724194009355E-2</v>
      </c>
      <c r="AJ324" s="15">
        <v>4109375.58</v>
      </c>
      <c r="AK324" s="16">
        <v>8.0248962582318006E-3</v>
      </c>
      <c r="AL324" s="17">
        <v>1135975.42</v>
      </c>
      <c r="AM324" s="16">
        <v>-4.7156907539530604E-3</v>
      </c>
      <c r="AN324" s="17">
        <v>1804892.85</v>
      </c>
      <c r="AO324" s="16">
        <v>-9.8608083372803898E-3</v>
      </c>
      <c r="AP324" s="18">
        <v>3.6174863537100101</v>
      </c>
      <c r="AQ324" s="16">
        <v>1.2800952344798999E-2</v>
      </c>
      <c r="AR324" s="18">
        <v>2.27679752845162</v>
      </c>
      <c r="AS324" s="16">
        <v>1.8063828546648002E-2</v>
      </c>
    </row>
    <row r="325" spans="3:45" x14ac:dyDescent="0.2">
      <c r="C325" s="144" t="s">
        <v>19</v>
      </c>
      <c r="D325" s="144" t="s">
        <v>12</v>
      </c>
      <c r="E325" s="145" t="s">
        <v>291</v>
      </c>
      <c r="F325" s="15">
        <v>327824.7</v>
      </c>
      <c r="G325" s="16">
        <v>2.5378392576169199E-2</v>
      </c>
      <c r="H325" s="142">
        <v>81934.37</v>
      </c>
      <c r="I325" s="141">
        <v>-4.5882088122348903E-2</v>
      </c>
      <c r="J325" s="17">
        <v>140271.17000000001</v>
      </c>
      <c r="K325" s="16">
        <v>-5.0190708495484702E-2</v>
      </c>
      <c r="L325" s="18">
        <v>4.0010645105344702</v>
      </c>
      <c r="M325" s="16">
        <v>7.4687289496831094E-2</v>
      </c>
      <c r="N325" s="18">
        <v>2.3370782463709401</v>
      </c>
      <c r="O325" s="16">
        <v>7.9562393995905104E-2</v>
      </c>
      <c r="P325" s="15">
        <v>1076995.8999999999</v>
      </c>
      <c r="Q325" s="16">
        <v>-1.24648318774118E-2</v>
      </c>
      <c r="R325" s="17">
        <v>271917.18</v>
      </c>
      <c r="S325" s="16">
        <v>-7.0930980068303895E-2</v>
      </c>
      <c r="T325" s="17">
        <v>460131.09</v>
      </c>
      <c r="U325" s="16">
        <v>-9.6407156207430206E-2</v>
      </c>
      <c r="V325" s="18">
        <v>3.96074974004953</v>
      </c>
      <c r="W325" s="16">
        <v>6.2929822151631398E-2</v>
      </c>
      <c r="X325" s="18">
        <v>2.3406284065699601</v>
      </c>
      <c r="Y325" s="16">
        <v>9.2898394345062404E-2</v>
      </c>
      <c r="Z325" s="15">
        <v>2243810.7799999998</v>
      </c>
      <c r="AA325" s="16">
        <v>3.66276851469804E-2</v>
      </c>
      <c r="AB325" s="17">
        <v>569696.51</v>
      </c>
      <c r="AC325" s="16">
        <v>7.7784806895405904E-3</v>
      </c>
      <c r="AD325" s="17">
        <v>972175.07</v>
      </c>
      <c r="AE325" s="16">
        <v>-9.39896823434371E-3</v>
      </c>
      <c r="AF325" s="18">
        <v>3.9386072068442202</v>
      </c>
      <c r="AG325" s="16">
        <v>2.8626533519251901E-2</v>
      </c>
      <c r="AH325" s="18">
        <v>2.3080315976421799</v>
      </c>
      <c r="AI325" s="16">
        <v>4.6463361035759897E-2</v>
      </c>
      <c r="AJ325" s="15">
        <v>4272763.0999999996</v>
      </c>
      <c r="AK325" s="16">
        <v>3.3964610300326298E-2</v>
      </c>
      <c r="AL325" s="17">
        <v>1101217.32</v>
      </c>
      <c r="AM325" s="16">
        <v>1.4233734242852999E-2</v>
      </c>
      <c r="AN325" s="17">
        <v>1872781.15</v>
      </c>
      <c r="AO325" s="16">
        <v>-7.3896155976363896E-3</v>
      </c>
      <c r="AP325" s="18">
        <v>3.8800362311773302</v>
      </c>
      <c r="AQ325" s="16">
        <v>1.94539733705494E-2</v>
      </c>
      <c r="AR325" s="18">
        <v>2.28150689150198</v>
      </c>
      <c r="AS325" s="16">
        <v>4.1662092748366297E-2</v>
      </c>
    </row>
    <row r="326" spans="3:45" x14ac:dyDescent="0.2">
      <c r="C326" s="144" t="s">
        <v>19</v>
      </c>
      <c r="D326" s="144" t="s">
        <v>12</v>
      </c>
      <c r="E326" s="145" t="s">
        <v>292</v>
      </c>
      <c r="F326" s="15">
        <v>2502470.2200000002</v>
      </c>
      <c r="G326" s="16">
        <v>4.3983522076953697E-2</v>
      </c>
      <c r="H326" s="142">
        <v>634814.56999999995</v>
      </c>
      <c r="I326" s="141">
        <v>3.3483729875043E-2</v>
      </c>
      <c r="J326" s="17">
        <v>1115386.58</v>
      </c>
      <c r="K326" s="16">
        <v>-1.20587851404483E-2</v>
      </c>
      <c r="L326" s="18">
        <v>3.94204912467589</v>
      </c>
      <c r="M326" s="16">
        <v>1.01596105467284E-2</v>
      </c>
      <c r="N326" s="18">
        <v>2.24359003853175</v>
      </c>
      <c r="O326" s="16">
        <v>5.6726358182525097E-2</v>
      </c>
      <c r="P326" s="15">
        <v>8270064.3899999997</v>
      </c>
      <c r="Q326" s="16">
        <v>3.4274352042324797E-2</v>
      </c>
      <c r="R326" s="17">
        <v>2107351.4900000002</v>
      </c>
      <c r="S326" s="16">
        <v>3.6183343356296797E-2</v>
      </c>
      <c r="T326" s="17">
        <v>3718825.89</v>
      </c>
      <c r="U326" s="16">
        <v>-4.7678694888838597E-3</v>
      </c>
      <c r="V326" s="18">
        <v>3.9243877583990501</v>
      </c>
      <c r="W326" s="16">
        <v>-1.84232966705355E-3</v>
      </c>
      <c r="X326" s="18">
        <v>2.2238374784467299</v>
      </c>
      <c r="Y326" s="16">
        <v>3.9229261530330503E-2</v>
      </c>
      <c r="Z326" s="15">
        <v>16854290.109999999</v>
      </c>
      <c r="AA326" s="16">
        <v>2.2434522567561101E-2</v>
      </c>
      <c r="AB326" s="17">
        <v>4244400.1900000004</v>
      </c>
      <c r="AC326" s="16">
        <v>2.7004750433925001E-2</v>
      </c>
      <c r="AD326" s="17">
        <v>7594563.2199999997</v>
      </c>
      <c r="AE326" s="16">
        <v>1.28144236190772E-3</v>
      </c>
      <c r="AF326" s="18">
        <v>3.9709474497031301</v>
      </c>
      <c r="AG326" s="16">
        <v>-4.4500552353170198E-3</v>
      </c>
      <c r="AH326" s="18">
        <v>2.2192573320892</v>
      </c>
      <c r="AI326" s="16">
        <v>2.1126008443495999E-2</v>
      </c>
      <c r="AJ326" s="15">
        <v>31898269.25</v>
      </c>
      <c r="AK326" s="16">
        <v>1.8755952546326699E-2</v>
      </c>
      <c r="AL326" s="17">
        <v>8069400.9000000004</v>
      </c>
      <c r="AM326" s="16">
        <v>3.5622610907880901E-2</v>
      </c>
      <c r="AN326" s="17">
        <v>14595827.16</v>
      </c>
      <c r="AO326" s="16">
        <v>2.0856108561149601E-2</v>
      </c>
      <c r="AP326" s="18">
        <v>3.95299101448783</v>
      </c>
      <c r="AQ326" s="16">
        <v>-1.6286491028588101E-2</v>
      </c>
      <c r="AR326" s="18">
        <v>2.1854375843403702</v>
      </c>
      <c r="AS326" s="16">
        <v>-2.0572497898681398E-3</v>
      </c>
    </row>
    <row r="327" spans="3:45" x14ac:dyDescent="0.2">
      <c r="C327" s="144" t="s">
        <v>19</v>
      </c>
      <c r="D327" s="144" t="s">
        <v>12</v>
      </c>
      <c r="E327" s="145" t="s">
        <v>293</v>
      </c>
      <c r="F327" s="15">
        <v>204242.53</v>
      </c>
      <c r="G327" s="16">
        <v>8.9696942729409507E-2</v>
      </c>
      <c r="H327" s="142">
        <v>53356.29</v>
      </c>
      <c r="I327" s="141">
        <v>1.6804937106546701E-2</v>
      </c>
      <c r="J327" s="17">
        <v>80809.149999999994</v>
      </c>
      <c r="K327" s="16">
        <v>-2.5564107968777301E-2</v>
      </c>
      <c r="L327" s="18">
        <v>3.8278997658945202</v>
      </c>
      <c r="M327" s="16">
        <v>7.1687304971479196E-2</v>
      </c>
      <c r="N327" s="18">
        <v>2.5274678671907802</v>
      </c>
      <c r="O327" s="16">
        <v>0.11828489861752101</v>
      </c>
      <c r="P327" s="15">
        <v>656221.64</v>
      </c>
      <c r="Q327" s="16">
        <v>3.70857177129017E-2</v>
      </c>
      <c r="R327" s="17">
        <v>171489.29</v>
      </c>
      <c r="S327" s="16">
        <v>-1.9317562517405899E-2</v>
      </c>
      <c r="T327" s="17">
        <v>259707.18</v>
      </c>
      <c r="U327" s="16">
        <v>-5.8550759984460202E-2</v>
      </c>
      <c r="V327" s="18">
        <v>3.8266042153419599</v>
      </c>
      <c r="W327" s="16">
        <v>5.7514316637600302E-2</v>
      </c>
      <c r="X327" s="18">
        <v>2.5267751164985102</v>
      </c>
      <c r="Y327" s="16">
        <v>0.101584316639082</v>
      </c>
      <c r="Z327" s="15">
        <v>1266842.72</v>
      </c>
      <c r="AA327" s="16">
        <v>2.0245356707320802E-2</v>
      </c>
      <c r="AB327" s="17">
        <v>333037.92</v>
      </c>
      <c r="AC327" s="16">
        <v>-2.5265775806391701E-2</v>
      </c>
      <c r="AD327" s="17">
        <v>501332.81</v>
      </c>
      <c r="AE327" s="16">
        <v>-6.7718206004055995E-2</v>
      </c>
      <c r="AF327" s="18">
        <v>3.8038993277402202</v>
      </c>
      <c r="AG327" s="16">
        <v>4.6690812104565001E-2</v>
      </c>
      <c r="AH327" s="18">
        <v>2.5269495527332402</v>
      </c>
      <c r="AI327" s="16">
        <v>9.4352977048224596E-2</v>
      </c>
      <c r="AJ327" s="15">
        <v>2452769.4900000002</v>
      </c>
      <c r="AK327" s="16">
        <v>1.8253648362103699E-2</v>
      </c>
      <c r="AL327" s="17">
        <v>663078.44999999995</v>
      </c>
      <c r="AM327" s="16">
        <v>1.4727913080511499E-3</v>
      </c>
      <c r="AN327" s="17">
        <v>1010211.44</v>
      </c>
      <c r="AO327" s="16">
        <v>-4.5222565484755797E-2</v>
      </c>
      <c r="AP327" s="18">
        <v>3.69906379855958</v>
      </c>
      <c r="AQ327" s="16">
        <v>1.67561786997074E-2</v>
      </c>
      <c r="AR327" s="18">
        <v>2.4279763551281901</v>
      </c>
      <c r="AS327" s="16">
        <v>6.6482733621670898E-2</v>
      </c>
    </row>
    <row r="328" spans="3:45" ht="11.25" customHeight="1" x14ac:dyDescent="0.2">
      <c r="C328" s="144" t="s">
        <v>19</v>
      </c>
      <c r="D328" s="144" t="s">
        <v>12</v>
      </c>
      <c r="E328" s="145" t="s">
        <v>294</v>
      </c>
      <c r="F328" s="15">
        <v>1011052.71</v>
      </c>
      <c r="G328" s="16">
        <v>3.86736671617699E-4</v>
      </c>
      <c r="H328" s="142">
        <v>277856.2</v>
      </c>
      <c r="I328" s="141">
        <v>-1.54986498796249E-2</v>
      </c>
      <c r="J328" s="17">
        <v>450018.8</v>
      </c>
      <c r="K328" s="16">
        <v>-6.3475619669319198E-3</v>
      </c>
      <c r="L328" s="18">
        <v>3.63876246058213</v>
      </c>
      <c r="M328" s="16">
        <v>1.6135464465640799E-2</v>
      </c>
      <c r="N328" s="18">
        <v>2.24668993828702</v>
      </c>
      <c r="O328" s="16">
        <v>6.7773180850641598E-3</v>
      </c>
      <c r="P328" s="15">
        <v>3288814.11</v>
      </c>
      <c r="Q328" s="16">
        <v>-1.8709051594095302E-2</v>
      </c>
      <c r="R328" s="17">
        <v>886374.62</v>
      </c>
      <c r="S328" s="16">
        <v>-3.29811210232051E-2</v>
      </c>
      <c r="T328" s="17">
        <v>1400278.14</v>
      </c>
      <c r="U328" s="16">
        <v>-3.06433155797463E-2</v>
      </c>
      <c r="V328" s="18">
        <v>3.7104109659638</v>
      </c>
      <c r="W328" s="16">
        <v>1.47588322621075E-2</v>
      </c>
      <c r="X328" s="18">
        <v>2.34868631884805</v>
      </c>
      <c r="Y328" s="16">
        <v>1.23115300873884E-2</v>
      </c>
      <c r="Z328" s="15">
        <v>6714402.96</v>
      </c>
      <c r="AA328" s="16">
        <v>1.8623655693170999E-2</v>
      </c>
      <c r="AB328" s="17">
        <v>1807009.1</v>
      </c>
      <c r="AC328" s="16">
        <v>2.9850895055889698E-3</v>
      </c>
      <c r="AD328" s="17">
        <v>2853141.79</v>
      </c>
      <c r="AE328" s="16">
        <v>1.62289540021783E-2</v>
      </c>
      <c r="AF328" s="18">
        <v>3.7157549234256799</v>
      </c>
      <c r="AG328" s="16">
        <v>1.5592022604534199E-2</v>
      </c>
      <c r="AH328" s="18">
        <v>2.35333658619188</v>
      </c>
      <c r="AI328" s="16">
        <v>2.3564588290480798E-3</v>
      </c>
      <c r="AJ328" s="15">
        <v>12491237.26</v>
      </c>
      <c r="AK328" s="16">
        <v>2.3154542716033399E-2</v>
      </c>
      <c r="AL328" s="17">
        <v>3381000.68</v>
      </c>
      <c r="AM328" s="16">
        <v>1.13004290458407E-2</v>
      </c>
      <c r="AN328" s="17">
        <v>5340310.34</v>
      </c>
      <c r="AO328" s="16">
        <v>1.74409111613348E-2</v>
      </c>
      <c r="AP328" s="18">
        <v>3.6945385234291002</v>
      </c>
      <c r="AQ328" s="16">
        <v>1.17216539514148E-2</v>
      </c>
      <c r="AR328" s="18">
        <v>2.3390470711857501</v>
      </c>
      <c r="AS328" s="16">
        <v>5.6156888247956499E-3</v>
      </c>
    </row>
    <row r="329" spans="3:45" x14ac:dyDescent="0.2">
      <c r="C329" s="144" t="s">
        <v>19</v>
      </c>
      <c r="D329" s="144" t="s">
        <v>12</v>
      </c>
      <c r="E329" s="145" t="s">
        <v>295</v>
      </c>
      <c r="F329" s="15">
        <v>593184.06999999995</v>
      </c>
      <c r="G329" s="16">
        <v>-1.3105436644026599E-2</v>
      </c>
      <c r="H329" s="142">
        <v>180278.16</v>
      </c>
      <c r="I329" s="141">
        <v>-0.12649446654664501</v>
      </c>
      <c r="J329" s="17">
        <v>287647.69</v>
      </c>
      <c r="K329" s="16">
        <v>-0.15320039390260501</v>
      </c>
      <c r="L329" s="18">
        <v>3.2903823180800198</v>
      </c>
      <c r="M329" s="16">
        <v>0.12980917184845001</v>
      </c>
      <c r="N329" s="18">
        <v>2.0621895833754098</v>
      </c>
      <c r="O329" s="16">
        <v>0.16544050829714901</v>
      </c>
      <c r="P329" s="15">
        <v>1986300.22</v>
      </c>
      <c r="Q329" s="16">
        <v>-1.1003526837810199E-2</v>
      </c>
      <c r="R329" s="17">
        <v>634669.75</v>
      </c>
      <c r="S329" s="16">
        <v>-7.4901926476283104E-2</v>
      </c>
      <c r="T329" s="17">
        <v>1013855.41</v>
      </c>
      <c r="U329" s="16">
        <v>-0.118951467029008</v>
      </c>
      <c r="V329" s="18">
        <v>3.12965951189575</v>
      </c>
      <c r="W329" s="16">
        <v>6.9072027569014996E-2</v>
      </c>
      <c r="X329" s="18">
        <v>1.95915531979062</v>
      </c>
      <c r="Y329" s="16">
        <v>0.122522126933446</v>
      </c>
      <c r="Z329" s="15">
        <v>4040030.12</v>
      </c>
      <c r="AA329" s="16">
        <v>-5.6419993801060204E-3</v>
      </c>
      <c r="AB329" s="17">
        <v>1283807.94</v>
      </c>
      <c r="AC329" s="16">
        <v>-6.3611460356218202E-2</v>
      </c>
      <c r="AD329" s="17">
        <v>2090343.99</v>
      </c>
      <c r="AE329" s="16">
        <v>-9.5994521780678604E-2</v>
      </c>
      <c r="AF329" s="18">
        <v>3.1469116167017899</v>
      </c>
      <c r="AG329" s="16">
        <v>6.1907486606109799E-2</v>
      </c>
      <c r="AH329" s="18">
        <v>1.93271066356882</v>
      </c>
      <c r="AI329" s="16">
        <v>9.9946874855831397E-2</v>
      </c>
      <c r="AJ329" s="15">
        <v>7816410.0300000003</v>
      </c>
      <c r="AK329" s="16">
        <v>1.0480689574490399E-2</v>
      </c>
      <c r="AL329" s="17">
        <v>2501900.39</v>
      </c>
      <c r="AM329" s="16">
        <v>-2.7110819122127299E-2</v>
      </c>
      <c r="AN329" s="17">
        <v>4099068.5</v>
      </c>
      <c r="AO329" s="16">
        <v>-6.2048420987993402E-2</v>
      </c>
      <c r="AP329" s="18">
        <v>3.1241891408794298</v>
      </c>
      <c r="AQ329" s="16">
        <v>3.86390448526703E-2</v>
      </c>
      <c r="AR329" s="18">
        <v>1.90687470336248</v>
      </c>
      <c r="AS329" s="16">
        <v>7.7327137333552495E-2</v>
      </c>
    </row>
    <row r="330" spans="3:45" ht="11.25" customHeight="1" x14ac:dyDescent="0.2">
      <c r="C330" s="144" t="s">
        <v>19</v>
      </c>
      <c r="D330" s="144" t="s">
        <v>12</v>
      </c>
      <c r="E330" s="145" t="s">
        <v>296</v>
      </c>
      <c r="F330" s="15">
        <v>531322.72</v>
      </c>
      <c r="G330" s="16">
        <v>-0.119544766607645</v>
      </c>
      <c r="H330" s="142">
        <v>155270.31</v>
      </c>
      <c r="I330" s="141">
        <v>-0.21623580417695501</v>
      </c>
      <c r="J330" s="17">
        <v>271362.93</v>
      </c>
      <c r="K330" s="16">
        <v>-0.22570615814615499</v>
      </c>
      <c r="L330" s="18">
        <v>3.4219209068366001</v>
      </c>
      <c r="M330" s="16">
        <v>0.123367510387193</v>
      </c>
      <c r="N330" s="18">
        <v>1.9579782691762699</v>
      </c>
      <c r="O330" s="16">
        <v>0.137107369063318</v>
      </c>
      <c r="P330" s="15">
        <v>1900413.71</v>
      </c>
      <c r="Q330" s="16">
        <v>-7.9046728358912396E-2</v>
      </c>
      <c r="R330" s="17">
        <v>589944.81000000006</v>
      </c>
      <c r="S330" s="16">
        <v>-0.144162810433028</v>
      </c>
      <c r="T330" s="17">
        <v>1048800.3</v>
      </c>
      <c r="U330" s="16">
        <v>-0.15733673265269299</v>
      </c>
      <c r="V330" s="18">
        <v>3.2213415183701701</v>
      </c>
      <c r="W330" s="16">
        <v>7.6084660573189106E-2</v>
      </c>
      <c r="X330" s="18">
        <v>1.8119881449309301</v>
      </c>
      <c r="Y330" s="16">
        <v>9.2907816594684001E-2</v>
      </c>
      <c r="Z330" s="15">
        <v>4044299.99</v>
      </c>
      <c r="AA330" s="16">
        <v>-2.6226937688732702E-2</v>
      </c>
      <c r="AB330" s="17">
        <v>1304043.79</v>
      </c>
      <c r="AC330" s="16">
        <v>-3.6227003016286403E-2</v>
      </c>
      <c r="AD330" s="17">
        <v>2352078.58</v>
      </c>
      <c r="AE330" s="16">
        <v>-3.7246004857897502E-2</v>
      </c>
      <c r="AF330" s="18">
        <v>3.1013529001200202</v>
      </c>
      <c r="AG330" s="16">
        <v>1.03759550836665E-2</v>
      </c>
      <c r="AH330" s="18">
        <v>1.7194578550177499</v>
      </c>
      <c r="AI330" s="16">
        <v>1.14453611460094E-2</v>
      </c>
      <c r="AJ330" s="15">
        <v>7822224.5800000001</v>
      </c>
      <c r="AK330" s="16">
        <v>-8.7041802931975606E-3</v>
      </c>
      <c r="AL330" s="17">
        <v>2467905.2200000002</v>
      </c>
      <c r="AM330" s="16">
        <v>-2.32078539036145E-2</v>
      </c>
      <c r="AN330" s="17">
        <v>4408947.37</v>
      </c>
      <c r="AO330" s="16">
        <v>-3.30462611016452E-2</v>
      </c>
      <c r="AP330" s="18">
        <v>3.1695806291944999</v>
      </c>
      <c r="AQ330" s="16">
        <v>1.48482700934676E-2</v>
      </c>
      <c r="AR330" s="18">
        <v>1.77417054991972</v>
      </c>
      <c r="AS330" s="16">
        <v>2.51739869543092E-2</v>
      </c>
    </row>
    <row r="331" spans="3:45" x14ac:dyDescent="0.2">
      <c r="C331" s="144" t="s">
        <v>19</v>
      </c>
      <c r="D331" s="144" t="s">
        <v>12</v>
      </c>
      <c r="E331" s="145" t="s">
        <v>297</v>
      </c>
      <c r="F331" s="15">
        <v>268862.65000000002</v>
      </c>
      <c r="G331" s="16">
        <v>2.59567240257037E-2</v>
      </c>
      <c r="H331" s="142">
        <v>73761.11</v>
      </c>
      <c r="I331" s="141">
        <v>-3.9740513218413497E-3</v>
      </c>
      <c r="J331" s="17">
        <v>113147.99</v>
      </c>
      <c r="K331" s="16">
        <v>-2.79311317995019E-2</v>
      </c>
      <c r="L331" s="18">
        <v>3.645046149658</v>
      </c>
      <c r="M331" s="16">
        <v>3.0050196370151602E-2</v>
      </c>
      <c r="N331" s="18">
        <v>2.3762035012729799</v>
      </c>
      <c r="O331" s="16">
        <v>5.5436253117501097E-2</v>
      </c>
      <c r="P331" s="15">
        <v>866730.28</v>
      </c>
      <c r="Q331" s="16">
        <v>-3.2191664493843E-3</v>
      </c>
      <c r="R331" s="17">
        <v>233229.99</v>
      </c>
      <c r="S331" s="16">
        <v>-2.99810845679521E-2</v>
      </c>
      <c r="T331" s="17">
        <v>353637.13</v>
      </c>
      <c r="U331" s="16">
        <v>-5.8634648201374401E-2</v>
      </c>
      <c r="V331" s="18">
        <v>3.7162042497193402</v>
      </c>
      <c r="W331" s="16">
        <v>2.7589068308681301E-2</v>
      </c>
      <c r="X331" s="18">
        <v>2.4509029354468499</v>
      </c>
      <c r="Y331" s="16">
        <v>5.88671355346891E-2</v>
      </c>
      <c r="Z331" s="15">
        <v>1679472.42</v>
      </c>
      <c r="AA331" s="16">
        <v>-8.1433506385583301E-3</v>
      </c>
      <c r="AB331" s="17">
        <v>454872.05</v>
      </c>
      <c r="AC331" s="16">
        <v>-2.4561021199184699E-2</v>
      </c>
      <c r="AD331" s="17">
        <v>689333.98</v>
      </c>
      <c r="AE331" s="16">
        <v>-5.1548501553523599E-2</v>
      </c>
      <c r="AF331" s="18">
        <v>3.69218645111301</v>
      </c>
      <c r="AG331" s="16">
        <v>1.6831058546388999E-2</v>
      </c>
      <c r="AH331" s="18">
        <v>2.4363696970226201</v>
      </c>
      <c r="AI331" s="16">
        <v>4.5764228309050199E-2</v>
      </c>
      <c r="AJ331" s="15">
        <v>3247525.83</v>
      </c>
      <c r="AK331" s="16">
        <v>-5.3451027335879699E-3</v>
      </c>
      <c r="AL331" s="17">
        <v>893619.62</v>
      </c>
      <c r="AM331" s="16">
        <v>-3.7556672555000298E-3</v>
      </c>
      <c r="AN331" s="17">
        <v>1364391.89</v>
      </c>
      <c r="AO331" s="16">
        <v>-3.3318583395206797E-2</v>
      </c>
      <c r="AP331" s="18">
        <v>3.63412547947414</v>
      </c>
      <c r="AQ331" s="16">
        <v>-1.5954273724290899E-3</v>
      </c>
      <c r="AR331" s="18">
        <v>2.38020018573989</v>
      </c>
      <c r="AS331" s="16">
        <v>2.8937641896404898E-2</v>
      </c>
    </row>
    <row r="332" spans="3:45" x14ac:dyDescent="0.2">
      <c r="C332" s="144" t="s">
        <v>19</v>
      </c>
      <c r="D332" s="144" t="s">
        <v>12</v>
      </c>
      <c r="E332" s="145" t="s">
        <v>298</v>
      </c>
      <c r="F332" s="15">
        <v>618149.97</v>
      </c>
      <c r="G332" s="16">
        <v>-6.4581952173600604E-2</v>
      </c>
      <c r="H332" s="142">
        <v>173173.01</v>
      </c>
      <c r="I332" s="141">
        <v>-6.8669393330698103E-2</v>
      </c>
      <c r="J332" s="17">
        <v>262878.61</v>
      </c>
      <c r="K332" s="16">
        <v>-4.2446702942033301E-2</v>
      </c>
      <c r="L332" s="18">
        <v>3.56955145608429</v>
      </c>
      <c r="M332" s="16">
        <v>4.3888186727968296E-3</v>
      </c>
      <c r="N332" s="18">
        <v>2.3514654539599098</v>
      </c>
      <c r="O332" s="16">
        <v>-2.3116467041131499E-2</v>
      </c>
      <c r="P332" s="15">
        <v>1754504.56</v>
      </c>
      <c r="Q332" s="16">
        <v>-0.108723479493447</v>
      </c>
      <c r="R332" s="17">
        <v>484129.98</v>
      </c>
      <c r="S332" s="16">
        <v>-0.12418058925555001</v>
      </c>
      <c r="T332" s="17">
        <v>737701.44</v>
      </c>
      <c r="U332" s="16">
        <v>-0.115058274324538</v>
      </c>
      <c r="V332" s="18">
        <v>3.6240361730955</v>
      </c>
      <c r="W332" s="16">
        <v>1.7648740793452501E-2</v>
      </c>
      <c r="X332" s="18">
        <v>2.37833961663407</v>
      </c>
      <c r="Y332" s="16">
        <v>7.15843162017898E-3</v>
      </c>
      <c r="Z332" s="15">
        <v>3170399.77</v>
      </c>
      <c r="AA332" s="16">
        <v>-6.7359316375976697E-2</v>
      </c>
      <c r="AB332" s="17">
        <v>868801.61</v>
      </c>
      <c r="AC332" s="16">
        <v>-8.24198571325718E-2</v>
      </c>
      <c r="AD332" s="17">
        <v>1326074.3600000001</v>
      </c>
      <c r="AE332" s="16">
        <v>-8.5451943960134294E-2</v>
      </c>
      <c r="AF332" s="18">
        <v>3.6491642436067799</v>
      </c>
      <c r="AG332" s="16">
        <v>1.6413324627461E-2</v>
      </c>
      <c r="AH332" s="18">
        <v>2.39081597958051</v>
      </c>
      <c r="AI332" s="16">
        <v>1.9783134920762401E-2</v>
      </c>
      <c r="AJ332" s="15">
        <v>6469019.2699999996</v>
      </c>
      <c r="AK332" s="16">
        <v>-2.4746559461893601E-2</v>
      </c>
      <c r="AL332" s="17">
        <v>1789021.88</v>
      </c>
      <c r="AM332" s="16">
        <v>-3.3708903781760599E-2</v>
      </c>
      <c r="AN332" s="17">
        <v>2716954.53</v>
      </c>
      <c r="AO332" s="16">
        <v>-5.0007179261697801E-2</v>
      </c>
      <c r="AP332" s="18">
        <v>3.6159531318867901</v>
      </c>
      <c r="AQ332" s="16">
        <v>9.2749942071730096E-3</v>
      </c>
      <c r="AR332" s="18">
        <v>2.3809817936113902</v>
      </c>
      <c r="AS332" s="16">
        <v>2.6590327051285001E-2</v>
      </c>
    </row>
    <row r="333" spans="3:45" x14ac:dyDescent="0.2">
      <c r="C333" s="144" t="s">
        <v>19</v>
      </c>
      <c r="D333" s="144" t="s">
        <v>12</v>
      </c>
      <c r="E333" s="145" t="s">
        <v>299</v>
      </c>
      <c r="F333" s="15">
        <v>3218778.03</v>
      </c>
      <c r="G333" s="16">
        <v>-1.4124402967743499E-2</v>
      </c>
      <c r="H333" s="142">
        <v>927937.43</v>
      </c>
      <c r="I333" s="141">
        <v>-3.3412072853519402E-2</v>
      </c>
      <c r="J333" s="17">
        <v>1224317.6399999999</v>
      </c>
      <c r="K333" s="16">
        <v>1.8992394587720899E-2</v>
      </c>
      <c r="L333" s="18">
        <v>3.4687446868050098</v>
      </c>
      <c r="M333" s="16">
        <v>1.9954387328958299E-2</v>
      </c>
      <c r="N333" s="18">
        <v>2.6290383515179898</v>
      </c>
      <c r="O333" s="16">
        <v>-3.24995532168455E-2</v>
      </c>
      <c r="P333" s="15">
        <v>9277610.7699999996</v>
      </c>
      <c r="Q333" s="16">
        <v>-1.91164193496705E-2</v>
      </c>
      <c r="R333" s="17">
        <v>2697964.33</v>
      </c>
      <c r="S333" s="16">
        <v>-3.2174284657032599E-2</v>
      </c>
      <c r="T333" s="17">
        <v>3910232.38</v>
      </c>
      <c r="U333" s="16">
        <v>-4.5363332866630796E-3</v>
      </c>
      <c r="V333" s="18">
        <v>3.4387447850357602</v>
      </c>
      <c r="W333" s="16">
        <v>1.34919594513302E-2</v>
      </c>
      <c r="X333" s="18">
        <v>2.3726494664237801</v>
      </c>
      <c r="Y333" s="16">
        <v>-1.46465275936646E-2</v>
      </c>
      <c r="Z333" s="15">
        <v>20736946.829999998</v>
      </c>
      <c r="AA333" s="16">
        <v>-1.13938860635852E-2</v>
      </c>
      <c r="AB333" s="17">
        <v>6216775.1699999999</v>
      </c>
      <c r="AC333" s="16">
        <v>2.1784960495702398E-2</v>
      </c>
      <c r="AD333" s="17">
        <v>8274182.6799999997</v>
      </c>
      <c r="AE333" s="16">
        <v>7.8779453184860092E-3</v>
      </c>
      <c r="AF333" s="18">
        <v>3.33564368389407</v>
      </c>
      <c r="AG333" s="16">
        <v>-3.2471457148078697E-2</v>
      </c>
      <c r="AH333" s="18">
        <v>2.5062229868485302</v>
      </c>
      <c r="AI333" s="16">
        <v>-1.9121195648329498E-2</v>
      </c>
      <c r="AJ333" s="15">
        <v>36645451.439999998</v>
      </c>
      <c r="AK333" s="16">
        <v>-6.9005746811429897E-3</v>
      </c>
      <c r="AL333" s="17">
        <v>10830706.609999999</v>
      </c>
      <c r="AM333" s="16">
        <v>6.8325326103105599E-2</v>
      </c>
      <c r="AN333" s="17">
        <v>15218948.539999999</v>
      </c>
      <c r="AO333" s="16">
        <v>1.1290146087797701E-2</v>
      </c>
      <c r="AP333" s="18">
        <v>3.3834774368428802</v>
      </c>
      <c r="AQ333" s="16">
        <v>-7.0414787468015494E-2</v>
      </c>
      <c r="AR333" s="18">
        <v>2.4078832610337502</v>
      </c>
      <c r="AS333" s="16">
        <v>-1.79876377114047E-2</v>
      </c>
    </row>
    <row r="334" spans="3:45" ht="11.25" customHeight="1" x14ac:dyDescent="0.2">
      <c r="C334" s="144" t="s">
        <v>19</v>
      </c>
      <c r="D334" s="144" t="s">
        <v>12</v>
      </c>
      <c r="E334" s="145" t="s">
        <v>300</v>
      </c>
      <c r="F334" s="15">
        <v>1368647.96</v>
      </c>
      <c r="G334" s="16">
        <v>5.5963584158305102E-2</v>
      </c>
      <c r="H334" s="142">
        <v>374442.78</v>
      </c>
      <c r="I334" s="141">
        <v>4.0861430138101999E-2</v>
      </c>
      <c r="J334" s="17">
        <v>608479.64</v>
      </c>
      <c r="K334" s="16">
        <v>4.9742319747994E-2</v>
      </c>
      <c r="L334" s="18">
        <v>3.6551591674434198</v>
      </c>
      <c r="M334" s="16">
        <v>1.45092839286006E-2</v>
      </c>
      <c r="N334" s="18">
        <v>2.24929129921258</v>
      </c>
      <c r="O334" s="16">
        <v>5.9264681372517003E-3</v>
      </c>
      <c r="P334" s="15">
        <v>4351665.45</v>
      </c>
      <c r="Q334" s="16">
        <v>1.0304896750535999E-3</v>
      </c>
      <c r="R334" s="17">
        <v>1208009.83</v>
      </c>
      <c r="S334" s="16">
        <v>-1.5726012724853299E-3</v>
      </c>
      <c r="T334" s="17">
        <v>1979511.86</v>
      </c>
      <c r="U334" s="16">
        <v>-2.0493282019835601E-3</v>
      </c>
      <c r="V334" s="18">
        <v>3.6023427474923801</v>
      </c>
      <c r="W334" s="16">
        <v>2.6071910194537E-3</v>
      </c>
      <c r="X334" s="18">
        <v>2.1983528050193102</v>
      </c>
      <c r="Y334" s="16">
        <v>3.08614239568398E-3</v>
      </c>
      <c r="Z334" s="15">
        <v>8676789.6699999999</v>
      </c>
      <c r="AA334" s="16">
        <v>9.5951376142422197E-3</v>
      </c>
      <c r="AB334" s="17">
        <v>2444608</v>
      </c>
      <c r="AC334" s="16">
        <v>1.9140463348031302E-2</v>
      </c>
      <c r="AD334" s="17">
        <v>3989637.48</v>
      </c>
      <c r="AE334" s="16">
        <v>2.4664295189696001E-2</v>
      </c>
      <c r="AF334" s="18">
        <v>3.54935828975443</v>
      </c>
      <c r="AG334" s="16">
        <v>-9.3660550994425704E-3</v>
      </c>
      <c r="AH334" s="18">
        <v>2.1748316014917699</v>
      </c>
      <c r="AI334" s="16">
        <v>-1.4706433752201801E-2</v>
      </c>
      <c r="AJ334" s="15">
        <v>16566506.35</v>
      </c>
      <c r="AK334" s="16">
        <v>1.48383963570789E-2</v>
      </c>
      <c r="AL334" s="17">
        <v>4647605.1399999997</v>
      </c>
      <c r="AM334" s="16">
        <v>2.2323208532721101E-2</v>
      </c>
      <c r="AN334" s="17">
        <v>7623359.9000000004</v>
      </c>
      <c r="AO334" s="16">
        <v>2.7079916718650801E-2</v>
      </c>
      <c r="AP334" s="18">
        <v>3.5645253525130598</v>
      </c>
      <c r="AQ334" s="16">
        <v>-7.3213755817837399E-3</v>
      </c>
      <c r="AR334" s="18">
        <v>2.1731239987764499</v>
      </c>
      <c r="AS334" s="16">
        <v>-1.19187612982264E-2</v>
      </c>
    </row>
    <row r="335" spans="3:45" x14ac:dyDescent="0.2">
      <c r="C335" s="144" t="s">
        <v>19</v>
      </c>
      <c r="D335" s="144" t="s">
        <v>12</v>
      </c>
      <c r="E335" s="145" t="s">
        <v>301</v>
      </c>
      <c r="F335" s="15">
        <v>212400.08</v>
      </c>
      <c r="G335" s="16">
        <v>0.18945376036648601</v>
      </c>
      <c r="H335" s="142">
        <v>56730.49</v>
      </c>
      <c r="I335" s="141">
        <v>0.184456960508838</v>
      </c>
      <c r="J335" s="17">
        <v>91653.58</v>
      </c>
      <c r="K335" s="16">
        <v>0.20822149097540599</v>
      </c>
      <c r="L335" s="18">
        <v>3.7440198383620502</v>
      </c>
      <c r="M335" s="16">
        <v>4.2186419804576998E-3</v>
      </c>
      <c r="N335" s="18">
        <v>2.3174226254991899</v>
      </c>
      <c r="O335" s="16">
        <v>-1.55333527412832E-2</v>
      </c>
      <c r="P335" s="15">
        <v>681966.49</v>
      </c>
      <c r="Q335" s="16">
        <v>0.168344373987799</v>
      </c>
      <c r="R335" s="17">
        <v>182512.35</v>
      </c>
      <c r="S335" s="16">
        <v>0.17222726156632201</v>
      </c>
      <c r="T335" s="17">
        <v>293156.53999999998</v>
      </c>
      <c r="U335" s="16">
        <v>0.17449831030662899</v>
      </c>
      <c r="V335" s="18">
        <v>3.7365498279979401</v>
      </c>
      <c r="W335" s="16">
        <v>-3.3124017038596801E-3</v>
      </c>
      <c r="X335" s="18">
        <v>2.3262878256101698</v>
      </c>
      <c r="Y335" s="16">
        <v>-5.2396297762428096E-3</v>
      </c>
      <c r="Z335" s="15">
        <v>1329655.18</v>
      </c>
      <c r="AA335" s="16">
        <v>0.116640129648498</v>
      </c>
      <c r="AB335" s="17">
        <v>355064.84</v>
      </c>
      <c r="AC335" s="16">
        <v>0.118262048065275</v>
      </c>
      <c r="AD335" s="17">
        <v>566941.51</v>
      </c>
      <c r="AE335" s="16">
        <v>0.116595948520759</v>
      </c>
      <c r="AF335" s="18">
        <v>3.7448235651831898</v>
      </c>
      <c r="AG335" s="16">
        <v>-1.45039207901538E-3</v>
      </c>
      <c r="AH335" s="18">
        <v>2.3453127995514</v>
      </c>
      <c r="AI335" s="16">
        <v>3.9567694829550798E-5</v>
      </c>
      <c r="AJ335" s="15">
        <v>2567150.37</v>
      </c>
      <c r="AK335" s="16">
        <v>6.11818902039531E-2</v>
      </c>
      <c r="AL335" s="17">
        <v>687574.02</v>
      </c>
      <c r="AM335" s="16">
        <v>5.9361359687139501E-2</v>
      </c>
      <c r="AN335" s="17">
        <v>1097671.69</v>
      </c>
      <c r="AO335" s="16">
        <v>4.6224280585735897E-2</v>
      </c>
      <c r="AP335" s="18">
        <v>3.7336349183175899</v>
      </c>
      <c r="AQ335" s="16">
        <v>1.7185170104291E-3</v>
      </c>
      <c r="AR335" s="18">
        <v>2.3387233117035202</v>
      </c>
      <c r="AS335" s="16">
        <v>1.42967525183445E-2</v>
      </c>
    </row>
    <row r="336" spans="3:45" x14ac:dyDescent="0.2">
      <c r="C336" s="144" t="s">
        <v>19</v>
      </c>
      <c r="D336" s="144" t="s">
        <v>12</v>
      </c>
      <c r="E336" s="145" t="s">
        <v>302</v>
      </c>
      <c r="F336" s="15">
        <v>636030.93000000005</v>
      </c>
      <c r="G336" s="16">
        <v>-4.5562638823741203E-2</v>
      </c>
      <c r="H336" s="142">
        <v>178599.98</v>
      </c>
      <c r="I336" s="141">
        <v>-6.0204535508144398E-2</v>
      </c>
      <c r="J336" s="17">
        <v>285051.28999999998</v>
      </c>
      <c r="K336" s="16">
        <v>-5.0941298496205899E-2</v>
      </c>
      <c r="L336" s="18">
        <v>3.5612038142445499</v>
      </c>
      <c r="M336" s="16">
        <v>1.5579875874714899E-2</v>
      </c>
      <c r="N336" s="18">
        <v>2.2312859205092499</v>
      </c>
      <c r="O336" s="16">
        <v>5.6673624760429997E-3</v>
      </c>
      <c r="P336" s="15">
        <v>2097953.0299999998</v>
      </c>
      <c r="Q336" s="16">
        <v>-4.56768742665098E-2</v>
      </c>
      <c r="R336" s="17">
        <v>579263.22</v>
      </c>
      <c r="S336" s="16">
        <v>-5.9849530018266699E-2</v>
      </c>
      <c r="T336" s="17">
        <v>904337.18</v>
      </c>
      <c r="U336" s="16">
        <v>-5.7766911870236998E-2</v>
      </c>
      <c r="V336" s="18">
        <v>3.62176115721623</v>
      </c>
      <c r="W336" s="16">
        <v>1.5074880249788401E-2</v>
      </c>
      <c r="X336" s="18">
        <v>2.3198792180589098</v>
      </c>
      <c r="Y336" s="16">
        <v>1.28312598613202E-2</v>
      </c>
      <c r="Z336" s="15">
        <v>4248199.51</v>
      </c>
      <c r="AA336" s="16">
        <v>-1.01347099817744E-2</v>
      </c>
      <c r="AB336" s="17">
        <v>1171481.5</v>
      </c>
      <c r="AC336" s="16">
        <v>-2.85101004742081E-2</v>
      </c>
      <c r="AD336" s="17">
        <v>1823148.32</v>
      </c>
      <c r="AE336" s="16">
        <v>-2.0527567015526299E-2</v>
      </c>
      <c r="AF336" s="18">
        <v>3.6263479278161901</v>
      </c>
      <c r="AG336" s="16">
        <v>1.8914649036910501E-2</v>
      </c>
      <c r="AH336" s="18">
        <v>2.3301447629888901</v>
      </c>
      <c r="AI336" s="16">
        <v>1.06106682370679E-2</v>
      </c>
      <c r="AJ336" s="15">
        <v>7988721.0099999998</v>
      </c>
      <c r="AK336" s="16">
        <v>-5.44951900270525E-3</v>
      </c>
      <c r="AL336" s="17">
        <v>2217131.91</v>
      </c>
      <c r="AM336" s="16">
        <v>-2.1967508464627802E-2</v>
      </c>
      <c r="AN336" s="17">
        <v>3454451.76</v>
      </c>
      <c r="AO336" s="16">
        <v>-1.9793465371603099E-2</v>
      </c>
      <c r="AP336" s="18">
        <v>3.60317804004724</v>
      </c>
      <c r="AQ336" s="16">
        <v>1.6888998683460599E-2</v>
      </c>
      <c r="AR336" s="18">
        <v>2.3125872251288899</v>
      </c>
      <c r="AS336" s="16">
        <v>1.4633595943467E-2</v>
      </c>
    </row>
    <row r="337" spans="3:45" x14ac:dyDescent="0.2">
      <c r="C337" s="144" t="s">
        <v>19</v>
      </c>
      <c r="D337" s="144" t="s">
        <v>12</v>
      </c>
      <c r="E337" s="145" t="s">
        <v>303</v>
      </c>
      <c r="F337" s="15">
        <v>357314.02</v>
      </c>
      <c r="G337" s="16">
        <v>1.19613213141704E-2</v>
      </c>
      <c r="H337" s="142">
        <v>100045.64</v>
      </c>
      <c r="I337" s="141">
        <v>1.6810061258234602E-2</v>
      </c>
      <c r="J337" s="17">
        <v>147981.63</v>
      </c>
      <c r="K337" s="16">
        <v>3.3563266848107398E-2</v>
      </c>
      <c r="L337" s="18">
        <v>3.5715101627617201</v>
      </c>
      <c r="M337" s="16">
        <v>-4.7685798250896401E-3</v>
      </c>
      <c r="N337" s="18">
        <v>2.4145836209534899</v>
      </c>
      <c r="O337" s="16">
        <v>-2.0900457888575301E-2</v>
      </c>
      <c r="P337" s="15">
        <v>1130373.3999999999</v>
      </c>
      <c r="Q337" s="16">
        <v>-1.6243777882669602E-2</v>
      </c>
      <c r="R337" s="17">
        <v>318860.28000000003</v>
      </c>
      <c r="S337" s="16">
        <v>-2.39620085672466E-2</v>
      </c>
      <c r="T337" s="17">
        <v>473892.93</v>
      </c>
      <c r="U337" s="16">
        <v>-3.3275188901743899E-2</v>
      </c>
      <c r="V337" s="18">
        <v>3.5450429887347501</v>
      </c>
      <c r="W337" s="16">
        <v>7.9077154294447307E-3</v>
      </c>
      <c r="X337" s="18">
        <v>2.3852928128723101</v>
      </c>
      <c r="Y337" s="16">
        <v>1.76176413634462E-2</v>
      </c>
      <c r="Z337" s="15">
        <v>2208591.6</v>
      </c>
      <c r="AA337" s="16">
        <v>-2.9292811631892301E-2</v>
      </c>
      <c r="AB337" s="17">
        <v>621874.48</v>
      </c>
      <c r="AC337" s="16">
        <v>-3.42541844180278E-2</v>
      </c>
      <c r="AD337" s="17">
        <v>920751.14</v>
      </c>
      <c r="AE337" s="16">
        <v>-4.8516455307548001E-2</v>
      </c>
      <c r="AF337" s="18">
        <v>3.5515070501043899</v>
      </c>
      <c r="AG337" s="16">
        <v>5.1373484679772602E-3</v>
      </c>
      <c r="AH337" s="18">
        <v>2.39868462177522</v>
      </c>
      <c r="AI337" s="16">
        <v>2.0203863517019E-2</v>
      </c>
      <c r="AJ337" s="15">
        <v>4416858.87</v>
      </c>
      <c r="AK337" s="16">
        <v>-1.88609582482787E-2</v>
      </c>
      <c r="AL337" s="17">
        <v>1247274.93</v>
      </c>
      <c r="AM337" s="16">
        <v>-1.9354061254249301E-2</v>
      </c>
      <c r="AN337" s="17">
        <v>1845314.5600000001</v>
      </c>
      <c r="AO337" s="16">
        <v>-5.4659317592670301E-2</v>
      </c>
      <c r="AP337" s="18">
        <v>3.5412071258419302</v>
      </c>
      <c r="AQ337" s="16">
        <v>5.0283490349348604E-4</v>
      </c>
      <c r="AR337" s="18">
        <v>2.3935533625226499</v>
      </c>
      <c r="AS337" s="16">
        <v>3.7868209853436398E-2</v>
      </c>
    </row>
    <row r="338" spans="3:45" x14ac:dyDescent="0.2">
      <c r="C338" s="144" t="s">
        <v>19</v>
      </c>
      <c r="D338" s="144" t="s">
        <v>12</v>
      </c>
      <c r="E338" s="145" t="s">
        <v>304</v>
      </c>
      <c r="F338" s="15">
        <v>1181186.23</v>
      </c>
      <c r="G338" s="16">
        <v>2.85350308643347E-2</v>
      </c>
      <c r="H338" s="142">
        <v>331952.08</v>
      </c>
      <c r="I338" s="141">
        <v>2.7296389166338499E-2</v>
      </c>
      <c r="J338" s="17">
        <v>529082.75</v>
      </c>
      <c r="K338" s="16">
        <v>4.5486983895003698E-2</v>
      </c>
      <c r="L338" s="18">
        <v>3.5583034454852598</v>
      </c>
      <c r="M338" s="16">
        <v>1.2057296327121899E-3</v>
      </c>
      <c r="N338" s="18">
        <v>2.2325169928522501</v>
      </c>
      <c r="O338" s="16">
        <v>-1.6214408492694801E-2</v>
      </c>
      <c r="P338" s="15">
        <v>3734549.51</v>
      </c>
      <c r="Q338" s="16">
        <v>1.08045385093194E-2</v>
      </c>
      <c r="R338" s="17">
        <v>1149594.78</v>
      </c>
      <c r="S338" s="16">
        <v>9.5758906705971203E-2</v>
      </c>
      <c r="T338" s="17">
        <v>1819478.65</v>
      </c>
      <c r="U338" s="16">
        <v>7.0124949184642502E-2</v>
      </c>
      <c r="V338" s="18">
        <v>3.2485790427823602</v>
      </c>
      <c r="W338" s="16">
        <v>-7.7530164415490294E-2</v>
      </c>
      <c r="X338" s="18">
        <v>2.0525382422047098</v>
      </c>
      <c r="Y338" s="16">
        <v>-5.5433162940945198E-2</v>
      </c>
      <c r="Z338" s="15">
        <v>7633495.9500000002</v>
      </c>
      <c r="AA338" s="16">
        <v>-2.7440634054869701E-2</v>
      </c>
      <c r="AB338" s="17">
        <v>2264649.9500000002</v>
      </c>
      <c r="AC338" s="16">
        <v>2.7226475844136198E-2</v>
      </c>
      <c r="AD338" s="17">
        <v>3582139.04</v>
      </c>
      <c r="AE338" s="16">
        <v>9.1945862739317707E-3</v>
      </c>
      <c r="AF338" s="18">
        <v>3.3707178232997999</v>
      </c>
      <c r="AG338" s="16">
        <v>-5.3218166767053501E-2</v>
      </c>
      <c r="AH338" s="18">
        <v>2.1309881790629799</v>
      </c>
      <c r="AI338" s="16">
        <v>-3.63014435739921E-2</v>
      </c>
      <c r="AJ338" s="15">
        <v>14164458.85</v>
      </c>
      <c r="AK338" s="16">
        <v>-2.1017944952512399E-2</v>
      </c>
      <c r="AL338" s="17">
        <v>4107949.63</v>
      </c>
      <c r="AM338" s="16">
        <v>3.57770294984215E-2</v>
      </c>
      <c r="AN338" s="17">
        <v>6674477.9800000004</v>
      </c>
      <c r="AO338" s="16">
        <v>8.2512993557652698E-3</v>
      </c>
      <c r="AP338" s="18">
        <v>3.44806049873596</v>
      </c>
      <c r="AQ338" s="16">
        <v>-5.4833205249238799E-2</v>
      </c>
      <c r="AR338" s="18">
        <v>2.12218227289739</v>
      </c>
      <c r="AS338" s="16">
        <v>-2.9029711468737601E-2</v>
      </c>
    </row>
    <row r="339" spans="3:45" x14ac:dyDescent="0.2">
      <c r="C339" s="144" t="s">
        <v>19</v>
      </c>
      <c r="D339" s="144" t="s">
        <v>12</v>
      </c>
      <c r="E339" s="145" t="s">
        <v>305</v>
      </c>
      <c r="F339" s="15">
        <v>996807.9</v>
      </c>
      <c r="G339" s="16">
        <v>2.8666631373608999E-2</v>
      </c>
      <c r="H339" s="142">
        <v>255424.62</v>
      </c>
      <c r="I339" s="141">
        <v>1.72385805465382E-2</v>
      </c>
      <c r="J339" s="17">
        <v>444626.28</v>
      </c>
      <c r="K339" s="16">
        <v>-4.50182625703478E-2</v>
      </c>
      <c r="L339" s="18">
        <v>3.9025521502195102</v>
      </c>
      <c r="M339" s="16">
        <v>1.12343859598116E-2</v>
      </c>
      <c r="N339" s="18">
        <v>2.2419005462295201</v>
      </c>
      <c r="O339" s="16">
        <v>7.7158432518595305E-2</v>
      </c>
      <c r="P339" s="15">
        <v>3363481.73</v>
      </c>
      <c r="Q339" s="16">
        <v>3.45444209489165E-2</v>
      </c>
      <c r="R339" s="17">
        <v>863024.26</v>
      </c>
      <c r="S339" s="16">
        <v>2.7687333382092501E-2</v>
      </c>
      <c r="T339" s="17">
        <v>1487095.9</v>
      </c>
      <c r="U339" s="16">
        <v>-4.2137308214455597E-2</v>
      </c>
      <c r="V339" s="18">
        <v>3.8973200243525001</v>
      </c>
      <c r="W339" s="16">
        <v>6.6723480421398799E-3</v>
      </c>
      <c r="X339" s="18">
        <v>2.2617786317614099</v>
      </c>
      <c r="Y339" s="16">
        <v>8.0055032752586297E-2</v>
      </c>
      <c r="Z339" s="15">
        <v>6872961.71</v>
      </c>
      <c r="AA339" s="16">
        <v>4.5484040374363398E-2</v>
      </c>
      <c r="AB339" s="17">
        <v>1753325.16</v>
      </c>
      <c r="AC339" s="16">
        <v>3.7124974427898402E-2</v>
      </c>
      <c r="AD339" s="17">
        <v>3011393.24</v>
      </c>
      <c r="AE339" s="16">
        <v>-3.8014288877284301E-2</v>
      </c>
      <c r="AF339" s="18">
        <v>3.9199584120494801</v>
      </c>
      <c r="AG339" s="16">
        <v>8.0598444281761196E-3</v>
      </c>
      <c r="AH339" s="18">
        <v>2.2823195651458699</v>
      </c>
      <c r="AI339" s="16">
        <v>8.6797889289019201E-2</v>
      </c>
      <c r="AJ339" s="15">
        <v>12694325.130000001</v>
      </c>
      <c r="AK339" s="16">
        <v>4.92699295487843E-2</v>
      </c>
      <c r="AL339" s="17">
        <v>3237530.56</v>
      </c>
      <c r="AM339" s="16">
        <v>4.4291424571690899E-2</v>
      </c>
      <c r="AN339" s="17">
        <v>5688866.7000000002</v>
      </c>
      <c r="AO339" s="16">
        <v>-1.25870811986061E-2</v>
      </c>
      <c r="AP339" s="18">
        <v>3.9209900554575801</v>
      </c>
      <c r="AQ339" s="16">
        <v>4.7673521585559799E-3</v>
      </c>
      <c r="AR339" s="18">
        <v>2.2314330427183302</v>
      </c>
      <c r="AS339" s="16">
        <v>6.2645535185500395E-2</v>
      </c>
    </row>
    <row r="340" spans="3:45" x14ac:dyDescent="0.2">
      <c r="C340" s="144" t="s">
        <v>19</v>
      </c>
      <c r="D340" s="144" t="s">
        <v>12</v>
      </c>
      <c r="E340" s="145" t="s">
        <v>306</v>
      </c>
      <c r="F340" s="15">
        <v>678462.3</v>
      </c>
      <c r="G340" s="16">
        <v>4.7273059679543497E-2</v>
      </c>
      <c r="H340" s="142">
        <v>172078.16</v>
      </c>
      <c r="I340" s="141">
        <v>5.78090074924636E-2</v>
      </c>
      <c r="J340" s="17">
        <v>284916.15999999997</v>
      </c>
      <c r="K340" s="16">
        <v>6.3318658079141804E-2</v>
      </c>
      <c r="L340" s="18">
        <v>3.9427565938640901</v>
      </c>
      <c r="M340" s="16">
        <v>-9.96016080246424E-3</v>
      </c>
      <c r="N340" s="18">
        <v>2.3812699848264098</v>
      </c>
      <c r="O340" s="16">
        <v>-1.5090112712386999E-2</v>
      </c>
      <c r="P340" s="15">
        <v>2165804.02</v>
      </c>
      <c r="Q340" s="16">
        <v>5.7945369909974901E-3</v>
      </c>
      <c r="R340" s="17">
        <v>580841.53</v>
      </c>
      <c r="S340" s="16">
        <v>5.4262656531972597E-2</v>
      </c>
      <c r="T340" s="17">
        <v>992874.61</v>
      </c>
      <c r="U340" s="16">
        <v>6.2983973059278206E-2</v>
      </c>
      <c r="V340" s="18">
        <v>3.7287347893323002</v>
      </c>
      <c r="W340" s="16">
        <v>-4.5973476572159298E-2</v>
      </c>
      <c r="X340" s="18">
        <v>2.1813469678713999</v>
      </c>
      <c r="Y340" s="16">
        <v>-5.38008450905322E-2</v>
      </c>
      <c r="Z340" s="15">
        <v>4537855.8499999996</v>
      </c>
      <c r="AA340" s="16">
        <v>-5.40038277889616E-4</v>
      </c>
      <c r="AB340" s="17">
        <v>1259148.43</v>
      </c>
      <c r="AC340" s="16">
        <v>5.3008971766378601E-2</v>
      </c>
      <c r="AD340" s="17">
        <v>2172221.77</v>
      </c>
      <c r="AE340" s="16">
        <v>6.2535069982753794E-2</v>
      </c>
      <c r="AF340" s="18">
        <v>3.6039085955894801</v>
      </c>
      <c r="AG340" s="16">
        <v>-5.0853327445484098E-2</v>
      </c>
      <c r="AH340" s="18">
        <v>2.0890389336260098</v>
      </c>
      <c r="AI340" s="16">
        <v>-5.93628483826582E-2</v>
      </c>
      <c r="AJ340" s="15">
        <v>8639863.3800000008</v>
      </c>
      <c r="AK340" s="16">
        <v>-1.17844689714826E-2</v>
      </c>
      <c r="AL340" s="17">
        <v>2339572.9</v>
      </c>
      <c r="AM340" s="16">
        <v>-1.9363190652573699E-2</v>
      </c>
      <c r="AN340" s="17">
        <v>4026421.37</v>
      </c>
      <c r="AO340" s="16">
        <v>-2.6016086440390999E-2</v>
      </c>
      <c r="AP340" s="18">
        <v>3.6929233451114101</v>
      </c>
      <c r="AQ340" s="16">
        <v>7.7283675351065796E-3</v>
      </c>
      <c r="AR340" s="18">
        <v>2.14579215289631</v>
      </c>
      <c r="AS340" s="16">
        <v>1.46117582341748E-2</v>
      </c>
    </row>
    <row r="341" spans="3:45" x14ac:dyDescent="0.2">
      <c r="C341" s="144" t="s">
        <v>19</v>
      </c>
      <c r="D341" s="144" t="s">
        <v>12</v>
      </c>
      <c r="E341" s="145" t="s">
        <v>307</v>
      </c>
      <c r="F341" s="15">
        <v>639861.65</v>
      </c>
      <c r="G341" s="16">
        <v>1.1618022005037601E-3</v>
      </c>
      <c r="H341" s="142">
        <v>181389.67</v>
      </c>
      <c r="I341" s="141">
        <v>-1.2808854270043401E-2</v>
      </c>
      <c r="J341" s="17">
        <v>327171.32</v>
      </c>
      <c r="K341" s="16">
        <v>-4.9381244611986001E-2</v>
      </c>
      <c r="L341" s="18">
        <v>3.5275528645043601</v>
      </c>
      <c r="M341" s="16">
        <v>1.4151926433878999E-2</v>
      </c>
      <c r="N341" s="18">
        <v>1.9557388159817899</v>
      </c>
      <c r="O341" s="16">
        <v>5.3168577335568699E-2</v>
      </c>
      <c r="P341" s="15">
        <v>2071789.55</v>
      </c>
      <c r="Q341" s="16">
        <v>3.4532566443454199E-3</v>
      </c>
      <c r="R341" s="17">
        <v>589621.68999999994</v>
      </c>
      <c r="S341" s="16">
        <v>-1.54047584592508E-2</v>
      </c>
      <c r="T341" s="17">
        <v>1061873.6299999999</v>
      </c>
      <c r="U341" s="16">
        <v>-5.6360233540424298E-2</v>
      </c>
      <c r="V341" s="18">
        <v>3.5137607471665402</v>
      </c>
      <c r="W341" s="16">
        <v>1.9153063419325701E-2</v>
      </c>
      <c r="X341" s="18">
        <v>1.95106978030898</v>
      </c>
      <c r="Y341" s="16">
        <v>6.3385936361269296E-2</v>
      </c>
      <c r="Z341" s="15">
        <v>4237154.6500000004</v>
      </c>
      <c r="AA341" s="16">
        <v>-7.8181172426053398E-3</v>
      </c>
      <c r="AB341" s="17">
        <v>1195173.48</v>
      </c>
      <c r="AC341" s="16">
        <v>-2.62563038919457E-2</v>
      </c>
      <c r="AD341" s="17">
        <v>2146972.1</v>
      </c>
      <c r="AE341" s="16">
        <v>-6.7794835120288693E-2</v>
      </c>
      <c r="AF341" s="18">
        <v>3.5452214435012399</v>
      </c>
      <c r="AG341" s="16">
        <v>1.8935359194658299E-2</v>
      </c>
      <c r="AH341" s="18">
        <v>1.97354900419991</v>
      </c>
      <c r="AI341" s="16">
        <v>6.4338538486238203E-2</v>
      </c>
      <c r="AJ341" s="15">
        <v>8150553.2199999997</v>
      </c>
      <c r="AK341" s="16">
        <v>-3.4001068957522302E-3</v>
      </c>
      <c r="AL341" s="17">
        <v>2318611.96</v>
      </c>
      <c r="AM341" s="16">
        <v>-6.2145390145133697E-5</v>
      </c>
      <c r="AN341" s="17">
        <v>4214833.3</v>
      </c>
      <c r="AO341" s="16">
        <v>-3.6563599185261302E-2</v>
      </c>
      <c r="AP341" s="18">
        <v>3.5152726547654001</v>
      </c>
      <c r="AQ341" s="16">
        <v>-3.3381689574194001E-3</v>
      </c>
      <c r="AR341" s="18">
        <v>1.9337783109951201</v>
      </c>
      <c r="AS341" s="16">
        <v>3.4422087707568598E-2</v>
      </c>
    </row>
    <row r="342" spans="3:45" ht="11.25" customHeight="1" x14ac:dyDescent="0.2">
      <c r="C342" s="144" t="s">
        <v>19</v>
      </c>
      <c r="D342" s="144" t="s">
        <v>12</v>
      </c>
      <c r="E342" s="145" t="s">
        <v>308</v>
      </c>
      <c r="F342" s="15">
        <v>542553</v>
      </c>
      <c r="G342" s="16">
        <v>4.8574928743972998E-2</v>
      </c>
      <c r="H342" s="142">
        <v>161540.63</v>
      </c>
      <c r="I342" s="141">
        <v>0.111931959445823</v>
      </c>
      <c r="J342" s="17">
        <v>268935.82</v>
      </c>
      <c r="K342" s="16">
        <v>7.2308290514497497E-2</v>
      </c>
      <c r="L342" s="18">
        <v>3.3586163431453699</v>
      </c>
      <c r="M342" s="16">
        <v>-5.6979233453660898E-2</v>
      </c>
      <c r="N342" s="18">
        <v>2.0174069783638302</v>
      </c>
      <c r="O342" s="16">
        <v>-2.2132964913604301E-2</v>
      </c>
      <c r="P342" s="15">
        <v>1793320.35</v>
      </c>
      <c r="Q342" s="16">
        <v>3.8430069749247099E-2</v>
      </c>
      <c r="R342" s="17">
        <v>532144.78</v>
      </c>
      <c r="S342" s="16">
        <v>7.8183987666986005E-2</v>
      </c>
      <c r="T342" s="17">
        <v>881483.26</v>
      </c>
      <c r="U342" s="16">
        <v>4.5544151362843698E-2</v>
      </c>
      <c r="V342" s="18">
        <v>3.36998579597079</v>
      </c>
      <c r="W342" s="16">
        <v>-3.6871181887759202E-2</v>
      </c>
      <c r="X342" s="18">
        <v>2.03443494774932</v>
      </c>
      <c r="Y342" s="16">
        <v>-6.8041905301880904E-3</v>
      </c>
      <c r="Z342" s="15">
        <v>3476918.69</v>
      </c>
      <c r="AA342" s="16">
        <v>1.2136696469661101E-2</v>
      </c>
      <c r="AB342" s="17">
        <v>1016347.22</v>
      </c>
      <c r="AC342" s="16">
        <v>3.9851780072327703E-2</v>
      </c>
      <c r="AD342" s="17">
        <v>1691236.15</v>
      </c>
      <c r="AE342" s="16">
        <v>1.6914390644303699E-2</v>
      </c>
      <c r="AF342" s="18">
        <v>3.4209949332079601</v>
      </c>
      <c r="AG342" s="16">
        <v>-2.6652917400149901E-2</v>
      </c>
      <c r="AH342" s="18">
        <v>2.0558445903607301</v>
      </c>
      <c r="AI342" s="16">
        <v>-4.6982265356826404E-3</v>
      </c>
      <c r="AJ342" s="15">
        <v>6622838.7599999998</v>
      </c>
      <c r="AK342" s="16">
        <v>-4.4368293490666304E-3</v>
      </c>
      <c r="AL342" s="17">
        <v>1905524.74</v>
      </c>
      <c r="AM342" s="16">
        <v>9.4712924209969206E-3</v>
      </c>
      <c r="AN342" s="17">
        <v>3223796.11</v>
      </c>
      <c r="AO342" s="16">
        <v>-4.6139739478960199E-3</v>
      </c>
      <c r="AP342" s="18">
        <v>3.4755984118054499</v>
      </c>
      <c r="AQ342" s="16">
        <v>-1.37776298092717E-2</v>
      </c>
      <c r="AR342" s="18">
        <v>2.0543603050628398</v>
      </c>
      <c r="AS342" s="16">
        <v>1.77965728062406E-4</v>
      </c>
    </row>
    <row r="343" spans="3:45" x14ac:dyDescent="0.2">
      <c r="C343" s="144" t="s">
        <v>19</v>
      </c>
      <c r="D343" s="144" t="s">
        <v>12</v>
      </c>
      <c r="E343" s="145" t="s">
        <v>309</v>
      </c>
      <c r="F343" s="15">
        <v>493940.21</v>
      </c>
      <c r="G343" s="16">
        <v>4.1704873286675798E-2</v>
      </c>
      <c r="H343" s="142">
        <v>133411.37</v>
      </c>
      <c r="I343" s="141">
        <v>3.59804804986694E-2</v>
      </c>
      <c r="J343" s="17">
        <v>238585.48</v>
      </c>
      <c r="K343" s="16">
        <v>3.8489837675814098E-2</v>
      </c>
      <c r="L343" s="18">
        <v>3.7023846618170602</v>
      </c>
      <c r="M343" s="16">
        <v>5.5255797727490697E-3</v>
      </c>
      <c r="N343" s="18">
        <v>2.0702861297343</v>
      </c>
      <c r="O343" s="16">
        <v>3.0958758518591502E-3</v>
      </c>
      <c r="P343" s="15">
        <v>1638455.97</v>
      </c>
      <c r="Q343" s="16">
        <v>2.45142169846361E-2</v>
      </c>
      <c r="R343" s="17">
        <v>446981.5</v>
      </c>
      <c r="S343" s="16">
        <v>1.4857285520391001E-2</v>
      </c>
      <c r="T343" s="17">
        <v>801294.39</v>
      </c>
      <c r="U343" s="16">
        <v>1.9179261519388299E-2</v>
      </c>
      <c r="V343" s="18">
        <v>3.6656013056468799</v>
      </c>
      <c r="W343" s="16">
        <v>9.5155561299373297E-3</v>
      </c>
      <c r="X343" s="18">
        <v>2.0447615638492098</v>
      </c>
      <c r="Y343" s="16">
        <v>5.2345604612229297E-3</v>
      </c>
      <c r="Z343" s="15">
        <v>3214396.41</v>
      </c>
      <c r="AA343" s="16">
        <v>2.4381038481842199E-2</v>
      </c>
      <c r="AB343" s="17">
        <v>870661.5</v>
      </c>
      <c r="AC343" s="16">
        <v>1.39880048311614E-2</v>
      </c>
      <c r="AD343" s="17">
        <v>1553994.47</v>
      </c>
      <c r="AE343" s="16">
        <v>1.1241735867560099E-2</v>
      </c>
      <c r="AF343" s="18">
        <v>3.6919013991086098</v>
      </c>
      <c r="AG343" s="16">
        <v>1.0249661338362101E-2</v>
      </c>
      <c r="AH343" s="18">
        <v>2.0684735190853001</v>
      </c>
      <c r="AI343" s="16">
        <v>1.29932360861369E-2</v>
      </c>
      <c r="AJ343" s="15">
        <v>6171082.2800000003</v>
      </c>
      <c r="AK343" s="16">
        <v>1.35698506162332E-2</v>
      </c>
      <c r="AL343" s="17">
        <v>1674340.69</v>
      </c>
      <c r="AM343" s="16">
        <v>5.16496836856996E-3</v>
      </c>
      <c r="AN343" s="17">
        <v>2988269.02</v>
      </c>
      <c r="AO343" s="16">
        <v>-1.54230118334491E-3</v>
      </c>
      <c r="AP343" s="18">
        <v>3.6856789761228299</v>
      </c>
      <c r="AQ343" s="16">
        <v>8.3616943607822194E-3</v>
      </c>
      <c r="AR343" s="18">
        <v>2.06510265263868</v>
      </c>
      <c r="AS343" s="16">
        <v>1.51354952918772E-2</v>
      </c>
    </row>
    <row r="344" spans="3:45" x14ac:dyDescent="0.2">
      <c r="C344" s="144" t="s">
        <v>19</v>
      </c>
      <c r="D344" s="144" t="s">
        <v>12</v>
      </c>
      <c r="E344" s="145" t="s">
        <v>310</v>
      </c>
      <c r="F344" s="15">
        <v>388428.66</v>
      </c>
      <c r="G344" s="16">
        <v>1.9496216528168499E-2</v>
      </c>
      <c r="H344" s="142">
        <v>108135.47</v>
      </c>
      <c r="I344" s="141">
        <v>7.0672281446325605E-2</v>
      </c>
      <c r="J344" s="17">
        <v>183271.14</v>
      </c>
      <c r="K344" s="16">
        <v>3.3646982451460201E-2</v>
      </c>
      <c r="L344" s="18">
        <v>3.5920559646155001</v>
      </c>
      <c r="M344" s="16">
        <v>-4.7798066509226897E-2</v>
      </c>
      <c r="N344" s="18">
        <v>2.1194207664119902</v>
      </c>
      <c r="O344" s="16">
        <v>-1.3690134217516799E-2</v>
      </c>
      <c r="P344" s="15">
        <v>1253147.67</v>
      </c>
      <c r="Q344" s="16">
        <v>-2.6122907317475499E-3</v>
      </c>
      <c r="R344" s="17">
        <v>347796.47</v>
      </c>
      <c r="S344" s="16">
        <v>2.93567351882482E-2</v>
      </c>
      <c r="T344" s="17">
        <v>589270.65</v>
      </c>
      <c r="U344" s="16">
        <v>-2.3812329709226102E-3</v>
      </c>
      <c r="V344" s="18">
        <v>3.6031063512519301</v>
      </c>
      <c r="W344" s="16">
        <v>-3.10572854163618E-2</v>
      </c>
      <c r="X344" s="18">
        <v>2.1266079856514102</v>
      </c>
      <c r="Y344" s="16">
        <v>-2.3160927647043801E-4</v>
      </c>
      <c r="Z344" s="15">
        <v>2381445.6</v>
      </c>
      <c r="AA344" s="16">
        <v>-1.09075774666449E-2</v>
      </c>
      <c r="AB344" s="17">
        <v>649877.72</v>
      </c>
      <c r="AC344" s="16">
        <v>-9.3065116678471092E-3</v>
      </c>
      <c r="AD344" s="17">
        <v>1102379.81</v>
      </c>
      <c r="AE344" s="16">
        <v>-4.2026778587981699E-2</v>
      </c>
      <c r="AF344" s="18">
        <v>3.6644518294918602</v>
      </c>
      <c r="AG344" s="16">
        <v>-1.6161061091590999E-3</v>
      </c>
      <c r="AH344" s="18">
        <v>2.1602768650126101</v>
      </c>
      <c r="AI344" s="16">
        <v>3.2484416501192298E-2</v>
      </c>
      <c r="AJ344" s="15">
        <v>4687912.66</v>
      </c>
      <c r="AK344" s="16">
        <v>-8.3575629043800195E-3</v>
      </c>
      <c r="AL344" s="17">
        <v>1261037.0900000001</v>
      </c>
      <c r="AM344" s="16">
        <v>-1.19148980515784E-2</v>
      </c>
      <c r="AN344" s="17">
        <v>2167164.81</v>
      </c>
      <c r="AO344" s="16">
        <v>-3.76931782830216E-2</v>
      </c>
      <c r="AP344" s="18">
        <v>3.7175057713805999</v>
      </c>
      <c r="AQ344" s="16">
        <v>3.6002315389469901E-3</v>
      </c>
      <c r="AR344" s="18">
        <v>2.1631546610430599</v>
      </c>
      <c r="AS344" s="16">
        <v>3.0484679851172598E-2</v>
      </c>
    </row>
    <row r="345" spans="3:45" x14ac:dyDescent="0.2">
      <c r="C345" s="144" t="s">
        <v>19</v>
      </c>
      <c r="D345" s="144" t="s">
        <v>12</v>
      </c>
      <c r="E345" s="145" t="s">
        <v>311</v>
      </c>
      <c r="F345" s="15">
        <v>762993.57</v>
      </c>
      <c r="G345" s="16">
        <v>0.139188372954305</v>
      </c>
      <c r="H345" s="142">
        <v>231669.29</v>
      </c>
      <c r="I345" s="141">
        <v>4.8065108988112198E-2</v>
      </c>
      <c r="J345" s="17">
        <v>292923.48</v>
      </c>
      <c r="K345" s="16">
        <v>0.13037456969908201</v>
      </c>
      <c r="L345" s="18">
        <v>3.2934601301708999</v>
      </c>
      <c r="M345" s="16">
        <v>8.6944277778859796E-2</v>
      </c>
      <c r="N345" s="18">
        <v>2.6047538763365798</v>
      </c>
      <c r="O345" s="16">
        <v>7.7972412786760804E-3</v>
      </c>
      <c r="P345" s="15">
        <v>2497240.87</v>
      </c>
      <c r="Q345" s="16">
        <v>0.10443908740204</v>
      </c>
      <c r="R345" s="17">
        <v>758522.01</v>
      </c>
      <c r="S345" s="16">
        <v>5.7444306910508997E-3</v>
      </c>
      <c r="T345" s="17">
        <v>938122.46</v>
      </c>
      <c r="U345" s="16">
        <v>8.0454153958830904E-2</v>
      </c>
      <c r="V345" s="18">
        <v>3.2922457583004099</v>
      </c>
      <c r="W345" s="16">
        <v>9.81309502685246E-2</v>
      </c>
      <c r="X345" s="18">
        <v>2.66195616934702</v>
      </c>
      <c r="Y345" s="16">
        <v>2.21989367668468E-2</v>
      </c>
      <c r="Z345" s="15">
        <v>5038269.75</v>
      </c>
      <c r="AA345" s="16">
        <v>0.102118178726776</v>
      </c>
      <c r="AB345" s="17">
        <v>1543107.71</v>
      </c>
      <c r="AC345" s="16">
        <v>-3.8226074832012698E-3</v>
      </c>
      <c r="AD345" s="17">
        <v>1861997.09</v>
      </c>
      <c r="AE345" s="16">
        <v>5.7338740442632402E-2</v>
      </c>
      <c r="AF345" s="18">
        <v>3.26501495478887</v>
      </c>
      <c r="AG345" s="16">
        <v>0.106347310233896</v>
      </c>
      <c r="AH345" s="18">
        <v>2.7058419033297199</v>
      </c>
      <c r="AI345" s="16">
        <v>4.2351080662568E-2</v>
      </c>
      <c r="AJ345" s="15">
        <v>9074095.0099999998</v>
      </c>
      <c r="AK345" s="16">
        <v>7.0783094466594407E-2</v>
      </c>
      <c r="AL345" s="17">
        <v>2880552.38</v>
      </c>
      <c r="AM345" s="16">
        <v>-1.94159973618068E-3</v>
      </c>
      <c r="AN345" s="17">
        <v>3363636.17</v>
      </c>
      <c r="AO345" s="16">
        <v>2.79368949248282E-2</v>
      </c>
      <c r="AP345" s="18">
        <v>3.1501232447645999</v>
      </c>
      <c r="AQ345" s="16">
        <v>7.2866171141439701E-2</v>
      </c>
      <c r="AR345" s="18">
        <v>2.6977040771921499</v>
      </c>
      <c r="AS345" s="16">
        <v>4.16817411198179E-2</v>
      </c>
    </row>
    <row r="346" spans="3:45" x14ac:dyDescent="0.2">
      <c r="C346" s="144" t="s">
        <v>19</v>
      </c>
      <c r="D346" s="144" t="s">
        <v>12</v>
      </c>
      <c r="E346" s="145" t="s">
        <v>312</v>
      </c>
      <c r="F346" s="15">
        <v>391125.53</v>
      </c>
      <c r="G346" s="16">
        <v>3.8700804222219803E-2</v>
      </c>
      <c r="H346" s="142">
        <v>107883.26</v>
      </c>
      <c r="I346" s="141">
        <v>2.7487899428850899E-2</v>
      </c>
      <c r="J346" s="17">
        <v>175649.62</v>
      </c>
      <c r="K346" s="16">
        <v>2.39384681894011E-2</v>
      </c>
      <c r="L346" s="18">
        <v>3.6254515297368699</v>
      </c>
      <c r="M346" s="16">
        <v>1.09129312370509E-2</v>
      </c>
      <c r="N346" s="18">
        <v>2.2267371258759301</v>
      </c>
      <c r="O346" s="16">
        <v>1.44172101072855E-2</v>
      </c>
      <c r="P346" s="15">
        <v>1299060.24</v>
      </c>
      <c r="Q346" s="16">
        <v>3.8535490788233602E-2</v>
      </c>
      <c r="R346" s="17">
        <v>358421.69</v>
      </c>
      <c r="S346" s="16">
        <v>3.4511781839286403E-2</v>
      </c>
      <c r="T346" s="17">
        <v>580071.73</v>
      </c>
      <c r="U346" s="16">
        <v>2.1506138307824E-2</v>
      </c>
      <c r="V346" s="18">
        <v>3.6243907002391502</v>
      </c>
      <c r="W346" s="16">
        <v>3.8894761950350101E-3</v>
      </c>
      <c r="X346" s="18">
        <v>2.2394820723292299</v>
      </c>
      <c r="Y346" s="16">
        <v>1.6670827361468001E-2</v>
      </c>
      <c r="Z346" s="15">
        <v>2608686.85</v>
      </c>
      <c r="AA346" s="16">
        <v>2.9118073595501202E-2</v>
      </c>
      <c r="AB346" s="17">
        <v>716682</v>
      </c>
      <c r="AC346" s="16">
        <v>2.8271003317839102E-2</v>
      </c>
      <c r="AD346" s="17">
        <v>1154269.3500000001</v>
      </c>
      <c r="AE346" s="16">
        <v>-6.1090912021630698E-3</v>
      </c>
      <c r="AF346" s="18">
        <v>3.6399502847846001</v>
      </c>
      <c r="AG346" s="16">
        <v>8.2378115781621896E-4</v>
      </c>
      <c r="AH346" s="18">
        <v>2.2600330243543199</v>
      </c>
      <c r="AI346" s="16">
        <v>3.5443693554127999E-2</v>
      </c>
      <c r="AJ346" s="15">
        <v>4994253.79</v>
      </c>
      <c r="AK346" s="16">
        <v>1.40134059160569E-2</v>
      </c>
      <c r="AL346" s="17">
        <v>1380661.75</v>
      </c>
      <c r="AM346" s="16">
        <v>1.25956393814319E-2</v>
      </c>
      <c r="AN346" s="17">
        <v>2223010.34</v>
      </c>
      <c r="AO346" s="16">
        <v>-3.8808898218745697E-2</v>
      </c>
      <c r="AP346" s="18">
        <v>3.6172898901559298</v>
      </c>
      <c r="AQ346" s="16">
        <v>1.4001309895932601E-3</v>
      </c>
      <c r="AR346" s="18">
        <v>2.2466174358865101</v>
      </c>
      <c r="AS346" s="16">
        <v>5.4955049039586097E-2</v>
      </c>
    </row>
    <row r="347" spans="3:45" x14ac:dyDescent="0.2">
      <c r="C347" s="144" t="s">
        <v>19</v>
      </c>
      <c r="D347" s="144" t="s">
        <v>12</v>
      </c>
      <c r="E347" s="145" t="s">
        <v>313</v>
      </c>
      <c r="F347" s="15">
        <v>574733.43999999994</v>
      </c>
      <c r="G347" s="16">
        <v>3.9885982873909598E-2</v>
      </c>
      <c r="H347" s="142">
        <v>145012.35</v>
      </c>
      <c r="I347" s="141">
        <v>2.2974689670020799E-2</v>
      </c>
      <c r="J347" s="17">
        <v>261598.21</v>
      </c>
      <c r="K347" s="16">
        <v>-9.4805776782118795E-3</v>
      </c>
      <c r="L347" s="18">
        <v>3.96334132920403</v>
      </c>
      <c r="M347" s="16">
        <v>1.65314874108409E-2</v>
      </c>
      <c r="N347" s="18">
        <v>2.1970083052173801</v>
      </c>
      <c r="O347" s="16">
        <v>4.9839063666622198E-2</v>
      </c>
      <c r="P347" s="15">
        <v>1890338.22</v>
      </c>
      <c r="Q347" s="16">
        <v>1.5150662916014201E-2</v>
      </c>
      <c r="R347" s="17">
        <v>478418.86</v>
      </c>
      <c r="S347" s="16">
        <v>6.7427430314063799E-3</v>
      </c>
      <c r="T347" s="17">
        <v>864027.61</v>
      </c>
      <c r="U347" s="16">
        <v>-2.4936552369334099E-2</v>
      </c>
      <c r="V347" s="18">
        <v>3.9512201086721399</v>
      </c>
      <c r="W347" s="16">
        <v>8.3516071437383099E-3</v>
      </c>
      <c r="X347" s="18">
        <v>2.1878215442675502</v>
      </c>
      <c r="Y347" s="16">
        <v>4.1112417230650497E-2</v>
      </c>
      <c r="Z347" s="15">
        <v>3861395.36</v>
      </c>
      <c r="AA347" s="16">
        <v>2.31197315108932E-3</v>
      </c>
      <c r="AB347" s="17">
        <v>968029.85</v>
      </c>
      <c r="AC347" s="16">
        <v>2.3506468777963101E-3</v>
      </c>
      <c r="AD347" s="17">
        <v>1762676.47</v>
      </c>
      <c r="AE347" s="16">
        <v>-1.7352930425412201E-2</v>
      </c>
      <c r="AF347" s="18">
        <v>3.98892178789735</v>
      </c>
      <c r="AG347" s="16">
        <v>-3.8583031624142202E-5</v>
      </c>
      <c r="AH347" s="18">
        <v>2.1906432778330598</v>
      </c>
      <c r="AI347" s="16">
        <v>2.0012173429688099E-2</v>
      </c>
      <c r="AJ347" s="15">
        <v>7285750.75</v>
      </c>
      <c r="AK347" s="16">
        <v>-8.0905953749973794E-3</v>
      </c>
      <c r="AL347" s="17">
        <v>1841245.85</v>
      </c>
      <c r="AM347" s="16">
        <v>1.24267059835342E-2</v>
      </c>
      <c r="AN347" s="17">
        <v>3386769.7</v>
      </c>
      <c r="AO347" s="16">
        <v>5.02347083752971E-3</v>
      </c>
      <c r="AP347" s="18">
        <v>3.9569679138720102</v>
      </c>
      <c r="AQ347" s="16">
        <v>-2.0265468341829102E-2</v>
      </c>
      <c r="AR347" s="18">
        <v>2.1512389076824401</v>
      </c>
      <c r="AS347" s="16">
        <v>-1.30485173660655E-2</v>
      </c>
    </row>
    <row r="348" spans="3:45" x14ac:dyDescent="0.2">
      <c r="C348" s="144" t="s">
        <v>19</v>
      </c>
      <c r="D348" s="144" t="s">
        <v>12</v>
      </c>
      <c r="E348" s="145" t="s">
        <v>314</v>
      </c>
      <c r="F348" s="15">
        <v>1563159.35</v>
      </c>
      <c r="G348" s="16">
        <v>1.1603069249357299E-2</v>
      </c>
      <c r="H348" s="142">
        <v>389008.72</v>
      </c>
      <c r="I348" s="141">
        <v>5.1363666486164E-2</v>
      </c>
      <c r="J348" s="17">
        <v>622262.99</v>
      </c>
      <c r="K348" s="16">
        <v>2.8901091921948299E-2</v>
      </c>
      <c r="L348" s="18">
        <v>4.0183144223605103</v>
      </c>
      <c r="M348" s="16">
        <v>-3.7818119937217898E-2</v>
      </c>
      <c r="N348" s="18">
        <v>2.5120557949300499</v>
      </c>
      <c r="O348" s="16">
        <v>-1.68121336524963E-2</v>
      </c>
      <c r="P348" s="15">
        <v>5085498.51</v>
      </c>
      <c r="Q348" s="16">
        <v>-1.9239860121789999E-2</v>
      </c>
      <c r="R348" s="17">
        <v>1225244.69</v>
      </c>
      <c r="S348" s="16">
        <v>-9.2183965195432992E-3</v>
      </c>
      <c r="T348" s="17">
        <v>1941738.83</v>
      </c>
      <c r="U348" s="16">
        <v>-3.4171658420888297E-2</v>
      </c>
      <c r="V348" s="18">
        <v>4.1505982858003696</v>
      </c>
      <c r="W348" s="16">
        <v>-1.0114704963276299E-2</v>
      </c>
      <c r="X348" s="18">
        <v>2.6190435250244199</v>
      </c>
      <c r="Y348" s="16">
        <v>1.5460095398200001E-2</v>
      </c>
      <c r="Z348" s="15">
        <v>10504800.949999999</v>
      </c>
      <c r="AA348" s="16">
        <v>7.4800650275727298E-3</v>
      </c>
      <c r="AB348" s="17">
        <v>2453333.64</v>
      </c>
      <c r="AC348" s="16">
        <v>-2.1602772782712599E-2</v>
      </c>
      <c r="AD348" s="17">
        <v>3885365.18</v>
      </c>
      <c r="AE348" s="16">
        <v>-4.4602307646671099E-2</v>
      </c>
      <c r="AF348" s="18">
        <v>4.2818476780842598</v>
      </c>
      <c r="AG348" s="16">
        <v>2.97249797947624E-2</v>
      </c>
      <c r="AH348" s="18">
        <v>2.7036843291008199</v>
      </c>
      <c r="AI348" s="16">
        <v>5.4513814604214603E-2</v>
      </c>
      <c r="AJ348" s="15">
        <v>19860722.52</v>
      </c>
      <c r="AK348" s="16">
        <v>2.6970591510366099E-2</v>
      </c>
      <c r="AL348" s="17">
        <v>4685508.22</v>
      </c>
      <c r="AM348" s="16">
        <v>-1.6787895986673199E-3</v>
      </c>
      <c r="AN348" s="17">
        <v>7469434.8399999999</v>
      </c>
      <c r="AO348" s="16">
        <v>-2.4437067458076701E-2</v>
      </c>
      <c r="AP348" s="18">
        <v>4.2387552400879196</v>
      </c>
      <c r="AQ348" s="16">
        <v>2.86975582713664E-2</v>
      </c>
      <c r="AR348" s="18">
        <v>2.6589324286815801</v>
      </c>
      <c r="AS348" s="16">
        <v>5.2695379512314199E-2</v>
      </c>
    </row>
    <row r="349" spans="3:45" x14ac:dyDescent="0.2">
      <c r="C349" s="144" t="s">
        <v>19</v>
      </c>
      <c r="D349" s="144" t="s">
        <v>12</v>
      </c>
      <c r="E349" s="145" t="s">
        <v>315</v>
      </c>
      <c r="F349" s="15">
        <v>855223.79</v>
      </c>
      <c r="G349" s="16">
        <v>6.06738692358886E-3</v>
      </c>
      <c r="H349" s="142">
        <v>232939.62</v>
      </c>
      <c r="I349" s="141">
        <v>6.2918518006221903E-4</v>
      </c>
      <c r="J349" s="17">
        <v>412200.75</v>
      </c>
      <c r="K349" s="16">
        <v>-4.1136651572931997E-2</v>
      </c>
      <c r="L349" s="18">
        <v>3.6714397919941701</v>
      </c>
      <c r="M349" s="16">
        <v>5.4347822590723998E-3</v>
      </c>
      <c r="N349" s="18">
        <v>2.0747749488568399</v>
      </c>
      <c r="O349" s="16">
        <v>4.9229161354383898E-2</v>
      </c>
      <c r="P349" s="15">
        <v>2782542.55</v>
      </c>
      <c r="Q349" s="16">
        <v>-1.5658453613844801E-2</v>
      </c>
      <c r="R349" s="17">
        <v>759949.76</v>
      </c>
      <c r="S349" s="16">
        <v>-1.48453180267509E-2</v>
      </c>
      <c r="T349" s="17">
        <v>1348896.62</v>
      </c>
      <c r="U349" s="16">
        <v>-5.6966418146738099E-2</v>
      </c>
      <c r="V349" s="18">
        <v>3.6614822406154799</v>
      </c>
      <c r="W349" s="16">
        <v>-8.2538874551683103E-4</v>
      </c>
      <c r="X349" s="18">
        <v>2.06282861765937</v>
      </c>
      <c r="Y349" s="16">
        <v>4.3803280527628899E-2</v>
      </c>
      <c r="Z349" s="15">
        <v>5609305.3399999999</v>
      </c>
      <c r="AA349" s="16">
        <v>-3.3061904502889899E-2</v>
      </c>
      <c r="AB349" s="17">
        <v>1529342.68</v>
      </c>
      <c r="AC349" s="16">
        <v>-2.03953529949077E-2</v>
      </c>
      <c r="AD349" s="17">
        <v>2712147.59</v>
      </c>
      <c r="AE349" s="16">
        <v>-6.5167266219621794E-2</v>
      </c>
      <c r="AF349" s="18">
        <v>3.66778839913106</v>
      </c>
      <c r="AG349" s="16">
        <v>-1.29302689066525E-2</v>
      </c>
      <c r="AH349" s="18">
        <v>2.0682153731906601</v>
      </c>
      <c r="AI349" s="16">
        <v>3.4343429104050298E-2</v>
      </c>
      <c r="AJ349" s="15">
        <v>10770160.800000001</v>
      </c>
      <c r="AK349" s="16">
        <v>-4.5111779190901501E-2</v>
      </c>
      <c r="AL349" s="17">
        <v>2987802.69</v>
      </c>
      <c r="AM349" s="16">
        <v>4.4811559111462701E-3</v>
      </c>
      <c r="AN349" s="17">
        <v>5326948.16</v>
      </c>
      <c r="AO349" s="16">
        <v>-4.1910356749831998E-2</v>
      </c>
      <c r="AP349" s="18">
        <v>3.6047095198244201</v>
      </c>
      <c r="AQ349" s="16">
        <v>-4.9371692848795001E-2</v>
      </c>
      <c r="AR349" s="18">
        <v>2.02182572018872</v>
      </c>
      <c r="AS349" s="16">
        <v>-3.3414644064090199E-3</v>
      </c>
    </row>
    <row r="350" spans="3:45" x14ac:dyDescent="0.2">
      <c r="C350" s="144" t="s">
        <v>19</v>
      </c>
      <c r="D350" s="144" t="s">
        <v>12</v>
      </c>
      <c r="E350" s="145" t="s">
        <v>316</v>
      </c>
      <c r="F350" s="15">
        <v>786703.28</v>
      </c>
      <c r="G350" s="16">
        <v>2.15140002527343E-3</v>
      </c>
      <c r="H350" s="142">
        <v>218761.27</v>
      </c>
      <c r="I350" s="141">
        <v>1.7538293516882301E-2</v>
      </c>
      <c r="J350" s="17">
        <v>376240.21</v>
      </c>
      <c r="K350" s="16">
        <v>4.3658255371304598E-2</v>
      </c>
      <c r="L350" s="18">
        <v>3.5961725766174202</v>
      </c>
      <c r="M350" s="16">
        <v>-1.5121684942615499E-2</v>
      </c>
      <c r="N350" s="18">
        <v>2.09096013421851</v>
      </c>
      <c r="O350" s="16">
        <v>-3.9770542830865702E-2</v>
      </c>
      <c r="P350" s="15">
        <v>2589278.98</v>
      </c>
      <c r="Q350" s="16">
        <v>-2.2629236678776898E-3</v>
      </c>
      <c r="R350" s="17">
        <v>709145.25</v>
      </c>
      <c r="S350" s="16">
        <v>3.3241569435017099E-3</v>
      </c>
      <c r="T350" s="17">
        <v>1203665.8700000001</v>
      </c>
      <c r="U350" s="16">
        <v>2.40056635405833E-2</v>
      </c>
      <c r="V350" s="18">
        <v>3.6512674660092599</v>
      </c>
      <c r="W350" s="16">
        <v>-5.56856981137549E-3</v>
      </c>
      <c r="X350" s="18">
        <v>2.1511609197658799</v>
      </c>
      <c r="Y350" s="16">
        <v>-2.5652775315358398E-2</v>
      </c>
      <c r="Z350" s="15">
        <v>4952598.6900000004</v>
      </c>
      <c r="AA350" s="16">
        <v>3.0142300955028202E-3</v>
      </c>
      <c r="AB350" s="17">
        <v>1348059.6</v>
      </c>
      <c r="AC350" s="16">
        <v>5.1887367944508603E-3</v>
      </c>
      <c r="AD350" s="17">
        <v>2267459.94</v>
      </c>
      <c r="AE350" s="16">
        <v>1.9626852877967099E-2</v>
      </c>
      <c r="AF350" s="18">
        <v>3.6738722011994098</v>
      </c>
      <c r="AG350" s="16">
        <v>-2.1632819980479702E-3</v>
      </c>
      <c r="AH350" s="18">
        <v>2.1842055961526698</v>
      </c>
      <c r="AI350" s="16">
        <v>-1.6292845500855399E-2</v>
      </c>
      <c r="AJ350" s="15">
        <v>9545670.0399999991</v>
      </c>
      <c r="AK350" s="16">
        <v>-2.2816108161011301E-3</v>
      </c>
      <c r="AL350" s="17">
        <v>2607167.0499999998</v>
      </c>
      <c r="AM350" s="16">
        <v>1.36710691170029E-3</v>
      </c>
      <c r="AN350" s="17">
        <v>4362578.58</v>
      </c>
      <c r="AO350" s="16">
        <v>1.4467126430893001E-3</v>
      </c>
      <c r="AP350" s="18">
        <v>3.66131891702145</v>
      </c>
      <c r="AQ350" s="16">
        <v>-3.64373635065213E-3</v>
      </c>
      <c r="AR350" s="18">
        <v>2.1880797938543899</v>
      </c>
      <c r="AS350" s="16">
        <v>-3.7229374385286998E-3</v>
      </c>
    </row>
    <row r="351" spans="3:45" x14ac:dyDescent="0.2">
      <c r="C351" s="144" t="s">
        <v>19</v>
      </c>
      <c r="D351" s="144" t="s">
        <v>12</v>
      </c>
      <c r="E351" s="145" t="s">
        <v>317</v>
      </c>
      <c r="F351" s="15">
        <v>484882.59</v>
      </c>
      <c r="G351" s="16">
        <v>-7.7398521276831195E-2</v>
      </c>
      <c r="H351" s="142">
        <v>139558.6</v>
      </c>
      <c r="I351" s="141">
        <v>-9.8061348859035502E-2</v>
      </c>
      <c r="J351" s="17">
        <v>197126.36</v>
      </c>
      <c r="K351" s="16">
        <v>-0.10667955728046701</v>
      </c>
      <c r="L351" s="18">
        <v>3.47440136258174</v>
      </c>
      <c r="M351" s="16">
        <v>2.29093492734407E-2</v>
      </c>
      <c r="N351" s="18">
        <v>2.4597552047326401</v>
      </c>
      <c r="O351" s="16">
        <v>3.2777752084678403E-2</v>
      </c>
      <c r="P351" s="15">
        <v>1662310.27</v>
      </c>
      <c r="Q351" s="16">
        <v>-4.9914583430698399E-2</v>
      </c>
      <c r="R351" s="17">
        <v>485772.69</v>
      </c>
      <c r="S351" s="16">
        <v>-9.11843310322491E-2</v>
      </c>
      <c r="T351" s="17">
        <v>683709.62</v>
      </c>
      <c r="U351" s="16">
        <v>-0.14496527697445299</v>
      </c>
      <c r="V351" s="18">
        <v>3.42199202264747</v>
      </c>
      <c r="W351" s="16">
        <v>4.5410471023706697E-2</v>
      </c>
      <c r="X351" s="18">
        <v>2.4313103419548199</v>
      </c>
      <c r="Y351" s="16">
        <v>0.111165887167034</v>
      </c>
      <c r="Z351" s="15">
        <v>3538204.63</v>
      </c>
      <c r="AA351" s="16">
        <v>-5.9587947113043504E-3</v>
      </c>
      <c r="AB351" s="17">
        <v>1040809.77</v>
      </c>
      <c r="AC351" s="16">
        <v>-1.7882439668842901E-2</v>
      </c>
      <c r="AD351" s="17">
        <v>1490083.16</v>
      </c>
      <c r="AE351" s="16">
        <v>-4.4823042638822301E-2</v>
      </c>
      <c r="AF351" s="18">
        <v>3.39947292193462</v>
      </c>
      <c r="AG351" s="16">
        <v>1.21407512085601E-2</v>
      </c>
      <c r="AH351" s="18">
        <v>2.3745014539993901</v>
      </c>
      <c r="AI351" s="16">
        <v>4.0688008256487197E-2</v>
      </c>
      <c r="AJ351" s="15">
        <v>6758922.3899999997</v>
      </c>
      <c r="AK351" s="16">
        <v>-5.4619099498881302E-4</v>
      </c>
      <c r="AL351" s="17">
        <v>2023306.13</v>
      </c>
      <c r="AM351" s="16">
        <v>6.61816227592816E-3</v>
      </c>
      <c r="AN351" s="17">
        <v>2891630.12</v>
      </c>
      <c r="AO351" s="16">
        <v>-1.9087451594915698E-2</v>
      </c>
      <c r="AP351" s="18">
        <v>3.3405337382139</v>
      </c>
      <c r="AQ351" s="16">
        <v>-7.1172501544364804E-3</v>
      </c>
      <c r="AR351" s="18">
        <v>2.3374090424815499</v>
      </c>
      <c r="AS351" s="16">
        <v>1.89020526142459E-2</v>
      </c>
    </row>
    <row r="352" spans="3:45" x14ac:dyDescent="0.2">
      <c r="C352" s="144" t="s">
        <v>19</v>
      </c>
      <c r="D352" s="144" t="s">
        <v>12</v>
      </c>
      <c r="E352" s="145" t="s">
        <v>318</v>
      </c>
      <c r="F352" s="15">
        <v>802289.4</v>
      </c>
      <c r="G352" s="16">
        <v>-5.8625723005354603E-2</v>
      </c>
      <c r="H352" s="142">
        <v>227268.4</v>
      </c>
      <c r="I352" s="141">
        <v>-6.9270750254470895E-2</v>
      </c>
      <c r="J352" s="17">
        <v>364390.17</v>
      </c>
      <c r="K352" s="16">
        <v>-6.2159138797963497E-2</v>
      </c>
      <c r="L352" s="18">
        <v>3.5301405738765301</v>
      </c>
      <c r="M352" s="16">
        <v>1.14372974224532E-2</v>
      </c>
      <c r="N352" s="18">
        <v>2.2017317316765199</v>
      </c>
      <c r="O352" s="16">
        <v>3.7676069989956199E-3</v>
      </c>
      <c r="P352" s="15">
        <v>2742128.26</v>
      </c>
      <c r="Q352" s="16">
        <v>-4.6016823475274402E-2</v>
      </c>
      <c r="R352" s="17">
        <v>759683.86</v>
      </c>
      <c r="S352" s="16">
        <v>-6.0804722379623602E-2</v>
      </c>
      <c r="T352" s="17">
        <v>1196378.1000000001</v>
      </c>
      <c r="U352" s="16">
        <v>-5.9573523406719002E-2</v>
      </c>
      <c r="V352" s="18">
        <v>3.6095649840448099</v>
      </c>
      <c r="W352" s="16">
        <v>1.5745286690343099E-2</v>
      </c>
      <c r="X352" s="18">
        <v>2.29202478714714</v>
      </c>
      <c r="Y352" s="16">
        <v>1.44154809215434E-2</v>
      </c>
      <c r="Z352" s="15">
        <v>5607348.9199999999</v>
      </c>
      <c r="AA352" s="16">
        <v>3.3196326070342301E-3</v>
      </c>
      <c r="AB352" s="17">
        <v>1559355.92</v>
      </c>
      <c r="AC352" s="16">
        <v>-1.1543443871496599E-2</v>
      </c>
      <c r="AD352" s="17">
        <v>2449095.98</v>
      </c>
      <c r="AE352" s="16">
        <v>-6.2153256440028804E-3</v>
      </c>
      <c r="AF352" s="18">
        <v>3.5959390977269599</v>
      </c>
      <c r="AG352" s="16">
        <v>1.5036651217879801E-2</v>
      </c>
      <c r="AH352" s="18">
        <v>2.28955866400957</v>
      </c>
      <c r="AI352" s="16">
        <v>9.5945917632671001E-3</v>
      </c>
      <c r="AJ352" s="15">
        <v>10323686.460000001</v>
      </c>
      <c r="AK352" s="16">
        <v>-4.4597440343714604E-3</v>
      </c>
      <c r="AL352" s="17">
        <v>2887990.3</v>
      </c>
      <c r="AM352" s="16">
        <v>-1.37204648329206E-2</v>
      </c>
      <c r="AN352" s="17">
        <v>4533586.1900000004</v>
      </c>
      <c r="AO352" s="16">
        <v>-1.65203926471424E-2</v>
      </c>
      <c r="AP352" s="18">
        <v>3.5746956837077999</v>
      </c>
      <c r="AQ352" s="16">
        <v>9.3895497861875097E-3</v>
      </c>
      <c r="AR352" s="18">
        <v>2.2771567644994999</v>
      </c>
      <c r="AS352" s="16">
        <v>1.2263242188857999E-2</v>
      </c>
    </row>
    <row r="353" spans="3:45" x14ac:dyDescent="0.2">
      <c r="C353" s="144" t="s">
        <v>19</v>
      </c>
      <c r="D353" s="144" t="s">
        <v>12</v>
      </c>
      <c r="E353" s="145" t="s">
        <v>344</v>
      </c>
      <c r="F353" s="15">
        <v>328791.62</v>
      </c>
      <c r="G353" s="16">
        <v>-6.8723586715105896E-3</v>
      </c>
      <c r="H353" s="142">
        <v>89680.24</v>
      </c>
      <c r="I353" s="141">
        <v>1.3869787496038901E-2</v>
      </c>
      <c r="J353" s="17">
        <v>145846.15</v>
      </c>
      <c r="K353" s="16">
        <v>-2.9177497597508699E-2</v>
      </c>
      <c r="L353" s="18">
        <v>3.6662660581639801</v>
      </c>
      <c r="M353" s="16">
        <v>-2.0458392609544601E-2</v>
      </c>
      <c r="N353" s="18">
        <v>2.2543729813916902</v>
      </c>
      <c r="O353" s="16">
        <v>2.2975506718065902E-2</v>
      </c>
      <c r="P353" s="15">
        <v>1030414.07</v>
      </c>
      <c r="Q353" s="16">
        <v>-6.1334656945139197E-2</v>
      </c>
      <c r="R353" s="17">
        <v>286937.27</v>
      </c>
      <c r="S353" s="16">
        <v>-4.3322365588163998E-2</v>
      </c>
      <c r="T353" s="17">
        <v>477155.12</v>
      </c>
      <c r="U353" s="16">
        <v>-8.4485809077919902E-2</v>
      </c>
      <c r="V353" s="18">
        <v>3.5910778338415201</v>
      </c>
      <c r="W353" s="16">
        <v>-1.8827963264814E-2</v>
      </c>
      <c r="X353" s="18">
        <v>2.1594949457945698</v>
      </c>
      <c r="Y353" s="16">
        <v>2.5287595061157402E-2</v>
      </c>
      <c r="Z353" s="15">
        <v>2043881.92</v>
      </c>
      <c r="AA353" s="16">
        <v>-6.0139855406394799E-2</v>
      </c>
      <c r="AB353" s="17">
        <v>561740.96</v>
      </c>
      <c r="AC353" s="16">
        <v>-4.8369896196872597E-2</v>
      </c>
      <c r="AD353" s="17">
        <v>929006.21</v>
      </c>
      <c r="AE353" s="16">
        <v>-8.8125808743077697E-2</v>
      </c>
      <c r="AF353" s="18">
        <v>3.6384776356703599</v>
      </c>
      <c r="AG353" s="16">
        <v>-1.23682081540762E-2</v>
      </c>
      <c r="AH353" s="18">
        <v>2.2000734742128398</v>
      </c>
      <c r="AI353" s="16">
        <v>3.0690586053441601E-2</v>
      </c>
      <c r="AJ353" s="15">
        <v>4080952.88</v>
      </c>
      <c r="AK353" s="16">
        <v>-5.8125835301261898E-2</v>
      </c>
      <c r="AL353" s="17">
        <v>1123654.02</v>
      </c>
      <c r="AM353" s="16">
        <v>-5.6665168787447699E-2</v>
      </c>
      <c r="AN353" s="17">
        <v>1865532.07</v>
      </c>
      <c r="AO353" s="16">
        <v>-9.9646123814430304E-2</v>
      </c>
      <c r="AP353" s="18">
        <v>3.63185892397733</v>
      </c>
      <c r="AQ353" s="16">
        <v>-1.54840727330792E-3</v>
      </c>
      <c r="AR353" s="18">
        <v>2.1875543956743702</v>
      </c>
      <c r="AS353" s="16">
        <v>4.6115521475925299E-2</v>
      </c>
    </row>
    <row r="354" spans="3:45" ht="11.25" customHeight="1" x14ac:dyDescent="0.2">
      <c r="C354" s="144" t="s">
        <v>19</v>
      </c>
      <c r="D354" s="144" t="s">
        <v>12</v>
      </c>
      <c r="E354" s="145" t="s">
        <v>345</v>
      </c>
      <c r="F354" s="15">
        <v>712929.83</v>
      </c>
      <c r="G354" s="16">
        <v>1.88581056696133E-3</v>
      </c>
      <c r="H354" s="142">
        <v>188109</v>
      </c>
      <c r="I354" s="141">
        <v>-5.4519351731609498E-3</v>
      </c>
      <c r="J354" s="17">
        <v>309214.87</v>
      </c>
      <c r="K354" s="16">
        <v>-4.2189848914882998E-2</v>
      </c>
      <c r="L354" s="18">
        <v>3.7899825633010602</v>
      </c>
      <c r="M354" s="16">
        <v>7.3779699540211796E-3</v>
      </c>
      <c r="N354" s="18">
        <v>2.3056130191927702</v>
      </c>
      <c r="O354" s="16">
        <v>4.6017114594066801E-2</v>
      </c>
      <c r="P354" s="15">
        <v>2330174.7400000002</v>
      </c>
      <c r="Q354" s="16">
        <v>4.2228887856347302E-3</v>
      </c>
      <c r="R354" s="17">
        <v>616569.79</v>
      </c>
      <c r="S354" s="16">
        <v>7.4373630748992298E-3</v>
      </c>
      <c r="T354" s="17">
        <v>1012956.77</v>
      </c>
      <c r="U354" s="16">
        <v>-2.7047850560927501E-2</v>
      </c>
      <c r="V354" s="18">
        <v>3.7792554513577499</v>
      </c>
      <c r="W354" s="16">
        <v>-3.1907435708492002E-3</v>
      </c>
      <c r="X354" s="18">
        <v>2.30036938298956</v>
      </c>
      <c r="Y354" s="16">
        <v>3.2140058855505402E-2</v>
      </c>
      <c r="Z354" s="15">
        <v>4609029.88</v>
      </c>
      <c r="AA354" s="16">
        <v>8.4118321200887401E-4</v>
      </c>
      <c r="AB354" s="17">
        <v>1213521.6499999999</v>
      </c>
      <c r="AC354" s="16">
        <v>1.11268967779339E-2</v>
      </c>
      <c r="AD354" s="17">
        <v>1992107.73</v>
      </c>
      <c r="AE354" s="16">
        <v>-2.5118275092928102E-2</v>
      </c>
      <c r="AF354" s="18">
        <v>3.7980615178971102</v>
      </c>
      <c r="AG354" s="16">
        <v>-1.01725249310463E-2</v>
      </c>
      <c r="AH354" s="18">
        <v>2.3136448950981201</v>
      </c>
      <c r="AI354" s="16">
        <v>2.6628315663022099E-2</v>
      </c>
      <c r="AJ354" s="15">
        <v>8904996.6500000004</v>
      </c>
      <c r="AK354" s="16">
        <v>6.6866094166358296E-3</v>
      </c>
      <c r="AL354" s="17">
        <v>2344086.2599999998</v>
      </c>
      <c r="AM354" s="16">
        <v>2.0842862645861101E-2</v>
      </c>
      <c r="AN354" s="17">
        <v>3884497.87</v>
      </c>
      <c r="AO354" s="16">
        <v>-9.0614460836873998E-3</v>
      </c>
      <c r="AP354" s="18">
        <v>3.7989202027061899</v>
      </c>
      <c r="AQ354" s="16">
        <v>-1.38672206538571E-2</v>
      </c>
      <c r="AR354" s="18">
        <v>2.2924447246511201</v>
      </c>
      <c r="AS354" s="16">
        <v>1.5892060550157201E-2</v>
      </c>
    </row>
    <row r="355" spans="3:45" x14ac:dyDescent="0.2">
      <c r="C355" s="144" t="s">
        <v>19</v>
      </c>
      <c r="D355" s="144" t="s">
        <v>12</v>
      </c>
      <c r="E355" s="145" t="s">
        <v>319</v>
      </c>
      <c r="F355" s="15">
        <v>7393038.7599999998</v>
      </c>
      <c r="G355" s="16">
        <v>5.1022415327406097E-2</v>
      </c>
      <c r="H355" s="142">
        <v>1931601.16</v>
      </c>
      <c r="I355" s="141">
        <v>3.73736456189179E-2</v>
      </c>
      <c r="J355" s="17">
        <v>3087269.46</v>
      </c>
      <c r="K355" s="16">
        <v>2.10433990037233E-2</v>
      </c>
      <c r="L355" s="18">
        <v>3.8274147443564401</v>
      </c>
      <c r="M355" s="16">
        <v>1.31570430443555E-2</v>
      </c>
      <c r="N355" s="18">
        <v>2.3946852893106398</v>
      </c>
      <c r="O355" s="16">
        <v>2.93611577656098E-2</v>
      </c>
      <c r="P355" s="15">
        <v>24216667.030000001</v>
      </c>
      <c r="Q355" s="16">
        <v>2.9239876965531202E-2</v>
      </c>
      <c r="R355" s="17">
        <v>6281905.8600000003</v>
      </c>
      <c r="S355" s="16">
        <v>1.0744090734167299E-2</v>
      </c>
      <c r="T355" s="17">
        <v>10004124.41</v>
      </c>
      <c r="U355" s="16">
        <v>-3.1731193721196002E-3</v>
      </c>
      <c r="V355" s="18">
        <v>3.8549872554123299</v>
      </c>
      <c r="W355" s="16">
        <v>1.8299178200418001E-2</v>
      </c>
      <c r="X355" s="18">
        <v>2.42066832013737</v>
      </c>
      <c r="Y355" s="16">
        <v>3.2516174039402497E-2</v>
      </c>
      <c r="Z355" s="15">
        <v>49305478.950000003</v>
      </c>
      <c r="AA355" s="16">
        <v>3.0202570437946202E-2</v>
      </c>
      <c r="AB355" s="17">
        <v>12642961</v>
      </c>
      <c r="AC355" s="16">
        <v>2.0483078240013299E-3</v>
      </c>
      <c r="AD355" s="17">
        <v>20161232.219999999</v>
      </c>
      <c r="AE355" s="16">
        <v>-7.2706876985714599E-3</v>
      </c>
      <c r="AF355" s="18">
        <v>3.8998363555815798</v>
      </c>
      <c r="AG355" s="16">
        <v>2.8096711899133001E-2</v>
      </c>
      <c r="AH355" s="18">
        <v>2.4455588037465699</v>
      </c>
      <c r="AI355" s="16">
        <v>3.7747709946877803E-2</v>
      </c>
      <c r="AJ355" s="15">
        <v>92249932.900000006</v>
      </c>
      <c r="AK355" s="16">
        <v>2.6927494292691301E-2</v>
      </c>
      <c r="AL355" s="17">
        <v>23957767.789999999</v>
      </c>
      <c r="AM355" s="16">
        <v>1.1857859594507801E-2</v>
      </c>
      <c r="AN355" s="17">
        <v>38331425.380000003</v>
      </c>
      <c r="AO355" s="16">
        <v>3.5572354089750198E-3</v>
      </c>
      <c r="AP355" s="18">
        <v>3.8505228746104301</v>
      </c>
      <c r="AQ355" s="16">
        <v>1.4893035178105399E-2</v>
      </c>
      <c r="AR355" s="18">
        <v>2.4066397736446499</v>
      </c>
      <c r="AS355" s="16">
        <v>2.3287420048536098E-2</v>
      </c>
    </row>
    <row r="356" spans="3:45" x14ac:dyDescent="0.2">
      <c r="C356" s="144" t="s">
        <v>19</v>
      </c>
      <c r="D356" s="144" t="s">
        <v>12</v>
      </c>
      <c r="E356" s="145" t="s">
        <v>320</v>
      </c>
      <c r="F356" s="15">
        <v>8360582.5899999999</v>
      </c>
      <c r="G356" s="16">
        <v>4.4637103002744698E-2</v>
      </c>
      <c r="H356" s="142">
        <v>2351873.7799999998</v>
      </c>
      <c r="I356" s="141">
        <v>5.1190114542471903E-2</v>
      </c>
      <c r="J356" s="17">
        <v>3795556.39</v>
      </c>
      <c r="K356" s="16">
        <v>2.8140618183556801E-2</v>
      </c>
      <c r="L356" s="18">
        <v>3.5548602399912799</v>
      </c>
      <c r="M356" s="16">
        <v>-6.2338976071700898E-3</v>
      </c>
      <c r="N356" s="18">
        <v>2.2027291208285802</v>
      </c>
      <c r="O356" s="16">
        <v>1.6044969459851399E-2</v>
      </c>
      <c r="P356" s="15">
        <v>26711627.84</v>
      </c>
      <c r="Q356" s="16">
        <v>1.2451097858638601E-2</v>
      </c>
      <c r="R356" s="17">
        <v>7622428.71</v>
      </c>
      <c r="S356" s="16">
        <v>1.3009564607473699E-2</v>
      </c>
      <c r="T356" s="17">
        <v>12498286.77</v>
      </c>
      <c r="U356" s="16">
        <v>-1.4778836805529201E-2</v>
      </c>
      <c r="V356" s="18">
        <v>3.50434603671092</v>
      </c>
      <c r="W356" s="16">
        <v>-5.5129464552643203E-4</v>
      </c>
      <c r="X356" s="18">
        <v>2.1372231515856002</v>
      </c>
      <c r="Y356" s="16">
        <v>2.7638398038342799E-2</v>
      </c>
      <c r="Z356" s="15">
        <v>53677189.409999996</v>
      </c>
      <c r="AA356" s="16">
        <v>1.12682279929722E-2</v>
      </c>
      <c r="AB356" s="17">
        <v>15237808.869999999</v>
      </c>
      <c r="AC356" s="16">
        <v>5.1276500026847397E-3</v>
      </c>
      <c r="AD356" s="17">
        <v>24990197.739999998</v>
      </c>
      <c r="AE356" s="16">
        <v>-1.9092141743945201E-2</v>
      </c>
      <c r="AF356" s="18">
        <v>3.5226317555195799</v>
      </c>
      <c r="AG356" s="16">
        <v>6.1092518848438002E-3</v>
      </c>
      <c r="AH356" s="18">
        <v>2.1479297590383899</v>
      </c>
      <c r="AI356" s="16">
        <v>3.0951296272511201E-2</v>
      </c>
      <c r="AJ356" s="15">
        <v>104743450.62</v>
      </c>
      <c r="AK356" s="16">
        <v>4.4314096075560002E-3</v>
      </c>
      <c r="AL356" s="17">
        <v>29617943.809999999</v>
      </c>
      <c r="AM356" s="16">
        <v>-3.3771442837537001E-3</v>
      </c>
      <c r="AN356" s="17">
        <v>48631718.68</v>
      </c>
      <c r="AO356" s="16">
        <v>-3.2572841968675298E-2</v>
      </c>
      <c r="AP356" s="18">
        <v>3.5364862359093001</v>
      </c>
      <c r="AQ356" s="16">
        <v>7.8350138635922602E-3</v>
      </c>
      <c r="AR356" s="18">
        <v>2.15380935453297</v>
      </c>
      <c r="AS356" s="16">
        <v>3.8250168262314997E-2</v>
      </c>
    </row>
    <row r="357" spans="3:45" x14ac:dyDescent="0.2">
      <c r="C357" s="144" t="s">
        <v>19</v>
      </c>
      <c r="D357" s="144" t="s">
        <v>12</v>
      </c>
      <c r="E357" s="145" t="s">
        <v>321</v>
      </c>
      <c r="F357" s="15">
        <v>5932599.9900000002</v>
      </c>
      <c r="G357" s="16">
        <v>3.3240073050975497E-2</v>
      </c>
      <c r="H357" s="142">
        <v>1645536.98</v>
      </c>
      <c r="I357" s="141">
        <v>2.4363102469696599E-2</v>
      </c>
      <c r="J357" s="17">
        <v>2743839.5</v>
      </c>
      <c r="K357" s="16">
        <v>2.9325910042678899E-4</v>
      </c>
      <c r="L357" s="18">
        <v>3.6052668898392102</v>
      </c>
      <c r="M357" s="16">
        <v>8.6658437422011195E-3</v>
      </c>
      <c r="N357" s="18">
        <v>2.1621527024448799</v>
      </c>
      <c r="O357" s="16">
        <v>3.2937154830152603E-2</v>
      </c>
      <c r="P357" s="15">
        <v>19502302.890000001</v>
      </c>
      <c r="Q357" s="16">
        <v>2.02824528423797E-2</v>
      </c>
      <c r="R357" s="17">
        <v>5464465.6799999997</v>
      </c>
      <c r="S357" s="16">
        <v>2.3923193297211501E-2</v>
      </c>
      <c r="T357" s="17">
        <v>9122194</v>
      </c>
      <c r="U357" s="16">
        <v>2.99453141231698E-3</v>
      </c>
      <c r="V357" s="18">
        <v>3.5689313524977599</v>
      </c>
      <c r="W357" s="16">
        <v>-3.5556772994935399E-3</v>
      </c>
      <c r="X357" s="18">
        <v>2.1378960905676898</v>
      </c>
      <c r="Y357" s="16">
        <v>1.72363067680136E-2</v>
      </c>
      <c r="Z357" s="15">
        <v>38077592.020000003</v>
      </c>
      <c r="AA357" s="16">
        <v>6.6065087660629601E-3</v>
      </c>
      <c r="AB357" s="17">
        <v>10577084.15</v>
      </c>
      <c r="AC357" s="16">
        <v>8.3682525611429807E-3</v>
      </c>
      <c r="AD357" s="17">
        <v>17651070.120000001</v>
      </c>
      <c r="AE357" s="16">
        <v>-1.2120505117462901E-2</v>
      </c>
      <c r="AF357" s="18">
        <v>3.6000084219808399</v>
      </c>
      <c r="AG357" s="16">
        <v>-1.7471234250040601E-3</v>
      </c>
      <c r="AH357" s="18">
        <v>2.15723985917744</v>
      </c>
      <c r="AI357" s="16">
        <v>1.89567796280176E-2</v>
      </c>
      <c r="AJ357" s="15">
        <v>72972018.530000001</v>
      </c>
      <c r="AK357" s="16">
        <v>-5.3338291956212501E-3</v>
      </c>
      <c r="AL357" s="17">
        <v>20200494.280000001</v>
      </c>
      <c r="AM357" s="16">
        <v>2.2350455620829498E-3</v>
      </c>
      <c r="AN357" s="17">
        <v>34029034.490000002</v>
      </c>
      <c r="AO357" s="16">
        <v>-2.1575292688723598E-2</v>
      </c>
      <c r="AP357" s="18">
        <v>3.61238777222633</v>
      </c>
      <c r="AQ357" s="16">
        <v>-7.5519957032229102E-3</v>
      </c>
      <c r="AR357" s="18">
        <v>2.1444046128151002</v>
      </c>
      <c r="AS357" s="16">
        <v>1.6599604825734599E-2</v>
      </c>
    </row>
    <row r="358" spans="3:45" x14ac:dyDescent="0.2">
      <c r="C358" s="144" t="s">
        <v>19</v>
      </c>
      <c r="D358" s="144" t="s">
        <v>12</v>
      </c>
      <c r="E358" s="145" t="s">
        <v>322</v>
      </c>
      <c r="F358" s="18">
        <v>12124905.560000001</v>
      </c>
      <c r="G358" s="16">
        <v>3.8772670549456503E-2</v>
      </c>
      <c r="H358" s="142">
        <v>3311105.41</v>
      </c>
      <c r="I358" s="141">
        <v>-2.1902748043833601E-3</v>
      </c>
      <c r="J358" s="18">
        <v>5079086.46</v>
      </c>
      <c r="K358" s="16">
        <v>1.9227081547596701E-2</v>
      </c>
      <c r="L358" s="18">
        <v>3.6618905346175601</v>
      </c>
      <c r="M358" s="16">
        <v>4.1052862404011098E-2</v>
      </c>
      <c r="N358" s="18">
        <v>2.3872217288461002</v>
      </c>
      <c r="O358" s="16">
        <v>1.9176873687639501E-2</v>
      </c>
      <c r="P358" s="18">
        <v>37078973.130000003</v>
      </c>
      <c r="Q358" s="16">
        <v>5.3934602959147702E-3</v>
      </c>
      <c r="R358" s="18">
        <v>10525565.810000001</v>
      </c>
      <c r="S358" s="16">
        <v>4.50141990882587E-3</v>
      </c>
      <c r="T358" s="18">
        <v>16822377.460000001</v>
      </c>
      <c r="U358" s="16">
        <v>2.23277291435947E-2</v>
      </c>
      <c r="V358" s="18">
        <v>3.52275343666299</v>
      </c>
      <c r="W358" s="16">
        <v>8.8804293295068905E-4</v>
      </c>
      <c r="X358" s="18">
        <v>2.2041458300508299</v>
      </c>
      <c r="Y358" s="16">
        <v>-1.65644228997542E-2</v>
      </c>
      <c r="Z358" s="18">
        <v>77427005.430000007</v>
      </c>
      <c r="AA358" s="16">
        <v>-8.3546329198279996E-4</v>
      </c>
      <c r="AB358" s="18">
        <v>22347877.59</v>
      </c>
      <c r="AC358" s="16">
        <v>2.20647924758056E-2</v>
      </c>
      <c r="AD358" s="18">
        <v>34485089.119999997</v>
      </c>
      <c r="AE358" s="16">
        <v>2.8088721110225201E-2</v>
      </c>
      <c r="AF358" s="18">
        <v>3.4646245540849998</v>
      </c>
      <c r="AG358" s="16">
        <v>-2.2405874790301501E-2</v>
      </c>
      <c r="AH358" s="18">
        <v>2.24523141467236</v>
      </c>
      <c r="AI358" s="16">
        <v>-2.8133938062245199E-2</v>
      </c>
      <c r="AJ358" s="18">
        <v>142753710.24000001</v>
      </c>
      <c r="AK358" s="16">
        <v>3.5493690685688899E-3</v>
      </c>
      <c r="AL358" s="18">
        <v>40734865.210000001</v>
      </c>
      <c r="AM358" s="16">
        <v>3.5449153613778601E-2</v>
      </c>
      <c r="AN358" s="18">
        <v>64375089.270000003</v>
      </c>
      <c r="AO358" s="16">
        <v>2.4723428803535001E-2</v>
      </c>
      <c r="AP358" s="18">
        <v>3.5044601106217801</v>
      </c>
      <c r="AQ358" s="16">
        <v>-3.0807678420401101E-2</v>
      </c>
      <c r="AR358" s="18">
        <v>2.2175302878613001</v>
      </c>
      <c r="AS358" s="16">
        <v>-2.0663194711658901E-2</v>
      </c>
    </row>
    <row r="359" spans="3:45" x14ac:dyDescent="0.2">
      <c r="C359" s="144" t="s">
        <v>19</v>
      </c>
      <c r="D359" s="144" t="s">
        <v>12</v>
      </c>
      <c r="E359" s="145" t="s">
        <v>323</v>
      </c>
      <c r="F359" s="18">
        <v>3674831.98</v>
      </c>
      <c r="G359" s="16">
        <v>-2.2771406013644E-2</v>
      </c>
      <c r="H359" s="142">
        <v>1023757.72</v>
      </c>
      <c r="I359" s="141">
        <v>-8.1037888762250307E-2</v>
      </c>
      <c r="J359" s="18">
        <v>1656294.13</v>
      </c>
      <c r="K359" s="16">
        <v>-8.9247451129289404E-2</v>
      </c>
      <c r="L359" s="18">
        <v>3.5895523991750702</v>
      </c>
      <c r="M359" s="16">
        <v>6.3404662756038205E-2</v>
      </c>
      <c r="N359" s="18">
        <v>2.21870736207946</v>
      </c>
      <c r="O359" s="16">
        <v>7.2990237796284399E-2</v>
      </c>
      <c r="P359" s="18">
        <v>12471574.57</v>
      </c>
      <c r="Q359" s="16">
        <v>-1.2144419454378301E-2</v>
      </c>
      <c r="R359" s="18">
        <v>3577149.15</v>
      </c>
      <c r="S359" s="16">
        <v>-6.2047573013988798E-2</v>
      </c>
      <c r="T359" s="18">
        <v>5829398.1299999999</v>
      </c>
      <c r="U359" s="16">
        <v>-8.4897464819022203E-2</v>
      </c>
      <c r="V359" s="18">
        <v>3.4864564062138701</v>
      </c>
      <c r="W359" s="16">
        <v>5.3204354638718497E-2</v>
      </c>
      <c r="X359" s="18">
        <v>2.1394274832280198</v>
      </c>
      <c r="Y359" s="16">
        <v>7.9502615901130405E-2</v>
      </c>
      <c r="Z359" s="18">
        <v>25778906.789999999</v>
      </c>
      <c r="AA359" s="16">
        <v>1.62529417217076E-2</v>
      </c>
      <c r="AB359" s="18">
        <v>7540352.4199999999</v>
      </c>
      <c r="AC359" s="16">
        <v>3.18936912277493E-3</v>
      </c>
      <c r="AD359" s="18">
        <v>12429632.460000001</v>
      </c>
      <c r="AE359" s="16">
        <v>-6.6146848750781298E-3</v>
      </c>
      <c r="AF359" s="18">
        <v>3.4187933605893699</v>
      </c>
      <c r="AG359" s="16">
        <v>1.3022040505030299E-2</v>
      </c>
      <c r="AH359" s="18">
        <v>2.0739878570794001</v>
      </c>
      <c r="AI359" s="16">
        <v>2.3019895954381E-2</v>
      </c>
      <c r="AJ359" s="18">
        <v>49703772.789999999</v>
      </c>
      <c r="AK359" s="16">
        <v>1.42054119151294E-2</v>
      </c>
      <c r="AL359" s="18">
        <v>14519172.439999999</v>
      </c>
      <c r="AM359" s="16">
        <v>7.4908410184956302E-3</v>
      </c>
      <c r="AN359" s="18">
        <v>23806783.469999999</v>
      </c>
      <c r="AO359" s="16">
        <v>-9.73728975675512E-3</v>
      </c>
      <c r="AP359" s="18">
        <v>3.42331995817249</v>
      </c>
      <c r="AQ359" s="16">
        <v>6.6646470848766397E-3</v>
      </c>
      <c r="AR359" s="18">
        <v>2.0877987508322602</v>
      </c>
      <c r="AS359" s="16">
        <v>2.4178131140577298E-2</v>
      </c>
    </row>
    <row r="360" spans="3:45" x14ac:dyDescent="0.2">
      <c r="C360" s="144" t="s">
        <v>19</v>
      </c>
      <c r="D360" s="144" t="s">
        <v>12</v>
      </c>
      <c r="E360" s="145" t="s">
        <v>324</v>
      </c>
      <c r="F360" s="15">
        <v>5612993.2199999997</v>
      </c>
      <c r="G360" s="16">
        <v>4.1447253553325597E-2</v>
      </c>
      <c r="H360" s="142">
        <v>1451505.09</v>
      </c>
      <c r="I360" s="141">
        <v>-1.7516027005509499E-2</v>
      </c>
      <c r="J360" s="17">
        <v>2306716.0299999998</v>
      </c>
      <c r="K360" s="16">
        <v>-1.61468891400979E-2</v>
      </c>
      <c r="L360" s="18">
        <v>3.86701587109143</v>
      </c>
      <c r="M360" s="16">
        <v>6.00144960931243E-2</v>
      </c>
      <c r="N360" s="18">
        <v>2.4333264896936599</v>
      </c>
      <c r="O360" s="16">
        <v>5.8539371434304099E-2</v>
      </c>
      <c r="P360" s="15">
        <v>17606169.690000001</v>
      </c>
      <c r="Q360" s="16">
        <v>1.16550060549808E-2</v>
      </c>
      <c r="R360" s="17">
        <v>4559642.22</v>
      </c>
      <c r="S360" s="16">
        <v>-3.8356837430584802E-2</v>
      </c>
      <c r="T360" s="17">
        <v>7275107.5899999999</v>
      </c>
      <c r="U360" s="16">
        <v>-4.1910352670731101E-2</v>
      </c>
      <c r="V360" s="18">
        <v>3.8613050850292399</v>
      </c>
      <c r="W360" s="16">
        <v>5.2006654268656999E-2</v>
      </c>
      <c r="X360" s="18">
        <v>2.42005626338785</v>
      </c>
      <c r="Y360" s="16">
        <v>5.5908503838892697E-2</v>
      </c>
      <c r="Z360" s="15">
        <v>33956515.009999998</v>
      </c>
      <c r="AA360" s="16">
        <v>9.1904365956836601E-3</v>
      </c>
      <c r="AB360" s="17">
        <v>8731209.9700000007</v>
      </c>
      <c r="AC360" s="16">
        <v>-3.9266097803442403E-2</v>
      </c>
      <c r="AD360" s="17">
        <v>13926566.65</v>
      </c>
      <c r="AE360" s="16">
        <v>-4.0999297376363798E-2</v>
      </c>
      <c r="AF360" s="18">
        <v>3.8890961420779999</v>
      </c>
      <c r="AG360" s="16">
        <v>5.0436998515757898E-2</v>
      </c>
      <c r="AH360" s="18">
        <v>2.43825458660337</v>
      </c>
      <c r="AI360" s="16">
        <v>5.2335450677708902E-2</v>
      </c>
      <c r="AJ360" s="15">
        <v>65360939</v>
      </c>
      <c r="AK360" s="16">
        <v>-1.5767781972373201E-2</v>
      </c>
      <c r="AL360" s="17">
        <v>17201741.629999999</v>
      </c>
      <c r="AM360" s="16">
        <v>-4.55472344436973E-2</v>
      </c>
      <c r="AN360" s="17">
        <v>27517550.579999998</v>
      </c>
      <c r="AO360" s="16">
        <v>-4.5084659314030398E-2</v>
      </c>
      <c r="AP360" s="18">
        <v>3.7996698477327402</v>
      </c>
      <c r="AQ360" s="16">
        <v>3.1200551295974498E-2</v>
      </c>
      <c r="AR360" s="18">
        <v>2.3752455295750399</v>
      </c>
      <c r="AS360" s="16">
        <v>3.0701022480796401E-2</v>
      </c>
    </row>
    <row r="361" spans="3:45" x14ac:dyDescent="0.2">
      <c r="C361" s="144" t="s">
        <v>19</v>
      </c>
      <c r="D361" s="144" t="s">
        <v>12</v>
      </c>
      <c r="E361" s="145" t="s">
        <v>325</v>
      </c>
      <c r="F361" s="15">
        <v>6942322.5</v>
      </c>
      <c r="G361" s="16">
        <v>-2.65610174635128E-2</v>
      </c>
      <c r="H361" s="142">
        <v>1922148.68</v>
      </c>
      <c r="I361" s="141">
        <v>-3.4697344779336899E-2</v>
      </c>
      <c r="J361" s="17">
        <v>3119838.08</v>
      </c>
      <c r="K361" s="16">
        <v>-2.7993774101631098E-2</v>
      </c>
      <c r="L361" s="18">
        <v>3.6117510431086899</v>
      </c>
      <c r="M361" s="16">
        <v>8.4287837310093594E-3</v>
      </c>
      <c r="N361" s="18">
        <v>2.22521884853716</v>
      </c>
      <c r="O361" s="16">
        <v>1.4740200216249799E-3</v>
      </c>
      <c r="P361" s="15">
        <v>23160437.670000002</v>
      </c>
      <c r="Q361" s="16">
        <v>-2.9627416842696101E-2</v>
      </c>
      <c r="R361" s="17">
        <v>6303081.5099999998</v>
      </c>
      <c r="S361" s="16">
        <v>-4.02867301134451E-2</v>
      </c>
      <c r="T361" s="17">
        <v>10056580.02</v>
      </c>
      <c r="U361" s="16">
        <v>-4.1227806762120803E-2</v>
      </c>
      <c r="V361" s="18">
        <v>3.6744626629459498</v>
      </c>
      <c r="W361" s="16">
        <v>1.11067686622786E-2</v>
      </c>
      <c r="X361" s="18">
        <v>2.3030133130686301</v>
      </c>
      <c r="Y361" s="16">
        <v>1.2099213975166501E-2</v>
      </c>
      <c r="Z361" s="15">
        <v>46112293.539999999</v>
      </c>
      <c r="AA361" s="16">
        <v>-1.50118075653064E-3</v>
      </c>
      <c r="AB361" s="17">
        <v>12532300.34</v>
      </c>
      <c r="AC361" s="16">
        <v>-1.37906155047235E-2</v>
      </c>
      <c r="AD361" s="17">
        <v>19929211.079999998</v>
      </c>
      <c r="AE361" s="16">
        <v>-1.1356721562210299E-2</v>
      </c>
      <c r="AF361" s="18">
        <v>3.6794756181210402</v>
      </c>
      <c r="AG361" s="16">
        <v>1.2461283517883399E-2</v>
      </c>
      <c r="AH361" s="18">
        <v>2.3138042622407702</v>
      </c>
      <c r="AI361" s="16">
        <v>9.9687531596359697E-3</v>
      </c>
      <c r="AJ361" s="15">
        <v>86944208.430000007</v>
      </c>
      <c r="AK361" s="16">
        <v>1.0754497931121001E-3</v>
      </c>
      <c r="AL361" s="17">
        <v>23774432.219999999</v>
      </c>
      <c r="AM361" s="16">
        <v>-8.4774148619654408E-3</v>
      </c>
      <c r="AN361" s="17">
        <v>37852823.780000001</v>
      </c>
      <c r="AO361" s="16">
        <v>-1.26179839357391E-2</v>
      </c>
      <c r="AP361" s="18">
        <v>3.6570466804611699</v>
      </c>
      <c r="AQ361" s="16">
        <v>9.6345406531990994E-3</v>
      </c>
      <c r="AR361" s="18">
        <v>2.2969015187695998</v>
      </c>
      <c r="AS361" s="16">
        <v>1.3868425296456001E-2</v>
      </c>
    </row>
    <row r="362" spans="3:45" x14ac:dyDescent="0.2">
      <c r="C362" s="144" t="s">
        <v>19</v>
      </c>
      <c r="D362" s="144" t="s">
        <v>12</v>
      </c>
      <c r="E362" s="145" t="s">
        <v>326</v>
      </c>
      <c r="F362" s="15">
        <v>7488879.3200000003</v>
      </c>
      <c r="G362" s="16">
        <v>5.1477345426990603E-3</v>
      </c>
      <c r="H362" s="142">
        <v>1992800.83</v>
      </c>
      <c r="I362" s="141">
        <v>-4.3907807124295602E-3</v>
      </c>
      <c r="J362" s="17">
        <v>3354309.68</v>
      </c>
      <c r="K362" s="16">
        <v>-4.2513065086039102E-2</v>
      </c>
      <c r="L362" s="18">
        <v>3.75796678085486</v>
      </c>
      <c r="M362" s="16">
        <v>9.58058148753794E-3</v>
      </c>
      <c r="N362" s="18">
        <v>2.2326141693631598</v>
      </c>
      <c r="O362" s="16">
        <v>4.9776971247154501E-2</v>
      </c>
      <c r="P362" s="15">
        <v>24794647.489999998</v>
      </c>
      <c r="Q362" s="16">
        <v>9.0767033813018896E-3</v>
      </c>
      <c r="R362" s="17">
        <v>6579225.9000000004</v>
      </c>
      <c r="S362" s="16">
        <v>-1.56434577490411E-3</v>
      </c>
      <c r="T362" s="17">
        <v>11050307.07</v>
      </c>
      <c r="U362" s="16">
        <v>-4.8742550158828897E-2</v>
      </c>
      <c r="V362" s="18">
        <v>3.7686268668780598</v>
      </c>
      <c r="W362" s="16">
        <v>1.06577215178326E-2</v>
      </c>
      <c r="X362" s="18">
        <v>2.24379714816377</v>
      </c>
      <c r="Y362" s="16">
        <v>6.0781919289867099E-2</v>
      </c>
      <c r="Z362" s="15">
        <v>49885159.719999999</v>
      </c>
      <c r="AA362" s="16">
        <v>5.5410445561434804E-3</v>
      </c>
      <c r="AB362" s="17">
        <v>13184046.220000001</v>
      </c>
      <c r="AC362" s="16">
        <v>-1.1681776018333001E-3</v>
      </c>
      <c r="AD362" s="17">
        <v>22093464.300000001</v>
      </c>
      <c r="AE362" s="16">
        <v>-5.1652071141289002E-2</v>
      </c>
      <c r="AF362" s="18">
        <v>3.7837518837217798</v>
      </c>
      <c r="AG362" s="16">
        <v>6.7170688874008998E-3</v>
      </c>
      <c r="AH362" s="18">
        <v>2.25791478613881</v>
      </c>
      <c r="AI362" s="16">
        <v>6.0308156908468601E-2</v>
      </c>
      <c r="AJ362" s="15">
        <v>95136514.060000002</v>
      </c>
      <c r="AK362" s="16">
        <v>-2.91955526616161E-3</v>
      </c>
      <c r="AL362" s="17">
        <v>25373915.84</v>
      </c>
      <c r="AM362" s="16">
        <v>7.7726909024124604E-3</v>
      </c>
      <c r="AN362" s="17">
        <v>42948936.229999997</v>
      </c>
      <c r="AO362" s="16">
        <v>-3.5261411082341799E-2</v>
      </c>
      <c r="AP362" s="18">
        <v>3.7493824232688899</v>
      </c>
      <c r="AQ362" s="16">
        <v>-1.06097796309599E-2</v>
      </c>
      <c r="AR362" s="18">
        <v>2.21510757683322</v>
      </c>
      <c r="AS362" s="16">
        <v>3.3523957875951201E-2</v>
      </c>
    </row>
    <row r="363" spans="3:45" x14ac:dyDescent="0.2">
      <c r="C363" s="144" t="s">
        <v>19</v>
      </c>
      <c r="D363" s="144" t="s">
        <v>12</v>
      </c>
      <c r="E363" s="145" t="s">
        <v>327</v>
      </c>
      <c r="F363" s="15">
        <v>57530154.100000001</v>
      </c>
      <c r="G363" s="16">
        <v>2.3961467310810398E-2</v>
      </c>
      <c r="H363" s="142">
        <v>15630329.119999999</v>
      </c>
      <c r="I363" s="141">
        <v>1.4064357930607301E-3</v>
      </c>
      <c r="J363" s="17">
        <v>25142909.559999999</v>
      </c>
      <c r="K363" s="16">
        <v>-6.9048942831231898E-3</v>
      </c>
      <c r="L363" s="18">
        <v>3.6806745180040101</v>
      </c>
      <c r="M363" s="16">
        <v>2.25233538666917E-2</v>
      </c>
      <c r="N363" s="18">
        <v>2.2881263587538401</v>
      </c>
      <c r="O363" s="16">
        <v>3.1080972422729201E-2</v>
      </c>
      <c r="P363" s="15">
        <v>185542400.43000001</v>
      </c>
      <c r="Q363" s="16">
        <v>6.3375883919679901E-3</v>
      </c>
      <c r="R363" s="17">
        <v>50913464.32</v>
      </c>
      <c r="S363" s="16">
        <v>-6.9029485453553103E-3</v>
      </c>
      <c r="T363" s="17">
        <v>82658375.340000004</v>
      </c>
      <c r="U363" s="16">
        <v>-1.9947668329044901E-2</v>
      </c>
      <c r="V363" s="18">
        <v>3.64426979990664</v>
      </c>
      <c r="W363" s="16">
        <v>1.3332570988836501E-2</v>
      </c>
      <c r="X363" s="18">
        <v>2.2446896599020398</v>
      </c>
      <c r="Y363" s="16">
        <v>2.68202583388557E-2</v>
      </c>
      <c r="Z363" s="15">
        <v>374220141</v>
      </c>
      <c r="AA363" s="16">
        <v>8.5048608771837904E-3</v>
      </c>
      <c r="AB363" s="17">
        <v>102793639.63</v>
      </c>
      <c r="AC363" s="16">
        <v>1.46398816220866E-3</v>
      </c>
      <c r="AD363" s="17">
        <v>165666463.87</v>
      </c>
      <c r="AE363" s="16">
        <v>-1.20395909458163E-2</v>
      </c>
      <c r="AF363" s="18">
        <v>3.64049898755394</v>
      </c>
      <c r="AG363" s="16">
        <v>7.0305800290390999E-3</v>
      </c>
      <c r="AH363" s="18">
        <v>2.2588768556903198</v>
      </c>
      <c r="AI363" s="16">
        <v>2.07948128636735E-2</v>
      </c>
      <c r="AJ363" s="15">
        <v>709864547.36000001</v>
      </c>
      <c r="AK363" s="16">
        <v>3.4754061971656899E-3</v>
      </c>
      <c r="AL363" s="17">
        <v>195380330.75</v>
      </c>
      <c r="AM363" s="16">
        <v>4.6252830654526199E-3</v>
      </c>
      <c r="AN363" s="17">
        <v>317493362.06</v>
      </c>
      <c r="AO363" s="16">
        <v>-1.3318304419713E-2</v>
      </c>
      <c r="AP363" s="18">
        <v>3.6332446804397698</v>
      </c>
      <c r="AQ363" s="16">
        <v>-1.1445828486201801E-3</v>
      </c>
      <c r="AR363" s="18">
        <v>2.2358405944432</v>
      </c>
      <c r="AS363" s="16">
        <v>1.7020393397489699E-2</v>
      </c>
    </row>
    <row r="364" spans="3:45" x14ac:dyDescent="0.2">
      <c r="C364" s="144"/>
      <c r="D364" s="144"/>
      <c r="E364" s="145"/>
      <c r="F364" s="15"/>
      <c r="G364" s="16"/>
      <c r="H364" s="142"/>
      <c r="I364" s="141"/>
      <c r="J364" s="17"/>
      <c r="K364" s="16"/>
      <c r="L364" s="18"/>
      <c r="M364" s="16"/>
      <c r="N364" s="18"/>
      <c r="O364" s="16"/>
      <c r="P364" s="15"/>
      <c r="Q364" s="16"/>
      <c r="R364" s="17"/>
      <c r="S364" s="16"/>
      <c r="T364" s="17"/>
      <c r="U364" s="16"/>
      <c r="V364" s="18"/>
      <c r="W364" s="16"/>
      <c r="X364" s="18"/>
      <c r="Y364" s="16"/>
      <c r="Z364" s="15"/>
      <c r="AA364" s="16"/>
      <c r="AB364" s="17"/>
      <c r="AC364" s="16"/>
      <c r="AD364" s="17"/>
      <c r="AE364" s="16"/>
      <c r="AF364" s="18"/>
      <c r="AG364" s="16"/>
      <c r="AH364" s="18"/>
      <c r="AI364" s="16"/>
      <c r="AJ364" s="15"/>
      <c r="AK364" s="16"/>
      <c r="AL364" s="17"/>
      <c r="AM364" s="16"/>
      <c r="AN364" s="17"/>
      <c r="AO364" s="16"/>
      <c r="AP364" s="18"/>
      <c r="AQ364" s="16"/>
      <c r="AR364" s="18"/>
      <c r="AS364" s="16"/>
    </row>
    <row r="365" spans="3:45" x14ac:dyDescent="0.2">
      <c r="C365" s="144"/>
      <c r="D365" s="144"/>
      <c r="E365" s="145"/>
      <c r="F365" s="15"/>
      <c r="G365" s="16"/>
      <c r="H365" s="142"/>
      <c r="I365" s="141"/>
      <c r="J365" s="17"/>
      <c r="K365" s="16"/>
      <c r="L365" s="18"/>
      <c r="M365" s="16"/>
      <c r="N365" s="18"/>
      <c r="O365" s="16"/>
      <c r="P365" s="15"/>
      <c r="Q365" s="16"/>
      <c r="R365" s="17"/>
      <c r="S365" s="16"/>
      <c r="T365" s="17"/>
      <c r="U365" s="16"/>
      <c r="V365" s="18"/>
      <c r="W365" s="16"/>
      <c r="X365" s="18"/>
      <c r="Y365" s="16"/>
      <c r="Z365" s="15"/>
      <c r="AA365" s="16"/>
      <c r="AB365" s="17"/>
      <c r="AC365" s="16"/>
      <c r="AD365" s="17"/>
      <c r="AE365" s="16"/>
      <c r="AF365" s="18"/>
      <c r="AG365" s="16"/>
      <c r="AH365" s="18"/>
      <c r="AI365" s="16"/>
      <c r="AJ365" s="15"/>
      <c r="AK365" s="16"/>
      <c r="AL365" s="17"/>
      <c r="AM365" s="16"/>
      <c r="AN365" s="17"/>
      <c r="AO365" s="16"/>
      <c r="AP365" s="18"/>
      <c r="AQ365" s="16"/>
      <c r="AR365" s="18"/>
      <c r="AS365" s="16"/>
    </row>
    <row r="366" spans="3:45" x14ac:dyDescent="0.2">
      <c r="C366" s="144"/>
      <c r="D366" s="144"/>
      <c r="E366" s="145"/>
      <c r="F366" s="15"/>
      <c r="G366" s="16"/>
      <c r="H366" s="142"/>
      <c r="I366" s="141"/>
      <c r="J366" s="17"/>
      <c r="K366" s="16"/>
      <c r="L366" s="18"/>
      <c r="M366" s="16"/>
      <c r="N366" s="18"/>
      <c r="O366" s="16"/>
      <c r="P366" s="15"/>
      <c r="Q366" s="16"/>
      <c r="R366" s="17"/>
      <c r="S366" s="16"/>
      <c r="T366" s="17"/>
      <c r="U366" s="16"/>
      <c r="V366" s="18"/>
      <c r="W366" s="16"/>
      <c r="X366" s="18"/>
      <c r="Y366" s="16"/>
      <c r="Z366" s="15"/>
      <c r="AA366" s="16"/>
      <c r="AB366" s="17"/>
      <c r="AC366" s="16"/>
      <c r="AD366" s="17"/>
      <c r="AE366" s="16"/>
      <c r="AF366" s="18"/>
      <c r="AG366" s="16"/>
      <c r="AH366" s="18"/>
      <c r="AI366" s="16"/>
      <c r="AJ366" s="15"/>
      <c r="AK366" s="16"/>
      <c r="AL366" s="17"/>
      <c r="AM366" s="16"/>
      <c r="AN366" s="17"/>
      <c r="AO366" s="16"/>
      <c r="AP366" s="18"/>
      <c r="AQ366" s="16"/>
      <c r="AR366" s="18"/>
      <c r="AS366" s="16"/>
    </row>
    <row r="367" spans="3:45" x14ac:dyDescent="0.2">
      <c r="C367" s="144"/>
      <c r="D367" s="144"/>
      <c r="E367" s="145"/>
      <c r="F367" s="15"/>
      <c r="G367" s="16"/>
      <c r="H367" s="142"/>
      <c r="I367" s="141"/>
      <c r="J367" s="17"/>
      <c r="K367" s="16"/>
      <c r="L367" s="18"/>
      <c r="M367" s="16"/>
      <c r="N367" s="18"/>
      <c r="O367" s="16"/>
      <c r="P367" s="15"/>
      <c r="Q367" s="16"/>
      <c r="R367" s="17"/>
      <c r="S367" s="16"/>
      <c r="T367" s="17"/>
      <c r="U367" s="16"/>
      <c r="V367" s="18"/>
      <c r="W367" s="16"/>
      <c r="X367" s="18"/>
      <c r="Y367" s="16"/>
      <c r="Z367" s="15"/>
      <c r="AA367" s="16"/>
      <c r="AB367" s="17"/>
      <c r="AC367" s="16"/>
      <c r="AD367" s="17"/>
      <c r="AE367" s="16"/>
      <c r="AF367" s="18"/>
      <c r="AG367" s="16"/>
      <c r="AH367" s="18"/>
      <c r="AI367" s="16"/>
      <c r="AJ367" s="15"/>
      <c r="AK367" s="16"/>
      <c r="AL367" s="17"/>
      <c r="AM367" s="16"/>
      <c r="AN367" s="17"/>
      <c r="AO367" s="16"/>
      <c r="AP367" s="18"/>
      <c r="AQ367" s="16"/>
      <c r="AR367" s="18"/>
      <c r="AS367" s="16"/>
    </row>
    <row r="368" spans="3:45" x14ac:dyDescent="0.2">
      <c r="C368" s="144"/>
      <c r="D368" s="144"/>
      <c r="E368" s="145"/>
      <c r="F368" s="15"/>
      <c r="G368" s="16"/>
      <c r="H368" s="142"/>
      <c r="I368" s="141"/>
      <c r="J368" s="17"/>
      <c r="K368" s="16"/>
      <c r="L368" s="18"/>
      <c r="M368" s="16"/>
      <c r="N368" s="18"/>
      <c r="O368" s="16"/>
      <c r="P368" s="15"/>
      <c r="Q368" s="16"/>
      <c r="R368" s="17"/>
      <c r="S368" s="16"/>
      <c r="T368" s="17"/>
      <c r="U368" s="16"/>
      <c r="V368" s="18"/>
      <c r="W368" s="16"/>
      <c r="X368" s="18"/>
      <c r="Y368" s="16"/>
      <c r="Z368" s="15"/>
      <c r="AA368" s="16"/>
      <c r="AB368" s="17"/>
      <c r="AC368" s="16"/>
      <c r="AD368" s="17"/>
      <c r="AE368" s="16"/>
      <c r="AF368" s="18"/>
      <c r="AG368" s="16"/>
      <c r="AH368" s="18"/>
      <c r="AI368" s="16"/>
      <c r="AJ368" s="15"/>
      <c r="AK368" s="16"/>
      <c r="AL368" s="17"/>
      <c r="AM368" s="16"/>
      <c r="AN368" s="17"/>
      <c r="AO368" s="16"/>
      <c r="AP368" s="18"/>
      <c r="AQ368" s="16"/>
      <c r="AR368" s="18"/>
      <c r="AS368" s="16"/>
    </row>
    <row r="370" spans="1:45" s="27" customFormat="1" x14ac:dyDescent="0.2">
      <c r="A370" s="26" t="s">
        <v>109</v>
      </c>
      <c r="E370" s="30">
        <v>1</v>
      </c>
      <c r="F370" s="30">
        <v>2</v>
      </c>
      <c r="G370" s="30">
        <v>3</v>
      </c>
      <c r="H370" s="30">
        <v>4</v>
      </c>
      <c r="I370" s="30">
        <v>5</v>
      </c>
      <c r="J370" s="30">
        <v>6</v>
      </c>
      <c r="K370" s="30">
        <v>7</v>
      </c>
      <c r="L370" s="30">
        <v>8</v>
      </c>
      <c r="M370" s="30">
        <v>9</v>
      </c>
      <c r="N370" s="30">
        <v>10</v>
      </c>
      <c r="O370" s="30">
        <v>11</v>
      </c>
      <c r="P370" s="30">
        <v>12</v>
      </c>
      <c r="Q370" s="30">
        <v>13</v>
      </c>
      <c r="R370" s="30">
        <v>14</v>
      </c>
      <c r="S370" s="30">
        <v>15</v>
      </c>
      <c r="T370" s="30">
        <v>16</v>
      </c>
      <c r="U370" s="30">
        <v>17</v>
      </c>
      <c r="V370" s="30">
        <v>18</v>
      </c>
      <c r="W370" s="30">
        <v>19</v>
      </c>
      <c r="X370" s="30">
        <v>20</v>
      </c>
      <c r="Y370" s="30">
        <v>21</v>
      </c>
      <c r="Z370" s="30">
        <v>22</v>
      </c>
      <c r="AA370" s="30">
        <v>23</v>
      </c>
      <c r="AB370" s="30">
        <v>24</v>
      </c>
      <c r="AC370" s="30">
        <v>25</v>
      </c>
      <c r="AD370" s="30">
        <v>26</v>
      </c>
      <c r="AE370" s="30">
        <v>27</v>
      </c>
      <c r="AF370" s="30">
        <v>28</v>
      </c>
      <c r="AG370" s="30">
        <v>29</v>
      </c>
      <c r="AH370" s="30">
        <v>30</v>
      </c>
      <c r="AI370" s="30">
        <v>31</v>
      </c>
      <c r="AJ370" s="30">
        <v>32</v>
      </c>
      <c r="AK370" s="30">
        <v>33</v>
      </c>
      <c r="AL370" s="30">
        <v>34</v>
      </c>
      <c r="AM370" s="30">
        <v>35</v>
      </c>
      <c r="AN370" s="30">
        <v>36</v>
      </c>
      <c r="AO370" s="30">
        <v>37</v>
      </c>
      <c r="AP370" s="30">
        <v>38</v>
      </c>
      <c r="AQ370" s="30">
        <v>39</v>
      </c>
      <c r="AR370" s="30">
        <v>40</v>
      </c>
      <c r="AS370" s="30">
        <v>41</v>
      </c>
    </row>
    <row r="371" spans="1:45" x14ac:dyDescent="0.2">
      <c r="B371" s="5" t="s">
        <v>107</v>
      </c>
      <c r="C371" s="6"/>
      <c r="D371" s="6"/>
      <c r="E371" s="7"/>
      <c r="F371" s="8" t="s">
        <v>69</v>
      </c>
      <c r="G371" s="9"/>
      <c r="N371" s="9"/>
      <c r="P371" s="8" t="s">
        <v>70</v>
      </c>
      <c r="Q371" s="9"/>
      <c r="Z371" s="8" t="s">
        <v>71</v>
      </c>
      <c r="AA371" s="9"/>
      <c r="AJ371" s="8" t="s">
        <v>72</v>
      </c>
      <c r="AK371" s="9"/>
    </row>
    <row r="372" spans="1:45" ht="56.25" x14ac:dyDescent="0.2">
      <c r="B372" s="10"/>
      <c r="C372" s="11"/>
      <c r="D372" s="11"/>
      <c r="E372" s="12"/>
      <c r="F372" s="140" t="s">
        <v>406</v>
      </c>
      <c r="G372" s="140" t="s">
        <v>407</v>
      </c>
      <c r="H372" s="140" t="s">
        <v>408</v>
      </c>
      <c r="I372" s="140" t="s">
        <v>409</v>
      </c>
      <c r="J372" s="140" t="s">
        <v>410</v>
      </c>
      <c r="K372" s="140" t="s">
        <v>411</v>
      </c>
      <c r="L372" s="140" t="s">
        <v>412</v>
      </c>
      <c r="M372" s="140" t="s">
        <v>413</v>
      </c>
      <c r="N372" s="140" t="s">
        <v>414</v>
      </c>
      <c r="O372" s="140" t="s">
        <v>415</v>
      </c>
      <c r="P372" s="140" t="s">
        <v>406</v>
      </c>
      <c r="Q372" s="140" t="s">
        <v>407</v>
      </c>
      <c r="R372" s="140" t="s">
        <v>408</v>
      </c>
      <c r="S372" s="140" t="s">
        <v>409</v>
      </c>
      <c r="T372" s="140" t="s">
        <v>410</v>
      </c>
      <c r="U372" s="140" t="s">
        <v>411</v>
      </c>
      <c r="V372" s="140" t="s">
        <v>412</v>
      </c>
      <c r="W372" s="140" t="s">
        <v>413</v>
      </c>
      <c r="X372" s="140" t="s">
        <v>414</v>
      </c>
      <c r="Y372" s="140" t="s">
        <v>415</v>
      </c>
      <c r="Z372" s="140" t="s">
        <v>406</v>
      </c>
      <c r="AA372" s="140" t="s">
        <v>407</v>
      </c>
      <c r="AB372" s="140" t="s">
        <v>408</v>
      </c>
      <c r="AC372" s="140" t="s">
        <v>409</v>
      </c>
      <c r="AD372" s="140" t="s">
        <v>410</v>
      </c>
      <c r="AE372" s="140" t="s">
        <v>411</v>
      </c>
      <c r="AF372" s="140" t="s">
        <v>412</v>
      </c>
      <c r="AG372" s="140" t="s">
        <v>413</v>
      </c>
      <c r="AH372" s="140" t="s">
        <v>414</v>
      </c>
      <c r="AI372" s="140" t="s">
        <v>415</v>
      </c>
      <c r="AJ372" s="140" t="s">
        <v>406</v>
      </c>
      <c r="AK372" s="140" t="s">
        <v>407</v>
      </c>
      <c r="AL372" s="140" t="s">
        <v>408</v>
      </c>
      <c r="AM372" s="140" t="s">
        <v>409</v>
      </c>
      <c r="AN372" s="140" t="s">
        <v>410</v>
      </c>
      <c r="AO372" s="140" t="s">
        <v>411</v>
      </c>
      <c r="AP372" s="140" t="s">
        <v>412</v>
      </c>
      <c r="AQ372" s="140" t="s">
        <v>413</v>
      </c>
      <c r="AR372" s="140" t="s">
        <v>414</v>
      </c>
      <c r="AS372" s="140" t="s">
        <v>415</v>
      </c>
    </row>
    <row r="373" spans="1:45" x14ac:dyDescent="0.2">
      <c r="B373" s="28" t="s">
        <v>19</v>
      </c>
      <c r="C373" s="28" t="s">
        <v>11</v>
      </c>
      <c r="D373" s="28" t="s">
        <v>23</v>
      </c>
      <c r="E373" s="14" t="s">
        <v>271</v>
      </c>
      <c r="F373" s="15">
        <v>76005.08</v>
      </c>
      <c r="G373" s="16">
        <v>0.245296534440306</v>
      </c>
      <c r="H373" s="17">
        <v>14526.55</v>
      </c>
      <c r="I373" s="16">
        <v>0.2535336817253</v>
      </c>
      <c r="J373" s="17">
        <v>28178.67</v>
      </c>
      <c r="K373" s="16">
        <v>0.26288410990030397</v>
      </c>
      <c r="L373" s="18">
        <v>5.2321494091852498</v>
      </c>
      <c r="M373" s="16">
        <v>-6.5711415696915196E-3</v>
      </c>
      <c r="N373" s="18">
        <v>2.6972557611839001</v>
      </c>
      <c r="O373" s="16">
        <v>-1.3926515760331101E-2</v>
      </c>
      <c r="P373" s="15">
        <v>229811.56</v>
      </c>
      <c r="Q373" s="16">
        <v>0.139219218028303</v>
      </c>
      <c r="R373" s="17">
        <v>45412.98</v>
      </c>
      <c r="S373" s="16">
        <v>0.12162857389135601</v>
      </c>
      <c r="T373" s="17">
        <v>88380.3</v>
      </c>
      <c r="U373" s="16">
        <v>0.12370746426316</v>
      </c>
      <c r="V373" s="18">
        <v>5.0604818270018797</v>
      </c>
      <c r="W373" s="16">
        <v>1.5683127682739301E-2</v>
      </c>
      <c r="X373" s="18">
        <v>2.6002577497474002</v>
      </c>
      <c r="Y373" s="16">
        <v>1.3804085367818301E-2</v>
      </c>
      <c r="Z373" s="15">
        <v>449671.09</v>
      </c>
      <c r="AA373" s="16">
        <v>8.1889712477685006E-2</v>
      </c>
      <c r="AB373" s="17">
        <v>89823.11</v>
      </c>
      <c r="AC373" s="16">
        <v>7.9902958773949997E-2</v>
      </c>
      <c r="AD373" s="17">
        <v>175389.93</v>
      </c>
      <c r="AE373" s="16">
        <v>8.2765908374224401E-2</v>
      </c>
      <c r="AF373" s="18">
        <v>5.0061848225918704</v>
      </c>
      <c r="AG373" s="16">
        <v>1.8397520699366401E-3</v>
      </c>
      <c r="AH373" s="18">
        <v>2.5638364186586999</v>
      </c>
      <c r="AI373" s="16">
        <v>-8.0922006295432603E-4</v>
      </c>
      <c r="AJ373" s="15">
        <v>863648.42</v>
      </c>
      <c r="AK373" s="16">
        <v>-1.9548745477033901E-2</v>
      </c>
      <c r="AL373" s="17">
        <v>174360.63</v>
      </c>
      <c r="AM373" s="16">
        <v>-3.3274885641159501E-3</v>
      </c>
      <c r="AN373" s="17">
        <v>331476.43</v>
      </c>
      <c r="AO373" s="16">
        <v>9.9749968472220996E-3</v>
      </c>
      <c r="AP373" s="18">
        <v>4.95323066910231</v>
      </c>
      <c r="AQ373" s="16">
        <v>-1.6275413164097901E-2</v>
      </c>
      <c r="AR373" s="18">
        <v>2.60545951939931</v>
      </c>
      <c r="AS373" s="16">
        <v>-2.9232151703179401E-2</v>
      </c>
    </row>
    <row r="374" spans="1:45" x14ac:dyDescent="0.2">
      <c r="B374" s="29"/>
      <c r="C374" s="29"/>
      <c r="D374" s="29"/>
      <c r="E374" s="14" t="s">
        <v>272</v>
      </c>
      <c r="F374" s="15">
        <v>271765.24</v>
      </c>
      <c r="G374" s="16">
        <v>3.78537006603663E-2</v>
      </c>
      <c r="H374" s="17">
        <v>61092.43</v>
      </c>
      <c r="I374" s="16">
        <v>7.9175739667025E-2</v>
      </c>
      <c r="J374" s="17">
        <v>120798.24</v>
      </c>
      <c r="K374" s="16">
        <v>9.2041549893510793E-2</v>
      </c>
      <c r="L374" s="18">
        <v>4.4484274074545702</v>
      </c>
      <c r="M374" s="16">
        <v>-3.82903705928457E-2</v>
      </c>
      <c r="N374" s="18">
        <v>2.2497450293977801</v>
      </c>
      <c r="O374" s="16">
        <v>-4.9620684522881597E-2</v>
      </c>
      <c r="P374" s="15">
        <v>965911.42</v>
      </c>
      <c r="Q374" s="16">
        <v>5.6041984382964802E-2</v>
      </c>
      <c r="R374" s="17">
        <v>214232.31</v>
      </c>
      <c r="S374" s="16">
        <v>7.3218534303773397E-2</v>
      </c>
      <c r="T374" s="17">
        <v>421258.75</v>
      </c>
      <c r="U374" s="16">
        <v>8.1991691503799702E-2</v>
      </c>
      <c r="V374" s="18">
        <v>4.5087102874445</v>
      </c>
      <c r="W374" s="16">
        <v>-1.6004708614123599E-2</v>
      </c>
      <c r="X374" s="18">
        <v>2.2929171678926599</v>
      </c>
      <c r="Y374" s="16">
        <v>-2.39832776208928E-2</v>
      </c>
      <c r="Z374" s="15">
        <v>1829618.93</v>
      </c>
      <c r="AA374" s="16">
        <v>4.7687479432703697E-2</v>
      </c>
      <c r="AB374" s="17">
        <v>405040.27</v>
      </c>
      <c r="AC374" s="16">
        <v>4.5831716328406102E-2</v>
      </c>
      <c r="AD374" s="17">
        <v>795772.36</v>
      </c>
      <c r="AE374" s="16">
        <v>5.1411612056809698E-2</v>
      </c>
      <c r="AF374" s="18">
        <v>4.5171284573753603</v>
      </c>
      <c r="AG374" s="16">
        <v>1.77443758429174E-3</v>
      </c>
      <c r="AH374" s="18">
        <v>2.29917376119975</v>
      </c>
      <c r="AI374" s="16">
        <v>-3.5420310955294699E-3</v>
      </c>
      <c r="AJ374" s="15">
        <v>3512667.54</v>
      </c>
      <c r="AK374" s="16">
        <v>6.9943968191566702E-2</v>
      </c>
      <c r="AL374" s="17">
        <v>774317.01</v>
      </c>
      <c r="AM374" s="16">
        <v>6.8468460761002603E-2</v>
      </c>
      <c r="AN374" s="17">
        <v>1522891.51</v>
      </c>
      <c r="AO374" s="16">
        <v>6.4594009159376506E-2</v>
      </c>
      <c r="AP374" s="18">
        <v>4.5364721356179398</v>
      </c>
      <c r="AQ374" s="16">
        <v>1.3809555309785601E-3</v>
      </c>
      <c r="AR374" s="18">
        <v>2.3065776629091599</v>
      </c>
      <c r="AS374" s="16">
        <v>5.0253514355342596E-3</v>
      </c>
    </row>
    <row r="375" spans="1:45" x14ac:dyDescent="0.2">
      <c r="B375" s="29"/>
      <c r="C375" s="29"/>
      <c r="D375" s="29"/>
      <c r="E375" s="14" t="s">
        <v>273</v>
      </c>
      <c r="F375" s="15">
        <v>443717.1</v>
      </c>
      <c r="G375" s="16">
        <v>0.169990358037267</v>
      </c>
      <c r="H375" s="17">
        <v>95213.93</v>
      </c>
      <c r="I375" s="16">
        <v>0.15924799675458101</v>
      </c>
      <c r="J375" s="17">
        <v>178283.41</v>
      </c>
      <c r="K375" s="16">
        <v>5.9338519088763003E-2</v>
      </c>
      <c r="L375" s="18">
        <v>4.6602120088940797</v>
      </c>
      <c r="M375" s="16">
        <v>9.2666636584755307E-3</v>
      </c>
      <c r="N375" s="18">
        <v>2.4888300038685598</v>
      </c>
      <c r="O375" s="16">
        <v>0.10445371045667801</v>
      </c>
      <c r="P375" s="15">
        <v>1529729.6</v>
      </c>
      <c r="Q375" s="16">
        <v>0.16198169427720599</v>
      </c>
      <c r="R375" s="17">
        <v>339975.62</v>
      </c>
      <c r="S375" s="16">
        <v>0.19585625790025199</v>
      </c>
      <c r="T375" s="17">
        <v>631530.94999999995</v>
      </c>
      <c r="U375" s="16">
        <v>8.37295616519321E-2</v>
      </c>
      <c r="V375" s="18">
        <v>4.4995273484610498</v>
      </c>
      <c r="W375" s="16">
        <v>-2.8326618186139501E-2</v>
      </c>
      <c r="X375" s="18">
        <v>2.4222559480259802</v>
      </c>
      <c r="Y375" s="16">
        <v>7.2206328399858494E-2</v>
      </c>
      <c r="Z375" s="15">
        <v>2943717.42</v>
      </c>
      <c r="AA375" s="16">
        <v>0.16637424870105799</v>
      </c>
      <c r="AB375" s="17">
        <v>657773.93999999994</v>
      </c>
      <c r="AC375" s="16">
        <v>0.20487634864993101</v>
      </c>
      <c r="AD375" s="17">
        <v>1232247.56</v>
      </c>
      <c r="AE375" s="16">
        <v>0.10205213469508601</v>
      </c>
      <c r="AF375" s="18">
        <v>4.4752721884968603</v>
      </c>
      <c r="AG375" s="16">
        <v>-3.1955229258184802E-2</v>
      </c>
      <c r="AH375" s="18">
        <v>2.38890099323873</v>
      </c>
      <c r="AI375" s="16">
        <v>5.8365763271052501E-2</v>
      </c>
      <c r="AJ375" s="15">
        <v>5381341.8099999996</v>
      </c>
      <c r="AK375" s="16">
        <v>0.117807680457076</v>
      </c>
      <c r="AL375" s="17">
        <v>1191074.3999999999</v>
      </c>
      <c r="AM375" s="16">
        <v>0.139021646112818</v>
      </c>
      <c r="AN375" s="17">
        <v>2298486.27</v>
      </c>
      <c r="AO375" s="16">
        <v>7.7692722664462102E-2</v>
      </c>
      <c r="AP375" s="18">
        <v>4.5180568149227298</v>
      </c>
      <c r="AQ375" s="16">
        <v>-1.8624725639007599E-2</v>
      </c>
      <c r="AR375" s="18">
        <v>2.3412547119544</v>
      </c>
      <c r="AS375" s="16">
        <v>3.7223001463194703E-2</v>
      </c>
    </row>
    <row r="376" spans="1:45" x14ac:dyDescent="0.2">
      <c r="B376" s="29"/>
      <c r="C376" s="29"/>
      <c r="D376" s="29"/>
      <c r="E376" s="14" t="s">
        <v>274</v>
      </c>
      <c r="F376" s="15">
        <v>195755.02</v>
      </c>
      <c r="G376" s="16">
        <v>0.112928693260783</v>
      </c>
      <c r="H376" s="17">
        <v>43035.44</v>
      </c>
      <c r="I376" s="16">
        <v>0.12690079917882599</v>
      </c>
      <c r="J376" s="17">
        <v>82087.62</v>
      </c>
      <c r="K376" s="16">
        <v>0.133666607005542</v>
      </c>
      <c r="L376" s="18">
        <v>4.5486933559875302</v>
      </c>
      <c r="M376" s="16">
        <v>-1.23987008689889E-2</v>
      </c>
      <c r="N376" s="18">
        <v>2.3847081935132199</v>
      </c>
      <c r="O376" s="16">
        <v>-1.8292779920135501E-2</v>
      </c>
      <c r="P376" s="15">
        <v>678396.77</v>
      </c>
      <c r="Q376" s="16">
        <v>0.123996061620992</v>
      </c>
      <c r="R376" s="17">
        <v>149320.81</v>
      </c>
      <c r="S376" s="16">
        <v>0.13300548789916899</v>
      </c>
      <c r="T376" s="17">
        <v>284418.09999999998</v>
      </c>
      <c r="U376" s="16">
        <v>0.139369239821481</v>
      </c>
      <c r="V376" s="18">
        <v>4.5432165148313901</v>
      </c>
      <c r="W376" s="16">
        <v>-7.9517940331277105E-3</v>
      </c>
      <c r="X376" s="18">
        <v>2.3852095559319202</v>
      </c>
      <c r="Y376" s="16">
        <v>-1.34927095301415E-2</v>
      </c>
      <c r="Z376" s="15">
        <v>1224939.22</v>
      </c>
      <c r="AA376" s="16">
        <v>9.9662412024773994E-2</v>
      </c>
      <c r="AB376" s="17">
        <v>269325.93</v>
      </c>
      <c r="AC376" s="16">
        <v>8.7728334319585502E-2</v>
      </c>
      <c r="AD376" s="17">
        <v>513245.05</v>
      </c>
      <c r="AE376" s="16">
        <v>9.1547533711491894E-2</v>
      </c>
      <c r="AF376" s="18">
        <v>4.5481666767102604</v>
      </c>
      <c r="AG376" s="16">
        <v>1.09715609391143E-2</v>
      </c>
      <c r="AH376" s="18">
        <v>2.3866556920519701</v>
      </c>
      <c r="AI376" s="16">
        <v>7.4342876170401901E-3</v>
      </c>
      <c r="AJ376" s="15">
        <v>2311553.69</v>
      </c>
      <c r="AK376" s="16">
        <v>9.8401888270313501E-2</v>
      </c>
      <c r="AL376" s="17">
        <v>506764.28</v>
      </c>
      <c r="AM376" s="16">
        <v>9.6352605273602607E-2</v>
      </c>
      <c r="AN376" s="17">
        <v>967933.99</v>
      </c>
      <c r="AO376" s="16">
        <v>9.1717001203936804E-2</v>
      </c>
      <c r="AP376" s="18">
        <v>4.5613982303567298</v>
      </c>
      <c r="AQ376" s="16">
        <v>1.8691824024985801E-3</v>
      </c>
      <c r="AR376" s="18">
        <v>2.3881315398377501</v>
      </c>
      <c r="AS376" s="16">
        <v>6.12327833953729E-3</v>
      </c>
    </row>
    <row r="377" spans="1:45" x14ac:dyDescent="0.2">
      <c r="B377" s="29"/>
      <c r="C377" s="29"/>
      <c r="D377" s="29"/>
      <c r="E377" s="14" t="s">
        <v>275</v>
      </c>
      <c r="F377" s="15">
        <v>406656.69</v>
      </c>
      <c r="G377" s="16">
        <v>0.43527979342475798</v>
      </c>
      <c r="H377" s="17">
        <v>102852.86</v>
      </c>
      <c r="I377" s="16">
        <v>0.51601708209685904</v>
      </c>
      <c r="J377" s="17">
        <v>165626.63</v>
      </c>
      <c r="K377" s="16">
        <v>0.37048167498890799</v>
      </c>
      <c r="L377" s="18">
        <v>3.9537713389788101</v>
      </c>
      <c r="M377" s="16">
        <v>-5.3256186639025302E-2</v>
      </c>
      <c r="N377" s="18">
        <v>2.45526151199237</v>
      </c>
      <c r="O377" s="16">
        <v>4.7281273159945701E-2</v>
      </c>
      <c r="P377" s="15">
        <v>1368948.35</v>
      </c>
      <c r="Q377" s="16">
        <v>0.27998417621804</v>
      </c>
      <c r="R377" s="17">
        <v>357997.92</v>
      </c>
      <c r="S377" s="16">
        <v>0.33960426438179198</v>
      </c>
      <c r="T377" s="17">
        <v>574117.4</v>
      </c>
      <c r="U377" s="16">
        <v>0.27127277429657798</v>
      </c>
      <c r="V377" s="18">
        <v>3.8239002897000098</v>
      </c>
      <c r="W377" s="16">
        <v>-4.4505746770868701E-2</v>
      </c>
      <c r="X377" s="18">
        <v>2.3844397504761199</v>
      </c>
      <c r="Y377" s="16">
        <v>6.8525041183884298E-3</v>
      </c>
      <c r="Z377" s="15">
        <v>2647812.42</v>
      </c>
      <c r="AA377" s="16">
        <v>0.24679886904317699</v>
      </c>
      <c r="AB377" s="17">
        <v>708743.56</v>
      </c>
      <c r="AC377" s="16">
        <v>0.33388994298258001</v>
      </c>
      <c r="AD377" s="17">
        <v>1145659.3899999999</v>
      </c>
      <c r="AE377" s="16">
        <v>0.27389188187431301</v>
      </c>
      <c r="AF377" s="18">
        <v>3.73592448586058</v>
      </c>
      <c r="AG377" s="16">
        <v>-6.5291049233542994E-2</v>
      </c>
      <c r="AH377" s="18">
        <v>2.3111689592139602</v>
      </c>
      <c r="AI377" s="16">
        <v>-2.1267906026117701E-2</v>
      </c>
      <c r="AJ377" s="15">
        <v>4645836.88</v>
      </c>
      <c r="AK377" s="16">
        <v>0.179089221438578</v>
      </c>
      <c r="AL377" s="17">
        <v>1215031.8700000001</v>
      </c>
      <c r="AM377" s="16">
        <v>0.25665498490838301</v>
      </c>
      <c r="AN377" s="17">
        <v>1991932.86</v>
      </c>
      <c r="AO377" s="16">
        <v>0.20759352399598299</v>
      </c>
      <c r="AP377" s="18">
        <v>3.8236337619687299</v>
      </c>
      <c r="AQ377" s="16">
        <v>-6.1723992982417597E-2</v>
      </c>
      <c r="AR377" s="18">
        <v>2.33232604034656</v>
      </c>
      <c r="AS377" s="16">
        <v>-2.3604219458781599E-2</v>
      </c>
    </row>
    <row r="378" spans="1:45" x14ac:dyDescent="0.2">
      <c r="B378" s="29"/>
      <c r="C378" s="29"/>
      <c r="D378" s="29"/>
      <c r="E378" s="14" t="s">
        <v>276</v>
      </c>
      <c r="F378" s="15">
        <v>161438.15</v>
      </c>
      <c r="G378" s="16">
        <v>-1.9855499885494801E-2</v>
      </c>
      <c r="H378" s="17">
        <v>37178.769999999997</v>
      </c>
      <c r="I378" s="16">
        <v>-3.4908749394526602E-2</v>
      </c>
      <c r="J378" s="17">
        <v>75168.179999999993</v>
      </c>
      <c r="K378" s="16">
        <v>-3.5548290023052702E-2</v>
      </c>
      <c r="L378" s="18">
        <v>4.3422133115215997</v>
      </c>
      <c r="M378" s="16">
        <v>1.5597747362840199E-2</v>
      </c>
      <c r="N378" s="18">
        <v>2.1476926805996901</v>
      </c>
      <c r="O378" s="16">
        <v>1.6271203602234299E-2</v>
      </c>
      <c r="P378" s="15">
        <v>531424.06000000006</v>
      </c>
      <c r="Q378" s="16">
        <v>-5.09827928326195E-2</v>
      </c>
      <c r="R378" s="17">
        <v>125599.78</v>
      </c>
      <c r="S378" s="16">
        <v>-5.1785582978494497E-2</v>
      </c>
      <c r="T378" s="17">
        <v>253177.99</v>
      </c>
      <c r="U378" s="16">
        <v>-5.3509901233097401E-2</v>
      </c>
      <c r="V378" s="18">
        <v>4.2310906914008903</v>
      </c>
      <c r="W378" s="16">
        <v>8.4663355825861496E-4</v>
      </c>
      <c r="X378" s="18">
        <v>2.0990136622855702</v>
      </c>
      <c r="Y378" s="16">
        <v>2.6699786968402898E-3</v>
      </c>
      <c r="Z378" s="15">
        <v>1082682.3</v>
      </c>
      <c r="AA378" s="16">
        <v>-2.5062525067207599E-2</v>
      </c>
      <c r="AB378" s="17">
        <v>257018.98</v>
      </c>
      <c r="AC378" s="16">
        <v>-2.6182355598528401E-2</v>
      </c>
      <c r="AD378" s="17">
        <v>518173.96</v>
      </c>
      <c r="AE378" s="16">
        <v>-2.6737477358582201E-2</v>
      </c>
      <c r="AF378" s="18">
        <v>4.2124604961081102</v>
      </c>
      <c r="AG378" s="16">
        <v>1.14993863354053E-3</v>
      </c>
      <c r="AH378" s="18">
        <v>2.0894185805863299</v>
      </c>
      <c r="AI378" s="16">
        <v>1.7209665967910599E-3</v>
      </c>
      <c r="AJ378" s="15">
        <v>2063372.27</v>
      </c>
      <c r="AK378" s="16">
        <v>-7.8837485855585906E-2</v>
      </c>
      <c r="AL378" s="17">
        <v>486105.52</v>
      </c>
      <c r="AM378" s="16">
        <v>-8.6799432736243701E-2</v>
      </c>
      <c r="AN378" s="17">
        <v>982050.99</v>
      </c>
      <c r="AO378" s="16">
        <v>-5.5308888863429002E-2</v>
      </c>
      <c r="AP378" s="18">
        <v>4.2447003481877799</v>
      </c>
      <c r="AQ378" s="16">
        <v>8.7187274801135903E-3</v>
      </c>
      <c r="AR378" s="18">
        <v>2.10108465956539</v>
      </c>
      <c r="AS378" s="16">
        <v>-2.49061272142693E-2</v>
      </c>
    </row>
    <row r="379" spans="1:45" x14ac:dyDescent="0.2">
      <c r="B379" s="29"/>
      <c r="C379" s="29"/>
      <c r="D379" s="29"/>
      <c r="E379" s="14" t="s">
        <v>277</v>
      </c>
      <c r="F379" s="15">
        <v>108545.74</v>
      </c>
      <c r="G379" s="16">
        <v>0.10248539720842401</v>
      </c>
      <c r="H379" s="17">
        <v>22614.18</v>
      </c>
      <c r="I379" s="16">
        <v>0.193662144679315</v>
      </c>
      <c r="J379" s="17">
        <v>45524.79</v>
      </c>
      <c r="K379" s="16">
        <v>0.12642966295782401</v>
      </c>
      <c r="L379" s="18">
        <v>4.7998972326212996</v>
      </c>
      <c r="M379" s="16">
        <v>-7.6384048767322105E-2</v>
      </c>
      <c r="N379" s="18">
        <v>2.38432159709029</v>
      </c>
      <c r="O379" s="16">
        <v>-2.1256778418393501E-2</v>
      </c>
      <c r="P379" s="15">
        <v>390749.98</v>
      </c>
      <c r="Q379" s="16">
        <v>0.118428648169893</v>
      </c>
      <c r="R379" s="17">
        <v>81364.03</v>
      </c>
      <c r="S379" s="16">
        <v>0.222490150396704</v>
      </c>
      <c r="T379" s="17">
        <v>163735.41</v>
      </c>
      <c r="U379" s="16">
        <v>0.17937335300691401</v>
      </c>
      <c r="V379" s="18">
        <v>4.8024904862750804</v>
      </c>
      <c r="W379" s="16">
        <v>-8.5122569039139104E-2</v>
      </c>
      <c r="X379" s="18">
        <v>2.3864720526854901</v>
      </c>
      <c r="Y379" s="16">
        <v>-5.1675497569652E-2</v>
      </c>
      <c r="Z379" s="15">
        <v>756771.21</v>
      </c>
      <c r="AA379" s="16">
        <v>0.184318096029817</v>
      </c>
      <c r="AB379" s="17">
        <v>158506.32999999999</v>
      </c>
      <c r="AC379" s="16">
        <v>0.31286415512945398</v>
      </c>
      <c r="AD379" s="17">
        <v>319123.86</v>
      </c>
      <c r="AE379" s="16">
        <v>0.27853613709914699</v>
      </c>
      <c r="AF379" s="18">
        <v>4.77439109214124</v>
      </c>
      <c r="AG379" s="16">
        <v>-9.7912688527139594E-2</v>
      </c>
      <c r="AH379" s="18">
        <v>2.37140278385953</v>
      </c>
      <c r="AI379" s="16">
        <v>-7.3692122056948403E-2</v>
      </c>
      <c r="AJ379" s="15">
        <v>1311656.27</v>
      </c>
      <c r="AK379" s="16">
        <v>6.3234358453664E-2</v>
      </c>
      <c r="AL379" s="17">
        <v>267907.06</v>
      </c>
      <c r="AM379" s="16">
        <v>0.15819908117763001</v>
      </c>
      <c r="AN379" s="17">
        <v>549279.80000000005</v>
      </c>
      <c r="AO379" s="16">
        <v>0.134109674028417</v>
      </c>
      <c r="AP379" s="18">
        <v>4.89593768077631</v>
      </c>
      <c r="AQ379" s="16">
        <v>-8.19934364197627E-2</v>
      </c>
      <c r="AR379" s="18">
        <v>2.38795650231449</v>
      </c>
      <c r="AS379" s="16">
        <v>-6.2494234197826501E-2</v>
      </c>
    </row>
    <row r="380" spans="1:45" x14ac:dyDescent="0.2">
      <c r="B380" s="29"/>
      <c r="C380" s="29"/>
      <c r="D380" s="29"/>
      <c r="E380" s="14" t="s">
        <v>278</v>
      </c>
      <c r="F380" s="15">
        <v>147647.14000000001</v>
      </c>
      <c r="G380" s="16">
        <v>-0.20451537992763499</v>
      </c>
      <c r="H380" s="17">
        <v>28082.95</v>
      </c>
      <c r="I380" s="16">
        <v>-0.209972931474602</v>
      </c>
      <c r="J380" s="17">
        <v>53397.89</v>
      </c>
      <c r="K380" s="16">
        <v>-0.234981550005817</v>
      </c>
      <c r="L380" s="18">
        <v>5.2575366904117997</v>
      </c>
      <c r="M380" s="16">
        <v>6.9080564000842002E-3</v>
      </c>
      <c r="N380" s="18">
        <v>2.7650369705619502</v>
      </c>
      <c r="O380" s="16">
        <v>3.98240984624793E-2</v>
      </c>
      <c r="P380" s="15">
        <v>578505.43999999994</v>
      </c>
      <c r="Q380" s="16">
        <v>-7.4923799463467403E-2</v>
      </c>
      <c r="R380" s="17">
        <v>113693.31</v>
      </c>
      <c r="S380" s="16">
        <v>-8.5214212471943301E-2</v>
      </c>
      <c r="T380" s="17">
        <v>218579.16</v>
      </c>
      <c r="U380" s="16">
        <v>-0.102716307140838</v>
      </c>
      <c r="V380" s="18">
        <v>5.0882979834081699</v>
      </c>
      <c r="W380" s="16">
        <v>1.1248986537365E-2</v>
      </c>
      <c r="X380" s="18">
        <v>2.6466632958055101</v>
      </c>
      <c r="Y380" s="16">
        <v>3.0974047448484199E-2</v>
      </c>
      <c r="Z380" s="15">
        <v>1203063.1599999999</v>
      </c>
      <c r="AA380" s="16">
        <v>-3.5055112624812299E-2</v>
      </c>
      <c r="AB380" s="17">
        <v>234915.82</v>
      </c>
      <c r="AC380" s="16">
        <v>-6.8153495763854793E-2</v>
      </c>
      <c r="AD380" s="17">
        <v>453691.55</v>
      </c>
      <c r="AE380" s="16">
        <v>-8.1111701773329395E-2</v>
      </c>
      <c r="AF380" s="18">
        <v>5.1212522000433998</v>
      </c>
      <c r="AG380" s="16">
        <v>3.5519136454961499E-2</v>
      </c>
      <c r="AH380" s="18">
        <v>2.6517204475154998</v>
      </c>
      <c r="AI380" s="16">
        <v>5.0122076031874602E-2</v>
      </c>
      <c r="AJ380" s="15">
        <v>2370570.7599999998</v>
      </c>
      <c r="AK380" s="16">
        <v>2.15810649161149E-2</v>
      </c>
      <c r="AL380" s="17">
        <v>464008.53</v>
      </c>
      <c r="AM380" s="16">
        <v>-1.33764976015602E-2</v>
      </c>
      <c r="AN380" s="17">
        <v>905064.97</v>
      </c>
      <c r="AO380" s="16">
        <v>-3.1899509354827001E-2</v>
      </c>
      <c r="AP380" s="18">
        <v>5.1088947869126402</v>
      </c>
      <c r="AQ380" s="16">
        <v>3.5431512053680697E-2</v>
      </c>
      <c r="AR380" s="18">
        <v>2.6192271699566501</v>
      </c>
      <c r="AS380" s="16">
        <v>5.5242792238748603E-2</v>
      </c>
    </row>
    <row r="381" spans="1:45" x14ac:dyDescent="0.2">
      <c r="B381" s="29"/>
      <c r="C381" s="29"/>
      <c r="D381" s="29"/>
      <c r="E381" s="14" t="s">
        <v>279</v>
      </c>
      <c r="F381" s="15">
        <v>93497.59</v>
      </c>
      <c r="G381" s="16">
        <v>-3.3389050155685301E-2</v>
      </c>
      <c r="H381" s="17">
        <v>19610.8</v>
      </c>
      <c r="I381" s="16">
        <v>-0.13360265218989401</v>
      </c>
      <c r="J381" s="17">
        <v>39222.959999999999</v>
      </c>
      <c r="K381" s="16">
        <v>-0.13352131394382</v>
      </c>
      <c r="L381" s="18">
        <v>4.7676581271544203</v>
      </c>
      <c r="M381" s="16">
        <v>0.115667023089934</v>
      </c>
      <c r="N381" s="18">
        <v>2.3837464077163002</v>
      </c>
      <c r="O381" s="16">
        <v>0.1155622929906</v>
      </c>
      <c r="P381" s="15">
        <v>334808.90999999997</v>
      </c>
      <c r="Q381" s="16">
        <v>7.9328953785737594E-2</v>
      </c>
      <c r="R381" s="17">
        <v>71529.94</v>
      </c>
      <c r="S381" s="16">
        <v>-6.4669654722506797E-2</v>
      </c>
      <c r="T381" s="17">
        <v>143151.44</v>
      </c>
      <c r="U381" s="16">
        <v>-6.4171130685634403E-2</v>
      </c>
      <c r="V381" s="18">
        <v>4.6806821031864398</v>
      </c>
      <c r="W381" s="16">
        <v>0.15395481311527801</v>
      </c>
      <c r="X381" s="18">
        <v>2.3388441639147999</v>
      </c>
      <c r="Y381" s="16">
        <v>0.15334009152389899</v>
      </c>
      <c r="Z381" s="15">
        <v>675318.05</v>
      </c>
      <c r="AA381" s="16">
        <v>0.113482499616153</v>
      </c>
      <c r="AB381" s="17">
        <v>145472.59</v>
      </c>
      <c r="AC381" s="16">
        <v>2.1265992054808499E-2</v>
      </c>
      <c r="AD381" s="17">
        <v>290980.71000000002</v>
      </c>
      <c r="AE381" s="16">
        <v>2.11712304992056E-2</v>
      </c>
      <c r="AF381" s="18">
        <v>4.6422356953980097</v>
      </c>
      <c r="AG381" s="16">
        <v>9.0296267846737194E-2</v>
      </c>
      <c r="AH381" s="18">
        <v>2.3208344291963501</v>
      </c>
      <c r="AI381" s="16">
        <v>9.0397443993619597E-2</v>
      </c>
      <c r="AJ381" s="15">
        <v>1333005.75</v>
      </c>
      <c r="AK381" s="16">
        <v>0.13257910404305101</v>
      </c>
      <c r="AL381" s="17">
        <v>289151.99</v>
      </c>
      <c r="AM381" s="16">
        <v>9.8222373250760997E-2</v>
      </c>
      <c r="AN381" s="17">
        <v>578226.5</v>
      </c>
      <c r="AO381" s="16">
        <v>8.4903932801030396E-2</v>
      </c>
      <c r="AP381" s="18">
        <v>4.6100521390151901</v>
      </c>
      <c r="AQ381" s="16">
        <v>3.1283947248855901E-2</v>
      </c>
      <c r="AR381" s="18">
        <v>2.3053349336289499</v>
      </c>
      <c r="AS381" s="16">
        <v>4.3944140859487703E-2</v>
      </c>
    </row>
    <row r="382" spans="1:45" x14ac:dyDescent="0.2">
      <c r="B382" s="29"/>
      <c r="C382" s="29"/>
      <c r="D382" s="29"/>
      <c r="E382" s="14" t="s">
        <v>280</v>
      </c>
      <c r="F382" s="15">
        <v>87931.7</v>
      </c>
      <c r="G382" s="16">
        <v>-6.5005677590885297E-2</v>
      </c>
      <c r="H382" s="17">
        <v>13081.54</v>
      </c>
      <c r="I382" s="16">
        <v>-0.21319582321123901</v>
      </c>
      <c r="J382" s="17">
        <v>26748.26</v>
      </c>
      <c r="K382" s="16">
        <v>-0.21288851628220301</v>
      </c>
      <c r="L382" s="18">
        <v>6.7218156272120897</v>
      </c>
      <c r="M382" s="16">
        <v>0.18834438096804701</v>
      </c>
      <c r="N382" s="18">
        <v>3.28738018846833</v>
      </c>
      <c r="O382" s="16">
        <v>0.18788042323155499</v>
      </c>
      <c r="P382" s="15">
        <v>304297.88</v>
      </c>
      <c r="Q382" s="16">
        <v>5.6927600858010401E-2</v>
      </c>
      <c r="R382" s="17">
        <v>51863.98</v>
      </c>
      <c r="S382" s="16">
        <v>2.75039276325043E-2</v>
      </c>
      <c r="T382" s="17">
        <v>105447.16</v>
      </c>
      <c r="U382" s="16">
        <v>2.1594047409828399E-2</v>
      </c>
      <c r="V382" s="18">
        <v>5.8672296264189496</v>
      </c>
      <c r="W382" s="16">
        <v>2.8636068859903802E-2</v>
      </c>
      <c r="X382" s="18">
        <v>2.8857854493188801</v>
      </c>
      <c r="Y382" s="16">
        <v>3.4586686891693898E-2</v>
      </c>
      <c r="Z382" s="15">
        <v>630337.77</v>
      </c>
      <c r="AA382" s="16">
        <v>9.7389263162150103E-2</v>
      </c>
      <c r="AB382" s="17">
        <v>110011.39</v>
      </c>
      <c r="AC382" s="16">
        <v>0.12645965096268</v>
      </c>
      <c r="AD382" s="17">
        <v>223489.84</v>
      </c>
      <c r="AE382" s="16">
        <v>0.11794461715709301</v>
      </c>
      <c r="AF382" s="18">
        <v>5.7297500740605098</v>
      </c>
      <c r="AG382" s="16">
        <v>-2.5806861147389001E-2</v>
      </c>
      <c r="AH382" s="18">
        <v>2.8204314343775101</v>
      </c>
      <c r="AI382" s="16">
        <v>-1.83867373029756E-2</v>
      </c>
      <c r="AJ382" s="15">
        <v>1243668.07</v>
      </c>
      <c r="AK382" s="16">
        <v>0.10499528354723001</v>
      </c>
      <c r="AL382" s="17">
        <v>214854.99</v>
      </c>
      <c r="AM382" s="16">
        <v>0.127905266347448</v>
      </c>
      <c r="AN382" s="17">
        <v>439425.15</v>
      </c>
      <c r="AO382" s="16">
        <v>0.119785868626973</v>
      </c>
      <c r="AP382" s="18">
        <v>5.7884067295807302</v>
      </c>
      <c r="AQ382" s="16">
        <v>-2.0311974315368499E-2</v>
      </c>
      <c r="AR382" s="18">
        <v>2.8302159537295499</v>
      </c>
      <c r="AS382" s="16">
        <v>-1.3208404833576401E-2</v>
      </c>
    </row>
    <row r="383" spans="1:45" x14ac:dyDescent="0.2">
      <c r="B383" s="29"/>
      <c r="C383" s="29"/>
      <c r="D383" s="29"/>
      <c r="E383" s="14" t="s">
        <v>281</v>
      </c>
      <c r="F383" s="15">
        <v>85389.26</v>
      </c>
      <c r="G383" s="16">
        <v>2.51845324138327E-2</v>
      </c>
      <c r="H383" s="17">
        <v>13744.26</v>
      </c>
      <c r="I383" s="16">
        <v>-0.13175210424842099</v>
      </c>
      <c r="J383" s="17">
        <v>27771.22</v>
      </c>
      <c r="K383" s="16">
        <v>-0.14184863084982</v>
      </c>
      <c r="L383" s="18">
        <v>6.2127215288418602</v>
      </c>
      <c r="M383" s="16">
        <v>0.180750955378251</v>
      </c>
      <c r="N383" s="18">
        <v>3.0747392444408299</v>
      </c>
      <c r="O383" s="16">
        <v>0.194643007362517</v>
      </c>
      <c r="P383" s="15">
        <v>298704.07</v>
      </c>
      <c r="Q383" s="16">
        <v>4.5830526225200001E-2</v>
      </c>
      <c r="R383" s="17">
        <v>53489.68</v>
      </c>
      <c r="S383" s="16">
        <v>-1.9771271264759201E-2</v>
      </c>
      <c r="T383" s="17">
        <v>107900.12</v>
      </c>
      <c r="U383" s="16">
        <v>-3.0700005398968101E-2</v>
      </c>
      <c r="V383" s="18">
        <v>5.5843308466231196</v>
      </c>
      <c r="W383" s="16">
        <v>6.6924989614008903E-2</v>
      </c>
      <c r="X383" s="18">
        <v>2.7683386265001402</v>
      </c>
      <c r="Y383" s="16">
        <v>7.8954433148086797E-2</v>
      </c>
      <c r="Z383" s="15">
        <v>589121.12</v>
      </c>
      <c r="AA383" s="16">
        <v>7.4377993734217204E-2</v>
      </c>
      <c r="AB383" s="17">
        <v>107430.54</v>
      </c>
      <c r="AC383" s="16">
        <v>1.90109127429221E-2</v>
      </c>
      <c r="AD383" s="17">
        <v>216577.21</v>
      </c>
      <c r="AE383" s="16">
        <v>7.6043518759021898E-3</v>
      </c>
      <c r="AF383" s="18">
        <v>5.4837397261523604</v>
      </c>
      <c r="AG383" s="16">
        <v>5.4334139408046898E-2</v>
      </c>
      <c r="AH383" s="18">
        <v>2.7201436383819</v>
      </c>
      <c r="AI383" s="16">
        <v>6.6269703712572903E-2</v>
      </c>
      <c r="AJ383" s="15">
        <v>1145243.55</v>
      </c>
      <c r="AK383" s="16">
        <v>9.9217088117654104E-2</v>
      </c>
      <c r="AL383" s="17">
        <v>211031.97</v>
      </c>
      <c r="AM383" s="16">
        <v>4.6938555604405199E-2</v>
      </c>
      <c r="AN383" s="17">
        <v>426386.6</v>
      </c>
      <c r="AO383" s="16">
        <v>3.15496455279358E-2</v>
      </c>
      <c r="AP383" s="18">
        <v>5.4268722885920999</v>
      </c>
      <c r="AQ383" s="16">
        <v>4.9934671173771199E-2</v>
      </c>
      <c r="AR383" s="18">
        <v>2.6859276299958799</v>
      </c>
      <c r="AS383" s="16">
        <v>6.55978535624301E-2</v>
      </c>
    </row>
    <row r="384" spans="1:45" x14ac:dyDescent="0.2">
      <c r="B384" s="29"/>
      <c r="C384" s="29"/>
      <c r="D384" s="29"/>
      <c r="E384" s="14" t="s">
        <v>282</v>
      </c>
      <c r="F384" s="15">
        <v>220671.33</v>
      </c>
      <c r="G384" s="16">
        <v>0.112067194316281</v>
      </c>
      <c r="H384" s="17">
        <v>40705.839999999997</v>
      </c>
      <c r="I384" s="16">
        <v>3.5056162175879299E-2</v>
      </c>
      <c r="J384" s="17">
        <v>75352.070000000007</v>
      </c>
      <c r="K384" s="16">
        <v>6.4654169981109497E-2</v>
      </c>
      <c r="L384" s="18">
        <v>5.4211221289131997</v>
      </c>
      <c r="M384" s="16">
        <v>7.4402757023841207E-2</v>
      </c>
      <c r="N384" s="18">
        <v>2.9285370660686598</v>
      </c>
      <c r="O384" s="16">
        <v>4.4533732804533897E-2</v>
      </c>
      <c r="P384" s="15">
        <v>768290.56</v>
      </c>
      <c r="Q384" s="16">
        <v>0.15505075941423799</v>
      </c>
      <c r="R384" s="17">
        <v>144518.99</v>
      </c>
      <c r="S384" s="16">
        <v>9.6661956825273496E-2</v>
      </c>
      <c r="T384" s="17">
        <v>267564.34000000003</v>
      </c>
      <c r="U384" s="16">
        <v>0.13356463223868101</v>
      </c>
      <c r="V384" s="18">
        <v>5.3161910417447604</v>
      </c>
      <c r="W384" s="16">
        <v>5.32422978891273E-2</v>
      </c>
      <c r="X384" s="18">
        <v>2.8714235985258698</v>
      </c>
      <c r="Y384" s="16">
        <v>1.8954479139953601E-2</v>
      </c>
      <c r="Z384" s="15">
        <v>1510463.97</v>
      </c>
      <c r="AA384" s="16">
        <v>0.19160360687490499</v>
      </c>
      <c r="AB384" s="17">
        <v>284113.58</v>
      </c>
      <c r="AC384" s="16">
        <v>0.130021289601704</v>
      </c>
      <c r="AD384" s="17">
        <v>522679.87</v>
      </c>
      <c r="AE384" s="16">
        <v>0.155588457059536</v>
      </c>
      <c r="AF384" s="18">
        <v>5.3164089164622101</v>
      </c>
      <c r="AG384" s="16">
        <v>5.4496599170186399E-2</v>
      </c>
      <c r="AH384" s="18">
        <v>2.8898453081806998</v>
      </c>
      <c r="AI384" s="16">
        <v>3.1166069196478598E-2</v>
      </c>
      <c r="AJ384" s="15">
        <v>2777692.45</v>
      </c>
      <c r="AK384" s="16">
        <v>0.19012454785577201</v>
      </c>
      <c r="AL384" s="17">
        <v>530412.4</v>
      </c>
      <c r="AM384" s="16">
        <v>0.15834154352041199</v>
      </c>
      <c r="AN384" s="17">
        <v>968874.48</v>
      </c>
      <c r="AO384" s="16">
        <v>0.16497260631051799</v>
      </c>
      <c r="AP384" s="18">
        <v>5.2368542854578797</v>
      </c>
      <c r="AQ384" s="16">
        <v>2.7438370412551798E-2</v>
      </c>
      <c r="AR384" s="18">
        <v>2.86692704508018</v>
      </c>
      <c r="AS384" s="16">
        <v>2.1590157063787401E-2</v>
      </c>
    </row>
    <row r="385" spans="2:45" x14ac:dyDescent="0.2">
      <c r="B385" s="29"/>
      <c r="C385" s="29"/>
      <c r="D385" s="29"/>
      <c r="E385" s="14" t="s">
        <v>283</v>
      </c>
      <c r="F385" s="15">
        <v>151293.65</v>
      </c>
      <c r="G385" s="16">
        <v>0.33516949642405802</v>
      </c>
      <c r="H385" s="17">
        <v>29285.08</v>
      </c>
      <c r="I385" s="16">
        <v>0.32526426018461801</v>
      </c>
      <c r="J385" s="17">
        <v>56562.02</v>
      </c>
      <c r="K385" s="16">
        <v>0.35541686086984697</v>
      </c>
      <c r="L385" s="18">
        <v>5.1662365272691799</v>
      </c>
      <c r="M385" s="16">
        <v>7.4741593333694E-3</v>
      </c>
      <c r="N385" s="18">
        <v>2.6748275609675898</v>
      </c>
      <c r="O385" s="16">
        <v>-1.4938108732685499E-2</v>
      </c>
      <c r="P385" s="15">
        <v>498929.35</v>
      </c>
      <c r="Q385" s="16">
        <v>0.39040800319588298</v>
      </c>
      <c r="R385" s="17">
        <v>94084.71</v>
      </c>
      <c r="S385" s="16">
        <v>0.33343485714480098</v>
      </c>
      <c r="T385" s="17">
        <v>181385.67</v>
      </c>
      <c r="U385" s="16">
        <v>0.37508590227734201</v>
      </c>
      <c r="V385" s="18">
        <v>5.3029801547988002</v>
      </c>
      <c r="W385" s="16">
        <v>4.2726606212376401E-2</v>
      </c>
      <c r="X385" s="18">
        <v>2.7506547237165999</v>
      </c>
      <c r="Y385" s="16">
        <v>1.1142649992386299E-2</v>
      </c>
      <c r="Z385" s="15">
        <v>980437.17</v>
      </c>
      <c r="AA385" s="16">
        <v>0.40966564067679601</v>
      </c>
      <c r="AB385" s="17">
        <v>181883.24</v>
      </c>
      <c r="AC385" s="16">
        <v>0.33692909006792898</v>
      </c>
      <c r="AD385" s="17">
        <v>348052.35</v>
      </c>
      <c r="AE385" s="16">
        <v>0.37239595491142902</v>
      </c>
      <c r="AF385" s="18">
        <v>5.3904756150154398</v>
      </c>
      <c r="AG385" s="16">
        <v>5.4405690735004703E-2</v>
      </c>
      <c r="AH385" s="18">
        <v>2.8169244367980899</v>
      </c>
      <c r="AI385" s="16">
        <v>2.7156656671850701E-2</v>
      </c>
      <c r="AJ385" s="15">
        <v>1722580.06</v>
      </c>
      <c r="AK385" s="16">
        <v>0.43750194752641602</v>
      </c>
      <c r="AL385" s="17">
        <v>322112.67</v>
      </c>
      <c r="AM385" s="16">
        <v>0.40212114607599297</v>
      </c>
      <c r="AN385" s="17">
        <v>615932.81999999995</v>
      </c>
      <c r="AO385" s="16">
        <v>0.41045234911614698</v>
      </c>
      <c r="AP385" s="18">
        <v>5.34775629906144</v>
      </c>
      <c r="AQ385" s="16">
        <v>2.5233769242721998E-2</v>
      </c>
      <c r="AR385" s="18">
        <v>2.79670120517364</v>
      </c>
      <c r="AS385" s="16">
        <v>1.9177959771005001E-2</v>
      </c>
    </row>
    <row r="386" spans="2:45" x14ac:dyDescent="0.2">
      <c r="B386" s="29"/>
      <c r="C386" s="29"/>
      <c r="D386" s="29"/>
      <c r="E386" s="14" t="s">
        <v>284</v>
      </c>
      <c r="F386" s="15">
        <v>88253.07</v>
      </c>
      <c r="G386" s="16">
        <v>-0.26165272263721601</v>
      </c>
      <c r="H386" s="17">
        <v>14842.26</v>
      </c>
      <c r="I386" s="16">
        <v>-0.36624189135180002</v>
      </c>
      <c r="J386" s="17">
        <v>29958.639999999999</v>
      </c>
      <c r="K386" s="16">
        <v>-0.37509576841783399</v>
      </c>
      <c r="L386" s="18">
        <v>5.9460668388776403</v>
      </c>
      <c r="M386" s="16">
        <v>0.165030107366471</v>
      </c>
      <c r="N386" s="18">
        <v>2.9458303180651702</v>
      </c>
      <c r="O386" s="16">
        <v>0.18153669001952</v>
      </c>
      <c r="P386" s="15">
        <v>401124.19</v>
      </c>
      <c r="Q386" s="16">
        <v>-4.4631591573029997E-2</v>
      </c>
      <c r="R386" s="17">
        <v>78052.89</v>
      </c>
      <c r="S386" s="16">
        <v>-9.1432813857016501E-2</v>
      </c>
      <c r="T386" s="17">
        <v>157434.25</v>
      </c>
      <c r="U386" s="16">
        <v>-9.2040699793204506E-2</v>
      </c>
      <c r="V386" s="18">
        <v>5.1391330929578602</v>
      </c>
      <c r="W386" s="16">
        <v>5.1511019765819802E-2</v>
      </c>
      <c r="X386" s="18">
        <v>2.5478838943876601</v>
      </c>
      <c r="Y386" s="16">
        <v>5.2215014714180101E-2</v>
      </c>
      <c r="Z386" s="15">
        <v>860919.85</v>
      </c>
      <c r="AA386" s="16">
        <v>3.8318959719327299E-2</v>
      </c>
      <c r="AB386" s="17">
        <v>169547.28</v>
      </c>
      <c r="AC386" s="16">
        <v>-3.6974632976653203E-2</v>
      </c>
      <c r="AD386" s="17">
        <v>341182.7</v>
      </c>
      <c r="AE386" s="16">
        <v>-3.5825341586506902E-2</v>
      </c>
      <c r="AF386" s="18">
        <v>5.0777567767527696</v>
      </c>
      <c r="AG386" s="16">
        <v>7.8184433426409503E-2</v>
      </c>
      <c r="AH386" s="18">
        <v>2.5233396945390298</v>
      </c>
      <c r="AI386" s="16">
        <v>7.6899242952345806E-2</v>
      </c>
      <c r="AJ386" s="15">
        <v>1685830.59</v>
      </c>
      <c r="AK386" s="16">
        <v>2.5815919134070199E-2</v>
      </c>
      <c r="AL386" s="17">
        <v>336729.91</v>
      </c>
      <c r="AM386" s="16">
        <v>-4.1535484871795099E-2</v>
      </c>
      <c r="AN386" s="17">
        <v>677027.09</v>
      </c>
      <c r="AO386" s="16">
        <v>-5.0553027226300902E-2</v>
      </c>
      <c r="AP386" s="18">
        <v>5.0064771198970703</v>
      </c>
      <c r="AQ386" s="16">
        <v>7.0270106970894294E-2</v>
      </c>
      <c r="AR386" s="18">
        <v>2.4900489432409598</v>
      </c>
      <c r="AS386" s="16">
        <v>8.0435188641729299E-2</v>
      </c>
    </row>
    <row r="387" spans="2:45" x14ac:dyDescent="0.2">
      <c r="B387" s="29"/>
      <c r="C387" s="29"/>
      <c r="D387" s="29"/>
      <c r="E387" s="14" t="s">
        <v>285</v>
      </c>
      <c r="F387" s="15">
        <v>24612.28</v>
      </c>
      <c r="G387" s="16">
        <v>-0.679672460617744</v>
      </c>
      <c r="H387" s="17">
        <v>5876.8</v>
      </c>
      <c r="I387" s="16">
        <v>-0.66197254389703697</v>
      </c>
      <c r="J387" s="17">
        <v>11755.74</v>
      </c>
      <c r="K387" s="16">
        <v>-0.66194881787305404</v>
      </c>
      <c r="L387" s="18">
        <v>4.1880411108085998</v>
      </c>
      <c r="M387" s="16">
        <v>-5.2362364065823702E-2</v>
      </c>
      <c r="N387" s="18">
        <v>2.0936393625582101</v>
      </c>
      <c r="O387" s="16">
        <v>-5.24288737379245E-2</v>
      </c>
      <c r="P387" s="15">
        <v>207018.53</v>
      </c>
      <c r="Q387" s="16">
        <v>-0.17899480044855401</v>
      </c>
      <c r="R387" s="17">
        <v>50794.69</v>
      </c>
      <c r="S387" s="16">
        <v>-0.120419382165089</v>
      </c>
      <c r="T387" s="17">
        <v>101900.05</v>
      </c>
      <c r="U387" s="16">
        <v>-0.109429632346688</v>
      </c>
      <c r="V387" s="18">
        <v>4.0755939252705398</v>
      </c>
      <c r="W387" s="16">
        <v>-6.6594712406974593E-2</v>
      </c>
      <c r="X387" s="18">
        <v>2.0315841846986298</v>
      </c>
      <c r="Y387" s="16">
        <v>-7.8113050499504899E-2</v>
      </c>
      <c r="Z387" s="15">
        <v>505611.81</v>
      </c>
      <c r="AA387" s="16">
        <v>-8.7901362493565394E-3</v>
      </c>
      <c r="AB387" s="17">
        <v>129101.95</v>
      </c>
      <c r="AC387" s="16">
        <v>6.2443231947934198E-2</v>
      </c>
      <c r="AD387" s="17">
        <v>258520.08</v>
      </c>
      <c r="AE387" s="16">
        <v>7.6332662797554796E-2</v>
      </c>
      <c r="AF387" s="18">
        <v>3.9163762437360599</v>
      </c>
      <c r="AG387" s="16">
        <v>-6.7046752292532499E-2</v>
      </c>
      <c r="AH387" s="18">
        <v>1.9557931824870201</v>
      </c>
      <c r="AI387" s="16">
        <v>-7.9085957333733803E-2</v>
      </c>
      <c r="AJ387" s="15">
        <v>1015174.77</v>
      </c>
      <c r="AK387" s="16">
        <v>-7.5347988826628496E-3</v>
      </c>
      <c r="AL387" s="17">
        <v>265085.77</v>
      </c>
      <c r="AM387" s="16">
        <v>3.6905652675224998E-2</v>
      </c>
      <c r="AN387" s="17">
        <v>530501.94999999995</v>
      </c>
      <c r="AO387" s="16">
        <v>4.3486351996137901E-2</v>
      </c>
      <c r="AP387" s="18">
        <v>3.82960869608354</v>
      </c>
      <c r="AQ387" s="16">
        <v>-4.28587224336478E-2</v>
      </c>
      <c r="AR387" s="18">
        <v>1.9136117595797699</v>
      </c>
      <c r="AS387" s="16">
        <v>-4.8894890461384503E-2</v>
      </c>
    </row>
    <row r="388" spans="2:45" x14ac:dyDescent="0.2">
      <c r="B388" s="29"/>
      <c r="C388" s="29"/>
      <c r="D388" s="29"/>
      <c r="E388" s="14" t="s">
        <v>286</v>
      </c>
      <c r="F388" s="15">
        <v>240060.06</v>
      </c>
      <c r="G388" s="16">
        <v>5.9112875171318302E-2</v>
      </c>
      <c r="H388" s="17">
        <v>55787.56</v>
      </c>
      <c r="I388" s="16">
        <v>1.5958475547638198E-2</v>
      </c>
      <c r="J388" s="17">
        <v>103485.08</v>
      </c>
      <c r="K388" s="16">
        <v>-6.2503182060228604E-2</v>
      </c>
      <c r="L388" s="18">
        <v>4.3031109444471101</v>
      </c>
      <c r="M388" s="16">
        <v>4.2476538817611001E-2</v>
      </c>
      <c r="N388" s="18">
        <v>2.3197552729340298</v>
      </c>
      <c r="O388" s="16">
        <v>0.12972423469</v>
      </c>
      <c r="P388" s="15">
        <v>825465.62</v>
      </c>
      <c r="Q388" s="16">
        <v>9.9764916291147906E-2</v>
      </c>
      <c r="R388" s="17">
        <v>202330.05</v>
      </c>
      <c r="S388" s="16">
        <v>0.116046587004285</v>
      </c>
      <c r="T388" s="17">
        <v>371827.59</v>
      </c>
      <c r="U388" s="16">
        <v>2.0408914309218099E-2</v>
      </c>
      <c r="V388" s="18">
        <v>4.0797974398760797</v>
      </c>
      <c r="W388" s="16">
        <v>-1.4588701674937201E-2</v>
      </c>
      <c r="X388" s="18">
        <v>2.2200225109707401</v>
      </c>
      <c r="Y388" s="16">
        <v>7.7768824702644998E-2</v>
      </c>
      <c r="Z388" s="15">
        <v>1601278.36</v>
      </c>
      <c r="AA388" s="16">
        <v>7.9109797660910003E-2</v>
      </c>
      <c r="AB388" s="17">
        <v>397278.56</v>
      </c>
      <c r="AC388" s="16">
        <v>0.11012053966561799</v>
      </c>
      <c r="AD388" s="17">
        <v>735025.99</v>
      </c>
      <c r="AE388" s="16">
        <v>2.1849810294381999E-2</v>
      </c>
      <c r="AF388" s="18">
        <v>4.0306186168214104</v>
      </c>
      <c r="AG388" s="16">
        <v>-2.7934571874554399E-2</v>
      </c>
      <c r="AH388" s="18">
        <v>2.1785329794936898</v>
      </c>
      <c r="AI388" s="16">
        <v>5.6035619706218801E-2</v>
      </c>
      <c r="AJ388" s="15">
        <v>3003177.05</v>
      </c>
      <c r="AK388" s="16">
        <v>3.7818252023627201E-2</v>
      </c>
      <c r="AL388" s="17">
        <v>735853.44</v>
      </c>
      <c r="AM388" s="16">
        <v>6.59621880056179E-2</v>
      </c>
      <c r="AN388" s="17">
        <v>1402308.1</v>
      </c>
      <c r="AO388" s="16">
        <v>1.6446786690534201E-2</v>
      </c>
      <c r="AP388" s="18">
        <v>4.0812162949187298</v>
      </c>
      <c r="AQ388" s="16">
        <v>-2.6402377400128199E-2</v>
      </c>
      <c r="AR388" s="18">
        <v>2.1415957377697499</v>
      </c>
      <c r="AS388" s="16">
        <v>2.1025660775294198E-2</v>
      </c>
    </row>
    <row r="389" spans="2:45" x14ac:dyDescent="0.2">
      <c r="B389" s="29"/>
      <c r="C389" s="29"/>
      <c r="D389" s="29"/>
      <c r="E389" s="14" t="s">
        <v>287</v>
      </c>
      <c r="F389" s="15">
        <v>276759.8</v>
      </c>
      <c r="G389" s="16">
        <v>0.56345595873684495</v>
      </c>
      <c r="H389" s="17">
        <v>62616.160000000003</v>
      </c>
      <c r="I389" s="16">
        <v>0.53905121087892305</v>
      </c>
      <c r="J389" s="17">
        <v>112300.6</v>
      </c>
      <c r="K389" s="16">
        <v>0.35953505360207699</v>
      </c>
      <c r="L389" s="18">
        <v>4.4199420724618097</v>
      </c>
      <c r="M389" s="16">
        <v>1.5857008321370301E-2</v>
      </c>
      <c r="N389" s="18">
        <v>2.4644552210762898</v>
      </c>
      <c r="O389" s="16">
        <v>0.149993120511664</v>
      </c>
      <c r="P389" s="15">
        <v>899045.88</v>
      </c>
      <c r="Q389" s="16">
        <v>0.25143825232969302</v>
      </c>
      <c r="R389" s="17">
        <v>217830.47</v>
      </c>
      <c r="S389" s="16">
        <v>0.34041271306381199</v>
      </c>
      <c r="T389" s="17">
        <v>386077.38</v>
      </c>
      <c r="U389" s="16">
        <v>0.173583076068203</v>
      </c>
      <c r="V389" s="18">
        <v>4.1272732873412998</v>
      </c>
      <c r="W389" s="16">
        <v>-6.6378407088326805E-2</v>
      </c>
      <c r="X389" s="18">
        <v>2.3286675847209701</v>
      </c>
      <c r="Y389" s="16">
        <v>6.6339723066154793E-2</v>
      </c>
      <c r="Z389" s="15">
        <v>1708456.73</v>
      </c>
      <c r="AA389" s="16">
        <v>0.213680882089092</v>
      </c>
      <c r="AB389" s="17">
        <v>413566.39</v>
      </c>
      <c r="AC389" s="16">
        <v>0.297459398785127</v>
      </c>
      <c r="AD389" s="17">
        <v>742981.91</v>
      </c>
      <c r="AE389" s="16">
        <v>0.151630689860629</v>
      </c>
      <c r="AF389" s="18">
        <v>4.1310337863770803</v>
      </c>
      <c r="AG389" s="16">
        <v>-6.4571204905895893E-2</v>
      </c>
      <c r="AH389" s="18">
        <v>2.29945939060616</v>
      </c>
      <c r="AI389" s="16">
        <v>5.3880287122229899E-2</v>
      </c>
      <c r="AJ389" s="15">
        <v>3005011.29</v>
      </c>
      <c r="AK389" s="16">
        <v>0.14365557020338399</v>
      </c>
      <c r="AL389" s="17">
        <v>713718.35</v>
      </c>
      <c r="AM389" s="16">
        <v>0.22492030714108499</v>
      </c>
      <c r="AN389" s="17">
        <v>1331511.33</v>
      </c>
      <c r="AO389" s="16">
        <v>0.12757654022236201</v>
      </c>
      <c r="AP389" s="18">
        <v>4.2103601371605501</v>
      </c>
      <c r="AQ389" s="16">
        <v>-6.6342876727523495E-2</v>
      </c>
      <c r="AR389" s="18">
        <v>2.2568424483477698</v>
      </c>
      <c r="AS389" s="16">
        <v>1.4259812445060501E-2</v>
      </c>
    </row>
    <row r="390" spans="2:45" x14ac:dyDescent="0.2">
      <c r="B390" s="29"/>
      <c r="C390" s="29"/>
      <c r="D390" s="29"/>
      <c r="E390" s="14" t="s">
        <v>288</v>
      </c>
      <c r="F390" s="15">
        <v>157681.95000000001</v>
      </c>
      <c r="G390" s="16">
        <v>0.28182367566034899</v>
      </c>
      <c r="H390" s="17">
        <v>29789.759999999998</v>
      </c>
      <c r="I390" s="16">
        <v>0.18824619989501601</v>
      </c>
      <c r="J390" s="17">
        <v>55427.73</v>
      </c>
      <c r="K390" s="16">
        <v>0.22103136987354499</v>
      </c>
      <c r="L390" s="18">
        <v>5.2931594615062396</v>
      </c>
      <c r="M390" s="16">
        <v>7.8752598387102996E-2</v>
      </c>
      <c r="N390" s="18">
        <v>2.8448206340039501</v>
      </c>
      <c r="O390" s="16">
        <v>4.9787669085929902E-2</v>
      </c>
      <c r="P390" s="15">
        <v>529307.81000000006</v>
      </c>
      <c r="Q390" s="16">
        <v>0.258940078951717</v>
      </c>
      <c r="R390" s="17">
        <v>100553.43</v>
      </c>
      <c r="S390" s="16">
        <v>0.190722627339622</v>
      </c>
      <c r="T390" s="17">
        <v>187713.22</v>
      </c>
      <c r="U390" s="16">
        <v>0.22529267223451299</v>
      </c>
      <c r="V390" s="18">
        <v>5.2639458445127101</v>
      </c>
      <c r="W390" s="16">
        <v>5.7290799759562999E-2</v>
      </c>
      <c r="X390" s="18">
        <v>2.8197684212118901</v>
      </c>
      <c r="Y390" s="16">
        <v>2.7460709983552802E-2</v>
      </c>
      <c r="Z390" s="15">
        <v>1012732.69</v>
      </c>
      <c r="AA390" s="16">
        <v>0.246782028589598</v>
      </c>
      <c r="AB390" s="17">
        <v>192206.81</v>
      </c>
      <c r="AC390" s="16">
        <v>0.182613623792309</v>
      </c>
      <c r="AD390" s="17">
        <v>357543.73</v>
      </c>
      <c r="AE390" s="16">
        <v>0.20881743226784699</v>
      </c>
      <c r="AF390" s="18">
        <v>5.2689740285476896</v>
      </c>
      <c r="AG390" s="16">
        <v>5.4259822063877701E-2</v>
      </c>
      <c r="AH390" s="18">
        <v>2.8324722405284501</v>
      </c>
      <c r="AI390" s="16">
        <v>3.1406393809630902E-2</v>
      </c>
      <c r="AJ390" s="15">
        <v>1816937.66</v>
      </c>
      <c r="AK390" s="16">
        <v>0.17758187495043601</v>
      </c>
      <c r="AL390" s="17">
        <v>349864.9</v>
      </c>
      <c r="AM390" s="16">
        <v>0.148450153986213</v>
      </c>
      <c r="AN390" s="17">
        <v>647408.64000000001</v>
      </c>
      <c r="AO390" s="16">
        <v>0.164173978785883</v>
      </c>
      <c r="AP390" s="18">
        <v>5.19325505359354</v>
      </c>
      <c r="AQ390" s="16">
        <v>2.53661169908923E-2</v>
      </c>
      <c r="AR390" s="18">
        <v>2.8064773123818698</v>
      </c>
      <c r="AS390" s="16">
        <v>1.15170897210192E-2</v>
      </c>
    </row>
    <row r="391" spans="2:45" x14ac:dyDescent="0.2">
      <c r="B391" s="29"/>
      <c r="C391" s="29"/>
      <c r="D391" s="29"/>
      <c r="E391" s="14" t="s">
        <v>289</v>
      </c>
      <c r="F391" s="15">
        <v>70857.27</v>
      </c>
      <c r="G391" s="16">
        <v>-0.14026708075212399</v>
      </c>
      <c r="H391" s="17">
        <v>13277.49</v>
      </c>
      <c r="I391" s="16">
        <v>-0.21319556912180601</v>
      </c>
      <c r="J391" s="17">
        <v>26532.31</v>
      </c>
      <c r="K391" s="16">
        <v>-0.218593384391783</v>
      </c>
      <c r="L391" s="18">
        <v>5.3366464595341396</v>
      </c>
      <c r="M391" s="16">
        <v>9.2689473403553296E-2</v>
      </c>
      <c r="N391" s="18">
        <v>2.67060312502002</v>
      </c>
      <c r="O391" s="16">
        <v>0.100237574234884</v>
      </c>
      <c r="P391" s="15">
        <v>274121.49</v>
      </c>
      <c r="Q391" s="16">
        <v>1.6095153316960702E-2</v>
      </c>
      <c r="R391" s="17">
        <v>53613.42</v>
      </c>
      <c r="S391" s="16">
        <v>-2.48124916443167E-2</v>
      </c>
      <c r="T391" s="17">
        <v>107271.56</v>
      </c>
      <c r="U391" s="16">
        <v>-3.1307537007676897E-2</v>
      </c>
      <c r="V391" s="18">
        <v>5.1129267634857101</v>
      </c>
      <c r="W391" s="16">
        <v>4.1948491557540497E-2</v>
      </c>
      <c r="X391" s="18">
        <v>2.5553976282250401</v>
      </c>
      <c r="Y391" s="16">
        <v>4.8934715748906697E-2</v>
      </c>
      <c r="Z391" s="15">
        <v>555834.26</v>
      </c>
      <c r="AA391" s="16">
        <v>5.2597745042073998E-2</v>
      </c>
      <c r="AB391" s="17">
        <v>109379.25</v>
      </c>
      <c r="AC391" s="16">
        <v>-1.17769029049242E-2</v>
      </c>
      <c r="AD391" s="17">
        <v>218966.77</v>
      </c>
      <c r="AE391" s="16">
        <v>-2.0060964143198901E-2</v>
      </c>
      <c r="AF391" s="18">
        <v>5.0817157733299503</v>
      </c>
      <c r="AG391" s="16">
        <v>6.5141816798484298E-2</v>
      </c>
      <c r="AH391" s="18">
        <v>2.5384411525091202</v>
      </c>
      <c r="AI391" s="16">
        <v>7.4146152491766301E-2</v>
      </c>
      <c r="AJ391" s="15">
        <v>1077052.2</v>
      </c>
      <c r="AK391" s="16">
        <v>4.3788141173753299E-3</v>
      </c>
      <c r="AL391" s="17">
        <v>212884.81</v>
      </c>
      <c r="AM391" s="16">
        <v>-3.6218278046012103E-2</v>
      </c>
      <c r="AN391" s="17">
        <v>426369.4</v>
      </c>
      <c r="AO391" s="16">
        <v>-5.63968601609472E-2</v>
      </c>
      <c r="AP391" s="18">
        <v>5.0593191688970203</v>
      </c>
      <c r="AQ391" s="16">
        <v>4.2122703967740802E-2</v>
      </c>
      <c r="AR391" s="18">
        <v>2.5261010757338598</v>
      </c>
      <c r="AS391" s="16">
        <v>6.4408088223073104E-2</v>
      </c>
    </row>
    <row r="392" spans="2:45" x14ac:dyDescent="0.2">
      <c r="B392" s="29"/>
      <c r="C392" s="29"/>
      <c r="D392" s="29"/>
      <c r="E392" s="14" t="s">
        <v>290</v>
      </c>
      <c r="F392" s="15">
        <v>125604.62</v>
      </c>
      <c r="G392" s="16">
        <v>3.3574719560595399E-2</v>
      </c>
      <c r="H392" s="17">
        <v>28195.1</v>
      </c>
      <c r="I392" s="16">
        <v>5.2430211190770501E-2</v>
      </c>
      <c r="J392" s="17">
        <v>56111.24</v>
      </c>
      <c r="K392" s="16">
        <v>6.7028889392187305E-2</v>
      </c>
      <c r="L392" s="18">
        <v>4.4548386067082602</v>
      </c>
      <c r="M392" s="16">
        <v>-1.79161443957799E-2</v>
      </c>
      <c r="N392" s="18">
        <v>2.2384930363328301</v>
      </c>
      <c r="O392" s="16">
        <v>-3.1352637369217201E-2</v>
      </c>
      <c r="P392" s="15">
        <v>449833.01</v>
      </c>
      <c r="Q392" s="16">
        <v>6.7401480769686606E-2</v>
      </c>
      <c r="R392" s="17">
        <v>100894.71</v>
      </c>
      <c r="S392" s="16">
        <v>8.2406686341253102E-2</v>
      </c>
      <c r="T392" s="17">
        <v>199676.35</v>
      </c>
      <c r="U392" s="16">
        <v>9.1452347433430406E-2</v>
      </c>
      <c r="V392" s="18">
        <v>4.4584399915515904</v>
      </c>
      <c r="W392" s="16">
        <v>-1.38628167775709E-2</v>
      </c>
      <c r="X392" s="18">
        <v>2.2528106608519201</v>
      </c>
      <c r="Y392" s="16">
        <v>-2.2035654346522601E-2</v>
      </c>
      <c r="Z392" s="15">
        <v>831905.26</v>
      </c>
      <c r="AA392" s="16">
        <v>4.8739054635353898E-2</v>
      </c>
      <c r="AB392" s="17">
        <v>186558.26</v>
      </c>
      <c r="AC392" s="16">
        <v>3.78591818460179E-2</v>
      </c>
      <c r="AD392" s="17">
        <v>367772.28</v>
      </c>
      <c r="AE392" s="16">
        <v>4.1540284011890603E-2</v>
      </c>
      <c r="AF392" s="18">
        <v>4.4592250163568199</v>
      </c>
      <c r="AG392" s="16">
        <v>1.0482995168943901E-2</v>
      </c>
      <c r="AH392" s="18">
        <v>2.2620118623404699</v>
      </c>
      <c r="AI392" s="16">
        <v>6.9116583717093102E-3</v>
      </c>
      <c r="AJ392" s="15">
        <v>1576816.43</v>
      </c>
      <c r="AK392" s="16">
        <v>7.3595673634265099E-2</v>
      </c>
      <c r="AL392" s="17">
        <v>352886.62</v>
      </c>
      <c r="AM392" s="16">
        <v>6.6759648668780702E-2</v>
      </c>
      <c r="AN392" s="17">
        <v>694946.6</v>
      </c>
      <c r="AO392" s="16">
        <v>6.3942026840374894E-2</v>
      </c>
      <c r="AP392" s="18">
        <v>4.4683372523446803</v>
      </c>
      <c r="AQ392" s="16">
        <v>6.4082147970399399E-3</v>
      </c>
      <c r="AR392" s="18">
        <v>2.2689749543346198</v>
      </c>
      <c r="AS392" s="16">
        <v>9.07347068764538E-3</v>
      </c>
    </row>
    <row r="393" spans="2:45" x14ac:dyDescent="0.2">
      <c r="B393" s="29"/>
      <c r="C393" s="29"/>
      <c r="D393" s="29"/>
      <c r="E393" s="14" t="s">
        <v>291</v>
      </c>
      <c r="F393" s="15">
        <v>29908.65</v>
      </c>
      <c r="G393" s="16">
        <v>0.21267687696673601</v>
      </c>
      <c r="H393" s="17">
        <v>5553.04</v>
      </c>
      <c r="I393" s="16">
        <v>0.13923702647532499</v>
      </c>
      <c r="J393" s="17">
        <v>10312.64</v>
      </c>
      <c r="K393" s="16">
        <v>0.20171809853197201</v>
      </c>
      <c r="L393" s="18">
        <v>5.3859957788886801</v>
      </c>
      <c r="M393" s="16">
        <v>6.4464065672642096E-2</v>
      </c>
      <c r="N393" s="18">
        <v>2.9001933549508201</v>
      </c>
      <c r="O393" s="16">
        <v>9.1192588745654703E-3</v>
      </c>
      <c r="P393" s="15">
        <v>116143.24</v>
      </c>
      <c r="Q393" s="16">
        <v>0.480345060923282</v>
      </c>
      <c r="R393" s="17">
        <v>22860.44</v>
      </c>
      <c r="S393" s="16">
        <v>0.44118520386452098</v>
      </c>
      <c r="T393" s="17">
        <v>41548.92</v>
      </c>
      <c r="U393" s="16">
        <v>0.53344887706550403</v>
      </c>
      <c r="V393" s="18">
        <v>5.0805338829873801</v>
      </c>
      <c r="W393" s="16">
        <v>2.7171981056809499E-2</v>
      </c>
      <c r="X393" s="18">
        <v>2.7953371591848799</v>
      </c>
      <c r="Y393" s="16">
        <v>-3.4630314017278903E-2</v>
      </c>
      <c r="Z393" s="15">
        <v>206961.87</v>
      </c>
      <c r="AA393" s="16">
        <v>0.33014393459267799</v>
      </c>
      <c r="AB393" s="17">
        <v>40180.379999999997</v>
      </c>
      <c r="AC393" s="16">
        <v>0.302255590360548</v>
      </c>
      <c r="AD393" s="17">
        <v>72652.31</v>
      </c>
      <c r="AE393" s="16">
        <v>0.37167125417742303</v>
      </c>
      <c r="AF393" s="18">
        <v>5.1508191311281797</v>
      </c>
      <c r="AG393" s="16">
        <v>2.1415415252246599E-2</v>
      </c>
      <c r="AH393" s="18">
        <v>2.84866193518141</v>
      </c>
      <c r="AI393" s="16">
        <v>-3.0274979852696601E-2</v>
      </c>
      <c r="AJ393" s="15">
        <v>364282.02</v>
      </c>
      <c r="AK393" s="16">
        <v>-0.2407538671202</v>
      </c>
      <c r="AL393" s="17">
        <v>69894.2</v>
      </c>
      <c r="AM393" s="16">
        <v>-0.18490025453280901</v>
      </c>
      <c r="AN393" s="17">
        <v>126887.21</v>
      </c>
      <c r="AO393" s="16">
        <v>-0.199918520922064</v>
      </c>
      <c r="AP393" s="18">
        <v>5.21190628120788</v>
      </c>
      <c r="AQ393" s="16">
        <v>-6.8523653574909804E-2</v>
      </c>
      <c r="AR393" s="18">
        <v>2.87091204858236</v>
      </c>
      <c r="AS393" s="16">
        <v>-5.1038984485926003E-2</v>
      </c>
    </row>
    <row r="394" spans="2:45" x14ac:dyDescent="0.2">
      <c r="B394" s="29"/>
      <c r="C394" s="29"/>
      <c r="D394" s="29"/>
      <c r="E394" s="14" t="s">
        <v>292</v>
      </c>
      <c r="F394" s="15">
        <v>420698.64</v>
      </c>
      <c r="G394" s="16">
        <v>0.120159948813823</v>
      </c>
      <c r="H394" s="17">
        <v>75376.88</v>
      </c>
      <c r="I394" s="16">
        <v>6.6531059651946806E-2</v>
      </c>
      <c r="J394" s="17">
        <v>152002.28</v>
      </c>
      <c r="K394" s="16">
        <v>8.2605167638539603E-2</v>
      </c>
      <c r="L394" s="18">
        <v>5.5812689514344402</v>
      </c>
      <c r="M394" s="16">
        <v>5.0283476206851203E-2</v>
      </c>
      <c r="N394" s="18">
        <v>2.7677126948358901</v>
      </c>
      <c r="O394" s="16">
        <v>3.4689268348128403E-2</v>
      </c>
      <c r="P394" s="15">
        <v>1366745.92</v>
      </c>
      <c r="Q394" s="16">
        <v>8.5654602987099704E-2</v>
      </c>
      <c r="R394" s="17">
        <v>241337.66</v>
      </c>
      <c r="S394" s="16">
        <v>1.20312280959099E-2</v>
      </c>
      <c r="T394" s="17">
        <v>478808.91</v>
      </c>
      <c r="U394" s="16">
        <v>1.4190910260707601E-2</v>
      </c>
      <c r="V394" s="18">
        <v>5.6632102921690697</v>
      </c>
      <c r="W394" s="16">
        <v>7.2748125598563501E-2</v>
      </c>
      <c r="X394" s="18">
        <v>2.8544705235330698</v>
      </c>
      <c r="Y394" s="16">
        <v>7.0463748001864598E-2</v>
      </c>
      <c r="Z394" s="15">
        <v>2778415.41</v>
      </c>
      <c r="AA394" s="16">
        <v>5.4185014082022399E-2</v>
      </c>
      <c r="AB394" s="17">
        <v>490483.75</v>
      </c>
      <c r="AC394" s="16">
        <v>-2.6912774420974799E-3</v>
      </c>
      <c r="AD394" s="17">
        <v>967942.94</v>
      </c>
      <c r="AE394" s="16">
        <v>-6.1350852316614099E-3</v>
      </c>
      <c r="AF394" s="18">
        <v>5.6646431405729496</v>
      </c>
      <c r="AG394" s="16">
        <v>5.70297744696781E-2</v>
      </c>
      <c r="AH394" s="18">
        <v>2.8704330546591899</v>
      </c>
      <c r="AI394" s="16">
        <v>6.0692452683817601E-2</v>
      </c>
      <c r="AJ394" s="15">
        <v>5178740.7699999996</v>
      </c>
      <c r="AK394" s="16">
        <v>2.5191744356444199E-2</v>
      </c>
      <c r="AL394" s="17">
        <v>936684.47</v>
      </c>
      <c r="AM394" s="16">
        <v>6.89510453608438E-3</v>
      </c>
      <c r="AN394" s="17">
        <v>1846459.12</v>
      </c>
      <c r="AO394" s="16">
        <v>-2.8607055749690202E-3</v>
      </c>
      <c r="AP394" s="18">
        <v>5.5287996501105603</v>
      </c>
      <c r="AQ394" s="16">
        <v>1.81713464867722E-2</v>
      </c>
      <c r="AR394" s="18">
        <v>2.80468747664449</v>
      </c>
      <c r="AS394" s="16">
        <v>2.81329299609928E-2</v>
      </c>
    </row>
    <row r="395" spans="2:45" x14ac:dyDescent="0.2">
      <c r="B395" s="29"/>
      <c r="C395" s="29"/>
      <c r="D395" s="29"/>
      <c r="E395" s="14" t="s">
        <v>293</v>
      </c>
      <c r="F395" s="15">
        <v>41541.97</v>
      </c>
      <c r="G395" s="16">
        <v>7.0161554788050196E-2</v>
      </c>
      <c r="H395" s="17">
        <v>7761.44</v>
      </c>
      <c r="I395" s="16">
        <v>0.111275926153952</v>
      </c>
      <c r="J395" s="17">
        <v>14640.04</v>
      </c>
      <c r="K395" s="16">
        <v>0.120041496506</v>
      </c>
      <c r="L395" s="18">
        <v>5.3523534292605497</v>
      </c>
      <c r="M395" s="16">
        <v>-3.6997446267189003E-2</v>
      </c>
      <c r="N395" s="18">
        <v>2.8375585039385101</v>
      </c>
      <c r="O395" s="16">
        <v>-4.4534012242896402E-2</v>
      </c>
      <c r="P395" s="15">
        <v>148801.57</v>
      </c>
      <c r="Q395" s="16">
        <v>7.8955819618182696E-2</v>
      </c>
      <c r="R395" s="17">
        <v>28808.560000000001</v>
      </c>
      <c r="S395" s="16">
        <v>0.25048061918596198</v>
      </c>
      <c r="T395" s="17">
        <v>54581.43</v>
      </c>
      <c r="U395" s="16">
        <v>0.26897820172039899</v>
      </c>
      <c r="V395" s="18">
        <v>5.1651859725026199</v>
      </c>
      <c r="W395" s="16">
        <v>-0.13716709954244499</v>
      </c>
      <c r="X395" s="18">
        <v>2.72623069787655</v>
      </c>
      <c r="Y395" s="16">
        <v>-0.14974440210603801</v>
      </c>
      <c r="Z395" s="15">
        <v>282620.94</v>
      </c>
      <c r="AA395" s="16">
        <v>6.2433172886233103E-2</v>
      </c>
      <c r="AB395" s="17">
        <v>55134.45</v>
      </c>
      <c r="AC395" s="16">
        <v>0.249466305884912</v>
      </c>
      <c r="AD395" s="17">
        <v>104646.62</v>
      </c>
      <c r="AE395" s="16">
        <v>0.26695256044672699</v>
      </c>
      <c r="AF395" s="18">
        <v>5.1260317278942704</v>
      </c>
      <c r="AG395" s="16">
        <v>-0.149690417514874</v>
      </c>
      <c r="AH395" s="18">
        <v>2.7007173284717698</v>
      </c>
      <c r="AI395" s="16">
        <v>-0.16142623958104699</v>
      </c>
      <c r="AJ395" s="15">
        <v>521750.75</v>
      </c>
      <c r="AK395" s="16">
        <v>4.7778679257745198E-2</v>
      </c>
      <c r="AL395" s="17">
        <v>102620.41</v>
      </c>
      <c r="AM395" s="16">
        <v>0.13035139997459999</v>
      </c>
      <c r="AN395" s="17">
        <v>194854.68</v>
      </c>
      <c r="AO395" s="16">
        <v>0.119133349246451</v>
      </c>
      <c r="AP395" s="18">
        <v>5.0842785562832997</v>
      </c>
      <c r="AQ395" s="16">
        <v>-7.3050487413657203E-2</v>
      </c>
      <c r="AR395" s="18">
        <v>2.6776403317590298</v>
      </c>
      <c r="AS395" s="16">
        <v>-6.3758863085217804E-2</v>
      </c>
    </row>
    <row r="396" spans="2:45" x14ac:dyDescent="0.2">
      <c r="B396" s="29"/>
      <c r="C396" s="29"/>
      <c r="D396" s="29"/>
      <c r="E396" s="14" t="s">
        <v>294</v>
      </c>
      <c r="F396" s="15">
        <v>357688.92</v>
      </c>
      <c r="G396" s="16">
        <v>5.0890037712167699E-2</v>
      </c>
      <c r="H396" s="17">
        <v>79101.539999999994</v>
      </c>
      <c r="I396" s="16">
        <v>9.2991600709615596E-2</v>
      </c>
      <c r="J396" s="17">
        <v>157538.82999999999</v>
      </c>
      <c r="K396" s="16">
        <v>9.6474308491864794E-2</v>
      </c>
      <c r="L396" s="18">
        <v>4.5218957810429501</v>
      </c>
      <c r="M396" s="16">
        <v>-3.8519566820196798E-2</v>
      </c>
      <c r="N396" s="18">
        <v>2.2704809982402399</v>
      </c>
      <c r="O396" s="16">
        <v>-4.1573496457382203E-2</v>
      </c>
      <c r="P396" s="15">
        <v>1222882.5</v>
      </c>
      <c r="Q396" s="16">
        <v>4.6557659652370603E-2</v>
      </c>
      <c r="R396" s="17">
        <v>268096.61</v>
      </c>
      <c r="S396" s="16">
        <v>7.4891711610083803E-2</v>
      </c>
      <c r="T396" s="17">
        <v>533736.87</v>
      </c>
      <c r="U396" s="16">
        <v>7.2516605828947103E-2</v>
      </c>
      <c r="V396" s="18">
        <v>4.5613501043523099</v>
      </c>
      <c r="W396" s="16">
        <v>-2.63599129583682E-2</v>
      </c>
      <c r="X396" s="18">
        <v>2.2911711158346599</v>
      </c>
      <c r="Y396" s="16">
        <v>-2.42037708651727E-2</v>
      </c>
      <c r="Z396" s="15">
        <v>2325417.48</v>
      </c>
      <c r="AA396" s="16">
        <v>3.2731204435585803E-2</v>
      </c>
      <c r="AB396" s="17">
        <v>507442.67</v>
      </c>
      <c r="AC396" s="16">
        <v>2.92483984758913E-2</v>
      </c>
      <c r="AD396" s="17">
        <v>1011293.79</v>
      </c>
      <c r="AE396" s="16">
        <v>2.8835549287258198E-2</v>
      </c>
      <c r="AF396" s="18">
        <v>4.5826210870284099</v>
      </c>
      <c r="AG396" s="16">
        <v>3.3838342278227E-3</v>
      </c>
      <c r="AH396" s="18">
        <v>2.2994479972036599</v>
      </c>
      <c r="AI396" s="16">
        <v>3.7864702002437501E-3</v>
      </c>
      <c r="AJ396" s="15">
        <v>4536427.6900000004</v>
      </c>
      <c r="AK396" s="16">
        <v>8.6399513036197306E-2</v>
      </c>
      <c r="AL396" s="17">
        <v>989108.62</v>
      </c>
      <c r="AM396" s="16">
        <v>8.6027602033193706E-2</v>
      </c>
      <c r="AN396" s="17">
        <v>1973455.14</v>
      </c>
      <c r="AO396" s="16">
        <v>8.1602585075238501E-2</v>
      </c>
      <c r="AP396" s="18">
        <v>4.5863796940724297</v>
      </c>
      <c r="AQ396" s="16">
        <v>3.42450783301867E-4</v>
      </c>
      <c r="AR396" s="18">
        <v>2.2987234916320398</v>
      </c>
      <c r="AS396" s="16">
        <v>4.4350189497976899E-3</v>
      </c>
    </row>
    <row r="397" spans="2:45" x14ac:dyDescent="0.2">
      <c r="B397" s="29"/>
      <c r="C397" s="29"/>
      <c r="D397" s="29"/>
      <c r="E397" s="14" t="s">
        <v>295</v>
      </c>
      <c r="F397" s="15">
        <v>26170.78</v>
      </c>
      <c r="G397" s="16">
        <v>0.42888076708463502</v>
      </c>
      <c r="H397" s="17">
        <v>5633.7</v>
      </c>
      <c r="I397" s="16">
        <v>0.31095851202706798</v>
      </c>
      <c r="J397" s="17">
        <v>8969.49</v>
      </c>
      <c r="K397" s="16">
        <v>0.30429263185446898</v>
      </c>
      <c r="L397" s="18">
        <v>4.6453982285176698</v>
      </c>
      <c r="M397" s="16">
        <v>8.9951172348871705E-2</v>
      </c>
      <c r="N397" s="18">
        <v>2.9177556360506598</v>
      </c>
      <c r="O397" s="16">
        <v>9.5521612395389893E-2</v>
      </c>
      <c r="P397" s="15">
        <v>85617.24</v>
      </c>
      <c r="Q397" s="16">
        <v>0.37661309461408898</v>
      </c>
      <c r="R397" s="17">
        <v>18317.23</v>
      </c>
      <c r="S397" s="16">
        <v>0.24989883977926899</v>
      </c>
      <c r="T397" s="17">
        <v>29437.03</v>
      </c>
      <c r="U397" s="16">
        <v>0.26961021104223798</v>
      </c>
      <c r="V397" s="18">
        <v>4.6741368645805101</v>
      </c>
      <c r="W397" s="16">
        <v>0.101379608334701</v>
      </c>
      <c r="X397" s="18">
        <v>2.9084877108865901</v>
      </c>
      <c r="Y397" s="16">
        <v>8.4280106320199902E-2</v>
      </c>
      <c r="Z397" s="15">
        <v>164796.89000000001</v>
      </c>
      <c r="AA397" s="16">
        <v>0.36328285699844298</v>
      </c>
      <c r="AB397" s="17">
        <v>35287.82</v>
      </c>
      <c r="AC397" s="16">
        <v>0.23783034818540899</v>
      </c>
      <c r="AD397" s="17">
        <v>56359.66</v>
      </c>
      <c r="AE397" s="16">
        <v>0.25585252868858199</v>
      </c>
      <c r="AF397" s="18">
        <v>4.6700785143429098</v>
      </c>
      <c r="AG397" s="16">
        <v>0.10134870985910201</v>
      </c>
      <c r="AH397" s="18">
        <v>2.9240220753638302</v>
      </c>
      <c r="AI397" s="16">
        <v>8.5543744871099295E-2</v>
      </c>
      <c r="AJ397" s="15">
        <v>274929.78999999998</v>
      </c>
      <c r="AK397" s="16">
        <v>8.70907743434996E-2</v>
      </c>
      <c r="AL397" s="17">
        <v>60473.82</v>
      </c>
      <c r="AM397" s="16">
        <v>7.77374396807234E-2</v>
      </c>
      <c r="AN397" s="17">
        <v>97546.93</v>
      </c>
      <c r="AO397" s="16">
        <v>-5.7662037959596102E-4</v>
      </c>
      <c r="AP397" s="18">
        <v>4.5462613408579102</v>
      </c>
      <c r="AQ397" s="16">
        <v>8.6786765666665208E-3</v>
      </c>
      <c r="AR397" s="18">
        <v>2.81843611070077</v>
      </c>
      <c r="AS397" s="16">
        <v>8.7717974694961495E-2</v>
      </c>
    </row>
    <row r="398" spans="2:45" x14ac:dyDescent="0.2">
      <c r="B398" s="29"/>
      <c r="C398" s="29"/>
      <c r="D398" s="29"/>
      <c r="E398" s="14" t="s">
        <v>296</v>
      </c>
      <c r="F398" s="15">
        <v>41334.67</v>
      </c>
      <c r="G398" s="16">
        <v>-0.32822633923093603</v>
      </c>
      <c r="H398" s="17">
        <v>8535.68</v>
      </c>
      <c r="I398" s="16">
        <v>-0.37172232265358601</v>
      </c>
      <c r="J398" s="17">
        <v>15800.84</v>
      </c>
      <c r="K398" s="16">
        <v>-0.395972959376372</v>
      </c>
      <c r="L398" s="18">
        <v>4.8425749325185601</v>
      </c>
      <c r="M398" s="16">
        <v>6.92305090423702E-2</v>
      </c>
      <c r="N398" s="18">
        <v>2.6159792770510899</v>
      </c>
      <c r="O398" s="16">
        <v>0.112158257146055</v>
      </c>
      <c r="P398" s="15">
        <v>137245.51</v>
      </c>
      <c r="Q398" s="16">
        <v>-0.51948951276498201</v>
      </c>
      <c r="R398" s="17">
        <v>28803.18</v>
      </c>
      <c r="S398" s="16">
        <v>-0.55273697082629702</v>
      </c>
      <c r="T398" s="17">
        <v>53939.92</v>
      </c>
      <c r="U398" s="16">
        <v>-0.569044502173357</v>
      </c>
      <c r="V398" s="18">
        <v>4.7649429681028304</v>
      </c>
      <c r="W398" s="16">
        <v>7.4335359492463393E-2</v>
      </c>
      <c r="X398" s="18">
        <v>2.5444144151493</v>
      </c>
      <c r="Y398" s="16">
        <v>0.114988646526813</v>
      </c>
      <c r="Z398" s="15">
        <v>277312.77</v>
      </c>
      <c r="AA398" s="16">
        <v>-0.54216416117787003</v>
      </c>
      <c r="AB398" s="17">
        <v>58237.96</v>
      </c>
      <c r="AC398" s="16">
        <v>-0.57102420380364005</v>
      </c>
      <c r="AD398" s="17">
        <v>108886.64</v>
      </c>
      <c r="AE398" s="16">
        <v>-0.58809764047830304</v>
      </c>
      <c r="AF398" s="18">
        <v>4.7617184736553302</v>
      </c>
      <c r="AG398" s="16">
        <v>6.7276622321506704E-2</v>
      </c>
      <c r="AH398" s="18">
        <v>2.5468025278399602</v>
      </c>
      <c r="AI398" s="16">
        <v>0.11151545563800799</v>
      </c>
      <c r="AJ398" s="15">
        <v>510075.8</v>
      </c>
      <c r="AK398" s="16">
        <v>-0.55469468227756602</v>
      </c>
      <c r="AL398" s="17">
        <v>107811.99</v>
      </c>
      <c r="AM398" s="16">
        <v>-0.58189536004714504</v>
      </c>
      <c r="AN398" s="17">
        <v>203540.24</v>
      </c>
      <c r="AO398" s="16">
        <v>-0.59909437270703003</v>
      </c>
      <c r="AP398" s="18">
        <v>4.7311602355174003</v>
      </c>
      <c r="AQ398" s="16">
        <v>6.5057105734694601E-2</v>
      </c>
      <c r="AR398" s="18">
        <v>2.50601944853755</v>
      </c>
      <c r="AS398" s="16">
        <v>0.11074848394936</v>
      </c>
    </row>
    <row r="399" spans="2:45" x14ac:dyDescent="0.2">
      <c r="B399" s="29"/>
      <c r="C399" s="29"/>
      <c r="D399" s="29"/>
      <c r="E399" s="14" t="s">
        <v>297</v>
      </c>
      <c r="F399" s="15">
        <v>86765.14</v>
      </c>
      <c r="G399" s="16">
        <v>0.106948407216529</v>
      </c>
      <c r="H399" s="17">
        <v>18300.27</v>
      </c>
      <c r="I399" s="16">
        <v>0.20336898891536001</v>
      </c>
      <c r="J399" s="17">
        <v>35317.72</v>
      </c>
      <c r="K399" s="16">
        <v>0.21691916268351499</v>
      </c>
      <c r="L399" s="18">
        <v>4.7411945288238897</v>
      </c>
      <c r="M399" s="16">
        <v>-8.0125533055108694E-2</v>
      </c>
      <c r="N399" s="18">
        <v>2.4567027543114301</v>
      </c>
      <c r="O399" s="16">
        <v>-9.0368168107798602E-2</v>
      </c>
      <c r="P399" s="15">
        <v>301122.88</v>
      </c>
      <c r="Q399" s="16">
        <v>0.10080920693509</v>
      </c>
      <c r="R399" s="17">
        <v>62767.24</v>
      </c>
      <c r="S399" s="16">
        <v>0.22493720383933299</v>
      </c>
      <c r="T399" s="17">
        <v>120738.4</v>
      </c>
      <c r="U399" s="16">
        <v>0.23590890102658399</v>
      </c>
      <c r="V399" s="18">
        <v>4.7974529388260496</v>
      </c>
      <c r="W399" s="16">
        <v>-0.101334171674423</v>
      </c>
      <c r="X399" s="18">
        <v>2.4940108532165399</v>
      </c>
      <c r="Y399" s="16">
        <v>-0.109312016427162</v>
      </c>
      <c r="Z399" s="15">
        <v>557706.82999999996</v>
      </c>
      <c r="AA399" s="16">
        <v>8.0020586175785696E-2</v>
      </c>
      <c r="AB399" s="17">
        <v>116321.76</v>
      </c>
      <c r="AC399" s="16">
        <v>0.20035291823132201</v>
      </c>
      <c r="AD399" s="17">
        <v>223658.36</v>
      </c>
      <c r="AE399" s="16">
        <v>0.20823485673457801</v>
      </c>
      <c r="AF399" s="18">
        <v>4.7945184976568402</v>
      </c>
      <c r="AG399" s="16">
        <v>-0.10024746074916201</v>
      </c>
      <c r="AH399" s="18">
        <v>2.4935657670028499</v>
      </c>
      <c r="AI399" s="16">
        <v>-0.10611701015257</v>
      </c>
      <c r="AJ399" s="15">
        <v>1029693.85</v>
      </c>
      <c r="AK399" s="16">
        <v>5.7437444992411199E-2</v>
      </c>
      <c r="AL399" s="17">
        <v>215134.42</v>
      </c>
      <c r="AM399" s="16">
        <v>0.12562438351709099</v>
      </c>
      <c r="AN399" s="17">
        <v>414226.67</v>
      </c>
      <c r="AO399" s="16">
        <v>0.116923283177395</v>
      </c>
      <c r="AP399" s="18">
        <v>4.78628129334209</v>
      </c>
      <c r="AQ399" s="16">
        <v>-6.0576991333134898E-2</v>
      </c>
      <c r="AR399" s="18">
        <v>2.4858221948866799</v>
      </c>
      <c r="AS399" s="16">
        <v>-5.3258660716392403E-2</v>
      </c>
    </row>
    <row r="400" spans="2:45" x14ac:dyDescent="0.2">
      <c r="B400" s="29"/>
      <c r="C400" s="29"/>
      <c r="D400" s="29"/>
      <c r="E400" s="14" t="s">
        <v>298</v>
      </c>
      <c r="F400" s="15">
        <v>130276.76</v>
      </c>
      <c r="G400" s="16">
        <v>0.105251619826067</v>
      </c>
      <c r="H400" s="17">
        <v>25997.439999999999</v>
      </c>
      <c r="I400" s="16">
        <v>6.9343469513923103E-2</v>
      </c>
      <c r="J400" s="17">
        <v>48390.9</v>
      </c>
      <c r="K400" s="16">
        <v>7.6287790310387293E-2</v>
      </c>
      <c r="L400" s="18">
        <v>5.0111380197434796</v>
      </c>
      <c r="M400" s="16">
        <v>3.3579622764672599E-2</v>
      </c>
      <c r="N400" s="18">
        <v>2.6921747683965398</v>
      </c>
      <c r="O400" s="16">
        <v>2.6910859508428399E-2</v>
      </c>
      <c r="P400" s="15">
        <v>451686.22</v>
      </c>
      <c r="Q400" s="16">
        <v>0.17879009802811699</v>
      </c>
      <c r="R400" s="17">
        <v>91436.44</v>
      </c>
      <c r="S400" s="16">
        <v>0.163569293605515</v>
      </c>
      <c r="T400" s="17">
        <v>170457.32</v>
      </c>
      <c r="U400" s="16">
        <v>0.183846402855388</v>
      </c>
      <c r="V400" s="18">
        <v>4.93989289171801</v>
      </c>
      <c r="W400" s="16">
        <v>1.30811327750298E-2</v>
      </c>
      <c r="X400" s="18">
        <v>2.6498493581853801</v>
      </c>
      <c r="Y400" s="16">
        <v>-4.2710818017235299E-3</v>
      </c>
      <c r="Z400" s="15">
        <v>830209.19</v>
      </c>
      <c r="AA400" s="16">
        <v>0.199011215194524</v>
      </c>
      <c r="AB400" s="17">
        <v>168381.2</v>
      </c>
      <c r="AC400" s="16">
        <v>0.182113634724997</v>
      </c>
      <c r="AD400" s="17">
        <v>313805.38</v>
      </c>
      <c r="AE400" s="16">
        <v>0.20094008498591201</v>
      </c>
      <c r="AF400" s="18">
        <v>4.9305337531743403</v>
      </c>
      <c r="AG400" s="16">
        <v>1.4294379130021699E-2</v>
      </c>
      <c r="AH400" s="18">
        <v>2.6456180897854602</v>
      </c>
      <c r="AI400" s="16">
        <v>-1.60613324136803E-3</v>
      </c>
      <c r="AJ400" s="15">
        <v>1518034.26</v>
      </c>
      <c r="AK400" s="16">
        <v>0.168109924450387</v>
      </c>
      <c r="AL400" s="17">
        <v>306186.03999999998</v>
      </c>
      <c r="AM400" s="16">
        <v>0.166437051204121</v>
      </c>
      <c r="AN400" s="17">
        <v>572697.14</v>
      </c>
      <c r="AO400" s="16">
        <v>0.178382412166811</v>
      </c>
      <c r="AP400" s="18">
        <v>4.9578820118644202</v>
      </c>
      <c r="AQ400" s="16">
        <v>1.4341736183180499E-3</v>
      </c>
      <c r="AR400" s="18">
        <v>2.65067546871283</v>
      </c>
      <c r="AS400" s="16">
        <v>-8.7174482666752401E-3</v>
      </c>
    </row>
    <row r="401" spans="2:45" x14ac:dyDescent="0.2">
      <c r="B401" s="29"/>
      <c r="C401" s="29"/>
      <c r="D401" s="29"/>
      <c r="E401" s="14" t="s">
        <v>299</v>
      </c>
      <c r="F401" s="15">
        <v>519202.61</v>
      </c>
      <c r="G401" s="16">
        <v>6.9759242950518802E-2</v>
      </c>
      <c r="H401" s="17">
        <v>117456.7</v>
      </c>
      <c r="I401" s="16">
        <v>0.100436739317894</v>
      </c>
      <c r="J401" s="17">
        <v>203253.03</v>
      </c>
      <c r="K401" s="16">
        <v>2.4978440473543601E-2</v>
      </c>
      <c r="L401" s="18">
        <v>4.4203745720763497</v>
      </c>
      <c r="M401" s="16">
        <v>-2.78775646716324E-2</v>
      </c>
      <c r="N401" s="18">
        <v>2.5544643049109799</v>
      </c>
      <c r="O401" s="16">
        <v>4.3689506733708902E-2</v>
      </c>
      <c r="P401" s="15">
        <v>1766532.5</v>
      </c>
      <c r="Q401" s="16">
        <v>5.1221533248231102E-2</v>
      </c>
      <c r="R401" s="17">
        <v>410712.12</v>
      </c>
      <c r="S401" s="16">
        <v>7.7783974641359999E-2</v>
      </c>
      <c r="T401" s="17">
        <v>704946.81</v>
      </c>
      <c r="U401" s="16">
        <v>-5.8537491498525203E-3</v>
      </c>
      <c r="V401" s="18">
        <v>4.3011452888217701</v>
      </c>
      <c r="W401" s="16">
        <v>-2.4645422476213302E-2</v>
      </c>
      <c r="X401" s="18">
        <v>2.50590892098653</v>
      </c>
      <c r="Y401" s="16">
        <v>5.7411354063122498E-2</v>
      </c>
      <c r="Z401" s="15">
        <v>3477957.28</v>
      </c>
      <c r="AA401" s="16">
        <v>4.2165575229530697E-2</v>
      </c>
      <c r="AB401" s="17">
        <v>809078.57</v>
      </c>
      <c r="AC401" s="16">
        <v>0.13927987184416499</v>
      </c>
      <c r="AD401" s="17">
        <v>1395016.85</v>
      </c>
      <c r="AE401" s="16">
        <v>5.0197138539554501E-3</v>
      </c>
      <c r="AF401" s="18">
        <v>4.2986644424409803</v>
      </c>
      <c r="AG401" s="16">
        <v>-8.52418260119302E-2</v>
      </c>
      <c r="AH401" s="18">
        <v>2.49312922636024</v>
      </c>
      <c r="AI401" s="16">
        <v>3.6960331089558297E-2</v>
      </c>
      <c r="AJ401" s="15">
        <v>6622799.5800000001</v>
      </c>
      <c r="AK401" s="16">
        <v>4.7836601272754298E-2</v>
      </c>
      <c r="AL401" s="17">
        <v>1520252.67</v>
      </c>
      <c r="AM401" s="16">
        <v>0.18988004746581899</v>
      </c>
      <c r="AN401" s="17">
        <v>2686816.24</v>
      </c>
      <c r="AO401" s="16">
        <v>5.3220037731140798E-2</v>
      </c>
      <c r="AP401" s="18">
        <v>4.3563808245112297</v>
      </c>
      <c r="AQ401" s="16">
        <v>-0.11937627368034701</v>
      </c>
      <c r="AR401" s="18">
        <v>2.46492465000137</v>
      </c>
      <c r="AS401" s="16">
        <v>-5.1114071756397997E-3</v>
      </c>
    </row>
    <row r="402" spans="2:45" x14ac:dyDescent="0.2">
      <c r="B402" s="29"/>
      <c r="C402" s="29"/>
      <c r="D402" s="29"/>
      <c r="E402" s="14" t="s">
        <v>300</v>
      </c>
      <c r="F402" s="15">
        <v>279436.21000000002</v>
      </c>
      <c r="G402" s="16">
        <v>0.341917080174726</v>
      </c>
      <c r="H402" s="17">
        <v>66781.679999999993</v>
      </c>
      <c r="I402" s="16">
        <v>0.51128308055017702</v>
      </c>
      <c r="J402" s="17">
        <v>115177.34</v>
      </c>
      <c r="K402" s="16">
        <v>0.483344507828114</v>
      </c>
      <c r="L402" s="18">
        <v>4.1843243536251302</v>
      </c>
      <c r="M402" s="16">
        <v>-0.112067687751651</v>
      </c>
      <c r="N402" s="18">
        <v>2.4261387700045902</v>
      </c>
      <c r="O402" s="16">
        <v>-9.5343614991006201E-2</v>
      </c>
      <c r="P402" s="15">
        <v>911585.38</v>
      </c>
      <c r="Q402" s="16">
        <v>0.18824879221228299</v>
      </c>
      <c r="R402" s="17">
        <v>216667.74</v>
      </c>
      <c r="S402" s="16">
        <v>0.228778662821705</v>
      </c>
      <c r="T402" s="17">
        <v>370798.67</v>
      </c>
      <c r="U402" s="16">
        <v>0.249540755056918</v>
      </c>
      <c r="V402" s="18">
        <v>4.2072962961629603</v>
      </c>
      <c r="W402" s="16">
        <v>-3.2983865878946098E-2</v>
      </c>
      <c r="X402" s="18">
        <v>2.45843756667196</v>
      </c>
      <c r="Y402" s="16">
        <v>-4.9051591632033098E-2</v>
      </c>
      <c r="Z402" s="15">
        <v>1779134</v>
      </c>
      <c r="AA402" s="16">
        <v>0.181981765461152</v>
      </c>
      <c r="AB402" s="17">
        <v>430247.53</v>
      </c>
      <c r="AC402" s="16">
        <v>0.22876215574756101</v>
      </c>
      <c r="AD402" s="17">
        <v>740099.67</v>
      </c>
      <c r="AE402" s="16">
        <v>0.25096046035230302</v>
      </c>
      <c r="AF402" s="18">
        <v>4.1351405317771404</v>
      </c>
      <c r="AG402" s="16">
        <v>-3.8071151579329797E-2</v>
      </c>
      <c r="AH402" s="18">
        <v>2.4039113542639501</v>
      </c>
      <c r="AI402" s="16">
        <v>-5.5140587634340099E-2</v>
      </c>
      <c r="AJ402" s="15">
        <v>3184294.81</v>
      </c>
      <c r="AK402" s="16">
        <v>0.108595011746712</v>
      </c>
      <c r="AL402" s="17">
        <v>757317.54</v>
      </c>
      <c r="AM402" s="16">
        <v>0.14750375983255601</v>
      </c>
      <c r="AN402" s="17">
        <v>1289215.23</v>
      </c>
      <c r="AO402" s="16">
        <v>0.152208018100499</v>
      </c>
      <c r="AP402" s="18">
        <v>4.20470231020927</v>
      </c>
      <c r="AQ402" s="16">
        <v>-3.3907294640604803E-2</v>
      </c>
      <c r="AR402" s="18">
        <v>2.4699481792501001</v>
      </c>
      <c r="AS402" s="16">
        <v>-3.7851677534483999E-2</v>
      </c>
    </row>
    <row r="403" spans="2:45" x14ac:dyDescent="0.2">
      <c r="B403" s="29"/>
      <c r="C403" s="29"/>
      <c r="D403" s="29"/>
      <c r="E403" s="14" t="s">
        <v>301</v>
      </c>
      <c r="F403" s="15">
        <v>41418.199999999997</v>
      </c>
      <c r="G403" s="16">
        <v>0.18547000547538101</v>
      </c>
      <c r="H403" s="17">
        <v>7837.15</v>
      </c>
      <c r="I403" s="16">
        <v>0.18707465991726799</v>
      </c>
      <c r="J403" s="17">
        <v>14685.29</v>
      </c>
      <c r="K403" s="16">
        <v>0.182543791908613</v>
      </c>
      <c r="L403" s="18">
        <v>5.2848548260528396</v>
      </c>
      <c r="M403" s="16">
        <v>-1.35177213032189E-3</v>
      </c>
      <c r="N403" s="18">
        <v>2.8203869314123202</v>
      </c>
      <c r="O403" s="16">
        <v>2.4745075715502801E-3</v>
      </c>
      <c r="P403" s="15">
        <v>135470.42000000001</v>
      </c>
      <c r="Q403" s="16">
        <v>0.13966924204028</v>
      </c>
      <c r="R403" s="17">
        <v>25643.68</v>
      </c>
      <c r="S403" s="16">
        <v>0.15326355081344201</v>
      </c>
      <c r="T403" s="17">
        <v>48138.84</v>
      </c>
      <c r="U403" s="16">
        <v>0.15159812610805701</v>
      </c>
      <c r="V403" s="18">
        <v>5.28279950459528</v>
      </c>
      <c r="W403" s="16">
        <v>-1.17876861395417E-2</v>
      </c>
      <c r="X403" s="18">
        <v>2.81416045754322</v>
      </c>
      <c r="Y403" s="16">
        <v>-1.03585476541991E-2</v>
      </c>
      <c r="Z403" s="15">
        <v>265125.31</v>
      </c>
      <c r="AA403" s="16">
        <v>0.222926017917223</v>
      </c>
      <c r="AB403" s="17">
        <v>49966.12</v>
      </c>
      <c r="AC403" s="16">
        <v>0.233435029065857</v>
      </c>
      <c r="AD403" s="17">
        <v>93937.4</v>
      </c>
      <c r="AE403" s="16">
        <v>0.23569827764359499</v>
      </c>
      <c r="AF403" s="18">
        <v>5.3061016144539499</v>
      </c>
      <c r="AG403" s="16">
        <v>-8.5201173154557299E-3</v>
      </c>
      <c r="AH403" s="18">
        <v>2.82236159399771</v>
      </c>
      <c r="AI403" s="16">
        <v>-1.03360666252018E-2</v>
      </c>
      <c r="AJ403" s="15">
        <v>471263.04</v>
      </c>
      <c r="AK403" s="16">
        <v>0.21726500764860401</v>
      </c>
      <c r="AL403" s="17">
        <v>88204.81</v>
      </c>
      <c r="AM403" s="16">
        <v>0.200762047533426</v>
      </c>
      <c r="AN403" s="17">
        <v>166207.57</v>
      </c>
      <c r="AO403" s="16">
        <v>0.18196882716982199</v>
      </c>
      <c r="AP403" s="18">
        <v>5.3428269954892498</v>
      </c>
      <c r="AQ403" s="16">
        <v>1.3743738944012899E-2</v>
      </c>
      <c r="AR403" s="18">
        <v>2.8353885445771199</v>
      </c>
      <c r="AS403" s="16">
        <v>2.9862192358572699E-2</v>
      </c>
    </row>
    <row r="404" spans="2:45" x14ac:dyDescent="0.2">
      <c r="B404" s="29"/>
      <c r="C404" s="29"/>
      <c r="D404" s="29"/>
      <c r="E404" s="14" t="s">
        <v>302</v>
      </c>
      <c r="F404" s="15">
        <v>219897.23</v>
      </c>
      <c r="G404" s="16">
        <v>2.7681960066084699E-2</v>
      </c>
      <c r="H404" s="17">
        <v>49514.05</v>
      </c>
      <c r="I404" s="16">
        <v>5.5049654233682299E-2</v>
      </c>
      <c r="J404" s="17">
        <v>96908</v>
      </c>
      <c r="K404" s="16">
        <v>6.1070574529400803E-2</v>
      </c>
      <c r="L404" s="18">
        <v>4.44110772598889</v>
      </c>
      <c r="M404" s="16">
        <v>-2.59397214697689E-2</v>
      </c>
      <c r="N404" s="18">
        <v>2.2691339208321302</v>
      </c>
      <c r="O404" s="16">
        <v>-3.1466912064849702E-2</v>
      </c>
      <c r="P404" s="15">
        <v>769742.92</v>
      </c>
      <c r="Q404" s="16">
        <v>4.5300189346718298E-2</v>
      </c>
      <c r="R404" s="17">
        <v>172276.68</v>
      </c>
      <c r="S404" s="16">
        <v>5.9173971017372602E-2</v>
      </c>
      <c r="T404" s="17">
        <v>337189.62</v>
      </c>
      <c r="U404" s="16">
        <v>6.4626994934656901E-2</v>
      </c>
      <c r="V404" s="18">
        <v>4.4680621892643897</v>
      </c>
      <c r="W404" s="16">
        <v>-1.30986807175105E-2</v>
      </c>
      <c r="X404" s="18">
        <v>2.2828191449072501</v>
      </c>
      <c r="Y404" s="16">
        <v>-1.8153593399277499E-2</v>
      </c>
      <c r="Z404" s="15">
        <v>1442035.33</v>
      </c>
      <c r="AA404" s="16">
        <v>1.8908960785875301E-2</v>
      </c>
      <c r="AB404" s="17">
        <v>322273.42</v>
      </c>
      <c r="AC404" s="16">
        <v>2.9521841155060102E-3</v>
      </c>
      <c r="AD404" s="17">
        <v>630623.02</v>
      </c>
      <c r="AE404" s="16">
        <v>8.4479620108204104E-3</v>
      </c>
      <c r="AF404" s="18">
        <v>4.4745710955622702</v>
      </c>
      <c r="AG404" s="16">
        <v>1.5909807987946601E-2</v>
      </c>
      <c r="AH404" s="18">
        <v>2.2866836196369702</v>
      </c>
      <c r="AI404" s="16">
        <v>1.03733649817646E-2</v>
      </c>
      <c r="AJ404" s="15">
        <v>2801391.46</v>
      </c>
      <c r="AK404" s="16">
        <v>5.9026288251057102E-2</v>
      </c>
      <c r="AL404" s="17">
        <v>625331.91</v>
      </c>
      <c r="AM404" s="16">
        <v>5.11875131549328E-2</v>
      </c>
      <c r="AN404" s="17">
        <v>1223345.02</v>
      </c>
      <c r="AO404" s="16">
        <v>4.9738725673524303E-2</v>
      </c>
      <c r="AP404" s="18">
        <v>4.4798472862195702</v>
      </c>
      <c r="AQ404" s="16">
        <v>7.4570664111084503E-3</v>
      </c>
      <c r="AR404" s="18">
        <v>2.2899438949773998</v>
      </c>
      <c r="AS404" s="16">
        <v>8.8474992399407704E-3</v>
      </c>
    </row>
    <row r="405" spans="2:45" x14ac:dyDescent="0.2">
      <c r="B405" s="29"/>
      <c r="C405" s="29"/>
      <c r="D405" s="29"/>
      <c r="E405" s="14" t="s">
        <v>303</v>
      </c>
      <c r="F405" s="15">
        <v>52669.21</v>
      </c>
      <c r="G405" s="16">
        <v>-0.17660809662610599</v>
      </c>
      <c r="H405" s="17">
        <v>10465.129999999999</v>
      </c>
      <c r="I405" s="16">
        <v>-0.188037099221953</v>
      </c>
      <c r="J405" s="17">
        <v>18545.16</v>
      </c>
      <c r="K405" s="16">
        <v>-0.230593128959279</v>
      </c>
      <c r="L405" s="18">
        <v>5.0328290236241697</v>
      </c>
      <c r="M405" s="16">
        <v>1.40757694531304E-2</v>
      </c>
      <c r="N405" s="18">
        <v>2.8400515282693699</v>
      </c>
      <c r="O405" s="16">
        <v>7.0164479113828296E-2</v>
      </c>
      <c r="P405" s="15">
        <v>209865.34</v>
      </c>
      <c r="Q405" s="16">
        <v>1.09747656791038E-2</v>
      </c>
      <c r="R405" s="17">
        <v>42601.39</v>
      </c>
      <c r="S405" s="16">
        <v>1.38123860985632E-2</v>
      </c>
      <c r="T405" s="17">
        <v>77228.3</v>
      </c>
      <c r="U405" s="16">
        <v>-1.1282357754927801E-2</v>
      </c>
      <c r="V405" s="18">
        <v>4.9262556925959498</v>
      </c>
      <c r="W405" s="16">
        <v>-2.7989601018580199E-3</v>
      </c>
      <c r="X405" s="18">
        <v>2.7174667835495501</v>
      </c>
      <c r="Y405" s="16">
        <v>2.2511101737289201E-2</v>
      </c>
      <c r="Z405" s="15">
        <v>408628.23</v>
      </c>
      <c r="AA405" s="16">
        <v>5.8711086278862901E-2</v>
      </c>
      <c r="AB405" s="17">
        <v>82504.240000000005</v>
      </c>
      <c r="AC405" s="16">
        <v>2.8715010213056301E-2</v>
      </c>
      <c r="AD405" s="17">
        <v>149870.91</v>
      </c>
      <c r="AE405" s="16">
        <v>6.3640877862173196E-3</v>
      </c>
      <c r="AF405" s="18">
        <v>4.9528149098761496</v>
      </c>
      <c r="AG405" s="16">
        <v>2.9158781361219001E-2</v>
      </c>
      <c r="AH405" s="18">
        <v>2.7265346557247199</v>
      </c>
      <c r="AI405" s="16">
        <v>5.2015964329368697E-2</v>
      </c>
      <c r="AJ405" s="15">
        <v>781499.3</v>
      </c>
      <c r="AK405" s="16">
        <v>5.6502507705242601E-2</v>
      </c>
      <c r="AL405" s="17">
        <v>157225.32</v>
      </c>
      <c r="AM405" s="16">
        <v>3.0382272519614999E-2</v>
      </c>
      <c r="AN405" s="17">
        <v>288788.47999999998</v>
      </c>
      <c r="AO405" s="16">
        <v>3.5408543774594699E-3</v>
      </c>
      <c r="AP405" s="18">
        <v>4.9705689897784904</v>
      </c>
      <c r="AQ405" s="16">
        <v>2.53500432628323E-2</v>
      </c>
      <c r="AR405" s="18">
        <v>2.7061304522950498</v>
      </c>
      <c r="AS405" s="16">
        <v>5.2774785497534699E-2</v>
      </c>
    </row>
    <row r="406" spans="2:45" x14ac:dyDescent="0.2">
      <c r="B406" s="29"/>
      <c r="C406" s="29"/>
      <c r="D406" s="29"/>
      <c r="E406" s="14" t="s">
        <v>304</v>
      </c>
      <c r="F406" s="15">
        <v>266082.25</v>
      </c>
      <c r="G406" s="16">
        <v>9.1554061152449295E-3</v>
      </c>
      <c r="H406" s="17">
        <v>59540.53</v>
      </c>
      <c r="I406" s="16">
        <v>-2.4424361298260701E-3</v>
      </c>
      <c r="J406" s="17">
        <v>112060.47</v>
      </c>
      <c r="K406" s="16">
        <v>-5.9073812100364199E-2</v>
      </c>
      <c r="L406" s="18">
        <v>4.46892646068149</v>
      </c>
      <c r="M406" s="16">
        <v>1.16262385902579E-2</v>
      </c>
      <c r="N406" s="18">
        <v>2.37445238271801</v>
      </c>
      <c r="O406" s="16">
        <v>7.2512827353559503E-2</v>
      </c>
      <c r="P406" s="15">
        <v>914641.79</v>
      </c>
      <c r="Q406" s="16">
        <v>3.0867851890376E-2</v>
      </c>
      <c r="R406" s="17">
        <v>209929.8</v>
      </c>
      <c r="S406" s="16">
        <v>3.70711419229727E-2</v>
      </c>
      <c r="T406" s="17">
        <v>392360.81</v>
      </c>
      <c r="U406" s="16">
        <v>-2.59162205269882E-2</v>
      </c>
      <c r="V406" s="18">
        <v>4.3568935425080202</v>
      </c>
      <c r="W406" s="16">
        <v>-5.9815472457310096E-3</v>
      </c>
      <c r="X406" s="18">
        <v>2.33112422721321</v>
      </c>
      <c r="Y406" s="16">
        <v>5.8294854728086098E-2</v>
      </c>
      <c r="Z406" s="15">
        <v>1810049.26</v>
      </c>
      <c r="AA406" s="16">
        <v>2.9508042835446599E-2</v>
      </c>
      <c r="AB406" s="17">
        <v>418248.51</v>
      </c>
      <c r="AC406" s="16">
        <v>6.46151267063238E-2</v>
      </c>
      <c r="AD406" s="17">
        <v>786927.04</v>
      </c>
      <c r="AE406" s="16">
        <v>-4.6170948945012504E-3</v>
      </c>
      <c r="AF406" s="18">
        <v>4.3276884835764298</v>
      </c>
      <c r="AG406" s="16">
        <v>-3.29763150928453E-2</v>
      </c>
      <c r="AH406" s="18">
        <v>2.30014876601521</v>
      </c>
      <c r="AI406" s="16">
        <v>3.42834275683397E-2</v>
      </c>
      <c r="AJ406" s="15">
        <v>3454085.78</v>
      </c>
      <c r="AK406" s="16">
        <v>3.6741460002536801E-2</v>
      </c>
      <c r="AL406" s="17">
        <v>788342.68</v>
      </c>
      <c r="AM406" s="16">
        <v>8.9262396911863204E-2</v>
      </c>
      <c r="AN406" s="17">
        <v>1515598.57</v>
      </c>
      <c r="AO406" s="16">
        <v>3.8278158050061697E-2</v>
      </c>
      <c r="AP406" s="18">
        <v>4.3814522131416203</v>
      </c>
      <c r="AQ406" s="16">
        <v>-4.8216974218725402E-2</v>
      </c>
      <c r="AR406" s="18">
        <v>2.2790241745873399</v>
      </c>
      <c r="AS406" s="16">
        <v>-1.48004466395702E-3</v>
      </c>
    </row>
    <row r="407" spans="2:45" x14ac:dyDescent="0.2">
      <c r="B407" s="29"/>
      <c r="C407" s="29"/>
      <c r="D407" s="29"/>
      <c r="E407" s="14" t="s">
        <v>305</v>
      </c>
      <c r="F407" s="15">
        <v>154245.47</v>
      </c>
      <c r="G407" s="16">
        <v>0.115875720855183</v>
      </c>
      <c r="H407" s="17">
        <v>25809.61</v>
      </c>
      <c r="I407" s="16">
        <v>-2.99185021504863E-2</v>
      </c>
      <c r="J407" s="17">
        <v>51146.26</v>
      </c>
      <c r="K407" s="16">
        <v>5.8474418273440399E-4</v>
      </c>
      <c r="L407" s="18">
        <v>5.9762805404653498</v>
      </c>
      <c r="M407" s="16">
        <v>0.15029069550225199</v>
      </c>
      <c r="N407" s="18">
        <v>3.01577221873114</v>
      </c>
      <c r="O407" s="16">
        <v>0.11522360034243501</v>
      </c>
      <c r="P407" s="15">
        <v>522578.71</v>
      </c>
      <c r="Q407" s="16">
        <v>7.4135556455615106E-2</v>
      </c>
      <c r="R407" s="17">
        <v>87851.74</v>
      </c>
      <c r="S407" s="16">
        <v>-8.21534249678159E-2</v>
      </c>
      <c r="T407" s="17">
        <v>173439</v>
      </c>
      <c r="U407" s="16">
        <v>-4.7047624542071703E-2</v>
      </c>
      <c r="V407" s="18">
        <v>5.9484161611369304</v>
      </c>
      <c r="W407" s="16">
        <v>0.170277893577095</v>
      </c>
      <c r="X407" s="18">
        <v>3.01304037730845</v>
      </c>
      <c r="Y407" s="16">
        <v>0.12716604115652</v>
      </c>
      <c r="Z407" s="15">
        <v>1086118.78</v>
      </c>
      <c r="AA407" s="16">
        <v>0.111224315365267</v>
      </c>
      <c r="AB407" s="17">
        <v>181252.02</v>
      </c>
      <c r="AC407" s="16">
        <v>-2.6602796768582699E-2</v>
      </c>
      <c r="AD407" s="17">
        <v>354604.48</v>
      </c>
      <c r="AE407" s="16">
        <v>1.2285698813297E-2</v>
      </c>
      <c r="AF407" s="18">
        <v>5.9923126925702697</v>
      </c>
      <c r="AG407" s="16">
        <v>0.14159390603989899</v>
      </c>
      <c r="AH407" s="18">
        <v>3.0629020253776802</v>
      </c>
      <c r="AI407" s="16">
        <v>9.7737838900574595E-2</v>
      </c>
      <c r="AJ407" s="15">
        <v>1958295.86</v>
      </c>
      <c r="AK407" s="16">
        <v>0.108887024337537</v>
      </c>
      <c r="AL407" s="17">
        <v>339670.4</v>
      </c>
      <c r="AM407" s="16">
        <v>2.2626337497002599E-2</v>
      </c>
      <c r="AN407" s="17">
        <v>665518.22</v>
      </c>
      <c r="AO407" s="16">
        <v>3.60761651902635E-2</v>
      </c>
      <c r="AP407" s="18">
        <v>5.7652826386991602</v>
      </c>
      <c r="AQ407" s="16">
        <v>8.4352107585716193E-2</v>
      </c>
      <c r="AR407" s="18">
        <v>2.9425127684708601</v>
      </c>
      <c r="AS407" s="16">
        <v>7.0275585515378103E-2</v>
      </c>
    </row>
    <row r="408" spans="2:45" x14ac:dyDescent="0.2">
      <c r="B408" s="29"/>
      <c r="C408" s="29"/>
      <c r="D408" s="29"/>
      <c r="E408" s="14" t="s">
        <v>306</v>
      </c>
      <c r="F408" s="15">
        <v>140575.67999999999</v>
      </c>
      <c r="G408" s="16">
        <v>-0.123364950245472</v>
      </c>
      <c r="H408" s="17">
        <v>21041.41</v>
      </c>
      <c r="I408" s="16">
        <v>-0.27536342187381102</v>
      </c>
      <c r="J408" s="17">
        <v>42457.15</v>
      </c>
      <c r="K408" s="16">
        <v>-0.28275407811072201</v>
      </c>
      <c r="L408" s="18">
        <v>6.6809058898619398</v>
      </c>
      <c r="M408" s="16">
        <v>0.20975821013808901</v>
      </c>
      <c r="N408" s="18">
        <v>3.3110013272205001</v>
      </c>
      <c r="O408" s="16">
        <v>0.222223818917517</v>
      </c>
      <c r="P408" s="15">
        <v>506041.57</v>
      </c>
      <c r="Q408" s="16">
        <v>-1.3644772217536801E-2</v>
      </c>
      <c r="R408" s="17">
        <v>86645.73</v>
      </c>
      <c r="S408" s="16">
        <v>-6.0429861780415199E-2</v>
      </c>
      <c r="T408" s="17">
        <v>174392.05</v>
      </c>
      <c r="U408" s="16">
        <v>-7.2556559079032204E-2</v>
      </c>
      <c r="V408" s="18">
        <v>5.8403520865944598</v>
      </c>
      <c r="W408" s="16">
        <v>4.9794142725238799E-2</v>
      </c>
      <c r="X408" s="18">
        <v>2.9017467826084999</v>
      </c>
      <c r="Y408" s="16">
        <v>6.3520624829687705E-2</v>
      </c>
      <c r="Z408" s="15">
        <v>1043538.51</v>
      </c>
      <c r="AA408" s="16">
        <v>6.5649566285909705E-2</v>
      </c>
      <c r="AB408" s="17">
        <v>183486.53</v>
      </c>
      <c r="AC408" s="16">
        <v>7.4374669503067897E-2</v>
      </c>
      <c r="AD408" s="17">
        <v>369493.12</v>
      </c>
      <c r="AE408" s="16">
        <v>6.0125103403572702E-2</v>
      </c>
      <c r="AF408" s="18">
        <v>5.6872758452623202</v>
      </c>
      <c r="AG408" s="16">
        <v>-8.1210991517454093E-3</v>
      </c>
      <c r="AH408" s="18">
        <v>2.8242434121642099</v>
      </c>
      <c r="AI408" s="16">
        <v>5.2111424063071704E-3</v>
      </c>
      <c r="AJ408" s="15">
        <v>2038878.24</v>
      </c>
      <c r="AK408" s="16">
        <v>8.7662326092466006E-2</v>
      </c>
      <c r="AL408" s="17">
        <v>356970.83</v>
      </c>
      <c r="AM408" s="16">
        <v>0.10207666115974399</v>
      </c>
      <c r="AN408" s="17">
        <v>725331.01</v>
      </c>
      <c r="AO408" s="16">
        <v>8.9025328117726094E-2</v>
      </c>
      <c r="AP408" s="18">
        <v>5.7116102175631598</v>
      </c>
      <c r="AQ408" s="16">
        <v>-1.30792489989843E-2</v>
      </c>
      <c r="AR408" s="18">
        <v>2.81096245974648</v>
      </c>
      <c r="AS408" s="16">
        <v>-1.2515797292024101E-3</v>
      </c>
    </row>
    <row r="409" spans="2:45" x14ac:dyDescent="0.2">
      <c r="B409" s="29"/>
      <c r="C409" s="29"/>
      <c r="D409" s="29"/>
      <c r="E409" s="14" t="s">
        <v>307</v>
      </c>
      <c r="F409" s="15">
        <v>120730.12</v>
      </c>
      <c r="G409" s="16">
        <v>0.111676253825095</v>
      </c>
      <c r="H409" s="17">
        <v>26588.23</v>
      </c>
      <c r="I409" s="16">
        <v>0.104292615906527</v>
      </c>
      <c r="J409" s="17">
        <v>52280.94</v>
      </c>
      <c r="K409" s="16">
        <v>0.102784501895456</v>
      </c>
      <c r="L409" s="18">
        <v>4.5407355058986596</v>
      </c>
      <c r="M409" s="16">
        <v>6.6863056152076297E-3</v>
      </c>
      <c r="N409" s="18">
        <v>2.3092568725810998</v>
      </c>
      <c r="O409" s="16">
        <v>8.0630004451062096E-3</v>
      </c>
      <c r="P409" s="15">
        <v>384118.74</v>
      </c>
      <c r="Q409" s="16">
        <v>2.1512683026276701E-2</v>
      </c>
      <c r="R409" s="17">
        <v>85412.05</v>
      </c>
      <c r="S409" s="16">
        <v>7.2243269432950701E-5</v>
      </c>
      <c r="T409" s="17">
        <v>167725.51999999999</v>
      </c>
      <c r="U409" s="16">
        <v>-2.0185076276549E-3</v>
      </c>
      <c r="V409" s="18">
        <v>4.4972429534240197</v>
      </c>
      <c r="W409" s="16">
        <v>2.1438890941268999E-2</v>
      </c>
      <c r="X409" s="18">
        <v>2.2901627611588302</v>
      </c>
      <c r="Y409" s="16">
        <v>2.35787846105187E-2</v>
      </c>
      <c r="Z409" s="15">
        <v>774847.79</v>
      </c>
      <c r="AA409" s="16">
        <v>2.54795435801661E-2</v>
      </c>
      <c r="AB409" s="17">
        <v>171466.61</v>
      </c>
      <c r="AC409" s="16">
        <v>6.0761228661091902E-3</v>
      </c>
      <c r="AD409" s="17">
        <v>336452.32</v>
      </c>
      <c r="AE409" s="16">
        <v>-8.2009697605897396E-4</v>
      </c>
      <c r="AF409" s="18">
        <v>4.5189427259336403</v>
      </c>
      <c r="AG409" s="16">
        <v>1.9286235179481699E-2</v>
      </c>
      <c r="AH409" s="18">
        <v>2.30299434404257</v>
      </c>
      <c r="AI409" s="16">
        <v>2.6321226514495699E-2</v>
      </c>
      <c r="AJ409" s="15">
        <v>1458550.01</v>
      </c>
      <c r="AK409" s="16">
        <v>-8.0971125906352504E-5</v>
      </c>
      <c r="AL409" s="17">
        <v>330571.14</v>
      </c>
      <c r="AM409" s="16">
        <v>-1.83700972813779E-3</v>
      </c>
      <c r="AN409" s="17">
        <v>649472.19999999995</v>
      </c>
      <c r="AO409" s="16">
        <v>-1.46372009692259E-2</v>
      </c>
      <c r="AP409" s="18">
        <v>4.4122121791999103</v>
      </c>
      <c r="AQ409" s="16">
        <v>1.75927039906914E-3</v>
      </c>
      <c r="AR409" s="18">
        <v>2.2457466385782201</v>
      </c>
      <c r="AS409" s="16">
        <v>1.47724572691777E-2</v>
      </c>
    </row>
    <row r="410" spans="2:45" x14ac:dyDescent="0.2">
      <c r="B410" s="29"/>
      <c r="C410" s="29"/>
      <c r="D410" s="29"/>
      <c r="E410" s="14" t="s">
        <v>308</v>
      </c>
      <c r="F410" s="15">
        <v>141348.79</v>
      </c>
      <c r="G410" s="16">
        <v>9.6187963062919005E-2</v>
      </c>
      <c r="H410" s="17">
        <v>28780.240000000002</v>
      </c>
      <c r="I410" s="16">
        <v>0.194793764872526</v>
      </c>
      <c r="J410" s="17">
        <v>58035.48</v>
      </c>
      <c r="K410" s="16">
        <v>0.12340230807081499</v>
      </c>
      <c r="L410" s="18">
        <v>4.9113138041934299</v>
      </c>
      <c r="M410" s="16">
        <v>-8.2529558413059895E-2</v>
      </c>
      <c r="N410" s="18">
        <v>2.4355582136996201</v>
      </c>
      <c r="O410" s="16">
        <v>-2.4224932432825402E-2</v>
      </c>
      <c r="P410" s="15">
        <v>509731.58</v>
      </c>
      <c r="Q410" s="16">
        <v>7.6513351053626305E-2</v>
      </c>
      <c r="R410" s="17">
        <v>104194.18</v>
      </c>
      <c r="S410" s="16">
        <v>0.19161100167704001</v>
      </c>
      <c r="T410" s="17">
        <v>210014.33</v>
      </c>
      <c r="U410" s="16">
        <v>0.12686538493938801</v>
      </c>
      <c r="V410" s="18">
        <v>4.8921310192181604</v>
      </c>
      <c r="W410" s="16">
        <v>-9.6589952980820501E-2</v>
      </c>
      <c r="X410" s="18">
        <v>2.4271276155298498</v>
      </c>
      <c r="Y410" s="16">
        <v>-4.4683273227414097E-2</v>
      </c>
      <c r="Z410" s="15">
        <v>977265.81</v>
      </c>
      <c r="AA410" s="16">
        <v>0.10274401942423</v>
      </c>
      <c r="AB410" s="17">
        <v>200538.36</v>
      </c>
      <c r="AC410" s="16">
        <v>0.23827344714707599</v>
      </c>
      <c r="AD410" s="17">
        <v>404016.21</v>
      </c>
      <c r="AE410" s="16">
        <v>0.17540307652902401</v>
      </c>
      <c r="AF410" s="18">
        <v>4.8732113397157502</v>
      </c>
      <c r="AG410" s="16">
        <v>-0.109450322168419</v>
      </c>
      <c r="AH410" s="18">
        <v>2.41887772275276</v>
      </c>
      <c r="AI410" s="16">
        <v>-6.1816289710043097E-2</v>
      </c>
      <c r="AJ410" s="15">
        <v>1781997.79</v>
      </c>
      <c r="AK410" s="16">
        <v>6.2583065834770801E-2</v>
      </c>
      <c r="AL410" s="17">
        <v>356996.88</v>
      </c>
      <c r="AM410" s="16">
        <v>0.17186691257048001</v>
      </c>
      <c r="AN410" s="17">
        <v>732148.88</v>
      </c>
      <c r="AO410" s="16">
        <v>0.126798264818821</v>
      </c>
      <c r="AP410" s="18">
        <v>4.9916340725442803</v>
      </c>
      <c r="AQ410" s="16">
        <v>-9.3256192800935001E-2</v>
      </c>
      <c r="AR410" s="18">
        <v>2.4339281786513101</v>
      </c>
      <c r="AS410" s="16">
        <v>-5.69890822421305E-2</v>
      </c>
    </row>
    <row r="411" spans="2:45" x14ac:dyDescent="0.2">
      <c r="B411" s="29"/>
      <c r="C411" s="29"/>
      <c r="D411" s="29"/>
      <c r="E411" s="14" t="s">
        <v>309</v>
      </c>
      <c r="F411" s="15">
        <v>118676.62</v>
      </c>
      <c r="G411" s="16">
        <v>0.16083239178485201</v>
      </c>
      <c r="H411" s="17">
        <v>24323.13</v>
      </c>
      <c r="I411" s="16">
        <v>0.27104797797691099</v>
      </c>
      <c r="J411" s="17">
        <v>47156.97</v>
      </c>
      <c r="K411" s="16">
        <v>0.122826972341585</v>
      </c>
      <c r="L411" s="18">
        <v>4.8791672782244699</v>
      </c>
      <c r="M411" s="16">
        <v>-8.6712372862183598E-2</v>
      </c>
      <c r="N411" s="18">
        <v>2.5166294611379798</v>
      </c>
      <c r="O411" s="16">
        <v>3.3847975137263599E-2</v>
      </c>
      <c r="P411" s="15">
        <v>411661.38</v>
      </c>
      <c r="Q411" s="16">
        <v>0.18827067679590501</v>
      </c>
      <c r="R411" s="17">
        <v>85709.22</v>
      </c>
      <c r="S411" s="16">
        <v>0.31334455098025199</v>
      </c>
      <c r="T411" s="17">
        <v>166200.64000000001</v>
      </c>
      <c r="U411" s="16">
        <v>0.160331342439549</v>
      </c>
      <c r="V411" s="18">
        <v>4.8029999572974802</v>
      </c>
      <c r="W411" s="16">
        <v>-9.5233100933791295E-2</v>
      </c>
      <c r="X411" s="18">
        <v>2.47689407212872</v>
      </c>
      <c r="Y411" s="16">
        <v>2.40787552093648E-2</v>
      </c>
      <c r="Z411" s="15">
        <v>792315.14</v>
      </c>
      <c r="AA411" s="16">
        <v>0.20975746101328399</v>
      </c>
      <c r="AB411" s="17">
        <v>165712.82999999999</v>
      </c>
      <c r="AC411" s="16">
        <v>0.331493999781931</v>
      </c>
      <c r="AD411" s="17">
        <v>323006.92</v>
      </c>
      <c r="AE411" s="16">
        <v>0.187132727195614</v>
      </c>
      <c r="AF411" s="18">
        <v>4.7812540525679301</v>
      </c>
      <c r="AG411" s="16">
        <v>-9.1428529748226697E-2</v>
      </c>
      <c r="AH411" s="18">
        <v>2.4529354974809801</v>
      </c>
      <c r="AI411" s="16">
        <v>1.9058301822001699E-2</v>
      </c>
      <c r="AJ411" s="15">
        <v>1429628.76</v>
      </c>
      <c r="AK411" s="16">
        <v>9.7529014111270601E-2</v>
      </c>
      <c r="AL411" s="17">
        <v>288772.90000000002</v>
      </c>
      <c r="AM411" s="16">
        <v>0.15448101807915801</v>
      </c>
      <c r="AN411" s="17">
        <v>581872.49</v>
      </c>
      <c r="AO411" s="16">
        <v>6.9024669218227197E-2</v>
      </c>
      <c r="AP411" s="18">
        <v>4.95070264557374</v>
      </c>
      <c r="AQ411" s="16">
        <v>-4.9331260606298298E-2</v>
      </c>
      <c r="AR411" s="18">
        <v>2.4569450946203002</v>
      </c>
      <c r="AS411" s="16">
        <v>2.6663879434969801E-2</v>
      </c>
    </row>
    <row r="412" spans="2:45" x14ac:dyDescent="0.2">
      <c r="B412" s="29"/>
      <c r="C412" s="29"/>
      <c r="D412" s="29"/>
      <c r="E412" s="14" t="s">
        <v>310</v>
      </c>
      <c r="F412" s="15">
        <v>74967.64</v>
      </c>
      <c r="G412" s="16">
        <v>0.27860279466309401</v>
      </c>
      <c r="H412" s="17">
        <v>14183.44</v>
      </c>
      <c r="I412" s="16">
        <v>0.42297864143515401</v>
      </c>
      <c r="J412" s="17">
        <v>27591.439999999999</v>
      </c>
      <c r="K412" s="16">
        <v>0.31890689882805501</v>
      </c>
      <c r="L412" s="18">
        <v>5.2855752906206099</v>
      </c>
      <c r="M412" s="16">
        <v>-0.101460304861954</v>
      </c>
      <c r="N412" s="18">
        <v>2.7170615234290101</v>
      </c>
      <c r="O412" s="16">
        <v>-3.0558718133004599E-2</v>
      </c>
      <c r="P412" s="15">
        <v>248810.56</v>
      </c>
      <c r="Q412" s="16">
        <v>0.27210090767807599</v>
      </c>
      <c r="R412" s="17">
        <v>47907.43</v>
      </c>
      <c r="S412" s="16">
        <v>0.426234476475991</v>
      </c>
      <c r="T412" s="17">
        <v>92786.75</v>
      </c>
      <c r="U412" s="16">
        <v>0.31847005508808901</v>
      </c>
      <c r="V412" s="18">
        <v>5.1935693482201</v>
      </c>
      <c r="W412" s="16">
        <v>-0.108070286716638</v>
      </c>
      <c r="X412" s="18">
        <v>2.6815311453413302</v>
      </c>
      <c r="Y412" s="16">
        <v>-3.5168904467014699E-2</v>
      </c>
      <c r="Z412" s="15">
        <v>469283.17</v>
      </c>
      <c r="AA412" s="16">
        <v>0.31480867797003798</v>
      </c>
      <c r="AB412" s="17">
        <v>90730.95</v>
      </c>
      <c r="AC412" s="16">
        <v>0.48441284667090401</v>
      </c>
      <c r="AD412" s="17">
        <v>175783.84</v>
      </c>
      <c r="AE412" s="16">
        <v>0.37431331767139298</v>
      </c>
      <c r="AF412" s="18">
        <v>5.1722501527868898</v>
      </c>
      <c r="AG412" s="16">
        <v>-0.114256737322934</v>
      </c>
      <c r="AH412" s="18">
        <v>2.6696604761848399</v>
      </c>
      <c r="AI412" s="16">
        <v>-4.3297724715480899E-2</v>
      </c>
      <c r="AJ412" s="15">
        <v>851400.94</v>
      </c>
      <c r="AK412" s="16">
        <v>0.21186002858472</v>
      </c>
      <c r="AL412" s="17">
        <v>157682.47</v>
      </c>
      <c r="AM412" s="16">
        <v>0.33147544978601601</v>
      </c>
      <c r="AN412" s="17">
        <v>312120.34999999998</v>
      </c>
      <c r="AO412" s="16">
        <v>0.24338174437833701</v>
      </c>
      <c r="AP412" s="18">
        <v>5.39946475977957</v>
      </c>
      <c r="AQ412" s="16">
        <v>-8.9836745559611297E-2</v>
      </c>
      <c r="AR412" s="18">
        <v>2.7277969539634301</v>
      </c>
      <c r="AS412" s="16">
        <v>-2.5351599326703E-2</v>
      </c>
    </row>
    <row r="413" spans="2:45" x14ac:dyDescent="0.2">
      <c r="B413" s="29"/>
      <c r="C413" s="29"/>
      <c r="D413" s="29"/>
      <c r="E413" s="14" t="s">
        <v>311</v>
      </c>
      <c r="F413" s="15">
        <v>111359.84</v>
      </c>
      <c r="G413" s="16">
        <v>-0.24792735681001901</v>
      </c>
      <c r="H413" s="17">
        <v>21200.31</v>
      </c>
      <c r="I413" s="16">
        <v>-0.25171432564916402</v>
      </c>
      <c r="J413" s="17">
        <v>36515.11</v>
      </c>
      <c r="K413" s="16">
        <v>-0.28108413328027998</v>
      </c>
      <c r="L413" s="18">
        <v>5.2527458324901897</v>
      </c>
      <c r="M413" s="16">
        <v>5.0608597343926101E-3</v>
      </c>
      <c r="N413" s="18">
        <v>3.04969203160007</v>
      </c>
      <c r="O413" s="16">
        <v>4.6120523979460398E-2</v>
      </c>
      <c r="P413" s="15">
        <v>384324.7</v>
      </c>
      <c r="Q413" s="16">
        <v>-0.224779052024008</v>
      </c>
      <c r="R413" s="17">
        <v>72700.460000000006</v>
      </c>
      <c r="S413" s="16">
        <v>-0.228751495544291</v>
      </c>
      <c r="T413" s="17">
        <v>125773.13</v>
      </c>
      <c r="U413" s="16">
        <v>-0.25693863619109703</v>
      </c>
      <c r="V413" s="18">
        <v>5.2864135935315897</v>
      </c>
      <c r="W413" s="16">
        <v>5.1506660918413799E-3</v>
      </c>
      <c r="X413" s="18">
        <v>3.0556979857303399</v>
      </c>
      <c r="Y413" s="16">
        <v>4.3279849731711402E-2</v>
      </c>
      <c r="Z413" s="15">
        <v>764458.05</v>
      </c>
      <c r="AA413" s="16">
        <v>-0.24127632285397499</v>
      </c>
      <c r="AB413" s="17">
        <v>141526.06</v>
      </c>
      <c r="AC413" s="16">
        <v>-0.273586722932884</v>
      </c>
      <c r="AD413" s="17">
        <v>243756.07</v>
      </c>
      <c r="AE413" s="16">
        <v>-0.30258954713195602</v>
      </c>
      <c r="AF413" s="18">
        <v>5.4015355899825099</v>
      </c>
      <c r="AG413" s="16">
        <v>4.44793633306945E-2</v>
      </c>
      <c r="AH413" s="18">
        <v>3.1361600554193401</v>
      </c>
      <c r="AI413" s="16">
        <v>8.7915551058684496E-2</v>
      </c>
      <c r="AJ413" s="15">
        <v>1683366.71</v>
      </c>
      <c r="AK413" s="16">
        <v>-7.4869295774811995E-2</v>
      </c>
      <c r="AL413" s="17">
        <v>315571.87</v>
      </c>
      <c r="AM413" s="16">
        <v>-0.10883342278739799</v>
      </c>
      <c r="AN413" s="17">
        <v>556293.03</v>
      </c>
      <c r="AO413" s="16">
        <v>-0.12673164745794899</v>
      </c>
      <c r="AP413" s="18">
        <v>5.3343370243995496</v>
      </c>
      <c r="AQ413" s="16">
        <v>3.8111984763633998E-2</v>
      </c>
      <c r="AR413" s="18">
        <v>3.0260431449230998</v>
      </c>
      <c r="AS413" s="16">
        <v>5.9388791008134101E-2</v>
      </c>
    </row>
    <row r="414" spans="2:45" x14ac:dyDescent="0.2">
      <c r="B414" s="29"/>
      <c r="C414" s="29"/>
      <c r="D414" s="29"/>
      <c r="E414" s="14" t="s">
        <v>312</v>
      </c>
      <c r="F414" s="15">
        <v>45128.49</v>
      </c>
      <c r="G414" s="16">
        <v>0.43736320227080999</v>
      </c>
      <c r="H414" s="17">
        <v>9217.7000000000007</v>
      </c>
      <c r="I414" s="16">
        <v>0.40131988014357201</v>
      </c>
      <c r="J414" s="17">
        <v>16779.650000000001</v>
      </c>
      <c r="K414" s="16">
        <v>0.47955778111081998</v>
      </c>
      <c r="L414" s="18">
        <v>4.8958514596916798</v>
      </c>
      <c r="M414" s="16">
        <v>2.5720981082167398E-2</v>
      </c>
      <c r="N414" s="18">
        <v>2.6894774324851798</v>
      </c>
      <c r="O414" s="16">
        <v>-2.8518371758574499E-2</v>
      </c>
      <c r="P414" s="15">
        <v>143657.60999999999</v>
      </c>
      <c r="Q414" s="16">
        <v>0.24691572875911499</v>
      </c>
      <c r="R414" s="17">
        <v>29273.23</v>
      </c>
      <c r="S414" s="16">
        <v>0.19927084839767301</v>
      </c>
      <c r="T414" s="17">
        <v>53173.86</v>
      </c>
      <c r="U414" s="16">
        <v>0.27629812563171202</v>
      </c>
      <c r="V414" s="18">
        <v>4.9074738250613299</v>
      </c>
      <c r="W414" s="16">
        <v>3.9728206872617397E-2</v>
      </c>
      <c r="X414" s="18">
        <v>2.7016584840746898</v>
      </c>
      <c r="Y414" s="16">
        <v>-2.30215780173256E-2</v>
      </c>
      <c r="Z414" s="15">
        <v>294709.06</v>
      </c>
      <c r="AA414" s="16">
        <v>0.36284872964391102</v>
      </c>
      <c r="AB414" s="17">
        <v>57967.87</v>
      </c>
      <c r="AC414" s="16">
        <v>0.27399476097929598</v>
      </c>
      <c r="AD414" s="17">
        <v>104919.8</v>
      </c>
      <c r="AE414" s="16">
        <v>0.38433936064827101</v>
      </c>
      <c r="AF414" s="18">
        <v>5.0840070542526403</v>
      </c>
      <c r="AG414" s="16">
        <v>6.9744375240848699E-2</v>
      </c>
      <c r="AH414" s="18">
        <v>2.80889841574231</v>
      </c>
      <c r="AI414" s="16">
        <v>-1.5524106021442901E-2</v>
      </c>
      <c r="AJ414" s="15">
        <v>510524.49</v>
      </c>
      <c r="AK414" s="16">
        <v>0.394755310457092</v>
      </c>
      <c r="AL414" s="17">
        <v>102626.4</v>
      </c>
      <c r="AM414" s="16">
        <v>0.37122480738646202</v>
      </c>
      <c r="AN414" s="17">
        <v>184107.83</v>
      </c>
      <c r="AO414" s="16">
        <v>0.47587685281403902</v>
      </c>
      <c r="AP414" s="18">
        <v>4.9745922101915303</v>
      </c>
      <c r="AQ414" s="16">
        <v>1.7160208117499898E-2</v>
      </c>
      <c r="AR414" s="18">
        <v>2.7729645719033198</v>
      </c>
      <c r="AS414" s="16">
        <v>-5.4964980446893803E-2</v>
      </c>
    </row>
    <row r="415" spans="2:45" x14ac:dyDescent="0.2">
      <c r="B415" s="29"/>
      <c r="C415" s="29"/>
      <c r="D415" s="29"/>
      <c r="E415" s="14" t="s">
        <v>313</v>
      </c>
      <c r="F415" s="15">
        <v>119928.12</v>
      </c>
      <c r="G415" s="16">
        <v>0.18015118531626001</v>
      </c>
      <c r="H415" s="17">
        <v>22084.5</v>
      </c>
      <c r="I415" s="16">
        <v>0.12699422788303499</v>
      </c>
      <c r="J415" s="17">
        <v>41819.160000000003</v>
      </c>
      <c r="K415" s="16">
        <v>0.14222300399212501</v>
      </c>
      <c r="L415" s="18">
        <v>5.43042043061876</v>
      </c>
      <c r="M415" s="16">
        <v>4.7167018355609797E-2</v>
      </c>
      <c r="N415" s="18">
        <v>2.8677792667284598</v>
      </c>
      <c r="O415" s="16">
        <v>3.3205583490767202E-2</v>
      </c>
      <c r="P415" s="15">
        <v>392244.35</v>
      </c>
      <c r="Q415" s="16">
        <v>0.10648980214972099</v>
      </c>
      <c r="R415" s="17">
        <v>71854.91</v>
      </c>
      <c r="S415" s="16">
        <v>1.85105361506844E-2</v>
      </c>
      <c r="T415" s="17">
        <v>135400.29999999999</v>
      </c>
      <c r="U415" s="16">
        <v>2.1339229228521699E-2</v>
      </c>
      <c r="V415" s="18">
        <v>5.4588385122185796</v>
      </c>
      <c r="W415" s="16">
        <v>8.6380319963642399E-2</v>
      </c>
      <c r="X415" s="18">
        <v>2.89692378820431</v>
      </c>
      <c r="Y415" s="16">
        <v>8.3371489593637799E-2</v>
      </c>
      <c r="Z415" s="15">
        <v>794960.07</v>
      </c>
      <c r="AA415" s="16">
        <v>6.1582276117878199E-2</v>
      </c>
      <c r="AB415" s="17">
        <v>145307.82999999999</v>
      </c>
      <c r="AC415" s="16">
        <v>-5.3361898885447099E-3</v>
      </c>
      <c r="AD415" s="17">
        <v>273247.76</v>
      </c>
      <c r="AE415" s="16">
        <v>-9.1698142024966393E-3</v>
      </c>
      <c r="AF415" s="18">
        <v>5.4708687756193202</v>
      </c>
      <c r="AG415" s="16">
        <v>6.7277471368868094E-2</v>
      </c>
      <c r="AH415" s="18">
        <v>2.9093013241901802</v>
      </c>
      <c r="AI415" s="16">
        <v>7.1406878125566703E-2</v>
      </c>
      <c r="AJ415" s="15">
        <v>1473352.1</v>
      </c>
      <c r="AK415" s="16">
        <v>1.7361197304713E-2</v>
      </c>
      <c r="AL415" s="17">
        <v>277611.8</v>
      </c>
      <c r="AM415" s="16">
        <v>2.5307408325872601E-3</v>
      </c>
      <c r="AN415" s="17">
        <v>520842.07</v>
      </c>
      <c r="AO415" s="16">
        <v>-4.5641671510614802E-3</v>
      </c>
      <c r="AP415" s="18">
        <v>5.3072387412927</v>
      </c>
      <c r="AQ415" s="16">
        <v>1.4793019174463601E-2</v>
      </c>
      <c r="AR415" s="18">
        <v>2.8287885807688302</v>
      </c>
      <c r="AS415" s="16">
        <v>2.2025894319098599E-2</v>
      </c>
    </row>
    <row r="416" spans="2:45" x14ac:dyDescent="0.2">
      <c r="B416" s="29"/>
      <c r="C416" s="29"/>
      <c r="D416" s="29"/>
      <c r="E416" s="14" t="s">
        <v>314</v>
      </c>
      <c r="F416" s="15">
        <v>273061.07</v>
      </c>
      <c r="G416" s="16">
        <v>-6.5560786750521099E-2</v>
      </c>
      <c r="H416" s="17">
        <v>51995.38</v>
      </c>
      <c r="I416" s="16">
        <v>2.37124687444627E-2</v>
      </c>
      <c r="J416" s="17">
        <v>92748.59</v>
      </c>
      <c r="K416" s="16">
        <v>3.4608890699466502E-2</v>
      </c>
      <c r="L416" s="18">
        <v>5.2516410111821497</v>
      </c>
      <c r="M416" s="16">
        <v>-8.7205400169124994E-2</v>
      </c>
      <c r="N416" s="18">
        <v>2.94409941973242</v>
      </c>
      <c r="O416" s="16">
        <v>-9.6818883300206299E-2</v>
      </c>
      <c r="P416" s="15">
        <v>975273.16</v>
      </c>
      <c r="Q416" s="16">
        <v>3.5808446951378199E-2</v>
      </c>
      <c r="R416" s="17">
        <v>182831.15</v>
      </c>
      <c r="S416" s="16">
        <v>0.128667188431972</v>
      </c>
      <c r="T416" s="17">
        <v>326568.84999999998</v>
      </c>
      <c r="U416" s="16">
        <v>0.13447030885131001</v>
      </c>
      <c r="V416" s="18">
        <v>5.3342833537939196</v>
      </c>
      <c r="W416" s="16">
        <v>-8.2272916615570096E-2</v>
      </c>
      <c r="X416" s="18">
        <v>2.9864243328780402</v>
      </c>
      <c r="Y416" s="16">
        <v>-8.6967337205881304E-2</v>
      </c>
      <c r="Z416" s="15">
        <v>1988173.87</v>
      </c>
      <c r="AA416" s="16">
        <v>2.8216526152582699E-2</v>
      </c>
      <c r="AB416" s="17">
        <v>357416.63</v>
      </c>
      <c r="AC416" s="16">
        <v>4.98388231660509E-2</v>
      </c>
      <c r="AD416" s="17">
        <v>637113.53</v>
      </c>
      <c r="AE416" s="16">
        <v>6.0215535527024799E-2</v>
      </c>
      <c r="AF416" s="18">
        <v>5.5626227296698501</v>
      </c>
      <c r="AG416" s="16">
        <v>-2.0595825317509801E-2</v>
      </c>
      <c r="AH416" s="18">
        <v>3.1205959007023401</v>
      </c>
      <c r="AI416" s="16">
        <v>-3.0181607703508698E-2</v>
      </c>
      <c r="AJ416" s="15">
        <v>3847590.57</v>
      </c>
      <c r="AK416" s="16">
        <v>8.9296570746643697E-2</v>
      </c>
      <c r="AL416" s="17">
        <v>695316.96</v>
      </c>
      <c r="AM416" s="16">
        <v>8.8253431999655102E-2</v>
      </c>
      <c r="AN416" s="17">
        <v>1237136.1100000001</v>
      </c>
      <c r="AO416" s="16">
        <v>9.8441864274994101E-2</v>
      </c>
      <c r="AP416" s="18">
        <v>5.5335779095622799</v>
      </c>
      <c r="AQ416" s="16">
        <v>9.5854395338033601E-4</v>
      </c>
      <c r="AR416" s="18">
        <v>3.1100786234426501</v>
      </c>
      <c r="AS416" s="16">
        <v>-8.3256964485659904E-3</v>
      </c>
    </row>
    <row r="417" spans="2:45" x14ac:dyDescent="0.2">
      <c r="B417" s="29"/>
      <c r="C417" s="29"/>
      <c r="D417" s="29"/>
      <c r="E417" s="14" t="s">
        <v>315</v>
      </c>
      <c r="F417" s="15">
        <v>168366.37</v>
      </c>
      <c r="G417" s="16">
        <v>0.17163358065956399</v>
      </c>
      <c r="H417" s="17">
        <v>32752.19</v>
      </c>
      <c r="I417" s="16">
        <v>0.20513570576491</v>
      </c>
      <c r="J417" s="17">
        <v>64882.5</v>
      </c>
      <c r="K417" s="16">
        <v>0.20887505170312901</v>
      </c>
      <c r="L417" s="18">
        <v>5.1406141085527404</v>
      </c>
      <c r="M417" s="16">
        <v>-2.7799462703731001E-2</v>
      </c>
      <c r="N417" s="18">
        <v>2.5949427041189801</v>
      </c>
      <c r="O417" s="16">
        <v>-3.0806716534597399E-2</v>
      </c>
      <c r="P417" s="15">
        <v>551956.78</v>
      </c>
      <c r="Q417" s="16">
        <v>0.12812439559119801</v>
      </c>
      <c r="R417" s="17">
        <v>107699.88</v>
      </c>
      <c r="S417" s="16">
        <v>0.14959859537468001</v>
      </c>
      <c r="T417" s="17">
        <v>212642.65</v>
      </c>
      <c r="U417" s="16">
        <v>0.14963704220197699</v>
      </c>
      <c r="V417" s="18">
        <v>5.1249525997614898</v>
      </c>
      <c r="W417" s="16">
        <v>-1.86797373186449E-2</v>
      </c>
      <c r="X417" s="18">
        <v>2.5957011916471102</v>
      </c>
      <c r="Y417" s="16">
        <v>-1.87125551987911E-2</v>
      </c>
      <c r="Z417" s="15">
        <v>1095580.1599999999</v>
      </c>
      <c r="AA417" s="16">
        <v>0.16398293231840499</v>
      </c>
      <c r="AB417" s="17">
        <v>210723.59</v>
      </c>
      <c r="AC417" s="16">
        <v>0.16755542206171201</v>
      </c>
      <c r="AD417" s="17">
        <v>415932.7</v>
      </c>
      <c r="AE417" s="16">
        <v>0.162491357113277</v>
      </c>
      <c r="AF417" s="18">
        <v>5.1991338985824997</v>
      </c>
      <c r="AG417" s="16">
        <v>-3.0598031372238801E-3</v>
      </c>
      <c r="AH417" s="18">
        <v>2.63403228454988</v>
      </c>
      <c r="AI417" s="16">
        <v>1.28308498467577E-3</v>
      </c>
      <c r="AJ417" s="15">
        <v>1995279.44</v>
      </c>
      <c r="AK417" s="16">
        <v>0.16597018227118901</v>
      </c>
      <c r="AL417" s="17">
        <v>389378.52</v>
      </c>
      <c r="AM417" s="16">
        <v>0.19118022798501599</v>
      </c>
      <c r="AN417" s="17">
        <v>768702.25</v>
      </c>
      <c r="AO417" s="16">
        <v>0.17658310155183499</v>
      </c>
      <c r="AP417" s="18">
        <v>5.12426684450904</v>
      </c>
      <c r="AQ417" s="16">
        <v>-2.1163922235740901E-2</v>
      </c>
      <c r="AR417" s="18">
        <v>2.5956466759398702</v>
      </c>
      <c r="AS417" s="16">
        <v>-9.02011873759484E-3</v>
      </c>
    </row>
    <row r="418" spans="2:45" x14ac:dyDescent="0.2">
      <c r="B418" s="29"/>
      <c r="C418" s="29"/>
      <c r="D418" s="29"/>
      <c r="E418" s="14" t="s">
        <v>316</v>
      </c>
      <c r="F418" s="15">
        <v>238392.46</v>
      </c>
      <c r="G418" s="16">
        <v>4.6386357722086498E-3</v>
      </c>
      <c r="H418" s="17">
        <v>51481.55</v>
      </c>
      <c r="I418" s="16">
        <v>5.5379948917704397E-2</v>
      </c>
      <c r="J418" s="17">
        <v>103530.02</v>
      </c>
      <c r="K418" s="16">
        <v>4.2829743597698498E-2</v>
      </c>
      <c r="L418" s="18">
        <v>4.6306387433944796</v>
      </c>
      <c r="M418" s="16">
        <v>-4.8078716293152197E-2</v>
      </c>
      <c r="N418" s="18">
        <v>2.3026409151664402</v>
      </c>
      <c r="O418" s="16">
        <v>-3.6622572438078801E-2</v>
      </c>
      <c r="P418" s="15">
        <v>828375.14</v>
      </c>
      <c r="Q418" s="16">
        <v>2.1657091694527099E-2</v>
      </c>
      <c r="R418" s="17">
        <v>181294.53</v>
      </c>
      <c r="S418" s="16">
        <v>7.9313157486304395E-2</v>
      </c>
      <c r="T418" s="17">
        <v>361265.15</v>
      </c>
      <c r="U418" s="16">
        <v>7.0426486843743502E-2</v>
      </c>
      <c r="V418" s="18">
        <v>4.5692230206835296</v>
      </c>
      <c r="W418" s="16">
        <v>-5.3419218872543799E-2</v>
      </c>
      <c r="X418" s="18">
        <v>2.2929838098139301</v>
      </c>
      <c r="Y418" s="16">
        <v>-4.5560714115938601E-2</v>
      </c>
      <c r="Z418" s="15">
        <v>1545778.51</v>
      </c>
      <c r="AA418" s="16">
        <v>5.4735062739868098E-2</v>
      </c>
      <c r="AB418" s="17">
        <v>335875.2</v>
      </c>
      <c r="AC418" s="16">
        <v>9.1646119464024803E-2</v>
      </c>
      <c r="AD418" s="17">
        <v>667010.57999999996</v>
      </c>
      <c r="AE418" s="16">
        <v>8.6682046259239406E-2</v>
      </c>
      <c r="AF418" s="18">
        <v>4.6022406834443297</v>
      </c>
      <c r="AG418" s="16">
        <v>-3.3812291424879702E-2</v>
      </c>
      <c r="AH418" s="18">
        <v>2.31747225059009</v>
      </c>
      <c r="AI418" s="16">
        <v>-2.93986485093269E-2</v>
      </c>
      <c r="AJ418" s="15">
        <v>2933982.21</v>
      </c>
      <c r="AK418" s="16">
        <v>6.8077367100955799E-2</v>
      </c>
      <c r="AL418" s="17">
        <v>624372.96</v>
      </c>
      <c r="AM418" s="16">
        <v>9.7755511418777793E-2</v>
      </c>
      <c r="AN418" s="17">
        <v>1251493.8999999999</v>
      </c>
      <c r="AO418" s="16">
        <v>8.7566171207108801E-2</v>
      </c>
      <c r="AP418" s="18">
        <v>4.6990859597763501</v>
      </c>
      <c r="AQ418" s="16">
        <v>-2.70352952083701E-2</v>
      </c>
      <c r="AR418" s="18">
        <v>2.3443839478562398</v>
      </c>
      <c r="AS418" s="16">
        <v>-1.7919649049512199E-2</v>
      </c>
    </row>
    <row r="419" spans="2:45" x14ac:dyDescent="0.2">
      <c r="B419" s="29"/>
      <c r="C419" s="29"/>
      <c r="D419" s="29"/>
      <c r="E419" s="14" t="s">
        <v>317</v>
      </c>
      <c r="F419" s="15">
        <v>123759.3</v>
      </c>
      <c r="G419" s="16">
        <v>0.18900879281587099</v>
      </c>
      <c r="H419" s="17">
        <v>25825.14</v>
      </c>
      <c r="I419" s="16">
        <v>0.40710922758976198</v>
      </c>
      <c r="J419" s="17">
        <v>49452.38</v>
      </c>
      <c r="K419" s="16">
        <v>0.44370619642742998</v>
      </c>
      <c r="L419" s="18">
        <v>4.7922024817677702</v>
      </c>
      <c r="M419" s="16">
        <v>-0.154998937180928</v>
      </c>
      <c r="N419" s="18">
        <v>2.5025954261453101</v>
      </c>
      <c r="O419" s="16">
        <v>-0.17641913863210401</v>
      </c>
      <c r="P419" s="15">
        <v>439924.12</v>
      </c>
      <c r="Q419" s="16">
        <v>0.193535672524139</v>
      </c>
      <c r="R419" s="17">
        <v>85274.19</v>
      </c>
      <c r="S419" s="16">
        <v>0.31828258496220702</v>
      </c>
      <c r="T419" s="17">
        <v>160312.95999999999</v>
      </c>
      <c r="U419" s="16">
        <v>0.30153736238755602</v>
      </c>
      <c r="V419" s="18">
        <v>5.1589363674987698</v>
      </c>
      <c r="W419" s="16">
        <v>-9.4628354998441896E-2</v>
      </c>
      <c r="X419" s="18">
        <v>2.7441581766065601</v>
      </c>
      <c r="Y419" s="16">
        <v>-8.2980091839466696E-2</v>
      </c>
      <c r="Z419" s="15">
        <v>865979.36</v>
      </c>
      <c r="AA419" s="16">
        <v>0.18324630322021301</v>
      </c>
      <c r="AB419" s="17">
        <v>162623.6</v>
      </c>
      <c r="AC419" s="16">
        <v>0.27565460568813899</v>
      </c>
      <c r="AD419" s="17">
        <v>306473.48</v>
      </c>
      <c r="AE419" s="16">
        <v>0.254528739196764</v>
      </c>
      <c r="AF419" s="18">
        <v>5.3250534362786199</v>
      </c>
      <c r="AG419" s="16">
        <v>-7.2439908150589802E-2</v>
      </c>
      <c r="AH419" s="18">
        <v>2.8256257605062598</v>
      </c>
      <c r="AI419" s="16">
        <v>-5.6820090085932001E-2</v>
      </c>
      <c r="AJ419" s="15">
        <v>1579436.11</v>
      </c>
      <c r="AK419" s="16">
        <v>0.197479653338097</v>
      </c>
      <c r="AL419" s="17">
        <v>288342.12</v>
      </c>
      <c r="AM419" s="16">
        <v>0.23704369923198601</v>
      </c>
      <c r="AN419" s="17">
        <v>546315.6</v>
      </c>
      <c r="AO419" s="16">
        <v>0.210433063434187</v>
      </c>
      <c r="AP419" s="18">
        <v>5.4776461725397603</v>
      </c>
      <c r="AQ419" s="16">
        <v>-3.1982739104893999E-2</v>
      </c>
      <c r="AR419" s="18">
        <v>2.89106902676768</v>
      </c>
      <c r="AS419" s="16">
        <v>-1.07014675056373E-2</v>
      </c>
    </row>
    <row r="420" spans="2:45" x14ac:dyDescent="0.2">
      <c r="B420" s="135"/>
      <c r="C420" s="135"/>
      <c r="D420" s="135"/>
      <c r="E420" s="14" t="s">
        <v>318</v>
      </c>
      <c r="F420" s="15">
        <v>283372.95</v>
      </c>
      <c r="G420" s="16">
        <v>3.47023513609881E-2</v>
      </c>
      <c r="H420" s="17">
        <v>64548.36</v>
      </c>
      <c r="I420" s="16">
        <v>7.7902520402182193E-2</v>
      </c>
      <c r="J420" s="17">
        <v>126817.18</v>
      </c>
      <c r="K420" s="16">
        <v>7.6762054747461395E-2</v>
      </c>
      <c r="L420" s="18">
        <v>4.39008752507422</v>
      </c>
      <c r="M420" s="16">
        <v>-4.0077992419087598E-2</v>
      </c>
      <c r="N420" s="18">
        <v>2.2344996947574498</v>
      </c>
      <c r="O420" s="16">
        <v>-3.9061279324463002E-2</v>
      </c>
      <c r="P420" s="15">
        <v>1002492.55</v>
      </c>
      <c r="Q420" s="16">
        <v>3.3421448500448502E-2</v>
      </c>
      <c r="R420" s="17">
        <v>226037.38</v>
      </c>
      <c r="S420" s="16">
        <v>5.7660130518944003E-2</v>
      </c>
      <c r="T420" s="17">
        <v>444547.52</v>
      </c>
      <c r="U420" s="16">
        <v>5.5612408210718001E-2</v>
      </c>
      <c r="V420" s="18">
        <v>4.4350741899415</v>
      </c>
      <c r="W420" s="16">
        <v>-2.2917269280636199E-2</v>
      </c>
      <c r="X420" s="18">
        <v>2.2550852381315698</v>
      </c>
      <c r="Y420" s="16">
        <v>-2.10218822151623E-2</v>
      </c>
      <c r="Z420" s="15">
        <v>1893766.31</v>
      </c>
      <c r="AA420" s="16">
        <v>1.28293934159111E-2</v>
      </c>
      <c r="AB420" s="17">
        <v>425555.18</v>
      </c>
      <c r="AC420" s="16">
        <v>4.8631905631898297E-3</v>
      </c>
      <c r="AD420" s="17">
        <v>837548.73</v>
      </c>
      <c r="AE420" s="16">
        <v>3.68209462581259E-3</v>
      </c>
      <c r="AF420" s="18">
        <v>4.4501075277711299</v>
      </c>
      <c r="AG420" s="16">
        <v>7.9276491840212099E-3</v>
      </c>
      <c r="AH420" s="18">
        <v>2.2610819432560101</v>
      </c>
      <c r="AI420" s="16">
        <v>9.1137411328520001E-3</v>
      </c>
      <c r="AJ420" s="15">
        <v>3622884.83</v>
      </c>
      <c r="AK420" s="16">
        <v>3.4581236077739802E-2</v>
      </c>
      <c r="AL420" s="17">
        <v>811340.98</v>
      </c>
      <c r="AM420" s="16">
        <v>2.7615522095094099E-2</v>
      </c>
      <c r="AN420" s="17">
        <v>1600138.51</v>
      </c>
      <c r="AO420" s="16">
        <v>2.2410068272615099E-2</v>
      </c>
      <c r="AP420" s="18">
        <v>4.4653048709557304</v>
      </c>
      <c r="AQ420" s="16">
        <v>6.7785215704448598E-3</v>
      </c>
      <c r="AR420" s="18">
        <v>2.2641070178356002</v>
      </c>
      <c r="AS420" s="16">
        <v>1.1904389620974801E-2</v>
      </c>
    </row>
    <row r="421" spans="2:45" x14ac:dyDescent="0.2">
      <c r="C421" s="29"/>
      <c r="D421" s="29"/>
      <c r="E421" s="14" t="s">
        <v>344</v>
      </c>
      <c r="F421" s="15">
        <v>41939.06</v>
      </c>
      <c r="G421" s="16">
        <v>-9.6793826186846899E-2</v>
      </c>
      <c r="H421" s="18">
        <v>7415.56</v>
      </c>
      <c r="I421" s="16">
        <v>-0.19509211510344701</v>
      </c>
      <c r="J421" s="15">
        <v>14761.1</v>
      </c>
      <c r="K421" s="16">
        <v>-0.20985593792371399</v>
      </c>
      <c r="L421" s="18">
        <v>5.6555486032073103</v>
      </c>
      <c r="M421" s="16">
        <v>0.12212365012331</v>
      </c>
      <c r="N421" s="18">
        <v>2.84118798734512</v>
      </c>
      <c r="O421" s="16">
        <v>0.14309050357193101</v>
      </c>
      <c r="P421" s="18">
        <v>162841.43</v>
      </c>
      <c r="Q421" s="16">
        <v>4.7583846018106501E-2</v>
      </c>
      <c r="R421" s="18">
        <v>31282.2</v>
      </c>
      <c r="S421" s="16">
        <v>-1.06080157886746E-2</v>
      </c>
      <c r="T421" s="18">
        <v>62508.26</v>
      </c>
      <c r="U421" s="16">
        <v>-1.31555037728E-2</v>
      </c>
      <c r="V421" s="18">
        <v>5.2055619489677802</v>
      </c>
      <c r="W421" s="16">
        <v>5.8815780535322902E-2</v>
      </c>
      <c r="X421" s="18">
        <v>2.6051185875274698</v>
      </c>
      <c r="Y421" s="16">
        <v>6.1549058664377897E-2</v>
      </c>
      <c r="Z421" s="18">
        <v>323872.92</v>
      </c>
      <c r="AA421" s="16">
        <v>7.5261340398934395E-2</v>
      </c>
      <c r="AB421" s="18">
        <v>63072.95</v>
      </c>
      <c r="AC421" s="16">
        <v>-1.7515615597840999E-3</v>
      </c>
      <c r="AD421" s="18">
        <v>125955.73</v>
      </c>
      <c r="AE421" s="16">
        <v>2.0614716657832701E-3</v>
      </c>
      <c r="AF421" s="18">
        <v>5.13489411863564</v>
      </c>
      <c r="AG421" s="16">
        <v>7.7148031485080898E-2</v>
      </c>
      <c r="AH421" s="18">
        <v>2.5713234324472598</v>
      </c>
      <c r="AI421" s="16">
        <v>7.30492797128173E-2</v>
      </c>
      <c r="AJ421" s="18">
        <v>638590.80000000005</v>
      </c>
      <c r="AK421" s="16">
        <v>7.02565862328597E-2</v>
      </c>
      <c r="AL421" s="18">
        <v>125925.77</v>
      </c>
      <c r="AM421" s="16">
        <v>4.7528889510890203E-3</v>
      </c>
      <c r="AN421" s="18">
        <v>251096.9</v>
      </c>
      <c r="AO421" s="16">
        <v>-9.74968876336362E-3</v>
      </c>
      <c r="AP421" s="18">
        <v>5.0711685145939596</v>
      </c>
      <c r="AQ421" s="16">
        <v>6.5193838208470398E-2</v>
      </c>
      <c r="AR421" s="18">
        <v>2.5432046353419699</v>
      </c>
      <c r="AS421" s="16">
        <v>8.0793991265007206E-2</v>
      </c>
    </row>
    <row r="422" spans="2:45" x14ac:dyDescent="0.2">
      <c r="C422" s="29"/>
      <c r="D422" s="29"/>
      <c r="E422" s="14" t="s">
        <v>345</v>
      </c>
      <c r="F422" s="15">
        <v>114657.9</v>
      </c>
      <c r="G422" s="16">
        <v>0.150776457127372</v>
      </c>
      <c r="H422" s="18">
        <v>22060.6</v>
      </c>
      <c r="I422" s="16">
        <v>3.2603836819329601E-2</v>
      </c>
      <c r="J422" s="15">
        <v>41366.43</v>
      </c>
      <c r="K422" s="16">
        <v>6.2893962487936397E-2</v>
      </c>
      <c r="L422" s="18">
        <v>5.1974062355511599</v>
      </c>
      <c r="M422" s="16">
        <v>0.11444139184301599</v>
      </c>
      <c r="N422" s="18">
        <v>2.7717620302259598</v>
      </c>
      <c r="O422" s="16">
        <v>8.2682278516031299E-2</v>
      </c>
      <c r="P422" s="18">
        <v>379175.55</v>
      </c>
      <c r="Q422" s="16">
        <v>0.146625305257265</v>
      </c>
      <c r="R422" s="18">
        <v>74102.44</v>
      </c>
      <c r="S422" s="16">
        <v>4.7907301863304497E-2</v>
      </c>
      <c r="T422" s="18">
        <v>138417.19</v>
      </c>
      <c r="U422" s="16">
        <v>8.7329696730034295E-2</v>
      </c>
      <c r="V422" s="18">
        <v>5.11691045531024</v>
      </c>
      <c r="W422" s="16">
        <v>9.4204900775506001E-2</v>
      </c>
      <c r="X422" s="18">
        <v>2.7393674875208802</v>
      </c>
      <c r="Y422" s="16">
        <v>5.4533237439897603E-2</v>
      </c>
      <c r="Z422" s="18">
        <v>758897.88</v>
      </c>
      <c r="AA422" s="16">
        <v>0.16490611442952799</v>
      </c>
      <c r="AB422" s="18">
        <v>149968.85</v>
      </c>
      <c r="AC422" s="16">
        <v>8.4834616247933495E-2</v>
      </c>
      <c r="AD422" s="18">
        <v>276077.13</v>
      </c>
      <c r="AE422" s="16">
        <v>0.115773629615643</v>
      </c>
      <c r="AF422" s="18">
        <v>5.0603700701845797</v>
      </c>
      <c r="AG422" s="16">
        <v>7.3809866483182399E-2</v>
      </c>
      <c r="AH422" s="18">
        <v>2.7488618126390998</v>
      </c>
      <c r="AI422" s="16">
        <v>4.4034456013098099E-2</v>
      </c>
      <c r="AJ422" s="18">
        <v>1354137.53</v>
      </c>
      <c r="AK422" s="16">
        <v>3.04292050531682E-2</v>
      </c>
      <c r="AL422" s="18">
        <v>269568.65999999997</v>
      </c>
      <c r="AM422" s="16">
        <v>-1.9869439866616798E-2</v>
      </c>
      <c r="AN422" s="18">
        <v>498964.5</v>
      </c>
      <c r="AO422" s="16">
        <v>3.0876389862730599E-3</v>
      </c>
      <c r="AP422" s="18">
        <v>5.0233492647105198</v>
      </c>
      <c r="AQ422" s="16">
        <v>5.1318311014544801E-2</v>
      </c>
      <c r="AR422" s="18">
        <v>2.7138955376584901</v>
      </c>
      <c r="AS422" s="16">
        <v>2.7257405040427798E-2</v>
      </c>
    </row>
    <row r="423" spans="2:45" x14ac:dyDescent="0.2">
      <c r="B423" s="28" t="s">
        <v>19</v>
      </c>
      <c r="C423" s="28" t="s">
        <v>11</v>
      </c>
      <c r="D423" s="28" t="s">
        <v>23</v>
      </c>
      <c r="E423" s="14" t="s">
        <v>319</v>
      </c>
      <c r="F423" s="15">
        <v>1238068.01</v>
      </c>
      <c r="G423" s="16">
        <v>-6.9269218495944303E-3</v>
      </c>
      <c r="H423" s="17">
        <v>229459.05</v>
      </c>
      <c r="I423" s="16">
        <v>-5.5758364242187702E-3</v>
      </c>
      <c r="J423" s="17">
        <v>427480.76</v>
      </c>
      <c r="K423" s="16">
        <v>4.4801596488057496E-3</v>
      </c>
      <c r="L423" s="18">
        <v>5.3955945952011897</v>
      </c>
      <c r="M423" s="16">
        <v>-1.3586610974108001E-3</v>
      </c>
      <c r="N423" s="18">
        <v>2.8961958662186298</v>
      </c>
      <c r="O423" s="16">
        <v>-1.1356203891959901E-2</v>
      </c>
      <c r="P423" s="15">
        <v>4206979.1399999997</v>
      </c>
      <c r="Q423" s="16">
        <v>1.72987295677366E-2</v>
      </c>
      <c r="R423" s="17">
        <v>772441.65</v>
      </c>
      <c r="S423" s="16">
        <v>3.7201914652857798E-3</v>
      </c>
      <c r="T423" s="17">
        <v>1428477.18</v>
      </c>
      <c r="U423" s="16">
        <v>2.81869213140003E-3</v>
      </c>
      <c r="V423" s="18">
        <v>5.4463390729901704</v>
      </c>
      <c r="W423" s="16">
        <v>1.35282105689516E-2</v>
      </c>
      <c r="X423" s="18">
        <v>2.9450796966879098</v>
      </c>
      <c r="Y423" s="16">
        <v>1.4439337389653801E-2</v>
      </c>
      <c r="Z423" s="15">
        <v>8515639.6899999995</v>
      </c>
      <c r="AA423" s="16">
        <v>-4.7693340516610401E-3</v>
      </c>
      <c r="AB423" s="17">
        <v>1536049.85</v>
      </c>
      <c r="AC423" s="16">
        <v>-3.8112948814472199E-2</v>
      </c>
      <c r="AD423" s="17">
        <v>2832744.44</v>
      </c>
      <c r="AE423" s="16">
        <v>-3.9853901456044297E-2</v>
      </c>
      <c r="AF423" s="18">
        <v>5.5438563338292699</v>
      </c>
      <c r="AG423" s="16">
        <v>3.4664792214132698E-2</v>
      </c>
      <c r="AH423" s="18">
        <v>3.0061447018496299</v>
      </c>
      <c r="AI423" s="16">
        <v>3.6540863372343399E-2</v>
      </c>
      <c r="AJ423" s="15">
        <v>16440012.77</v>
      </c>
      <c r="AK423" s="16">
        <v>2.72054675650273E-2</v>
      </c>
      <c r="AL423" s="17">
        <v>3019151.56</v>
      </c>
      <c r="AM423" s="16">
        <v>7.7490913373314497E-3</v>
      </c>
      <c r="AN423" s="17">
        <v>5569289.8899999997</v>
      </c>
      <c r="AO423" s="16">
        <v>3.5982214188250501E-3</v>
      </c>
      <c r="AP423" s="18">
        <v>5.4452426263754701</v>
      </c>
      <c r="AQ423" s="16">
        <v>1.9306766331961E-2</v>
      </c>
      <c r="AR423" s="18">
        <v>2.95190465835134</v>
      </c>
      <c r="AS423" s="16">
        <v>2.3522606599309999E-2</v>
      </c>
    </row>
    <row r="424" spans="2:45" x14ac:dyDescent="0.2">
      <c r="B424" s="29"/>
      <c r="C424" s="29"/>
      <c r="D424" s="29"/>
      <c r="E424" s="14" t="s">
        <v>320</v>
      </c>
      <c r="F424" s="15">
        <v>1118727.9099999999</v>
      </c>
      <c r="G424" s="16">
        <v>-0.16048523838258799</v>
      </c>
      <c r="H424" s="17">
        <v>207401.16</v>
      </c>
      <c r="I424" s="16">
        <v>-0.229417538031784</v>
      </c>
      <c r="J424" s="17">
        <v>401166.95</v>
      </c>
      <c r="K424" s="16">
        <v>-0.246580419686275</v>
      </c>
      <c r="L424" s="18">
        <v>5.3940291847933697</v>
      </c>
      <c r="M424" s="16">
        <v>8.9454799520261905E-2</v>
      </c>
      <c r="N424" s="18">
        <v>2.7886841376140299</v>
      </c>
      <c r="O424" s="16">
        <v>0.114272556160322</v>
      </c>
      <c r="P424" s="15">
        <v>4444650.1900000004</v>
      </c>
      <c r="Q424" s="16">
        <v>9.2053996824569793E-3</v>
      </c>
      <c r="R424" s="17">
        <v>885055.48</v>
      </c>
      <c r="S424" s="16">
        <v>-2.3125237946532401E-2</v>
      </c>
      <c r="T424" s="17">
        <v>1728536.1</v>
      </c>
      <c r="U424" s="16">
        <v>-3.0206726769815301E-2</v>
      </c>
      <c r="V424" s="18">
        <v>5.0218887860001704</v>
      </c>
      <c r="W424" s="16">
        <v>3.3095990279273603E-2</v>
      </c>
      <c r="X424" s="18">
        <v>2.5713377869284901</v>
      </c>
      <c r="Y424" s="16">
        <v>4.0639719350700897E-2</v>
      </c>
      <c r="Z424" s="15">
        <v>9149400.2300000004</v>
      </c>
      <c r="AA424" s="16">
        <v>6.3126518504902807E-2</v>
      </c>
      <c r="AB424" s="17">
        <v>1847567.48</v>
      </c>
      <c r="AC424" s="16">
        <v>2.9556349194235599E-2</v>
      </c>
      <c r="AD424" s="17">
        <v>3612971.55</v>
      </c>
      <c r="AE424" s="16">
        <v>2.5321351594186501E-2</v>
      </c>
      <c r="AF424" s="18">
        <v>4.9521331854141497</v>
      </c>
      <c r="AG424" s="16">
        <v>3.2606441927088399E-2</v>
      </c>
      <c r="AH424" s="18">
        <v>2.53237538778848</v>
      </c>
      <c r="AI424" s="16">
        <v>3.6871529937356803E-2</v>
      </c>
      <c r="AJ424" s="15">
        <v>17801064.940000001</v>
      </c>
      <c r="AK424" s="16">
        <v>5.90762884303365E-2</v>
      </c>
      <c r="AL424" s="17">
        <v>3622587.29</v>
      </c>
      <c r="AM424" s="16">
        <v>3.2054372003608403E-2</v>
      </c>
      <c r="AN424" s="17">
        <v>7116973.5999999996</v>
      </c>
      <c r="AO424" s="16">
        <v>1.85418058907947E-2</v>
      </c>
      <c r="AP424" s="18">
        <v>4.91390918008769</v>
      </c>
      <c r="AQ424" s="16">
        <v>2.6182648084972799E-2</v>
      </c>
      <c r="AR424" s="18">
        <v>2.5012127261509001</v>
      </c>
      <c r="AS424" s="16">
        <v>3.9796582040234597E-2</v>
      </c>
    </row>
    <row r="425" spans="2:45" x14ac:dyDescent="0.2">
      <c r="B425" s="29"/>
      <c r="C425" s="29"/>
      <c r="D425" s="29"/>
      <c r="E425" s="14" t="s">
        <v>321</v>
      </c>
      <c r="F425" s="15">
        <v>1600701.01</v>
      </c>
      <c r="G425" s="16">
        <v>0.142047079749931</v>
      </c>
      <c r="H425" s="17">
        <v>331449.11</v>
      </c>
      <c r="I425" s="16">
        <v>0.190790945265288</v>
      </c>
      <c r="J425" s="17">
        <v>635844.68999999994</v>
      </c>
      <c r="K425" s="16">
        <v>0.110550540051518</v>
      </c>
      <c r="L425" s="18">
        <v>4.8294020460637199</v>
      </c>
      <c r="M425" s="16">
        <v>-4.0934024321538399E-2</v>
      </c>
      <c r="N425" s="18">
        <v>2.5174402415784898</v>
      </c>
      <c r="O425" s="16">
        <v>2.8361194346861102E-2</v>
      </c>
      <c r="P425" s="15">
        <v>5564073.2599999998</v>
      </c>
      <c r="Q425" s="16">
        <v>0.14159528750089401</v>
      </c>
      <c r="R425" s="17">
        <v>1173367.8</v>
      </c>
      <c r="S425" s="16">
        <v>0.223224370317186</v>
      </c>
      <c r="T425" s="17">
        <v>2241686.5499999998</v>
      </c>
      <c r="U425" s="16">
        <v>0.13924021008961601</v>
      </c>
      <c r="V425" s="18">
        <v>4.7419685967179301</v>
      </c>
      <c r="W425" s="16">
        <v>-6.6732714616473607E-2</v>
      </c>
      <c r="X425" s="18">
        <v>2.4820924495443002</v>
      </c>
      <c r="Y425" s="16">
        <v>2.0672351541140199E-3</v>
      </c>
      <c r="Z425" s="15">
        <v>10554947.93</v>
      </c>
      <c r="AA425" s="16">
        <v>0.153611952523655</v>
      </c>
      <c r="AB425" s="17">
        <v>2237539.33</v>
      </c>
      <c r="AC425" s="16">
        <v>0.246362574954858</v>
      </c>
      <c r="AD425" s="17">
        <v>4292210.3899999997</v>
      </c>
      <c r="AE425" s="16">
        <v>0.16721394361137901</v>
      </c>
      <c r="AF425" s="18">
        <v>4.7172122467228297</v>
      </c>
      <c r="AG425" s="16">
        <v>-7.4417047089657906E-2</v>
      </c>
      <c r="AH425" s="18">
        <v>2.4590937933962702</v>
      </c>
      <c r="AI425" s="16">
        <v>-1.1653382965627301E-2</v>
      </c>
      <c r="AJ425" s="15">
        <v>19193876.039999999</v>
      </c>
      <c r="AK425" s="16">
        <v>9.63895398235282E-2</v>
      </c>
      <c r="AL425" s="17">
        <v>3999965.09</v>
      </c>
      <c r="AM425" s="16">
        <v>0.16056154898948599</v>
      </c>
      <c r="AN425" s="17">
        <v>7844371.4900000002</v>
      </c>
      <c r="AO425" s="16">
        <v>0.10535071501912099</v>
      </c>
      <c r="AP425" s="18">
        <v>4.7985108890037802</v>
      </c>
      <c r="AQ425" s="16">
        <v>-5.5293930099470298E-2</v>
      </c>
      <c r="AR425" s="18">
        <v>2.4468341491053001</v>
      </c>
      <c r="AS425" s="16">
        <v>-8.1070877087528401E-3</v>
      </c>
    </row>
    <row r="426" spans="2:45" x14ac:dyDescent="0.2">
      <c r="B426" s="29"/>
      <c r="C426" s="29"/>
      <c r="D426" s="29"/>
      <c r="E426" s="14" t="s">
        <v>322</v>
      </c>
      <c r="F426" s="15">
        <v>2825560.34</v>
      </c>
      <c r="G426" s="16">
        <v>0.174944570766943</v>
      </c>
      <c r="H426" s="17">
        <v>642413.94999999995</v>
      </c>
      <c r="I426" s="16">
        <v>0.19384470826072001</v>
      </c>
      <c r="J426" s="17">
        <v>1152245.77</v>
      </c>
      <c r="K426" s="16">
        <v>0.11251466719232101</v>
      </c>
      <c r="L426" s="18">
        <v>4.3983483546706896</v>
      </c>
      <c r="M426" s="16">
        <v>-1.5831319905344001E-2</v>
      </c>
      <c r="N426" s="18">
        <v>2.4522201891008</v>
      </c>
      <c r="O426" s="16">
        <v>5.6116027424769198E-2</v>
      </c>
      <c r="P426" s="15">
        <v>9467457.4199999999</v>
      </c>
      <c r="Q426" s="16">
        <v>0.120866832618215</v>
      </c>
      <c r="R426" s="17">
        <v>2231543.7599999998</v>
      </c>
      <c r="S426" s="16">
        <v>0.15309247316970701</v>
      </c>
      <c r="T426" s="17">
        <v>3980245.68</v>
      </c>
      <c r="U426" s="16">
        <v>8.39925362297511E-2</v>
      </c>
      <c r="V426" s="18">
        <v>4.2425596081521597</v>
      </c>
      <c r="W426" s="16">
        <v>-2.7947143270225499E-2</v>
      </c>
      <c r="X426" s="18">
        <v>2.3786113172792902</v>
      </c>
      <c r="Y426" s="16">
        <v>3.4017112808467101E-2</v>
      </c>
      <c r="Z426" s="15">
        <v>18505541.969999999</v>
      </c>
      <c r="AA426" s="16">
        <v>0.11121800315575101</v>
      </c>
      <c r="AB426" s="17">
        <v>4404761.95</v>
      </c>
      <c r="AC426" s="16">
        <v>0.169465953507523</v>
      </c>
      <c r="AD426" s="17">
        <v>7909582.3200000003</v>
      </c>
      <c r="AE426" s="16">
        <v>9.5968103964651302E-2</v>
      </c>
      <c r="AF426" s="18">
        <v>4.2012581338249202</v>
      </c>
      <c r="AG426" s="16">
        <v>-4.9807307495418597E-2</v>
      </c>
      <c r="AH426" s="18">
        <v>2.33963580140095</v>
      </c>
      <c r="AI426" s="16">
        <v>1.3914546541941899E-2</v>
      </c>
      <c r="AJ426" s="15">
        <v>34284210.240000002</v>
      </c>
      <c r="AK426" s="16">
        <v>6.8625806119817098E-2</v>
      </c>
      <c r="AL426" s="17">
        <v>8017911.6399999997</v>
      </c>
      <c r="AM426" s="16">
        <v>0.129874855665986</v>
      </c>
      <c r="AN426" s="17">
        <v>14654998.970000001</v>
      </c>
      <c r="AO426" s="16">
        <v>7.7069749336784399E-2</v>
      </c>
      <c r="AP426" s="18">
        <v>4.2759526145139697</v>
      </c>
      <c r="AQ426" s="16">
        <v>-5.4208702175310097E-2</v>
      </c>
      <c r="AR426" s="18">
        <v>2.33942085633596</v>
      </c>
      <c r="AS426" s="16">
        <v>-7.8397366764470199E-3</v>
      </c>
    </row>
    <row r="427" spans="2:45" x14ac:dyDescent="0.2">
      <c r="B427" s="29"/>
      <c r="C427" s="29"/>
      <c r="D427" s="29"/>
      <c r="E427" s="14" t="s">
        <v>323</v>
      </c>
      <c r="F427" s="15">
        <v>653455.91</v>
      </c>
      <c r="G427" s="16">
        <v>6.7004274248691695E-2</v>
      </c>
      <c r="H427" s="17">
        <v>130237.32</v>
      </c>
      <c r="I427" s="16">
        <v>9.4617805454576695E-2</v>
      </c>
      <c r="J427" s="17">
        <v>242501.21</v>
      </c>
      <c r="K427" s="16">
        <v>0.10752371127928</v>
      </c>
      <c r="L427" s="18">
        <v>5.0174244218170303</v>
      </c>
      <c r="M427" s="16">
        <v>-2.5226641726714401E-2</v>
      </c>
      <c r="N427" s="18">
        <v>2.6946501009211499</v>
      </c>
      <c r="O427" s="16">
        <v>-3.6585615836418998E-2</v>
      </c>
      <c r="P427" s="15">
        <v>2233296.0699999998</v>
      </c>
      <c r="Q427" s="16">
        <v>-2.0226039466740502E-2</v>
      </c>
      <c r="R427" s="17">
        <v>433163.64</v>
      </c>
      <c r="S427" s="16">
        <v>-3.9983883141249302E-2</v>
      </c>
      <c r="T427" s="17">
        <v>798789.79</v>
      </c>
      <c r="U427" s="16">
        <v>-4.7083936384333301E-2</v>
      </c>
      <c r="V427" s="18">
        <v>5.1557791646593403</v>
      </c>
      <c r="W427" s="16">
        <v>2.0580741643336099E-2</v>
      </c>
      <c r="X427" s="18">
        <v>2.7958495438455699</v>
      </c>
      <c r="Y427" s="16">
        <v>2.8184955572776699E-2</v>
      </c>
      <c r="Z427" s="15">
        <v>4318539.43</v>
      </c>
      <c r="AA427" s="16">
        <v>-4.4190205762489998E-2</v>
      </c>
      <c r="AB427" s="17">
        <v>825972.87</v>
      </c>
      <c r="AC427" s="16">
        <v>-7.4883982048754794E-2</v>
      </c>
      <c r="AD427" s="17">
        <v>1521169.15</v>
      </c>
      <c r="AE427" s="16">
        <v>-8.6862622046359195E-2</v>
      </c>
      <c r="AF427" s="18">
        <v>5.2284276964205896</v>
      </c>
      <c r="AG427" s="16">
        <v>3.3178299468037499E-2</v>
      </c>
      <c r="AH427" s="18">
        <v>2.8389606967772099</v>
      </c>
      <c r="AI427" s="16">
        <v>4.6731649929278897E-2</v>
      </c>
      <c r="AJ427" s="15">
        <v>7835440.4199999999</v>
      </c>
      <c r="AK427" s="16">
        <v>-8.0056112366232807E-2</v>
      </c>
      <c r="AL427" s="17">
        <v>1483069.18</v>
      </c>
      <c r="AM427" s="16">
        <v>-0.125291046122396</v>
      </c>
      <c r="AN427" s="17">
        <v>2743642.87</v>
      </c>
      <c r="AO427" s="16">
        <v>-0.14800317482172201</v>
      </c>
      <c r="AP427" s="18">
        <v>5.2832602320007798</v>
      </c>
      <c r="AQ427" s="16">
        <v>5.1714268564001298E-2</v>
      </c>
      <c r="AR427" s="18">
        <v>2.8558528902123501</v>
      </c>
      <c r="AS427" s="16">
        <v>7.9750370479692398E-2</v>
      </c>
    </row>
    <row r="428" spans="2:45" x14ac:dyDescent="0.2">
      <c r="B428" s="29"/>
      <c r="C428" s="29"/>
      <c r="D428" s="29"/>
      <c r="E428" s="14" t="s">
        <v>324</v>
      </c>
      <c r="F428" s="15">
        <v>1068085.53</v>
      </c>
      <c r="G428" s="16">
        <v>0.16049196573063501</v>
      </c>
      <c r="H428" s="17">
        <v>199873.7</v>
      </c>
      <c r="I428" s="16">
        <v>8.3815619735089095E-2</v>
      </c>
      <c r="J428" s="17">
        <v>366654.74</v>
      </c>
      <c r="K428" s="16">
        <v>0.110287708421535</v>
      </c>
      <c r="L428" s="18">
        <v>5.3438022611278999</v>
      </c>
      <c r="M428" s="16">
        <v>7.0746670004892001E-2</v>
      </c>
      <c r="N428" s="18">
        <v>2.9130552901075299</v>
      </c>
      <c r="O428" s="16">
        <v>4.52173404499581E-2</v>
      </c>
      <c r="P428" s="15">
        <v>3671302.01</v>
      </c>
      <c r="Q428" s="16">
        <v>0.19711044051051099</v>
      </c>
      <c r="R428" s="17">
        <v>696252.08</v>
      </c>
      <c r="S428" s="16">
        <v>0.138651824240699</v>
      </c>
      <c r="T428" s="17">
        <v>1281809.94</v>
      </c>
      <c r="U428" s="16">
        <v>0.179955355909582</v>
      </c>
      <c r="V428" s="18">
        <v>5.2729494323377804</v>
      </c>
      <c r="W428" s="16">
        <v>5.1340203410111397E-2</v>
      </c>
      <c r="X428" s="18">
        <v>2.86415473576371</v>
      </c>
      <c r="Y428" s="16">
        <v>1.4538757347903599E-2</v>
      </c>
      <c r="Z428" s="15">
        <v>7022114.79</v>
      </c>
      <c r="AA428" s="16">
        <v>0.21418280067389001</v>
      </c>
      <c r="AB428" s="17">
        <v>1331614.69</v>
      </c>
      <c r="AC428" s="16">
        <v>0.15750520013210201</v>
      </c>
      <c r="AD428" s="17">
        <v>2441369.44</v>
      </c>
      <c r="AE428" s="16">
        <v>0.190380820483006</v>
      </c>
      <c r="AF428" s="18">
        <v>5.2733833914073101</v>
      </c>
      <c r="AG428" s="16">
        <v>4.8965309646401799E-2</v>
      </c>
      <c r="AH428" s="18">
        <v>2.87630158506449</v>
      </c>
      <c r="AI428" s="16">
        <v>1.9995265196919899E-2</v>
      </c>
      <c r="AJ428" s="15">
        <v>12752921.58</v>
      </c>
      <c r="AK428" s="16">
        <v>0.15460613016494501</v>
      </c>
      <c r="AL428" s="17">
        <v>2444202.94</v>
      </c>
      <c r="AM428" s="16">
        <v>0.12745329889430901</v>
      </c>
      <c r="AN428" s="17">
        <v>4469235.42</v>
      </c>
      <c r="AO428" s="16">
        <v>0.14576638650475299</v>
      </c>
      <c r="AP428" s="18">
        <v>5.2176197693306099</v>
      </c>
      <c r="AQ428" s="16">
        <v>2.4083331253954302E-2</v>
      </c>
      <c r="AR428" s="18">
        <v>2.8534906715654702</v>
      </c>
      <c r="AS428" s="16">
        <v>7.7151361432044197E-3</v>
      </c>
    </row>
    <row r="429" spans="2:45" x14ac:dyDescent="0.2">
      <c r="B429" s="29"/>
      <c r="C429" s="29"/>
      <c r="D429" s="29"/>
      <c r="E429" s="14" t="s">
        <v>325</v>
      </c>
      <c r="F429" s="15">
        <v>2381148.39</v>
      </c>
      <c r="G429" s="16">
        <v>4.3307936027748302E-2</v>
      </c>
      <c r="H429" s="17">
        <v>528732.13</v>
      </c>
      <c r="I429" s="16">
        <v>7.4024078778159502E-2</v>
      </c>
      <c r="J429" s="17">
        <v>1037205.02</v>
      </c>
      <c r="K429" s="16">
        <v>7.7714844536801206E-2</v>
      </c>
      <c r="L429" s="18">
        <v>4.50350613268008</v>
      </c>
      <c r="M429" s="16">
        <v>-2.85991192910263E-2</v>
      </c>
      <c r="N429" s="18">
        <v>2.29573550463533</v>
      </c>
      <c r="O429" s="16">
        <v>-3.1925799930723801E-2</v>
      </c>
      <c r="P429" s="15">
        <v>8378198.4800000004</v>
      </c>
      <c r="Q429" s="16">
        <v>5.65946870201883E-2</v>
      </c>
      <c r="R429" s="17">
        <v>1850568.76</v>
      </c>
      <c r="S429" s="16">
        <v>7.6950989359653998E-2</v>
      </c>
      <c r="T429" s="17">
        <v>3622414.12</v>
      </c>
      <c r="U429" s="16">
        <v>7.9129456695827494E-2</v>
      </c>
      <c r="V429" s="18">
        <v>4.5273640521198502</v>
      </c>
      <c r="W429" s="16">
        <v>-1.89017908341115E-2</v>
      </c>
      <c r="X429" s="18">
        <v>2.3128770489664499</v>
      </c>
      <c r="Y429" s="16">
        <v>-2.0882359883528798E-2</v>
      </c>
      <c r="Z429" s="15">
        <v>15671504.34</v>
      </c>
      <c r="AA429" s="16">
        <v>4.6053738084830202E-2</v>
      </c>
      <c r="AB429" s="17">
        <v>3453055.79</v>
      </c>
      <c r="AC429" s="16">
        <v>4.1314186027004603E-2</v>
      </c>
      <c r="AD429" s="17">
        <v>6758222.46</v>
      </c>
      <c r="AE429" s="16">
        <v>4.3058562022903202E-2</v>
      </c>
      <c r="AF429" s="18">
        <v>4.5384451607716398</v>
      </c>
      <c r="AG429" s="16">
        <v>4.5515101219438803E-3</v>
      </c>
      <c r="AH429" s="18">
        <v>2.31887962149148</v>
      </c>
      <c r="AI429" s="16">
        <v>2.87153202224642E-3</v>
      </c>
      <c r="AJ429" s="15">
        <v>29951992.48</v>
      </c>
      <c r="AK429" s="16">
        <v>7.18209150379997E-2</v>
      </c>
      <c r="AL429" s="17">
        <v>6578972.1600000001</v>
      </c>
      <c r="AM429" s="16">
        <v>7.1684635397775198E-2</v>
      </c>
      <c r="AN429" s="17">
        <v>12903649.550000001</v>
      </c>
      <c r="AO429" s="16">
        <v>6.7037573013423196E-2</v>
      </c>
      <c r="AP429" s="18">
        <v>4.5526857009834201</v>
      </c>
      <c r="AQ429" s="16">
        <v>1.2716393958002101E-4</v>
      </c>
      <c r="AR429" s="18">
        <v>2.3212031885971398</v>
      </c>
      <c r="AS429" s="16">
        <v>4.4828243592844302E-3</v>
      </c>
    </row>
    <row r="430" spans="2:45" x14ac:dyDescent="0.2">
      <c r="B430" s="29"/>
      <c r="C430" s="29"/>
      <c r="D430" s="29"/>
      <c r="E430" s="14" t="s">
        <v>326</v>
      </c>
      <c r="F430" s="15">
        <v>1245586.73</v>
      </c>
      <c r="G430" s="16">
        <v>0.218911104265373</v>
      </c>
      <c r="H430" s="17">
        <v>239749.72</v>
      </c>
      <c r="I430" s="16">
        <v>0.182889248972254</v>
      </c>
      <c r="J430" s="17">
        <v>459644.96</v>
      </c>
      <c r="K430" s="16">
        <v>0.21151317295497599</v>
      </c>
      <c r="L430" s="18">
        <v>5.1953626056372499</v>
      </c>
      <c r="M430" s="16">
        <v>3.0452432739934299E-2</v>
      </c>
      <c r="N430" s="18">
        <v>2.7098888020005698</v>
      </c>
      <c r="O430" s="16">
        <v>6.1063564767959997E-3</v>
      </c>
      <c r="P430" s="15">
        <v>4057431.32</v>
      </c>
      <c r="Q430" s="16">
        <v>0.164383146158432</v>
      </c>
      <c r="R430" s="17">
        <v>780314.91</v>
      </c>
      <c r="S430" s="16">
        <v>0.110204681807162</v>
      </c>
      <c r="T430" s="17">
        <v>1489685.53</v>
      </c>
      <c r="U430" s="16">
        <v>0.138363492859265</v>
      </c>
      <c r="V430" s="18">
        <v>5.1997357323340099</v>
      </c>
      <c r="W430" s="16">
        <v>4.8800428640852198E-2</v>
      </c>
      <c r="X430" s="18">
        <v>2.7236831118309901</v>
      </c>
      <c r="Y430" s="16">
        <v>2.28570693476935E-2</v>
      </c>
      <c r="Z430" s="15">
        <v>8070747.4900000002</v>
      </c>
      <c r="AA430" s="16">
        <v>0.17857403792507401</v>
      </c>
      <c r="AB430" s="17">
        <v>1537664.04</v>
      </c>
      <c r="AC430" s="16">
        <v>0.12126765171012401</v>
      </c>
      <c r="AD430" s="17">
        <v>2919508.58</v>
      </c>
      <c r="AE430" s="16">
        <v>0.14510830604133901</v>
      </c>
      <c r="AF430" s="18">
        <v>5.2487066615669802</v>
      </c>
      <c r="AG430" s="16">
        <v>5.1108569954325597E-2</v>
      </c>
      <c r="AH430" s="18">
        <v>2.7644198565773701</v>
      </c>
      <c r="AI430" s="16">
        <v>2.9224949035106199E-2</v>
      </c>
      <c r="AJ430" s="15">
        <v>14579935.85</v>
      </c>
      <c r="AK430" s="16">
        <v>0.14949669006845401</v>
      </c>
      <c r="AL430" s="17">
        <v>2826237.47</v>
      </c>
      <c r="AM430" s="16">
        <v>0.12716834450415099</v>
      </c>
      <c r="AN430" s="17">
        <v>5363468.6900000004</v>
      </c>
      <c r="AO430" s="16">
        <v>0.12902723613759001</v>
      </c>
      <c r="AP430" s="18">
        <v>5.1587794743942696</v>
      </c>
      <c r="AQ430" s="16">
        <v>1.9809237611375E-2</v>
      </c>
      <c r="AR430" s="18">
        <v>2.71837810430101</v>
      </c>
      <c r="AS430" s="16">
        <v>1.8130168410188201E-2</v>
      </c>
    </row>
    <row r="431" spans="2:45" x14ac:dyDescent="0.2">
      <c r="B431" s="29"/>
      <c r="C431" s="29"/>
      <c r="D431" s="29"/>
      <c r="E431" s="14" t="s">
        <v>327</v>
      </c>
      <c r="F431" s="15">
        <v>12131333.84</v>
      </c>
      <c r="G431" s="16">
        <v>8.0960999689418597E-2</v>
      </c>
      <c r="H431" s="17">
        <v>2509315.94</v>
      </c>
      <c r="I431" s="16">
        <v>8.4072818902913002E-2</v>
      </c>
      <c r="J431" s="17">
        <v>4722744.18</v>
      </c>
      <c r="K431" s="16">
        <v>5.9553031419789001E-2</v>
      </c>
      <c r="L431" s="18">
        <v>4.8345183030240504</v>
      </c>
      <c r="M431" s="16">
        <v>-2.8704891029769802E-3</v>
      </c>
      <c r="N431" s="18">
        <v>2.5687044179471101</v>
      </c>
      <c r="O431" s="16">
        <v>2.0204716172576201E-2</v>
      </c>
      <c r="P431" s="15">
        <v>42023388.039999999</v>
      </c>
      <c r="Q431" s="16">
        <v>8.8116536703688297E-2</v>
      </c>
      <c r="R431" s="17">
        <v>8822707.6400000006</v>
      </c>
      <c r="S431" s="16">
        <v>9.5448450210038199E-2</v>
      </c>
      <c r="T431" s="17">
        <v>16571644.960000001</v>
      </c>
      <c r="U431" s="16">
        <v>7.3545319914432597E-2</v>
      </c>
      <c r="V431" s="18">
        <v>4.7630942511883996</v>
      </c>
      <c r="W431" s="16">
        <v>-6.6930703174065999E-3</v>
      </c>
      <c r="X431" s="18">
        <v>2.53586099276411</v>
      </c>
      <c r="Y431" s="16">
        <v>1.35729871100525E-2</v>
      </c>
      <c r="Z431" s="15">
        <v>81808436.140000001</v>
      </c>
      <c r="AA431" s="16">
        <v>8.9377690424916695E-2</v>
      </c>
      <c r="AB431" s="17">
        <v>17174225.399999999</v>
      </c>
      <c r="AC431" s="16">
        <v>9.5027069457971999E-2</v>
      </c>
      <c r="AD431" s="17">
        <v>32287778.359999999</v>
      </c>
      <c r="AE431" s="16">
        <v>7.2187235206280898E-2</v>
      </c>
      <c r="AF431" s="18">
        <v>4.7634425561923699</v>
      </c>
      <c r="AG431" s="16">
        <v>-5.1591227199997902E-3</v>
      </c>
      <c r="AH431" s="18">
        <v>2.5337276299365699</v>
      </c>
      <c r="AI431" s="16">
        <v>1.60330720737673E-2</v>
      </c>
      <c r="AJ431" s="15">
        <v>152839454.33000001</v>
      </c>
      <c r="AK431" s="16">
        <v>7.1858495498202404E-2</v>
      </c>
      <c r="AL431" s="17">
        <v>31992096.260000002</v>
      </c>
      <c r="AM431" s="16">
        <v>8.2329612062767801E-2</v>
      </c>
      <c r="AN431" s="17">
        <v>60665630.539999999</v>
      </c>
      <c r="AO431" s="16">
        <v>6.05098269764726E-2</v>
      </c>
      <c r="AP431" s="18">
        <v>4.7774129299897297</v>
      </c>
      <c r="AQ431" s="16">
        <v>-9.6746097010215696E-3</v>
      </c>
      <c r="AR431" s="18">
        <v>2.5193746932082899</v>
      </c>
      <c r="AS431" s="16">
        <v>1.0701144141289899E-2</v>
      </c>
    </row>
    <row r="432" spans="2:45" x14ac:dyDescent="0.2">
      <c r="B432" s="28" t="s">
        <v>19</v>
      </c>
      <c r="C432" s="28" t="s">
        <v>11</v>
      </c>
      <c r="D432" s="28" t="s">
        <v>24</v>
      </c>
      <c r="E432" s="14" t="s">
        <v>271</v>
      </c>
      <c r="F432" s="15">
        <v>90809.27</v>
      </c>
      <c r="G432" s="16">
        <v>0.173573891421896</v>
      </c>
      <c r="H432" s="17">
        <v>19478.53</v>
      </c>
      <c r="I432" s="16">
        <v>0.10475238180582799</v>
      </c>
      <c r="J432" s="17">
        <v>29356.43</v>
      </c>
      <c r="K432" s="16">
        <v>0.10260714167670699</v>
      </c>
      <c r="L432" s="18">
        <v>4.6620186430906196</v>
      </c>
      <c r="M432" s="16">
        <v>6.2295868965290199E-2</v>
      </c>
      <c r="N432" s="18">
        <v>3.0933349184488699</v>
      </c>
      <c r="O432" s="16">
        <v>6.4362679201651798E-2</v>
      </c>
      <c r="P432" s="15">
        <v>266956.40000000002</v>
      </c>
      <c r="Q432" s="16">
        <v>7.4317356000758603E-2</v>
      </c>
      <c r="R432" s="17">
        <v>61235.51</v>
      </c>
      <c r="S432" s="16">
        <v>7.8948374595915305E-2</v>
      </c>
      <c r="T432" s="17">
        <v>91722.99</v>
      </c>
      <c r="U432" s="16">
        <v>7.4299842163184193E-2</v>
      </c>
      <c r="V432" s="18">
        <v>4.3595031706276304</v>
      </c>
      <c r="W432" s="16">
        <v>-4.29215957333565E-3</v>
      </c>
      <c r="X432" s="18">
        <v>2.9104633418513699</v>
      </c>
      <c r="Y432" s="16">
        <v>1.6302559943660199E-5</v>
      </c>
      <c r="Z432" s="15">
        <v>523348.1</v>
      </c>
      <c r="AA432" s="16">
        <v>9.6131649711454603E-2</v>
      </c>
      <c r="AB432" s="17">
        <v>122332.89</v>
      </c>
      <c r="AC432" s="16">
        <v>0.149625706200089</v>
      </c>
      <c r="AD432" s="17">
        <v>182669.09</v>
      </c>
      <c r="AE432" s="16">
        <v>0.14714977359268999</v>
      </c>
      <c r="AF432" s="18">
        <v>4.2780653673758504</v>
      </c>
      <c r="AG432" s="16">
        <v>-4.6531715670703203E-2</v>
      </c>
      <c r="AH432" s="18">
        <v>2.86500633467874</v>
      </c>
      <c r="AI432" s="16">
        <v>-4.4473812448617797E-2</v>
      </c>
      <c r="AJ432" s="15">
        <v>1022687.63</v>
      </c>
      <c r="AK432" s="16">
        <v>0.13215094620767701</v>
      </c>
      <c r="AL432" s="17">
        <v>240342.72</v>
      </c>
      <c r="AM432" s="16">
        <v>0.18562525806074501</v>
      </c>
      <c r="AN432" s="17">
        <v>358158.21</v>
      </c>
      <c r="AO432" s="16">
        <v>0.16937725354629199</v>
      </c>
      <c r="AP432" s="18">
        <v>4.2551221439118301</v>
      </c>
      <c r="AQ432" s="16">
        <v>-4.5102203659638601E-2</v>
      </c>
      <c r="AR432" s="18">
        <v>2.8554074748139899</v>
      </c>
      <c r="AS432" s="16">
        <v>-3.1834300885981298E-2</v>
      </c>
    </row>
    <row r="433" spans="2:45" x14ac:dyDescent="0.2">
      <c r="B433" s="29"/>
      <c r="C433" s="29"/>
      <c r="D433" s="29"/>
      <c r="E433" s="14" t="s">
        <v>272</v>
      </c>
      <c r="F433" s="15">
        <v>210611.58</v>
      </c>
      <c r="G433" s="16">
        <v>0.19747690818910299</v>
      </c>
      <c r="H433" s="17">
        <v>43196.13</v>
      </c>
      <c r="I433" s="16">
        <v>0.31912047091933798</v>
      </c>
      <c r="J433" s="17">
        <v>78705.8</v>
      </c>
      <c r="K433" s="16">
        <v>0.21207669185044001</v>
      </c>
      <c r="L433" s="18">
        <v>4.8757048374472403</v>
      </c>
      <c r="M433" s="16">
        <v>-9.2215658396581204E-2</v>
      </c>
      <c r="N433" s="18">
        <v>2.6759346833397299</v>
      </c>
      <c r="O433" s="16">
        <v>-1.20452639337924E-2</v>
      </c>
      <c r="P433" s="15">
        <v>719612.8</v>
      </c>
      <c r="Q433" s="16">
        <v>0.233834627745032</v>
      </c>
      <c r="R433" s="17">
        <v>146786.76999999999</v>
      </c>
      <c r="S433" s="16">
        <v>0.32985266477390202</v>
      </c>
      <c r="T433" s="17">
        <v>268082.26</v>
      </c>
      <c r="U433" s="16">
        <v>0.21879405691058301</v>
      </c>
      <c r="V433" s="18">
        <v>4.9024363707982701</v>
      </c>
      <c r="W433" s="16">
        <v>-7.2202011224450094E-2</v>
      </c>
      <c r="X433" s="18">
        <v>2.68429846868644</v>
      </c>
      <c r="Y433" s="16">
        <v>1.2340535096285001E-2</v>
      </c>
      <c r="Z433" s="15">
        <v>1342827.48</v>
      </c>
      <c r="AA433" s="16">
        <v>0.187894603846186</v>
      </c>
      <c r="AB433" s="17">
        <v>272967.24</v>
      </c>
      <c r="AC433" s="16">
        <v>0.26596138743944198</v>
      </c>
      <c r="AD433" s="17">
        <v>501309.44</v>
      </c>
      <c r="AE433" s="16">
        <v>0.17052248847040699</v>
      </c>
      <c r="AF433" s="18">
        <v>4.9193723026983003</v>
      </c>
      <c r="AG433" s="16">
        <v>-6.1666006852827603E-2</v>
      </c>
      <c r="AH433" s="18">
        <v>2.6786399234772</v>
      </c>
      <c r="AI433" s="16">
        <v>1.4841334145129999E-2</v>
      </c>
      <c r="AJ433" s="15">
        <v>2517353.4700000002</v>
      </c>
      <c r="AK433" s="16">
        <v>0.18185959594021001</v>
      </c>
      <c r="AL433" s="17">
        <v>497516.02</v>
      </c>
      <c r="AM433" s="16">
        <v>0.221279037858505</v>
      </c>
      <c r="AN433" s="17">
        <v>944439.25</v>
      </c>
      <c r="AO433" s="16">
        <v>0.15744376495857901</v>
      </c>
      <c r="AP433" s="18">
        <v>5.0598440428109202</v>
      </c>
      <c r="AQ433" s="16">
        <v>-3.2277178839830702E-2</v>
      </c>
      <c r="AR433" s="18">
        <v>2.6654477458449599</v>
      </c>
      <c r="AS433" s="16">
        <v>2.10946153245763E-2</v>
      </c>
    </row>
    <row r="434" spans="2:45" x14ac:dyDescent="0.2">
      <c r="B434" s="29"/>
      <c r="C434" s="29"/>
      <c r="D434" s="29"/>
      <c r="E434" s="14" t="s">
        <v>273</v>
      </c>
      <c r="F434" s="15">
        <v>366230.11</v>
      </c>
      <c r="G434" s="16">
        <v>0.16559206237868199</v>
      </c>
      <c r="H434" s="17">
        <v>79248.05</v>
      </c>
      <c r="I434" s="16">
        <v>0.164833509226296</v>
      </c>
      <c r="J434" s="17">
        <v>138566.85999999999</v>
      </c>
      <c r="K434" s="16">
        <v>0.16160070309577701</v>
      </c>
      <c r="L434" s="18">
        <v>4.6213138367442497</v>
      </c>
      <c r="M434" s="16">
        <v>6.5121165074473204E-4</v>
      </c>
      <c r="N434" s="18">
        <v>2.6429848377887799</v>
      </c>
      <c r="O434" s="16">
        <v>3.4360854571348202E-3</v>
      </c>
      <c r="P434" s="15">
        <v>1209075.1299999999</v>
      </c>
      <c r="Q434" s="16">
        <v>0.15739539995026999</v>
      </c>
      <c r="R434" s="17">
        <v>263232.27</v>
      </c>
      <c r="S434" s="16">
        <v>0.152280906003746</v>
      </c>
      <c r="T434" s="17">
        <v>458937.08</v>
      </c>
      <c r="U434" s="16">
        <v>0.14534347433196701</v>
      </c>
      <c r="V434" s="18">
        <v>4.5931873398348904</v>
      </c>
      <c r="W434" s="16">
        <v>4.4385825712080097E-3</v>
      </c>
      <c r="X434" s="18">
        <v>2.6345117504996498</v>
      </c>
      <c r="Y434" s="16">
        <v>1.0522542703037799E-2</v>
      </c>
      <c r="Z434" s="15">
        <v>2362274.19</v>
      </c>
      <c r="AA434" s="16">
        <v>4.3224150664039798E-2</v>
      </c>
      <c r="AB434" s="17">
        <v>515194.64</v>
      </c>
      <c r="AC434" s="16">
        <v>-1.1814331407661799E-2</v>
      </c>
      <c r="AD434" s="17">
        <v>900492.21</v>
      </c>
      <c r="AE434" s="16">
        <v>-3.9370018849099499E-2</v>
      </c>
      <c r="AF434" s="18">
        <v>4.5852072335224596</v>
      </c>
      <c r="AG434" s="16">
        <v>5.5696498968765197E-2</v>
      </c>
      <c r="AH434" s="18">
        <v>2.62331440934953</v>
      </c>
      <c r="AI434" s="16">
        <v>8.5979171099975396E-2</v>
      </c>
      <c r="AJ434" s="15">
        <v>4500908.01</v>
      </c>
      <c r="AK434" s="16">
        <v>7.2949766276158203E-3</v>
      </c>
      <c r="AL434" s="17">
        <v>972979.65</v>
      </c>
      <c r="AM434" s="16">
        <v>-4.7598955559313601E-2</v>
      </c>
      <c r="AN434" s="17">
        <v>1709713.6</v>
      </c>
      <c r="AO434" s="16">
        <v>-8.0748170730562993E-2</v>
      </c>
      <c r="AP434" s="18">
        <v>4.6259014872510402</v>
      </c>
      <c r="AQ434" s="16">
        <v>5.7637412839217098E-2</v>
      </c>
      <c r="AR434" s="18">
        <v>2.6325508611500799</v>
      </c>
      <c r="AS434" s="16">
        <v>9.5776961823562601E-2</v>
      </c>
    </row>
    <row r="435" spans="2:45" x14ac:dyDescent="0.2">
      <c r="B435" s="29"/>
      <c r="C435" s="29"/>
      <c r="D435" s="29"/>
      <c r="E435" s="14" t="s">
        <v>274</v>
      </c>
      <c r="F435" s="15">
        <v>145275.51</v>
      </c>
      <c r="G435" s="16">
        <v>0.113364007480186</v>
      </c>
      <c r="H435" s="17">
        <v>32362.92</v>
      </c>
      <c r="I435" s="16">
        <v>0.127912014071838</v>
      </c>
      <c r="J435" s="17">
        <v>54796.480000000003</v>
      </c>
      <c r="K435" s="16">
        <v>0.15041365066075399</v>
      </c>
      <c r="L435" s="18">
        <v>4.4889493902280799</v>
      </c>
      <c r="M435" s="16">
        <v>-1.28981750439312E-2</v>
      </c>
      <c r="N435" s="18">
        <v>2.6511832511869402</v>
      </c>
      <c r="O435" s="16">
        <v>-3.22054968308901E-2</v>
      </c>
      <c r="P435" s="15">
        <v>478964.1</v>
      </c>
      <c r="Q435" s="16">
        <v>0.11013820587802201</v>
      </c>
      <c r="R435" s="17">
        <v>106883.14</v>
      </c>
      <c r="S435" s="16">
        <v>0.133509088539327</v>
      </c>
      <c r="T435" s="17">
        <v>181685.14</v>
      </c>
      <c r="U435" s="16">
        <v>0.134192147864308</v>
      </c>
      <c r="V435" s="18">
        <v>4.4811941340795203</v>
      </c>
      <c r="W435" s="16">
        <v>-2.0618169627048901E-2</v>
      </c>
      <c r="X435" s="18">
        <v>2.6362315597191901</v>
      </c>
      <c r="Y435" s="16">
        <v>-2.12079955160854E-2</v>
      </c>
      <c r="Z435" s="15">
        <v>873389.77</v>
      </c>
      <c r="AA435" s="16">
        <v>0.10002866481065199</v>
      </c>
      <c r="AB435" s="17">
        <v>195613.83</v>
      </c>
      <c r="AC435" s="16">
        <v>0.111855813637039</v>
      </c>
      <c r="AD435" s="17">
        <v>330445.87</v>
      </c>
      <c r="AE435" s="16">
        <v>0.103088469335042</v>
      </c>
      <c r="AF435" s="18">
        <v>4.4648671824481898</v>
      </c>
      <c r="AG435" s="16">
        <v>-1.06373044789851E-2</v>
      </c>
      <c r="AH435" s="18">
        <v>2.64306456606645</v>
      </c>
      <c r="AI435" s="16">
        <v>-2.77385233319964E-3</v>
      </c>
      <c r="AJ435" s="15">
        <v>1680749.57</v>
      </c>
      <c r="AK435" s="16">
        <v>0.11442254431467599</v>
      </c>
      <c r="AL435" s="17">
        <v>373364</v>
      </c>
      <c r="AM435" s="16">
        <v>0.15296981040063001</v>
      </c>
      <c r="AN435" s="17">
        <v>631718.74</v>
      </c>
      <c r="AO435" s="16">
        <v>0.107600095885131</v>
      </c>
      <c r="AP435" s="18">
        <v>4.5016379993786204</v>
      </c>
      <c r="AQ435" s="16">
        <v>-3.3433022910252401E-2</v>
      </c>
      <c r="AR435" s="18">
        <v>2.6605979268558699</v>
      </c>
      <c r="AS435" s="16">
        <v>6.1596676046631596E-3</v>
      </c>
    </row>
    <row r="436" spans="2:45" x14ac:dyDescent="0.2">
      <c r="B436" s="29"/>
      <c r="C436" s="29"/>
      <c r="D436" s="29"/>
      <c r="E436" s="14" t="s">
        <v>275</v>
      </c>
      <c r="F436" s="15">
        <v>317808.84000000003</v>
      </c>
      <c r="G436" s="16">
        <v>0.10313853621892199</v>
      </c>
      <c r="H436" s="17">
        <v>75903.070000000007</v>
      </c>
      <c r="I436" s="16">
        <v>0.11669949934457199</v>
      </c>
      <c r="J436" s="17">
        <v>114317.27</v>
      </c>
      <c r="K436" s="16">
        <v>0.155038876392733</v>
      </c>
      <c r="L436" s="18">
        <v>4.1870353860522398</v>
      </c>
      <c r="M436" s="16">
        <v>-1.21437890261527E-2</v>
      </c>
      <c r="N436" s="18">
        <v>2.78005974075483</v>
      </c>
      <c r="O436" s="16">
        <v>-4.4933847019850599E-2</v>
      </c>
      <c r="P436" s="15">
        <v>981847.87</v>
      </c>
      <c r="Q436" s="16">
        <v>3.3228961740548797E-2</v>
      </c>
      <c r="R436" s="17">
        <v>235028.32</v>
      </c>
      <c r="S436" s="16">
        <v>1.9624053078616002E-2</v>
      </c>
      <c r="T436" s="17">
        <v>350573.88</v>
      </c>
      <c r="U436" s="16">
        <v>5.2973182865690499E-2</v>
      </c>
      <c r="V436" s="18">
        <v>4.1775726006125602</v>
      </c>
      <c r="W436" s="16">
        <v>1.33430636721982E-2</v>
      </c>
      <c r="X436" s="18">
        <v>2.80068746137048</v>
      </c>
      <c r="Y436" s="16">
        <v>-1.87509249489216E-2</v>
      </c>
      <c r="Z436" s="15">
        <v>1918610.68</v>
      </c>
      <c r="AA436" s="16">
        <v>-9.4771375063738103E-2</v>
      </c>
      <c r="AB436" s="17">
        <v>461313.35</v>
      </c>
      <c r="AC436" s="16">
        <v>-0.12289573079713</v>
      </c>
      <c r="AD436" s="17">
        <v>682652.51</v>
      </c>
      <c r="AE436" s="16">
        <v>-0.14650382672194701</v>
      </c>
      <c r="AF436" s="18">
        <v>4.1590183332002004</v>
      </c>
      <c r="AG436" s="16">
        <v>3.2065008370044203E-2</v>
      </c>
      <c r="AH436" s="18">
        <v>2.81052314595606</v>
      </c>
      <c r="AI436" s="16">
        <v>6.0612400240201002E-2</v>
      </c>
      <c r="AJ436" s="15">
        <v>3947599.37</v>
      </c>
      <c r="AK436" s="16">
        <v>-9.5348216353232998E-2</v>
      </c>
      <c r="AL436" s="17">
        <v>933803.2</v>
      </c>
      <c r="AM436" s="16">
        <v>-0.10918085482246701</v>
      </c>
      <c r="AN436" s="17">
        <v>1383818.84</v>
      </c>
      <c r="AO436" s="16">
        <v>-0.158440947392609</v>
      </c>
      <c r="AP436" s="18">
        <v>4.2274425382136203</v>
      </c>
      <c r="AQ436" s="16">
        <v>1.55279986337486E-2</v>
      </c>
      <c r="AR436" s="18">
        <v>2.8526850884614401</v>
      </c>
      <c r="AS436" s="16">
        <v>7.4971246336066402E-2</v>
      </c>
    </row>
    <row r="437" spans="2:45" x14ac:dyDescent="0.2">
      <c r="B437" s="29"/>
      <c r="C437" s="29"/>
      <c r="D437" s="29"/>
      <c r="E437" s="14" t="s">
        <v>276</v>
      </c>
      <c r="F437" s="15">
        <v>159439.43</v>
      </c>
      <c r="G437" s="16">
        <v>9.1539400089255801E-3</v>
      </c>
      <c r="H437" s="17">
        <v>33927.019999999997</v>
      </c>
      <c r="I437" s="16">
        <v>-2.50786284384228E-2</v>
      </c>
      <c r="J437" s="17">
        <v>59620.57</v>
      </c>
      <c r="K437" s="16">
        <v>-2.1157859689032499E-2</v>
      </c>
      <c r="L437" s="18">
        <v>4.6994823005380404</v>
      </c>
      <c r="M437" s="16">
        <v>3.51131582975934E-2</v>
      </c>
      <c r="N437" s="18">
        <v>2.67423525135704</v>
      </c>
      <c r="O437" s="16">
        <v>3.0966995033875799E-2</v>
      </c>
      <c r="P437" s="15">
        <v>482223.86</v>
      </c>
      <c r="Q437" s="16">
        <v>-6.1148836467208902E-2</v>
      </c>
      <c r="R437" s="17">
        <v>106114.18</v>
      </c>
      <c r="S437" s="16">
        <v>-7.0423813452945599E-2</v>
      </c>
      <c r="T437" s="17">
        <v>186903.55</v>
      </c>
      <c r="U437" s="16">
        <v>-6.50869687703962E-2</v>
      </c>
      <c r="V437" s="18">
        <v>4.54438662203298</v>
      </c>
      <c r="W437" s="16">
        <v>9.9776404774189805E-3</v>
      </c>
      <c r="X437" s="18">
        <v>2.5800679548355299</v>
      </c>
      <c r="Y437" s="16">
        <v>4.2122980123699798E-3</v>
      </c>
      <c r="Z437" s="15">
        <v>978218.51</v>
      </c>
      <c r="AA437" s="16">
        <v>-2.6903238837862602E-2</v>
      </c>
      <c r="AB437" s="17">
        <v>219359.4</v>
      </c>
      <c r="AC437" s="16">
        <v>-3.2395475730708702E-2</v>
      </c>
      <c r="AD437" s="17">
        <v>385267.66</v>
      </c>
      <c r="AE437" s="16">
        <v>-2.7582773206300999E-2</v>
      </c>
      <c r="AF437" s="18">
        <v>4.4594328303232</v>
      </c>
      <c r="AG437" s="16">
        <v>5.6761174168688602E-3</v>
      </c>
      <c r="AH437" s="18">
        <v>2.5390620899766199</v>
      </c>
      <c r="AI437" s="16">
        <v>6.9880947160821602E-4</v>
      </c>
      <c r="AJ437" s="15">
        <v>2090493.59</v>
      </c>
      <c r="AK437" s="16">
        <v>-2.2252630209291899E-2</v>
      </c>
      <c r="AL437" s="17">
        <v>457365.18</v>
      </c>
      <c r="AM437" s="16">
        <v>-3.4933732944230501E-2</v>
      </c>
      <c r="AN437" s="17">
        <v>803863.68</v>
      </c>
      <c r="AO437" s="16">
        <v>-3.62609676724737E-2</v>
      </c>
      <c r="AP437" s="18">
        <v>4.57073183839662</v>
      </c>
      <c r="AQ437" s="16">
        <v>1.31401367634849E-2</v>
      </c>
      <c r="AR437" s="18">
        <v>2.6005573357910601</v>
      </c>
      <c r="AS437" s="16">
        <v>1.45354053258072E-2</v>
      </c>
    </row>
    <row r="438" spans="2:45" x14ac:dyDescent="0.2">
      <c r="B438" s="29"/>
      <c r="C438" s="29"/>
      <c r="D438" s="29"/>
      <c r="E438" s="14" t="s">
        <v>277</v>
      </c>
      <c r="F438" s="15">
        <v>81859.88</v>
      </c>
      <c r="G438" s="16">
        <v>1.02441324056088E-2</v>
      </c>
      <c r="H438" s="17">
        <v>16957.82</v>
      </c>
      <c r="I438" s="16">
        <v>3.4842550677799101E-2</v>
      </c>
      <c r="J438" s="17">
        <v>26433.26</v>
      </c>
      <c r="K438" s="16">
        <v>-1.01860006710284E-2</v>
      </c>
      <c r="L438" s="18">
        <v>4.82726435355488</v>
      </c>
      <c r="M438" s="16">
        <v>-2.3770203743631198E-2</v>
      </c>
      <c r="N438" s="18">
        <v>3.09685146667494</v>
      </c>
      <c r="O438" s="16">
        <v>2.0640375960016302E-2</v>
      </c>
      <c r="P438" s="15">
        <v>273549.21000000002</v>
      </c>
      <c r="Q438" s="16">
        <v>4.8340905946043199E-3</v>
      </c>
      <c r="R438" s="17">
        <v>57658.37</v>
      </c>
      <c r="S438" s="16">
        <v>1.8371474477910699E-2</v>
      </c>
      <c r="T438" s="17">
        <v>89041.95</v>
      </c>
      <c r="U438" s="16">
        <v>-3.8455121491191201E-2</v>
      </c>
      <c r="V438" s="18">
        <v>4.7443104964639096</v>
      </c>
      <c r="W438" s="16">
        <v>-1.32931687724722E-2</v>
      </c>
      <c r="X438" s="18">
        <v>3.0721385818706799</v>
      </c>
      <c r="Y438" s="16">
        <v>4.5020480118338098E-2</v>
      </c>
      <c r="Z438" s="15">
        <v>528000.89</v>
      </c>
      <c r="AA438" s="16">
        <v>1.3325320655989599E-2</v>
      </c>
      <c r="AB438" s="17">
        <v>112068.82</v>
      </c>
      <c r="AC438" s="16">
        <v>3.7579051774045399E-2</v>
      </c>
      <c r="AD438" s="17">
        <v>173770.2</v>
      </c>
      <c r="AE438" s="16">
        <v>-2.49375429363379E-2</v>
      </c>
      <c r="AF438" s="18">
        <v>4.7113986744930498</v>
      </c>
      <c r="AG438" s="16">
        <v>-2.33753091647203E-2</v>
      </c>
      <c r="AH438" s="18">
        <v>3.0385007901239698</v>
      </c>
      <c r="AI438" s="16">
        <v>3.9241448909389402E-2</v>
      </c>
      <c r="AJ438" s="15">
        <v>1084226.49</v>
      </c>
      <c r="AK438" s="16">
        <v>7.9305902013543206E-2</v>
      </c>
      <c r="AL438" s="17">
        <v>224081.34</v>
      </c>
      <c r="AM438" s="16">
        <v>0.109829415266334</v>
      </c>
      <c r="AN438" s="17">
        <v>364743.03</v>
      </c>
      <c r="AO438" s="16">
        <v>7.4024445469625305E-2</v>
      </c>
      <c r="AP438" s="18">
        <v>4.8385398355793496</v>
      </c>
      <c r="AQ438" s="16">
        <v>-2.7502887230165401E-2</v>
      </c>
      <c r="AR438" s="18">
        <v>2.9725763094088502</v>
      </c>
      <c r="AS438" s="16">
        <v>4.9174453767748599E-3</v>
      </c>
    </row>
    <row r="439" spans="2:45" x14ac:dyDescent="0.2">
      <c r="B439" s="29"/>
      <c r="C439" s="29"/>
      <c r="D439" s="29"/>
      <c r="E439" s="14" t="s">
        <v>278</v>
      </c>
      <c r="F439" s="15">
        <v>406200.57</v>
      </c>
      <c r="G439" s="16">
        <v>0.31408057030110897</v>
      </c>
      <c r="H439" s="17">
        <v>99350.3</v>
      </c>
      <c r="I439" s="16">
        <v>0.41316373333545803</v>
      </c>
      <c r="J439" s="17">
        <v>180335.68</v>
      </c>
      <c r="K439" s="16">
        <v>0.43769502803429</v>
      </c>
      <c r="L439" s="18">
        <v>4.0885691336613998</v>
      </c>
      <c r="M439" s="16">
        <v>-7.0114425311838993E-2</v>
      </c>
      <c r="N439" s="18">
        <v>2.2524692284965502</v>
      </c>
      <c r="O439" s="16">
        <v>-8.5981001062648305E-2</v>
      </c>
      <c r="P439" s="15">
        <v>1238959.5900000001</v>
      </c>
      <c r="Q439" s="16">
        <v>0.244032743085977</v>
      </c>
      <c r="R439" s="17">
        <v>310171.55</v>
      </c>
      <c r="S439" s="16">
        <v>0.328026122126585</v>
      </c>
      <c r="T439" s="17">
        <v>559404.5</v>
      </c>
      <c r="U439" s="16">
        <v>0.34506777305335401</v>
      </c>
      <c r="V439" s="18">
        <v>3.9944333708233399</v>
      </c>
      <c r="W439" s="16">
        <v>-6.3246782304333005E-2</v>
      </c>
      <c r="X439" s="18">
        <v>2.2147830237332702</v>
      </c>
      <c r="Y439" s="16">
        <v>-7.5115196417221197E-2</v>
      </c>
      <c r="Z439" s="15">
        <v>2348161.92</v>
      </c>
      <c r="AA439" s="16">
        <v>0.207521803161971</v>
      </c>
      <c r="AB439" s="17">
        <v>580738.22</v>
      </c>
      <c r="AC439" s="16">
        <v>0.289672605277005</v>
      </c>
      <c r="AD439" s="17">
        <v>1046666.9</v>
      </c>
      <c r="AE439" s="16">
        <v>0.304210510195699</v>
      </c>
      <c r="AF439" s="18">
        <v>4.0434086118871297</v>
      </c>
      <c r="AG439" s="16">
        <v>-6.3698958773641096E-2</v>
      </c>
      <c r="AH439" s="18">
        <v>2.2434663024119699</v>
      </c>
      <c r="AI439" s="16">
        <v>-7.4135813411915705E-2</v>
      </c>
      <c r="AJ439" s="15">
        <v>4283774.58</v>
      </c>
      <c r="AK439" s="16">
        <v>0.18060960655649599</v>
      </c>
      <c r="AL439" s="17">
        <v>1022426.2</v>
      </c>
      <c r="AM439" s="16">
        <v>0.22966720290040099</v>
      </c>
      <c r="AN439" s="17">
        <v>1879763.64</v>
      </c>
      <c r="AO439" s="16">
        <v>0.23649299649133901</v>
      </c>
      <c r="AP439" s="18">
        <v>4.18981299579373</v>
      </c>
      <c r="AQ439" s="16">
        <v>-3.9895018935361501E-2</v>
      </c>
      <c r="AR439" s="18">
        <v>2.27889000980996</v>
      </c>
      <c r="AS439" s="16">
        <v>-4.5195071944133199E-2</v>
      </c>
    </row>
    <row r="440" spans="2:45" x14ac:dyDescent="0.2">
      <c r="B440" s="29"/>
      <c r="C440" s="29"/>
      <c r="D440" s="29"/>
      <c r="E440" s="14" t="s">
        <v>279</v>
      </c>
      <c r="F440" s="15">
        <v>175178.74</v>
      </c>
      <c r="G440" s="16">
        <v>0.197072338252791</v>
      </c>
      <c r="H440" s="17">
        <v>40084.089999999997</v>
      </c>
      <c r="I440" s="16">
        <v>0.13830176344936099</v>
      </c>
      <c r="J440" s="17">
        <v>64504.55</v>
      </c>
      <c r="K440" s="16">
        <v>0.145714477541317</v>
      </c>
      <c r="L440" s="18">
        <v>4.3702810766067</v>
      </c>
      <c r="M440" s="16">
        <v>5.1630048103711003E-2</v>
      </c>
      <c r="N440" s="18">
        <v>2.7157578806456302</v>
      </c>
      <c r="O440" s="16">
        <v>4.4826055459896201E-2</v>
      </c>
      <c r="P440" s="15">
        <v>554757.04</v>
      </c>
      <c r="Q440" s="16">
        <v>0.205640129192562</v>
      </c>
      <c r="R440" s="17">
        <v>134182.71</v>
      </c>
      <c r="S440" s="16">
        <v>0.11005265653200801</v>
      </c>
      <c r="T440" s="17">
        <v>213144.48</v>
      </c>
      <c r="U440" s="16">
        <v>0.10763549320832699</v>
      </c>
      <c r="V440" s="18">
        <v>4.1343407060417796</v>
      </c>
      <c r="W440" s="16">
        <v>8.6110755285415799E-2</v>
      </c>
      <c r="X440" s="18">
        <v>2.6027276896873</v>
      </c>
      <c r="Y440" s="16">
        <v>8.8480945749001796E-2</v>
      </c>
      <c r="Z440" s="15">
        <v>1074837.1299999999</v>
      </c>
      <c r="AA440" s="16">
        <v>0.18291350159091299</v>
      </c>
      <c r="AB440" s="17">
        <v>256083.23</v>
      </c>
      <c r="AC440" s="16">
        <v>0.13176183590597301</v>
      </c>
      <c r="AD440" s="17">
        <v>403984.57</v>
      </c>
      <c r="AE440" s="16">
        <v>0.12930732938666301</v>
      </c>
      <c r="AF440" s="18">
        <v>4.19721795136683</v>
      </c>
      <c r="AG440" s="16">
        <v>4.5196492815109998E-2</v>
      </c>
      <c r="AH440" s="18">
        <v>2.6605895616260802</v>
      </c>
      <c r="AI440" s="16">
        <v>4.7468187630875999E-2</v>
      </c>
      <c r="AJ440" s="15">
        <v>2104225.04</v>
      </c>
      <c r="AK440" s="16">
        <v>0.35716910663745799</v>
      </c>
      <c r="AL440" s="17">
        <v>493051.51</v>
      </c>
      <c r="AM440" s="16">
        <v>0.19505473057591199</v>
      </c>
      <c r="AN440" s="17">
        <v>794757.44</v>
      </c>
      <c r="AO440" s="16">
        <v>0.191203941663313</v>
      </c>
      <c r="AP440" s="18">
        <v>4.2677590420522202</v>
      </c>
      <c r="AQ440" s="16">
        <v>0.13565435282066199</v>
      </c>
      <c r="AR440" s="18">
        <v>2.6476317604526001</v>
      </c>
      <c r="AS440" s="16">
        <v>0.139325567326786</v>
      </c>
    </row>
    <row r="441" spans="2:45" x14ac:dyDescent="0.2">
      <c r="B441" s="29"/>
      <c r="C441" s="29"/>
      <c r="D441" s="29"/>
      <c r="E441" s="14" t="s">
        <v>280</v>
      </c>
      <c r="F441" s="15">
        <v>72702.11</v>
      </c>
      <c r="G441" s="16">
        <v>-0.109206736701161</v>
      </c>
      <c r="H441" s="17">
        <v>14187.26</v>
      </c>
      <c r="I441" s="16">
        <v>-0.150895651913697</v>
      </c>
      <c r="J441" s="17">
        <v>23527.53</v>
      </c>
      <c r="K441" s="16">
        <v>-0.164552795295722</v>
      </c>
      <c r="L441" s="18">
        <v>5.1244644843331297</v>
      </c>
      <c r="M441" s="16">
        <v>4.9097517056052503E-2</v>
      </c>
      <c r="N441" s="18">
        <v>3.0900868046922101</v>
      </c>
      <c r="O441" s="16">
        <v>6.6247224579740499E-2</v>
      </c>
      <c r="P441" s="15">
        <v>242613.64</v>
      </c>
      <c r="Q441" s="16">
        <v>2.17538796458445E-2</v>
      </c>
      <c r="R441" s="17">
        <v>49988.58</v>
      </c>
      <c r="S441" s="16">
        <v>3.47303797727751E-2</v>
      </c>
      <c r="T441" s="17">
        <v>82556.34</v>
      </c>
      <c r="U441" s="16">
        <v>2.1489347012196899E-2</v>
      </c>
      <c r="V441" s="18">
        <v>4.85338131229173</v>
      </c>
      <c r="W441" s="16">
        <v>-1.2540948232118401E-2</v>
      </c>
      <c r="X441" s="18">
        <v>2.9387644849565802</v>
      </c>
      <c r="Y441" s="16">
        <v>2.5896758925721201E-4</v>
      </c>
      <c r="Z441" s="15">
        <v>483757.39</v>
      </c>
      <c r="AA441" s="16">
        <v>3.7326701005390601E-2</v>
      </c>
      <c r="AB441" s="17">
        <v>99643.4</v>
      </c>
      <c r="AC441" s="16">
        <v>5.0783130465502001E-2</v>
      </c>
      <c r="AD441" s="17">
        <v>165972.57</v>
      </c>
      <c r="AE441" s="16">
        <v>4.2098115311516401E-2</v>
      </c>
      <c r="AF441" s="18">
        <v>4.8548864249915198</v>
      </c>
      <c r="AG441" s="16">
        <v>-1.2806095825072901E-2</v>
      </c>
      <c r="AH441" s="18">
        <v>2.9146827695684898</v>
      </c>
      <c r="AI441" s="16">
        <v>-4.5786612949582804E-3</v>
      </c>
      <c r="AJ441" s="15">
        <v>1023071.02</v>
      </c>
      <c r="AK441" s="16">
        <v>0.126252954750144</v>
      </c>
      <c r="AL441" s="17">
        <v>202818.51</v>
      </c>
      <c r="AM441" s="16">
        <v>0.15623196046549301</v>
      </c>
      <c r="AN441" s="17">
        <v>346395.36</v>
      </c>
      <c r="AO441" s="16">
        <v>0.117928623496767</v>
      </c>
      <c r="AP441" s="18">
        <v>5.0442684940343998</v>
      </c>
      <c r="AQ441" s="16">
        <v>-2.5928193252225701E-2</v>
      </c>
      <c r="AR441" s="18">
        <v>2.9534778410426701</v>
      </c>
      <c r="AS441" s="16">
        <v>7.4462099622594497E-3</v>
      </c>
    </row>
    <row r="442" spans="2:45" x14ac:dyDescent="0.2">
      <c r="B442" s="29"/>
      <c r="C442" s="29"/>
      <c r="D442" s="29"/>
      <c r="E442" s="14" t="s">
        <v>281</v>
      </c>
      <c r="F442" s="15">
        <v>115208.31</v>
      </c>
      <c r="G442" s="16">
        <v>0.12923716416071501</v>
      </c>
      <c r="H442" s="17">
        <v>26697.25</v>
      </c>
      <c r="I442" s="16">
        <v>7.1056041659144503E-2</v>
      </c>
      <c r="J442" s="17">
        <v>45690.03</v>
      </c>
      <c r="K442" s="16">
        <v>8.0507831252645698E-2</v>
      </c>
      <c r="L442" s="18">
        <v>4.3153624436973796</v>
      </c>
      <c r="M442" s="16">
        <v>5.4321268205017301E-2</v>
      </c>
      <c r="N442" s="18">
        <v>2.52151968383474</v>
      </c>
      <c r="O442" s="16">
        <v>4.5098546719071E-2</v>
      </c>
      <c r="P442" s="15">
        <v>346421.58</v>
      </c>
      <c r="Q442" s="16">
        <v>9.7197885555199995E-2</v>
      </c>
      <c r="R442" s="17">
        <v>86094.87</v>
      </c>
      <c r="S442" s="16">
        <v>6.6806644333847198E-2</v>
      </c>
      <c r="T442" s="17">
        <v>147008.21</v>
      </c>
      <c r="U442" s="16">
        <v>8.2869511714262795E-2</v>
      </c>
      <c r="V442" s="18">
        <v>4.02371918326841</v>
      </c>
      <c r="W442" s="16">
        <v>2.8488050184886399E-2</v>
      </c>
      <c r="X442" s="18">
        <v>2.3564777776697001</v>
      </c>
      <c r="Y442" s="16">
        <v>1.32318563649043E-2</v>
      </c>
      <c r="Z442" s="15">
        <v>656677.9</v>
      </c>
      <c r="AA442" s="16">
        <v>0.10355300401287</v>
      </c>
      <c r="AB442" s="17">
        <v>161244.15</v>
      </c>
      <c r="AC442" s="16">
        <v>6.4085689557492595E-2</v>
      </c>
      <c r="AD442" s="17">
        <v>278396.82</v>
      </c>
      <c r="AE442" s="16">
        <v>8.8389580990245797E-2</v>
      </c>
      <c r="AF442" s="18">
        <v>4.0725688342801902</v>
      </c>
      <c r="AG442" s="16">
        <v>3.7090353570857999E-2</v>
      </c>
      <c r="AH442" s="18">
        <v>2.3587837677168899</v>
      </c>
      <c r="AI442" s="16">
        <v>1.39319810548244E-2</v>
      </c>
      <c r="AJ442" s="15">
        <v>1321688.79</v>
      </c>
      <c r="AK442" s="16">
        <v>0.207041303245247</v>
      </c>
      <c r="AL442" s="17">
        <v>317092.77</v>
      </c>
      <c r="AM442" s="16">
        <v>0.129156635721633</v>
      </c>
      <c r="AN442" s="17">
        <v>558156.48</v>
      </c>
      <c r="AO442" s="16">
        <v>0.15662516382224601</v>
      </c>
      <c r="AP442" s="18">
        <v>4.1681454610270698</v>
      </c>
      <c r="AQ442" s="16">
        <v>6.8975964059971903E-2</v>
      </c>
      <c r="AR442" s="18">
        <v>2.3679538576708801</v>
      </c>
      <c r="AS442" s="16">
        <v>4.3589004458794101E-2</v>
      </c>
    </row>
    <row r="443" spans="2:45" x14ac:dyDescent="0.2">
      <c r="B443" s="29"/>
      <c r="C443" s="29"/>
      <c r="D443" s="29"/>
      <c r="E443" s="14" t="s">
        <v>282</v>
      </c>
      <c r="F443" s="15">
        <v>256983.03</v>
      </c>
      <c r="G443" s="16">
        <v>7.0950889241737897E-2</v>
      </c>
      <c r="H443" s="17">
        <v>50835.96</v>
      </c>
      <c r="I443" s="16">
        <v>2.13906321954088E-2</v>
      </c>
      <c r="J443" s="17">
        <v>80478.41</v>
      </c>
      <c r="K443" s="16">
        <v>2.6278110029694799E-2</v>
      </c>
      <c r="L443" s="18">
        <v>5.0551426588580197</v>
      </c>
      <c r="M443" s="16">
        <v>4.85223336538761E-2</v>
      </c>
      <c r="N443" s="18">
        <v>3.1931921865752599</v>
      </c>
      <c r="O443" s="16">
        <v>4.3528921425353702E-2</v>
      </c>
      <c r="P443" s="15">
        <v>826881.01</v>
      </c>
      <c r="Q443" s="16">
        <v>6.9881173827763696E-2</v>
      </c>
      <c r="R443" s="17">
        <v>166894.21</v>
      </c>
      <c r="S443" s="16">
        <v>4.1361519165179599E-2</v>
      </c>
      <c r="T443" s="17">
        <v>263953.58</v>
      </c>
      <c r="U443" s="16">
        <v>3.6587447247466702E-2</v>
      </c>
      <c r="V443" s="18">
        <v>4.9545218494997503</v>
      </c>
      <c r="W443" s="16">
        <v>2.73868912358574E-2</v>
      </c>
      <c r="X443" s="18">
        <v>3.13267586671869</v>
      </c>
      <c r="Y443" s="16">
        <v>3.21185893854921E-2</v>
      </c>
      <c r="Z443" s="15">
        <v>1623212.53</v>
      </c>
      <c r="AA443" s="16">
        <v>0.121208120606249</v>
      </c>
      <c r="AB443" s="17">
        <v>329072</v>
      </c>
      <c r="AC443" s="16">
        <v>8.7053325443955804E-2</v>
      </c>
      <c r="AD443" s="17">
        <v>515421.92</v>
      </c>
      <c r="AE443" s="16">
        <v>6.5810878021251004E-2</v>
      </c>
      <c r="AF443" s="18">
        <v>4.9326971908883204</v>
      </c>
      <c r="AG443" s="16">
        <v>3.1419613337133001E-2</v>
      </c>
      <c r="AH443" s="18">
        <v>3.1492888971427502</v>
      </c>
      <c r="AI443" s="16">
        <v>5.1976615858760199E-2</v>
      </c>
      <c r="AJ443" s="15">
        <v>3115308.94</v>
      </c>
      <c r="AK443" s="16">
        <v>0.190145701334655</v>
      </c>
      <c r="AL443" s="17">
        <v>641072.52</v>
      </c>
      <c r="AM443" s="16">
        <v>0.231549844261148</v>
      </c>
      <c r="AN443" s="17">
        <v>999032.37</v>
      </c>
      <c r="AO443" s="16">
        <v>0.116290642361654</v>
      </c>
      <c r="AP443" s="18">
        <v>4.8595265633909897</v>
      </c>
      <c r="AQ443" s="16">
        <v>-3.3619542984338301E-2</v>
      </c>
      <c r="AR443" s="18">
        <v>3.1183263261029301</v>
      </c>
      <c r="AS443" s="16">
        <v>6.6161137763146999E-2</v>
      </c>
    </row>
    <row r="444" spans="2:45" x14ac:dyDescent="0.2">
      <c r="B444" s="29"/>
      <c r="C444" s="29"/>
      <c r="D444" s="29"/>
      <c r="E444" s="14" t="s">
        <v>283</v>
      </c>
      <c r="F444" s="15">
        <v>286264.17</v>
      </c>
      <c r="G444" s="16">
        <v>0.204668343762544</v>
      </c>
      <c r="H444" s="17">
        <v>58512.36</v>
      </c>
      <c r="I444" s="16">
        <v>5.5614248539771503E-2</v>
      </c>
      <c r="J444" s="17">
        <v>102069.29</v>
      </c>
      <c r="K444" s="16">
        <v>0.16022728654857901</v>
      </c>
      <c r="L444" s="18">
        <v>4.8923709452156796</v>
      </c>
      <c r="M444" s="16">
        <v>0.14120129150298899</v>
      </c>
      <c r="N444" s="18">
        <v>2.80460626305914</v>
      </c>
      <c r="O444" s="16">
        <v>3.8303751109119197E-2</v>
      </c>
      <c r="P444" s="15">
        <v>930362.41</v>
      </c>
      <c r="Q444" s="16">
        <v>0.21775852409452301</v>
      </c>
      <c r="R444" s="17">
        <v>187608.41</v>
      </c>
      <c r="S444" s="16">
        <v>5.6078282740576003E-2</v>
      </c>
      <c r="T444" s="17">
        <v>327024.28999999998</v>
      </c>
      <c r="U444" s="16">
        <v>0.15114867480420199</v>
      </c>
      <c r="V444" s="18">
        <v>4.9590655877313798</v>
      </c>
      <c r="W444" s="16">
        <v>0.15309494002128199</v>
      </c>
      <c r="X444" s="18">
        <v>2.84493365920923</v>
      </c>
      <c r="Y444" s="16">
        <v>5.7863810946618702E-2</v>
      </c>
      <c r="Z444" s="15">
        <v>1821484.98</v>
      </c>
      <c r="AA444" s="16">
        <v>0.25727705917744398</v>
      </c>
      <c r="AB444" s="17">
        <v>366561.21</v>
      </c>
      <c r="AC444" s="16">
        <v>8.3174213588744203E-2</v>
      </c>
      <c r="AD444" s="17">
        <v>639987.48</v>
      </c>
      <c r="AE444" s="16">
        <v>0.180557715598267</v>
      </c>
      <c r="AF444" s="18">
        <v>4.9691154718744004</v>
      </c>
      <c r="AG444" s="16">
        <v>0.160733927566339</v>
      </c>
      <c r="AH444" s="18">
        <v>2.8461259585890599</v>
      </c>
      <c r="AI444" s="16">
        <v>6.4985678010920297E-2</v>
      </c>
      <c r="AJ444" s="15">
        <v>3424586.16</v>
      </c>
      <c r="AK444" s="16">
        <v>0.27886134738434898</v>
      </c>
      <c r="AL444" s="17">
        <v>727242.35</v>
      </c>
      <c r="AM444" s="16">
        <v>0.141998309369332</v>
      </c>
      <c r="AN444" s="17">
        <v>1208703.42</v>
      </c>
      <c r="AO444" s="16">
        <v>0.20727416433506901</v>
      </c>
      <c r="AP444" s="18">
        <v>4.7090026591548204</v>
      </c>
      <c r="AQ444" s="16">
        <v>0.11984521946499201</v>
      </c>
      <c r="AR444" s="18">
        <v>2.8332724995516299</v>
      </c>
      <c r="AS444" s="16">
        <v>5.9296541882604401E-2</v>
      </c>
    </row>
    <row r="445" spans="2:45" x14ac:dyDescent="0.2">
      <c r="B445" s="29"/>
      <c r="C445" s="29"/>
      <c r="D445" s="29"/>
      <c r="E445" s="14" t="s">
        <v>284</v>
      </c>
      <c r="F445" s="15">
        <v>273269.87</v>
      </c>
      <c r="G445" s="16">
        <v>0.49254744549348201</v>
      </c>
      <c r="H445" s="17">
        <v>72627.070000000007</v>
      </c>
      <c r="I445" s="16">
        <v>0.45927742459191701</v>
      </c>
      <c r="J445" s="17">
        <v>118028.58</v>
      </c>
      <c r="K445" s="16">
        <v>0.48979842480605401</v>
      </c>
      <c r="L445" s="18">
        <v>3.7626448375240802</v>
      </c>
      <c r="M445" s="16">
        <v>2.2798969093124202E-2</v>
      </c>
      <c r="N445" s="18">
        <v>2.3152855859148702</v>
      </c>
      <c r="O445" s="16">
        <v>1.8452299597409201E-3</v>
      </c>
      <c r="P445" s="15">
        <v>769050.06</v>
      </c>
      <c r="Q445" s="16">
        <v>0.28487040778530698</v>
      </c>
      <c r="R445" s="17">
        <v>228782.92</v>
      </c>
      <c r="S445" s="16">
        <v>0.29516111948543799</v>
      </c>
      <c r="T445" s="17">
        <v>371727.19</v>
      </c>
      <c r="U445" s="16">
        <v>0.31809668987616602</v>
      </c>
      <c r="V445" s="18">
        <v>3.3614837156549999</v>
      </c>
      <c r="W445" s="16">
        <v>-7.9455069684458805E-3</v>
      </c>
      <c r="X445" s="18">
        <v>2.0688560877131401</v>
      </c>
      <c r="Y445" s="16">
        <v>-2.5207772954790299E-2</v>
      </c>
      <c r="Z445" s="15">
        <v>1408547.52</v>
      </c>
      <c r="AA445" s="16">
        <v>0.23255554774618201</v>
      </c>
      <c r="AB445" s="17">
        <v>406368.74</v>
      </c>
      <c r="AC445" s="16">
        <v>0.24784715988221401</v>
      </c>
      <c r="AD445" s="17">
        <v>665111.65</v>
      </c>
      <c r="AE445" s="16">
        <v>0.275010646947972</v>
      </c>
      <c r="AF445" s="18">
        <v>3.4661807893983201</v>
      </c>
      <c r="AG445" s="16">
        <v>-1.2254395111558E-2</v>
      </c>
      <c r="AH445" s="18">
        <v>2.1177610105010198</v>
      </c>
      <c r="AI445" s="16">
        <v>-3.3297838965828101E-2</v>
      </c>
      <c r="AJ445" s="15">
        <v>2640894.4700000002</v>
      </c>
      <c r="AK445" s="16">
        <v>0.26537449279502101</v>
      </c>
      <c r="AL445" s="17">
        <v>746906.66</v>
      </c>
      <c r="AM445" s="16">
        <v>0.17766637830469301</v>
      </c>
      <c r="AN445" s="17">
        <v>1242294.8700000001</v>
      </c>
      <c r="AO445" s="16">
        <v>0.20685957801980101</v>
      </c>
      <c r="AP445" s="18">
        <v>3.5357757688223099</v>
      </c>
      <c r="AQ445" s="16">
        <v>7.4476198103395203E-2</v>
      </c>
      <c r="AR445" s="18">
        <v>2.1258193475434699</v>
      </c>
      <c r="AS445" s="16">
        <v>4.84852718915572E-2</v>
      </c>
    </row>
    <row r="446" spans="2:45" x14ac:dyDescent="0.2">
      <c r="B446" s="29"/>
      <c r="C446" s="29"/>
      <c r="D446" s="29"/>
      <c r="E446" s="14" t="s">
        <v>285</v>
      </c>
      <c r="F446" s="15">
        <v>164465.45000000001</v>
      </c>
      <c r="G446" s="16">
        <v>0.80046986261554298</v>
      </c>
      <c r="H446" s="17">
        <v>51411.92</v>
      </c>
      <c r="I446" s="16">
        <v>0.81733062800019796</v>
      </c>
      <c r="J446" s="17">
        <v>81921.100000000006</v>
      </c>
      <c r="K446" s="16">
        <v>0.815576917749398</v>
      </c>
      <c r="L446" s="18">
        <v>3.1989750625924902</v>
      </c>
      <c r="M446" s="16">
        <v>-9.2777643896359892E-3</v>
      </c>
      <c r="N446" s="18">
        <v>2.0076079300692999</v>
      </c>
      <c r="O446" s="16">
        <v>-8.3208014962984998E-3</v>
      </c>
      <c r="P446" s="15">
        <v>428332.36</v>
      </c>
      <c r="Q446" s="16">
        <v>0.48026886397585</v>
      </c>
      <c r="R446" s="17">
        <v>155115.67000000001</v>
      </c>
      <c r="S446" s="16">
        <v>0.52595449337378697</v>
      </c>
      <c r="T446" s="17">
        <v>246423.04000000001</v>
      </c>
      <c r="U446" s="16">
        <v>0.52014169060840798</v>
      </c>
      <c r="V446" s="18">
        <v>2.7613738831157399</v>
      </c>
      <c r="W446" s="16">
        <v>-2.9939050998125799E-2</v>
      </c>
      <c r="X446" s="18">
        <v>1.7381993177261299</v>
      </c>
      <c r="Y446" s="16">
        <v>-2.6229677719449701E-2</v>
      </c>
      <c r="Z446" s="15">
        <v>768642.16</v>
      </c>
      <c r="AA446" s="16">
        <v>0.35951719587914499</v>
      </c>
      <c r="AB446" s="17">
        <v>271463.65999999997</v>
      </c>
      <c r="AC446" s="16">
        <v>0.44445973938032302</v>
      </c>
      <c r="AD446" s="17">
        <v>434660.66</v>
      </c>
      <c r="AE446" s="16">
        <v>0.44243680056680601</v>
      </c>
      <c r="AF446" s="18">
        <v>2.8314735018307799</v>
      </c>
      <c r="AG446" s="16">
        <v>-5.8805753587579099E-2</v>
      </c>
      <c r="AH446" s="18">
        <v>1.7683729647859101</v>
      </c>
      <c r="AI446" s="16">
        <v>-5.7485780073745898E-2</v>
      </c>
      <c r="AJ446" s="15">
        <v>1428654.71</v>
      </c>
      <c r="AK446" s="16">
        <v>0.248254956420393</v>
      </c>
      <c r="AL446" s="17">
        <v>509997.52</v>
      </c>
      <c r="AM446" s="16">
        <v>0.244072654098723</v>
      </c>
      <c r="AN446" s="17">
        <v>823306.99</v>
      </c>
      <c r="AO446" s="16">
        <v>0.23810624678022499</v>
      </c>
      <c r="AP446" s="18">
        <v>2.8012973670930799</v>
      </c>
      <c r="AQ446" s="16">
        <v>3.3617830179696099E-3</v>
      </c>
      <c r="AR446" s="18">
        <v>1.7352636712096901</v>
      </c>
      <c r="AS446" s="16">
        <v>8.1969618250127604E-3</v>
      </c>
    </row>
    <row r="447" spans="2:45" x14ac:dyDescent="0.2">
      <c r="B447" s="29"/>
      <c r="C447" s="29"/>
      <c r="D447" s="29"/>
      <c r="E447" s="14" t="s">
        <v>286</v>
      </c>
      <c r="F447" s="15">
        <v>185071.44</v>
      </c>
      <c r="G447" s="16">
        <v>0.128219671384421</v>
      </c>
      <c r="H447" s="17">
        <v>43567.83</v>
      </c>
      <c r="I447" s="16">
        <v>0.12649513025797199</v>
      </c>
      <c r="J447" s="17">
        <v>65377.33</v>
      </c>
      <c r="K447" s="16">
        <v>0.121223668904118</v>
      </c>
      <c r="L447" s="18">
        <v>4.2478920800048998</v>
      </c>
      <c r="M447" s="16">
        <v>1.53089088459232E-3</v>
      </c>
      <c r="N447" s="18">
        <v>2.8308197964034298</v>
      </c>
      <c r="O447" s="16">
        <v>6.2396136242303703E-3</v>
      </c>
      <c r="P447" s="15">
        <v>579823.54</v>
      </c>
      <c r="Q447" s="16">
        <v>6.6167379313070096E-2</v>
      </c>
      <c r="R447" s="17">
        <v>137530.51999999999</v>
      </c>
      <c r="S447" s="16">
        <v>6.1816920694705201E-2</v>
      </c>
      <c r="T447" s="17">
        <v>207770</v>
      </c>
      <c r="U447" s="16">
        <v>5.09899321568471E-2</v>
      </c>
      <c r="V447" s="18">
        <v>4.21596268231953</v>
      </c>
      <c r="W447" s="16">
        <v>4.0971833595556499E-3</v>
      </c>
      <c r="X447" s="18">
        <v>2.7906990422101399</v>
      </c>
      <c r="Y447" s="16">
        <v>1.44410966193327E-2</v>
      </c>
      <c r="Z447" s="15">
        <v>1134031.83</v>
      </c>
      <c r="AA447" s="16">
        <v>-6.7667975761659102E-2</v>
      </c>
      <c r="AB447" s="17">
        <v>268870.99</v>
      </c>
      <c r="AC447" s="16">
        <v>-9.5091264288852395E-2</v>
      </c>
      <c r="AD447" s="17">
        <v>405425.16</v>
      </c>
      <c r="AE447" s="16">
        <v>-0.148840466828043</v>
      </c>
      <c r="AF447" s="18">
        <v>4.2177545074684302</v>
      </c>
      <c r="AG447" s="16">
        <v>3.03050323695262E-2</v>
      </c>
      <c r="AH447" s="18">
        <v>2.7971422148541598</v>
      </c>
      <c r="AI447" s="16">
        <v>9.5366952848290901E-2</v>
      </c>
      <c r="AJ447" s="15">
        <v>2290949.7200000002</v>
      </c>
      <c r="AK447" s="16">
        <v>-0.129351737369234</v>
      </c>
      <c r="AL447" s="17">
        <v>532651.64</v>
      </c>
      <c r="AM447" s="16">
        <v>-0.14989448685329801</v>
      </c>
      <c r="AN447" s="17">
        <v>809358.69</v>
      </c>
      <c r="AO447" s="16">
        <v>-0.21509182749991601</v>
      </c>
      <c r="AP447" s="18">
        <v>4.3010281917089399</v>
      </c>
      <c r="AQ447" s="16">
        <v>2.41649409001292E-2</v>
      </c>
      <c r="AR447" s="18">
        <v>2.8305740684640099</v>
      </c>
      <c r="AS447" s="16">
        <v>0.10923582290853601</v>
      </c>
    </row>
    <row r="448" spans="2:45" x14ac:dyDescent="0.2">
      <c r="B448" s="29"/>
      <c r="C448" s="29"/>
      <c r="D448" s="29"/>
      <c r="E448" s="14" t="s">
        <v>287</v>
      </c>
      <c r="F448" s="15">
        <v>191735.63</v>
      </c>
      <c r="G448" s="16">
        <v>6.3182799579264107E-2</v>
      </c>
      <c r="H448" s="17">
        <v>44242.28</v>
      </c>
      <c r="I448" s="16">
        <v>4.8766056624759198E-2</v>
      </c>
      <c r="J448" s="17">
        <v>62171.76</v>
      </c>
      <c r="K448" s="16">
        <v>4.1625298262979497E-2</v>
      </c>
      <c r="L448" s="18">
        <v>4.3337646703560502</v>
      </c>
      <c r="M448" s="16">
        <v>1.37463859203283E-2</v>
      </c>
      <c r="N448" s="18">
        <v>3.0839665790384601</v>
      </c>
      <c r="O448" s="16">
        <v>2.0696023178617001E-2</v>
      </c>
      <c r="P448" s="15">
        <v>597837.15</v>
      </c>
      <c r="Q448" s="16">
        <v>2.2746221159318E-2</v>
      </c>
      <c r="R448" s="17">
        <v>147933.89000000001</v>
      </c>
      <c r="S448" s="16">
        <v>9.7435333883024305E-3</v>
      </c>
      <c r="T448" s="17">
        <v>207784.57</v>
      </c>
      <c r="U448" s="16">
        <v>-2.4809917678083E-2</v>
      </c>
      <c r="V448" s="18">
        <v>4.0412453833262996</v>
      </c>
      <c r="W448" s="16">
        <v>1.28772181658681E-2</v>
      </c>
      <c r="X448" s="18">
        <v>2.87719704114699</v>
      </c>
      <c r="Y448" s="16">
        <v>4.8766019773468498E-2</v>
      </c>
      <c r="Z448" s="15">
        <v>1164868.52</v>
      </c>
      <c r="AA448" s="16">
        <v>-0.12365548499889201</v>
      </c>
      <c r="AB448" s="17">
        <v>291009.03999999998</v>
      </c>
      <c r="AC448" s="16">
        <v>-0.132182639283416</v>
      </c>
      <c r="AD448" s="17">
        <v>410851.7</v>
      </c>
      <c r="AE448" s="16">
        <v>-0.22384920086174401</v>
      </c>
      <c r="AF448" s="18">
        <v>4.0028602547879597</v>
      </c>
      <c r="AG448" s="16">
        <v>9.8259779885977692E-3</v>
      </c>
      <c r="AH448" s="18">
        <v>2.83525301221828</v>
      </c>
      <c r="AI448" s="16">
        <v>0.129090527219833</v>
      </c>
      <c r="AJ448" s="15">
        <v>2409390.14</v>
      </c>
      <c r="AK448" s="16">
        <v>-0.18018256116772799</v>
      </c>
      <c r="AL448" s="17">
        <v>595974.49</v>
      </c>
      <c r="AM448" s="16">
        <v>-0.19381788494452801</v>
      </c>
      <c r="AN448" s="17">
        <v>847054.07</v>
      </c>
      <c r="AO448" s="16">
        <v>-0.28926205013463802</v>
      </c>
      <c r="AP448" s="18">
        <v>4.04277394490492</v>
      </c>
      <c r="AQ448" s="16">
        <v>1.6913453576009999E-2</v>
      </c>
      <c r="AR448" s="18">
        <v>2.8444348776932298</v>
      </c>
      <c r="AS448" s="16">
        <v>0.15347356784251201</v>
      </c>
    </row>
    <row r="449" spans="2:45" x14ac:dyDescent="0.2">
      <c r="B449" s="29"/>
      <c r="C449" s="29"/>
      <c r="D449" s="29"/>
      <c r="E449" s="14" t="s">
        <v>288</v>
      </c>
      <c r="F449" s="15">
        <v>228287.72</v>
      </c>
      <c r="G449" s="16">
        <v>0.130504249845073</v>
      </c>
      <c r="H449" s="17">
        <v>43253.91</v>
      </c>
      <c r="I449" s="16">
        <v>8.6350120718378096E-2</v>
      </c>
      <c r="J449" s="17">
        <v>71826.87</v>
      </c>
      <c r="K449" s="16">
        <v>8.7905307067572894E-2</v>
      </c>
      <c r="L449" s="18">
        <v>5.2778516439323004</v>
      </c>
      <c r="M449" s="16">
        <v>4.0644473898983298E-2</v>
      </c>
      <c r="N449" s="18">
        <v>3.1783052776767202</v>
      </c>
      <c r="O449" s="16">
        <v>3.9156848027816903E-2</v>
      </c>
      <c r="P449" s="15">
        <v>730388.57</v>
      </c>
      <c r="Q449" s="16">
        <v>0.12890863877933301</v>
      </c>
      <c r="R449" s="17">
        <v>138756.92000000001</v>
      </c>
      <c r="S449" s="16">
        <v>9.5379984746755506E-2</v>
      </c>
      <c r="T449" s="17">
        <v>231300.42</v>
      </c>
      <c r="U449" s="16">
        <v>9.4198906645133806E-2</v>
      </c>
      <c r="V449" s="18">
        <v>5.2637992397063904</v>
      </c>
      <c r="W449" s="16">
        <v>3.0609153443979398E-2</v>
      </c>
      <c r="X449" s="18">
        <v>3.1577485678581998</v>
      </c>
      <c r="Y449" s="16">
        <v>3.1721592777514802E-2</v>
      </c>
      <c r="Z449" s="15">
        <v>1400528.03</v>
      </c>
      <c r="AA449" s="16">
        <v>0.175577462016409</v>
      </c>
      <c r="AB449" s="17">
        <v>268105.40999999997</v>
      </c>
      <c r="AC449" s="16">
        <v>0.150472402929616</v>
      </c>
      <c r="AD449" s="17">
        <v>443895.92</v>
      </c>
      <c r="AE449" s="16">
        <v>0.12587936514023801</v>
      </c>
      <c r="AF449" s="18">
        <v>5.2237962299977498</v>
      </c>
      <c r="AG449" s="16">
        <v>2.18215222050211E-2</v>
      </c>
      <c r="AH449" s="18">
        <v>3.15508200661092</v>
      </c>
      <c r="AI449" s="16">
        <v>4.4141582495368502E-2</v>
      </c>
      <c r="AJ449" s="15">
        <v>2664062.0499999998</v>
      </c>
      <c r="AK449" s="16">
        <v>0.31600473252732902</v>
      </c>
      <c r="AL449" s="17">
        <v>516901.46</v>
      </c>
      <c r="AM449" s="16">
        <v>0.31861725934760898</v>
      </c>
      <c r="AN449" s="17">
        <v>851794.17</v>
      </c>
      <c r="AO449" s="16">
        <v>0.231819717626463</v>
      </c>
      <c r="AP449" s="18">
        <v>5.15390699418802</v>
      </c>
      <c r="AQ449" s="16">
        <v>-1.9812624184609201E-3</v>
      </c>
      <c r="AR449" s="18">
        <v>3.1275889690580998</v>
      </c>
      <c r="AS449" s="16">
        <v>6.8341993309766896E-2</v>
      </c>
    </row>
    <row r="450" spans="2:45" x14ac:dyDescent="0.2">
      <c r="B450" s="29"/>
      <c r="C450" s="29"/>
      <c r="D450" s="29"/>
      <c r="E450" s="14" t="s">
        <v>289</v>
      </c>
      <c r="F450" s="15">
        <v>125248.57</v>
      </c>
      <c r="G450" s="16">
        <v>0.20936132633643401</v>
      </c>
      <c r="H450" s="17">
        <v>31355.69</v>
      </c>
      <c r="I450" s="16">
        <v>0.240756949945828</v>
      </c>
      <c r="J450" s="17">
        <v>48262.32</v>
      </c>
      <c r="K450" s="16">
        <v>0.25214321276823698</v>
      </c>
      <c r="L450" s="18">
        <v>3.9944447084404802</v>
      </c>
      <c r="M450" s="16">
        <v>-2.5303604876655901E-2</v>
      </c>
      <c r="N450" s="18">
        <v>2.5951626444812401</v>
      </c>
      <c r="O450" s="16">
        <v>-3.4166927549142301E-2</v>
      </c>
      <c r="P450" s="15">
        <v>376857.18</v>
      </c>
      <c r="Q450" s="16">
        <v>0.14254032399261399</v>
      </c>
      <c r="R450" s="17">
        <v>100356.53</v>
      </c>
      <c r="S450" s="16">
        <v>0.16983704711542899</v>
      </c>
      <c r="T450" s="17">
        <v>152540.32</v>
      </c>
      <c r="U450" s="16">
        <v>0.172401267826261</v>
      </c>
      <c r="V450" s="18">
        <v>3.7551834444654499</v>
      </c>
      <c r="W450" s="16">
        <v>-2.3333782418776199E-2</v>
      </c>
      <c r="X450" s="18">
        <v>2.4705414279975302</v>
      </c>
      <c r="Y450" s="16">
        <v>-2.5469900667210998E-2</v>
      </c>
      <c r="Z450" s="15">
        <v>711178.4</v>
      </c>
      <c r="AA450" s="16">
        <v>0.15212201822267901</v>
      </c>
      <c r="AB450" s="17">
        <v>186102.75</v>
      </c>
      <c r="AC450" s="16">
        <v>0.16101687354941299</v>
      </c>
      <c r="AD450" s="17">
        <v>281523.75</v>
      </c>
      <c r="AE450" s="16">
        <v>0.16520578467795499</v>
      </c>
      <c r="AF450" s="18">
        <v>3.8214287537395299</v>
      </c>
      <c r="AG450" s="16">
        <v>-7.6612627511100304E-3</v>
      </c>
      <c r="AH450" s="18">
        <v>2.5261755002908299</v>
      </c>
      <c r="AI450" s="16">
        <v>-1.12287173882272E-2</v>
      </c>
      <c r="AJ450" s="15">
        <v>1381936.68</v>
      </c>
      <c r="AK450" s="16">
        <v>0.26419155952098899</v>
      </c>
      <c r="AL450" s="17">
        <v>354097.1</v>
      </c>
      <c r="AM450" s="16">
        <v>0.19637810371605299</v>
      </c>
      <c r="AN450" s="17">
        <v>548422.36</v>
      </c>
      <c r="AO450" s="16">
        <v>0.20336003744570399</v>
      </c>
      <c r="AP450" s="18">
        <v>3.90270544435411</v>
      </c>
      <c r="AQ450" s="16">
        <v>5.6682294330113299E-2</v>
      </c>
      <c r="AR450" s="18">
        <v>2.5198401465614899</v>
      </c>
      <c r="AS450" s="16">
        <v>5.055138959443E-2</v>
      </c>
    </row>
    <row r="451" spans="2:45" x14ac:dyDescent="0.2">
      <c r="B451" s="29"/>
      <c r="C451" s="29"/>
      <c r="D451" s="29"/>
      <c r="E451" s="14" t="s">
        <v>290</v>
      </c>
      <c r="F451" s="15">
        <v>98085.36</v>
      </c>
      <c r="G451" s="16">
        <v>9.2090194060324898E-2</v>
      </c>
      <c r="H451" s="17">
        <v>21656</v>
      </c>
      <c r="I451" s="16">
        <v>8.6831056388143604E-2</v>
      </c>
      <c r="J451" s="17">
        <v>38533.69</v>
      </c>
      <c r="K451" s="16">
        <v>0.14261784768373001</v>
      </c>
      <c r="L451" s="18">
        <v>4.5292463982268201</v>
      </c>
      <c r="M451" s="16">
        <v>4.8389652110779396E-3</v>
      </c>
      <c r="N451" s="18">
        <v>2.5454442592962199</v>
      </c>
      <c r="O451" s="16">
        <v>-4.4220956049156997E-2</v>
      </c>
      <c r="P451" s="15">
        <v>327720.3</v>
      </c>
      <c r="Q451" s="16">
        <v>8.4573703883983206E-2</v>
      </c>
      <c r="R451" s="17">
        <v>73101.45</v>
      </c>
      <c r="S451" s="16">
        <v>8.8560454261711705E-2</v>
      </c>
      <c r="T451" s="17">
        <v>128815.03999999999</v>
      </c>
      <c r="U451" s="16">
        <v>0.118278718567492</v>
      </c>
      <c r="V451" s="18">
        <v>4.4830889127370304</v>
      </c>
      <c r="W451" s="16">
        <v>-3.6624060355310898E-3</v>
      </c>
      <c r="X451" s="18">
        <v>2.54411519027592</v>
      </c>
      <c r="Y451" s="16">
        <v>-3.01400841524419E-2</v>
      </c>
      <c r="Z451" s="15">
        <v>614341.02</v>
      </c>
      <c r="AA451" s="16">
        <v>6.96168943125932E-2</v>
      </c>
      <c r="AB451" s="17">
        <v>137100.94</v>
      </c>
      <c r="AC451" s="16">
        <v>4.9641019107929098E-2</v>
      </c>
      <c r="AD451" s="17">
        <v>241167.39</v>
      </c>
      <c r="AE451" s="16">
        <v>7.5877269702023201E-2</v>
      </c>
      <c r="AF451" s="18">
        <v>4.4809395179930904</v>
      </c>
      <c r="AG451" s="16">
        <v>1.9031149546386E-2</v>
      </c>
      <c r="AH451" s="18">
        <v>2.5473635552468399</v>
      </c>
      <c r="AI451" s="16">
        <v>-5.8188564492712702E-3</v>
      </c>
      <c r="AJ451" s="15">
        <v>1164050.0900000001</v>
      </c>
      <c r="AK451" s="16">
        <v>8.9128270145856295E-2</v>
      </c>
      <c r="AL451" s="17">
        <v>256616.28</v>
      </c>
      <c r="AM451" s="16">
        <v>0.11298361350535099</v>
      </c>
      <c r="AN451" s="17">
        <v>452552.3</v>
      </c>
      <c r="AO451" s="16">
        <v>8.1775579237022999E-2</v>
      </c>
      <c r="AP451" s="18">
        <v>4.5361505902899104</v>
      </c>
      <c r="AQ451" s="16">
        <v>-2.1433687854902201E-2</v>
      </c>
      <c r="AR451" s="18">
        <v>2.5721890928407598</v>
      </c>
      <c r="AS451" s="16">
        <v>6.7968727062771E-3</v>
      </c>
    </row>
    <row r="452" spans="2:45" x14ac:dyDescent="0.2">
      <c r="B452" s="29"/>
      <c r="C452" s="29"/>
      <c r="D452" s="29"/>
      <c r="E452" s="14" t="s">
        <v>291</v>
      </c>
      <c r="F452" s="15">
        <v>156893.49</v>
      </c>
      <c r="G452" s="16">
        <v>0.109955290079644</v>
      </c>
      <c r="H452" s="17">
        <v>27467.1</v>
      </c>
      <c r="I452" s="16">
        <v>-8.0197682938427203E-2</v>
      </c>
      <c r="J452" s="17">
        <v>51509.61</v>
      </c>
      <c r="K452" s="16">
        <v>-0.107701472866713</v>
      </c>
      <c r="L452" s="18">
        <v>5.7120515088961001</v>
      </c>
      <c r="M452" s="16">
        <v>0.20673243531886201</v>
      </c>
      <c r="N452" s="18">
        <v>3.0459071617898101</v>
      </c>
      <c r="O452" s="16">
        <v>0.243928188075833</v>
      </c>
      <c r="P452" s="15">
        <v>534403.52</v>
      </c>
      <c r="Q452" s="16">
        <v>0.21285603495961899</v>
      </c>
      <c r="R452" s="17">
        <v>97030.13</v>
      </c>
      <c r="S452" s="16">
        <v>0.16164377821648501</v>
      </c>
      <c r="T452" s="17">
        <v>179432.43</v>
      </c>
      <c r="U452" s="16">
        <v>0.135466041653061</v>
      </c>
      <c r="V452" s="18">
        <v>5.5076038752086598</v>
      </c>
      <c r="W452" s="16">
        <v>4.4086025082286498E-2</v>
      </c>
      <c r="X452" s="18">
        <v>2.9782995192117698</v>
      </c>
      <c r="Y452" s="16">
        <v>6.8157030212801395E-2</v>
      </c>
      <c r="Z452" s="15">
        <v>1063915.1499999999</v>
      </c>
      <c r="AA452" s="16">
        <v>0.19380239004161001</v>
      </c>
      <c r="AB452" s="17">
        <v>191012.66</v>
      </c>
      <c r="AC452" s="16">
        <v>0.15606951039706701</v>
      </c>
      <c r="AD452" s="17">
        <v>358956.55</v>
      </c>
      <c r="AE452" s="16">
        <v>0.14763869853400299</v>
      </c>
      <c r="AF452" s="18">
        <v>5.5698672014724</v>
      </c>
      <c r="AG452" s="16">
        <v>3.2638936763917999E-2</v>
      </c>
      <c r="AH452" s="18">
        <v>2.9639106738684702</v>
      </c>
      <c r="AI452" s="16">
        <v>4.0224934525627601E-2</v>
      </c>
      <c r="AJ452" s="15">
        <v>2044421.42</v>
      </c>
      <c r="AK452" s="16">
        <v>0.44894625382109998</v>
      </c>
      <c r="AL452" s="17">
        <v>369516.21</v>
      </c>
      <c r="AM452" s="16">
        <v>0.43060630694323099</v>
      </c>
      <c r="AN452" s="17">
        <v>715765.56</v>
      </c>
      <c r="AO452" s="16">
        <v>0.45333645699969899</v>
      </c>
      <c r="AP452" s="18">
        <v>5.5326975236079603</v>
      </c>
      <c r="AQ452" s="16">
        <v>1.28197022401334E-2</v>
      </c>
      <c r="AR452" s="18">
        <v>2.8562724085243798</v>
      </c>
      <c r="AS452" s="16">
        <v>-3.02077551103456E-3</v>
      </c>
    </row>
    <row r="453" spans="2:45" x14ac:dyDescent="0.2">
      <c r="B453" s="29"/>
      <c r="C453" s="29"/>
      <c r="D453" s="29"/>
      <c r="E453" s="14" t="s">
        <v>292</v>
      </c>
      <c r="F453" s="15">
        <v>569425.22</v>
      </c>
      <c r="G453" s="16">
        <v>5.6488380738134801E-2</v>
      </c>
      <c r="H453" s="17">
        <v>110847.86</v>
      </c>
      <c r="I453" s="16">
        <v>5.2054198019309501E-2</v>
      </c>
      <c r="J453" s="17">
        <v>222241.84</v>
      </c>
      <c r="K453" s="16">
        <v>5.0126988522127602E-2</v>
      </c>
      <c r="L453" s="18">
        <v>5.1369978635582099</v>
      </c>
      <c r="M453" s="16">
        <v>4.2147854427778998E-3</v>
      </c>
      <c r="N453" s="18">
        <v>2.5621873001051498</v>
      </c>
      <c r="O453" s="16">
        <v>6.0577361457587499E-3</v>
      </c>
      <c r="P453" s="15">
        <v>1819083.05</v>
      </c>
      <c r="Q453" s="16">
        <v>2.73563642484673E-2</v>
      </c>
      <c r="R453" s="17">
        <v>350240.17</v>
      </c>
      <c r="S453" s="16">
        <v>8.9548153298717997E-3</v>
      </c>
      <c r="T453" s="17">
        <v>703317.03</v>
      </c>
      <c r="U453" s="16">
        <v>1.02050212652847E-2</v>
      </c>
      <c r="V453" s="18">
        <v>5.1938161462176096</v>
      </c>
      <c r="W453" s="16">
        <v>1.8238228946436199E-2</v>
      </c>
      <c r="X453" s="18">
        <v>2.5864339585236502</v>
      </c>
      <c r="Y453" s="16">
        <v>1.6978081302447399E-2</v>
      </c>
      <c r="Z453" s="15">
        <v>3593697.24</v>
      </c>
      <c r="AA453" s="16">
        <v>3.2191547807556203E-2</v>
      </c>
      <c r="AB453" s="17">
        <v>686409.46</v>
      </c>
      <c r="AC453" s="16">
        <v>1.1806561466276099E-2</v>
      </c>
      <c r="AD453" s="17">
        <v>1378801.55</v>
      </c>
      <c r="AE453" s="16">
        <v>1.59767918386295E-2</v>
      </c>
      <c r="AF453" s="18">
        <v>5.23550074615813</v>
      </c>
      <c r="AG453" s="16">
        <v>2.0147118152444798E-2</v>
      </c>
      <c r="AH453" s="18">
        <v>2.6063919350830398</v>
      </c>
      <c r="AI453" s="16">
        <v>1.5959770045123299E-2</v>
      </c>
      <c r="AJ453" s="15">
        <v>6792434.9100000001</v>
      </c>
      <c r="AK453" s="16">
        <v>6.3478133013391294E-2</v>
      </c>
      <c r="AL453" s="17">
        <v>1308361.48</v>
      </c>
      <c r="AM453" s="16">
        <v>5.23895149511035E-2</v>
      </c>
      <c r="AN453" s="17">
        <v>2670338.48</v>
      </c>
      <c r="AO453" s="16">
        <v>6.0924441345295503E-2</v>
      </c>
      <c r="AP453" s="18">
        <v>5.1915583069596298</v>
      </c>
      <c r="AQ453" s="16">
        <v>1.0536610166439199E-2</v>
      </c>
      <c r="AR453" s="18">
        <v>2.5436606485931299</v>
      </c>
      <c r="AS453" s="16">
        <v>2.4070438653082701E-3</v>
      </c>
    </row>
    <row r="454" spans="2:45" x14ac:dyDescent="0.2">
      <c r="B454" s="29"/>
      <c r="C454" s="29"/>
      <c r="D454" s="29"/>
      <c r="E454" s="14" t="s">
        <v>293</v>
      </c>
      <c r="F454" s="15">
        <v>64698.82</v>
      </c>
      <c r="G454" s="16">
        <v>0.325547766482985</v>
      </c>
      <c r="H454" s="17">
        <v>14313.03</v>
      </c>
      <c r="I454" s="16">
        <v>0.39474668927412498</v>
      </c>
      <c r="J454" s="17">
        <v>22871.68</v>
      </c>
      <c r="K454" s="16">
        <v>0.41651183415828102</v>
      </c>
      <c r="L454" s="18">
        <v>4.5202741837332798</v>
      </c>
      <c r="M454" s="16">
        <v>-4.9613971714930899E-2</v>
      </c>
      <c r="N454" s="18">
        <v>2.82877427456138</v>
      </c>
      <c r="O454" s="16">
        <v>-6.4216948621081404E-2</v>
      </c>
      <c r="P454" s="15">
        <v>205661.1</v>
      </c>
      <c r="Q454" s="16">
        <v>0.28785382993569703</v>
      </c>
      <c r="R454" s="17">
        <v>48990.33</v>
      </c>
      <c r="S454" s="16">
        <v>0.40779035300845301</v>
      </c>
      <c r="T454" s="17">
        <v>76664.649999999994</v>
      </c>
      <c r="U454" s="16">
        <v>0.40124806965385301</v>
      </c>
      <c r="V454" s="18">
        <v>4.1979937673414298</v>
      </c>
      <c r="W454" s="16">
        <v>-8.5194874944590201E-2</v>
      </c>
      <c r="X454" s="18">
        <v>2.68260665117496</v>
      </c>
      <c r="Y454" s="16">
        <v>-8.0923743749503896E-2</v>
      </c>
      <c r="Z454" s="15">
        <v>377467.17</v>
      </c>
      <c r="AA454" s="16">
        <v>0.31490786884570898</v>
      </c>
      <c r="AB454" s="17">
        <v>89150.02</v>
      </c>
      <c r="AC454" s="16">
        <v>0.456292529980589</v>
      </c>
      <c r="AD454" s="17">
        <v>138723.37</v>
      </c>
      <c r="AE454" s="16">
        <v>0.42425361201017397</v>
      </c>
      <c r="AF454" s="18">
        <v>4.2340671376181396</v>
      </c>
      <c r="AG454" s="16">
        <v>-9.7085343929330006E-2</v>
      </c>
      <c r="AH454" s="18">
        <v>2.7210063452178201</v>
      </c>
      <c r="AI454" s="16">
        <v>-7.6774067653678807E-2</v>
      </c>
      <c r="AJ454" s="15">
        <v>692370.71</v>
      </c>
      <c r="AK454" s="16">
        <v>0.36119222284406399</v>
      </c>
      <c r="AL454" s="17">
        <v>161196.44</v>
      </c>
      <c r="AM454" s="16">
        <v>0.37668753635555902</v>
      </c>
      <c r="AN454" s="17">
        <v>259578.26</v>
      </c>
      <c r="AO454" s="16">
        <v>0.32966456555923401</v>
      </c>
      <c r="AP454" s="18">
        <v>4.2951985167910696</v>
      </c>
      <c r="AQ454" s="16">
        <v>-1.1255505045477E-2</v>
      </c>
      <c r="AR454" s="18">
        <v>2.6672908201172199</v>
      </c>
      <c r="AS454" s="16">
        <v>2.3710985538349001E-2</v>
      </c>
    </row>
    <row r="455" spans="2:45" x14ac:dyDescent="0.2">
      <c r="B455" s="29"/>
      <c r="C455" s="29"/>
      <c r="D455" s="29"/>
      <c r="E455" s="14" t="s">
        <v>294</v>
      </c>
      <c r="F455" s="15">
        <v>307728.17</v>
      </c>
      <c r="G455" s="16">
        <v>0.117229404180227</v>
      </c>
      <c r="H455" s="17">
        <v>66407.539999999994</v>
      </c>
      <c r="I455" s="16">
        <v>0.18909132581163299</v>
      </c>
      <c r="J455" s="17">
        <v>120447.07</v>
      </c>
      <c r="K455" s="16">
        <v>0.17035894990256001</v>
      </c>
      <c r="L455" s="18">
        <v>4.63393418879844</v>
      </c>
      <c r="M455" s="16">
        <v>-6.0434316584014901E-2</v>
      </c>
      <c r="N455" s="18">
        <v>2.55488298719097</v>
      </c>
      <c r="O455" s="16">
        <v>-4.5395940900658703E-2</v>
      </c>
      <c r="P455" s="15">
        <v>1029829.51</v>
      </c>
      <c r="Q455" s="16">
        <v>8.2455679949836394E-2</v>
      </c>
      <c r="R455" s="17">
        <v>221125.01</v>
      </c>
      <c r="S455" s="16">
        <v>0.15044422883353101</v>
      </c>
      <c r="T455" s="17">
        <v>401616.76</v>
      </c>
      <c r="U455" s="16">
        <v>0.110605036300696</v>
      </c>
      <c r="V455" s="18">
        <v>4.6572276469314797</v>
      </c>
      <c r="W455" s="16">
        <v>-5.9097648699259701E-2</v>
      </c>
      <c r="X455" s="18">
        <v>2.56420949663555</v>
      </c>
      <c r="Y455" s="16">
        <v>-2.5345964974751001E-2</v>
      </c>
      <c r="Z455" s="15">
        <v>1999137.35</v>
      </c>
      <c r="AA455" s="16">
        <v>8.1634320601038396E-2</v>
      </c>
      <c r="AB455" s="17">
        <v>426526.92</v>
      </c>
      <c r="AC455" s="16">
        <v>0.118638922920205</v>
      </c>
      <c r="AD455" s="17">
        <v>778775.14</v>
      </c>
      <c r="AE455" s="16">
        <v>8.1865205711191505E-2</v>
      </c>
      <c r="AF455" s="18">
        <v>4.6870133073898401</v>
      </c>
      <c r="AG455" s="16">
        <v>-3.3080023912064202E-2</v>
      </c>
      <c r="AH455" s="18">
        <v>2.5670276917159902</v>
      </c>
      <c r="AI455" s="16">
        <v>-2.1341393450323101E-4</v>
      </c>
      <c r="AJ455" s="15">
        <v>3742066.29</v>
      </c>
      <c r="AK455" s="16">
        <v>0.102121385864287</v>
      </c>
      <c r="AL455" s="17">
        <v>786638.85</v>
      </c>
      <c r="AM455" s="16">
        <v>0.14314104560850899</v>
      </c>
      <c r="AN455" s="17">
        <v>1454978.15</v>
      </c>
      <c r="AO455" s="16">
        <v>0.100416760934597</v>
      </c>
      <c r="AP455" s="18">
        <v>4.7570321374287596</v>
      </c>
      <c r="AQ455" s="16">
        <v>-3.5883288332443801E-2</v>
      </c>
      <c r="AR455" s="18">
        <v>2.5719054887525301</v>
      </c>
      <c r="AS455" s="16">
        <v>1.5490721244942999E-3</v>
      </c>
    </row>
    <row r="456" spans="2:45" x14ac:dyDescent="0.2">
      <c r="B456" s="29"/>
      <c r="C456" s="29"/>
      <c r="D456" s="29"/>
      <c r="E456" s="14" t="s">
        <v>295</v>
      </c>
      <c r="F456" s="15">
        <v>218387.39</v>
      </c>
      <c r="G456" s="16">
        <v>0.13595131480952999</v>
      </c>
      <c r="H456" s="17">
        <v>52028.7</v>
      </c>
      <c r="I456" s="16">
        <v>0.15805883744725699</v>
      </c>
      <c r="J456" s="17">
        <v>100876.45</v>
      </c>
      <c r="K456" s="16">
        <v>0.16459835816792801</v>
      </c>
      <c r="L456" s="18">
        <v>4.1974408355388499</v>
      </c>
      <c r="M456" s="16">
        <v>-1.9090154941055301E-2</v>
      </c>
      <c r="N456" s="18">
        <v>2.1648996371303699</v>
      </c>
      <c r="O456" s="16">
        <v>-2.4598217194349702E-2</v>
      </c>
      <c r="P456" s="15">
        <v>748903.64</v>
      </c>
      <c r="Q456" s="16">
        <v>0.121225859663448</v>
      </c>
      <c r="R456" s="17">
        <v>183374.54</v>
      </c>
      <c r="S456" s="16">
        <v>0.105026901258164</v>
      </c>
      <c r="T456" s="17">
        <v>356336.98</v>
      </c>
      <c r="U456" s="16">
        <v>0.100551389134383</v>
      </c>
      <c r="V456" s="18">
        <v>4.0840110082893704</v>
      </c>
      <c r="W456" s="16">
        <v>1.4659333982584601E-2</v>
      </c>
      <c r="X456" s="18">
        <v>2.1016725235758602</v>
      </c>
      <c r="Y456" s="16">
        <v>1.87855567065584E-2</v>
      </c>
      <c r="Z456" s="15">
        <v>1475342.2</v>
      </c>
      <c r="AA456" s="16">
        <v>0.122344385521549</v>
      </c>
      <c r="AB456" s="17">
        <v>368651.32</v>
      </c>
      <c r="AC456" s="16">
        <v>0.119835587521544</v>
      </c>
      <c r="AD456" s="17">
        <v>716625.29</v>
      </c>
      <c r="AE456" s="16">
        <v>0.11718538396443801</v>
      </c>
      <c r="AF456" s="18">
        <v>4.0019989620544401</v>
      </c>
      <c r="AG456" s="16">
        <v>2.2403270872630699E-3</v>
      </c>
      <c r="AH456" s="18">
        <v>2.0587358841326999</v>
      </c>
      <c r="AI456" s="16">
        <v>4.6178562941849403E-3</v>
      </c>
      <c r="AJ456" s="15">
        <v>2844155.67</v>
      </c>
      <c r="AK456" s="16">
        <v>0.184013798650765</v>
      </c>
      <c r="AL456" s="17">
        <v>705510.95</v>
      </c>
      <c r="AM456" s="16">
        <v>0.18062937396103501</v>
      </c>
      <c r="AN456" s="17">
        <v>1390722.08</v>
      </c>
      <c r="AO456" s="16">
        <v>0.18270464073363499</v>
      </c>
      <c r="AP456" s="18">
        <v>4.0313416397009902</v>
      </c>
      <c r="AQ456" s="16">
        <v>2.8666275499953701E-3</v>
      </c>
      <c r="AR456" s="18">
        <v>2.0450927693619398</v>
      </c>
      <c r="AS456" s="16">
        <v>1.1069187285155601E-3</v>
      </c>
    </row>
    <row r="457" spans="2:45" x14ac:dyDescent="0.2">
      <c r="B457" s="29"/>
      <c r="C457" s="29"/>
      <c r="D457" s="29"/>
      <c r="E457" s="14" t="s">
        <v>296</v>
      </c>
      <c r="F457" s="15">
        <v>375481.5</v>
      </c>
      <c r="G457" s="16">
        <v>0.99898666879050602</v>
      </c>
      <c r="H457" s="17">
        <v>99943.07</v>
      </c>
      <c r="I457" s="16">
        <v>1.25529167151831</v>
      </c>
      <c r="J457" s="17">
        <v>188869.75</v>
      </c>
      <c r="K457" s="16">
        <v>1.41591209020611</v>
      </c>
      <c r="L457" s="18">
        <v>3.7569538338175898</v>
      </c>
      <c r="M457" s="16">
        <v>-0.11364605561428399</v>
      </c>
      <c r="N457" s="18">
        <v>1.98804467099681</v>
      </c>
      <c r="O457" s="16">
        <v>-0.17257474852076901</v>
      </c>
      <c r="P457" s="15">
        <v>928279.15</v>
      </c>
      <c r="Q457" s="16">
        <v>0.560980335830358</v>
      </c>
      <c r="R457" s="17">
        <v>235035.25</v>
      </c>
      <c r="S457" s="16">
        <v>0.60555881325055505</v>
      </c>
      <c r="T457" s="17">
        <v>435767.68</v>
      </c>
      <c r="U457" s="16">
        <v>0.67373362654650903</v>
      </c>
      <c r="V457" s="18">
        <v>3.9495316128112701</v>
      </c>
      <c r="W457" s="16">
        <v>-2.77650853100452E-2</v>
      </c>
      <c r="X457" s="18">
        <v>2.13021569199441</v>
      </c>
      <c r="Y457" s="16">
        <v>-6.7366329341664297E-2</v>
      </c>
      <c r="Z457" s="15">
        <v>1725497.79</v>
      </c>
      <c r="AA457" s="16">
        <v>0.45699098947656802</v>
      </c>
      <c r="AB457" s="17">
        <v>425898.13</v>
      </c>
      <c r="AC457" s="16">
        <v>0.45267687330992101</v>
      </c>
      <c r="AD457" s="17">
        <v>782352.94</v>
      </c>
      <c r="AE457" s="16">
        <v>0.50100183125947995</v>
      </c>
      <c r="AF457" s="18">
        <v>4.0514331208732903</v>
      </c>
      <c r="AG457" s="16">
        <v>2.96976997838274E-3</v>
      </c>
      <c r="AH457" s="18">
        <v>2.2055234942940198</v>
      </c>
      <c r="AI457" s="16">
        <v>-2.9320978073679199E-2</v>
      </c>
      <c r="AJ457" s="15">
        <v>3233090.4</v>
      </c>
      <c r="AK457" s="16">
        <v>0.421421040921445</v>
      </c>
      <c r="AL457" s="17">
        <v>786321.35</v>
      </c>
      <c r="AM457" s="16">
        <v>0.374506297665476</v>
      </c>
      <c r="AN457" s="17">
        <v>1475464.56</v>
      </c>
      <c r="AO457" s="16">
        <v>0.39085503714751502</v>
      </c>
      <c r="AP457" s="18">
        <v>4.1116655423383799</v>
      </c>
      <c r="AQ457" s="16">
        <v>3.4132068609398603E-2</v>
      </c>
      <c r="AR457" s="18">
        <v>2.1912355522792102</v>
      </c>
      <c r="AS457" s="16">
        <v>2.1976412320163299E-2</v>
      </c>
    </row>
    <row r="458" spans="2:45" x14ac:dyDescent="0.2">
      <c r="B458" s="29"/>
      <c r="C458" s="29"/>
      <c r="D458" s="29"/>
      <c r="E458" s="14" t="s">
        <v>297</v>
      </c>
      <c r="F458" s="15">
        <v>81986.25</v>
      </c>
      <c r="G458" s="16">
        <v>0.167578123720522</v>
      </c>
      <c r="H458" s="17">
        <v>16662.310000000001</v>
      </c>
      <c r="I458" s="16">
        <v>0.23624332068573101</v>
      </c>
      <c r="J458" s="17">
        <v>28523.11</v>
      </c>
      <c r="K458" s="16">
        <v>0.253657273759753</v>
      </c>
      <c r="L458" s="18">
        <v>4.92046120855992</v>
      </c>
      <c r="M458" s="16">
        <v>-5.5543432119107998E-2</v>
      </c>
      <c r="N458" s="18">
        <v>2.8743797573265999</v>
      </c>
      <c r="O458" s="16">
        <v>-6.8662426199687807E-2</v>
      </c>
      <c r="P458" s="15">
        <v>267669.08</v>
      </c>
      <c r="Q458" s="16">
        <v>0.20581249841766699</v>
      </c>
      <c r="R458" s="17">
        <v>55265.07</v>
      </c>
      <c r="S458" s="16">
        <v>0.31179840889605398</v>
      </c>
      <c r="T458" s="17">
        <v>92263.03</v>
      </c>
      <c r="U458" s="16">
        <v>0.28897253569984599</v>
      </c>
      <c r="V458" s="18">
        <v>4.8433681527952501</v>
      </c>
      <c r="W458" s="16">
        <v>-8.0794358157195698E-2</v>
      </c>
      <c r="X458" s="18">
        <v>2.9011520649170102</v>
      </c>
      <c r="Y458" s="16">
        <v>-6.4516531562115703E-2</v>
      </c>
      <c r="Z458" s="15">
        <v>493022.76</v>
      </c>
      <c r="AA458" s="16">
        <v>0.225804372742094</v>
      </c>
      <c r="AB458" s="17">
        <v>102603.37</v>
      </c>
      <c r="AC458" s="16">
        <v>0.33930260652881999</v>
      </c>
      <c r="AD458" s="17">
        <v>170727.34</v>
      </c>
      <c r="AE458" s="16">
        <v>0.29573244821732902</v>
      </c>
      <c r="AF458" s="18">
        <v>4.8051322290876</v>
      </c>
      <c r="AG458" s="16">
        <v>-8.4744279025102898E-2</v>
      </c>
      <c r="AH458" s="18">
        <v>2.88777860651961</v>
      </c>
      <c r="AI458" s="16">
        <v>-5.3967989743130801E-2</v>
      </c>
      <c r="AJ458" s="15">
        <v>942607.45</v>
      </c>
      <c r="AK458" s="16">
        <v>0.27656970041207202</v>
      </c>
      <c r="AL458" s="17">
        <v>191585.08</v>
      </c>
      <c r="AM458" s="16">
        <v>0.334492677062868</v>
      </c>
      <c r="AN458" s="17">
        <v>330510.33</v>
      </c>
      <c r="AO458" s="16">
        <v>0.27451353762934699</v>
      </c>
      <c r="AP458" s="18">
        <v>4.9200462269817704</v>
      </c>
      <c r="AQ458" s="16">
        <v>-4.3404491943920598E-2</v>
      </c>
      <c r="AR458" s="18">
        <v>2.85197576124171</v>
      </c>
      <c r="AS458" s="16">
        <v>1.61329222642035E-3</v>
      </c>
    </row>
    <row r="459" spans="2:45" x14ac:dyDescent="0.2">
      <c r="B459" s="29"/>
      <c r="C459" s="29"/>
      <c r="D459" s="29"/>
      <c r="E459" s="14" t="s">
        <v>298</v>
      </c>
      <c r="F459" s="15">
        <v>159488.23000000001</v>
      </c>
      <c r="G459" s="16">
        <v>9.5608928738260102E-2</v>
      </c>
      <c r="H459" s="17">
        <v>39436.78</v>
      </c>
      <c r="I459" s="16">
        <v>0.12738971676022801</v>
      </c>
      <c r="J459" s="17">
        <v>51487.33</v>
      </c>
      <c r="K459" s="16">
        <v>4.4130965837767398E-2</v>
      </c>
      <c r="L459" s="18">
        <v>4.04414939556424</v>
      </c>
      <c r="M459" s="16">
        <v>-2.8189708979514401E-2</v>
      </c>
      <c r="N459" s="18">
        <v>3.0976209098432599</v>
      </c>
      <c r="O459" s="16">
        <v>4.9302208807866198E-2</v>
      </c>
      <c r="P459" s="15">
        <v>484254.97</v>
      </c>
      <c r="Q459" s="16">
        <v>9.6977278135649506E-2</v>
      </c>
      <c r="R459" s="17">
        <v>121180.56</v>
      </c>
      <c r="S459" s="16">
        <v>0.17497495263228399</v>
      </c>
      <c r="T459" s="17">
        <v>160432.67000000001</v>
      </c>
      <c r="U459" s="16">
        <v>7.1817097586577602E-2</v>
      </c>
      <c r="V459" s="18">
        <v>3.99614401847953</v>
      </c>
      <c r="W459" s="16">
        <v>-6.6382414639475404E-2</v>
      </c>
      <c r="X459" s="18">
        <v>3.0184311586910599</v>
      </c>
      <c r="Y459" s="16">
        <v>2.3474322816575199E-2</v>
      </c>
      <c r="Z459" s="15">
        <v>866694.13</v>
      </c>
      <c r="AA459" s="16">
        <v>9.9565652766892998E-2</v>
      </c>
      <c r="AB459" s="17">
        <v>217370.3</v>
      </c>
      <c r="AC459" s="16">
        <v>0.18180632951914</v>
      </c>
      <c r="AD459" s="17">
        <v>288409.96000000002</v>
      </c>
      <c r="AE459" s="16">
        <v>7.74603746249658E-2</v>
      </c>
      <c r="AF459" s="18">
        <v>3.9871782391614699</v>
      </c>
      <c r="AG459" s="16">
        <v>-6.9588962842761101E-2</v>
      </c>
      <c r="AH459" s="18">
        <v>3.00507697445678</v>
      </c>
      <c r="AI459" s="16">
        <v>2.0516093828157202E-2</v>
      </c>
      <c r="AJ459" s="15">
        <v>1590373</v>
      </c>
      <c r="AK459" s="16">
        <v>0.105277502648691</v>
      </c>
      <c r="AL459" s="17">
        <v>385745.28</v>
      </c>
      <c r="AM459" s="16">
        <v>0.24366073461447901</v>
      </c>
      <c r="AN459" s="17">
        <v>536812.67000000004</v>
      </c>
      <c r="AO459" s="16">
        <v>8.6536677064288595E-2</v>
      </c>
      <c r="AP459" s="18">
        <v>4.1228579647170296</v>
      </c>
      <c r="AQ459" s="16">
        <v>-0.111270886114038</v>
      </c>
      <c r="AR459" s="18">
        <v>2.96262195152734</v>
      </c>
      <c r="AS459" s="16">
        <v>1.72482217857916E-2</v>
      </c>
    </row>
    <row r="460" spans="2:45" x14ac:dyDescent="0.2">
      <c r="B460" s="29"/>
      <c r="C460" s="29"/>
      <c r="D460" s="29"/>
      <c r="E460" s="14" t="s">
        <v>299</v>
      </c>
      <c r="F460" s="15">
        <v>796814.79</v>
      </c>
      <c r="G460" s="16">
        <v>7.6307444108221906E-2</v>
      </c>
      <c r="H460" s="17">
        <v>242674.49</v>
      </c>
      <c r="I460" s="16">
        <v>5.6291131727953199E-2</v>
      </c>
      <c r="J460" s="17">
        <v>259909.33</v>
      </c>
      <c r="K460" s="16">
        <v>7.9150188315120606E-2</v>
      </c>
      <c r="L460" s="18">
        <v>3.2834715754424799</v>
      </c>
      <c r="M460" s="16">
        <v>1.8949616993872299E-2</v>
      </c>
      <c r="N460" s="18">
        <v>3.0657413875831199</v>
      </c>
      <c r="O460" s="16">
        <v>-2.63424334970186E-3</v>
      </c>
      <c r="P460" s="15">
        <v>2623743.4900000002</v>
      </c>
      <c r="Q460" s="16">
        <v>2.7041306273112801E-2</v>
      </c>
      <c r="R460" s="17">
        <v>816760.04</v>
      </c>
      <c r="S460" s="16">
        <v>3.8643722318037102E-2</v>
      </c>
      <c r="T460" s="17">
        <v>887502.46</v>
      </c>
      <c r="U460" s="16">
        <v>1.25814638069817E-2</v>
      </c>
      <c r="V460" s="18">
        <v>3.2123798441461502</v>
      </c>
      <c r="W460" s="16">
        <v>-1.1170737179280301E-2</v>
      </c>
      <c r="X460" s="18">
        <v>2.9563224985314398</v>
      </c>
      <c r="Y460" s="16">
        <v>1.42801769368429E-2</v>
      </c>
      <c r="Z460" s="15">
        <v>5225411.6100000003</v>
      </c>
      <c r="AA460" s="16">
        <v>-2.9264053226544701E-2</v>
      </c>
      <c r="AB460" s="17">
        <v>1624129.94</v>
      </c>
      <c r="AC460" s="16">
        <v>7.2907096162993804E-2</v>
      </c>
      <c r="AD460" s="17">
        <v>1785934.57</v>
      </c>
      <c r="AE460" s="16">
        <v>-5.4631291452145202E-2</v>
      </c>
      <c r="AF460" s="18">
        <v>3.2173605579858999</v>
      </c>
      <c r="AG460" s="16">
        <v>-9.5228328487089203E-2</v>
      </c>
      <c r="AH460" s="18">
        <v>2.9258695686706999</v>
      </c>
      <c r="AI460" s="16">
        <v>2.6833168896150599E-2</v>
      </c>
      <c r="AJ460" s="15">
        <v>10520089.43</v>
      </c>
      <c r="AK460" s="16">
        <v>-5.6920199252206503E-2</v>
      </c>
      <c r="AL460" s="17">
        <v>3332205.6</v>
      </c>
      <c r="AM460" s="16">
        <v>6.7478094735673705E-2</v>
      </c>
      <c r="AN460" s="17">
        <v>3514195.24</v>
      </c>
      <c r="AO460" s="16">
        <v>-0.11852494624561299</v>
      </c>
      <c r="AP460" s="18">
        <v>3.1570949373592101</v>
      </c>
      <c r="AQ460" s="16">
        <v>-0.11653475101864599</v>
      </c>
      <c r="AR460" s="18">
        <v>2.9935984518606298</v>
      </c>
      <c r="AS460" s="16">
        <v>6.9888247808056997E-2</v>
      </c>
    </row>
    <row r="461" spans="2:45" x14ac:dyDescent="0.2">
      <c r="B461" s="29"/>
      <c r="C461" s="29"/>
      <c r="D461" s="29"/>
      <c r="E461" s="14" t="s">
        <v>300</v>
      </c>
      <c r="F461" s="15">
        <v>255599.35</v>
      </c>
      <c r="G461" s="16">
        <v>8.2704059417729903E-2</v>
      </c>
      <c r="H461" s="17">
        <v>58582.1</v>
      </c>
      <c r="I461" s="16">
        <v>9.23854994286534E-2</v>
      </c>
      <c r="J461" s="17">
        <v>92210.65</v>
      </c>
      <c r="K461" s="16">
        <v>0.13158396585907201</v>
      </c>
      <c r="L461" s="18">
        <v>4.3630964065815299</v>
      </c>
      <c r="M461" s="16">
        <v>-8.8626588470709904E-3</v>
      </c>
      <c r="N461" s="18">
        <v>2.7719070411064202</v>
      </c>
      <c r="O461" s="16">
        <v>-4.3196004818108202E-2</v>
      </c>
      <c r="P461" s="15">
        <v>809834.38</v>
      </c>
      <c r="Q461" s="16">
        <v>4.4641716002328802E-2</v>
      </c>
      <c r="R461" s="17">
        <v>186408.82</v>
      </c>
      <c r="S461" s="16">
        <v>4.0327178578668001E-2</v>
      </c>
      <c r="T461" s="17">
        <v>290284.08</v>
      </c>
      <c r="U461" s="16">
        <v>7.94425531781974E-2</v>
      </c>
      <c r="V461" s="18">
        <v>4.3443994763767098</v>
      </c>
      <c r="W461" s="16">
        <v>4.1472889611089596E-3</v>
      </c>
      <c r="X461" s="18">
        <v>2.7897994957215699</v>
      </c>
      <c r="Y461" s="16">
        <v>-3.22396380181647E-2</v>
      </c>
      <c r="Z461" s="15">
        <v>1552237.18</v>
      </c>
      <c r="AA461" s="16">
        <v>4.64674486305467E-2</v>
      </c>
      <c r="AB461" s="17">
        <v>357618.68</v>
      </c>
      <c r="AC461" s="16">
        <v>4.3741761189532699E-2</v>
      </c>
      <c r="AD461" s="17">
        <v>553688.39</v>
      </c>
      <c r="AE461" s="16">
        <v>7.6873246871648704E-2</v>
      </c>
      <c r="AF461" s="18">
        <v>4.3404812634507799</v>
      </c>
      <c r="AG461" s="16">
        <v>2.61145768270053E-3</v>
      </c>
      <c r="AH461" s="18">
        <v>2.8034490302388302</v>
      </c>
      <c r="AI461" s="16">
        <v>-2.8235261976682899E-2</v>
      </c>
      <c r="AJ461" s="15">
        <v>3179281.17</v>
      </c>
      <c r="AK461" s="16">
        <v>6.7386077213950096E-2</v>
      </c>
      <c r="AL461" s="17">
        <v>723902.76</v>
      </c>
      <c r="AM461" s="16">
        <v>8.7225000258325802E-2</v>
      </c>
      <c r="AN461" s="17">
        <v>1126034.6100000001</v>
      </c>
      <c r="AO461" s="16">
        <v>0.102943981424095</v>
      </c>
      <c r="AP461" s="18">
        <v>4.3918622025974896</v>
      </c>
      <c r="AQ461" s="16">
        <v>-1.8247302112867E-2</v>
      </c>
      <c r="AR461" s="18">
        <v>2.8234311288176102</v>
      </c>
      <c r="AS461" s="16">
        <v>-3.2239084494784201E-2</v>
      </c>
    </row>
    <row r="462" spans="2:45" x14ac:dyDescent="0.2">
      <c r="B462" s="29"/>
      <c r="C462" s="29"/>
      <c r="D462" s="29"/>
      <c r="E462" s="14" t="s">
        <v>301</v>
      </c>
      <c r="F462" s="15">
        <v>51915.56</v>
      </c>
      <c r="G462" s="16">
        <v>0.17341251983636799</v>
      </c>
      <c r="H462" s="17">
        <v>10472.51</v>
      </c>
      <c r="I462" s="16">
        <v>0.16571309626905401</v>
      </c>
      <c r="J462" s="17">
        <v>17458.990000000002</v>
      </c>
      <c r="K462" s="16">
        <v>0.182708559281446</v>
      </c>
      <c r="L462" s="18">
        <v>4.95731777768653</v>
      </c>
      <c r="M462" s="16">
        <v>6.6049044074024902E-3</v>
      </c>
      <c r="N462" s="18">
        <v>2.9735717816437299</v>
      </c>
      <c r="O462" s="16">
        <v>-7.8599578671566597E-3</v>
      </c>
      <c r="P462" s="15">
        <v>163959.1</v>
      </c>
      <c r="Q462" s="16">
        <v>0.236753535828825</v>
      </c>
      <c r="R462" s="17">
        <v>32795.22</v>
      </c>
      <c r="S462" s="16">
        <v>0.18950615604750701</v>
      </c>
      <c r="T462" s="17">
        <v>54890.05</v>
      </c>
      <c r="U462" s="16">
        <v>0.21671600912192601</v>
      </c>
      <c r="V462" s="18">
        <v>4.9994816317743904</v>
      </c>
      <c r="W462" s="16">
        <v>3.9720164154770601E-2</v>
      </c>
      <c r="X462" s="18">
        <v>2.9870459218018599</v>
      </c>
      <c r="Y462" s="16">
        <v>1.6468532144455799E-2</v>
      </c>
      <c r="Z462" s="15">
        <v>307196.33</v>
      </c>
      <c r="AA462" s="16">
        <v>0.25264862708763502</v>
      </c>
      <c r="AB462" s="17">
        <v>61790.29</v>
      </c>
      <c r="AC462" s="16">
        <v>0.20960360855226301</v>
      </c>
      <c r="AD462" s="17">
        <v>102577.14</v>
      </c>
      <c r="AE462" s="16">
        <v>0.234158434603601</v>
      </c>
      <c r="AF462" s="18">
        <v>4.9715955370981399</v>
      </c>
      <c r="AG462" s="16">
        <v>3.55860533409715E-2</v>
      </c>
      <c r="AH462" s="18">
        <v>2.9947835355908698</v>
      </c>
      <c r="AI462" s="16">
        <v>1.49820249698922E-2</v>
      </c>
      <c r="AJ462" s="15">
        <v>587005.87</v>
      </c>
      <c r="AK462" s="16">
        <v>0.33553475949272998</v>
      </c>
      <c r="AL462" s="17">
        <v>113036.99</v>
      </c>
      <c r="AM462" s="16">
        <v>0.26121559472573802</v>
      </c>
      <c r="AN462" s="17">
        <v>197856.9</v>
      </c>
      <c r="AO462" s="16">
        <v>0.329696335770991</v>
      </c>
      <c r="AP462" s="18">
        <v>5.1930422952698896</v>
      </c>
      <c r="AQ462" s="16">
        <v>5.8926614194897801E-2</v>
      </c>
      <c r="AR462" s="18">
        <v>2.9668203130646398</v>
      </c>
      <c r="AS462" s="16">
        <v>4.3907947737208304E-3</v>
      </c>
    </row>
    <row r="463" spans="2:45" x14ac:dyDescent="0.2">
      <c r="B463" s="29"/>
      <c r="C463" s="29"/>
      <c r="D463" s="29"/>
      <c r="E463" s="14" t="s">
        <v>302</v>
      </c>
      <c r="F463" s="15">
        <v>181839.82</v>
      </c>
      <c r="G463" s="16">
        <v>6.8792035163904003E-2</v>
      </c>
      <c r="H463" s="17">
        <v>39522.300000000003</v>
      </c>
      <c r="I463" s="16">
        <v>0.100777072192513</v>
      </c>
      <c r="J463" s="17">
        <v>69432.25</v>
      </c>
      <c r="K463" s="16">
        <v>0.122792630980278</v>
      </c>
      <c r="L463" s="18">
        <v>4.6009422528547201</v>
      </c>
      <c r="M463" s="16">
        <v>-2.9056779829999602E-2</v>
      </c>
      <c r="N463" s="18">
        <v>2.6189532961988098</v>
      </c>
      <c r="O463" s="16">
        <v>-4.8094896890468301E-2</v>
      </c>
      <c r="P463" s="15">
        <v>625182.66</v>
      </c>
      <c r="Q463" s="16">
        <v>8.80039297313744E-2</v>
      </c>
      <c r="R463" s="17">
        <v>134407.32999999999</v>
      </c>
      <c r="S463" s="16">
        <v>0.11998156464224401</v>
      </c>
      <c r="T463" s="17">
        <v>238015.48</v>
      </c>
      <c r="U463" s="16">
        <v>0.109700049867982</v>
      </c>
      <c r="V463" s="18">
        <v>4.6514030149992598</v>
      </c>
      <c r="W463" s="16">
        <v>-2.8551929710632501E-2</v>
      </c>
      <c r="X463" s="18">
        <v>2.6266470567376499</v>
      </c>
      <c r="Y463" s="16">
        <v>-1.95513374440138E-2</v>
      </c>
      <c r="Z463" s="15">
        <v>1204515.9099999999</v>
      </c>
      <c r="AA463" s="16">
        <v>8.9584568465984796E-2</v>
      </c>
      <c r="AB463" s="17">
        <v>259238.33</v>
      </c>
      <c r="AC463" s="16">
        <v>9.8093264232024593E-2</v>
      </c>
      <c r="AD463" s="17">
        <v>457392.45</v>
      </c>
      <c r="AE463" s="16">
        <v>8.1168390265210902E-2</v>
      </c>
      <c r="AF463" s="18">
        <v>4.6463650263446796</v>
      </c>
      <c r="AG463" s="16">
        <v>-7.7486093788131597E-3</v>
      </c>
      <c r="AH463" s="18">
        <v>2.63344073563086</v>
      </c>
      <c r="AI463" s="16">
        <v>7.7843361649793498E-3</v>
      </c>
      <c r="AJ463" s="15">
        <v>2286187.2599999998</v>
      </c>
      <c r="AK463" s="16">
        <v>0.108556803303915</v>
      </c>
      <c r="AL463" s="17">
        <v>488575.46</v>
      </c>
      <c r="AM463" s="16">
        <v>0.15394452148422699</v>
      </c>
      <c r="AN463" s="17">
        <v>864030.71</v>
      </c>
      <c r="AO463" s="16">
        <v>9.9626431743223401E-2</v>
      </c>
      <c r="AP463" s="18">
        <v>4.6792920381224201</v>
      </c>
      <c r="AQ463" s="16">
        <v>-3.9332669236067798E-2</v>
      </c>
      <c r="AR463" s="18">
        <v>2.6459560216326099</v>
      </c>
      <c r="AS463" s="16">
        <v>8.1212776474776996E-3</v>
      </c>
    </row>
    <row r="464" spans="2:45" x14ac:dyDescent="0.2">
      <c r="B464" s="29"/>
      <c r="C464" s="29"/>
      <c r="D464" s="29"/>
      <c r="E464" s="14" t="s">
        <v>303</v>
      </c>
      <c r="F464" s="15">
        <v>115865.26</v>
      </c>
      <c r="G464" s="16">
        <v>0.18013086370636999</v>
      </c>
      <c r="H464" s="17">
        <v>28674.880000000001</v>
      </c>
      <c r="I464" s="16">
        <v>0.23425080770055201</v>
      </c>
      <c r="J464" s="17">
        <v>43742.91</v>
      </c>
      <c r="K464" s="16">
        <v>0.22328807692275399</v>
      </c>
      <c r="L464" s="18">
        <v>4.0406537010791297</v>
      </c>
      <c r="M464" s="16">
        <v>-4.38484169153672E-2</v>
      </c>
      <c r="N464" s="18">
        <v>2.6487780534034</v>
      </c>
      <c r="O464" s="16">
        <v>-3.5279681074754599E-2</v>
      </c>
      <c r="P464" s="15">
        <v>342284.37</v>
      </c>
      <c r="Q464" s="16">
        <v>0.120801823463785</v>
      </c>
      <c r="R464" s="17">
        <v>89486.22</v>
      </c>
      <c r="S464" s="16">
        <v>0.16295630808610401</v>
      </c>
      <c r="T464" s="17">
        <v>135011.91</v>
      </c>
      <c r="U464" s="16">
        <v>0.144688494996287</v>
      </c>
      <c r="V464" s="18">
        <v>3.8249952897775801</v>
      </c>
      <c r="W464" s="16">
        <v>-3.6247694199013497E-2</v>
      </c>
      <c r="X464" s="18">
        <v>2.5352161153782702</v>
      </c>
      <c r="Y464" s="16">
        <v>-2.0867398979649499E-2</v>
      </c>
      <c r="Z464" s="15">
        <v>640344.25</v>
      </c>
      <c r="AA464" s="16">
        <v>0.108893755854712</v>
      </c>
      <c r="AB464" s="17">
        <v>164420.53</v>
      </c>
      <c r="AC464" s="16">
        <v>0.141662088553031</v>
      </c>
      <c r="AD464" s="17">
        <v>246975.2</v>
      </c>
      <c r="AE464" s="16">
        <v>0.118031632155102</v>
      </c>
      <c r="AF464" s="18">
        <v>3.89455167186239</v>
      </c>
      <c r="AG464" s="16">
        <v>-2.8702304321806899E-2</v>
      </c>
      <c r="AH464" s="18">
        <v>2.5927471665171198</v>
      </c>
      <c r="AI464" s="16">
        <v>-8.1731822585164697E-3</v>
      </c>
      <c r="AJ464" s="15">
        <v>1224915.9099999999</v>
      </c>
      <c r="AK464" s="16">
        <v>0.19871050409550201</v>
      </c>
      <c r="AL464" s="17">
        <v>306221.76</v>
      </c>
      <c r="AM464" s="16">
        <v>0.16426338009319499</v>
      </c>
      <c r="AN464" s="17">
        <v>474788.57</v>
      </c>
      <c r="AO464" s="16">
        <v>0.145516251462119</v>
      </c>
      <c r="AP464" s="18">
        <v>4.0000942780813498</v>
      </c>
      <c r="AQ464" s="16">
        <v>2.9587054433979701E-2</v>
      </c>
      <c r="AR464" s="18">
        <v>2.5799186993907601</v>
      </c>
      <c r="AS464" s="16">
        <v>4.6436925329943597E-2</v>
      </c>
    </row>
    <row r="465" spans="2:45" x14ac:dyDescent="0.2">
      <c r="B465" s="29"/>
      <c r="C465" s="29"/>
      <c r="D465" s="29"/>
      <c r="E465" s="14" t="s">
        <v>304</v>
      </c>
      <c r="F465" s="15">
        <v>284602.77</v>
      </c>
      <c r="G465" s="16">
        <v>0.11830647924200199</v>
      </c>
      <c r="H465" s="17">
        <v>79271.53</v>
      </c>
      <c r="I465" s="16">
        <v>0.14404565818734499</v>
      </c>
      <c r="J465" s="17">
        <v>95817.93</v>
      </c>
      <c r="K465" s="16">
        <v>0.10744480888767299</v>
      </c>
      <c r="L465" s="18">
        <v>3.5902267812920998</v>
      </c>
      <c r="M465" s="16">
        <v>-2.2498384361796801E-2</v>
      </c>
      <c r="N465" s="18">
        <v>2.9702454436241701</v>
      </c>
      <c r="O465" s="16">
        <v>9.8078660599239201E-3</v>
      </c>
      <c r="P465" s="15">
        <v>929379.88</v>
      </c>
      <c r="Q465" s="16">
        <v>6.8893899966248701E-2</v>
      </c>
      <c r="R465" s="17">
        <v>265464.17</v>
      </c>
      <c r="S465" s="16">
        <v>9.4470725594327398E-2</v>
      </c>
      <c r="T465" s="17">
        <v>325411.55</v>
      </c>
      <c r="U465" s="16">
        <v>5.1410976405611299E-2</v>
      </c>
      <c r="V465" s="18">
        <v>3.5009616552019001</v>
      </c>
      <c r="W465" s="16">
        <v>-2.33691272228316E-2</v>
      </c>
      <c r="X465" s="18">
        <v>2.8560138077459101</v>
      </c>
      <c r="Y465" s="16">
        <v>1.6628058820923702E-2</v>
      </c>
      <c r="Z465" s="15">
        <v>1837588.88</v>
      </c>
      <c r="AA465" s="16">
        <v>-1.7880953764219799E-3</v>
      </c>
      <c r="AB465" s="17">
        <v>520507.31</v>
      </c>
      <c r="AC465" s="16">
        <v>5.6648838480105199E-2</v>
      </c>
      <c r="AD465" s="17">
        <v>647943.82999999996</v>
      </c>
      <c r="AE465" s="16">
        <v>-4.7967035057979897E-2</v>
      </c>
      <c r="AF465" s="18">
        <v>3.5303805435508702</v>
      </c>
      <c r="AG465" s="16">
        <v>-5.5304025072874199E-2</v>
      </c>
      <c r="AH465" s="18">
        <v>2.83603114177351</v>
      </c>
      <c r="AI465" s="16">
        <v>4.8505609975774598E-2</v>
      </c>
      <c r="AJ465" s="15">
        <v>3577182.12</v>
      </c>
      <c r="AK465" s="16">
        <v>-4.6961664925690698E-2</v>
      </c>
      <c r="AL465" s="17">
        <v>992154.11</v>
      </c>
      <c r="AM465" s="16">
        <v>5.7083179136242497E-4</v>
      </c>
      <c r="AN465" s="17">
        <v>1237934.49</v>
      </c>
      <c r="AO465" s="16">
        <v>-0.114285890088725</v>
      </c>
      <c r="AP465" s="18">
        <v>3.6054702429242602</v>
      </c>
      <c r="AQ465" s="16">
        <v>-4.75053791363814E-2</v>
      </c>
      <c r="AR465" s="18">
        <v>2.8896376576437399</v>
      </c>
      <c r="AS465" s="16">
        <v>7.6011237045526897E-2</v>
      </c>
    </row>
    <row r="466" spans="2:45" x14ac:dyDescent="0.2">
      <c r="B466" s="29"/>
      <c r="C466" s="29"/>
      <c r="D466" s="29"/>
      <c r="E466" s="14" t="s">
        <v>305</v>
      </c>
      <c r="F466" s="15">
        <v>198854.07</v>
      </c>
      <c r="G466" s="16">
        <v>0.14152489219598699</v>
      </c>
      <c r="H466" s="17">
        <v>51874.48</v>
      </c>
      <c r="I466" s="16">
        <v>3.6425576570616601E-3</v>
      </c>
      <c r="J466" s="17">
        <v>58715.78</v>
      </c>
      <c r="K466" s="16">
        <v>-2.6015160221405102E-2</v>
      </c>
      <c r="L466" s="18">
        <v>3.8333698959488398</v>
      </c>
      <c r="M466" s="16">
        <v>0.137381912999787</v>
      </c>
      <c r="N466" s="18">
        <v>3.3867227855952899</v>
      </c>
      <c r="O466" s="16">
        <v>0.17201505154379701</v>
      </c>
      <c r="P466" s="15">
        <v>657576.81999999995</v>
      </c>
      <c r="Q466" s="16">
        <v>0.11841511589951199</v>
      </c>
      <c r="R466" s="17">
        <v>168708.94</v>
      </c>
      <c r="S466" s="16">
        <v>-5.98041667187131E-3</v>
      </c>
      <c r="T466" s="17">
        <v>193996.24</v>
      </c>
      <c r="U466" s="16">
        <v>-4.8776266174426597E-2</v>
      </c>
      <c r="V466" s="18">
        <v>3.8976999084932902</v>
      </c>
      <c r="W466" s="16">
        <v>0.12514394550949201</v>
      </c>
      <c r="X466" s="18">
        <v>3.38963693316943</v>
      </c>
      <c r="Y466" s="16">
        <v>0.17576451903858401</v>
      </c>
      <c r="Z466" s="15">
        <v>1340460.6399999999</v>
      </c>
      <c r="AA466" s="16">
        <v>0.14226964829869601</v>
      </c>
      <c r="AB466" s="17">
        <v>341104.04</v>
      </c>
      <c r="AC466" s="16">
        <v>3.4720639353318102E-2</v>
      </c>
      <c r="AD466" s="17">
        <v>396417.52</v>
      </c>
      <c r="AE466" s="16">
        <v>-1.3306482384490901E-2</v>
      </c>
      <c r="AF466" s="18">
        <v>3.9297706353756499</v>
      </c>
      <c r="AG466" s="16">
        <v>0.10394014080225</v>
      </c>
      <c r="AH466" s="18">
        <v>3.3814364208726202</v>
      </c>
      <c r="AI466" s="16">
        <v>0.157674219912946</v>
      </c>
      <c r="AJ466" s="15">
        <v>2376214.64</v>
      </c>
      <c r="AK466" s="16">
        <v>0.125476958300791</v>
      </c>
      <c r="AL466" s="17">
        <v>627438.05000000005</v>
      </c>
      <c r="AM466" s="16">
        <v>6.4745443186225701E-2</v>
      </c>
      <c r="AN466" s="17">
        <v>740774.64</v>
      </c>
      <c r="AO466" s="16">
        <v>2.2848874100879301E-4</v>
      </c>
      <c r="AP466" s="18">
        <v>3.7871701277918999</v>
      </c>
      <c r="AQ466" s="16">
        <v>5.70385301981923E-2</v>
      </c>
      <c r="AR466" s="18">
        <v>3.2077429648509601</v>
      </c>
      <c r="AS466" s="16">
        <v>0.125219858232025</v>
      </c>
    </row>
    <row r="467" spans="2:45" x14ac:dyDescent="0.2">
      <c r="B467" s="29"/>
      <c r="C467" s="29"/>
      <c r="D467" s="29"/>
      <c r="E467" s="14" t="s">
        <v>306</v>
      </c>
      <c r="F467" s="15">
        <v>137199.35999999999</v>
      </c>
      <c r="G467" s="16">
        <v>-0.11588483972567</v>
      </c>
      <c r="H467" s="17">
        <v>27422.62</v>
      </c>
      <c r="I467" s="16">
        <v>-0.13086629012030099</v>
      </c>
      <c r="J467" s="17">
        <v>43610.03</v>
      </c>
      <c r="K467" s="16">
        <v>-0.177959179980445</v>
      </c>
      <c r="L467" s="18">
        <v>5.0031455783582999</v>
      </c>
      <c r="M467" s="16">
        <v>1.7237221643036298E-2</v>
      </c>
      <c r="N467" s="18">
        <v>3.14605057597988</v>
      </c>
      <c r="O467" s="16">
        <v>7.5512479116667405E-2</v>
      </c>
      <c r="P467" s="15">
        <v>473811.02</v>
      </c>
      <c r="Q467" s="16">
        <v>7.6146076476552704E-3</v>
      </c>
      <c r="R467" s="17">
        <v>99045.11</v>
      </c>
      <c r="S467" s="16">
        <v>3.9847277161170203E-2</v>
      </c>
      <c r="T467" s="17">
        <v>157770.54</v>
      </c>
      <c r="U467" s="16">
        <v>-1.05141526973948E-2</v>
      </c>
      <c r="V467" s="18">
        <v>4.7837901336068001</v>
      </c>
      <c r="W467" s="16">
        <v>-3.0997503404068701E-2</v>
      </c>
      <c r="X467" s="18">
        <v>3.0031653564727598</v>
      </c>
      <c r="Y467" s="16">
        <v>1.8321394282162E-2</v>
      </c>
      <c r="Z467" s="15">
        <v>938569.45</v>
      </c>
      <c r="AA467" s="16">
        <v>4.12302665825948E-2</v>
      </c>
      <c r="AB467" s="17">
        <v>196499.52</v>
      </c>
      <c r="AC467" s="16">
        <v>7.5220121078289195E-2</v>
      </c>
      <c r="AD467" s="17">
        <v>315336.69</v>
      </c>
      <c r="AE467" s="16">
        <v>2.4659744827995801E-2</v>
      </c>
      <c r="AF467" s="18">
        <v>4.77644652770653</v>
      </c>
      <c r="AG467" s="16">
        <v>-3.1611996306028498E-2</v>
      </c>
      <c r="AH467" s="18">
        <v>2.9764042046613701</v>
      </c>
      <c r="AI467" s="16">
        <v>1.6171730994839401E-2</v>
      </c>
      <c r="AJ467" s="15">
        <v>1950660.31</v>
      </c>
      <c r="AK467" s="16">
        <v>0.104446450220351</v>
      </c>
      <c r="AL467" s="17">
        <v>394120.41</v>
      </c>
      <c r="AM467" s="16">
        <v>0.137543506043865</v>
      </c>
      <c r="AN467" s="17">
        <v>649697.89</v>
      </c>
      <c r="AO467" s="16">
        <v>9.3115523623385002E-2</v>
      </c>
      <c r="AP467" s="18">
        <v>4.9494019099391497</v>
      </c>
      <c r="AQ467" s="16">
        <v>-2.90952000056846E-2</v>
      </c>
      <c r="AR467" s="18">
        <v>3.0024113361365501</v>
      </c>
      <c r="AS467" s="16">
        <v>1.0365717394083601E-2</v>
      </c>
    </row>
    <row r="468" spans="2:45" x14ac:dyDescent="0.2">
      <c r="B468" s="29"/>
      <c r="C468" s="29"/>
      <c r="D468" s="29"/>
      <c r="E468" s="14" t="s">
        <v>307</v>
      </c>
      <c r="F468" s="15">
        <v>284440.65000000002</v>
      </c>
      <c r="G468" s="16">
        <v>0.11267637644489401</v>
      </c>
      <c r="H468" s="17">
        <v>73769.69</v>
      </c>
      <c r="I468" s="16">
        <v>0.104550972763578</v>
      </c>
      <c r="J468" s="17">
        <v>154419.46</v>
      </c>
      <c r="K468" s="16">
        <v>9.1034739354337202E-2</v>
      </c>
      <c r="L468" s="18">
        <v>3.85579294151839</v>
      </c>
      <c r="M468" s="16">
        <v>7.3562957995372798E-3</v>
      </c>
      <c r="N468" s="18">
        <v>1.8420000303070601</v>
      </c>
      <c r="O468" s="16">
        <v>1.9835882680842801E-2</v>
      </c>
      <c r="P468" s="15">
        <v>903377.45</v>
      </c>
      <c r="Q468" s="16">
        <v>0.11973687138031</v>
      </c>
      <c r="R468" s="17">
        <v>233722.48</v>
      </c>
      <c r="S468" s="16">
        <v>0.105280647839294</v>
      </c>
      <c r="T468" s="17">
        <v>494062.23</v>
      </c>
      <c r="U468" s="16">
        <v>9.0974655567037099E-2</v>
      </c>
      <c r="V468" s="18">
        <v>3.8651714203956802</v>
      </c>
      <c r="W468" s="16">
        <v>1.30792333777632E-2</v>
      </c>
      <c r="X468" s="18">
        <v>1.82846895622845</v>
      </c>
      <c r="Y468" s="16">
        <v>2.6363780007633002E-2</v>
      </c>
      <c r="Z468" s="15">
        <v>1787344.82</v>
      </c>
      <c r="AA468" s="16">
        <v>0.135981414836395</v>
      </c>
      <c r="AB468" s="17">
        <v>461266.87</v>
      </c>
      <c r="AC468" s="16">
        <v>0.104400573046213</v>
      </c>
      <c r="AD468" s="17">
        <v>974197.06</v>
      </c>
      <c r="AE468" s="16">
        <v>9.0531516052936703E-2</v>
      </c>
      <c r="AF468" s="18">
        <v>3.87486059859447</v>
      </c>
      <c r="AG468" s="16">
        <v>2.8595459438303598E-2</v>
      </c>
      <c r="AH468" s="18">
        <v>1.8346850892775199</v>
      </c>
      <c r="AI468" s="16">
        <v>4.1676831998363403E-2</v>
      </c>
      <c r="AJ468" s="15">
        <v>3441053.38</v>
      </c>
      <c r="AK468" s="16">
        <v>0.15708736930646999</v>
      </c>
      <c r="AL468" s="17">
        <v>893249.55</v>
      </c>
      <c r="AM468" s="16">
        <v>0.19135378804014899</v>
      </c>
      <c r="AN468" s="17">
        <v>1890170.59</v>
      </c>
      <c r="AO468" s="16">
        <v>0.19787655680508401</v>
      </c>
      <c r="AP468" s="18">
        <v>3.85228672099527</v>
      </c>
      <c r="AQ468" s="16">
        <v>-2.8762588475124098E-2</v>
      </c>
      <c r="AR468" s="18">
        <v>1.82049884714374</v>
      </c>
      <c r="AS468" s="16">
        <v>-3.4051244484994997E-2</v>
      </c>
    </row>
    <row r="469" spans="2:45" x14ac:dyDescent="0.2">
      <c r="B469" s="29"/>
      <c r="C469" s="29"/>
      <c r="D469" s="29"/>
      <c r="E469" s="14" t="s">
        <v>308</v>
      </c>
      <c r="F469" s="15">
        <v>113777.01</v>
      </c>
      <c r="G469" s="16">
        <v>-5.3697467829816999E-2</v>
      </c>
      <c r="H469" s="17">
        <v>23525.71</v>
      </c>
      <c r="I469" s="16">
        <v>-3.5271698657909703E-2</v>
      </c>
      <c r="J469" s="17">
        <v>36832.82</v>
      </c>
      <c r="K469" s="16">
        <v>-6.8914279936297701E-2</v>
      </c>
      <c r="L469" s="18">
        <v>4.83628379334779</v>
      </c>
      <c r="M469" s="16">
        <v>-1.90994388225929E-2</v>
      </c>
      <c r="N469" s="18">
        <v>3.0890116477641398</v>
      </c>
      <c r="O469" s="16">
        <v>1.63430839702274E-2</v>
      </c>
      <c r="P469" s="15">
        <v>383222.06</v>
      </c>
      <c r="Q469" s="16">
        <v>-2.2296754479961399E-2</v>
      </c>
      <c r="R469" s="17">
        <v>80574.710000000006</v>
      </c>
      <c r="S469" s="16">
        <v>-2.9188663870832399E-2</v>
      </c>
      <c r="T469" s="17">
        <v>124713.82</v>
      </c>
      <c r="U469" s="16">
        <v>-4.7248124176795497E-2</v>
      </c>
      <c r="V469" s="18">
        <v>4.7561084613273801</v>
      </c>
      <c r="W469" s="16">
        <v>7.0991233150927702E-3</v>
      </c>
      <c r="X469" s="18">
        <v>3.0728114975549601</v>
      </c>
      <c r="Y469" s="16">
        <v>2.6188738463805601E-2</v>
      </c>
      <c r="Z469" s="15">
        <v>753084.12</v>
      </c>
      <c r="AA469" s="16">
        <v>1.3081361013848601E-2</v>
      </c>
      <c r="AB469" s="17">
        <v>159286.43</v>
      </c>
      <c r="AC469" s="16">
        <v>-1.7402409602008399E-3</v>
      </c>
      <c r="AD469" s="17">
        <v>247399.49</v>
      </c>
      <c r="AE469" s="16">
        <v>-5.2361517549555899E-3</v>
      </c>
      <c r="AF469" s="18">
        <v>4.7278611241397002</v>
      </c>
      <c r="AG469" s="16">
        <v>1.4847440097461299E-2</v>
      </c>
      <c r="AH469" s="18">
        <v>3.0440002928057801</v>
      </c>
      <c r="AI469" s="16">
        <v>1.8413930905430202E-2</v>
      </c>
      <c r="AJ469" s="15">
        <v>1472096.51</v>
      </c>
      <c r="AK469" s="16">
        <v>4.0535789624694799E-2</v>
      </c>
      <c r="AL469" s="17">
        <v>303560.27</v>
      </c>
      <c r="AM469" s="16">
        <v>2.61871879244014E-2</v>
      </c>
      <c r="AN469" s="17">
        <v>481994.83</v>
      </c>
      <c r="AO469" s="16">
        <v>2.10766678343502E-2</v>
      </c>
      <c r="AP469" s="18">
        <v>4.84943734567109</v>
      </c>
      <c r="AQ469" s="16">
        <v>1.3982440892987001E-2</v>
      </c>
      <c r="AR469" s="18">
        <v>3.05417489644028</v>
      </c>
      <c r="AS469" s="16">
        <v>1.9057454159261598E-2</v>
      </c>
    </row>
    <row r="470" spans="2:45" x14ac:dyDescent="0.2">
      <c r="B470" s="29"/>
      <c r="C470" s="29"/>
      <c r="D470" s="29"/>
      <c r="E470" s="14" t="s">
        <v>309</v>
      </c>
      <c r="F470" s="15">
        <v>134833.15</v>
      </c>
      <c r="G470" s="16">
        <v>4.0235959021186398E-3</v>
      </c>
      <c r="H470" s="17">
        <v>28177.72</v>
      </c>
      <c r="I470" s="16">
        <v>1.3464900107784299E-3</v>
      </c>
      <c r="J470" s="17">
        <v>48115.48</v>
      </c>
      <c r="K470" s="16">
        <v>-2.8152101616525399E-2</v>
      </c>
      <c r="L470" s="18">
        <v>4.7850979426298501</v>
      </c>
      <c r="M470" s="16">
        <v>2.6735060421605602E-3</v>
      </c>
      <c r="N470" s="18">
        <v>2.8022821345645901</v>
      </c>
      <c r="O470" s="16">
        <v>3.3107750268497403E-2</v>
      </c>
      <c r="P470" s="15">
        <v>453017.48</v>
      </c>
      <c r="Q470" s="16">
        <v>2.8881824172970499E-2</v>
      </c>
      <c r="R470" s="17">
        <v>95828.93</v>
      </c>
      <c r="S470" s="16">
        <v>-6.2085952353273903E-3</v>
      </c>
      <c r="T470" s="17">
        <v>162875.43</v>
      </c>
      <c r="U470" s="16">
        <v>3.1518673739415497E-4</v>
      </c>
      <c r="V470" s="18">
        <v>4.7273561334765999</v>
      </c>
      <c r="W470" s="16">
        <v>3.5309642687649599E-2</v>
      </c>
      <c r="X470" s="18">
        <v>2.7813739616834798</v>
      </c>
      <c r="Y470" s="16">
        <v>2.8557636447316799E-2</v>
      </c>
      <c r="Z470" s="15">
        <v>884014.9</v>
      </c>
      <c r="AA470" s="16">
        <v>4.00681134303639E-2</v>
      </c>
      <c r="AB470" s="17">
        <v>188339.87</v>
      </c>
      <c r="AC470" s="16">
        <v>-3.2982626451129701E-3</v>
      </c>
      <c r="AD470" s="17">
        <v>320691.71999999997</v>
      </c>
      <c r="AE470" s="16">
        <v>7.5237609109204398E-3</v>
      </c>
      <c r="AF470" s="18">
        <v>4.6937215152585603</v>
      </c>
      <c r="AG470" s="16">
        <v>4.3509883097590997E-2</v>
      </c>
      <c r="AH470" s="18">
        <v>2.7565878532816499</v>
      </c>
      <c r="AI470" s="16">
        <v>3.2301325072492199E-2</v>
      </c>
      <c r="AJ470" s="15">
        <v>1722241.86</v>
      </c>
      <c r="AK470" s="16">
        <v>0.121628979374935</v>
      </c>
      <c r="AL470" s="17">
        <v>357367.8</v>
      </c>
      <c r="AM470" s="16">
        <v>7.6216646210986103E-2</v>
      </c>
      <c r="AN470" s="17">
        <v>620080.91</v>
      </c>
      <c r="AO470" s="16">
        <v>9.0920358549992003E-2</v>
      </c>
      <c r="AP470" s="18">
        <v>4.8192418567089703</v>
      </c>
      <c r="AQ470" s="16">
        <v>4.2196274629119603E-2</v>
      </c>
      <c r="AR470" s="18">
        <v>2.7774469947800799</v>
      </c>
      <c r="AS470" s="16">
        <v>2.8149278344900799E-2</v>
      </c>
    </row>
    <row r="471" spans="2:45" x14ac:dyDescent="0.2">
      <c r="B471" s="29"/>
      <c r="C471" s="29"/>
      <c r="D471" s="29"/>
      <c r="E471" s="14" t="s">
        <v>310</v>
      </c>
      <c r="F471" s="15">
        <v>82766.710000000006</v>
      </c>
      <c r="G471" s="16">
        <v>3.6309200279815802E-2</v>
      </c>
      <c r="H471" s="17">
        <v>15651.83</v>
      </c>
      <c r="I471" s="16">
        <v>-8.2341789075756292E-3</v>
      </c>
      <c r="J471" s="17">
        <v>24966.58</v>
      </c>
      <c r="K471" s="16">
        <v>-2.7656373947407302E-3</v>
      </c>
      <c r="L471" s="18">
        <v>5.2879893277655103</v>
      </c>
      <c r="M471" s="16">
        <v>4.4913202532355E-2</v>
      </c>
      <c r="N471" s="18">
        <v>3.3151000257143699</v>
      </c>
      <c r="O471" s="16">
        <v>3.9183204209363602E-2</v>
      </c>
      <c r="P471" s="15">
        <v>272220.96000000002</v>
      </c>
      <c r="Q471" s="16">
        <v>4.0309182681462198E-2</v>
      </c>
      <c r="R471" s="17">
        <v>52710.34</v>
      </c>
      <c r="S471" s="16">
        <v>-1.40340710665291E-2</v>
      </c>
      <c r="T471" s="17">
        <v>83456.94</v>
      </c>
      <c r="U471" s="16">
        <v>6.5873219381123102E-3</v>
      </c>
      <c r="V471" s="18">
        <v>5.1644698174969097</v>
      </c>
      <c r="W471" s="16">
        <v>5.5116766364102503E-2</v>
      </c>
      <c r="X471" s="18">
        <v>3.2618133375127298</v>
      </c>
      <c r="Y471" s="16">
        <v>3.3501177700530599E-2</v>
      </c>
      <c r="Z471" s="15">
        <v>516840.7</v>
      </c>
      <c r="AA471" s="16">
        <v>3.9393825312411097E-2</v>
      </c>
      <c r="AB471" s="17">
        <v>101081.56</v>
      </c>
      <c r="AC471" s="16">
        <v>-1.8319880599705199E-2</v>
      </c>
      <c r="AD471" s="17">
        <v>160037.6</v>
      </c>
      <c r="AE471" s="16">
        <v>6.5247100050269896E-3</v>
      </c>
      <c r="AF471" s="18">
        <v>5.1131056940553696</v>
      </c>
      <c r="AG471" s="16">
        <v>5.8790745347245398E-2</v>
      </c>
      <c r="AH471" s="18">
        <v>3.2294954435707601</v>
      </c>
      <c r="AI471" s="16">
        <v>3.2656044089786902E-2</v>
      </c>
      <c r="AJ471" s="15">
        <v>1016724.53</v>
      </c>
      <c r="AK471" s="16">
        <v>7.0865960191647495E-2</v>
      </c>
      <c r="AL471" s="17">
        <v>193388.78</v>
      </c>
      <c r="AM471" s="16">
        <v>1.30679671500531E-3</v>
      </c>
      <c r="AN471" s="17">
        <v>314672.49</v>
      </c>
      <c r="AO471" s="16">
        <v>1.94759940687033E-2</v>
      </c>
      <c r="AP471" s="18">
        <v>5.25741219319963</v>
      </c>
      <c r="AQ471" s="16">
        <v>6.9468382422695499E-2</v>
      </c>
      <c r="AR471" s="18">
        <v>3.2310562960238398</v>
      </c>
      <c r="AS471" s="16">
        <v>5.0408216006978403E-2</v>
      </c>
    </row>
    <row r="472" spans="2:45" x14ac:dyDescent="0.2">
      <c r="B472" s="29"/>
      <c r="C472" s="29"/>
      <c r="D472" s="29"/>
      <c r="E472" s="14" t="s">
        <v>311</v>
      </c>
      <c r="F472" s="15">
        <v>128834.45</v>
      </c>
      <c r="G472" s="16">
        <v>-9.6223258465958805E-2</v>
      </c>
      <c r="H472" s="17">
        <v>25327.91</v>
      </c>
      <c r="I472" s="16">
        <v>-8.12092327772371E-2</v>
      </c>
      <c r="J472" s="17">
        <v>48833.99</v>
      </c>
      <c r="K472" s="16">
        <v>-9.6644149052081102E-2</v>
      </c>
      <c r="L472" s="18">
        <v>5.0866593414142702</v>
      </c>
      <c r="M472" s="16">
        <v>-1.6341071574004499E-2</v>
      </c>
      <c r="N472" s="18">
        <v>2.6382126465603202</v>
      </c>
      <c r="O472" s="16">
        <v>4.6591892406580798E-4</v>
      </c>
      <c r="P472" s="15">
        <v>410171.3</v>
      </c>
      <c r="Q472" s="16">
        <v>-0.13174807493153101</v>
      </c>
      <c r="R472" s="17">
        <v>81257.820000000007</v>
      </c>
      <c r="S472" s="16">
        <v>-0.11934801826854601</v>
      </c>
      <c r="T472" s="17">
        <v>156879.34</v>
      </c>
      <c r="U472" s="16">
        <v>-0.134576177200356</v>
      </c>
      <c r="V472" s="18">
        <v>5.0477763247894201</v>
      </c>
      <c r="W472" s="16">
        <v>-1.4080541371866E-2</v>
      </c>
      <c r="X472" s="18">
        <v>2.6145654360860999</v>
      </c>
      <c r="Y472" s="16">
        <v>3.2678812326602498E-3</v>
      </c>
      <c r="Z472" s="15">
        <v>816202.1</v>
      </c>
      <c r="AA472" s="16">
        <v>-0.15428406294277999</v>
      </c>
      <c r="AB472" s="17">
        <v>161550.5</v>
      </c>
      <c r="AC472" s="16">
        <v>-0.16404968370335599</v>
      </c>
      <c r="AD472" s="17">
        <v>312685.71999999997</v>
      </c>
      <c r="AE472" s="16">
        <v>-0.17174402993406601</v>
      </c>
      <c r="AF472" s="18">
        <v>5.0523031497890702</v>
      </c>
      <c r="AG472" s="16">
        <v>1.16820588140189E-2</v>
      </c>
      <c r="AH472" s="18">
        <v>2.6102954109960601</v>
      </c>
      <c r="AI472" s="16">
        <v>2.10803998067121E-2</v>
      </c>
      <c r="AJ472" s="15">
        <v>1673568.5</v>
      </c>
      <c r="AK472" s="16">
        <v>-0.13627033405946501</v>
      </c>
      <c r="AL472" s="17">
        <v>323518.94</v>
      </c>
      <c r="AM472" s="16">
        <v>-0.186432479898577</v>
      </c>
      <c r="AN472" s="17">
        <v>640002.21</v>
      </c>
      <c r="AO472" s="16">
        <v>-0.17853381499323401</v>
      </c>
      <c r="AP472" s="18">
        <v>5.1730155273134901</v>
      </c>
      <c r="AQ472" s="16">
        <v>6.16570162890221E-2</v>
      </c>
      <c r="AR472" s="18">
        <v>2.6149417515292601</v>
      </c>
      <c r="AS472" s="16">
        <v>5.14488383151415E-2</v>
      </c>
    </row>
    <row r="473" spans="2:45" x14ac:dyDescent="0.2">
      <c r="B473" s="29"/>
      <c r="C473" s="29"/>
      <c r="D473" s="29"/>
      <c r="E473" s="14" t="s">
        <v>312</v>
      </c>
      <c r="F473" s="15">
        <v>70628.070000000007</v>
      </c>
      <c r="G473" s="16">
        <v>1.8474798440882199E-2</v>
      </c>
      <c r="H473" s="17">
        <v>14756.72</v>
      </c>
      <c r="I473" s="16">
        <v>2.0116523754089E-2</v>
      </c>
      <c r="J473" s="17">
        <v>25413.759999999998</v>
      </c>
      <c r="K473" s="16">
        <v>4.0951553557246202E-2</v>
      </c>
      <c r="L473" s="18">
        <v>4.7861631853148898</v>
      </c>
      <c r="M473" s="16">
        <v>-1.6093507702092001E-3</v>
      </c>
      <c r="N473" s="18">
        <v>2.7791271342768602</v>
      </c>
      <c r="O473" s="16">
        <v>-2.1592508354067098E-2</v>
      </c>
      <c r="P473" s="15">
        <v>234335.62</v>
      </c>
      <c r="Q473" s="16">
        <v>8.5569782145874296E-2</v>
      </c>
      <c r="R473" s="17">
        <v>49003.79</v>
      </c>
      <c r="S473" s="16">
        <v>9.5577495716958796E-2</v>
      </c>
      <c r="T473" s="17">
        <v>83947.35</v>
      </c>
      <c r="U473" s="16">
        <v>9.6752139387422095E-2</v>
      </c>
      <c r="V473" s="18">
        <v>4.78198971957067</v>
      </c>
      <c r="W473" s="16">
        <v>-9.13464689646179E-3</v>
      </c>
      <c r="X473" s="18">
        <v>2.7914594087842</v>
      </c>
      <c r="Y473" s="16">
        <v>-1.01958836823363E-2</v>
      </c>
      <c r="Z473" s="15">
        <v>468673.3</v>
      </c>
      <c r="AA473" s="16">
        <v>0.136638938162082</v>
      </c>
      <c r="AB473" s="17">
        <v>99946.21</v>
      </c>
      <c r="AC473" s="16">
        <v>0.15473544983937099</v>
      </c>
      <c r="AD473" s="17">
        <v>170816.71</v>
      </c>
      <c r="AE473" s="16">
        <v>0.15289083394313099</v>
      </c>
      <c r="AF473" s="18">
        <v>4.6892553504530099</v>
      </c>
      <c r="AG473" s="16">
        <v>-1.5671565015004801E-2</v>
      </c>
      <c r="AH473" s="18">
        <v>2.7437204474901802</v>
      </c>
      <c r="AI473" s="16">
        <v>-1.40966475771729E-2</v>
      </c>
      <c r="AJ473" s="15">
        <v>883532.87</v>
      </c>
      <c r="AK473" s="16">
        <v>0.18674339947736601</v>
      </c>
      <c r="AL473" s="17">
        <v>184001.69</v>
      </c>
      <c r="AM473" s="16">
        <v>0.17779428808302</v>
      </c>
      <c r="AN473" s="17">
        <v>319843.44</v>
      </c>
      <c r="AO473" s="16">
        <v>0.16418607019612699</v>
      </c>
      <c r="AP473" s="18">
        <v>4.80176497291954</v>
      </c>
      <c r="AQ473" s="16">
        <v>7.5981956143726598E-3</v>
      </c>
      <c r="AR473" s="18">
        <v>2.7623917188984701</v>
      </c>
      <c r="AS473" s="16">
        <v>1.93760515253707E-2</v>
      </c>
    </row>
    <row r="474" spans="2:45" x14ac:dyDescent="0.2">
      <c r="B474" s="29"/>
      <c r="C474" s="29"/>
      <c r="D474" s="29"/>
      <c r="E474" s="14" t="s">
        <v>313</v>
      </c>
      <c r="F474" s="15">
        <v>150909.35999999999</v>
      </c>
      <c r="G474" s="16">
        <v>2.6657491498626101E-2</v>
      </c>
      <c r="H474" s="17">
        <v>30351.7</v>
      </c>
      <c r="I474" s="16">
        <v>9.5608539840994697E-3</v>
      </c>
      <c r="J474" s="17">
        <v>61765.35</v>
      </c>
      <c r="K474" s="16">
        <v>7.5487838278937699E-3</v>
      </c>
      <c r="L474" s="18">
        <v>4.97202331335642</v>
      </c>
      <c r="M474" s="16">
        <v>1.69347270618278E-2</v>
      </c>
      <c r="N474" s="18">
        <v>2.4432689201955502</v>
      </c>
      <c r="O474" s="16">
        <v>1.8965540902281901E-2</v>
      </c>
      <c r="P474" s="15">
        <v>487269.47</v>
      </c>
      <c r="Q474" s="16">
        <v>2.3049727705857399E-3</v>
      </c>
      <c r="R474" s="17">
        <v>97402.9</v>
      </c>
      <c r="S474" s="16">
        <v>-2.1364268018845198E-2</v>
      </c>
      <c r="T474" s="17">
        <v>198363.74</v>
      </c>
      <c r="U474" s="16">
        <v>-2.2296840480406002E-2</v>
      </c>
      <c r="V474" s="18">
        <v>5.0026176838677303</v>
      </c>
      <c r="W474" s="16">
        <v>2.4185956036486399E-2</v>
      </c>
      <c r="X474" s="18">
        <v>2.4564442574030898</v>
      </c>
      <c r="Y474" s="16">
        <v>2.5162865652475001E-2</v>
      </c>
      <c r="Z474" s="15">
        <v>961592.49</v>
      </c>
      <c r="AA474" s="16">
        <v>4.3501674152837903E-3</v>
      </c>
      <c r="AB474" s="17">
        <v>191262.75</v>
      </c>
      <c r="AC474" s="16">
        <v>-1.04443545927455E-2</v>
      </c>
      <c r="AD474" s="17">
        <v>388829.59</v>
      </c>
      <c r="AE474" s="16">
        <v>-1.0519580195000501E-2</v>
      </c>
      <c r="AF474" s="18">
        <v>5.0275994149409602</v>
      </c>
      <c r="AG474" s="16">
        <v>1.49506721291459E-2</v>
      </c>
      <c r="AH474" s="18">
        <v>2.4730434995957999</v>
      </c>
      <c r="AI474" s="16">
        <v>1.50278341164292E-2</v>
      </c>
      <c r="AJ474" s="15">
        <v>1856425.23</v>
      </c>
      <c r="AK474" s="16">
        <v>1.6352681062406199E-2</v>
      </c>
      <c r="AL474" s="17">
        <v>378024.65</v>
      </c>
      <c r="AM474" s="16">
        <v>1.8637177121154799E-2</v>
      </c>
      <c r="AN474" s="17">
        <v>770469.38</v>
      </c>
      <c r="AO474" s="16">
        <v>1.9834862252955599E-2</v>
      </c>
      <c r="AP474" s="18">
        <v>4.91085761206313</v>
      </c>
      <c r="AQ474" s="16">
        <v>-2.2426984897655701E-3</v>
      </c>
      <c r="AR474" s="18">
        <v>2.40947307990358</v>
      </c>
      <c r="AS474" s="16">
        <v>-3.4144559275574599E-3</v>
      </c>
    </row>
    <row r="475" spans="2:45" x14ac:dyDescent="0.2">
      <c r="B475" s="29"/>
      <c r="C475" s="29"/>
      <c r="D475" s="29"/>
      <c r="E475" s="14" t="s">
        <v>314</v>
      </c>
      <c r="F475" s="15">
        <v>269047.18</v>
      </c>
      <c r="G475" s="16">
        <v>-8.86711130814343E-2</v>
      </c>
      <c r="H475" s="17">
        <v>46465.26</v>
      </c>
      <c r="I475" s="16">
        <v>3.6896431429684902E-3</v>
      </c>
      <c r="J475" s="17">
        <v>93328.67</v>
      </c>
      <c r="K475" s="16">
        <v>-1.39825666928856E-2</v>
      </c>
      <c r="L475" s="18">
        <v>5.7902867647786804</v>
      </c>
      <c r="M475" s="16">
        <v>-9.2021230721463704E-2</v>
      </c>
      <c r="N475" s="18">
        <v>2.8827923938056799</v>
      </c>
      <c r="O475" s="16">
        <v>-7.5747693565662799E-2</v>
      </c>
      <c r="P475" s="15">
        <v>902007.18</v>
      </c>
      <c r="Q475" s="16">
        <v>-6.6309460074142207E-2</v>
      </c>
      <c r="R475" s="17">
        <v>154784.20000000001</v>
      </c>
      <c r="S475" s="16">
        <v>1.0114114738097001E-2</v>
      </c>
      <c r="T475" s="17">
        <v>310734.06</v>
      </c>
      <c r="U475" s="16">
        <v>-8.1613595337292708E-3</v>
      </c>
      <c r="V475" s="18">
        <v>5.8275145654401399</v>
      </c>
      <c r="W475" s="16">
        <v>-7.5658357503552306E-2</v>
      </c>
      <c r="X475" s="18">
        <v>2.90282687388695</v>
      </c>
      <c r="Y475" s="16">
        <v>-5.8626573081562001E-2</v>
      </c>
      <c r="Z475" s="15">
        <v>1807633.94</v>
      </c>
      <c r="AA475" s="16">
        <v>-9.7202162366990294E-2</v>
      </c>
      <c r="AB475" s="17">
        <v>302490.33</v>
      </c>
      <c r="AC475" s="16">
        <v>-9.4996754749085296E-2</v>
      </c>
      <c r="AD475" s="17">
        <v>606196.43000000005</v>
      </c>
      <c r="AE475" s="16">
        <v>-9.5955561435408496E-2</v>
      </c>
      <c r="AF475" s="18">
        <v>5.9758404177746796</v>
      </c>
      <c r="AG475" s="16">
        <v>-2.4369057563915601E-3</v>
      </c>
      <c r="AH475" s="18">
        <v>2.9819277226690399</v>
      </c>
      <c r="AI475" s="16">
        <v>-1.37891554707327E-3</v>
      </c>
      <c r="AJ475" s="15">
        <v>3626242.13</v>
      </c>
      <c r="AK475" s="16">
        <v>-0.16394296966699901</v>
      </c>
      <c r="AL475" s="17">
        <v>596513.05000000005</v>
      </c>
      <c r="AM475" s="16">
        <v>-0.247099474739364</v>
      </c>
      <c r="AN475" s="17">
        <v>1203974.51</v>
      </c>
      <c r="AO475" s="16">
        <v>-0.22414693632917199</v>
      </c>
      <c r="AP475" s="18">
        <v>6.0790658812912799</v>
      </c>
      <c r="AQ475" s="16">
        <v>0.11044819638501201</v>
      </c>
      <c r="AR475" s="18">
        <v>3.0118927767000598</v>
      </c>
      <c r="AS475" s="16">
        <v>7.7597124354098407E-2</v>
      </c>
    </row>
    <row r="476" spans="2:45" x14ac:dyDescent="0.2">
      <c r="B476" s="29"/>
      <c r="C476" s="29"/>
      <c r="D476" s="29"/>
      <c r="E476" s="14" t="s">
        <v>315</v>
      </c>
      <c r="F476" s="15">
        <v>323427.94</v>
      </c>
      <c r="G476" s="16">
        <v>0.105586716384829</v>
      </c>
      <c r="H476" s="17">
        <v>73786.720000000001</v>
      </c>
      <c r="I476" s="16">
        <v>6.8569777638108301E-2</v>
      </c>
      <c r="J476" s="17">
        <v>152842.14000000001</v>
      </c>
      <c r="K476" s="16">
        <v>7.0716455078665502E-2</v>
      </c>
      <c r="L476" s="18">
        <v>4.3832811649575998</v>
      </c>
      <c r="M476" s="16">
        <v>3.4641573738441497E-2</v>
      </c>
      <c r="N476" s="18">
        <v>2.1160914130095301</v>
      </c>
      <c r="O476" s="16">
        <v>3.2567222760764999E-2</v>
      </c>
      <c r="P476" s="15">
        <v>1051908.3600000001</v>
      </c>
      <c r="Q476" s="16">
        <v>9.075669594494E-2</v>
      </c>
      <c r="R476" s="17">
        <v>242490.23999999999</v>
      </c>
      <c r="S476" s="16">
        <v>5.59853722067137E-2</v>
      </c>
      <c r="T476" s="17">
        <v>498805.77</v>
      </c>
      <c r="U476" s="16">
        <v>5.9703938545530799E-2</v>
      </c>
      <c r="V476" s="18">
        <v>4.33794102393564</v>
      </c>
      <c r="W476" s="16">
        <v>3.2927846022681298E-2</v>
      </c>
      <c r="X476" s="18">
        <v>2.10885363254719</v>
      </c>
      <c r="Y476" s="16">
        <v>2.9303238640435599E-2</v>
      </c>
      <c r="Z476" s="15">
        <v>2137876.14</v>
      </c>
      <c r="AA476" s="16">
        <v>0.121822275299466</v>
      </c>
      <c r="AB476" s="17">
        <v>494111.74</v>
      </c>
      <c r="AC476" s="16">
        <v>7.0316475379309407E-2</v>
      </c>
      <c r="AD476" s="17">
        <v>1004818.76</v>
      </c>
      <c r="AE476" s="16">
        <v>6.0009087129580002E-2</v>
      </c>
      <c r="AF476" s="18">
        <v>4.3267058175950197</v>
      </c>
      <c r="AG476" s="16">
        <v>4.81220284887263E-2</v>
      </c>
      <c r="AH476" s="18">
        <v>2.1276236323453999</v>
      </c>
      <c r="AI476" s="16">
        <v>5.8313828551480602E-2</v>
      </c>
      <c r="AJ476" s="15">
        <v>4065694.17</v>
      </c>
      <c r="AK476" s="16">
        <v>0.15003816824230801</v>
      </c>
      <c r="AL476" s="17">
        <v>947745.19</v>
      </c>
      <c r="AM476" s="16">
        <v>0.123247541239838</v>
      </c>
      <c r="AN476" s="17">
        <v>1941337.89</v>
      </c>
      <c r="AO476" s="16">
        <v>0.111357502791048</v>
      </c>
      <c r="AP476" s="18">
        <v>4.2898599886325997</v>
      </c>
      <c r="AQ476" s="16">
        <v>2.38510444215158E-2</v>
      </c>
      <c r="AR476" s="18">
        <v>2.0942743614817099</v>
      </c>
      <c r="AS476" s="16">
        <v>3.4804880836380503E-2</v>
      </c>
    </row>
    <row r="477" spans="2:45" x14ac:dyDescent="0.2">
      <c r="B477" s="29"/>
      <c r="C477" s="29"/>
      <c r="D477" s="29"/>
      <c r="E477" s="14" t="s">
        <v>316</v>
      </c>
      <c r="F477" s="15">
        <v>205836.15</v>
      </c>
      <c r="G477" s="16">
        <v>7.0529023586352699E-2</v>
      </c>
      <c r="H477" s="17">
        <v>42407.95</v>
      </c>
      <c r="I477" s="16">
        <v>9.4322742498649595E-2</v>
      </c>
      <c r="J477" s="17">
        <v>75240.2</v>
      </c>
      <c r="K477" s="16">
        <v>5.6394525520901899E-2</v>
      </c>
      <c r="L477" s="18">
        <v>4.8537161074751296</v>
      </c>
      <c r="M477" s="16">
        <v>-2.1742871630328401E-2</v>
      </c>
      <c r="N477" s="18">
        <v>2.73572039946731</v>
      </c>
      <c r="O477" s="16">
        <v>1.33799425536413E-2</v>
      </c>
      <c r="P477" s="15">
        <v>677760.78</v>
      </c>
      <c r="Q477" s="16">
        <v>5.1571618801072298E-2</v>
      </c>
      <c r="R477" s="17">
        <v>142569.07</v>
      </c>
      <c r="S477" s="16">
        <v>9.43447712822163E-2</v>
      </c>
      <c r="T477" s="17">
        <v>255191.96</v>
      </c>
      <c r="U477" s="16">
        <v>4.4727922703090998E-2</v>
      </c>
      <c r="V477" s="18">
        <v>4.7539117706245797</v>
      </c>
      <c r="W477" s="16">
        <v>-3.9085627860247101E-2</v>
      </c>
      <c r="X477" s="18">
        <v>2.6558861023678002</v>
      </c>
      <c r="Y477" s="16">
        <v>6.5506970276760102E-3</v>
      </c>
      <c r="Z477" s="15">
        <v>1262199</v>
      </c>
      <c r="AA477" s="16">
        <v>5.1933161237420797E-2</v>
      </c>
      <c r="AB477" s="17">
        <v>263808.59000000003</v>
      </c>
      <c r="AC477" s="16">
        <v>8.2868070285618795E-2</v>
      </c>
      <c r="AD477" s="17">
        <v>473962.23</v>
      </c>
      <c r="AE477" s="16">
        <v>3.1975994586789298E-2</v>
      </c>
      <c r="AF477" s="18">
        <v>4.7845257806047901</v>
      </c>
      <c r="AG477" s="16">
        <v>-2.8567569676367401E-2</v>
      </c>
      <c r="AH477" s="18">
        <v>2.66307929220436</v>
      </c>
      <c r="AI477" s="16">
        <v>1.9338789618476199E-2</v>
      </c>
      <c r="AJ477" s="15">
        <v>2440051.84</v>
      </c>
      <c r="AK477" s="16">
        <v>7.0014921304179398E-2</v>
      </c>
      <c r="AL477" s="17">
        <v>496980.47</v>
      </c>
      <c r="AM477" s="16">
        <v>0.105323916226232</v>
      </c>
      <c r="AN477" s="17">
        <v>910269.77</v>
      </c>
      <c r="AO477" s="16">
        <v>5.3503469628626198E-2</v>
      </c>
      <c r="AP477" s="18">
        <v>4.9097539788636002</v>
      </c>
      <c r="AQ477" s="16">
        <v>-3.19444774547211E-2</v>
      </c>
      <c r="AR477" s="18">
        <v>2.6805809886447198</v>
      </c>
      <c r="AS477" s="16">
        <v>1.5672897291333799E-2</v>
      </c>
    </row>
    <row r="478" spans="2:45" x14ac:dyDescent="0.2">
      <c r="B478" s="29"/>
      <c r="C478" s="29"/>
      <c r="D478" s="29"/>
      <c r="E478" s="14" t="s">
        <v>317</v>
      </c>
      <c r="F478" s="15">
        <v>121823.06</v>
      </c>
      <c r="G478" s="16">
        <v>-2.9883952125792399E-2</v>
      </c>
      <c r="H478" s="17">
        <v>24841.55</v>
      </c>
      <c r="I478" s="16">
        <v>-8.8982584663590006E-2</v>
      </c>
      <c r="J478" s="17">
        <v>37040.49</v>
      </c>
      <c r="K478" s="16">
        <v>-0.122402188468745</v>
      </c>
      <c r="L478" s="18">
        <v>4.9040039772075401</v>
      </c>
      <c r="M478" s="16">
        <v>6.4871023915579404E-2</v>
      </c>
      <c r="N478" s="18">
        <v>3.28891599436185</v>
      </c>
      <c r="O478" s="16">
        <v>0.105422136572474</v>
      </c>
      <c r="P478" s="15">
        <v>384558.48</v>
      </c>
      <c r="Q478" s="16">
        <v>2.3624590851992502E-2</v>
      </c>
      <c r="R478" s="17">
        <v>79186.97</v>
      </c>
      <c r="S478" s="16">
        <v>-2.28952823001672E-2</v>
      </c>
      <c r="T478" s="17">
        <v>117347.14</v>
      </c>
      <c r="U478" s="16">
        <v>-6.9216965935048905E-2</v>
      </c>
      <c r="V478" s="18">
        <v>4.8563353289057503</v>
      </c>
      <c r="W478" s="16">
        <v>4.7609915610345603E-2</v>
      </c>
      <c r="X478" s="18">
        <v>3.2771014274399901</v>
      </c>
      <c r="Y478" s="16">
        <v>9.9745647899897996E-2</v>
      </c>
      <c r="Z478" s="15">
        <v>785814.92</v>
      </c>
      <c r="AA478" s="16">
        <v>8.0843807459570399E-2</v>
      </c>
      <c r="AB478" s="17">
        <v>164403.65</v>
      </c>
      <c r="AC478" s="16">
        <v>6.0674594710654603E-2</v>
      </c>
      <c r="AD478" s="17">
        <v>243728.22</v>
      </c>
      <c r="AE478" s="16">
        <v>6.9809537786045496E-3</v>
      </c>
      <c r="AF478" s="18">
        <v>4.7797899864145403</v>
      </c>
      <c r="AG478" s="16">
        <v>1.90154575677547E-2</v>
      </c>
      <c r="AH478" s="18">
        <v>3.2241441717335801</v>
      </c>
      <c r="AI478" s="16">
        <v>7.3350795170258401E-2</v>
      </c>
      <c r="AJ478" s="15">
        <v>1506114.48</v>
      </c>
      <c r="AK478" s="16">
        <v>6.6444179608120796E-2</v>
      </c>
      <c r="AL478" s="17">
        <v>309399.59000000003</v>
      </c>
      <c r="AM478" s="16">
        <v>6.5701331949320596E-2</v>
      </c>
      <c r="AN478" s="17">
        <v>483308.18</v>
      </c>
      <c r="AO478" s="16">
        <v>2.4721534568839899E-2</v>
      </c>
      <c r="AP478" s="18">
        <v>4.8678619128099001</v>
      </c>
      <c r="AQ478" s="16">
        <v>6.9705051174271998E-4</v>
      </c>
      <c r="AR478" s="18">
        <v>3.1162610986638</v>
      </c>
      <c r="AS478" s="16">
        <v>4.07160810344794E-2</v>
      </c>
    </row>
    <row r="479" spans="2:45" x14ac:dyDescent="0.2">
      <c r="B479" s="135"/>
      <c r="C479" s="135"/>
      <c r="D479" s="135"/>
      <c r="E479" s="14" t="s">
        <v>318</v>
      </c>
      <c r="F479" s="15">
        <v>227615.94</v>
      </c>
      <c r="G479" s="16">
        <v>7.3324730989713496E-2</v>
      </c>
      <c r="H479" s="17">
        <v>51136.62</v>
      </c>
      <c r="I479" s="16">
        <v>0.14517906866646499</v>
      </c>
      <c r="J479" s="17">
        <v>88724.13</v>
      </c>
      <c r="K479" s="16">
        <v>0.11967863488350899</v>
      </c>
      <c r="L479" s="18">
        <v>4.4511338449823201</v>
      </c>
      <c r="M479" s="16">
        <v>-6.2745067249984396E-2</v>
      </c>
      <c r="N479" s="18">
        <v>2.56543445396421</v>
      </c>
      <c r="O479" s="16">
        <v>-4.1399293020017297E-2</v>
      </c>
      <c r="P479" s="15">
        <v>799020.09</v>
      </c>
      <c r="Q479" s="16">
        <v>8.0666507505669199E-2</v>
      </c>
      <c r="R479" s="17">
        <v>174426.14</v>
      </c>
      <c r="S479" s="16">
        <v>0.12527984238121001</v>
      </c>
      <c r="T479" s="17">
        <v>309798.59000000003</v>
      </c>
      <c r="U479" s="16">
        <v>9.44798678026227E-2</v>
      </c>
      <c r="V479" s="18">
        <v>4.5808506110379996</v>
      </c>
      <c r="W479" s="16">
        <v>-3.9646435664514E-2</v>
      </c>
      <c r="X479" s="18">
        <v>2.5791598664151398</v>
      </c>
      <c r="Y479" s="16">
        <v>-1.2620935937987E-2</v>
      </c>
      <c r="Z479" s="15">
        <v>1544814.01</v>
      </c>
      <c r="AA479" s="16">
        <v>8.6173860574368405E-2</v>
      </c>
      <c r="AB479" s="17">
        <v>334613.44</v>
      </c>
      <c r="AC479" s="16">
        <v>9.4346579507937303E-2</v>
      </c>
      <c r="AD479" s="17">
        <v>596736.80000000005</v>
      </c>
      <c r="AE479" s="16">
        <v>6.7680373850804901E-2</v>
      </c>
      <c r="AF479" s="18">
        <v>4.6167123771238803</v>
      </c>
      <c r="AG479" s="16">
        <v>-7.46812672201489E-3</v>
      </c>
      <c r="AH479" s="18">
        <v>2.5887694708957101</v>
      </c>
      <c r="AI479" s="16">
        <v>1.7321182609045301E-2</v>
      </c>
      <c r="AJ479" s="15">
        <v>2859213.66</v>
      </c>
      <c r="AK479" s="16">
        <v>9.2641718377864807E-2</v>
      </c>
      <c r="AL479" s="17">
        <v>606559.12</v>
      </c>
      <c r="AM479" s="16">
        <v>0.122712573466185</v>
      </c>
      <c r="AN479" s="17">
        <v>1099846.25</v>
      </c>
      <c r="AO479" s="16">
        <v>7.1264944140918093E-2</v>
      </c>
      <c r="AP479" s="18">
        <v>4.7138251915163698</v>
      </c>
      <c r="AQ479" s="16">
        <v>-2.6784108238390801E-2</v>
      </c>
      <c r="AR479" s="18">
        <v>2.5996485054160998</v>
      </c>
      <c r="AS479" s="16">
        <v>1.99547034128792E-2</v>
      </c>
    </row>
    <row r="480" spans="2:45" x14ac:dyDescent="0.2">
      <c r="C480" s="29"/>
      <c r="D480" s="29"/>
      <c r="E480" s="14" t="s">
        <v>344</v>
      </c>
      <c r="F480" s="15">
        <v>91510.78</v>
      </c>
      <c r="G480" s="16">
        <v>0.213906841834235</v>
      </c>
      <c r="H480" s="18">
        <v>23941.759999999998</v>
      </c>
      <c r="I480" s="16">
        <v>0.191745998561448</v>
      </c>
      <c r="J480" s="18">
        <v>38046.51</v>
      </c>
      <c r="K480" s="16">
        <v>0.222880734888565</v>
      </c>
      <c r="L480" s="18">
        <v>3.8222244312865898</v>
      </c>
      <c r="M480" s="16">
        <v>1.8595273908648902E-2</v>
      </c>
      <c r="N480" s="18">
        <v>2.4052345405662701</v>
      </c>
      <c r="O480" s="16">
        <v>-7.3383223713535499E-3</v>
      </c>
      <c r="P480" s="18">
        <v>277260.44</v>
      </c>
      <c r="Q480" s="16">
        <v>0.17171734246679199</v>
      </c>
      <c r="R480" s="18">
        <v>78962.45</v>
      </c>
      <c r="S480" s="16">
        <v>0.15586661689685199</v>
      </c>
      <c r="T480" s="18">
        <v>125332.24</v>
      </c>
      <c r="U480" s="16">
        <v>0.174537369591243</v>
      </c>
      <c r="V480" s="18">
        <v>3.5112947989835699</v>
      </c>
      <c r="W480" s="16">
        <v>1.3713282603917E-2</v>
      </c>
      <c r="X480" s="18">
        <v>2.2122036596489498</v>
      </c>
      <c r="Y480" s="16">
        <v>-2.4009684131487199E-3</v>
      </c>
      <c r="Z480" s="18">
        <v>518041.33</v>
      </c>
      <c r="AA480" s="16">
        <v>0.17571960952246901</v>
      </c>
      <c r="AB480" s="18">
        <v>143504.92000000001</v>
      </c>
      <c r="AC480" s="16">
        <v>0.152085669203951</v>
      </c>
      <c r="AD480" s="18">
        <v>228285.58</v>
      </c>
      <c r="AE480" s="16">
        <v>0.17058548713559099</v>
      </c>
      <c r="AF480" s="18">
        <v>3.6099203428007902</v>
      </c>
      <c r="AG480" s="16">
        <v>2.0514047653112499E-2</v>
      </c>
      <c r="AH480" s="18">
        <v>2.2692687378677201</v>
      </c>
      <c r="AI480" s="16">
        <v>4.38594399409539E-3</v>
      </c>
      <c r="AJ480" s="18">
        <v>1026748.57</v>
      </c>
      <c r="AK480" s="16">
        <v>0.25824305985923102</v>
      </c>
      <c r="AL480" s="18">
        <v>281967.78000000003</v>
      </c>
      <c r="AM480" s="16">
        <v>0.17339309277718601</v>
      </c>
      <c r="AN480" s="18">
        <v>453026.65</v>
      </c>
      <c r="AO480" s="16">
        <v>0.18324769744532499</v>
      </c>
      <c r="AP480" s="18">
        <v>3.64136842159767</v>
      </c>
      <c r="AQ480" s="16">
        <v>7.2311629925502996E-2</v>
      </c>
      <c r="AR480" s="18">
        <v>2.2664198011308998</v>
      </c>
      <c r="AS480" s="16">
        <v>6.3380949378412502E-2</v>
      </c>
    </row>
    <row r="481" spans="2:45" x14ac:dyDescent="0.2">
      <c r="C481" s="29"/>
      <c r="D481" s="29"/>
      <c r="E481" s="14" t="s">
        <v>345</v>
      </c>
      <c r="F481" s="15">
        <v>199765.13</v>
      </c>
      <c r="G481" s="16">
        <v>0.109980729749137</v>
      </c>
      <c r="H481" s="18">
        <v>109898.45</v>
      </c>
      <c r="I481" s="16">
        <v>5.3959255221032003E-2</v>
      </c>
      <c r="J481" s="18">
        <v>70426.820000000007</v>
      </c>
      <c r="K481" s="16">
        <v>5.5698993330643203E-2</v>
      </c>
      <c r="L481" s="18">
        <v>1.8177247267818599</v>
      </c>
      <c r="M481" s="16">
        <v>5.31533588709329E-2</v>
      </c>
      <c r="N481" s="18">
        <v>2.8364922624647799</v>
      </c>
      <c r="O481" s="16">
        <v>5.14178158371063E-2</v>
      </c>
      <c r="P481" s="18">
        <v>648934.14</v>
      </c>
      <c r="Q481" s="16">
        <v>0.13125252160685</v>
      </c>
      <c r="R481" s="18">
        <v>348344.42</v>
      </c>
      <c r="S481" s="16">
        <v>5.0265229760618597E-2</v>
      </c>
      <c r="T481" s="18">
        <v>228359.24</v>
      </c>
      <c r="U481" s="16">
        <v>8.3511103890632002E-2</v>
      </c>
      <c r="V481" s="18">
        <v>1.86290953074546</v>
      </c>
      <c r="W481" s="16">
        <v>7.7111275848568403E-2</v>
      </c>
      <c r="X481" s="18">
        <v>2.84172490677408</v>
      </c>
      <c r="Y481" s="16">
        <v>4.4061770612954201E-2</v>
      </c>
      <c r="Z481" s="18">
        <v>1269101.3700000001</v>
      </c>
      <c r="AA481" s="16">
        <v>0.147733405774336</v>
      </c>
      <c r="AB481" s="18">
        <v>671849.41</v>
      </c>
      <c r="AC481" s="16">
        <v>4.8193019582216202E-2</v>
      </c>
      <c r="AD481" s="18">
        <v>450624.9</v>
      </c>
      <c r="AE481" s="16">
        <v>0.12000955012627</v>
      </c>
      <c r="AF481" s="18">
        <v>1.8889670082466801</v>
      </c>
      <c r="AG481" s="16">
        <v>9.4963794198700699E-2</v>
      </c>
      <c r="AH481" s="18">
        <v>2.8163143448131698</v>
      </c>
      <c r="AI481" s="16">
        <v>2.4753231474625E-2</v>
      </c>
      <c r="AJ481" s="18">
        <v>2380786.75</v>
      </c>
      <c r="AK481" s="16">
        <v>0.19204948338702199</v>
      </c>
      <c r="AL481" s="18">
        <v>1299322.19</v>
      </c>
      <c r="AM481" s="16">
        <v>0.109418982192366</v>
      </c>
      <c r="AN481" s="18">
        <v>852877.41</v>
      </c>
      <c r="AO481" s="16">
        <v>0.111311759441397</v>
      </c>
      <c r="AP481" s="18">
        <v>1.8323297857323599</v>
      </c>
      <c r="AQ481" s="16">
        <v>7.4480879199819106E-2</v>
      </c>
      <c r="AR481" s="18">
        <v>2.79147591680263</v>
      </c>
      <c r="AS481" s="16">
        <v>7.2650832009739902E-2</v>
      </c>
    </row>
    <row r="482" spans="2:45" x14ac:dyDescent="0.2">
      <c r="B482" s="28" t="s">
        <v>19</v>
      </c>
      <c r="C482" s="28" t="s">
        <v>11</v>
      </c>
      <c r="D482" s="28" t="s">
        <v>24</v>
      </c>
      <c r="E482" s="14" t="s">
        <v>319</v>
      </c>
      <c r="F482" s="15">
        <v>1498861.51</v>
      </c>
      <c r="G482" s="16">
        <v>-1.96261379838421E-2</v>
      </c>
      <c r="H482" s="17">
        <v>285480.75</v>
      </c>
      <c r="I482" s="16">
        <v>-2.5242264277337498E-4</v>
      </c>
      <c r="J482" s="17">
        <v>571409.09</v>
      </c>
      <c r="K482" s="16">
        <v>-7.4992538559230703E-3</v>
      </c>
      <c r="L482" s="18">
        <v>5.2503067544834501</v>
      </c>
      <c r="M482" s="16">
        <v>-1.9378606940245902E-2</v>
      </c>
      <c r="N482" s="18">
        <v>2.6230970704368701</v>
      </c>
      <c r="O482" s="16">
        <v>-1.22185138651358E-2</v>
      </c>
      <c r="P482" s="15">
        <v>4858343.71</v>
      </c>
      <c r="Q482" s="16">
        <v>-3.0210823858485E-2</v>
      </c>
      <c r="R482" s="17">
        <v>920562.67</v>
      </c>
      <c r="S482" s="16">
        <v>-2.2725048179931401E-2</v>
      </c>
      <c r="T482" s="17">
        <v>1843635.22</v>
      </c>
      <c r="U482" s="16">
        <v>-2.9353753958712901E-2</v>
      </c>
      <c r="V482" s="18">
        <v>5.2775806235983902</v>
      </c>
      <c r="W482" s="16">
        <v>-7.6598460490694296E-3</v>
      </c>
      <c r="X482" s="18">
        <v>2.6351979270606498</v>
      </c>
      <c r="Y482" s="16">
        <v>-8.82988939861082E-4</v>
      </c>
      <c r="Z482" s="15">
        <v>9612340.3599999994</v>
      </c>
      <c r="AA482" s="16">
        <v>-4.3926769854394303E-2</v>
      </c>
      <c r="AB482" s="17">
        <v>1802205.49</v>
      </c>
      <c r="AC482" s="16">
        <v>-5.7771885741799797E-2</v>
      </c>
      <c r="AD482" s="17">
        <v>3607455.17</v>
      </c>
      <c r="AE482" s="16">
        <v>-5.6624225378183797E-2</v>
      </c>
      <c r="AF482" s="18">
        <v>5.3336539109089101</v>
      </c>
      <c r="AG482" s="16">
        <v>1.46940169560802E-2</v>
      </c>
      <c r="AH482" s="18">
        <v>2.6645765247305899</v>
      </c>
      <c r="AI482" s="16">
        <v>1.34595946444349E-2</v>
      </c>
      <c r="AJ482" s="15">
        <v>18799431.539999999</v>
      </c>
      <c r="AK482" s="16">
        <v>-5.8184273403882499E-2</v>
      </c>
      <c r="AL482" s="17">
        <v>3525792.65</v>
      </c>
      <c r="AM482" s="16">
        <v>-9.7940054141158403E-2</v>
      </c>
      <c r="AN482" s="17">
        <v>7135063.0199999996</v>
      </c>
      <c r="AO482" s="16">
        <v>-8.2290920312479698E-2</v>
      </c>
      <c r="AP482" s="18">
        <v>5.3319730926320901</v>
      </c>
      <c r="AQ482" s="16">
        <v>4.4072215953924E-2</v>
      </c>
      <c r="AR482" s="18">
        <v>2.6347954443154999</v>
      </c>
      <c r="AS482" s="16">
        <v>2.62682885482678E-2</v>
      </c>
    </row>
    <row r="483" spans="2:45" x14ac:dyDescent="0.2">
      <c r="B483" s="29"/>
      <c r="C483" s="29"/>
      <c r="D483" s="29"/>
      <c r="E483" s="14" t="s">
        <v>320</v>
      </c>
      <c r="F483" s="15">
        <v>2566750.62</v>
      </c>
      <c r="G483" s="16">
        <v>0.26494643192788597</v>
      </c>
      <c r="H483" s="17">
        <v>649199.85</v>
      </c>
      <c r="I483" s="16">
        <v>0.29434175738275897</v>
      </c>
      <c r="J483" s="17">
        <v>1077386.76</v>
      </c>
      <c r="K483" s="16">
        <v>0.30294949353051198</v>
      </c>
      <c r="L483" s="18">
        <v>3.9537141297860701</v>
      </c>
      <c r="M483" s="16">
        <v>-2.2710636728828299E-2</v>
      </c>
      <c r="N483" s="18">
        <v>2.3823855232822799</v>
      </c>
      <c r="O483" s="16">
        <v>-2.9166949134498799E-2</v>
      </c>
      <c r="P483" s="15">
        <v>7699077.3899999997</v>
      </c>
      <c r="Q483" s="16">
        <v>0.18967032726251601</v>
      </c>
      <c r="R483" s="17">
        <v>2076877.21</v>
      </c>
      <c r="S483" s="16">
        <v>0.218259421421024</v>
      </c>
      <c r="T483" s="17">
        <v>3432396.9</v>
      </c>
      <c r="U483" s="16">
        <v>0.21850342935681999</v>
      </c>
      <c r="V483" s="18">
        <v>3.7070450544353601</v>
      </c>
      <c r="W483" s="16">
        <v>-2.3467164428049199E-2</v>
      </c>
      <c r="X483" s="18">
        <v>2.24306151482656</v>
      </c>
      <c r="Y483" s="16">
        <v>-2.3662717231352399E-2</v>
      </c>
      <c r="Z483" s="15">
        <v>14553837.449999999</v>
      </c>
      <c r="AA483" s="16">
        <v>0.17145214747969101</v>
      </c>
      <c r="AB483" s="17">
        <v>3854502.17</v>
      </c>
      <c r="AC483" s="16">
        <v>0.20234292006080701</v>
      </c>
      <c r="AD483" s="17">
        <v>6399095.5099999998</v>
      </c>
      <c r="AE483" s="16">
        <v>0.20404283476035401</v>
      </c>
      <c r="AF483" s="18">
        <v>3.7758021161005102</v>
      </c>
      <c r="AG483" s="16">
        <v>-2.56921482762624E-2</v>
      </c>
      <c r="AH483" s="18">
        <v>2.2743585288352701</v>
      </c>
      <c r="AI483" s="16">
        <v>-2.70677141541645E-2</v>
      </c>
      <c r="AJ483" s="15">
        <v>27991952.120000001</v>
      </c>
      <c r="AK483" s="16">
        <v>0.22051752010049</v>
      </c>
      <c r="AL483" s="17">
        <v>7265247.04</v>
      </c>
      <c r="AM483" s="16">
        <v>0.193040766266803</v>
      </c>
      <c r="AN483" s="17">
        <v>12276028.93</v>
      </c>
      <c r="AO483" s="16">
        <v>0.192725595202723</v>
      </c>
      <c r="AP483" s="18">
        <v>3.8528562023955599</v>
      </c>
      <c r="AQ483" s="16">
        <v>2.30308591379201E-2</v>
      </c>
      <c r="AR483" s="18">
        <v>2.28021229663231</v>
      </c>
      <c r="AS483" s="16">
        <v>2.3301189317600699E-2</v>
      </c>
    </row>
    <row r="484" spans="2:45" x14ac:dyDescent="0.2">
      <c r="B484" s="29"/>
      <c r="C484" s="29"/>
      <c r="D484" s="29"/>
      <c r="E484" s="14" t="s">
        <v>321</v>
      </c>
      <c r="F484" s="15">
        <v>1505733.74</v>
      </c>
      <c r="G484" s="16">
        <v>8.5385971203654903E-2</v>
      </c>
      <c r="H484" s="17">
        <v>317713.53000000003</v>
      </c>
      <c r="I484" s="16">
        <v>0.10020307353244</v>
      </c>
      <c r="J484" s="17">
        <v>522741.73</v>
      </c>
      <c r="K484" s="16">
        <v>7.8296274421760001E-2</v>
      </c>
      <c r="L484" s="18">
        <v>4.7392811379483897</v>
      </c>
      <c r="M484" s="16">
        <v>-1.3467606740282899E-2</v>
      </c>
      <c r="N484" s="18">
        <v>2.8804544454486201</v>
      </c>
      <c r="O484" s="16">
        <v>6.5749061274433598E-3</v>
      </c>
      <c r="P484" s="15">
        <v>4970520.37</v>
      </c>
      <c r="Q484" s="16">
        <v>9.5192537815864994E-2</v>
      </c>
      <c r="R484" s="17">
        <v>1068003.43</v>
      </c>
      <c r="S484" s="16">
        <v>0.105575106470526</v>
      </c>
      <c r="T484" s="17">
        <v>1739415.74</v>
      </c>
      <c r="U484" s="16">
        <v>8.2702739699901495E-2</v>
      </c>
      <c r="V484" s="18">
        <v>4.65403034332952</v>
      </c>
      <c r="W484" s="16">
        <v>-9.3911020552975497E-3</v>
      </c>
      <c r="X484" s="18">
        <v>2.8575804252524502</v>
      </c>
      <c r="Y484" s="16">
        <v>1.1535759223649199E-2</v>
      </c>
      <c r="Z484" s="15">
        <v>9552861.0600000005</v>
      </c>
      <c r="AA484" s="16">
        <v>6.9288330548714305E-2</v>
      </c>
      <c r="AB484" s="17">
        <v>2060691.63</v>
      </c>
      <c r="AC484" s="16">
        <v>6.3025751280522499E-2</v>
      </c>
      <c r="AD484" s="17">
        <v>3359952.16</v>
      </c>
      <c r="AE484" s="16">
        <v>2.8578354430959602E-2</v>
      </c>
      <c r="AF484" s="18">
        <v>4.6357547732651296</v>
      </c>
      <c r="AG484" s="16">
        <v>5.8912771027869503E-3</v>
      </c>
      <c r="AH484" s="18">
        <v>2.8431538918101702</v>
      </c>
      <c r="AI484" s="16">
        <v>3.9578876944456803E-2</v>
      </c>
      <c r="AJ484" s="15">
        <v>18544040.699999999</v>
      </c>
      <c r="AK484" s="16">
        <v>8.4598089841666696E-2</v>
      </c>
      <c r="AL484" s="17">
        <v>3909658.63</v>
      </c>
      <c r="AM484" s="16">
        <v>6.42587748325434E-2</v>
      </c>
      <c r="AN484" s="17">
        <v>6530535.6500000004</v>
      </c>
      <c r="AO484" s="16">
        <v>2.8573379393009E-2</v>
      </c>
      <c r="AP484" s="18">
        <v>4.7431355151331998</v>
      </c>
      <c r="AQ484" s="16">
        <v>1.9111249528878601E-2</v>
      </c>
      <c r="AR484" s="18">
        <v>2.8395895365795898</v>
      </c>
      <c r="AS484" s="16">
        <v>5.4468365185301203E-2</v>
      </c>
    </row>
    <row r="485" spans="2:45" x14ac:dyDescent="0.2">
      <c r="B485" s="29"/>
      <c r="C485" s="29"/>
      <c r="D485" s="29"/>
      <c r="E485" s="14" t="s">
        <v>322</v>
      </c>
      <c r="F485" s="15">
        <v>2890956.52</v>
      </c>
      <c r="G485" s="16">
        <v>8.0861379391138397E-2</v>
      </c>
      <c r="H485" s="17">
        <v>732294.73</v>
      </c>
      <c r="I485" s="16">
        <v>6.7035443258717797E-2</v>
      </c>
      <c r="J485" s="17">
        <v>982073.3</v>
      </c>
      <c r="K485" s="16">
        <v>7.3488617065859199E-2</v>
      </c>
      <c r="L485" s="18">
        <v>3.9478046223274101</v>
      </c>
      <c r="M485" s="16">
        <v>1.2957335409774499E-2</v>
      </c>
      <c r="N485" s="18">
        <v>2.9437278459764702</v>
      </c>
      <c r="O485" s="16">
        <v>6.8680395935925096E-3</v>
      </c>
      <c r="P485" s="15">
        <v>9220113.7599999998</v>
      </c>
      <c r="Q485" s="16">
        <v>3.6509816374433797E-2</v>
      </c>
      <c r="R485" s="17">
        <v>2411953.4900000002</v>
      </c>
      <c r="S485" s="16">
        <v>4.06875741380145E-2</v>
      </c>
      <c r="T485" s="17">
        <v>3228528.76</v>
      </c>
      <c r="U485" s="16">
        <v>2.8078213812411001E-2</v>
      </c>
      <c r="V485" s="18">
        <v>3.82267477305294</v>
      </c>
      <c r="W485" s="16">
        <v>-4.0144207228005697E-3</v>
      </c>
      <c r="X485" s="18">
        <v>2.85582519017114</v>
      </c>
      <c r="Y485" s="16">
        <v>8.2013240322990899E-3</v>
      </c>
      <c r="Z485" s="15">
        <v>18141647.579999998</v>
      </c>
      <c r="AA485" s="16">
        <v>-2.5595006050218298E-2</v>
      </c>
      <c r="AB485" s="17">
        <v>4761392.46</v>
      </c>
      <c r="AC485" s="16">
        <v>6.7010337756005104E-3</v>
      </c>
      <c r="AD485" s="17">
        <v>6400681.0800000001</v>
      </c>
      <c r="AE485" s="16">
        <v>-6.1014507617398003E-2</v>
      </c>
      <c r="AF485" s="18">
        <v>3.8101559013263899</v>
      </c>
      <c r="AG485" s="16">
        <v>-3.2081063535510199E-2</v>
      </c>
      <c r="AH485" s="18">
        <v>2.8343308084332799</v>
      </c>
      <c r="AI485" s="16">
        <v>3.7721031745981001E-2</v>
      </c>
      <c r="AJ485" s="15">
        <v>36820778.399999999</v>
      </c>
      <c r="AK485" s="16">
        <v>-4.7191860668647202E-2</v>
      </c>
      <c r="AL485" s="17">
        <v>9617014.9499999993</v>
      </c>
      <c r="AM485" s="16">
        <v>-1.06248856142897E-2</v>
      </c>
      <c r="AN485" s="17">
        <v>12816083.42</v>
      </c>
      <c r="AO485" s="16">
        <v>-0.10186381981775899</v>
      </c>
      <c r="AP485" s="18">
        <v>3.82871177714037</v>
      </c>
      <c r="AQ485" s="16">
        <v>-3.6959667291673701E-2</v>
      </c>
      <c r="AR485" s="18">
        <v>2.8730133218811398</v>
      </c>
      <c r="AS485" s="16">
        <v>6.0872683180426802E-2</v>
      </c>
    </row>
    <row r="486" spans="2:45" x14ac:dyDescent="0.2">
      <c r="B486" s="29"/>
      <c r="C486" s="29"/>
      <c r="D486" s="29"/>
      <c r="E486" s="14" t="s">
        <v>323</v>
      </c>
      <c r="F486" s="15">
        <v>1565243.88</v>
      </c>
      <c r="G486" s="16">
        <v>0.48827100940568102</v>
      </c>
      <c r="H486" s="17">
        <v>364125.99</v>
      </c>
      <c r="I486" s="16">
        <v>0.59671683899468098</v>
      </c>
      <c r="J486" s="17">
        <v>666099.19999999995</v>
      </c>
      <c r="K486" s="16">
        <v>0.67171372898242798</v>
      </c>
      <c r="L486" s="18">
        <v>4.2986326793097103</v>
      </c>
      <c r="M486" s="16">
        <v>-6.7918009593535306E-2</v>
      </c>
      <c r="N486" s="18">
        <v>2.3498660259612998</v>
      </c>
      <c r="O486" s="16">
        <v>-0.10973333316369201</v>
      </c>
      <c r="P486" s="15">
        <v>4334019.09</v>
      </c>
      <c r="Q486" s="16">
        <v>0.34475258335405501</v>
      </c>
      <c r="R486" s="17">
        <v>960336.39</v>
      </c>
      <c r="S486" s="16">
        <v>0.36722772132179798</v>
      </c>
      <c r="T486" s="17">
        <v>1720885.29</v>
      </c>
      <c r="U486" s="16">
        <v>0.39875744994672901</v>
      </c>
      <c r="V486" s="18">
        <v>4.5130218276951899</v>
      </c>
      <c r="W486" s="16">
        <v>-1.6438474452532801E-2</v>
      </c>
      <c r="X486" s="18">
        <v>2.5184822690883699</v>
      </c>
      <c r="Y486" s="16">
        <v>-3.8609171729330503E-2</v>
      </c>
      <c r="Z486" s="15">
        <v>8247033.4299999997</v>
      </c>
      <c r="AA486" s="16">
        <v>0.32033009316057398</v>
      </c>
      <c r="AB486" s="17">
        <v>1800138.41</v>
      </c>
      <c r="AC486" s="16">
        <v>0.32188693457384498</v>
      </c>
      <c r="AD486" s="17">
        <v>3206339.02</v>
      </c>
      <c r="AE486" s="16">
        <v>0.34335075152988398</v>
      </c>
      <c r="AF486" s="18">
        <v>4.5813329598361303</v>
      </c>
      <c r="AG486" s="16">
        <v>-1.1777417361142201E-3</v>
      </c>
      <c r="AH486" s="18">
        <v>2.5721027559961498</v>
      </c>
      <c r="AI486" s="16">
        <v>-1.71367443261509E-2</v>
      </c>
      <c r="AJ486" s="15">
        <v>15724045.630000001</v>
      </c>
      <c r="AK486" s="16">
        <v>0.32843557270026602</v>
      </c>
      <c r="AL486" s="17">
        <v>3378613.37</v>
      </c>
      <c r="AM486" s="16">
        <v>0.30297404132799299</v>
      </c>
      <c r="AN486" s="17">
        <v>6179230.8200000003</v>
      </c>
      <c r="AO486" s="16">
        <v>0.32376914468172102</v>
      </c>
      <c r="AP486" s="18">
        <v>4.6539937862141398</v>
      </c>
      <c r="AQ486" s="16">
        <v>1.9541088743657901E-2</v>
      </c>
      <c r="AR486" s="18">
        <v>2.5446606686234801</v>
      </c>
      <c r="AS486" s="16">
        <v>3.5251071059428599E-3</v>
      </c>
    </row>
    <row r="487" spans="2:45" x14ac:dyDescent="0.2">
      <c r="B487" s="29"/>
      <c r="C487" s="29"/>
      <c r="D487" s="29"/>
      <c r="E487" s="14" t="s">
        <v>324</v>
      </c>
      <c r="F487" s="15">
        <v>1378610.49</v>
      </c>
      <c r="G487" s="16">
        <v>9.8776997022756205E-2</v>
      </c>
      <c r="H487" s="17">
        <v>294629.93</v>
      </c>
      <c r="I487" s="16">
        <v>6.0624707849355301E-2</v>
      </c>
      <c r="J487" s="17">
        <v>433578.97</v>
      </c>
      <c r="K487" s="16">
        <v>5.0658696329570201E-2</v>
      </c>
      <c r="L487" s="18">
        <v>4.6791257425883401</v>
      </c>
      <c r="M487" s="16">
        <v>3.59715259233995E-2</v>
      </c>
      <c r="N487" s="18">
        <v>3.1796064509309598</v>
      </c>
      <c r="O487" s="16">
        <v>4.5798222449673902E-2</v>
      </c>
      <c r="P487" s="15">
        <v>4363431.43</v>
      </c>
      <c r="Q487" s="16">
        <v>9.2250520603790506E-2</v>
      </c>
      <c r="R487" s="17">
        <v>938174.62</v>
      </c>
      <c r="S487" s="16">
        <v>7.1418617867310394E-2</v>
      </c>
      <c r="T487" s="17">
        <v>1388896.94</v>
      </c>
      <c r="U487" s="16">
        <v>5.8215714544840202E-2</v>
      </c>
      <c r="V487" s="18">
        <v>4.65098003823638</v>
      </c>
      <c r="W487" s="16">
        <v>1.94432898486929E-2</v>
      </c>
      <c r="X487" s="18">
        <v>3.1416524180692602</v>
      </c>
      <c r="Y487" s="16">
        <v>3.2162446267951499E-2</v>
      </c>
      <c r="Z487" s="15">
        <v>8299356.9100000001</v>
      </c>
      <c r="AA487" s="16">
        <v>0.12755525466185799</v>
      </c>
      <c r="AB487" s="17">
        <v>1787402.47</v>
      </c>
      <c r="AC487" s="16">
        <v>0.102763857790622</v>
      </c>
      <c r="AD487" s="17">
        <v>2637192.59</v>
      </c>
      <c r="AE487" s="16">
        <v>8.1307965631760695E-2</v>
      </c>
      <c r="AF487" s="18">
        <v>4.6432502188497002</v>
      </c>
      <c r="AG487" s="16">
        <v>2.2481147433418201E-2</v>
      </c>
      <c r="AH487" s="18">
        <v>3.14704240466564</v>
      </c>
      <c r="AI487" s="16">
        <v>4.27697663385634E-2</v>
      </c>
      <c r="AJ487" s="15">
        <v>15747172.859999999</v>
      </c>
      <c r="AK487" s="16">
        <v>0.19528627170726701</v>
      </c>
      <c r="AL487" s="17">
        <v>3408813.72</v>
      </c>
      <c r="AM487" s="16">
        <v>0.21587586063007</v>
      </c>
      <c r="AN487" s="17">
        <v>5075410.38</v>
      </c>
      <c r="AO487" s="16">
        <v>0.13589544021720801</v>
      </c>
      <c r="AP487" s="18">
        <v>4.6195463153674501</v>
      </c>
      <c r="AQ487" s="16">
        <v>-1.69339564913587E-2</v>
      </c>
      <c r="AR487" s="18">
        <v>3.1026403149689701</v>
      </c>
      <c r="AS487" s="16">
        <v>5.2285473985793897E-2</v>
      </c>
    </row>
    <row r="488" spans="2:45" x14ac:dyDescent="0.2">
      <c r="B488" s="29"/>
      <c r="C488" s="29"/>
      <c r="D488" s="29"/>
      <c r="E488" s="14" t="s">
        <v>325</v>
      </c>
      <c r="F488" s="15">
        <v>1980061.41</v>
      </c>
      <c r="G488" s="16">
        <v>0.117489583330688</v>
      </c>
      <c r="H488" s="17">
        <v>427260.77</v>
      </c>
      <c r="I488" s="16">
        <v>0.16868894677343399</v>
      </c>
      <c r="J488" s="17">
        <v>748795.71</v>
      </c>
      <c r="K488" s="16">
        <v>0.14404592417324699</v>
      </c>
      <c r="L488" s="18">
        <v>4.6343159705488501</v>
      </c>
      <c r="M488" s="16">
        <v>-4.3809230492082803E-2</v>
      </c>
      <c r="N488" s="18">
        <v>2.6443279302441498</v>
      </c>
      <c r="O488" s="16">
        <v>-2.3212652815270799E-2</v>
      </c>
      <c r="P488" s="15">
        <v>6743802.7599999998</v>
      </c>
      <c r="Q488" s="16">
        <v>0.113638837323284</v>
      </c>
      <c r="R488" s="17">
        <v>1448099.39</v>
      </c>
      <c r="S488" s="16">
        <v>0.16221509445888899</v>
      </c>
      <c r="T488" s="17">
        <v>2557990.83</v>
      </c>
      <c r="U488" s="16">
        <v>0.11974928994924</v>
      </c>
      <c r="V488" s="18">
        <v>4.6570026937170397</v>
      </c>
      <c r="W488" s="16">
        <v>-4.1796271075124E-2</v>
      </c>
      <c r="X488" s="18">
        <v>2.6363670584385899</v>
      </c>
      <c r="Y488" s="16">
        <v>-5.4569828092794698E-3</v>
      </c>
      <c r="Z488" s="15">
        <v>12757983.449999999</v>
      </c>
      <c r="AA488" s="16">
        <v>0.10343431549799199</v>
      </c>
      <c r="AB488" s="17">
        <v>2731845.19</v>
      </c>
      <c r="AC488" s="16">
        <v>0.12912596221749501</v>
      </c>
      <c r="AD488" s="17">
        <v>4835041.42</v>
      </c>
      <c r="AE488" s="16">
        <v>8.8783765946615995E-2</v>
      </c>
      <c r="AF488" s="18">
        <v>4.6700975211556504</v>
      </c>
      <c r="AG488" s="16">
        <v>-2.2753570088005999E-2</v>
      </c>
      <c r="AH488" s="18">
        <v>2.6386502910248102</v>
      </c>
      <c r="AI488" s="16">
        <v>1.34558853737482E-2</v>
      </c>
      <c r="AJ488" s="15">
        <v>23871796.57</v>
      </c>
      <c r="AK488" s="16">
        <v>0.115350074678468</v>
      </c>
      <c r="AL488" s="17">
        <v>5026388.25</v>
      </c>
      <c r="AM488" s="16">
        <v>0.15499334335411399</v>
      </c>
      <c r="AN488" s="17">
        <v>9038712.0700000003</v>
      </c>
      <c r="AO488" s="16">
        <v>9.9502907160532506E-2</v>
      </c>
      <c r="AP488" s="18">
        <v>4.7492942014576798</v>
      </c>
      <c r="AQ488" s="16">
        <v>-3.4323374159475097E-2</v>
      </c>
      <c r="AR488" s="18">
        <v>2.6410617336989701</v>
      </c>
      <c r="AS488" s="16">
        <v>1.4413029210500999E-2</v>
      </c>
    </row>
    <row r="489" spans="2:45" x14ac:dyDescent="0.2">
      <c r="B489" s="29"/>
      <c r="C489" s="29"/>
      <c r="D489" s="29"/>
      <c r="E489" s="14" t="s">
        <v>326</v>
      </c>
      <c r="F489" s="15">
        <v>2121125.88</v>
      </c>
      <c r="G489" s="16">
        <v>0.114852898134888</v>
      </c>
      <c r="H489" s="17">
        <v>527739.96</v>
      </c>
      <c r="I489" s="16">
        <v>9.8223389317328394E-2</v>
      </c>
      <c r="J489" s="17">
        <v>872155.4</v>
      </c>
      <c r="K489" s="16">
        <v>8.1167970537372805E-2</v>
      </c>
      <c r="L489" s="18">
        <v>4.01926335083665</v>
      </c>
      <c r="M489" s="16">
        <v>1.5142191451501001E-2</v>
      </c>
      <c r="N489" s="18">
        <v>2.4320503891852301</v>
      </c>
      <c r="O489" s="16">
        <v>3.1156053930059002E-2</v>
      </c>
      <c r="P489" s="15">
        <v>6962735.9900000002</v>
      </c>
      <c r="Q489" s="16">
        <v>0.121220205337777</v>
      </c>
      <c r="R489" s="17">
        <v>1723522.14</v>
      </c>
      <c r="S489" s="16">
        <v>0.10082085946658199</v>
      </c>
      <c r="T489" s="17">
        <v>2853370.31</v>
      </c>
      <c r="U489" s="16">
        <v>7.8179314429069405E-2</v>
      </c>
      <c r="V489" s="18">
        <v>4.0398297349403398</v>
      </c>
      <c r="W489" s="16">
        <v>1.85310313624329E-2</v>
      </c>
      <c r="X489" s="18">
        <v>2.4401795888876401</v>
      </c>
      <c r="Y489" s="16">
        <v>3.99199746579256E-2</v>
      </c>
      <c r="Z489" s="15">
        <v>13828017.35</v>
      </c>
      <c r="AA489" s="16">
        <v>0.14577180400220099</v>
      </c>
      <c r="AB489" s="17">
        <v>3405648</v>
      </c>
      <c r="AC489" s="16">
        <v>0.112007607989172</v>
      </c>
      <c r="AD489" s="17">
        <v>5656984.9900000002</v>
      </c>
      <c r="AE489" s="16">
        <v>8.9845905725605399E-2</v>
      </c>
      <c r="AF489" s="18">
        <v>4.0603190200514003</v>
      </c>
      <c r="AG489" s="16">
        <v>3.0363277886276598E-2</v>
      </c>
      <c r="AH489" s="18">
        <v>2.4444147146305202</v>
      </c>
      <c r="AI489" s="16">
        <v>5.1315418063034399E-2</v>
      </c>
      <c r="AJ489" s="15">
        <v>26062851.699999999</v>
      </c>
      <c r="AK489" s="16">
        <v>0.16306799912870501</v>
      </c>
      <c r="AL489" s="17">
        <v>6441084.8200000003</v>
      </c>
      <c r="AM489" s="16">
        <v>0.14744066960556201</v>
      </c>
      <c r="AN489" s="17">
        <v>10832723.310000001</v>
      </c>
      <c r="AO489" s="16">
        <v>0.13516289855385699</v>
      </c>
      <c r="AP489" s="18">
        <v>4.0463450534098104</v>
      </c>
      <c r="AQ489" s="16">
        <v>1.36192919922518E-2</v>
      </c>
      <c r="AR489" s="18">
        <v>2.4059371733366999</v>
      </c>
      <c r="AS489" s="16">
        <v>2.4582463548093601E-2</v>
      </c>
    </row>
    <row r="490" spans="2:45" x14ac:dyDescent="0.2">
      <c r="B490" s="29"/>
      <c r="C490" s="29"/>
      <c r="D490" s="29"/>
      <c r="E490" s="14" t="s">
        <v>327</v>
      </c>
      <c r="F490" s="15">
        <v>15507343.859999999</v>
      </c>
      <c r="G490" s="16">
        <v>0.140174644678079</v>
      </c>
      <c r="H490" s="17">
        <v>3598445.44</v>
      </c>
      <c r="I490" s="16">
        <v>0.15551384146746799</v>
      </c>
      <c r="J490" s="17">
        <v>5874240.29</v>
      </c>
      <c r="K490" s="16">
        <v>0.1575865966509</v>
      </c>
      <c r="L490" s="18">
        <v>4.3094564357213097</v>
      </c>
      <c r="M490" s="16">
        <v>-1.32747841167427E-2</v>
      </c>
      <c r="N490" s="18">
        <v>2.6398892613226801</v>
      </c>
      <c r="O490" s="16">
        <v>-1.5041597771774899E-2</v>
      </c>
      <c r="P490" s="15">
        <v>49152044.289999999</v>
      </c>
      <c r="Q490" s="16">
        <v>0.107064086663495</v>
      </c>
      <c r="R490" s="17">
        <v>11547529.279999999</v>
      </c>
      <c r="S490" s="16">
        <v>0.11893408668302401</v>
      </c>
      <c r="T490" s="17">
        <v>18765119.850000001</v>
      </c>
      <c r="U490" s="16">
        <v>0.107944593410427</v>
      </c>
      <c r="V490" s="18">
        <v>4.25649877979785</v>
      </c>
      <c r="W490" s="16">
        <v>-1.06083103203303E-2</v>
      </c>
      <c r="X490" s="18">
        <v>2.6193301552507799</v>
      </c>
      <c r="Y490" s="16">
        <v>-7.9472092031412402E-4</v>
      </c>
      <c r="Z490" s="15">
        <v>94993077.519999996</v>
      </c>
      <c r="AA490" s="16">
        <v>8.8530666339694197E-2</v>
      </c>
      <c r="AB490" s="17">
        <v>22203825.120000001</v>
      </c>
      <c r="AC490" s="16">
        <v>9.6408103063461897E-2</v>
      </c>
      <c r="AD490" s="17">
        <v>36102741.520000003</v>
      </c>
      <c r="AE490" s="16">
        <v>7.1967101586704205E-2</v>
      </c>
      <c r="AF490" s="18">
        <v>4.2782303052114798</v>
      </c>
      <c r="AG490" s="16">
        <v>-7.1847669693040203E-3</v>
      </c>
      <c r="AH490" s="18">
        <v>2.6311873702825701</v>
      </c>
      <c r="AI490" s="16">
        <v>1.5451560713452E-2</v>
      </c>
      <c r="AJ490" s="15">
        <v>183562069.78</v>
      </c>
      <c r="AK490" s="16">
        <v>9.6154647776911795E-2</v>
      </c>
      <c r="AL490" s="17">
        <v>42572611.5</v>
      </c>
      <c r="AM490" s="16">
        <v>9.8532413282938297E-2</v>
      </c>
      <c r="AN490" s="17">
        <v>69883787.519999996</v>
      </c>
      <c r="AO490" s="16">
        <v>6.5532964444254299E-2</v>
      </c>
      <c r="AP490" s="18">
        <v>4.3117408895622997</v>
      </c>
      <c r="AQ490" s="16">
        <v>-2.1644928062892099E-3</v>
      </c>
      <c r="AR490" s="18">
        <v>2.6266760330851602</v>
      </c>
      <c r="AS490" s="16">
        <v>2.8738372583929198E-2</v>
      </c>
    </row>
    <row r="491" spans="2:45" x14ac:dyDescent="0.2">
      <c r="B491" s="28" t="s">
        <v>19</v>
      </c>
      <c r="C491" s="28" t="s">
        <v>20</v>
      </c>
      <c r="D491" s="28" t="s">
        <v>23</v>
      </c>
      <c r="E491" s="14" t="s">
        <v>271</v>
      </c>
      <c r="F491" s="15">
        <v>9830.99</v>
      </c>
      <c r="G491" s="16">
        <v>-2.1680106776556401E-3</v>
      </c>
      <c r="H491" s="17">
        <v>713.65</v>
      </c>
      <c r="I491" s="16">
        <v>1.14517340589877E-2</v>
      </c>
      <c r="J491" s="17">
        <v>2463.9</v>
      </c>
      <c r="K491" s="16">
        <v>-2.1706908142520901E-3</v>
      </c>
      <c r="L491" s="18">
        <v>13.7756463252295</v>
      </c>
      <c r="M491" s="16">
        <v>-1.3465540942805901E-2</v>
      </c>
      <c r="N491" s="18">
        <v>3.9900117699581998</v>
      </c>
      <c r="O491" s="16">
        <v>2.68596700041686E-6</v>
      </c>
      <c r="P491" s="15">
        <v>34420.61</v>
      </c>
      <c r="Q491" s="16">
        <v>-2.2193151780375099E-2</v>
      </c>
      <c r="R491" s="17">
        <v>2494.13</v>
      </c>
      <c r="S491" s="16">
        <v>-1.03365632613542E-2</v>
      </c>
      <c r="T491" s="17">
        <v>8626.7099999999991</v>
      </c>
      <c r="U491" s="16">
        <v>-2.3623072108544901E-2</v>
      </c>
      <c r="V491" s="18">
        <v>13.8006479213193</v>
      </c>
      <c r="W491" s="16">
        <v>-1.19804249393039E-2</v>
      </c>
      <c r="X491" s="18">
        <v>3.9900043005966399</v>
      </c>
      <c r="Y491" s="16">
        <v>1.46451671206302E-3</v>
      </c>
      <c r="Z491" s="15">
        <v>70285.179999999993</v>
      </c>
      <c r="AA491" s="16">
        <v>-1.8294852992527501E-2</v>
      </c>
      <c r="AB491" s="17">
        <v>5058.58</v>
      </c>
      <c r="AC491" s="16">
        <v>-7.9192619671462593E-3</v>
      </c>
      <c r="AD491" s="17">
        <v>17613.669999999998</v>
      </c>
      <c r="AE491" s="16">
        <v>-2.0235895393453902E-2</v>
      </c>
      <c r="AF491" s="18">
        <v>13.8942509558018</v>
      </c>
      <c r="AG491" s="16">
        <v>-1.0458413945173901E-2</v>
      </c>
      <c r="AH491" s="18">
        <v>3.9903767925707698</v>
      </c>
      <c r="AI491" s="16">
        <v>1.9811323887047598E-3</v>
      </c>
      <c r="AJ491" s="15">
        <v>125588.86</v>
      </c>
      <c r="AK491" s="16">
        <v>8.5621350263261897E-3</v>
      </c>
      <c r="AL491" s="17">
        <v>9025.16</v>
      </c>
      <c r="AM491" s="16">
        <v>1.57246011452443E-2</v>
      </c>
      <c r="AN491" s="17">
        <v>31535.64</v>
      </c>
      <c r="AO491" s="16">
        <v>9.3814395372462805E-3</v>
      </c>
      <c r="AP491" s="18">
        <v>13.9154164579908</v>
      </c>
      <c r="AQ491" s="16">
        <v>-7.0515827920701601E-3</v>
      </c>
      <c r="AR491" s="18">
        <v>3.9824420877458002</v>
      </c>
      <c r="AS491" s="16">
        <v>-8.1168969314083595E-4</v>
      </c>
    </row>
    <row r="492" spans="2:45" x14ac:dyDescent="0.2">
      <c r="B492" s="29"/>
      <c r="C492" s="29"/>
      <c r="D492" s="29"/>
      <c r="E492" s="14" t="s">
        <v>272</v>
      </c>
      <c r="F492" s="15">
        <v>17737.52</v>
      </c>
      <c r="G492" s="16">
        <v>1.9995112852521499</v>
      </c>
      <c r="H492" s="17">
        <v>1353.89</v>
      </c>
      <c r="I492" s="16">
        <v>1.97114202949438</v>
      </c>
      <c r="J492" s="17">
        <v>4680.88</v>
      </c>
      <c r="K492" s="16">
        <v>2.05680141056619</v>
      </c>
      <c r="L492" s="18">
        <v>13.101152974023</v>
      </c>
      <c r="M492" s="16">
        <v>9.5482664497834706E-3</v>
      </c>
      <c r="N492" s="18">
        <v>3.7893558476183999</v>
      </c>
      <c r="O492" s="16">
        <v>-1.87418538594003E-2</v>
      </c>
      <c r="P492" s="15">
        <v>63229.96</v>
      </c>
      <c r="Q492" s="16">
        <v>2.24887152639511</v>
      </c>
      <c r="R492" s="17">
        <v>4820.6000000000004</v>
      </c>
      <c r="S492" s="16">
        <v>2.2094113260808799</v>
      </c>
      <c r="T492" s="17">
        <v>16691.400000000001</v>
      </c>
      <c r="U492" s="16">
        <v>2.3234706149398301</v>
      </c>
      <c r="V492" s="18">
        <v>13.116616188856201</v>
      </c>
      <c r="W492" s="16">
        <v>1.22951520715217E-2</v>
      </c>
      <c r="X492" s="18">
        <v>3.78817594689481</v>
      </c>
      <c r="Y492" s="16">
        <v>-2.24461405524033E-2</v>
      </c>
      <c r="Z492" s="15">
        <v>118007.31</v>
      </c>
      <c r="AA492" s="16">
        <v>2.2295810753893499</v>
      </c>
      <c r="AB492" s="17">
        <v>9021.7199999999993</v>
      </c>
      <c r="AC492" s="16">
        <v>2.1196838032138401</v>
      </c>
      <c r="AD492" s="17">
        <v>31175.55</v>
      </c>
      <c r="AE492" s="16">
        <v>2.2197598364896902</v>
      </c>
      <c r="AF492" s="18">
        <v>13.080356074008099</v>
      </c>
      <c r="AG492" s="16">
        <v>3.5227054761864003E-2</v>
      </c>
      <c r="AH492" s="18">
        <v>3.7852519041364099</v>
      </c>
      <c r="AI492" s="16">
        <v>3.0503016990134999E-3</v>
      </c>
      <c r="AJ492" s="15">
        <v>189343.25</v>
      </c>
      <c r="AK492" s="16">
        <v>2.8598926244984599</v>
      </c>
      <c r="AL492" s="17">
        <v>14554.46</v>
      </c>
      <c r="AM492" s="16">
        <v>2.67874086599585</v>
      </c>
      <c r="AN492" s="17">
        <v>50161.71</v>
      </c>
      <c r="AO492" s="16">
        <v>2.8224882056331002</v>
      </c>
      <c r="AP492" s="18">
        <v>13.009294058316099</v>
      </c>
      <c r="AQ492" s="16">
        <v>4.9242870074669598E-2</v>
      </c>
      <c r="AR492" s="18">
        <v>3.7746570043166399</v>
      </c>
      <c r="AS492" s="16">
        <v>9.7853588691883594E-3</v>
      </c>
    </row>
    <row r="493" spans="2:45" x14ac:dyDescent="0.2">
      <c r="B493" s="29"/>
      <c r="C493" s="29"/>
      <c r="D493" s="29"/>
      <c r="E493" s="14" t="s">
        <v>273</v>
      </c>
      <c r="F493" s="15">
        <v>12450.82</v>
      </c>
      <c r="G493" s="16">
        <v>-0.55421722119108197</v>
      </c>
      <c r="H493" s="17">
        <v>958.53</v>
      </c>
      <c r="I493" s="16">
        <v>-0.56299352603264297</v>
      </c>
      <c r="J493" s="17">
        <v>3200.62</v>
      </c>
      <c r="K493" s="16">
        <v>-0.56726098166758798</v>
      </c>
      <c r="L493" s="18">
        <v>12.9894943298593</v>
      </c>
      <c r="M493" s="16">
        <v>2.00827799228834E-2</v>
      </c>
      <c r="N493" s="18">
        <v>3.8901275377895499</v>
      </c>
      <c r="O493" s="16">
        <v>3.0142325798980601E-2</v>
      </c>
      <c r="P493" s="15">
        <v>47843.16</v>
      </c>
      <c r="Q493" s="16">
        <v>-0.532566593869504</v>
      </c>
      <c r="R493" s="17">
        <v>3727.01</v>
      </c>
      <c r="S493" s="16">
        <v>-0.53680046431682904</v>
      </c>
      <c r="T493" s="17">
        <v>12122.37</v>
      </c>
      <c r="U493" s="16">
        <v>-0.55312398163890297</v>
      </c>
      <c r="V493" s="18">
        <v>12.836874599209599</v>
      </c>
      <c r="W493" s="16">
        <v>9.1404894028677998E-3</v>
      </c>
      <c r="X493" s="18">
        <v>3.94668369304022</v>
      </c>
      <c r="Y493" s="16">
        <v>4.6002441224734202E-2</v>
      </c>
      <c r="Z493" s="15">
        <v>87536.3</v>
      </c>
      <c r="AA493" s="16">
        <v>-0.549702283734532</v>
      </c>
      <c r="AB493" s="17">
        <v>6555.63</v>
      </c>
      <c r="AC493" s="16">
        <v>-0.57025197006278106</v>
      </c>
      <c r="AD493" s="17">
        <v>22785.5</v>
      </c>
      <c r="AE493" s="16">
        <v>-0.55905572457349695</v>
      </c>
      <c r="AF493" s="18">
        <v>13.3528432812712</v>
      </c>
      <c r="AG493" s="16">
        <v>4.78179884413917E-2</v>
      </c>
      <c r="AH493" s="18">
        <v>3.8417546246516401</v>
      </c>
      <c r="AI493" s="16">
        <v>2.1212296791737899E-2</v>
      </c>
      <c r="AJ493" s="15">
        <v>181198.9</v>
      </c>
      <c r="AK493" s="16">
        <v>-0.442412990280664</v>
      </c>
      <c r="AL493" s="17">
        <v>13706.77</v>
      </c>
      <c r="AM493" s="16">
        <v>-0.46235879670216101</v>
      </c>
      <c r="AN493" s="17">
        <v>47815.37</v>
      </c>
      <c r="AO493" s="16">
        <v>-0.44895329017804098</v>
      </c>
      <c r="AP493" s="18">
        <v>13.219664443191199</v>
      </c>
      <c r="AQ493" s="16">
        <v>3.7098731085250199E-2</v>
      </c>
      <c r="AR493" s="18">
        <v>3.7895534427528199</v>
      </c>
      <c r="AS493" s="16">
        <v>1.18688666147569E-2</v>
      </c>
    </row>
    <row r="494" spans="2:45" x14ac:dyDescent="0.2">
      <c r="B494" s="29"/>
      <c r="C494" s="29"/>
      <c r="D494" s="29"/>
      <c r="E494" s="14" t="s">
        <v>274</v>
      </c>
      <c r="F494" s="15">
        <v>2515.6</v>
      </c>
      <c r="G494" s="16">
        <v>1.04940202691694</v>
      </c>
      <c r="H494" s="17">
        <v>178.51</v>
      </c>
      <c r="I494" s="16">
        <v>0.87905263157894697</v>
      </c>
      <c r="J494" s="17">
        <v>608.30999999999995</v>
      </c>
      <c r="K494" s="16">
        <v>0.92241570015485197</v>
      </c>
      <c r="L494" s="18">
        <v>14.0922077194555</v>
      </c>
      <c r="M494" s="16">
        <v>9.0657064349945998E-2</v>
      </c>
      <c r="N494" s="18">
        <v>4.1353914944682799</v>
      </c>
      <c r="O494" s="16">
        <v>6.6055602205003797E-2</v>
      </c>
      <c r="P494" s="15">
        <v>9497.2099999999991</v>
      </c>
      <c r="Q494" s="16">
        <v>1.8457083101115199</v>
      </c>
      <c r="R494" s="17">
        <v>716.99</v>
      </c>
      <c r="S494" s="16">
        <v>1.76637857859403</v>
      </c>
      <c r="T494" s="17">
        <v>2419.8200000000002</v>
      </c>
      <c r="U494" s="16">
        <v>1.81715097327</v>
      </c>
      <c r="V494" s="18">
        <v>13.2459448527873</v>
      </c>
      <c r="W494" s="16">
        <v>2.8676382954720199E-2</v>
      </c>
      <c r="X494" s="18">
        <v>3.9247588663619601</v>
      </c>
      <c r="Y494" s="16">
        <v>1.0136956489902199E-2</v>
      </c>
      <c r="Z494" s="15">
        <v>17278.29</v>
      </c>
      <c r="AA494" s="16">
        <v>1.51235435845015</v>
      </c>
      <c r="AB494" s="17">
        <v>1317.79</v>
      </c>
      <c r="AC494" s="16">
        <v>1.4645408640359101</v>
      </c>
      <c r="AD494" s="17">
        <v>4450.03</v>
      </c>
      <c r="AE494" s="16">
        <v>1.51367259211559</v>
      </c>
      <c r="AF494" s="18">
        <v>13.1115655756987</v>
      </c>
      <c r="AG494" s="16">
        <v>1.9400568727413098E-2</v>
      </c>
      <c r="AH494" s="18">
        <v>3.8827356220070399</v>
      </c>
      <c r="AI494" s="16">
        <v>-5.2442536453420102E-4</v>
      </c>
      <c r="AJ494" s="15">
        <v>28401.14</v>
      </c>
      <c r="AK494" s="16">
        <v>0.20809904313038199</v>
      </c>
      <c r="AL494" s="17">
        <v>2179.04</v>
      </c>
      <c r="AM494" s="16">
        <v>0.32005427934477099</v>
      </c>
      <c r="AN494" s="17">
        <v>7425.91</v>
      </c>
      <c r="AO494" s="16">
        <v>0.38956076548398499</v>
      </c>
      <c r="AP494" s="18">
        <v>13.033785520229101</v>
      </c>
      <c r="AQ494" s="16">
        <v>-8.4811085397154401E-2</v>
      </c>
      <c r="AR494" s="18">
        <v>3.8246006213379902</v>
      </c>
      <c r="AS494" s="16">
        <v>-0.13058926738651799</v>
      </c>
    </row>
    <row r="495" spans="2:45" x14ac:dyDescent="0.2">
      <c r="B495" s="29"/>
      <c r="C495" s="29"/>
      <c r="D495" s="29"/>
      <c r="E495" s="14" t="s">
        <v>275</v>
      </c>
      <c r="F495" s="15">
        <v>29751.57</v>
      </c>
      <c r="G495" s="136">
        <v>1.93257310592881</v>
      </c>
      <c r="H495" s="17">
        <v>2004.73</v>
      </c>
      <c r="I495" s="136">
        <v>1.59246854349597</v>
      </c>
      <c r="J495" s="17">
        <v>6485.71</v>
      </c>
      <c r="K495" s="136">
        <v>1.5182040201434299</v>
      </c>
      <c r="L495" s="137">
        <v>14.8406867757753</v>
      </c>
      <c r="M495" s="136">
        <v>0.13118946545603999</v>
      </c>
      <c r="N495" s="137">
        <v>4.5872495069930697</v>
      </c>
      <c r="O495" s="136">
        <v>0.16454944971527</v>
      </c>
      <c r="P495" s="15">
        <v>98067.17</v>
      </c>
      <c r="Q495" s="136">
        <v>1.7824752061168001</v>
      </c>
      <c r="R495" s="17">
        <v>6632.83</v>
      </c>
      <c r="S495" s="136">
        <v>1.48084245330301</v>
      </c>
      <c r="T495" s="17">
        <v>21436.73</v>
      </c>
      <c r="U495" s="136">
        <v>1.39238004468541</v>
      </c>
      <c r="V495" s="137">
        <v>14.7851173631768</v>
      </c>
      <c r="W495" s="136">
        <v>0.121584807778579</v>
      </c>
      <c r="X495" s="137">
        <v>4.5747261825847501</v>
      </c>
      <c r="Y495" s="136">
        <v>0.163057354661513</v>
      </c>
      <c r="Z495" s="15">
        <v>191390.01</v>
      </c>
      <c r="AA495" s="136">
        <v>0.74478060927929002</v>
      </c>
      <c r="AB495" s="17">
        <v>12866.48</v>
      </c>
      <c r="AC495" s="136">
        <v>0.65181042761113905</v>
      </c>
      <c r="AD495" s="17">
        <v>41900.51</v>
      </c>
      <c r="AE495" s="136">
        <v>0.43550842759952402</v>
      </c>
      <c r="AF495" s="137">
        <v>14.875087047895001</v>
      </c>
      <c r="AG495" s="136">
        <v>5.6283808428673303E-2</v>
      </c>
      <c r="AH495" s="137">
        <v>4.5677250706494998</v>
      </c>
      <c r="AI495" s="136">
        <v>0.21544435109791399</v>
      </c>
      <c r="AJ495" s="15">
        <v>265886.12</v>
      </c>
      <c r="AK495" s="136">
        <v>0.21317163437487499</v>
      </c>
      <c r="AL495" s="17">
        <v>18204.97</v>
      </c>
      <c r="AM495" s="136">
        <v>0.18911188447600599</v>
      </c>
      <c r="AN495" s="17">
        <v>59653.27</v>
      </c>
      <c r="AO495" s="136">
        <v>9.4926025086504908E-3</v>
      </c>
      <c r="AP495" s="137">
        <v>14.605139146068399</v>
      </c>
      <c r="AQ495" s="136">
        <v>2.0233377710686399E-2</v>
      </c>
      <c r="AR495" s="137">
        <v>4.4571927071223403</v>
      </c>
      <c r="AS495" s="136">
        <v>0.20176376861016099</v>
      </c>
    </row>
    <row r="496" spans="2:45" x14ac:dyDescent="0.2">
      <c r="B496" s="29"/>
      <c r="C496" s="29"/>
      <c r="D496" s="29"/>
      <c r="E496" s="14" t="s">
        <v>276</v>
      </c>
      <c r="F496" s="15">
        <v>4457.5200000000004</v>
      </c>
      <c r="G496" s="16">
        <v>-0.78619981773706205</v>
      </c>
      <c r="H496" s="17">
        <v>363.5</v>
      </c>
      <c r="I496" s="16">
        <v>-0.78290342039095295</v>
      </c>
      <c r="J496" s="17">
        <v>869.74</v>
      </c>
      <c r="K496" s="16">
        <v>-0.83767420245278601</v>
      </c>
      <c r="L496" s="18">
        <v>12.2627785419532</v>
      </c>
      <c r="M496" s="16">
        <v>-1.5184013272088201E-2</v>
      </c>
      <c r="N496" s="18">
        <v>5.1251178513118898</v>
      </c>
      <c r="O496" s="16">
        <v>0.31710538616483203</v>
      </c>
      <c r="P496" s="15">
        <v>24204.85</v>
      </c>
      <c r="Q496" s="16">
        <v>-0.69411923042170898</v>
      </c>
      <c r="R496" s="17">
        <v>2212.54</v>
      </c>
      <c r="S496" s="16">
        <v>-0.65338672256243202</v>
      </c>
      <c r="T496" s="17">
        <v>4982.68</v>
      </c>
      <c r="U496" s="16">
        <v>-0.75606964431269896</v>
      </c>
      <c r="V496" s="18">
        <v>10.939847415188</v>
      </c>
      <c r="W496" s="16">
        <v>-0.117515717113904</v>
      </c>
      <c r="X496" s="18">
        <v>4.85779741022903</v>
      </c>
      <c r="Y496" s="16">
        <v>0.25396762824552399</v>
      </c>
      <c r="Z496" s="15">
        <v>31957.43</v>
      </c>
      <c r="AA496" s="16">
        <v>-0.77770148501228598</v>
      </c>
      <c r="AB496" s="17">
        <v>2696.45</v>
      </c>
      <c r="AC496" s="16">
        <v>-0.767287417666635</v>
      </c>
      <c r="AD496" s="17">
        <v>6546.63</v>
      </c>
      <c r="AE496" s="16">
        <v>-0.82343922184806195</v>
      </c>
      <c r="AF496" s="18">
        <v>11.8516679337648</v>
      </c>
      <c r="AG496" s="16">
        <v>-4.47507704191644E-2</v>
      </c>
      <c r="AH496" s="18">
        <v>4.8815085013205302</v>
      </c>
      <c r="AI496" s="16">
        <v>0.25904811541109801</v>
      </c>
      <c r="AJ496" s="15">
        <v>75671.91</v>
      </c>
      <c r="AK496" s="16">
        <v>-0.672618468715108</v>
      </c>
      <c r="AL496" s="17">
        <v>6102.79</v>
      </c>
      <c r="AM496" s="16">
        <v>-0.67347857072538098</v>
      </c>
      <c r="AN496" s="17">
        <v>17483.43</v>
      </c>
      <c r="AO496" s="16">
        <v>-0.70767923789472698</v>
      </c>
      <c r="AP496" s="18">
        <v>12.3995598734349</v>
      </c>
      <c r="AQ496" s="16">
        <v>2.6341364858760898E-3</v>
      </c>
      <c r="AR496" s="18">
        <v>4.3282073368898404</v>
      </c>
      <c r="AS496" s="16">
        <v>0.11993937388201099</v>
      </c>
    </row>
    <row r="497" spans="2:45" x14ac:dyDescent="0.2">
      <c r="B497" s="29"/>
      <c r="C497" s="29"/>
      <c r="D497" s="29"/>
      <c r="E497" s="14" t="s">
        <v>277</v>
      </c>
      <c r="F497" s="15">
        <v>7002.96</v>
      </c>
      <c r="G497" s="16">
        <v>-7.9414281714247401E-2</v>
      </c>
      <c r="H497" s="17">
        <v>490.79</v>
      </c>
      <c r="I497" s="16">
        <v>-0.13264999558186799</v>
      </c>
      <c r="J497" s="17">
        <v>1850.7</v>
      </c>
      <c r="K497" s="16">
        <v>-9.3296360349414201E-2</v>
      </c>
      <c r="L497" s="18">
        <v>14.2687503820371</v>
      </c>
      <c r="M497" s="16">
        <v>6.1377429637916502E-2</v>
      </c>
      <c r="N497" s="18">
        <v>3.7839520181552899</v>
      </c>
      <c r="O497" s="16">
        <v>1.53104917947793E-2</v>
      </c>
      <c r="P497" s="15">
        <v>25794.42</v>
      </c>
      <c r="Q497" s="16">
        <v>-6.8522765906409702E-3</v>
      </c>
      <c r="R497" s="17">
        <v>1817.7</v>
      </c>
      <c r="S497" s="16">
        <v>-6.1764462980550799E-2</v>
      </c>
      <c r="T497" s="17">
        <v>6836.41</v>
      </c>
      <c r="U497" s="16">
        <v>-4.8534892848295E-2</v>
      </c>
      <c r="V497" s="18">
        <v>14.190691533256301</v>
      </c>
      <c r="W497" s="16">
        <v>5.8527080059611401E-2</v>
      </c>
      <c r="X497" s="18">
        <v>3.7730943580036902</v>
      </c>
      <c r="Y497" s="16">
        <v>4.3808875327477501E-2</v>
      </c>
      <c r="Z497" s="15">
        <v>53476.29</v>
      </c>
      <c r="AA497" s="16">
        <v>0.240418505600247</v>
      </c>
      <c r="AB497" s="17">
        <v>3766.44</v>
      </c>
      <c r="AC497" s="16">
        <v>0.14019834590654201</v>
      </c>
      <c r="AD497" s="17">
        <v>14219.86</v>
      </c>
      <c r="AE497" s="16">
        <v>0.16433973835669299</v>
      </c>
      <c r="AF497" s="18">
        <v>14.198099531653201</v>
      </c>
      <c r="AG497" s="16">
        <v>8.7897127770363598E-2</v>
      </c>
      <c r="AH497" s="18">
        <v>3.7606762654484598</v>
      </c>
      <c r="AI497" s="16">
        <v>6.5340694590505996E-2</v>
      </c>
      <c r="AJ497" s="15">
        <v>79458.92</v>
      </c>
      <c r="AK497" s="16">
        <v>0.462933123200306</v>
      </c>
      <c r="AL497" s="17">
        <v>5897.83</v>
      </c>
      <c r="AM497" s="16">
        <v>0.33288209597118101</v>
      </c>
      <c r="AN497" s="17">
        <v>21493.21</v>
      </c>
      <c r="AO497" s="16">
        <v>0.36018167642509802</v>
      </c>
      <c r="AP497" s="18">
        <v>13.4725687244292</v>
      </c>
      <c r="AQ497" s="16">
        <v>9.7571291280918598E-2</v>
      </c>
      <c r="AR497" s="18">
        <v>3.6969312634082998</v>
      </c>
      <c r="AS497" s="16">
        <v>7.5542443010455207E-2</v>
      </c>
    </row>
    <row r="498" spans="2:45" x14ac:dyDescent="0.2">
      <c r="B498" s="29"/>
      <c r="C498" s="29"/>
      <c r="D498" s="29"/>
      <c r="E498" s="14" t="s">
        <v>278</v>
      </c>
      <c r="F498" s="15">
        <v>70893.509999999995</v>
      </c>
      <c r="G498" s="16">
        <v>6.6535009997612499E-2</v>
      </c>
      <c r="H498" s="17">
        <v>5521.79</v>
      </c>
      <c r="I498" s="16">
        <v>6.4683629240000803E-2</v>
      </c>
      <c r="J498" s="17">
        <v>17907.97</v>
      </c>
      <c r="K498" s="16">
        <v>6.8611310184823499E-2</v>
      </c>
      <c r="L498" s="18">
        <v>12.838863846687399</v>
      </c>
      <c r="M498" s="16">
        <v>1.73890224923737E-3</v>
      </c>
      <c r="N498" s="18">
        <v>3.9587686376512798</v>
      </c>
      <c r="O498" s="16">
        <v>-1.9429891555722901E-3</v>
      </c>
      <c r="P498" s="15">
        <v>247758.29</v>
      </c>
      <c r="Q498" s="16">
        <v>0.15043574168861801</v>
      </c>
      <c r="R498" s="17">
        <v>19303.919999999998</v>
      </c>
      <c r="S498" s="16">
        <v>0.12336199943436001</v>
      </c>
      <c r="T498" s="17">
        <v>62531.97</v>
      </c>
      <c r="U498" s="16">
        <v>0.12751580194356499</v>
      </c>
      <c r="V498" s="18">
        <v>12.8346102760476</v>
      </c>
      <c r="W498" s="16">
        <v>2.41006392132639E-2</v>
      </c>
      <c r="X498" s="18">
        <v>3.9621059435677499</v>
      </c>
      <c r="Y498" s="16">
        <v>2.0327821309062601E-2</v>
      </c>
      <c r="Z498" s="15">
        <v>474151.2</v>
      </c>
      <c r="AA498" s="16">
        <v>0.126202800072966</v>
      </c>
      <c r="AB498" s="17">
        <v>36957.64</v>
      </c>
      <c r="AC498" s="16">
        <v>0.111188482349135</v>
      </c>
      <c r="AD498" s="17">
        <v>119629.27</v>
      </c>
      <c r="AE498" s="16">
        <v>0.11531253367960501</v>
      </c>
      <c r="AF498" s="18">
        <v>12.8295854388971</v>
      </c>
      <c r="AG498" s="16">
        <v>1.35119450591221E-2</v>
      </c>
      <c r="AH498" s="18">
        <v>3.9635049181525601</v>
      </c>
      <c r="AI498" s="16">
        <v>9.7643181301228996E-3</v>
      </c>
      <c r="AJ498" s="15">
        <v>813967.33</v>
      </c>
      <c r="AK498" s="16">
        <v>0.11982103771157</v>
      </c>
      <c r="AL498" s="17">
        <v>63474.15</v>
      </c>
      <c r="AM498" s="16">
        <v>0.10888709570063999</v>
      </c>
      <c r="AN498" s="17">
        <v>205348.22</v>
      </c>
      <c r="AO498" s="16">
        <v>0.111724367926298</v>
      </c>
      <c r="AP498" s="18">
        <v>12.8236034669231</v>
      </c>
      <c r="AQ498" s="16">
        <v>9.8602842916312092E-3</v>
      </c>
      <c r="AR498" s="18">
        <v>3.9638392287987698</v>
      </c>
      <c r="AS498" s="16">
        <v>7.2829831016248099E-3</v>
      </c>
    </row>
    <row r="499" spans="2:45" x14ac:dyDescent="0.2">
      <c r="B499" s="29"/>
      <c r="C499" s="29"/>
      <c r="D499" s="29"/>
      <c r="E499" s="14" t="s">
        <v>279</v>
      </c>
      <c r="F499" s="15">
        <v>30199.49</v>
      </c>
      <c r="G499" s="16">
        <v>8.9321153891935998E-2</v>
      </c>
      <c r="H499" s="17">
        <v>2037.81</v>
      </c>
      <c r="I499" s="16">
        <v>-3.3865278488934301E-2</v>
      </c>
      <c r="J499" s="17">
        <v>7346.97</v>
      </c>
      <c r="K499" s="16">
        <v>-3.0745301463584701E-2</v>
      </c>
      <c r="L499" s="18">
        <v>14.819580824512601</v>
      </c>
      <c r="M499" s="16">
        <v>0.12750440454950501</v>
      </c>
      <c r="N499" s="18">
        <v>4.11046866939704</v>
      </c>
      <c r="O499" s="16">
        <v>0.12387503051243599</v>
      </c>
      <c r="P499" s="15">
        <v>110445.79</v>
      </c>
      <c r="Q499" s="16">
        <v>0.145434086285743</v>
      </c>
      <c r="R499" s="17">
        <v>7649.12</v>
      </c>
      <c r="S499" s="16">
        <v>-7.2331064199822803E-3</v>
      </c>
      <c r="T499" s="17">
        <v>27634.61</v>
      </c>
      <c r="U499" s="16">
        <v>-2.2511495846475001E-3</v>
      </c>
      <c r="V499" s="18">
        <v>14.439019128997799</v>
      </c>
      <c r="W499" s="16">
        <v>0.15377949616671099</v>
      </c>
      <c r="X499" s="18">
        <v>3.9966473201539698</v>
      </c>
      <c r="Y499" s="16">
        <v>0.14801844753708401</v>
      </c>
      <c r="Z499" s="15">
        <v>234792.62</v>
      </c>
      <c r="AA499" s="16">
        <v>0.15965974079110801</v>
      </c>
      <c r="AB499" s="17">
        <v>16163.89</v>
      </c>
      <c r="AC499" s="16">
        <v>6.70206263012737E-2</v>
      </c>
      <c r="AD499" s="17">
        <v>58293.19</v>
      </c>
      <c r="AE499" s="16">
        <v>7.3013969770604203E-2</v>
      </c>
      <c r="AF499" s="18">
        <v>14.5257496803059</v>
      </c>
      <c r="AG499" s="16">
        <v>8.6820359612877804E-2</v>
      </c>
      <c r="AH499" s="18">
        <v>4.0277881515834002</v>
      </c>
      <c r="AI499" s="16">
        <v>8.0749900245034104E-2</v>
      </c>
      <c r="AJ499" s="15">
        <v>406380.65</v>
      </c>
      <c r="AK499" s="16">
        <v>0.43062022275859702</v>
      </c>
      <c r="AL499" s="17">
        <v>27880.1</v>
      </c>
      <c r="AM499" s="16">
        <v>0.24165736614598601</v>
      </c>
      <c r="AN499" s="17">
        <v>100348.26</v>
      </c>
      <c r="AO499" s="16">
        <v>0.26354347552630603</v>
      </c>
      <c r="AP499" s="18">
        <v>14.5760112051248</v>
      </c>
      <c r="AQ499" s="16">
        <v>0.15218599088985299</v>
      </c>
      <c r="AR499" s="18">
        <v>4.0497030043171698</v>
      </c>
      <c r="AS499" s="16">
        <v>0.132228728546676</v>
      </c>
    </row>
    <row r="500" spans="2:45" x14ac:dyDescent="0.2">
      <c r="B500" s="29"/>
      <c r="C500" s="29"/>
      <c r="D500" s="29"/>
      <c r="E500" s="14" t="s">
        <v>280</v>
      </c>
      <c r="F500" s="15">
        <v>8233.2199999999993</v>
      </c>
      <c r="G500" s="16"/>
      <c r="H500" s="17">
        <v>573.34</v>
      </c>
      <c r="I500" s="16"/>
      <c r="J500" s="17">
        <v>2293.38</v>
      </c>
      <c r="K500" s="16"/>
      <c r="L500" s="18">
        <v>14.3601004639481</v>
      </c>
      <c r="M500" s="16"/>
      <c r="N500" s="18">
        <v>3.5899938082655298</v>
      </c>
      <c r="O500" s="16"/>
      <c r="P500" s="15">
        <v>27788.05</v>
      </c>
      <c r="Q500" s="16"/>
      <c r="R500" s="17">
        <v>1935.1</v>
      </c>
      <c r="S500" s="16"/>
      <c r="T500" s="17">
        <v>7740.42</v>
      </c>
      <c r="U500" s="16"/>
      <c r="V500" s="18">
        <v>14.360007234768201</v>
      </c>
      <c r="W500" s="16"/>
      <c r="X500" s="18">
        <v>3.5899925327049398</v>
      </c>
      <c r="Y500" s="16"/>
      <c r="Z500" s="15">
        <v>59365.8</v>
      </c>
      <c r="AA500" s="16"/>
      <c r="AB500" s="17">
        <v>4134.1099999999997</v>
      </c>
      <c r="AC500" s="16"/>
      <c r="AD500" s="17">
        <v>16536.43</v>
      </c>
      <c r="AE500" s="16"/>
      <c r="AF500" s="18">
        <v>14.359995258955401</v>
      </c>
      <c r="AG500" s="16"/>
      <c r="AH500" s="18">
        <v>3.5900009857024799</v>
      </c>
      <c r="AI500" s="16"/>
      <c r="AJ500" s="15">
        <v>77870.94</v>
      </c>
      <c r="AK500" s="16"/>
      <c r="AL500" s="17">
        <v>5422.77</v>
      </c>
      <c r="AM500" s="16"/>
      <c r="AN500" s="17">
        <v>21691.06</v>
      </c>
      <c r="AO500" s="16"/>
      <c r="AP500" s="18">
        <v>14.3599931400373</v>
      </c>
      <c r="AQ500" s="16"/>
      <c r="AR500" s="18">
        <v>3.5900015951272102</v>
      </c>
      <c r="AS500" s="16"/>
    </row>
    <row r="501" spans="2:45" x14ac:dyDescent="0.2">
      <c r="B501" s="29"/>
      <c r="C501" s="29"/>
      <c r="D501" s="29"/>
      <c r="E501" s="14" t="s">
        <v>281</v>
      </c>
      <c r="F501" s="15">
        <v>7442.82</v>
      </c>
      <c r="G501" s="16">
        <v>0.25453331850038902</v>
      </c>
      <c r="H501" s="17">
        <v>520.09</v>
      </c>
      <c r="I501" s="16">
        <v>0.221671521187635</v>
      </c>
      <c r="J501" s="17">
        <v>2080.4499999999998</v>
      </c>
      <c r="K501" s="16">
        <v>0.22172437282721</v>
      </c>
      <c r="L501" s="18">
        <v>14.310638543329</v>
      </c>
      <c r="M501" s="16">
        <v>2.6899045072940699E-2</v>
      </c>
      <c r="N501" s="18">
        <v>3.57750486673556</v>
      </c>
      <c r="O501" s="16">
        <v>2.6854621552040801E-2</v>
      </c>
      <c r="P501" s="15">
        <v>25838.560000000001</v>
      </c>
      <c r="Q501" s="16">
        <v>0.12898251771015301</v>
      </c>
      <c r="R501" s="17">
        <v>1841.78</v>
      </c>
      <c r="S501" s="16">
        <v>0.121197547924441</v>
      </c>
      <c r="T501" s="17">
        <v>7367.12</v>
      </c>
      <c r="U501" s="16">
        <v>0.121199254270821</v>
      </c>
      <c r="V501" s="18">
        <v>14.0291239996091</v>
      </c>
      <c r="W501" s="16">
        <v>6.9434416799458998E-3</v>
      </c>
      <c r="X501" s="18">
        <v>3.50728099990227</v>
      </c>
      <c r="Y501" s="16">
        <v>6.9419092187971501E-3</v>
      </c>
      <c r="Z501" s="15">
        <v>53977.69</v>
      </c>
      <c r="AA501" s="16">
        <v>3.0265093705074301E-2</v>
      </c>
      <c r="AB501" s="17">
        <v>3840.93</v>
      </c>
      <c r="AC501" s="16">
        <v>-2.3051918322498002E-2</v>
      </c>
      <c r="AD501" s="17">
        <v>15363.61</v>
      </c>
      <c r="AE501" s="16">
        <v>-2.30489734250366E-2</v>
      </c>
      <c r="AF501" s="18">
        <v>14.0532865738246</v>
      </c>
      <c r="AG501" s="16">
        <v>5.4575072132822602E-2</v>
      </c>
      <c r="AH501" s="18">
        <v>3.51334679805072</v>
      </c>
      <c r="AI501" s="16">
        <v>5.4571893247322298E-2</v>
      </c>
      <c r="AJ501" s="15">
        <v>90210.35</v>
      </c>
      <c r="AK501" s="16">
        <v>3.3037381566464901E-3</v>
      </c>
      <c r="AL501" s="17">
        <v>6480.65</v>
      </c>
      <c r="AM501" s="16">
        <v>-0.10947544020205199</v>
      </c>
      <c r="AN501" s="17">
        <v>25922.39</v>
      </c>
      <c r="AO501" s="16">
        <v>-0.10590743408054901</v>
      </c>
      <c r="AP501" s="18">
        <v>13.919954016958201</v>
      </c>
      <c r="AQ501" s="16">
        <v>0.12664353511405299</v>
      </c>
      <c r="AR501" s="18">
        <v>3.4800166959913801</v>
      </c>
      <c r="AS501" s="16">
        <v>0.122147500605697</v>
      </c>
    </row>
    <row r="502" spans="2:45" x14ac:dyDescent="0.2">
      <c r="B502" s="29"/>
      <c r="C502" s="29"/>
      <c r="D502" s="29"/>
      <c r="E502" s="14" t="s">
        <v>282</v>
      </c>
      <c r="F502" s="15">
        <v>16186.88</v>
      </c>
      <c r="G502" s="16">
        <v>1.09243340602901E-2</v>
      </c>
      <c r="H502" s="17">
        <v>1237.1199999999999</v>
      </c>
      <c r="I502" s="16">
        <v>-0.10100210012281</v>
      </c>
      <c r="J502" s="17">
        <v>4168.87</v>
      </c>
      <c r="K502" s="16">
        <v>-1.8054325500763298E-2</v>
      </c>
      <c r="L502" s="18">
        <v>13.084324883600599</v>
      </c>
      <c r="M502" s="16">
        <v>0.124501329979069</v>
      </c>
      <c r="N502" s="18">
        <v>3.88279797643006</v>
      </c>
      <c r="O502" s="16">
        <v>2.95114692325841E-2</v>
      </c>
      <c r="P502" s="15">
        <v>53285.83</v>
      </c>
      <c r="Q502" s="16">
        <v>-0.110796812768949</v>
      </c>
      <c r="R502" s="17">
        <v>3991.57</v>
      </c>
      <c r="S502" s="16">
        <v>-0.309150416164022</v>
      </c>
      <c r="T502" s="17">
        <v>13507.79</v>
      </c>
      <c r="U502" s="16">
        <v>-0.197371868955908</v>
      </c>
      <c r="V502" s="18">
        <v>13.349591764644</v>
      </c>
      <c r="W502" s="16">
        <v>0.28711547062633203</v>
      </c>
      <c r="X502" s="18">
        <v>3.9448222099988199</v>
      </c>
      <c r="Y502" s="16">
        <v>0.107864467788262</v>
      </c>
      <c r="Z502" s="15">
        <v>109654.98</v>
      </c>
      <c r="AA502" s="16">
        <v>-3.1030276874168899E-2</v>
      </c>
      <c r="AB502" s="17">
        <v>8197.39</v>
      </c>
      <c r="AC502" s="16">
        <v>-0.29007995205647902</v>
      </c>
      <c r="AD502" s="17">
        <v>27744.3</v>
      </c>
      <c r="AE502" s="16">
        <v>-0.16957077294273901</v>
      </c>
      <c r="AF502" s="18">
        <v>13.376816279327899</v>
      </c>
      <c r="AG502" s="16">
        <v>0.36489978826871999</v>
      </c>
      <c r="AH502" s="18">
        <v>3.9523426433537701</v>
      </c>
      <c r="AI502" s="16">
        <v>0.16682998569246801</v>
      </c>
      <c r="AJ502" s="15">
        <v>192419.35</v>
      </c>
      <c r="AK502" s="16">
        <v>8.3249484706015994E-2</v>
      </c>
      <c r="AL502" s="17">
        <v>14467.93</v>
      </c>
      <c r="AM502" s="16">
        <v>-0.112521070672323</v>
      </c>
      <c r="AN502" s="17">
        <v>48811.61</v>
      </c>
      <c r="AO502" s="16">
        <v>5.2188930435833397E-3</v>
      </c>
      <c r="AP502" s="18">
        <v>13.299715301359599</v>
      </c>
      <c r="AQ502" s="16">
        <v>0.220591778473713</v>
      </c>
      <c r="AR502" s="18">
        <v>3.9420816072241802</v>
      </c>
      <c r="AS502" s="16">
        <v>7.76254726233538E-2</v>
      </c>
    </row>
    <row r="503" spans="2:45" x14ac:dyDescent="0.2">
      <c r="B503" s="29"/>
      <c r="C503" s="29"/>
      <c r="D503" s="29"/>
      <c r="E503" s="14" t="s">
        <v>283</v>
      </c>
      <c r="F503" s="15">
        <v>30002.62</v>
      </c>
      <c r="G503" s="16">
        <v>0.49653706623543598</v>
      </c>
      <c r="H503" s="17">
        <v>2121.87</v>
      </c>
      <c r="I503" s="16">
        <v>0.51224049090248203</v>
      </c>
      <c r="J503" s="17">
        <v>7125.46</v>
      </c>
      <c r="K503" s="16">
        <v>0.55947850028342405</v>
      </c>
      <c r="L503" s="18">
        <v>14.1397069565996</v>
      </c>
      <c r="M503" s="16">
        <v>-1.0384211216084399E-2</v>
      </c>
      <c r="N503" s="18">
        <v>4.2106221914094002</v>
      </c>
      <c r="O503" s="16">
        <v>-4.0360565430397802E-2</v>
      </c>
      <c r="P503" s="15">
        <v>100864.95</v>
      </c>
      <c r="Q503" s="16">
        <v>0.56169797754089401</v>
      </c>
      <c r="R503" s="17">
        <v>7063.78</v>
      </c>
      <c r="S503" s="16">
        <v>0.50738994046221797</v>
      </c>
      <c r="T503" s="17">
        <v>23802.75</v>
      </c>
      <c r="U503" s="16">
        <v>0.56949763415676302</v>
      </c>
      <c r="V503" s="18">
        <v>14.2791748893652</v>
      </c>
      <c r="W503" s="16">
        <v>3.6027862214619198E-2</v>
      </c>
      <c r="X503" s="18">
        <v>4.2375334782745702</v>
      </c>
      <c r="Y503" s="16">
        <v>-4.9695242898912103E-3</v>
      </c>
      <c r="Z503" s="15">
        <v>212971.81</v>
      </c>
      <c r="AA503" s="16">
        <v>0.81190475197908696</v>
      </c>
      <c r="AB503" s="17">
        <v>14797.74</v>
      </c>
      <c r="AC503" s="16">
        <v>0.68677310918622403</v>
      </c>
      <c r="AD503" s="17">
        <v>50120.63</v>
      </c>
      <c r="AE503" s="16">
        <v>0.77727499509766196</v>
      </c>
      <c r="AF503" s="18">
        <v>14.3921848876923</v>
      </c>
      <c r="AG503" s="16">
        <v>7.4184039401263696E-2</v>
      </c>
      <c r="AH503" s="18">
        <v>4.2491846171925598</v>
      </c>
      <c r="AI503" s="16">
        <v>1.94847488300607E-2</v>
      </c>
      <c r="AJ503" s="15">
        <v>348454.28</v>
      </c>
      <c r="AK503" s="16">
        <v>0.98196803795139198</v>
      </c>
      <c r="AL503" s="17">
        <v>24131.3</v>
      </c>
      <c r="AM503" s="16">
        <v>0.90905538098357397</v>
      </c>
      <c r="AN503" s="17">
        <v>81642.320000000007</v>
      </c>
      <c r="AO503" s="16">
        <v>0.99393483945544003</v>
      </c>
      <c r="AP503" s="18">
        <v>14.4399298835952</v>
      </c>
      <c r="AQ503" s="16">
        <v>3.8193054897261797E-2</v>
      </c>
      <c r="AR503" s="18">
        <v>4.26805950639325</v>
      </c>
      <c r="AS503" s="16">
        <v>-6.0016010890887898E-3</v>
      </c>
    </row>
    <row r="504" spans="2:45" x14ac:dyDescent="0.2">
      <c r="B504" s="29"/>
      <c r="C504" s="29"/>
      <c r="D504" s="29"/>
      <c r="E504" s="14" t="s">
        <v>284</v>
      </c>
      <c r="F504" s="15">
        <v>9859.73</v>
      </c>
      <c r="G504" s="16">
        <v>-6.8377836990003202E-2</v>
      </c>
      <c r="H504" s="17">
        <v>688.26</v>
      </c>
      <c r="I504" s="16">
        <v>-9.6475221529373004E-2</v>
      </c>
      <c r="J504" s="17">
        <v>2760.55</v>
      </c>
      <c r="K504" s="16">
        <v>-8.4713449710714206E-2</v>
      </c>
      <c r="L504" s="18">
        <v>14.325589166884599</v>
      </c>
      <c r="M504" s="16">
        <v>3.1097525169071199E-2</v>
      </c>
      <c r="N504" s="18">
        <v>3.57165419934433</v>
      </c>
      <c r="O504" s="16">
        <v>1.7847539347702598E-2</v>
      </c>
      <c r="P504" s="15">
        <v>33007.51</v>
      </c>
      <c r="Q504" s="16">
        <v>-0.110826191255484</v>
      </c>
      <c r="R504" s="17">
        <v>2353.1799999999998</v>
      </c>
      <c r="S504" s="16">
        <v>-0.122262174743375</v>
      </c>
      <c r="T504" s="17">
        <v>9443.2900000000009</v>
      </c>
      <c r="U504" s="16">
        <v>-0.11923329108245299</v>
      </c>
      <c r="V504" s="18">
        <v>14.026768033044601</v>
      </c>
      <c r="W504" s="16">
        <v>1.30289286377149E-2</v>
      </c>
      <c r="X504" s="18">
        <v>3.4953400774518202</v>
      </c>
      <c r="Y504" s="16">
        <v>9.5452061730410508E-3</v>
      </c>
      <c r="Z504" s="15">
        <v>69526.850000000006</v>
      </c>
      <c r="AA504" s="16">
        <v>-0.18188912512768499</v>
      </c>
      <c r="AB504" s="17">
        <v>4897.83</v>
      </c>
      <c r="AC504" s="16">
        <v>-0.234247432028893</v>
      </c>
      <c r="AD504" s="17">
        <v>19660.2</v>
      </c>
      <c r="AE504" s="16">
        <v>-0.23259779009147899</v>
      </c>
      <c r="AF504" s="18">
        <v>14.1954396130531</v>
      </c>
      <c r="AG504" s="16">
        <v>6.8374967438807596E-2</v>
      </c>
      <c r="AH504" s="18">
        <v>3.5364263842687298</v>
      </c>
      <c r="AI504" s="16">
        <v>6.6078341069461394E-2</v>
      </c>
      <c r="AJ504" s="15">
        <v>128614.81</v>
      </c>
      <c r="AK504" s="16">
        <v>-6.0360942584911505E-4</v>
      </c>
      <c r="AL504" s="17">
        <v>9366.0499999999993</v>
      </c>
      <c r="AM504" s="16">
        <v>-8.8232459568884106E-2</v>
      </c>
      <c r="AN504" s="17">
        <v>37296.43</v>
      </c>
      <c r="AO504" s="16">
        <v>-8.8222768743338301E-2</v>
      </c>
      <c r="AP504" s="18">
        <v>13.732022570881</v>
      </c>
      <c r="AQ504" s="16">
        <v>9.6108762658518199E-2</v>
      </c>
      <c r="AR504" s="18">
        <v>3.44844828311986</v>
      </c>
      <c r="AS504" s="16">
        <v>9.6097112665039494E-2</v>
      </c>
    </row>
    <row r="505" spans="2:45" x14ac:dyDescent="0.2">
      <c r="B505" s="29"/>
      <c r="C505" s="29"/>
      <c r="D505" s="29"/>
      <c r="E505" s="14" t="s">
        <v>285</v>
      </c>
      <c r="F505" s="15">
        <v>3927.75</v>
      </c>
      <c r="G505" s="16">
        <v>-0.131468791253989</v>
      </c>
      <c r="H505" s="17">
        <v>229.31</v>
      </c>
      <c r="I505" s="16">
        <v>-0.15095527251184801</v>
      </c>
      <c r="J505" s="17">
        <v>1035.51</v>
      </c>
      <c r="K505" s="16">
        <v>-0.13144386103236</v>
      </c>
      <c r="L505" s="18">
        <v>17.128559591818899</v>
      </c>
      <c r="M505" s="16">
        <v>2.2951065623491199E-2</v>
      </c>
      <c r="N505" s="18">
        <v>3.7930584929165301</v>
      </c>
      <c r="O505" s="16">
        <v>-2.87030630609348E-5</v>
      </c>
      <c r="P505" s="15">
        <v>12761.57</v>
      </c>
      <c r="Q505" s="16">
        <v>-7.1523205790188601E-2</v>
      </c>
      <c r="R505" s="17">
        <v>744.78</v>
      </c>
      <c r="S505" s="16">
        <v>-8.2726768889710006E-2</v>
      </c>
      <c r="T505" s="17">
        <v>3376.76</v>
      </c>
      <c r="U505" s="16">
        <v>-6.9009059679189105E-2</v>
      </c>
      <c r="V505" s="18">
        <v>17.134684067778402</v>
      </c>
      <c r="W505" s="16">
        <v>1.2213986759387299E-2</v>
      </c>
      <c r="X505" s="18">
        <v>3.7792351247941798</v>
      </c>
      <c r="Y505" s="16">
        <v>-2.7005054529672299E-3</v>
      </c>
      <c r="Z505" s="15">
        <v>26072.34</v>
      </c>
      <c r="AA505" s="16">
        <v>4.5492694839370698E-2</v>
      </c>
      <c r="AB505" s="17">
        <v>1524.67</v>
      </c>
      <c r="AC505" s="16">
        <v>4.3608312342569497E-2</v>
      </c>
      <c r="AD505" s="17">
        <v>6915.82</v>
      </c>
      <c r="AE505" s="16">
        <v>5.9045303082275701E-2</v>
      </c>
      <c r="AF505" s="18">
        <v>17.100316789862699</v>
      </c>
      <c r="AG505" s="16">
        <v>1.8056415175264E-3</v>
      </c>
      <c r="AH505" s="18">
        <v>3.7699564187616201</v>
      </c>
      <c r="AI505" s="16">
        <v>-1.27970051927534E-2</v>
      </c>
      <c r="AJ505" s="15">
        <v>48234.01</v>
      </c>
      <c r="AK505" s="16">
        <v>0.242814024723321</v>
      </c>
      <c r="AL505" s="17">
        <v>2873.29</v>
      </c>
      <c r="AM505" s="16">
        <v>0.29311563058339601</v>
      </c>
      <c r="AN505" s="17">
        <v>12763.84</v>
      </c>
      <c r="AO505" s="16">
        <v>0.27520188784996302</v>
      </c>
      <c r="AP505" s="18">
        <v>16.7870315909637</v>
      </c>
      <c r="AQ505" s="16">
        <v>-3.8899542059808903E-2</v>
      </c>
      <c r="AR505" s="18">
        <v>3.77895758643167</v>
      </c>
      <c r="AS505" s="16">
        <v>-2.53982239480911E-2</v>
      </c>
    </row>
    <row r="506" spans="2:45" x14ac:dyDescent="0.2">
      <c r="B506" s="29"/>
      <c r="C506" s="29"/>
      <c r="D506" s="29"/>
      <c r="E506" s="14" t="s">
        <v>286</v>
      </c>
      <c r="F506" s="15">
        <v>2073.02</v>
      </c>
      <c r="G506" s="16">
        <v>-0.767624445268967</v>
      </c>
      <c r="H506" s="17">
        <v>188.86</v>
      </c>
      <c r="I506" s="16">
        <v>-0.74134790528233196</v>
      </c>
      <c r="J506" s="17">
        <v>450.65</v>
      </c>
      <c r="K506" s="16">
        <v>-0.80872484645781295</v>
      </c>
      <c r="L506" s="18">
        <v>10.9764905220798</v>
      </c>
      <c r="M506" s="16">
        <v>-0.101590284877907</v>
      </c>
      <c r="N506" s="18">
        <v>4.6000665705092603</v>
      </c>
      <c r="O506" s="16">
        <v>0.21487579765440201</v>
      </c>
      <c r="P506" s="15">
        <v>10096.16</v>
      </c>
      <c r="Q506" s="16">
        <v>-0.68181037446883896</v>
      </c>
      <c r="R506" s="17">
        <v>932.18</v>
      </c>
      <c r="S506" s="16">
        <v>-0.63929110397399702</v>
      </c>
      <c r="T506" s="17">
        <v>2155.5300000000002</v>
      </c>
      <c r="U506" s="16">
        <v>-0.74279894806174196</v>
      </c>
      <c r="V506" s="18">
        <v>10.830697933875401</v>
      </c>
      <c r="W506" s="16">
        <v>-0.11787696661569699</v>
      </c>
      <c r="X506" s="18">
        <v>4.6838410970851703</v>
      </c>
      <c r="Y506" s="16">
        <v>0.23712412190111601</v>
      </c>
      <c r="Z506" s="15">
        <v>12499.13</v>
      </c>
      <c r="AA506" s="16">
        <v>-0.82278607897683997</v>
      </c>
      <c r="AB506" s="17">
        <v>1077.5899999999999</v>
      </c>
      <c r="AC506" s="16">
        <v>-0.80455711171326105</v>
      </c>
      <c r="AD506" s="17">
        <v>2779.86</v>
      </c>
      <c r="AE506" s="16">
        <v>-0.85270462239352196</v>
      </c>
      <c r="AF506" s="18">
        <v>11.5991518109856</v>
      </c>
      <c r="AG506" s="16">
        <v>-9.3270046423153993E-2</v>
      </c>
      <c r="AH506" s="18">
        <v>4.4963163612555999</v>
      </c>
      <c r="AI506" s="16">
        <v>0.203119363980408</v>
      </c>
      <c r="AJ506" s="15">
        <v>38046.080000000002</v>
      </c>
      <c r="AK506" s="16">
        <v>-0.65233366175424301</v>
      </c>
      <c r="AL506" s="17">
        <v>3119.89</v>
      </c>
      <c r="AM506" s="16">
        <v>-0.64153245681864901</v>
      </c>
      <c r="AN506" s="17">
        <v>9525.7900000000009</v>
      </c>
      <c r="AO506" s="16">
        <v>-0.67509341355558194</v>
      </c>
      <c r="AP506" s="18">
        <v>12.194686351121399</v>
      </c>
      <c r="AQ506" s="16">
        <v>-3.0131612027505601E-2</v>
      </c>
      <c r="AR506" s="18">
        <v>3.9940078460684099</v>
      </c>
      <c r="AS506" s="16">
        <v>7.0050139796819594E-2</v>
      </c>
    </row>
    <row r="507" spans="2:45" x14ac:dyDescent="0.2">
      <c r="B507" s="29"/>
      <c r="C507" s="29"/>
      <c r="D507" s="29"/>
      <c r="E507" s="14" t="s">
        <v>287</v>
      </c>
      <c r="F507" s="15">
        <v>4403.71</v>
      </c>
      <c r="G507" s="16">
        <v>-7.4909144381656606E-2</v>
      </c>
      <c r="H507" s="17">
        <v>268.72000000000003</v>
      </c>
      <c r="I507" s="16">
        <v>-7.7324543331959802E-2</v>
      </c>
      <c r="J507" s="17">
        <v>1228.45</v>
      </c>
      <c r="K507" s="16">
        <v>-7.7331550761974205E-2</v>
      </c>
      <c r="L507" s="18">
        <v>16.387727002083999</v>
      </c>
      <c r="M507" s="16">
        <v>2.6178207438459999E-3</v>
      </c>
      <c r="N507" s="18">
        <v>3.5847694248850202</v>
      </c>
      <c r="O507" s="16">
        <v>2.6254353688131898E-3</v>
      </c>
      <c r="P507" s="15">
        <v>16767.37</v>
      </c>
      <c r="Q507" s="16">
        <v>-5.29170525201751E-3</v>
      </c>
      <c r="R507" s="17">
        <v>1025.52</v>
      </c>
      <c r="S507" s="16">
        <v>-6.56785818076138E-3</v>
      </c>
      <c r="T507" s="17">
        <v>4688.05</v>
      </c>
      <c r="U507" s="16">
        <v>-6.5880647745140304E-3</v>
      </c>
      <c r="V507" s="18">
        <v>16.350115063577501</v>
      </c>
      <c r="W507" s="16">
        <v>1.2845899332458101E-3</v>
      </c>
      <c r="X507" s="18">
        <v>3.5766192766715399</v>
      </c>
      <c r="Y507" s="16">
        <v>1.30495666151049E-3</v>
      </c>
      <c r="Z507" s="15">
        <v>35404.19</v>
      </c>
      <c r="AA507" s="16">
        <v>-0.55719445092731801</v>
      </c>
      <c r="AB507" s="17">
        <v>2166.61</v>
      </c>
      <c r="AC507" s="16">
        <v>-0.56330496756950699</v>
      </c>
      <c r="AD507" s="17">
        <v>9904.44</v>
      </c>
      <c r="AE507" s="16">
        <v>-0.56330900423532704</v>
      </c>
      <c r="AF507" s="18">
        <v>16.340822759979901</v>
      </c>
      <c r="AG507" s="16">
        <v>1.39926406036271E-2</v>
      </c>
      <c r="AH507" s="18">
        <v>3.5745776641587002</v>
      </c>
      <c r="AI507" s="16">
        <v>1.4002013706057401E-2</v>
      </c>
      <c r="AJ507" s="15">
        <v>60407.37</v>
      </c>
      <c r="AK507" s="16">
        <v>-0.64018925642089997</v>
      </c>
      <c r="AL507" s="17">
        <v>3696.46</v>
      </c>
      <c r="AM507" s="16">
        <v>-0.64612005912582604</v>
      </c>
      <c r="AN507" s="17">
        <v>16898.28</v>
      </c>
      <c r="AO507" s="16">
        <v>-0.64611658231935798</v>
      </c>
      <c r="AP507" s="18">
        <v>16.341951488721602</v>
      </c>
      <c r="AQ507" s="16">
        <v>1.6759363896906802E-2</v>
      </c>
      <c r="AR507" s="18">
        <v>3.5747644138930101</v>
      </c>
      <c r="AS507" s="16">
        <v>1.67493745180416E-2</v>
      </c>
    </row>
    <row r="508" spans="2:45" x14ac:dyDescent="0.2">
      <c r="B508" s="29"/>
      <c r="C508" s="29"/>
      <c r="D508" s="29"/>
      <c r="E508" s="14" t="s">
        <v>288</v>
      </c>
      <c r="F508" s="15">
        <v>21912.25</v>
      </c>
      <c r="G508" s="16">
        <v>0.13784592728296199</v>
      </c>
      <c r="H508" s="17">
        <v>1767.24</v>
      </c>
      <c r="I508" s="16">
        <v>0.106592945567028</v>
      </c>
      <c r="J508" s="17">
        <v>5850.85</v>
      </c>
      <c r="K508" s="16">
        <v>0.16615841505222001</v>
      </c>
      <c r="L508" s="18">
        <v>12.399136506643099</v>
      </c>
      <c r="M508" s="16">
        <v>2.8242527517576901E-2</v>
      </c>
      <c r="N508" s="18">
        <v>3.7451395951015698</v>
      </c>
      <c r="O508" s="16">
        <v>-2.4278423414704701E-2</v>
      </c>
      <c r="P508" s="15">
        <v>70953.710000000006</v>
      </c>
      <c r="Q508" s="16">
        <v>7.0248194865789098E-3</v>
      </c>
      <c r="R508" s="17">
        <v>5597.3</v>
      </c>
      <c r="S508" s="16">
        <v>-0.118060435699227</v>
      </c>
      <c r="T508" s="17">
        <v>18606.169999999998</v>
      </c>
      <c r="U508" s="16">
        <v>-3.8735415968129801E-2</v>
      </c>
      <c r="V508" s="18">
        <v>12.676417201150599</v>
      </c>
      <c r="W508" s="16">
        <v>0.14182973556127601</v>
      </c>
      <c r="X508" s="18">
        <v>3.8134505919273001</v>
      </c>
      <c r="Y508" s="16">
        <v>4.7604204102448797E-2</v>
      </c>
      <c r="Z508" s="15">
        <v>145112.04999999999</v>
      </c>
      <c r="AA508" s="16">
        <v>0.157726544720555</v>
      </c>
      <c r="AB508" s="17">
        <v>11390.73</v>
      </c>
      <c r="AC508" s="16">
        <v>-8.70164262390212E-2</v>
      </c>
      <c r="AD508" s="17">
        <v>37934.53</v>
      </c>
      <c r="AE508" s="16">
        <v>6.0629736656737298E-3</v>
      </c>
      <c r="AF508" s="18">
        <v>12.7394864069291</v>
      </c>
      <c r="AG508" s="16">
        <v>0.26806941328787898</v>
      </c>
      <c r="AH508" s="18">
        <v>3.8253287967453402</v>
      </c>
      <c r="AI508" s="16">
        <v>0.150749580319294</v>
      </c>
      <c r="AJ508" s="15">
        <v>262269</v>
      </c>
      <c r="AK508" s="16">
        <v>0.217408370140345</v>
      </c>
      <c r="AL508" s="17">
        <v>20803.669999999998</v>
      </c>
      <c r="AM508" s="16">
        <v>7.11918253647459E-2</v>
      </c>
      <c r="AN508" s="17">
        <v>68557.5</v>
      </c>
      <c r="AO508" s="16">
        <v>0.16451793721973099</v>
      </c>
      <c r="AP508" s="18">
        <v>12.6068621546102</v>
      </c>
      <c r="AQ508" s="16">
        <v>0.13649893633739399</v>
      </c>
      <c r="AR508" s="18">
        <v>3.8255333114538899</v>
      </c>
      <c r="AS508" s="16">
        <v>4.5418306777557697E-2</v>
      </c>
    </row>
    <row r="509" spans="2:45" x14ac:dyDescent="0.2">
      <c r="B509" s="29"/>
      <c r="C509" s="29"/>
      <c r="D509" s="29"/>
      <c r="E509" s="14" t="s">
        <v>289</v>
      </c>
      <c r="F509" s="15">
        <v>17344.3</v>
      </c>
      <c r="G509" s="16">
        <v>5.4313468038028501E-2</v>
      </c>
      <c r="H509" s="17">
        <v>1224.19</v>
      </c>
      <c r="I509" s="16">
        <v>4.2928948713579898E-2</v>
      </c>
      <c r="J509" s="17">
        <v>4202.43</v>
      </c>
      <c r="K509" s="16">
        <v>5.7856461401755599E-2</v>
      </c>
      <c r="L509" s="18">
        <v>14.1679804605494</v>
      </c>
      <c r="M509" s="16">
        <v>1.09159107516299E-2</v>
      </c>
      <c r="N509" s="18">
        <v>4.1272073538405198</v>
      </c>
      <c r="O509" s="16">
        <v>-3.34921938183598E-3</v>
      </c>
      <c r="P509" s="15">
        <v>62163.71</v>
      </c>
      <c r="Q509" s="16">
        <v>7.1212603711523201E-2</v>
      </c>
      <c r="R509" s="17">
        <v>4426.91</v>
      </c>
      <c r="S509" s="16">
        <v>6.4888048571621004E-2</v>
      </c>
      <c r="T509" s="17">
        <v>15224.72</v>
      </c>
      <c r="U509" s="16">
        <v>7.8716965678102199E-2</v>
      </c>
      <c r="V509" s="18">
        <v>14.042234877149101</v>
      </c>
      <c r="W509" s="16">
        <v>5.9391737454332202E-3</v>
      </c>
      <c r="X509" s="18">
        <v>4.0830773899290103</v>
      </c>
      <c r="Y509" s="16">
        <v>-6.95674788229697E-3</v>
      </c>
      <c r="Z509" s="15">
        <v>129131.28</v>
      </c>
      <c r="AA509" s="16">
        <v>7.8844784489251502E-2</v>
      </c>
      <c r="AB509" s="17">
        <v>9200.84</v>
      </c>
      <c r="AC509" s="16">
        <v>6.1696227976141702E-2</v>
      </c>
      <c r="AD509" s="17">
        <v>31624.57</v>
      </c>
      <c r="AE509" s="16">
        <v>4.3139217191299997E-2</v>
      </c>
      <c r="AF509" s="18">
        <v>14.0347272640324</v>
      </c>
      <c r="AG509" s="16">
        <v>1.61520367702532E-2</v>
      </c>
      <c r="AH509" s="18">
        <v>4.0832580490422501</v>
      </c>
      <c r="AI509" s="16">
        <v>3.4228956892340998E-2</v>
      </c>
      <c r="AJ509" s="15">
        <v>227842.02</v>
      </c>
      <c r="AK509" s="16">
        <v>0.226593940225287</v>
      </c>
      <c r="AL509" s="17">
        <v>16258.15</v>
      </c>
      <c r="AM509" s="16">
        <v>0.201330776705127</v>
      </c>
      <c r="AN509" s="17">
        <v>55756.92</v>
      </c>
      <c r="AO509" s="16">
        <v>0.13289517235241699</v>
      </c>
      <c r="AP509" s="18">
        <v>14.014018815178799</v>
      </c>
      <c r="AQ509" s="16">
        <v>2.1029315164511699E-2</v>
      </c>
      <c r="AR509" s="18">
        <v>4.0863451567984699</v>
      </c>
      <c r="AS509" s="16">
        <v>8.27073591268883E-2</v>
      </c>
    </row>
    <row r="510" spans="2:45" x14ac:dyDescent="0.2">
      <c r="B510" s="29"/>
      <c r="C510" s="29"/>
      <c r="D510" s="29"/>
      <c r="E510" s="14" t="s">
        <v>290</v>
      </c>
      <c r="F510" s="15">
        <v>240.54</v>
      </c>
      <c r="G510" s="16">
        <v>-0.38612699060841199</v>
      </c>
      <c r="H510" s="17">
        <v>15.95</v>
      </c>
      <c r="I510" s="16">
        <v>-0.39924670433144999</v>
      </c>
      <c r="J510" s="17">
        <v>60.92</v>
      </c>
      <c r="K510" s="16">
        <v>-0.37963340122199601</v>
      </c>
      <c r="L510" s="18">
        <v>15.080877742946701</v>
      </c>
      <c r="M510" s="16">
        <v>2.1838771118913799E-2</v>
      </c>
      <c r="N510" s="18">
        <v>3.9484569927774098</v>
      </c>
      <c r="O510" s="16">
        <v>-1.0467342050985101E-2</v>
      </c>
      <c r="P510" s="15">
        <v>1060.2</v>
      </c>
      <c r="Q510" s="16">
        <v>-0.12507427213309599</v>
      </c>
      <c r="R510" s="17">
        <v>71.36</v>
      </c>
      <c r="S510" s="16">
        <v>-0.122371172057558</v>
      </c>
      <c r="T510" s="17">
        <v>266.37</v>
      </c>
      <c r="U510" s="16">
        <v>-0.12288847179689801</v>
      </c>
      <c r="V510" s="18">
        <v>14.8570627802691</v>
      </c>
      <c r="W510" s="16">
        <v>-3.0800037435818198E-3</v>
      </c>
      <c r="X510" s="18">
        <v>3.98017794796711</v>
      </c>
      <c r="Y510" s="16">
        <v>-2.4920437890896701E-3</v>
      </c>
      <c r="Z510" s="15">
        <v>2042.36</v>
      </c>
      <c r="AA510" s="16">
        <v>0.13828061864288699</v>
      </c>
      <c r="AB510" s="17">
        <v>137.26</v>
      </c>
      <c r="AC510" s="16">
        <v>0.12989792558445801</v>
      </c>
      <c r="AD510" s="17">
        <v>515.01</v>
      </c>
      <c r="AE510" s="16">
        <v>0.14533202864386399</v>
      </c>
      <c r="AF510" s="18">
        <v>14.879498761474601</v>
      </c>
      <c r="AG510" s="16">
        <v>7.4189826077363996E-3</v>
      </c>
      <c r="AH510" s="18">
        <v>3.9656705695035002</v>
      </c>
      <c r="AI510" s="16">
        <v>-6.1566513680111502E-3</v>
      </c>
      <c r="AJ510" s="15">
        <v>2819.55</v>
      </c>
      <c r="AK510" s="16">
        <v>-0.65090278319460104</v>
      </c>
      <c r="AL510" s="17">
        <v>193.89</v>
      </c>
      <c r="AM510" s="16">
        <v>-0.63574367356140504</v>
      </c>
      <c r="AN510" s="17">
        <v>709.81</v>
      </c>
      <c r="AO510" s="16">
        <v>-0.59766811771641104</v>
      </c>
      <c r="AP510" s="18">
        <v>14.542008355253</v>
      </c>
      <c r="AQ510" s="16">
        <v>-4.16165994463564E-2</v>
      </c>
      <c r="AR510" s="18">
        <v>3.97226018230231</v>
      </c>
      <c r="AS510" s="16">
        <v>-0.132315304409972</v>
      </c>
    </row>
    <row r="511" spans="2:45" x14ac:dyDescent="0.2">
      <c r="B511" s="29"/>
      <c r="C511" s="29"/>
      <c r="D511" s="29"/>
      <c r="E511" s="14" t="s">
        <v>291</v>
      </c>
      <c r="F511" s="15">
        <v>11122.08</v>
      </c>
      <c r="G511" s="16">
        <v>0.18037964607968601</v>
      </c>
      <c r="H511" s="17">
        <v>705.81</v>
      </c>
      <c r="I511" s="16">
        <v>0.19260923929573201</v>
      </c>
      <c r="J511" s="17">
        <v>2209.33</v>
      </c>
      <c r="K511" s="16">
        <v>0.20953799155804001</v>
      </c>
      <c r="L511" s="18">
        <v>15.7578951842564</v>
      </c>
      <c r="M511" s="16">
        <v>-1.02544847156035E-2</v>
      </c>
      <c r="N511" s="18">
        <v>5.0341415723318796</v>
      </c>
      <c r="O511" s="16">
        <v>-2.41070108436976E-2</v>
      </c>
      <c r="P511" s="15">
        <v>40466.910000000003</v>
      </c>
      <c r="Q511" s="16">
        <v>0.17251821207307899</v>
      </c>
      <c r="R511" s="17">
        <v>2570.6999999999998</v>
      </c>
      <c r="S511" s="16">
        <v>0.143005775720631</v>
      </c>
      <c r="T511" s="17">
        <v>8057</v>
      </c>
      <c r="U511" s="16">
        <v>0.161014580049052</v>
      </c>
      <c r="V511" s="18">
        <v>15.741591784338899</v>
      </c>
      <c r="W511" s="16">
        <v>2.5820023817325899E-2</v>
      </c>
      <c r="X511" s="18">
        <v>5.0225778825865701</v>
      </c>
      <c r="Y511" s="16">
        <v>9.9082580199303192E-3</v>
      </c>
      <c r="Z511" s="15">
        <v>84009.58</v>
      </c>
      <c r="AA511" s="16">
        <v>0.16660950006207301</v>
      </c>
      <c r="AB511" s="17">
        <v>5195</v>
      </c>
      <c r="AC511" s="16">
        <v>0.13253122363513101</v>
      </c>
      <c r="AD511" s="17">
        <v>16267.17</v>
      </c>
      <c r="AE511" s="16">
        <v>0.14413309982486899</v>
      </c>
      <c r="AF511" s="18">
        <v>16.171237728585201</v>
      </c>
      <c r="AG511" s="16">
        <v>3.0090363705435001E-2</v>
      </c>
      <c r="AH511" s="18">
        <v>5.1643635617012702</v>
      </c>
      <c r="AI511" s="16">
        <v>1.9644917396975301E-2</v>
      </c>
      <c r="AJ511" s="15">
        <v>142157</v>
      </c>
      <c r="AK511" s="16">
        <v>4.28945659468664E-2</v>
      </c>
      <c r="AL511" s="17">
        <v>8670.57</v>
      </c>
      <c r="AM511" s="16">
        <v>8.7280160009028704E-2</v>
      </c>
      <c r="AN511" s="17">
        <v>27104.59</v>
      </c>
      <c r="AO511" s="16">
        <v>4.7724059981515202E-2</v>
      </c>
      <c r="AP511" s="18">
        <v>16.395346557377401</v>
      </c>
      <c r="AQ511" s="16">
        <v>-4.0822591724467498E-2</v>
      </c>
      <c r="AR511" s="18">
        <v>5.2447574377623898</v>
      </c>
      <c r="AS511" s="16">
        <v>-4.6095095255654101E-3</v>
      </c>
    </row>
    <row r="512" spans="2:45" x14ac:dyDescent="0.2">
      <c r="B512" s="29"/>
      <c r="C512" s="29"/>
      <c r="D512" s="29"/>
      <c r="E512" s="14" t="s">
        <v>292</v>
      </c>
      <c r="F512" s="15">
        <v>44404.49</v>
      </c>
      <c r="G512" s="16">
        <v>0.27586827130147001</v>
      </c>
      <c r="H512" s="17">
        <v>3240.33</v>
      </c>
      <c r="I512" s="16">
        <v>0.256872335721406</v>
      </c>
      <c r="J512" s="17">
        <v>11144.15</v>
      </c>
      <c r="K512" s="16">
        <v>0.25641360976165201</v>
      </c>
      <c r="L512" s="18">
        <v>13.7036937595862</v>
      </c>
      <c r="M512" s="16">
        <v>1.5113655571996201E-2</v>
      </c>
      <c r="N512" s="18">
        <v>3.9845560226666001</v>
      </c>
      <c r="O512" s="16">
        <v>1.54842811226061E-2</v>
      </c>
      <c r="P512" s="15">
        <v>137447.21</v>
      </c>
      <c r="Q512" s="16">
        <v>0.235907135586576</v>
      </c>
      <c r="R512" s="17">
        <v>10014.799999999999</v>
      </c>
      <c r="S512" s="16">
        <v>0.22031552152928099</v>
      </c>
      <c r="T512" s="17">
        <v>34465.5</v>
      </c>
      <c r="U512" s="16">
        <v>0.21323133396836499</v>
      </c>
      <c r="V512" s="18">
        <v>13.724408874865199</v>
      </c>
      <c r="W512" s="16">
        <v>1.277670715665E-2</v>
      </c>
      <c r="X512" s="18">
        <v>3.9879650665157902</v>
      </c>
      <c r="Y512" s="16">
        <v>1.8690418705260399E-2</v>
      </c>
      <c r="Z512" s="15">
        <v>285157.42</v>
      </c>
      <c r="AA512" s="16">
        <v>6.5817916689855704E-2</v>
      </c>
      <c r="AB512" s="17">
        <v>20716.64</v>
      </c>
      <c r="AC512" s="16">
        <v>2.5056097772170001E-2</v>
      </c>
      <c r="AD512" s="17">
        <v>71519.95</v>
      </c>
      <c r="AE512" s="16">
        <v>2.24137788079436E-2</v>
      </c>
      <c r="AF512" s="18">
        <v>13.764655851528</v>
      </c>
      <c r="AG512" s="16">
        <v>3.9765451867733302E-2</v>
      </c>
      <c r="AH512" s="18">
        <v>3.9871031789032298</v>
      </c>
      <c r="AI512" s="16">
        <v>4.2452614373524898E-2</v>
      </c>
      <c r="AJ512" s="15">
        <v>499649.05</v>
      </c>
      <c r="AK512" s="16">
        <v>0.22427024509219001</v>
      </c>
      <c r="AL512" s="17">
        <v>36776.949999999997</v>
      </c>
      <c r="AM512" s="16">
        <v>0.157675730737171</v>
      </c>
      <c r="AN512" s="17">
        <v>126453.27</v>
      </c>
      <c r="AO512" s="16">
        <v>0.16551390229955601</v>
      </c>
      <c r="AP512" s="18">
        <v>13.585929502038599</v>
      </c>
      <c r="AQ512" s="16">
        <v>5.75243244605406E-2</v>
      </c>
      <c r="AR512" s="18">
        <v>3.95125448317786</v>
      </c>
      <c r="AS512" s="16">
        <v>5.0412391200746601E-2</v>
      </c>
    </row>
    <row r="513" spans="2:45" x14ac:dyDescent="0.2">
      <c r="B513" s="29"/>
      <c r="C513" s="29"/>
      <c r="D513" s="29"/>
      <c r="E513" s="14" t="s">
        <v>293</v>
      </c>
      <c r="F513" s="15">
        <v>7294.12</v>
      </c>
      <c r="G513" s="16">
        <v>6.6126839820512304E-2</v>
      </c>
      <c r="H513" s="17">
        <v>448.14</v>
      </c>
      <c r="I513" s="16">
        <v>-4.48645538054947E-2</v>
      </c>
      <c r="J513" s="17">
        <v>1632.67</v>
      </c>
      <c r="K513" s="16">
        <v>-5.4943381515389503E-3</v>
      </c>
      <c r="L513" s="18">
        <v>16.276431472307799</v>
      </c>
      <c r="M513" s="16">
        <v>0.116204873422114</v>
      </c>
      <c r="N513" s="18">
        <v>4.4676021486277104</v>
      </c>
      <c r="O513" s="16">
        <v>7.2016862969820405E-2</v>
      </c>
      <c r="P513" s="15">
        <v>27198.240000000002</v>
      </c>
      <c r="Q513" s="16">
        <v>0.15920246823814099</v>
      </c>
      <c r="R513" s="17">
        <v>1695.4</v>
      </c>
      <c r="S513" s="16">
        <v>7.7150770913327303E-3</v>
      </c>
      <c r="T513" s="17">
        <v>6112.56</v>
      </c>
      <c r="U513" s="16">
        <v>4.6911448859841103E-2</v>
      </c>
      <c r="V513" s="18">
        <v>16.042373481184399</v>
      </c>
      <c r="W513" s="16">
        <v>0.15032760210759299</v>
      </c>
      <c r="X513" s="18">
        <v>4.4495661392280796</v>
      </c>
      <c r="Y513" s="16">
        <v>0.10725932885784401</v>
      </c>
      <c r="Z513" s="15">
        <v>57464.97</v>
      </c>
      <c r="AA513" s="16">
        <v>0.38179530326413103</v>
      </c>
      <c r="AB513" s="17">
        <v>3633.55</v>
      </c>
      <c r="AC513" s="16">
        <v>0.178943167512427</v>
      </c>
      <c r="AD513" s="17">
        <v>13010.88</v>
      </c>
      <c r="AE513" s="16">
        <v>0.22823754640979599</v>
      </c>
      <c r="AF513" s="18">
        <v>15.8151036864774</v>
      </c>
      <c r="AG513" s="16">
        <v>0.172062692538201</v>
      </c>
      <c r="AH513" s="18">
        <v>4.4166858813546801</v>
      </c>
      <c r="AI513" s="16">
        <v>0.12502284863640001</v>
      </c>
      <c r="AJ513" s="15">
        <v>100359.38</v>
      </c>
      <c r="AK513" s="16">
        <v>0.52675806074970799</v>
      </c>
      <c r="AL513" s="17">
        <v>6472.19</v>
      </c>
      <c r="AM513" s="16">
        <v>0.30087472815491101</v>
      </c>
      <c r="AN513" s="17">
        <v>23027.26</v>
      </c>
      <c r="AO513" s="16">
        <v>0.368644969408364</v>
      </c>
      <c r="AP513" s="18">
        <v>15.5062474989146</v>
      </c>
      <c r="AQ513" s="16">
        <v>0.173639573208696</v>
      </c>
      <c r="AR513" s="18">
        <v>4.3582857882353396</v>
      </c>
      <c r="AS513" s="16">
        <v>0.11552527856051199</v>
      </c>
    </row>
    <row r="514" spans="2:45" x14ac:dyDescent="0.2">
      <c r="B514" s="29"/>
      <c r="C514" s="29"/>
      <c r="D514" s="29"/>
      <c r="E514" s="14" t="s">
        <v>294</v>
      </c>
      <c r="F514" s="15">
        <v>296.77999999999997</v>
      </c>
      <c r="G514" s="16">
        <v>-0.136840880667772</v>
      </c>
      <c r="H514" s="17">
        <v>22.51</v>
      </c>
      <c r="I514" s="16">
        <v>-0.132228218966847</v>
      </c>
      <c r="J514" s="17">
        <v>72</v>
      </c>
      <c r="K514" s="16">
        <v>-0.132530120481928</v>
      </c>
      <c r="L514" s="18">
        <v>13.1843625055531</v>
      </c>
      <c r="M514" s="16">
        <v>-5.3155239681032199E-3</v>
      </c>
      <c r="N514" s="18">
        <v>4.1219444444444404</v>
      </c>
      <c r="O514" s="16">
        <v>-4.9693485475703798E-3</v>
      </c>
      <c r="P514" s="15">
        <v>1091.5899999999999</v>
      </c>
      <c r="Q514" s="16">
        <v>-1.46681831311381E-2</v>
      </c>
      <c r="R514" s="17">
        <v>82.53</v>
      </c>
      <c r="S514" s="16">
        <v>-1.30351590528582E-2</v>
      </c>
      <c r="T514" s="17">
        <v>264</v>
      </c>
      <c r="U514" s="16">
        <v>-1.31210048222496E-2</v>
      </c>
      <c r="V514" s="18">
        <v>13.2265842723858</v>
      </c>
      <c r="W514" s="16">
        <v>-1.65459194748292E-3</v>
      </c>
      <c r="X514" s="18">
        <v>4.1348106060606096</v>
      </c>
      <c r="Y514" s="16">
        <v>-1.5677487477679E-3</v>
      </c>
      <c r="Z514" s="15">
        <v>2123.7399999999998</v>
      </c>
      <c r="AA514" s="16">
        <v>0.106541062701249</v>
      </c>
      <c r="AB514" s="17">
        <v>160.37</v>
      </c>
      <c r="AC514" s="16">
        <v>9.2736440446988394E-2</v>
      </c>
      <c r="AD514" s="17">
        <v>513</v>
      </c>
      <c r="AE514" s="16">
        <v>9.2628485016293602E-2</v>
      </c>
      <c r="AF514" s="18">
        <v>13.2427511379934</v>
      </c>
      <c r="AG514" s="16">
        <v>1.2633075774991301E-2</v>
      </c>
      <c r="AH514" s="18">
        <v>4.1398440545808999</v>
      </c>
      <c r="AI514" s="16">
        <v>1.27331273856989E-2</v>
      </c>
      <c r="AJ514" s="15">
        <v>3893.99</v>
      </c>
      <c r="AK514" s="16">
        <v>-0.67011826299113897</v>
      </c>
      <c r="AL514" s="17">
        <v>299.13</v>
      </c>
      <c r="AM514" s="16">
        <v>-0.63158154028056601</v>
      </c>
      <c r="AN514" s="17">
        <v>957</v>
      </c>
      <c r="AO514" s="16">
        <v>-0.63164539422025801</v>
      </c>
      <c r="AP514" s="18">
        <v>13.017718049008799</v>
      </c>
      <c r="AQ514" s="16">
        <v>-0.10460041209639701</v>
      </c>
      <c r="AR514" s="18">
        <v>4.0689550679205801</v>
      </c>
      <c r="AS514" s="16">
        <v>-0.104445195382966</v>
      </c>
    </row>
    <row r="515" spans="2:45" x14ac:dyDescent="0.2">
      <c r="B515" s="29"/>
      <c r="C515" s="29"/>
      <c r="D515" s="29"/>
      <c r="E515" s="14" t="s">
        <v>295</v>
      </c>
      <c r="F515" s="15">
        <v>12485.49</v>
      </c>
      <c r="G515" s="16">
        <v>2.73984100430117E-2</v>
      </c>
      <c r="H515" s="17">
        <v>971.05</v>
      </c>
      <c r="I515" s="16">
        <v>2.6013545639931E-2</v>
      </c>
      <c r="J515" s="17">
        <v>3187.26</v>
      </c>
      <c r="K515" s="16">
        <v>3.06052169526712E-2</v>
      </c>
      <c r="L515" s="18">
        <v>12.8577210236342</v>
      </c>
      <c r="M515" s="16">
        <v>1.3497525534294701E-3</v>
      </c>
      <c r="N515" s="18">
        <v>3.91731142109523</v>
      </c>
      <c r="O515" s="16">
        <v>-3.1115764377183598E-3</v>
      </c>
      <c r="P515" s="15">
        <v>38977.730000000003</v>
      </c>
      <c r="Q515" s="16">
        <v>-5.7538702886884903E-2</v>
      </c>
      <c r="R515" s="17">
        <v>3025.94</v>
      </c>
      <c r="S515" s="16">
        <v>-6.0208708615442003E-2</v>
      </c>
      <c r="T515" s="17">
        <v>9972.92</v>
      </c>
      <c r="U515" s="16">
        <v>-5.2097511272649902E-2</v>
      </c>
      <c r="V515" s="18">
        <v>12.881197247797401</v>
      </c>
      <c r="W515" s="16">
        <v>2.8410624284711801E-3</v>
      </c>
      <c r="X515" s="18">
        <v>3.90835683029644</v>
      </c>
      <c r="Y515" s="16">
        <v>-5.7402440429713897E-3</v>
      </c>
      <c r="Z515" s="15">
        <v>73495.64</v>
      </c>
      <c r="AA515" s="16">
        <v>-0.107266853767102</v>
      </c>
      <c r="AB515" s="17">
        <v>5709.27</v>
      </c>
      <c r="AC515" s="16">
        <v>-0.109075020481411</v>
      </c>
      <c r="AD515" s="17">
        <v>18802.169999999998</v>
      </c>
      <c r="AE515" s="16">
        <v>-0.102368756871696</v>
      </c>
      <c r="AF515" s="18">
        <v>12.873036307619</v>
      </c>
      <c r="AG515" s="16">
        <v>2.0295386883034299E-3</v>
      </c>
      <c r="AH515" s="18">
        <v>3.9088913673262198</v>
      </c>
      <c r="AI515" s="16">
        <v>-5.45669163468002E-3</v>
      </c>
      <c r="AJ515" s="15">
        <v>133405.63</v>
      </c>
      <c r="AK515" s="16">
        <v>4.1851829019019498E-3</v>
      </c>
      <c r="AL515" s="17">
        <v>10363.81</v>
      </c>
      <c r="AM515" s="16">
        <v>-6.4702637861931004E-4</v>
      </c>
      <c r="AN515" s="17">
        <v>34110.75</v>
      </c>
      <c r="AO515" s="16">
        <v>1.3100819283835699E-2</v>
      </c>
      <c r="AP515" s="18">
        <v>12.872257403406699</v>
      </c>
      <c r="AQ515" s="16">
        <v>4.8353378716737699E-3</v>
      </c>
      <c r="AR515" s="18">
        <v>3.9109556371525098</v>
      </c>
      <c r="AS515" s="16">
        <v>-8.8003446569476194E-3</v>
      </c>
    </row>
    <row r="516" spans="2:45" x14ac:dyDescent="0.2">
      <c r="B516" s="29"/>
      <c r="C516" s="29"/>
      <c r="D516" s="29"/>
      <c r="E516" s="14" t="s">
        <v>296</v>
      </c>
      <c r="F516" s="15">
        <v>24789.97</v>
      </c>
      <c r="G516" s="16">
        <v>0.57439218480681098</v>
      </c>
      <c r="H516" s="17">
        <v>1785.74</v>
      </c>
      <c r="I516" s="16">
        <v>0.49903463559592298</v>
      </c>
      <c r="J516" s="17">
        <v>5750.34</v>
      </c>
      <c r="K516" s="16">
        <v>0.48450270808915802</v>
      </c>
      <c r="L516" s="18">
        <v>13.8821832965605</v>
      </c>
      <c r="M516" s="16">
        <v>5.0270719182502699E-2</v>
      </c>
      <c r="N516" s="18">
        <v>4.3110442165158904</v>
      </c>
      <c r="O516" s="16">
        <v>6.0551911578092601E-2</v>
      </c>
      <c r="P516" s="15">
        <v>82423.100000000006</v>
      </c>
      <c r="Q516" s="16">
        <v>0.862996898211007</v>
      </c>
      <c r="R516" s="17">
        <v>5929.07</v>
      </c>
      <c r="S516" s="16">
        <v>0.71937837477308197</v>
      </c>
      <c r="T516" s="17">
        <v>19098.27</v>
      </c>
      <c r="U516" s="16">
        <v>0.70544022203092605</v>
      </c>
      <c r="V516" s="18">
        <v>13.901522498469401</v>
      </c>
      <c r="W516" s="16">
        <v>8.3529329870092997E-2</v>
      </c>
      <c r="X516" s="18">
        <v>4.31573645152152</v>
      </c>
      <c r="Y516" s="16">
        <v>9.2384754472633807E-2</v>
      </c>
      <c r="Z516" s="15">
        <v>162026.04</v>
      </c>
      <c r="AA516" s="16">
        <v>0.95415210484439705</v>
      </c>
      <c r="AB516" s="17">
        <v>11652.35</v>
      </c>
      <c r="AC516" s="16">
        <v>0.79186978117455298</v>
      </c>
      <c r="AD516" s="17">
        <v>37527.94</v>
      </c>
      <c r="AE516" s="16">
        <v>0.77317683035157403</v>
      </c>
      <c r="AF516" s="18">
        <v>13.905009719069501</v>
      </c>
      <c r="AG516" s="16">
        <v>9.0565913536121895E-2</v>
      </c>
      <c r="AH516" s="18">
        <v>4.3174775913626</v>
      </c>
      <c r="AI516" s="16">
        <v>0.102062733617459</v>
      </c>
      <c r="AJ516" s="15">
        <v>270904.21999999997</v>
      </c>
      <c r="AK516" s="16">
        <v>1.0503761007827801</v>
      </c>
      <c r="AL516" s="17">
        <v>19580.52</v>
      </c>
      <c r="AM516" s="16">
        <v>0.88042432309403196</v>
      </c>
      <c r="AN516" s="17">
        <v>63128.72</v>
      </c>
      <c r="AO516" s="16">
        <v>0.86926100363555403</v>
      </c>
      <c r="AP516" s="18">
        <v>13.8353945656193</v>
      </c>
      <c r="AQ516" s="16">
        <v>9.0379482759034596E-2</v>
      </c>
      <c r="AR516" s="18">
        <v>4.2912991107692298</v>
      </c>
      <c r="AS516" s="16">
        <v>9.6891283130055905E-2</v>
      </c>
    </row>
    <row r="517" spans="2:45" x14ac:dyDescent="0.2">
      <c r="B517" s="29"/>
      <c r="C517" s="29"/>
      <c r="D517" s="29"/>
      <c r="E517" s="14" t="s">
        <v>297</v>
      </c>
      <c r="F517" s="15">
        <v>8300.19</v>
      </c>
      <c r="G517" s="16">
        <v>0.14450333828813799</v>
      </c>
      <c r="H517" s="17">
        <v>520.52</v>
      </c>
      <c r="I517" s="16">
        <v>4.4591611479028799E-2</v>
      </c>
      <c r="J517" s="17">
        <v>1863.7</v>
      </c>
      <c r="K517" s="16">
        <v>7.5579717672588101E-2</v>
      </c>
      <c r="L517" s="18">
        <v>15.9459578882656</v>
      </c>
      <c r="M517" s="16">
        <v>9.5646686907283507E-2</v>
      </c>
      <c r="N517" s="18">
        <v>4.4536084133712501</v>
      </c>
      <c r="O517" s="16">
        <v>6.4080439118628596E-2</v>
      </c>
      <c r="P517" s="15">
        <v>27399.200000000001</v>
      </c>
      <c r="Q517" s="16">
        <v>6.4278469988995696E-2</v>
      </c>
      <c r="R517" s="17">
        <v>1717.27</v>
      </c>
      <c r="S517" s="16">
        <v>-6.6482928075582995E-2</v>
      </c>
      <c r="T517" s="17">
        <v>6183.79</v>
      </c>
      <c r="U517" s="16">
        <v>-3.2311623765506101E-2</v>
      </c>
      <c r="V517" s="18">
        <v>15.955091511527</v>
      </c>
      <c r="W517" s="16">
        <v>0.14007392258506601</v>
      </c>
      <c r="X517" s="18">
        <v>4.4308102312659399</v>
      </c>
      <c r="Y517" s="16">
        <v>9.98152877792714E-2</v>
      </c>
      <c r="Z517" s="15">
        <v>56304.38</v>
      </c>
      <c r="AA517" s="16">
        <v>0.386468626384884</v>
      </c>
      <c r="AB517" s="17">
        <v>3567.06</v>
      </c>
      <c r="AC517" s="16">
        <v>0.197888366876106</v>
      </c>
      <c r="AD517" s="17">
        <v>12786.6</v>
      </c>
      <c r="AE517" s="16">
        <v>0.23990551327701401</v>
      </c>
      <c r="AF517" s="18">
        <v>15.7845340420402</v>
      </c>
      <c r="AG517" s="16">
        <v>0.15742724006959299</v>
      </c>
      <c r="AH517" s="18">
        <v>4.4033894858680203</v>
      </c>
      <c r="AI517" s="16">
        <v>0.11820506606226</v>
      </c>
      <c r="AJ517" s="15">
        <v>95506.43</v>
      </c>
      <c r="AK517" s="16">
        <v>0.50506621609121105</v>
      </c>
      <c r="AL517" s="17">
        <v>6160.97</v>
      </c>
      <c r="AM517" s="16">
        <v>0.297008088182664</v>
      </c>
      <c r="AN517" s="17">
        <v>21930.87</v>
      </c>
      <c r="AO517" s="16">
        <v>0.36637273892350602</v>
      </c>
      <c r="AP517" s="18">
        <v>15.5018495464188</v>
      </c>
      <c r="AQ517" s="16">
        <v>0.16041390165891101</v>
      </c>
      <c r="AR517" s="18">
        <v>4.3548856018935904</v>
      </c>
      <c r="AS517" s="16">
        <v>0.101504862631389</v>
      </c>
    </row>
    <row r="518" spans="2:45" x14ac:dyDescent="0.2">
      <c r="B518" s="29"/>
      <c r="C518" s="29"/>
      <c r="D518" s="29"/>
      <c r="E518" s="14" t="s">
        <v>298</v>
      </c>
      <c r="F518" s="15">
        <v>301.75</v>
      </c>
      <c r="G518" s="16">
        <v>-0.24637862137862099</v>
      </c>
      <c r="H518" s="17">
        <v>24.07</v>
      </c>
      <c r="I518" s="16">
        <v>-0.24498117942283601</v>
      </c>
      <c r="J518" s="17">
        <v>77</v>
      </c>
      <c r="K518" s="16">
        <v>-0.24509803921568599</v>
      </c>
      <c r="L518" s="18">
        <v>12.5363523057748</v>
      </c>
      <c r="M518" s="16">
        <v>-1.8508703593871801E-3</v>
      </c>
      <c r="N518" s="18">
        <v>3.9188311688311699</v>
      </c>
      <c r="O518" s="16">
        <v>-1.6963555924594E-3</v>
      </c>
      <c r="P518" s="15">
        <v>962.6</v>
      </c>
      <c r="Q518" s="16">
        <v>-0.36539120803776298</v>
      </c>
      <c r="R518" s="17">
        <v>76.59</v>
      </c>
      <c r="S518" s="16">
        <v>-0.36344747340425498</v>
      </c>
      <c r="T518" s="17">
        <v>245</v>
      </c>
      <c r="U518" s="16">
        <v>-0.36363636363636398</v>
      </c>
      <c r="V518" s="18">
        <v>12.568220394307399</v>
      </c>
      <c r="W518" s="16">
        <v>-3.0535337655517298E-3</v>
      </c>
      <c r="X518" s="18">
        <v>3.9289795918367298</v>
      </c>
      <c r="Y518" s="16">
        <v>-2.7576126307699402E-3</v>
      </c>
      <c r="Z518" s="15">
        <v>1838.06</v>
      </c>
      <c r="AA518" s="16">
        <v>-0.34071034527285399</v>
      </c>
      <c r="AB518" s="17">
        <v>146.30000000000001</v>
      </c>
      <c r="AC518" s="16">
        <v>-0.33878694748260002</v>
      </c>
      <c r="AD518" s="17">
        <v>468</v>
      </c>
      <c r="AE518" s="16">
        <v>-0.338983050847458</v>
      </c>
      <c r="AF518" s="18">
        <v>12.5636363636364</v>
      </c>
      <c r="AG518" s="16">
        <v>-2.9088926525745601E-3</v>
      </c>
      <c r="AH518" s="18">
        <v>3.9274786324786302</v>
      </c>
      <c r="AI518" s="16">
        <v>-2.6130864384198899E-3</v>
      </c>
      <c r="AJ518" s="15">
        <v>3845.62</v>
      </c>
      <c r="AK518" s="16">
        <v>-0.853798608402355</v>
      </c>
      <c r="AL518" s="17">
        <v>306.04000000000002</v>
      </c>
      <c r="AM518" s="16">
        <v>-0.82794175521448299</v>
      </c>
      <c r="AN518" s="17">
        <v>979</v>
      </c>
      <c r="AO518" s="16">
        <v>-0.82734142835727498</v>
      </c>
      <c r="AP518" s="18">
        <v>12.565743040125501</v>
      </c>
      <c r="AQ518" s="16">
        <v>-0.15027965221953901</v>
      </c>
      <c r="AR518" s="18">
        <v>3.9281103166496401</v>
      </c>
      <c r="AS518" s="16">
        <v>-0.15323409543678199</v>
      </c>
    </row>
    <row r="519" spans="2:45" x14ac:dyDescent="0.2">
      <c r="B519" s="29"/>
      <c r="C519" s="29"/>
      <c r="D519" s="29"/>
      <c r="E519" s="14" t="s">
        <v>299</v>
      </c>
      <c r="F519" s="15">
        <v>23231.68</v>
      </c>
      <c r="G519" s="16">
        <v>-0.14169441580143399</v>
      </c>
      <c r="H519" s="17">
        <v>1592.87</v>
      </c>
      <c r="I519" s="16">
        <v>-0.169341885690446</v>
      </c>
      <c r="J519" s="17">
        <v>4787.21</v>
      </c>
      <c r="K519" s="16">
        <v>-0.22333085108626699</v>
      </c>
      <c r="L519" s="18">
        <v>14.5847934859719</v>
      </c>
      <c r="M519" s="16">
        <v>3.3283813656588203E-2</v>
      </c>
      <c r="N519" s="18">
        <v>4.8528641943846198</v>
      </c>
      <c r="O519" s="16">
        <v>0.10511095412893801</v>
      </c>
      <c r="P519" s="15">
        <v>75385.64</v>
      </c>
      <c r="Q519" s="16">
        <v>-0.20153706913580599</v>
      </c>
      <c r="R519" s="17">
        <v>5233.71</v>
      </c>
      <c r="S519" s="16">
        <v>-0.21758103433326301</v>
      </c>
      <c r="T519" s="17">
        <v>15525.18</v>
      </c>
      <c r="U519" s="16">
        <v>-0.27873728222996502</v>
      </c>
      <c r="V519" s="18">
        <v>14.4038626519238</v>
      </c>
      <c r="W519" s="16">
        <v>2.0505593424341901E-2</v>
      </c>
      <c r="X519" s="18">
        <v>4.8557015119953499</v>
      </c>
      <c r="Y519" s="16">
        <v>0.10703480325843399</v>
      </c>
      <c r="Z519" s="15">
        <v>144475.35</v>
      </c>
      <c r="AA519" s="16">
        <v>-0.53134872854301696</v>
      </c>
      <c r="AB519" s="17">
        <v>9677.2099999999991</v>
      </c>
      <c r="AC519" s="16">
        <v>-0.535403974209407</v>
      </c>
      <c r="AD519" s="17">
        <v>29804.49</v>
      </c>
      <c r="AE519" s="16">
        <v>-0.61275881808928701</v>
      </c>
      <c r="AF519" s="18">
        <v>14.9294424736055</v>
      </c>
      <c r="AG519" s="16">
        <v>8.7285414452034499E-3</v>
      </c>
      <c r="AH519" s="18">
        <v>4.8474357387091702</v>
      </c>
      <c r="AI519" s="16">
        <v>0.21023097064361401</v>
      </c>
      <c r="AJ519" s="15">
        <v>264267.63</v>
      </c>
      <c r="AK519" s="16">
        <v>-0.55082764661847505</v>
      </c>
      <c r="AL519" s="17">
        <v>17798.490000000002</v>
      </c>
      <c r="AM519" s="16">
        <v>-0.54911709383846596</v>
      </c>
      <c r="AN519" s="17">
        <v>55879.08</v>
      </c>
      <c r="AO519" s="16">
        <v>-0.62504051279842099</v>
      </c>
      <c r="AP519" s="18">
        <v>14.8477556242131</v>
      </c>
      <c r="AQ519" s="16">
        <v>-3.7937849420162598E-3</v>
      </c>
      <c r="AR519" s="18">
        <v>4.7292766810047704</v>
      </c>
      <c r="AS519" s="16">
        <v>0.197922358849529</v>
      </c>
    </row>
    <row r="520" spans="2:45" x14ac:dyDescent="0.2">
      <c r="B520" s="29"/>
      <c r="C520" s="29"/>
      <c r="D520" s="29"/>
      <c r="E520" s="14" t="s">
        <v>300</v>
      </c>
      <c r="F520" s="15">
        <v>61682.62</v>
      </c>
      <c r="G520" s="16">
        <v>0.38114053000583997</v>
      </c>
      <c r="H520" s="17">
        <v>4589.26</v>
      </c>
      <c r="I520" s="16">
        <v>0.32440060487827399</v>
      </c>
      <c r="J520" s="17">
        <v>14850.62</v>
      </c>
      <c r="K520" s="16">
        <v>0.32676085530959198</v>
      </c>
      <c r="L520" s="18">
        <v>13.440646204399</v>
      </c>
      <c r="M520" s="16">
        <v>4.2841965579425503E-2</v>
      </c>
      <c r="N520" s="18">
        <v>4.15353837078856</v>
      </c>
      <c r="O520" s="16">
        <v>4.0986794627400201E-2</v>
      </c>
      <c r="P520" s="15">
        <v>206683.66</v>
      </c>
      <c r="Q520" s="16">
        <v>0.31777815621821398</v>
      </c>
      <c r="R520" s="17">
        <v>15369.84</v>
      </c>
      <c r="S520" s="16">
        <v>0.26593471761207799</v>
      </c>
      <c r="T520" s="17">
        <v>49727.15</v>
      </c>
      <c r="U520" s="16">
        <v>0.26501448121385301</v>
      </c>
      <c r="V520" s="18">
        <v>13.447352737569201</v>
      </c>
      <c r="W520" s="16">
        <v>4.0952695178412199E-2</v>
      </c>
      <c r="X520" s="18">
        <v>4.1563544261032401</v>
      </c>
      <c r="Y520" s="16">
        <v>4.1709937544534698E-2</v>
      </c>
      <c r="Z520" s="15">
        <v>402710.27</v>
      </c>
      <c r="AA520" s="16">
        <v>0.31322547375919901</v>
      </c>
      <c r="AB520" s="17">
        <v>29954.44</v>
      </c>
      <c r="AC520" s="16">
        <v>0.26218183089944602</v>
      </c>
      <c r="AD520" s="17">
        <v>96885.48</v>
      </c>
      <c r="AE520" s="16">
        <v>0.25953755173945597</v>
      </c>
      <c r="AF520" s="18">
        <v>13.4440927622082</v>
      </c>
      <c r="AG520" s="16">
        <v>4.0440799899154403E-2</v>
      </c>
      <c r="AH520" s="18">
        <v>4.1565595794127201</v>
      </c>
      <c r="AI520" s="16">
        <v>4.2625106290478297E-2</v>
      </c>
      <c r="AJ520" s="15">
        <v>665050.27</v>
      </c>
      <c r="AK520" s="16">
        <v>0.23925774258593199</v>
      </c>
      <c r="AL520" s="17">
        <v>50209.98</v>
      </c>
      <c r="AM520" s="16">
        <v>0.20814047832853499</v>
      </c>
      <c r="AN520" s="17">
        <v>162382.5</v>
      </c>
      <c r="AO520" s="16">
        <v>0.206223715472861</v>
      </c>
      <c r="AP520" s="18">
        <v>13.2453801017248</v>
      </c>
      <c r="AQ520" s="16">
        <v>2.5756329512647301E-2</v>
      </c>
      <c r="AR520" s="18">
        <v>4.0955784644281303</v>
      </c>
      <c r="AS520" s="16">
        <v>2.7386318714618999E-2</v>
      </c>
    </row>
    <row r="521" spans="2:45" x14ac:dyDescent="0.2">
      <c r="B521" s="29"/>
      <c r="C521" s="29"/>
      <c r="D521" s="29"/>
      <c r="E521" s="14" t="s">
        <v>301</v>
      </c>
      <c r="F521" s="15">
        <v>11310.98</v>
      </c>
      <c r="G521" s="16">
        <v>0.36862904533387603</v>
      </c>
      <c r="H521" s="17">
        <v>713.42</v>
      </c>
      <c r="I521" s="16">
        <v>0.36746468344482602</v>
      </c>
      <c r="J521" s="17">
        <v>2531.4899999999998</v>
      </c>
      <c r="K521" s="16">
        <v>0.40786158800073402</v>
      </c>
      <c r="L521" s="18">
        <v>15.8545877603656</v>
      </c>
      <c r="M521" s="16">
        <v>8.5147492520001801E-4</v>
      </c>
      <c r="N521" s="18">
        <v>4.4681116654618398</v>
      </c>
      <c r="O521" s="16">
        <v>-2.7866761193883899E-2</v>
      </c>
      <c r="P521" s="15">
        <v>35885.54</v>
      </c>
      <c r="Q521" s="16">
        <v>0.35385456987421798</v>
      </c>
      <c r="R521" s="17">
        <v>2287.69</v>
      </c>
      <c r="S521" s="16">
        <v>0.22924693049622499</v>
      </c>
      <c r="T521" s="17">
        <v>8117.58</v>
      </c>
      <c r="U521" s="16">
        <v>0.27395338326041002</v>
      </c>
      <c r="V521" s="18">
        <v>15.6863648483842</v>
      </c>
      <c r="W521" s="16">
        <v>0.101369087273369</v>
      </c>
      <c r="X521" s="18">
        <v>4.42071898275102</v>
      </c>
      <c r="Y521" s="16">
        <v>6.2719081925367307E-2</v>
      </c>
      <c r="Z521" s="15">
        <v>71535.59</v>
      </c>
      <c r="AA521" s="16">
        <v>1.21654610833363</v>
      </c>
      <c r="AB521" s="17">
        <v>4576.8900000000003</v>
      </c>
      <c r="AC521" s="16">
        <v>0.970046142456225</v>
      </c>
      <c r="AD521" s="17">
        <v>16306.51</v>
      </c>
      <c r="AE521" s="16">
        <v>1.0521477912980901</v>
      </c>
      <c r="AF521" s="18">
        <v>15.629737660289001</v>
      </c>
      <c r="AG521" s="16">
        <v>0.12512395550800301</v>
      </c>
      <c r="AH521" s="18">
        <v>4.3869344206700296</v>
      </c>
      <c r="AI521" s="16">
        <v>8.0110369113109398E-2</v>
      </c>
      <c r="AJ521" s="15">
        <v>122671.51</v>
      </c>
      <c r="AK521" s="16">
        <v>2.28253042063074</v>
      </c>
      <c r="AL521" s="17">
        <v>7835.65</v>
      </c>
      <c r="AM521" s="16">
        <v>1.90151229013457</v>
      </c>
      <c r="AN521" s="17">
        <v>27640.09</v>
      </c>
      <c r="AO521" s="16">
        <v>1.9940444274017</v>
      </c>
      <c r="AP521" s="18">
        <v>15.6555627165583</v>
      </c>
      <c r="AQ521" s="16">
        <v>0.13131708309204099</v>
      </c>
      <c r="AR521" s="18">
        <v>4.4381733199855704</v>
      </c>
      <c r="AS521" s="16">
        <v>9.6353277389206501E-2</v>
      </c>
    </row>
    <row r="522" spans="2:45" x14ac:dyDescent="0.2">
      <c r="B522" s="29"/>
      <c r="C522" s="29"/>
      <c r="D522" s="29"/>
      <c r="E522" s="14" t="s">
        <v>302</v>
      </c>
      <c r="F522" s="15">
        <v>164.14</v>
      </c>
      <c r="G522" s="16">
        <v>-0.480586057403247</v>
      </c>
      <c r="H522" s="17">
        <v>13.12</v>
      </c>
      <c r="I522" s="16">
        <v>-0.47540983606557402</v>
      </c>
      <c r="J522" s="17">
        <v>42</v>
      </c>
      <c r="K522" s="16">
        <v>-0.47499999999999998</v>
      </c>
      <c r="L522" s="18">
        <v>12.5106707317073</v>
      </c>
      <c r="M522" s="16">
        <v>-9.8671719249390395E-3</v>
      </c>
      <c r="N522" s="18">
        <v>3.9080952380952398</v>
      </c>
      <c r="O522" s="16">
        <v>-1.06401093395177E-2</v>
      </c>
      <c r="P522" s="15">
        <v>489.4</v>
      </c>
      <c r="Q522" s="16">
        <v>-0.58342554604109598</v>
      </c>
      <c r="R522" s="17">
        <v>39.06</v>
      </c>
      <c r="S522" s="16">
        <v>-0.58618497722216301</v>
      </c>
      <c r="T522" s="17">
        <v>125</v>
      </c>
      <c r="U522" s="16">
        <v>-0.58609271523178796</v>
      </c>
      <c r="V522" s="18">
        <v>12.529441884280599</v>
      </c>
      <c r="W522" s="16">
        <v>6.6682721244489497E-3</v>
      </c>
      <c r="X522" s="18">
        <v>3.9152</v>
      </c>
      <c r="Y522" s="16">
        <v>6.4438807647129396E-3</v>
      </c>
      <c r="Z522" s="15">
        <v>978.86</v>
      </c>
      <c r="AA522" s="16">
        <v>-0.55574012299453102</v>
      </c>
      <c r="AB522" s="17">
        <v>78.77</v>
      </c>
      <c r="AC522" s="16">
        <v>-0.55312872298178895</v>
      </c>
      <c r="AD522" s="17">
        <v>252</v>
      </c>
      <c r="AE522" s="16">
        <v>-0.55319148936170204</v>
      </c>
      <c r="AF522" s="18">
        <v>12.4268122381617</v>
      </c>
      <c r="AG522" s="16">
        <v>-5.8437410212768097E-3</v>
      </c>
      <c r="AH522" s="18">
        <v>3.8843650793650801</v>
      </c>
      <c r="AI522" s="16">
        <v>-5.7040847972837797E-3</v>
      </c>
      <c r="AJ522" s="15">
        <v>1732.28</v>
      </c>
      <c r="AK522" s="16">
        <v>-0.77995696389692704</v>
      </c>
      <c r="AL522" s="17">
        <v>140.05000000000001</v>
      </c>
      <c r="AM522" s="16">
        <v>-0.75441457555193203</v>
      </c>
      <c r="AN522" s="17">
        <v>448</v>
      </c>
      <c r="AO522" s="16">
        <v>-0.75449767923587396</v>
      </c>
      <c r="AP522" s="18">
        <v>12.369011067475901</v>
      </c>
      <c r="AQ522" s="16">
        <v>-0.10400612496608699</v>
      </c>
      <c r="AR522" s="18">
        <v>3.86669642857143</v>
      </c>
      <c r="AS522" s="16">
        <v>-0.103702826848279</v>
      </c>
    </row>
    <row r="523" spans="2:45" x14ac:dyDescent="0.2">
      <c r="B523" s="29"/>
      <c r="C523" s="29"/>
      <c r="D523" s="29"/>
      <c r="E523" s="14" t="s">
        <v>303</v>
      </c>
      <c r="F523" s="15">
        <v>9659.2000000000007</v>
      </c>
      <c r="G523" s="136">
        <v>-2.4767504904331401E-2</v>
      </c>
      <c r="H523" s="17">
        <v>648.39</v>
      </c>
      <c r="I523" s="136">
        <v>-4.0772246467934099E-2</v>
      </c>
      <c r="J523" s="17">
        <v>2217.91</v>
      </c>
      <c r="K523" s="136">
        <v>-3.02819641740667E-2</v>
      </c>
      <c r="L523" s="137">
        <v>14.897206927929201</v>
      </c>
      <c r="M523" s="136">
        <v>1.6685027622136701E-2</v>
      </c>
      <c r="N523" s="137">
        <v>4.3550910541906598</v>
      </c>
      <c r="O523" s="136">
        <v>5.6866625823233704E-3</v>
      </c>
      <c r="P523" s="15">
        <v>33468.82</v>
      </c>
      <c r="Q523" s="136">
        <v>-6.78538325453307E-2</v>
      </c>
      <c r="R523" s="17">
        <v>2259.4299999999998</v>
      </c>
      <c r="S523" s="136">
        <v>-8.7368170196265402E-2</v>
      </c>
      <c r="T523" s="17">
        <v>7764.86</v>
      </c>
      <c r="U523" s="136">
        <v>-6.7568573672416907E-2</v>
      </c>
      <c r="V523" s="137">
        <v>14.812948398489899</v>
      </c>
      <c r="W523" s="136">
        <v>2.1382486358306599E-2</v>
      </c>
      <c r="X523" s="137">
        <v>4.3102927805523903</v>
      </c>
      <c r="Y523" s="136">
        <v>-3.0593013583557097E-4</v>
      </c>
      <c r="Z523" s="15">
        <v>68666.820000000007</v>
      </c>
      <c r="AA523" s="136">
        <v>-2.2263438947156499E-2</v>
      </c>
      <c r="AB523" s="17">
        <v>4629.84</v>
      </c>
      <c r="AC523" s="136">
        <v>-9.3679221829186907E-2</v>
      </c>
      <c r="AD523" s="17">
        <v>15947.45</v>
      </c>
      <c r="AE523" s="136">
        <v>-7.5378285830906902E-2</v>
      </c>
      <c r="AF523" s="137">
        <v>14.8313591830387</v>
      </c>
      <c r="AG523" s="136">
        <v>7.8797468404250601E-2</v>
      </c>
      <c r="AH523" s="137">
        <v>4.3058181715572097</v>
      </c>
      <c r="AI523" s="136">
        <v>5.7444948642031202E-2</v>
      </c>
      <c r="AJ523" s="15">
        <v>123922.77</v>
      </c>
      <c r="AK523" s="136">
        <v>0.188478708369649</v>
      </c>
      <c r="AL523" s="17">
        <v>8344.52</v>
      </c>
      <c r="AM523" s="136">
        <v>4.7189618108324297E-2</v>
      </c>
      <c r="AN523" s="17">
        <v>28619.66</v>
      </c>
      <c r="AO523" s="136">
        <v>6.6266929796553603E-2</v>
      </c>
      <c r="AP523" s="137">
        <v>14.8507966905226</v>
      </c>
      <c r="AQ523" s="136">
        <v>0.13492216482871</v>
      </c>
      <c r="AR523" s="137">
        <v>4.3299874981044502</v>
      </c>
      <c r="AS523" s="136">
        <v>0.114616495323937</v>
      </c>
    </row>
    <row r="524" spans="2:45" x14ac:dyDescent="0.2">
      <c r="B524" s="29"/>
      <c r="C524" s="29"/>
      <c r="D524" s="29"/>
      <c r="E524" s="14" t="s">
        <v>304</v>
      </c>
      <c r="F524" s="15">
        <v>9712.7099999999991</v>
      </c>
      <c r="G524" s="136">
        <v>-0.56808942456747602</v>
      </c>
      <c r="H524" s="17">
        <v>805.3</v>
      </c>
      <c r="I524" s="136">
        <v>-0.56094582290627404</v>
      </c>
      <c r="J524" s="17">
        <v>2346.0300000000002</v>
      </c>
      <c r="K524" s="136">
        <v>-0.60028998199113004</v>
      </c>
      <c r="L524" s="137">
        <v>12.060983484415701</v>
      </c>
      <c r="M524" s="136">
        <v>-1.6270433203685399E-2</v>
      </c>
      <c r="N524" s="137">
        <v>4.1400621475428698</v>
      </c>
      <c r="O524" s="136">
        <v>8.0559795784101093E-2</v>
      </c>
      <c r="P524" s="15">
        <v>35346.15</v>
      </c>
      <c r="Q524" s="136">
        <v>-0.56091706403756303</v>
      </c>
      <c r="R524" s="17">
        <v>2947.87</v>
      </c>
      <c r="S524" s="136">
        <v>-0.55087741215975305</v>
      </c>
      <c r="T524" s="17">
        <v>8506.59</v>
      </c>
      <c r="U524" s="136">
        <v>-0.59500663436529799</v>
      </c>
      <c r="V524" s="137">
        <v>11.990403240305699</v>
      </c>
      <c r="W524" s="136">
        <v>-2.2353923293167901E-2</v>
      </c>
      <c r="X524" s="137">
        <v>4.1551491255602997</v>
      </c>
      <c r="Y524" s="136">
        <v>8.4173157440023599E-2</v>
      </c>
      <c r="Z524" s="15">
        <v>65581.179999999993</v>
      </c>
      <c r="AA524" s="136">
        <v>-0.61963589985549605</v>
      </c>
      <c r="AB524" s="17">
        <v>5326.01</v>
      </c>
      <c r="AC524" s="136">
        <v>-0.61386725787543295</v>
      </c>
      <c r="AD524" s="17">
        <v>16116.59</v>
      </c>
      <c r="AE524" s="136">
        <v>-0.644331851216281</v>
      </c>
      <c r="AF524" s="137">
        <v>12.313379058619899</v>
      </c>
      <c r="AG524" s="136">
        <v>-1.4939530764271999E-2</v>
      </c>
      <c r="AH524" s="137">
        <v>4.0691722008191604</v>
      </c>
      <c r="AI524" s="136">
        <v>6.9435375209272607E-2</v>
      </c>
      <c r="AJ524" s="15">
        <v>145172.23000000001</v>
      </c>
      <c r="AK524" s="136">
        <v>-0.487774305753783</v>
      </c>
      <c r="AL524" s="17">
        <v>11774.1</v>
      </c>
      <c r="AM524" s="136">
        <v>-0.48589071493506703</v>
      </c>
      <c r="AN524" s="17">
        <v>36750.47</v>
      </c>
      <c r="AO524" s="136">
        <v>-0.50724560924580397</v>
      </c>
      <c r="AP524" s="137">
        <v>12.3297942093239</v>
      </c>
      <c r="AQ524" s="136">
        <v>-3.66379459277476E-3</v>
      </c>
      <c r="AR524" s="137">
        <v>3.95021424215799</v>
      </c>
      <c r="AS524" s="136">
        <v>3.9515230827713903E-2</v>
      </c>
    </row>
    <row r="525" spans="2:45" x14ac:dyDescent="0.2">
      <c r="B525" s="29"/>
      <c r="C525" s="29"/>
      <c r="D525" s="29"/>
      <c r="E525" s="14" t="s">
        <v>305</v>
      </c>
      <c r="F525" s="15">
        <v>12855.17</v>
      </c>
      <c r="G525" s="16">
        <v>3768.8445747800602</v>
      </c>
      <c r="H525" s="17">
        <v>744.42</v>
      </c>
      <c r="I525" s="16">
        <v>2400.3548387096798</v>
      </c>
      <c r="J525" s="17">
        <v>2716.18</v>
      </c>
      <c r="K525" s="16">
        <v>2715.18</v>
      </c>
      <c r="L525" s="18">
        <v>17.2687058381021</v>
      </c>
      <c r="M525" s="16">
        <v>0.56988234891837697</v>
      </c>
      <c r="N525" s="18">
        <v>4.7328122583922996</v>
      </c>
      <c r="O525" s="16">
        <v>0.387921483399502</v>
      </c>
      <c r="P525" s="15">
        <v>41811.83</v>
      </c>
      <c r="Q525" s="16">
        <v>3803.5341219290299</v>
      </c>
      <c r="R525" s="17">
        <v>2533.25</v>
      </c>
      <c r="S525" s="16">
        <v>2693.94680851064</v>
      </c>
      <c r="T525" s="17">
        <v>9157.08</v>
      </c>
      <c r="U525" s="16">
        <v>3051.36</v>
      </c>
      <c r="V525" s="18">
        <v>16.505212671469501</v>
      </c>
      <c r="W525" s="16">
        <v>0.41172883632222801</v>
      </c>
      <c r="X525" s="18">
        <v>4.56606582010859</v>
      </c>
      <c r="Y525" s="16">
        <v>0.246423790748479</v>
      </c>
      <c r="Z525" s="15">
        <v>92234.01</v>
      </c>
      <c r="AA525" s="16">
        <v>6156.1435246995998</v>
      </c>
      <c r="AB525" s="17">
        <v>5728.79</v>
      </c>
      <c r="AC525" s="16">
        <v>4582.0320000000002</v>
      </c>
      <c r="AD525" s="17">
        <v>20664.07</v>
      </c>
      <c r="AE525" s="16">
        <v>5165.0174999999999</v>
      </c>
      <c r="AF525" s="18">
        <v>16.100085707453101</v>
      </c>
      <c r="AG525" s="16">
        <v>0.343465095748753</v>
      </c>
      <c r="AH525" s="18">
        <v>4.4634967845153497</v>
      </c>
      <c r="AI525" s="16">
        <v>0.19185494913627399</v>
      </c>
      <c r="AJ525" s="15">
        <v>126766.31</v>
      </c>
      <c r="AK525" s="16">
        <v>8461.3704939919899</v>
      </c>
      <c r="AL525" s="17">
        <v>7935.01</v>
      </c>
      <c r="AM525" s="16">
        <v>6347.0079999999998</v>
      </c>
      <c r="AN525" s="17">
        <v>28560.59</v>
      </c>
      <c r="AO525" s="16">
        <v>7139.1475</v>
      </c>
      <c r="AP525" s="18">
        <v>15.9755702891364</v>
      </c>
      <c r="AQ525" s="16">
        <v>0.33307495737119303</v>
      </c>
      <c r="AR525" s="18">
        <v>4.4385045967187704</v>
      </c>
      <c r="AS525" s="16">
        <v>0.185181467748669</v>
      </c>
    </row>
    <row r="526" spans="2:45" x14ac:dyDescent="0.2">
      <c r="B526" s="29"/>
      <c r="C526" s="29"/>
      <c r="D526" s="29"/>
      <c r="E526" s="14" t="s">
        <v>306</v>
      </c>
      <c r="F526" s="15">
        <v>13283.15</v>
      </c>
      <c r="G526" s="16">
        <v>-0.183436670490326</v>
      </c>
      <c r="H526" s="17">
        <v>925.01</v>
      </c>
      <c r="I526" s="16">
        <v>-0.183437646207219</v>
      </c>
      <c r="J526" s="17">
        <v>3700.04</v>
      </c>
      <c r="K526" s="16">
        <v>-0.183437646207219</v>
      </c>
      <c r="L526" s="18">
        <v>14.3600069188441</v>
      </c>
      <c r="M526" s="16">
        <v>1.1949080053108801E-6</v>
      </c>
      <c r="N526" s="18">
        <v>3.5900017297110298</v>
      </c>
      <c r="O526" s="16">
        <v>1.1949080053108801E-6</v>
      </c>
      <c r="P526" s="15">
        <v>47308.18</v>
      </c>
      <c r="Q526" s="16">
        <v>-0.127749993316365</v>
      </c>
      <c r="R526" s="17">
        <v>3294.44</v>
      </c>
      <c r="S526" s="16">
        <v>-0.12774660901843601</v>
      </c>
      <c r="T526" s="17">
        <v>13177.77</v>
      </c>
      <c r="U526" s="16">
        <v>-0.12775056593282899</v>
      </c>
      <c r="V526" s="18">
        <v>14.3600065565013</v>
      </c>
      <c r="W526" s="16">
        <v>-3.8799481480614604E-6</v>
      </c>
      <c r="X526" s="18">
        <v>3.58999891483916</v>
      </c>
      <c r="Y526" s="16">
        <v>6.5648247210888495E-7</v>
      </c>
      <c r="Z526" s="15">
        <v>103599.71</v>
      </c>
      <c r="AA526" s="16">
        <v>-0.13113674134438699</v>
      </c>
      <c r="AB526" s="17">
        <v>7214.47</v>
      </c>
      <c r="AC526" s="16">
        <v>-0.13122218261690499</v>
      </c>
      <c r="AD526" s="17">
        <v>28857.85</v>
      </c>
      <c r="AE526" s="16">
        <v>-0.13117757392013801</v>
      </c>
      <c r="AF526" s="18">
        <v>14.359989022062599</v>
      </c>
      <c r="AG526" s="16">
        <v>9.8346517151917898E-5</v>
      </c>
      <c r="AH526" s="18">
        <v>3.5900009875995602</v>
      </c>
      <c r="AI526" s="16">
        <v>4.6997607941268098E-5</v>
      </c>
      <c r="AJ526" s="15">
        <v>188101.4</v>
      </c>
      <c r="AK526" s="16">
        <v>-0.121363383509604</v>
      </c>
      <c r="AL526" s="17">
        <v>13098.99</v>
      </c>
      <c r="AM526" s="16">
        <v>-0.121724904371264</v>
      </c>
      <c r="AN526" s="17">
        <v>52395.92</v>
      </c>
      <c r="AO526" s="16">
        <v>-0.12151205583862699</v>
      </c>
      <c r="AP526" s="18">
        <v>14.359992640653999</v>
      </c>
      <c r="AQ526" s="16">
        <v>4.11625996751901E-4</v>
      </c>
      <c r="AR526" s="18">
        <v>3.5900009008335001</v>
      </c>
      <c r="AS526" s="16">
        <v>1.6923661845536799E-4</v>
      </c>
    </row>
    <row r="527" spans="2:45" x14ac:dyDescent="0.2">
      <c r="B527" s="29"/>
      <c r="C527" s="29"/>
      <c r="D527" s="29"/>
      <c r="E527" s="14" t="s">
        <v>307</v>
      </c>
      <c r="F527" s="15">
        <v>22359.58</v>
      </c>
      <c r="G527" s="16">
        <v>0.19732321479825099</v>
      </c>
      <c r="H527" s="17">
        <v>1479.09</v>
      </c>
      <c r="I527" s="16">
        <v>0.21906371054149801</v>
      </c>
      <c r="J527" s="17">
        <v>5227.68</v>
      </c>
      <c r="K527" s="16">
        <v>0.21083985732153601</v>
      </c>
      <c r="L527" s="18">
        <v>15.117119309845901</v>
      </c>
      <c r="M527" s="16">
        <v>-1.7833765007729398E-2</v>
      </c>
      <c r="N527" s="18">
        <v>4.2771516236647997</v>
      </c>
      <c r="O527" s="16">
        <v>-1.1163030719178201E-2</v>
      </c>
      <c r="P527" s="15">
        <v>72290.509999999995</v>
      </c>
      <c r="Q527" s="16">
        <v>0.127327718826583</v>
      </c>
      <c r="R527" s="17">
        <v>4766.8900000000003</v>
      </c>
      <c r="S527" s="16">
        <v>0.14058439849354201</v>
      </c>
      <c r="T527" s="17">
        <v>16898.46</v>
      </c>
      <c r="U527" s="16">
        <v>0.13995697450783401</v>
      </c>
      <c r="V527" s="18">
        <v>15.165130724644399</v>
      </c>
      <c r="W527" s="16">
        <v>-1.16227082226161E-2</v>
      </c>
      <c r="X527" s="18">
        <v>4.2779347940581598</v>
      </c>
      <c r="Y527" s="16">
        <v>-1.1078712586239299E-2</v>
      </c>
      <c r="Z527" s="15">
        <v>152340.04999999999</v>
      </c>
      <c r="AA527" s="16">
        <v>1.12099452529084</v>
      </c>
      <c r="AB527" s="17">
        <v>9975.51</v>
      </c>
      <c r="AC527" s="16">
        <v>1.13104566506588</v>
      </c>
      <c r="AD527" s="17">
        <v>35489.42</v>
      </c>
      <c r="AE527" s="16">
        <v>1.1372692491371601</v>
      </c>
      <c r="AF527" s="18">
        <v>15.271404670036899</v>
      </c>
      <c r="AG527" s="16">
        <v>-4.7165295140366697E-3</v>
      </c>
      <c r="AH527" s="18">
        <v>4.2925483143990499</v>
      </c>
      <c r="AI527" s="16">
        <v>-7.6147279304606503E-3</v>
      </c>
      <c r="AJ527" s="15">
        <v>258127.54</v>
      </c>
      <c r="AK527" s="16">
        <v>2.5938487559036001</v>
      </c>
      <c r="AL527" s="17">
        <v>16809.98</v>
      </c>
      <c r="AM527" s="16">
        <v>2.5910780510313902</v>
      </c>
      <c r="AN527" s="17">
        <v>59715.360000000001</v>
      </c>
      <c r="AO527" s="16">
        <v>2.5962211450385801</v>
      </c>
      <c r="AP527" s="18">
        <v>15.35561255873</v>
      </c>
      <c r="AQ527" s="16">
        <v>7.7155239536203803E-4</v>
      </c>
      <c r="AR527" s="18">
        <v>4.3226322339846899</v>
      </c>
      <c r="AS527" s="16">
        <v>-6.5968944603271801E-4</v>
      </c>
    </row>
    <row r="528" spans="2:45" x14ac:dyDescent="0.2">
      <c r="B528" s="29"/>
      <c r="C528" s="29"/>
      <c r="D528" s="29"/>
      <c r="E528" s="14" t="s">
        <v>308</v>
      </c>
      <c r="F528" s="15">
        <v>11322.76</v>
      </c>
      <c r="G528" s="16">
        <v>4.5326765012985E-2</v>
      </c>
      <c r="H528" s="17">
        <v>789.55</v>
      </c>
      <c r="I528" s="16">
        <v>1.32048353566205E-2</v>
      </c>
      <c r="J528" s="17">
        <v>2951.07</v>
      </c>
      <c r="K528" s="16">
        <v>3.0218082673825399E-2</v>
      </c>
      <c r="L528" s="18">
        <v>14.340776391615501</v>
      </c>
      <c r="M528" s="16">
        <v>3.1703292893443903E-2</v>
      </c>
      <c r="N528" s="18">
        <v>3.8368320643020999</v>
      </c>
      <c r="O528" s="16">
        <v>1.46655184890044E-2</v>
      </c>
      <c r="P528" s="15">
        <v>42204.09</v>
      </c>
      <c r="Q528" s="16">
        <v>8.2308232028500197E-2</v>
      </c>
      <c r="R528" s="17">
        <v>3078.13</v>
      </c>
      <c r="S528" s="16">
        <v>9.6075233591613504E-2</v>
      </c>
      <c r="T528" s="17">
        <v>11400.36</v>
      </c>
      <c r="U528" s="16">
        <v>9.9840142318679298E-2</v>
      </c>
      <c r="V528" s="18">
        <v>13.710951129419501</v>
      </c>
      <c r="W528" s="16">
        <v>-1.2560270628505701E-2</v>
      </c>
      <c r="X528" s="18">
        <v>3.7019962527499102</v>
      </c>
      <c r="Y528" s="16">
        <v>-1.5940416807499299E-2</v>
      </c>
      <c r="Z528" s="15">
        <v>85714.93</v>
      </c>
      <c r="AA528" s="16">
        <v>2.6295652173913098E-2</v>
      </c>
      <c r="AB528" s="17">
        <v>6173.3</v>
      </c>
      <c r="AC528" s="16">
        <v>7.6438797545731801E-3</v>
      </c>
      <c r="AD528" s="17">
        <v>22956.02</v>
      </c>
      <c r="AE528" s="16">
        <v>9.1857984346995301E-3</v>
      </c>
      <c r="AF528" s="18">
        <v>13.884782855198999</v>
      </c>
      <c r="AG528" s="16">
        <v>1.85102820491331E-2</v>
      </c>
      <c r="AH528" s="18">
        <v>3.7338759070605398</v>
      </c>
      <c r="AI528" s="16">
        <v>1.695411664111E-2</v>
      </c>
      <c r="AJ528" s="15">
        <v>146928.95999999999</v>
      </c>
      <c r="AK528" s="16">
        <v>-1.54574211971714E-2</v>
      </c>
      <c r="AL528" s="17">
        <v>10627</v>
      </c>
      <c r="AM528" s="16">
        <v>-7.5849558360965602E-2</v>
      </c>
      <c r="AN528" s="17">
        <v>39301.83</v>
      </c>
      <c r="AO528" s="16">
        <v>-7.3915099641388607E-2</v>
      </c>
      <c r="AP528" s="18">
        <v>13.826005457796199</v>
      </c>
      <c r="AQ528" s="16">
        <v>6.5348815996544102E-2</v>
      </c>
      <c r="AR528" s="18">
        <v>3.7384762999585499</v>
      </c>
      <c r="AS528" s="16">
        <v>6.31234549030876E-2</v>
      </c>
    </row>
    <row r="529" spans="2:45" x14ac:dyDescent="0.2">
      <c r="B529" s="29"/>
      <c r="C529" s="29"/>
      <c r="D529" s="29"/>
      <c r="E529" s="14" t="s">
        <v>309</v>
      </c>
      <c r="F529" s="15">
        <v>11034.03</v>
      </c>
      <c r="G529" s="16">
        <v>2.82914509643118E-2</v>
      </c>
      <c r="H529" s="17">
        <v>882.79</v>
      </c>
      <c r="I529" s="16">
        <v>3.1718576520773499E-2</v>
      </c>
      <c r="J529" s="17">
        <v>3073.21</v>
      </c>
      <c r="K529" s="16">
        <v>2.5466400168174402E-2</v>
      </c>
      <c r="L529" s="18">
        <v>12.4990428074627</v>
      </c>
      <c r="M529" s="16">
        <v>-3.3217639329698699E-3</v>
      </c>
      <c r="N529" s="18">
        <v>3.59039245609639</v>
      </c>
      <c r="O529" s="16">
        <v>2.7548935739621101E-3</v>
      </c>
      <c r="P529" s="15">
        <v>42987.39</v>
      </c>
      <c r="Q529" s="16">
        <v>0.116352901122627</v>
      </c>
      <c r="R529" s="17">
        <v>3641.74</v>
      </c>
      <c r="S529" s="16">
        <v>0.188398419271573</v>
      </c>
      <c r="T529" s="17">
        <v>12633.9</v>
      </c>
      <c r="U529" s="16">
        <v>0.17788387580377599</v>
      </c>
      <c r="V529" s="18">
        <v>11.8040799178415</v>
      </c>
      <c r="W529" s="16">
        <v>-6.06240440753072E-2</v>
      </c>
      <c r="X529" s="18">
        <v>3.4025431576947698</v>
      </c>
      <c r="Y529" s="16">
        <v>-5.2238574570146599E-2</v>
      </c>
      <c r="Z529" s="15">
        <v>86033.5</v>
      </c>
      <c r="AA529" s="16">
        <v>1.8130458116399201E-2</v>
      </c>
      <c r="AB529" s="17">
        <v>7071.68</v>
      </c>
      <c r="AC529" s="16">
        <v>4.5279253844960003E-2</v>
      </c>
      <c r="AD529" s="17">
        <v>24628.31</v>
      </c>
      <c r="AE529" s="16">
        <v>2.5098531506981402E-2</v>
      </c>
      <c r="AF529" s="18">
        <v>12.1659209692746</v>
      </c>
      <c r="AG529" s="16">
        <v>-2.5972768165728601E-2</v>
      </c>
      <c r="AH529" s="18">
        <v>3.4932766397694399</v>
      </c>
      <c r="AI529" s="16">
        <v>-6.7974669521168197E-3</v>
      </c>
      <c r="AJ529" s="15">
        <v>149668.87</v>
      </c>
      <c r="AK529" s="16">
        <v>-6.2564270294694094E-2</v>
      </c>
      <c r="AL529" s="17">
        <v>12238.38</v>
      </c>
      <c r="AM529" s="16">
        <v>-7.7338190514172997E-2</v>
      </c>
      <c r="AN529" s="17">
        <v>42601.32</v>
      </c>
      <c r="AO529" s="16">
        <v>-9.8611206031416002E-2</v>
      </c>
      <c r="AP529" s="18">
        <v>12.2294674621968</v>
      </c>
      <c r="AQ529" s="16">
        <v>1.60122810628869E-2</v>
      </c>
      <c r="AR529" s="18">
        <v>3.5132448947591302</v>
      </c>
      <c r="AS529" s="16">
        <v>3.99904413921282E-2</v>
      </c>
    </row>
    <row r="530" spans="2:45" x14ac:dyDescent="0.2">
      <c r="B530" s="29"/>
      <c r="C530" s="29"/>
      <c r="D530" s="29"/>
      <c r="E530" s="14" t="s">
        <v>310</v>
      </c>
      <c r="F530" s="15">
        <v>15147.86</v>
      </c>
      <c r="G530" s="16">
        <v>-3.3373429009913302E-2</v>
      </c>
      <c r="H530" s="17">
        <v>1254.83</v>
      </c>
      <c r="I530" s="16">
        <v>-2.3934349719975101E-2</v>
      </c>
      <c r="J530" s="17">
        <v>4283.55</v>
      </c>
      <c r="K530" s="16">
        <v>-2.3765733859333601E-2</v>
      </c>
      <c r="L530" s="18">
        <v>12.0716431707881</v>
      </c>
      <c r="M530" s="16">
        <v>-9.6705373119421595E-3</v>
      </c>
      <c r="N530" s="18">
        <v>3.5362864913448</v>
      </c>
      <c r="O530" s="16">
        <v>-9.8415877047235197E-3</v>
      </c>
      <c r="P530" s="15">
        <v>57383.82</v>
      </c>
      <c r="Q530" s="16">
        <v>-2.1810069571641801E-2</v>
      </c>
      <c r="R530" s="17">
        <v>5139.22</v>
      </c>
      <c r="S530" s="16">
        <v>5.5981688060048003E-2</v>
      </c>
      <c r="T530" s="17">
        <v>17497.650000000001</v>
      </c>
      <c r="U530" s="16">
        <v>5.5029912607672801E-2</v>
      </c>
      <c r="V530" s="18">
        <v>11.1658617455567</v>
      </c>
      <c r="W530" s="16">
        <v>-7.3667714612174306E-2</v>
      </c>
      <c r="X530" s="18">
        <v>3.2795158206959201</v>
      </c>
      <c r="Y530" s="16">
        <v>-7.2832041310935403E-2</v>
      </c>
      <c r="Z530" s="15">
        <v>113897.47</v>
      </c>
      <c r="AA530" s="16">
        <v>-2.92838086056285E-2</v>
      </c>
      <c r="AB530" s="17">
        <v>9785.7099999999991</v>
      </c>
      <c r="AC530" s="16">
        <v>-1.67220484459106E-2</v>
      </c>
      <c r="AD530" s="17">
        <v>33424.54</v>
      </c>
      <c r="AE530" s="16">
        <v>-2.9427410915164501E-2</v>
      </c>
      <c r="AF530" s="18">
        <v>11.639162615691699</v>
      </c>
      <c r="AG530" s="16">
        <v>-1.2775390864672401E-2</v>
      </c>
      <c r="AH530" s="18">
        <v>3.4076002242663601</v>
      </c>
      <c r="AI530" s="16">
        <v>1.4795627977842699E-4</v>
      </c>
      <c r="AJ530" s="15">
        <v>200734.76</v>
      </c>
      <c r="AK530" s="16">
        <v>9.1993176439985804E-3</v>
      </c>
      <c r="AL530" s="17">
        <v>17124.55</v>
      </c>
      <c r="AM530" s="16">
        <v>-6.1077357744684098E-2</v>
      </c>
      <c r="AN530" s="17">
        <v>58347.72</v>
      </c>
      <c r="AO530" s="16">
        <v>-7.7567801415905802E-2</v>
      </c>
      <c r="AP530" s="18">
        <v>11.722045834781101</v>
      </c>
      <c r="AQ530" s="16">
        <v>7.4848206045895704E-2</v>
      </c>
      <c r="AR530" s="18">
        <v>3.4403188333665802</v>
      </c>
      <c r="AS530" s="16">
        <v>9.4063411048627102E-2</v>
      </c>
    </row>
    <row r="531" spans="2:45" x14ac:dyDescent="0.2">
      <c r="B531" s="29"/>
      <c r="C531" s="29"/>
      <c r="D531" s="29"/>
      <c r="E531" s="14" t="s">
        <v>311</v>
      </c>
      <c r="F531" s="15">
        <v>4376.68</v>
      </c>
      <c r="G531" s="16">
        <v>0.31718210162635901</v>
      </c>
      <c r="H531" s="17">
        <v>321.33</v>
      </c>
      <c r="I531" s="16">
        <v>0.25656968559361798</v>
      </c>
      <c r="J531" s="17">
        <v>1028.25</v>
      </c>
      <c r="K531" s="16">
        <v>0.25650707529877598</v>
      </c>
      <c r="L531" s="18">
        <v>13.62051473563</v>
      </c>
      <c r="M531" s="16">
        <v>4.82364143649597E-2</v>
      </c>
      <c r="N531" s="18">
        <v>4.2564356917092203</v>
      </c>
      <c r="O531" s="16">
        <v>4.8288646773561303E-2</v>
      </c>
      <c r="P531" s="15">
        <v>17039.060000000001</v>
      </c>
      <c r="Q531" s="16">
        <v>0.80793839088850705</v>
      </c>
      <c r="R531" s="17">
        <v>1255.4100000000001</v>
      </c>
      <c r="S531" s="16">
        <v>0.73057359083578099</v>
      </c>
      <c r="T531" s="17">
        <v>4017.3</v>
      </c>
      <c r="U531" s="16">
        <v>0.73052816582882096</v>
      </c>
      <c r="V531" s="18">
        <v>13.5725061931958</v>
      </c>
      <c r="W531" s="16">
        <v>4.47047155130589E-2</v>
      </c>
      <c r="X531" s="18">
        <v>4.2414208548029801</v>
      </c>
      <c r="Y531" s="16">
        <v>4.4732138192394202E-2</v>
      </c>
      <c r="Z531" s="15">
        <v>33701.58</v>
      </c>
      <c r="AA531" s="16">
        <v>0.612698664872524</v>
      </c>
      <c r="AB531" s="17">
        <v>2466.63</v>
      </c>
      <c r="AC531" s="16">
        <v>0.52941796514115302</v>
      </c>
      <c r="AD531" s="17">
        <v>7893.18</v>
      </c>
      <c r="AE531" s="16">
        <v>0.53253430309431704</v>
      </c>
      <c r="AF531" s="18">
        <v>13.663005801437601</v>
      </c>
      <c r="AG531" s="16">
        <v>5.4452544451238399E-2</v>
      </c>
      <c r="AH531" s="18">
        <v>4.2697087865727097</v>
      </c>
      <c r="AI531" s="16">
        <v>5.2308363745169603E-2</v>
      </c>
      <c r="AJ531" s="15">
        <v>55973.14</v>
      </c>
      <c r="AK531" s="16">
        <v>0.449759094999091</v>
      </c>
      <c r="AL531" s="17">
        <v>4187.7299999999996</v>
      </c>
      <c r="AM531" s="16">
        <v>0.40828412316218499</v>
      </c>
      <c r="AN531" s="17">
        <v>13400.76</v>
      </c>
      <c r="AO531" s="16">
        <v>0.40983758329668701</v>
      </c>
      <c r="AP531" s="18">
        <v>13.3659858682389</v>
      </c>
      <c r="AQ531" s="16">
        <v>2.9450713215297301E-2</v>
      </c>
      <c r="AR531" s="18">
        <v>4.1768631032866796</v>
      </c>
      <c r="AS531" s="16">
        <v>2.8316390607954801E-2</v>
      </c>
    </row>
    <row r="532" spans="2:45" x14ac:dyDescent="0.2">
      <c r="B532" s="29"/>
      <c r="C532" s="29"/>
      <c r="D532" s="29"/>
      <c r="E532" s="14" t="s">
        <v>312</v>
      </c>
      <c r="F532" s="15">
        <v>5298.64</v>
      </c>
      <c r="G532" s="136">
        <v>0.51455056324299897</v>
      </c>
      <c r="H532" s="17">
        <v>324.73</v>
      </c>
      <c r="I532" s="136">
        <v>0.52634547591069303</v>
      </c>
      <c r="J532" s="17">
        <v>1120.93</v>
      </c>
      <c r="K532" s="136">
        <v>0.52748555543442699</v>
      </c>
      <c r="L532" s="137">
        <v>16.317063406522301</v>
      </c>
      <c r="M532" s="136">
        <v>-7.7275511041541697E-3</v>
      </c>
      <c r="N532" s="137">
        <v>4.7270034703326704</v>
      </c>
      <c r="O532" s="136">
        <v>-8.4681600722238005E-3</v>
      </c>
      <c r="P532" s="15">
        <v>16811.14</v>
      </c>
      <c r="Q532" s="136">
        <v>0.43129565617177801</v>
      </c>
      <c r="R532" s="17">
        <v>1048.03</v>
      </c>
      <c r="S532" s="136">
        <v>0.47470696666526002</v>
      </c>
      <c r="T532" s="17">
        <v>3614.4</v>
      </c>
      <c r="U532" s="136">
        <v>0.45686128297627898</v>
      </c>
      <c r="V532" s="137">
        <v>16.0407049416524</v>
      </c>
      <c r="W532" s="136">
        <v>-2.9437245144130202E-2</v>
      </c>
      <c r="X532" s="137">
        <v>4.6511564851704303</v>
      </c>
      <c r="Y532" s="136">
        <v>-1.75484290119046E-2</v>
      </c>
      <c r="Z532" s="15">
        <v>34679.5</v>
      </c>
      <c r="AA532" s="136">
        <v>0.75956077320314697</v>
      </c>
      <c r="AB532" s="17">
        <v>2143.16</v>
      </c>
      <c r="AC532" s="136">
        <v>0.82099038167420002</v>
      </c>
      <c r="AD532" s="17">
        <v>7372.17</v>
      </c>
      <c r="AE532" s="136">
        <v>0.81118822705664095</v>
      </c>
      <c r="AF532" s="137">
        <v>16.1814796842046</v>
      </c>
      <c r="AG532" s="136">
        <v>-3.3734175144064002E-2</v>
      </c>
      <c r="AH532" s="137">
        <v>4.7041101873668101</v>
      </c>
      <c r="AI532" s="136">
        <v>-2.8504742401839599E-2</v>
      </c>
      <c r="AJ532" s="15">
        <v>57279.77</v>
      </c>
      <c r="AK532" s="136">
        <v>1.01740689619224</v>
      </c>
      <c r="AL532" s="17">
        <v>3541.11</v>
      </c>
      <c r="AM532" s="136">
        <v>1.04571372451603</v>
      </c>
      <c r="AN532" s="17">
        <v>12172.39</v>
      </c>
      <c r="AO532" s="136">
        <v>1.07278173313194</v>
      </c>
      <c r="AP532" s="137">
        <v>16.175653961610902</v>
      </c>
      <c r="AQ532" s="136">
        <v>-1.3837140546383001E-2</v>
      </c>
      <c r="AR532" s="137">
        <v>4.7057126825545401</v>
      </c>
      <c r="AS532" s="136">
        <v>-2.6715228166371702E-2</v>
      </c>
    </row>
    <row r="533" spans="2:45" x14ac:dyDescent="0.2">
      <c r="B533" s="29"/>
      <c r="C533" s="29"/>
      <c r="D533" s="29"/>
      <c r="E533" s="14" t="s">
        <v>313</v>
      </c>
      <c r="F533" s="15">
        <v>7543.41</v>
      </c>
      <c r="G533" s="16">
        <v>0.38682195482916099</v>
      </c>
      <c r="H533" s="17">
        <v>552.73</v>
      </c>
      <c r="I533" s="16">
        <v>0.38807132094424901</v>
      </c>
      <c r="J533" s="17">
        <v>1895.5</v>
      </c>
      <c r="K533" s="16">
        <v>0.34294519820043201</v>
      </c>
      <c r="L533" s="18">
        <v>13.6475494364337</v>
      </c>
      <c r="M533" s="16">
        <v>-9.0007343011579599E-4</v>
      </c>
      <c r="N533" s="18">
        <v>3.97964125560538</v>
      </c>
      <c r="O533" s="16">
        <v>3.2672038060469498E-2</v>
      </c>
      <c r="P533" s="15">
        <v>22867.81</v>
      </c>
      <c r="Q533" s="16">
        <v>0.264012704350787</v>
      </c>
      <c r="R533" s="17">
        <v>1658.5</v>
      </c>
      <c r="S533" s="16">
        <v>0.260277511816289</v>
      </c>
      <c r="T533" s="17">
        <v>5734.24</v>
      </c>
      <c r="U533" s="16">
        <v>0.218679401269635</v>
      </c>
      <c r="V533" s="18">
        <v>13.7882484172445</v>
      </c>
      <c r="W533" s="16">
        <v>2.96378575311912E-3</v>
      </c>
      <c r="X533" s="18">
        <v>3.9879408605150801</v>
      </c>
      <c r="Y533" s="16">
        <v>3.7198711190098897E-2</v>
      </c>
      <c r="Z533" s="15">
        <v>44609.48</v>
      </c>
      <c r="AA533" s="16">
        <v>-7.0172081659060706E-2</v>
      </c>
      <c r="AB533" s="17">
        <v>3202.22</v>
      </c>
      <c r="AC533" s="16">
        <v>-0.10382791991537001</v>
      </c>
      <c r="AD533" s="17">
        <v>11182.51</v>
      </c>
      <c r="AE533" s="16">
        <v>-0.106487141256806</v>
      </c>
      <c r="AF533" s="18">
        <v>13.9307980088813</v>
      </c>
      <c r="AG533" s="16">
        <v>3.7555106886538202E-2</v>
      </c>
      <c r="AH533" s="18">
        <v>3.98921887840923</v>
      </c>
      <c r="AI533" s="16">
        <v>4.0643018443881698E-2</v>
      </c>
      <c r="AJ533" s="15">
        <v>78289.38</v>
      </c>
      <c r="AK533" s="16">
        <v>-3.0456945829742801E-2</v>
      </c>
      <c r="AL533" s="17">
        <v>5680.71</v>
      </c>
      <c r="AM533" s="16">
        <v>-8.5823669701739005E-2</v>
      </c>
      <c r="AN533" s="17">
        <v>19887.27</v>
      </c>
      <c r="AO533" s="16">
        <v>-6.39170259635118E-2</v>
      </c>
      <c r="AP533" s="18">
        <v>13.781618846939899</v>
      </c>
      <c r="AQ533" s="16">
        <v>6.0564600107215899E-2</v>
      </c>
      <c r="AR533" s="18">
        <v>3.9366579726629198</v>
      </c>
      <c r="AS533" s="16">
        <v>3.5744780176361499E-2</v>
      </c>
    </row>
    <row r="534" spans="2:45" x14ac:dyDescent="0.2">
      <c r="B534" s="29"/>
      <c r="C534" s="29"/>
      <c r="D534" s="29"/>
      <c r="E534" s="14" t="s">
        <v>314</v>
      </c>
      <c r="F534" s="15">
        <v>8307.48</v>
      </c>
      <c r="G534" s="136">
        <v>0.28965094346945303</v>
      </c>
      <c r="H534" s="17">
        <v>551.44000000000005</v>
      </c>
      <c r="I534" s="136">
        <v>0.21722623225835</v>
      </c>
      <c r="J534" s="17">
        <v>1764.62</v>
      </c>
      <c r="K534" s="136">
        <v>0.21721435863477101</v>
      </c>
      <c r="L534" s="137">
        <v>15.0650660089946</v>
      </c>
      <c r="M534" s="136">
        <v>5.9499794936831003E-2</v>
      </c>
      <c r="N534" s="137">
        <v>4.7078011129875001</v>
      </c>
      <c r="O534" s="136">
        <v>5.9510130094034303E-2</v>
      </c>
      <c r="P534" s="15">
        <v>28369.24</v>
      </c>
      <c r="Q534" s="136">
        <v>0.16333124335433899</v>
      </c>
      <c r="R534" s="17">
        <v>1881.59</v>
      </c>
      <c r="S534" s="136">
        <v>7.1837901884384797E-2</v>
      </c>
      <c r="T534" s="17">
        <v>6021.07</v>
      </c>
      <c r="U534" s="136">
        <v>7.1832026417210301E-2</v>
      </c>
      <c r="V534" s="137">
        <v>15.0772697558979</v>
      </c>
      <c r="W534" s="136">
        <v>8.5361173838973597E-2</v>
      </c>
      <c r="X534" s="137">
        <v>4.7116608841950001</v>
      </c>
      <c r="Y534" s="136">
        <v>8.5367123468945705E-2</v>
      </c>
      <c r="Z534" s="15">
        <v>58335.96</v>
      </c>
      <c r="AA534" s="136">
        <v>0.20139679772835001</v>
      </c>
      <c r="AB534" s="17">
        <v>3877.16</v>
      </c>
      <c r="AC534" s="136">
        <v>0.12025241478545</v>
      </c>
      <c r="AD534" s="17">
        <v>12406.84</v>
      </c>
      <c r="AE534" s="136">
        <v>0.120632844621399</v>
      </c>
      <c r="AF534" s="137">
        <v>15.046054328426001</v>
      </c>
      <c r="AG534" s="136">
        <v>7.2434017433866002E-2</v>
      </c>
      <c r="AH534" s="137">
        <v>4.7019192638899199</v>
      </c>
      <c r="AI534" s="136">
        <v>7.2069950023851997E-2</v>
      </c>
      <c r="AJ534" s="15">
        <v>105495.88</v>
      </c>
      <c r="AK534" s="136">
        <v>0.19251114448011999</v>
      </c>
      <c r="AL534" s="17">
        <v>7328.33</v>
      </c>
      <c r="AM534" s="136">
        <v>0.16427113204699401</v>
      </c>
      <c r="AN534" s="17">
        <v>23450.57</v>
      </c>
      <c r="AO534" s="136">
        <v>0.164492916628803</v>
      </c>
      <c r="AP534" s="137">
        <v>14.3956235595286</v>
      </c>
      <c r="AQ534" s="136">
        <v>2.4255529194023899E-2</v>
      </c>
      <c r="AR534" s="137">
        <v>4.4986488601343204</v>
      </c>
      <c r="AS534" s="136">
        <v>2.40604536543075E-2</v>
      </c>
    </row>
    <row r="535" spans="2:45" x14ac:dyDescent="0.2">
      <c r="B535" s="29"/>
      <c r="C535" s="29"/>
      <c r="D535" s="29"/>
      <c r="E535" s="14" t="s">
        <v>315</v>
      </c>
      <c r="F535" s="15">
        <v>21527.33</v>
      </c>
      <c r="G535" s="16">
        <v>0.110060728316969</v>
      </c>
      <c r="H535" s="17">
        <v>1277.68</v>
      </c>
      <c r="I535" s="16">
        <v>0.141784775964683</v>
      </c>
      <c r="J535" s="17">
        <v>4457.6899999999996</v>
      </c>
      <c r="K535" s="16">
        <v>0.146926394006134</v>
      </c>
      <c r="L535" s="18">
        <v>16.84876494897</v>
      </c>
      <c r="M535" s="16">
        <v>-2.77846125780675E-2</v>
      </c>
      <c r="N535" s="18">
        <v>4.8292568572511803</v>
      </c>
      <c r="O535" s="16">
        <v>-3.21430092478696E-2</v>
      </c>
      <c r="P535" s="15">
        <v>68156.399999999994</v>
      </c>
      <c r="Q535" s="16">
        <v>0.38878638395818099</v>
      </c>
      <c r="R535" s="17">
        <v>3995.96</v>
      </c>
      <c r="S535" s="16">
        <v>0.33861728428147397</v>
      </c>
      <c r="T535" s="17">
        <v>14010.72</v>
      </c>
      <c r="U535" s="16">
        <v>0.352202065162946</v>
      </c>
      <c r="V535" s="18">
        <v>17.056326890159099</v>
      </c>
      <c r="W535" s="16">
        <v>3.7478299634862502E-2</v>
      </c>
      <c r="X535" s="18">
        <v>4.86458940011648</v>
      </c>
      <c r="Y535" s="16">
        <v>2.7055363793447799E-2</v>
      </c>
      <c r="Z535" s="15">
        <v>148763.35999999999</v>
      </c>
      <c r="AA535" s="16">
        <v>1.87096670228597</v>
      </c>
      <c r="AB535" s="17">
        <v>8626.9599999999991</v>
      </c>
      <c r="AC535" s="16">
        <v>1.73106181719181</v>
      </c>
      <c r="AD535" s="17">
        <v>30361.09</v>
      </c>
      <c r="AE535" s="16">
        <v>1.7750211363833699</v>
      </c>
      <c r="AF535" s="18">
        <v>17.2440071589529</v>
      </c>
      <c r="AG535" s="16">
        <v>5.1227286110286499E-2</v>
      </c>
      <c r="AH535" s="18">
        <v>4.8998030044375902</v>
      </c>
      <c r="AI535" s="16">
        <v>3.4574715357896503E-2</v>
      </c>
      <c r="AJ535" s="15">
        <v>264640.26</v>
      </c>
      <c r="AK535" s="16">
        <v>4.1072614556723002</v>
      </c>
      <c r="AL535" s="17">
        <v>15262.63</v>
      </c>
      <c r="AM535" s="16">
        <v>3.83173516776781</v>
      </c>
      <c r="AN535" s="17">
        <v>53429.58</v>
      </c>
      <c r="AO535" s="16">
        <v>3.8834944268498299</v>
      </c>
      <c r="AP535" s="18">
        <v>17.339099486785699</v>
      </c>
      <c r="AQ535" s="16">
        <v>5.7024294241643E-2</v>
      </c>
      <c r="AR535" s="18">
        <v>4.9530664474622501</v>
      </c>
      <c r="AS535" s="16">
        <v>4.5821088192949902E-2</v>
      </c>
    </row>
    <row r="536" spans="2:45" x14ac:dyDescent="0.2">
      <c r="B536" s="29"/>
      <c r="C536" s="29"/>
      <c r="D536" s="29"/>
      <c r="E536" s="14" t="s">
        <v>316</v>
      </c>
      <c r="F536" s="15">
        <v>9059.4699999999993</v>
      </c>
      <c r="G536" s="16">
        <v>0.24428057558897401</v>
      </c>
      <c r="H536" s="17">
        <v>704.99</v>
      </c>
      <c r="I536" s="16">
        <v>0.19319951255839099</v>
      </c>
      <c r="J536" s="17">
        <v>2484.5</v>
      </c>
      <c r="K536" s="16">
        <v>0.227786672992152</v>
      </c>
      <c r="L536" s="18">
        <v>12.850494333253</v>
      </c>
      <c r="M536" s="16">
        <v>4.2810160826379298E-2</v>
      </c>
      <c r="N536" s="18">
        <v>3.6463956530488999</v>
      </c>
      <c r="O536" s="16">
        <v>1.34338504885583E-2</v>
      </c>
      <c r="P536" s="15">
        <v>34851.01</v>
      </c>
      <c r="Q536" s="16">
        <v>0.48349705245978802</v>
      </c>
      <c r="R536" s="17">
        <v>2730.79</v>
      </c>
      <c r="S536" s="16">
        <v>0.40394739547987701</v>
      </c>
      <c r="T536" s="17">
        <v>9573.2000000000007</v>
      </c>
      <c r="U536" s="16">
        <v>0.39426024773708701</v>
      </c>
      <c r="V536" s="18">
        <v>12.762244625181699</v>
      </c>
      <c r="W536" s="16">
        <v>5.66614228111589E-2</v>
      </c>
      <c r="X536" s="18">
        <v>3.6404765386704501</v>
      </c>
      <c r="Y536" s="16">
        <v>6.4002975676552304E-2</v>
      </c>
      <c r="Z536" s="15">
        <v>66693.48</v>
      </c>
      <c r="AA536" s="16">
        <v>0.66250700153379405</v>
      </c>
      <c r="AB536" s="17">
        <v>5243.78</v>
      </c>
      <c r="AC536" s="16">
        <v>0.53912849503078997</v>
      </c>
      <c r="AD536" s="17">
        <v>18410.96</v>
      </c>
      <c r="AE536" s="16">
        <v>0.52795911490881697</v>
      </c>
      <c r="AF536" s="18">
        <v>12.7185884991361</v>
      </c>
      <c r="AG536" s="16">
        <v>8.0161277568014902E-2</v>
      </c>
      <c r="AH536" s="18">
        <v>3.6224879093757201</v>
      </c>
      <c r="AI536" s="16">
        <v>8.8057255794443498E-2</v>
      </c>
      <c r="AJ536" s="15">
        <v>110173.21</v>
      </c>
      <c r="AK536" s="16">
        <v>1.0221957833022599</v>
      </c>
      <c r="AL536" s="17">
        <v>8940.8700000000008</v>
      </c>
      <c r="AM536" s="16">
        <v>0.85550277364446303</v>
      </c>
      <c r="AN536" s="17">
        <v>30752.03</v>
      </c>
      <c r="AO536" s="16">
        <v>0.85587921830096003</v>
      </c>
      <c r="AP536" s="18">
        <v>12.3224261173689</v>
      </c>
      <c r="AQ536" s="16">
        <v>8.9837111550302398E-2</v>
      </c>
      <c r="AR536" s="18">
        <v>3.5826321059130102</v>
      </c>
      <c r="AS536" s="16">
        <v>8.9616050097030206E-2</v>
      </c>
    </row>
    <row r="537" spans="2:45" x14ac:dyDescent="0.2">
      <c r="B537" s="29"/>
      <c r="C537" s="29"/>
      <c r="D537" s="29"/>
      <c r="E537" s="14" t="s">
        <v>317</v>
      </c>
      <c r="F537" s="15">
        <v>7221.54</v>
      </c>
      <c r="G537" s="16">
        <v>-0.24516938257152099</v>
      </c>
      <c r="H537" s="17">
        <v>452.25</v>
      </c>
      <c r="I537" s="16">
        <v>-0.33470144313517802</v>
      </c>
      <c r="J537" s="17">
        <v>1447.21</v>
      </c>
      <c r="K537" s="16">
        <v>-0.31357845508788901</v>
      </c>
      <c r="L537" s="18">
        <v>15.968026533996699</v>
      </c>
      <c r="M537" s="16">
        <v>0.13457425939050799</v>
      </c>
      <c r="N537" s="18">
        <v>4.98997381167902</v>
      </c>
      <c r="O537" s="16">
        <v>9.9660439016562394E-2</v>
      </c>
      <c r="P537" s="15">
        <v>27494.240000000002</v>
      </c>
      <c r="Q537" s="16">
        <v>-0.26930521349660702</v>
      </c>
      <c r="R537" s="17">
        <v>1721.84</v>
      </c>
      <c r="S537" s="16">
        <v>-0.35672068921715899</v>
      </c>
      <c r="T537" s="17">
        <v>5509.88</v>
      </c>
      <c r="U537" s="16">
        <v>-0.35165373083747897</v>
      </c>
      <c r="V537" s="18">
        <v>15.967941272127501</v>
      </c>
      <c r="W537" s="16">
        <v>0.13589038891079999</v>
      </c>
      <c r="X537" s="18">
        <v>4.98998889268006</v>
      </c>
      <c r="Y537" s="16">
        <v>0.127013173758589</v>
      </c>
      <c r="Z537" s="15">
        <v>59188.73</v>
      </c>
      <c r="AA537" s="16">
        <v>-0.21410083917348599</v>
      </c>
      <c r="AB537" s="17">
        <v>3706.71</v>
      </c>
      <c r="AC537" s="16">
        <v>-0.30056400802329197</v>
      </c>
      <c r="AD537" s="17">
        <v>11861.49</v>
      </c>
      <c r="AE537" s="16">
        <v>-0.297789736349025</v>
      </c>
      <c r="AF537" s="18">
        <v>15.967995877746</v>
      </c>
      <c r="AG537" s="16">
        <v>0.123618415182566</v>
      </c>
      <c r="AH537" s="18">
        <v>4.9899911393931102</v>
      </c>
      <c r="AI537" s="16">
        <v>0.119179256566856</v>
      </c>
      <c r="AJ537" s="15">
        <v>114367.5</v>
      </c>
      <c r="AK537" s="16">
        <v>-7.8167420933013002E-2</v>
      </c>
      <c r="AL537" s="17">
        <v>7213.61</v>
      </c>
      <c r="AM537" s="16">
        <v>-0.170150253029276</v>
      </c>
      <c r="AN537" s="17">
        <v>23083.57</v>
      </c>
      <c r="AO537" s="16">
        <v>-0.16814644988965599</v>
      </c>
      <c r="AP537" s="18">
        <v>15.8544057690948</v>
      </c>
      <c r="AQ537" s="16">
        <v>0.110842754886697</v>
      </c>
      <c r="AR537" s="18">
        <v>4.9544979394435096</v>
      </c>
      <c r="AS537" s="16">
        <v>0.108166911044267</v>
      </c>
    </row>
    <row r="538" spans="2:45" x14ac:dyDescent="0.2">
      <c r="B538" s="135"/>
      <c r="C538" s="135"/>
      <c r="D538" s="135"/>
      <c r="E538" s="14" t="s">
        <v>318</v>
      </c>
      <c r="F538" s="15">
        <v>997.59</v>
      </c>
      <c r="G538" s="16">
        <v>-0.78651815234487799</v>
      </c>
      <c r="H538" s="17">
        <v>83.88</v>
      </c>
      <c r="I538" s="16">
        <v>-0.77054382317540204</v>
      </c>
      <c r="J538" s="17">
        <v>268.41000000000003</v>
      </c>
      <c r="K538" s="16">
        <v>-0.77054855999794802</v>
      </c>
      <c r="L538" s="18">
        <v>11.8930615164521</v>
      </c>
      <c r="M538" s="16">
        <v>-6.9618213771981102E-2</v>
      </c>
      <c r="N538" s="18">
        <v>3.7166648038448602</v>
      </c>
      <c r="O538" s="16">
        <v>-6.9599006860830301E-2</v>
      </c>
      <c r="P538" s="15">
        <v>13048.84</v>
      </c>
      <c r="Q538" s="16">
        <v>-0.175355276520688</v>
      </c>
      <c r="R538" s="17">
        <v>1041.23</v>
      </c>
      <c r="S538" s="16">
        <v>-0.15896222224017201</v>
      </c>
      <c r="T538" s="17">
        <v>3331.95</v>
      </c>
      <c r="U538" s="16">
        <v>-0.15894467681232199</v>
      </c>
      <c r="V538" s="18">
        <v>12.532139873034801</v>
      </c>
      <c r="W538" s="16">
        <v>-1.9491460091341901E-2</v>
      </c>
      <c r="X538" s="18">
        <v>3.9162772550608498</v>
      </c>
      <c r="Y538" s="16">
        <v>-1.95119146813891E-2</v>
      </c>
      <c r="Z538" s="15">
        <v>29128.76</v>
      </c>
      <c r="AA538" s="16">
        <v>-4.8122977420306801E-2</v>
      </c>
      <c r="AB538" s="17">
        <v>2301.21</v>
      </c>
      <c r="AC538" s="16">
        <v>-3.9200868439731099E-2</v>
      </c>
      <c r="AD538" s="17">
        <v>7363.77</v>
      </c>
      <c r="AE538" s="16">
        <v>-3.9206655306578797E-2</v>
      </c>
      <c r="AF538" s="18">
        <v>12.6580190421561</v>
      </c>
      <c r="AG538" s="16">
        <v>-9.28613347733445E-3</v>
      </c>
      <c r="AH538" s="18">
        <v>3.9556857424933098</v>
      </c>
      <c r="AI538" s="16">
        <v>-9.28016639891803E-3</v>
      </c>
      <c r="AJ538" s="15">
        <v>55612.3</v>
      </c>
      <c r="AK538" s="16">
        <v>-9.8362170715573502E-2</v>
      </c>
      <c r="AL538" s="17">
        <v>4373.3900000000003</v>
      </c>
      <c r="AM538" s="16">
        <v>-8.3840112619170695E-2</v>
      </c>
      <c r="AN538" s="17">
        <v>13994.63</v>
      </c>
      <c r="AO538" s="16">
        <v>-8.4053336405113699E-2</v>
      </c>
      <c r="AP538" s="18">
        <v>12.716062368094301</v>
      </c>
      <c r="AQ538" s="16">
        <v>-1.5851008428146102E-2</v>
      </c>
      <c r="AR538" s="18">
        <v>3.9738313910407101</v>
      </c>
      <c r="AS538" s="16">
        <v>-1.56219077804168E-2</v>
      </c>
    </row>
    <row r="539" spans="2:45" x14ac:dyDescent="0.2">
      <c r="C539" s="29"/>
      <c r="D539" s="29"/>
      <c r="E539" s="14" t="s">
        <v>344</v>
      </c>
      <c r="F539" s="18">
        <v>3254.55</v>
      </c>
      <c r="G539" s="16">
        <v>-0.15668629056498201</v>
      </c>
      <c r="H539" s="18">
        <v>226.05</v>
      </c>
      <c r="I539" s="16">
        <v>-0.20270174943566599</v>
      </c>
      <c r="J539" s="18">
        <v>886.48</v>
      </c>
      <c r="K539" s="16">
        <v>-0.18990395598972801</v>
      </c>
      <c r="L539" s="18">
        <v>14.397478433974801</v>
      </c>
      <c r="M539" s="16">
        <v>5.7714235341810902E-2</v>
      </c>
      <c r="N539" s="18">
        <v>3.6713180218391801</v>
      </c>
      <c r="O539" s="16">
        <v>4.1004601454794301E-2</v>
      </c>
      <c r="P539" s="18">
        <v>10750.45</v>
      </c>
      <c r="Q539" s="16">
        <v>-0.173740814496053</v>
      </c>
      <c r="R539" s="18">
        <v>765.19</v>
      </c>
      <c r="S539" s="16">
        <v>-0.20514605060871699</v>
      </c>
      <c r="T539" s="18">
        <v>2998.61</v>
      </c>
      <c r="U539" s="16">
        <v>-0.20241249069049899</v>
      </c>
      <c r="V539" s="18">
        <v>14.049386426900501</v>
      </c>
      <c r="W539" s="16">
        <v>3.9510700219474601E-2</v>
      </c>
      <c r="X539" s="18">
        <v>3.5851444502619501</v>
      </c>
      <c r="Y539" s="16">
        <v>3.5948000513784502E-2</v>
      </c>
      <c r="Z539" s="18">
        <v>22675.1</v>
      </c>
      <c r="AA539" s="16">
        <v>-0.21563927106487901</v>
      </c>
      <c r="AB539" s="18">
        <v>1600.35</v>
      </c>
      <c r="AC539" s="16">
        <v>-0.29143218939417398</v>
      </c>
      <c r="AD539" s="18">
        <v>6270.4</v>
      </c>
      <c r="AE539" s="16">
        <v>-0.29244601718783902</v>
      </c>
      <c r="AF539" s="18">
        <v>14.168838066672899</v>
      </c>
      <c r="AG539" s="16">
        <v>0.106966358328489</v>
      </c>
      <c r="AH539" s="18">
        <v>3.6162126818065801</v>
      </c>
      <c r="AI539" s="16">
        <v>0.10855248926406</v>
      </c>
      <c r="AJ539" s="18">
        <v>41811.660000000003</v>
      </c>
      <c r="AK539" s="16">
        <v>-0.115326502652751</v>
      </c>
      <c r="AL539" s="18">
        <v>2997.42</v>
      </c>
      <c r="AM539" s="16">
        <v>-0.27228364579236403</v>
      </c>
      <c r="AN539" s="18">
        <v>11651.81</v>
      </c>
      <c r="AO539" s="16">
        <v>-0.27469257033299799</v>
      </c>
      <c r="AP539" s="18">
        <v>13.9492163260404</v>
      </c>
      <c r="AQ539" s="16">
        <v>0.21568450706389999</v>
      </c>
      <c r="AR539" s="18">
        <v>3.5884261758473599</v>
      </c>
      <c r="AS539" s="16">
        <v>0.21972209460671599</v>
      </c>
    </row>
    <row r="540" spans="2:45" x14ac:dyDescent="0.2">
      <c r="C540" s="29"/>
      <c r="D540" s="29"/>
      <c r="E540" s="14" t="s">
        <v>345</v>
      </c>
      <c r="F540" s="18">
        <v>5412.47</v>
      </c>
      <c r="G540" s="16">
        <v>13.0558080349027</v>
      </c>
      <c r="H540" s="18">
        <v>349.03</v>
      </c>
      <c r="I540" s="16">
        <v>9.7064417177914102</v>
      </c>
      <c r="J540" s="18">
        <v>1227.33</v>
      </c>
      <c r="K540" s="16">
        <v>11.0503681885125</v>
      </c>
      <c r="L540" s="18">
        <v>15.5071770334928</v>
      </c>
      <c r="M540" s="16">
        <v>0.31283655255373299</v>
      </c>
      <c r="N540" s="18">
        <v>4.4099549428434104</v>
      </c>
      <c r="O540" s="16">
        <v>0.16642145825071</v>
      </c>
      <c r="P540" s="18">
        <v>16801.96</v>
      </c>
      <c r="Q540" s="16">
        <v>10.1491287441441</v>
      </c>
      <c r="R540" s="18">
        <v>1093.8900000000001</v>
      </c>
      <c r="S540" s="16">
        <v>7.7890888638920099</v>
      </c>
      <c r="T540" s="18">
        <v>3834.86</v>
      </c>
      <c r="U540" s="16">
        <v>8.7868007349938804</v>
      </c>
      <c r="V540" s="18">
        <v>15.3598259422794</v>
      </c>
      <c r="W540" s="16">
        <v>0.26851928758483101</v>
      </c>
      <c r="X540" s="18">
        <v>4.3813750697548297</v>
      </c>
      <c r="Y540" s="16">
        <v>0.13920054633165599</v>
      </c>
      <c r="Z540" s="18">
        <v>33023.379999999997</v>
      </c>
      <c r="AA540" s="16">
        <v>10.6288105810641</v>
      </c>
      <c r="AB540" s="18">
        <v>2143.0500000000002</v>
      </c>
      <c r="AC540" s="16">
        <v>8.2909477152518907</v>
      </c>
      <c r="AD540" s="18">
        <v>7510.61</v>
      </c>
      <c r="AE540" s="16">
        <v>9.2655850634883805</v>
      </c>
      <c r="AF540" s="18">
        <v>15.409523809523799</v>
      </c>
      <c r="AG540" s="16">
        <v>0.25162802950385899</v>
      </c>
      <c r="AH540" s="18">
        <v>4.3968971894426696</v>
      </c>
      <c r="AI540" s="16">
        <v>0.13279569641133299</v>
      </c>
      <c r="AJ540" s="18">
        <v>42660.05</v>
      </c>
      <c r="AK540" s="16">
        <v>10.020193331060099</v>
      </c>
      <c r="AL540" s="18">
        <v>2803.6</v>
      </c>
      <c r="AM540" s="16">
        <v>7.9303688602917797</v>
      </c>
      <c r="AN540" s="18">
        <v>9727.3700000000008</v>
      </c>
      <c r="AO540" s="16">
        <v>8.7463754320925808</v>
      </c>
      <c r="AP540" s="18">
        <v>15.216168497645899</v>
      </c>
      <c r="AQ540" s="16">
        <v>0.234013230971964</v>
      </c>
      <c r="AR540" s="18">
        <v>4.3855687611348202</v>
      </c>
      <c r="AS540" s="16">
        <v>0.13069657616236399</v>
      </c>
    </row>
    <row r="541" spans="2:45" x14ac:dyDescent="0.2">
      <c r="B541" s="28" t="s">
        <v>19</v>
      </c>
      <c r="C541" s="28" t="s">
        <v>20</v>
      </c>
      <c r="D541" s="28" t="s">
        <v>23</v>
      </c>
      <c r="E541" s="14" t="s">
        <v>319</v>
      </c>
      <c r="F541" s="15">
        <v>75548.789999999994</v>
      </c>
      <c r="G541" s="16">
        <v>0.23671638111511201</v>
      </c>
      <c r="H541" s="17">
        <v>5421.84</v>
      </c>
      <c r="I541" s="16">
        <v>0.20191798252711701</v>
      </c>
      <c r="J541" s="17">
        <v>18262.78</v>
      </c>
      <c r="K541" s="16">
        <v>0.19853860925057401</v>
      </c>
      <c r="L541" s="18">
        <v>13.9341607277234</v>
      </c>
      <c r="M541" s="16">
        <v>2.89523903410021E-2</v>
      </c>
      <c r="N541" s="18">
        <v>4.1367628586666401</v>
      </c>
      <c r="O541" s="16">
        <v>3.1853602019887697E-2</v>
      </c>
      <c r="P541" s="15">
        <v>246448.81</v>
      </c>
      <c r="Q541" s="16">
        <v>0.233101980703074</v>
      </c>
      <c r="R541" s="17">
        <v>17647.46</v>
      </c>
      <c r="S541" s="16">
        <v>0.19408783932369</v>
      </c>
      <c r="T541" s="17">
        <v>59388.86</v>
      </c>
      <c r="U541" s="16">
        <v>0.185304181356019</v>
      </c>
      <c r="V541" s="18">
        <v>13.965115093050199</v>
      </c>
      <c r="W541" s="16">
        <v>3.2672756638641103E-2</v>
      </c>
      <c r="X541" s="18">
        <v>4.1497481177446396</v>
      </c>
      <c r="Y541" s="16">
        <v>4.0325344412751103E-2</v>
      </c>
      <c r="Z541" s="15">
        <v>508332.9</v>
      </c>
      <c r="AA541" s="16">
        <v>9.1421586488049003E-2</v>
      </c>
      <c r="AB541" s="17">
        <v>36269.4</v>
      </c>
      <c r="AC541" s="16">
        <v>3.7109519090050697E-2</v>
      </c>
      <c r="AD541" s="17">
        <v>122409.03</v>
      </c>
      <c r="AE541" s="16">
        <v>3.2285292487085997E-2</v>
      </c>
      <c r="AF541" s="18">
        <v>14.01547585568</v>
      </c>
      <c r="AG541" s="16">
        <v>5.2368690478948703E-2</v>
      </c>
      <c r="AH541" s="18">
        <v>4.15274020225469</v>
      </c>
      <c r="AI541" s="16">
        <v>5.7286773754652402E-2</v>
      </c>
      <c r="AJ541" s="15">
        <v>893392.27</v>
      </c>
      <c r="AK541" s="16">
        <v>0.16988462800201601</v>
      </c>
      <c r="AL541" s="17">
        <v>65084.2</v>
      </c>
      <c r="AM541" s="16">
        <v>0.113789494363986</v>
      </c>
      <c r="AN541" s="17">
        <v>219129.66</v>
      </c>
      <c r="AO541" s="16">
        <v>0.12063527277229499</v>
      </c>
      <c r="AP541" s="18">
        <v>13.7267150859963</v>
      </c>
      <c r="AQ541" s="16">
        <v>5.0364215071055402E-2</v>
      </c>
      <c r="AR541" s="18">
        <v>4.0770029488477304</v>
      </c>
      <c r="AS541" s="16">
        <v>4.3947711112006599E-2</v>
      </c>
    </row>
    <row r="542" spans="2:45" x14ac:dyDescent="0.2">
      <c r="B542" s="29"/>
      <c r="C542" s="29"/>
      <c r="D542" s="29"/>
      <c r="E542" s="14" t="s">
        <v>320</v>
      </c>
      <c r="F542" s="15">
        <v>221983.39</v>
      </c>
      <c r="G542" s="16">
        <v>6.4238860300910694E-2</v>
      </c>
      <c r="H542" s="17">
        <v>16030.79</v>
      </c>
      <c r="I542" s="16">
        <v>3.3961677579810397E-2</v>
      </c>
      <c r="J542" s="17">
        <v>56118.81</v>
      </c>
      <c r="K542" s="16">
        <v>4.7172462437582503E-2</v>
      </c>
      <c r="L542" s="18">
        <v>13.8473144492567</v>
      </c>
      <c r="M542" s="16">
        <v>2.9282693331507299E-2</v>
      </c>
      <c r="N542" s="18">
        <v>3.9555968845383598</v>
      </c>
      <c r="O542" s="16">
        <v>1.6297599942230699E-2</v>
      </c>
      <c r="P542" s="15">
        <v>767780.33</v>
      </c>
      <c r="Q542" s="16">
        <v>9.12600156194322E-2</v>
      </c>
      <c r="R542" s="17">
        <v>55856.17</v>
      </c>
      <c r="S542" s="16">
        <v>4.8283070099775803E-2</v>
      </c>
      <c r="T542" s="17">
        <v>195744.71</v>
      </c>
      <c r="U542" s="16">
        <v>5.9506927062167501E-2</v>
      </c>
      <c r="V542" s="18">
        <v>13.7456673094485</v>
      </c>
      <c r="W542" s="16">
        <v>4.0997462179338397E-2</v>
      </c>
      <c r="X542" s="18">
        <v>3.9223554496057602</v>
      </c>
      <c r="Y542" s="16">
        <v>2.9969684714861399E-2</v>
      </c>
      <c r="Z542" s="15">
        <v>1559285.23</v>
      </c>
      <c r="AA542" s="16">
        <v>8.8459273154593607E-2</v>
      </c>
      <c r="AB542" s="17">
        <v>113154.5</v>
      </c>
      <c r="AC542" s="16">
        <v>4.33622165203544E-2</v>
      </c>
      <c r="AD542" s="17">
        <v>396999.61</v>
      </c>
      <c r="AE542" s="16">
        <v>4.7761807033544899E-2</v>
      </c>
      <c r="AF542" s="18">
        <v>13.780143343835199</v>
      </c>
      <c r="AG542" s="16">
        <v>4.32228193815943E-2</v>
      </c>
      <c r="AH542" s="18">
        <v>3.92767446295476</v>
      </c>
      <c r="AI542" s="16">
        <v>3.8842288245142902E-2</v>
      </c>
      <c r="AJ542" s="15">
        <v>2728847.19</v>
      </c>
      <c r="AK542" s="16">
        <v>0.18580982246807201</v>
      </c>
      <c r="AL542" s="17">
        <v>198779.79</v>
      </c>
      <c r="AM542" s="16">
        <v>0.111686031525543</v>
      </c>
      <c r="AN542" s="17">
        <v>694748.32</v>
      </c>
      <c r="AO542" s="16">
        <v>0.111891011339299</v>
      </c>
      <c r="AP542" s="18">
        <v>13.7279911101627</v>
      </c>
      <c r="AQ542" s="16">
        <v>6.6676911322534005E-2</v>
      </c>
      <c r="AR542" s="18">
        <v>3.9278212144507201</v>
      </c>
      <c r="AS542" s="16">
        <v>6.6480266838145896E-2</v>
      </c>
    </row>
    <row r="543" spans="2:45" x14ac:dyDescent="0.2">
      <c r="B543" s="29"/>
      <c r="C543" s="29"/>
      <c r="D543" s="29"/>
      <c r="E543" s="14" t="s">
        <v>321</v>
      </c>
      <c r="F543" s="15">
        <v>130214.45</v>
      </c>
      <c r="G543" s="16">
        <v>-0.119966183958832</v>
      </c>
      <c r="H543" s="17">
        <v>9684.2900000000009</v>
      </c>
      <c r="I543" s="16">
        <v>-0.159415497053182</v>
      </c>
      <c r="J543" s="17">
        <v>33784.32</v>
      </c>
      <c r="K543" s="16">
        <v>-0.14895555083093401</v>
      </c>
      <c r="L543" s="18">
        <v>13.4459469925002</v>
      </c>
      <c r="M543" s="16">
        <v>4.6930811781627502E-2</v>
      </c>
      <c r="N543" s="18">
        <v>3.8542865447639598</v>
      </c>
      <c r="O543" s="16">
        <v>3.4063281771483697E-2</v>
      </c>
      <c r="P543" s="15">
        <v>480321.24</v>
      </c>
      <c r="Q543" s="16">
        <v>-8.3695252616222501E-2</v>
      </c>
      <c r="R543" s="17">
        <v>36880.879999999997</v>
      </c>
      <c r="S543" s="16">
        <v>-0.10987002191965201</v>
      </c>
      <c r="T543" s="17">
        <v>128101.99</v>
      </c>
      <c r="U543" s="16">
        <v>-0.10323369884801301</v>
      </c>
      <c r="V543" s="18">
        <v>13.0235840359558</v>
      </c>
      <c r="W543" s="16">
        <v>2.94055586801804E-2</v>
      </c>
      <c r="X543" s="18">
        <v>3.74952208002389</v>
      </c>
      <c r="Y543" s="16">
        <v>2.1787667764378699E-2</v>
      </c>
      <c r="Z543" s="15">
        <v>959149</v>
      </c>
      <c r="AA543" s="16">
        <v>-3.2030103284609902E-2</v>
      </c>
      <c r="AB543" s="17">
        <v>72476.19</v>
      </c>
      <c r="AC543" s="16">
        <v>-8.35314925527329E-2</v>
      </c>
      <c r="AD543" s="17">
        <v>253976.52</v>
      </c>
      <c r="AE543" s="16">
        <v>-7.4132058910184706E-2</v>
      </c>
      <c r="AF543" s="18">
        <v>13.2339876033771</v>
      </c>
      <c r="AG543" s="16">
        <v>5.6195481731909198E-2</v>
      </c>
      <c r="AH543" s="18">
        <v>3.77652627101119</v>
      </c>
      <c r="AI543" s="16">
        <v>4.5472959757109299E-2</v>
      </c>
      <c r="AJ543" s="15">
        <v>1700091.74</v>
      </c>
      <c r="AK543" s="16">
        <v>4.1078795326423299E-2</v>
      </c>
      <c r="AL543" s="17">
        <v>130145.3</v>
      </c>
      <c r="AM543" s="16">
        <v>-3.11036994712382E-2</v>
      </c>
      <c r="AN543" s="17">
        <v>453454.71</v>
      </c>
      <c r="AO543" s="16">
        <v>-2.1968669805148701E-2</v>
      </c>
      <c r="AP543" s="18">
        <v>13.063028322958999</v>
      </c>
      <c r="AQ543" s="16">
        <v>7.4499711432760102E-2</v>
      </c>
      <c r="AR543" s="18">
        <v>3.7491985473036502</v>
      </c>
      <c r="AS543" s="16">
        <v>6.4463645677906106E-2</v>
      </c>
    </row>
    <row r="544" spans="2:45" x14ac:dyDescent="0.2">
      <c r="B544" s="29"/>
      <c r="C544" s="29"/>
      <c r="D544" s="29"/>
      <c r="E544" s="14" t="s">
        <v>322</v>
      </c>
      <c r="F544" s="15">
        <v>180879.09</v>
      </c>
      <c r="G544" s="16">
        <v>-6.9548512193487094E-2</v>
      </c>
      <c r="H544" s="17">
        <v>13092.8</v>
      </c>
      <c r="I544" s="16">
        <v>-0.11717783882265199</v>
      </c>
      <c r="J544" s="17">
        <v>42289.62</v>
      </c>
      <c r="K544" s="16">
        <v>-0.14319092021392699</v>
      </c>
      <c r="L544" s="18">
        <v>13.815157185628699</v>
      </c>
      <c r="M544" s="16">
        <v>5.3951213192978201E-2</v>
      </c>
      <c r="N544" s="18">
        <v>4.2771509888242099</v>
      </c>
      <c r="O544" s="16">
        <v>8.5949612063899103E-2</v>
      </c>
      <c r="P544" s="15">
        <v>633523.28</v>
      </c>
      <c r="Q544" s="16">
        <v>-8.7655461360863607E-2</v>
      </c>
      <c r="R544" s="17">
        <v>46633.89</v>
      </c>
      <c r="S544" s="16">
        <v>-0.119952557265306</v>
      </c>
      <c r="T544" s="17">
        <v>148130.6</v>
      </c>
      <c r="U544" s="16">
        <v>-0.16080541505773999</v>
      </c>
      <c r="V544" s="18">
        <v>13.585040407308901</v>
      </c>
      <c r="W544" s="16">
        <v>3.6699266807799398E-2</v>
      </c>
      <c r="X544" s="18">
        <v>4.2767887256245496</v>
      </c>
      <c r="Y544" s="16">
        <v>8.7166856184980698E-2</v>
      </c>
      <c r="Z544" s="15">
        <v>1215541.6399999999</v>
      </c>
      <c r="AA544" s="16">
        <v>-0.248178239940962</v>
      </c>
      <c r="AB544" s="17">
        <v>87597.95</v>
      </c>
      <c r="AC544" s="16">
        <v>-0.26759054979066899</v>
      </c>
      <c r="AD544" s="17">
        <v>286627.67</v>
      </c>
      <c r="AE544" s="16">
        <v>-0.31579495518865702</v>
      </c>
      <c r="AF544" s="18">
        <v>13.8763708511443</v>
      </c>
      <c r="AG544" s="16">
        <v>2.65047233404196E-2</v>
      </c>
      <c r="AH544" s="18">
        <v>4.2408384368473602</v>
      </c>
      <c r="AI544" s="16">
        <v>9.8825221708705197E-2</v>
      </c>
      <c r="AJ544" s="15">
        <v>2111803</v>
      </c>
      <c r="AK544" s="16">
        <v>-0.27265151897928103</v>
      </c>
      <c r="AL544" s="17">
        <v>154023.32999999999</v>
      </c>
      <c r="AM544" s="16">
        <v>-0.27869276778923802</v>
      </c>
      <c r="AN544" s="17">
        <v>510096.07</v>
      </c>
      <c r="AO544" s="16">
        <v>-0.32612965537059202</v>
      </c>
      <c r="AP544" s="18">
        <v>13.7109293767379</v>
      </c>
      <c r="AQ544" s="16">
        <v>8.3754169377192305E-3</v>
      </c>
      <c r="AR544" s="18">
        <v>4.14001033177927</v>
      </c>
      <c r="AS544" s="16">
        <v>7.9359682196315201E-2</v>
      </c>
    </row>
    <row r="545" spans="2:45" x14ac:dyDescent="0.2">
      <c r="B545" s="29"/>
      <c r="C545" s="29"/>
      <c r="D545" s="29"/>
      <c r="E545" s="14" t="s">
        <v>323</v>
      </c>
      <c r="F545" s="15">
        <v>116257.92</v>
      </c>
      <c r="G545" s="136">
        <v>0.261049101852526</v>
      </c>
      <c r="H545" s="17">
        <v>7955.32</v>
      </c>
      <c r="I545" s="136">
        <v>0.228989071629183</v>
      </c>
      <c r="J545" s="17">
        <v>25993.81</v>
      </c>
      <c r="K545" s="136">
        <v>0.23447151799694399</v>
      </c>
      <c r="L545" s="137">
        <v>14.6138583991593</v>
      </c>
      <c r="M545" s="136">
        <v>2.6086505538119201E-2</v>
      </c>
      <c r="N545" s="137">
        <v>4.4725232661160499</v>
      </c>
      <c r="O545" s="136">
        <v>2.15295237420353E-2</v>
      </c>
      <c r="P545" s="15">
        <v>398674.25</v>
      </c>
      <c r="Q545" s="136">
        <v>0.27768303767338098</v>
      </c>
      <c r="R545" s="17">
        <v>27262.61</v>
      </c>
      <c r="S545" s="136">
        <v>0.17547020774425301</v>
      </c>
      <c r="T545" s="17">
        <v>89291.9</v>
      </c>
      <c r="U545" s="136">
        <v>0.183937299993569</v>
      </c>
      <c r="V545" s="137">
        <v>14.6234806572078</v>
      </c>
      <c r="W545" s="136">
        <v>8.6954845180870793E-2</v>
      </c>
      <c r="X545" s="137">
        <v>4.4648422757271398</v>
      </c>
      <c r="Y545" s="136">
        <v>7.9181336444354405E-2</v>
      </c>
      <c r="Z545" s="15">
        <v>805224.36</v>
      </c>
      <c r="AA545" s="136">
        <v>0.39867463780555601</v>
      </c>
      <c r="AB545" s="17">
        <v>54776.97</v>
      </c>
      <c r="AC545" s="136">
        <v>0.249730099947435</v>
      </c>
      <c r="AD545" s="17">
        <v>179877.95</v>
      </c>
      <c r="AE545" s="136">
        <v>0.26512685348154702</v>
      </c>
      <c r="AF545" s="137">
        <v>14.700052960213</v>
      </c>
      <c r="AG545" s="136">
        <v>0.11918136393161</v>
      </c>
      <c r="AH545" s="137">
        <v>4.4765039850632098</v>
      </c>
      <c r="AI545" s="136">
        <v>0.105560785431511</v>
      </c>
      <c r="AJ545" s="15">
        <v>1393866.99</v>
      </c>
      <c r="AK545" s="136">
        <v>0.64781249395606499</v>
      </c>
      <c r="AL545" s="17">
        <v>94700.76</v>
      </c>
      <c r="AM545" s="136">
        <v>0.50409318123955005</v>
      </c>
      <c r="AN545" s="17">
        <v>311141.74</v>
      </c>
      <c r="AO545" s="136">
        <v>0.51846819167574298</v>
      </c>
      <c r="AP545" s="137">
        <v>14.718646291751</v>
      </c>
      <c r="AQ545" s="136">
        <v>9.5552133677032594E-2</v>
      </c>
      <c r="AR545" s="137">
        <v>4.4798457127610103</v>
      </c>
      <c r="AS545" s="136">
        <v>8.5180778227288104E-2</v>
      </c>
    </row>
    <row r="546" spans="2:45" x14ac:dyDescent="0.2">
      <c r="B546" s="29"/>
      <c r="C546" s="29"/>
      <c r="D546" s="29"/>
      <c r="E546" s="14" t="s">
        <v>324</v>
      </c>
      <c r="F546" s="15">
        <v>93861.91</v>
      </c>
      <c r="G546" s="16">
        <v>0.11428554808413501</v>
      </c>
      <c r="H546" s="17">
        <v>7724.59</v>
      </c>
      <c r="I546" s="16">
        <v>9.2848219730034598E-2</v>
      </c>
      <c r="J546" s="17">
        <v>24967.33</v>
      </c>
      <c r="K546" s="16">
        <v>0.121891215690363</v>
      </c>
      <c r="L546" s="18">
        <v>12.1510539717966</v>
      </c>
      <c r="M546" s="16">
        <v>1.96160161741365E-2</v>
      </c>
      <c r="N546" s="18">
        <v>3.7593891697670498</v>
      </c>
      <c r="O546" s="16">
        <v>-6.7793271752710502E-3</v>
      </c>
      <c r="P546" s="15">
        <v>308545.96999999997</v>
      </c>
      <c r="Q546" s="16">
        <v>1.5198030526289799E-2</v>
      </c>
      <c r="R546" s="17">
        <v>24652.91</v>
      </c>
      <c r="S546" s="16">
        <v>-0.113699474250347</v>
      </c>
      <c r="T546" s="17">
        <v>80343.850000000006</v>
      </c>
      <c r="U546" s="16">
        <v>-5.1501563755070999E-2</v>
      </c>
      <c r="V546" s="18">
        <v>12.515600389568601</v>
      </c>
      <c r="W546" s="16">
        <v>0.14543318099423699</v>
      </c>
      <c r="X546" s="18">
        <v>3.8403184562352899</v>
      </c>
      <c r="Y546" s="16">
        <v>7.0321248546726195E-2</v>
      </c>
      <c r="Z546" s="15">
        <v>619640.27</v>
      </c>
      <c r="AA546" s="16">
        <v>0.113064281841319</v>
      </c>
      <c r="AB546" s="17">
        <v>48835.76</v>
      </c>
      <c r="AC546" s="16">
        <v>-0.11022230886748501</v>
      </c>
      <c r="AD546" s="17">
        <v>160068.31</v>
      </c>
      <c r="AE546" s="16">
        <v>-3.5541749336178603E-2</v>
      </c>
      <c r="AF546" s="18">
        <v>12.688248734124301</v>
      </c>
      <c r="AG546" s="16">
        <v>0.25094649251612799</v>
      </c>
      <c r="AH546" s="18">
        <v>3.8710989701834202</v>
      </c>
      <c r="AI546" s="16">
        <v>0.154082388817986</v>
      </c>
      <c r="AJ546" s="15">
        <v>1096118.6399999999</v>
      </c>
      <c r="AK546" s="16">
        <v>0.19368088868809499</v>
      </c>
      <c r="AL546" s="17">
        <v>86868.75</v>
      </c>
      <c r="AM546" s="16">
        <v>6.3383436833233595E-2</v>
      </c>
      <c r="AN546" s="17">
        <v>284500.78999999998</v>
      </c>
      <c r="AO546" s="16">
        <v>0.13974902756041699</v>
      </c>
      <c r="AP546" s="18">
        <v>12.61810075545</v>
      </c>
      <c r="AQ546" s="16">
        <v>0.12253101500517</v>
      </c>
      <c r="AR546" s="18">
        <v>3.85277889738021</v>
      </c>
      <c r="AS546" s="16">
        <v>4.7319067464454703E-2</v>
      </c>
    </row>
    <row r="547" spans="2:45" x14ac:dyDescent="0.2">
      <c r="B547" s="29"/>
      <c r="C547" s="29"/>
      <c r="D547" s="29"/>
      <c r="E547" s="14" t="s">
        <v>325</v>
      </c>
      <c r="F547" s="15">
        <v>43877.55</v>
      </c>
      <c r="G547" s="16">
        <v>0.39632251504837901</v>
      </c>
      <c r="H547" s="17">
        <v>3263.43</v>
      </c>
      <c r="I547" s="16">
        <v>0.35638848364692799</v>
      </c>
      <c r="J547" s="17">
        <v>11305.73</v>
      </c>
      <c r="K547" s="16">
        <v>0.40152403573190698</v>
      </c>
      <c r="L547" s="18">
        <v>13.445224809479599</v>
      </c>
      <c r="M547" s="16">
        <v>2.9441440916749901E-2</v>
      </c>
      <c r="N547" s="18">
        <v>3.8810010499100902</v>
      </c>
      <c r="O547" s="16">
        <v>-3.71133177235236E-3</v>
      </c>
      <c r="P547" s="15">
        <v>178072.99</v>
      </c>
      <c r="Q547" s="16">
        <v>0.68318145538920905</v>
      </c>
      <c r="R547" s="17">
        <v>13333.01</v>
      </c>
      <c r="S547" s="16">
        <v>0.62715353908375204</v>
      </c>
      <c r="T547" s="17">
        <v>45870.91</v>
      </c>
      <c r="U547" s="16">
        <v>0.65523660717507604</v>
      </c>
      <c r="V547" s="18">
        <v>13.355798128104601</v>
      </c>
      <c r="W547" s="16">
        <v>3.44330851143934E-2</v>
      </c>
      <c r="X547" s="18">
        <v>3.88204615953771</v>
      </c>
      <c r="Y547" s="16">
        <v>1.6882691026164701E-2</v>
      </c>
      <c r="Z547" s="15">
        <v>347516.2</v>
      </c>
      <c r="AA547" s="16">
        <v>0.80893969114848696</v>
      </c>
      <c r="AB547" s="17">
        <v>26042.86</v>
      </c>
      <c r="AC547" s="16">
        <v>0.71378690176223003</v>
      </c>
      <c r="AD547" s="17">
        <v>89463.97</v>
      </c>
      <c r="AE547" s="16">
        <v>0.74084051273319895</v>
      </c>
      <c r="AF547" s="18">
        <v>13.3440106040581</v>
      </c>
      <c r="AG547" s="16">
        <v>5.5521949250758602E-2</v>
      </c>
      <c r="AH547" s="18">
        <v>3.8844263226861</v>
      </c>
      <c r="AI547" s="16">
        <v>3.91185625088478E-2</v>
      </c>
      <c r="AJ547" s="15">
        <v>582802.97</v>
      </c>
      <c r="AK547" s="16">
        <v>0.712106147455008</v>
      </c>
      <c r="AL547" s="17">
        <v>44278.1</v>
      </c>
      <c r="AM547" s="16">
        <v>0.68428944698692096</v>
      </c>
      <c r="AN547" s="17">
        <v>151186.88</v>
      </c>
      <c r="AO547" s="16">
        <v>0.73788150642801797</v>
      </c>
      <c r="AP547" s="18">
        <v>13.1623301361169</v>
      </c>
      <c r="AQ547" s="16">
        <v>1.6515392005720001E-2</v>
      </c>
      <c r="AR547" s="18">
        <v>3.85485149240463</v>
      </c>
      <c r="AS547" s="16">
        <v>-1.4831482398353101E-2</v>
      </c>
    </row>
    <row r="548" spans="2:45" x14ac:dyDescent="0.2">
      <c r="B548" s="29"/>
      <c r="C548" s="29"/>
      <c r="D548" s="29"/>
      <c r="E548" s="14" t="s">
        <v>326</v>
      </c>
      <c r="F548" s="15">
        <v>135390.51</v>
      </c>
      <c r="G548" s="16">
        <v>0.48091698156588603</v>
      </c>
      <c r="H548" s="17">
        <v>8858.33</v>
      </c>
      <c r="I548" s="16">
        <v>0.49179107619504703</v>
      </c>
      <c r="J548" s="17">
        <v>30714.81</v>
      </c>
      <c r="K548" s="16">
        <v>0.50970562647149897</v>
      </c>
      <c r="L548" s="18">
        <v>15.283976776661101</v>
      </c>
      <c r="M548" s="16">
        <v>-7.2892878920400297E-3</v>
      </c>
      <c r="N548" s="18">
        <v>4.4079878729511899</v>
      </c>
      <c r="O548" s="16">
        <v>-1.9069045250164798E-2</v>
      </c>
      <c r="P548" s="15">
        <v>448501.78</v>
      </c>
      <c r="Q548" s="16">
        <v>0.51927534410518394</v>
      </c>
      <c r="R548" s="17">
        <v>29301.64</v>
      </c>
      <c r="S548" s="16">
        <v>0.48944939205400301</v>
      </c>
      <c r="T548" s="17">
        <v>101729.45</v>
      </c>
      <c r="U548" s="16">
        <v>0.51340590619778204</v>
      </c>
      <c r="V548" s="18">
        <v>15.306371247479699</v>
      </c>
      <c r="W548" s="16">
        <v>2.00248173655969E-2</v>
      </c>
      <c r="X548" s="18">
        <v>4.4087703216718497</v>
      </c>
      <c r="Y548" s="16">
        <v>3.87829721250906E-3</v>
      </c>
      <c r="Z548" s="15">
        <v>954754.25</v>
      </c>
      <c r="AA548" s="16">
        <v>1.23779845676386</v>
      </c>
      <c r="AB548" s="17">
        <v>62006.09</v>
      </c>
      <c r="AC548" s="16">
        <v>1.1122808894145599</v>
      </c>
      <c r="AD548" s="17">
        <v>216024.61</v>
      </c>
      <c r="AE548" s="16">
        <v>1.18190764269515</v>
      </c>
      <c r="AF548" s="18">
        <v>15.397749640398199</v>
      </c>
      <c r="AG548" s="16">
        <v>5.9422763316337002E-2</v>
      </c>
      <c r="AH548" s="18">
        <v>4.4196550106027299</v>
      </c>
      <c r="AI548" s="16">
        <v>2.5615572802007699E-2</v>
      </c>
      <c r="AJ548" s="15">
        <v>1566300.22</v>
      </c>
      <c r="AK548" s="16">
        <v>1.85830189773482</v>
      </c>
      <c r="AL548" s="17">
        <v>101386.35</v>
      </c>
      <c r="AM548" s="16">
        <v>1.7019816666915399</v>
      </c>
      <c r="AN548" s="17">
        <v>352345.29</v>
      </c>
      <c r="AO548" s="16">
        <v>1.79916325071766</v>
      </c>
      <c r="AP548" s="18">
        <v>15.448827381595301</v>
      </c>
      <c r="AQ548" s="16">
        <v>5.78539199470893E-2</v>
      </c>
      <c r="AR548" s="18">
        <v>4.4453559177703204</v>
      </c>
      <c r="AS548" s="16">
        <v>2.1127259012848999E-2</v>
      </c>
    </row>
    <row r="549" spans="2:45" x14ac:dyDescent="0.2">
      <c r="B549" s="29"/>
      <c r="C549" s="29"/>
      <c r="D549" s="29"/>
      <c r="E549" s="14" t="s">
        <v>327</v>
      </c>
      <c r="F549" s="15">
        <v>998013.6</v>
      </c>
      <c r="G549" s="16">
        <v>9.5141082151217901E-2</v>
      </c>
      <c r="H549" s="17">
        <v>72031.37</v>
      </c>
      <c r="I549" s="16">
        <v>5.5373607312077702E-2</v>
      </c>
      <c r="J549" s="17">
        <v>243437.21</v>
      </c>
      <c r="K549" s="16">
        <v>6.02397648387034E-2</v>
      </c>
      <c r="L549" s="18">
        <v>13.855263338737</v>
      </c>
      <c r="M549" s="16">
        <v>3.76809449882149E-2</v>
      </c>
      <c r="N549" s="18">
        <v>4.0996756412053799</v>
      </c>
      <c r="O549" s="16">
        <v>3.29183251467879E-2</v>
      </c>
      <c r="P549" s="15">
        <v>3461868.59</v>
      </c>
      <c r="Q549" s="16">
        <v>0.102865391278139</v>
      </c>
      <c r="R549" s="17">
        <v>251568.53</v>
      </c>
      <c r="S549" s="16">
        <v>4.2291762607000002E-2</v>
      </c>
      <c r="T549" s="17">
        <v>848602.31</v>
      </c>
      <c r="U549" s="16">
        <v>4.8594007438719798E-2</v>
      </c>
      <c r="V549" s="18">
        <v>13.7611353455061</v>
      </c>
      <c r="W549" s="16">
        <v>5.8115808686457798E-2</v>
      </c>
      <c r="X549" s="18">
        <v>4.0794946575151299</v>
      </c>
      <c r="Y549" s="16">
        <v>5.1756336059922803E-2</v>
      </c>
      <c r="Z549" s="15">
        <v>6969443.8200000003</v>
      </c>
      <c r="AA549" s="16">
        <v>0.113835113968018</v>
      </c>
      <c r="AB549" s="17">
        <v>501159.56</v>
      </c>
      <c r="AC549" s="16">
        <v>3.2520212307571003E-2</v>
      </c>
      <c r="AD549" s="17">
        <v>1705447.66</v>
      </c>
      <c r="AE549" s="16">
        <v>3.4066575631252302E-2</v>
      </c>
      <c r="AF549" s="18">
        <v>13.9066364812037</v>
      </c>
      <c r="AG549" s="16">
        <v>7.8753811006485694E-2</v>
      </c>
      <c r="AH549" s="18">
        <v>4.0865773740602496</v>
      </c>
      <c r="AI549" s="16">
        <v>7.7140621519528593E-2</v>
      </c>
      <c r="AJ549" s="15">
        <v>12073222.9</v>
      </c>
      <c r="AK549" s="16">
        <v>0.17742880670602099</v>
      </c>
      <c r="AL549" s="17">
        <v>875266.23</v>
      </c>
      <c r="AM549" s="16">
        <v>0.102954053758263</v>
      </c>
      <c r="AN549" s="17">
        <v>2976603.29</v>
      </c>
      <c r="AO549" s="16">
        <v>9.9037563759781594E-2</v>
      </c>
      <c r="AP549" s="18">
        <v>13.7937720960627</v>
      </c>
      <c r="AQ549" s="16">
        <v>6.7522987647571198E-2</v>
      </c>
      <c r="AR549" s="18">
        <v>4.0560402995455904</v>
      </c>
      <c r="AS549" s="16">
        <v>7.1327173457169699E-2</v>
      </c>
    </row>
    <row r="550" spans="2:45" x14ac:dyDescent="0.2">
      <c r="B550" s="28" t="s">
        <v>19</v>
      </c>
      <c r="C550" s="28" t="s">
        <v>20</v>
      </c>
      <c r="D550" s="28" t="s">
        <v>24</v>
      </c>
      <c r="E550" s="14" t="s">
        <v>271</v>
      </c>
      <c r="F550" s="15">
        <v>11490.79</v>
      </c>
      <c r="G550" s="16">
        <v>-7.8083154552062495E-2</v>
      </c>
      <c r="H550" s="17">
        <v>1510.6</v>
      </c>
      <c r="I550" s="16">
        <v>-6.8835643881721503E-2</v>
      </c>
      <c r="J550" s="17">
        <v>3763.2</v>
      </c>
      <c r="K550" s="16">
        <v>-7.1406363353715502E-2</v>
      </c>
      <c r="L550" s="18">
        <v>7.6067721435191302</v>
      </c>
      <c r="M550" s="16">
        <v>-9.93112613211573E-3</v>
      </c>
      <c r="N550" s="18">
        <v>3.0534624787414999</v>
      </c>
      <c r="O550" s="16">
        <v>-7.1902185572377099E-3</v>
      </c>
      <c r="P550" s="15">
        <v>39648.04</v>
      </c>
      <c r="Q550" s="16">
        <v>-4.9837014428333E-2</v>
      </c>
      <c r="R550" s="17">
        <v>5204.45</v>
      </c>
      <c r="S550" s="16">
        <v>-1.41892199054431E-2</v>
      </c>
      <c r="T550" s="17">
        <v>12978.48</v>
      </c>
      <c r="U550" s="16">
        <v>-4.1797438242961497E-2</v>
      </c>
      <c r="V550" s="18">
        <v>7.6181037381471599</v>
      </c>
      <c r="W550" s="16">
        <v>-3.6160889333621E-2</v>
      </c>
      <c r="X550" s="18">
        <v>3.0549062756193299</v>
      </c>
      <c r="Y550" s="16">
        <v>-8.3902678893170296E-3</v>
      </c>
      <c r="Z550" s="15">
        <v>89837.82</v>
      </c>
      <c r="AA550" s="16">
        <v>4.3595081787825E-2</v>
      </c>
      <c r="AB550" s="17">
        <v>11007.07</v>
      </c>
      <c r="AC550" s="16">
        <v>-8.0861149160117805E-3</v>
      </c>
      <c r="AD550" s="17">
        <v>28277.7</v>
      </c>
      <c r="AE550" s="16">
        <v>1.01530785025656E-2</v>
      </c>
      <c r="AF550" s="18">
        <v>8.1618287155437397</v>
      </c>
      <c r="AG550" s="16">
        <v>5.2102503534831403E-2</v>
      </c>
      <c r="AH550" s="18">
        <v>3.1769846911170299</v>
      </c>
      <c r="AI550" s="16">
        <v>3.3105876720024699E-2</v>
      </c>
      <c r="AJ550" s="15">
        <v>151547.26</v>
      </c>
      <c r="AK550" s="16">
        <v>2.6963723299053301E-2</v>
      </c>
      <c r="AL550" s="17">
        <v>19077.88</v>
      </c>
      <c r="AM550" s="16">
        <v>-1.14022651145822E-2</v>
      </c>
      <c r="AN550" s="17">
        <v>49093.96</v>
      </c>
      <c r="AO550" s="16">
        <v>1.86045807158788E-2</v>
      </c>
      <c r="AP550" s="18">
        <v>7.9436111349898404</v>
      </c>
      <c r="AQ550" s="16">
        <v>3.8808493141127998E-2</v>
      </c>
      <c r="AR550" s="18">
        <v>3.0868819708167798</v>
      </c>
      <c r="AS550" s="16">
        <v>8.2064647473896295E-3</v>
      </c>
    </row>
    <row r="551" spans="2:45" x14ac:dyDescent="0.2">
      <c r="B551" s="29"/>
      <c r="C551" s="29"/>
      <c r="D551" s="29"/>
      <c r="E551" s="14" t="s">
        <v>272</v>
      </c>
      <c r="F551" s="15">
        <v>39583.61</v>
      </c>
      <c r="G551" s="16">
        <v>0.152601867696984</v>
      </c>
      <c r="H551" s="17">
        <v>2505.6</v>
      </c>
      <c r="I551" s="16">
        <v>0.16460991424388199</v>
      </c>
      <c r="J551" s="17">
        <v>10853.34</v>
      </c>
      <c r="K551" s="16">
        <v>0.143930706510283</v>
      </c>
      <c r="L551" s="18">
        <v>15.798056353767601</v>
      </c>
      <c r="M551" s="16">
        <v>-1.03107885310203E-2</v>
      </c>
      <c r="N551" s="18">
        <v>3.6471362732578201</v>
      </c>
      <c r="O551" s="16">
        <v>7.5801454907646103E-3</v>
      </c>
      <c r="P551" s="15">
        <v>132745.62</v>
      </c>
      <c r="Q551" s="16">
        <v>3.8183254658214198E-2</v>
      </c>
      <c r="R551" s="17">
        <v>8296.31</v>
      </c>
      <c r="S551" s="16">
        <v>4.2853964419091901E-2</v>
      </c>
      <c r="T551" s="17">
        <v>36297.85</v>
      </c>
      <c r="U551" s="16">
        <v>2.6262858732628801E-2</v>
      </c>
      <c r="V551" s="18">
        <v>16.000561695500799</v>
      </c>
      <c r="W551" s="16">
        <v>-4.4787764348956502E-3</v>
      </c>
      <c r="X551" s="18">
        <v>3.6571207385561402</v>
      </c>
      <c r="Y551" s="16">
        <v>1.1615343792433799E-2</v>
      </c>
      <c r="Z551" s="15">
        <v>278834.73</v>
      </c>
      <c r="AA551" s="16">
        <v>1.9555736754830601E-2</v>
      </c>
      <c r="AB551" s="17">
        <v>17646.73</v>
      </c>
      <c r="AC551" s="16">
        <v>3.1477284882521099E-2</v>
      </c>
      <c r="AD551" s="17">
        <v>77030.100000000006</v>
      </c>
      <c r="AE551" s="16">
        <v>1.5384712726116599E-2</v>
      </c>
      <c r="AF551" s="18">
        <v>15.8009291239793</v>
      </c>
      <c r="AG551" s="16">
        <v>-1.1557741796561501E-2</v>
      </c>
      <c r="AH551" s="18">
        <v>3.6198152410551199</v>
      </c>
      <c r="AI551" s="16">
        <v>4.1078263011420603E-3</v>
      </c>
      <c r="AJ551" s="15">
        <v>487428.28</v>
      </c>
      <c r="AK551" s="16">
        <v>3.9562520446389804E-3</v>
      </c>
      <c r="AL551" s="17">
        <v>30714.14</v>
      </c>
      <c r="AM551" s="16">
        <v>-2.36755542837343E-3</v>
      </c>
      <c r="AN551" s="17">
        <v>134314.14000000001</v>
      </c>
      <c r="AO551" s="16">
        <v>-1.3123125461975801E-2</v>
      </c>
      <c r="AP551" s="18">
        <v>15.869833242929801</v>
      </c>
      <c r="AQ551" s="16">
        <v>6.3388149688011599E-3</v>
      </c>
      <c r="AR551" s="18">
        <v>3.6290168704501302</v>
      </c>
      <c r="AS551" s="16">
        <v>1.7306492782709099E-2</v>
      </c>
    </row>
    <row r="552" spans="2:45" x14ac:dyDescent="0.2">
      <c r="B552" s="29"/>
      <c r="C552" s="29"/>
      <c r="D552" s="29"/>
      <c r="E552" s="14" t="s">
        <v>273</v>
      </c>
      <c r="F552" s="15">
        <v>134760.37</v>
      </c>
      <c r="G552" s="16">
        <v>0.297394781437331</v>
      </c>
      <c r="H552" s="17">
        <v>16697.41</v>
      </c>
      <c r="I552" s="16">
        <v>0.26316677371206998</v>
      </c>
      <c r="J552" s="17">
        <v>37286.019999999997</v>
      </c>
      <c r="K552" s="16">
        <v>0.26773005517543302</v>
      </c>
      <c r="L552" s="18">
        <v>8.0707349223622096</v>
      </c>
      <c r="M552" s="16">
        <v>2.7096982312696399E-2</v>
      </c>
      <c r="N552" s="18">
        <v>3.61423316299246</v>
      </c>
      <c r="O552" s="16">
        <v>2.33998761335611E-2</v>
      </c>
      <c r="P552" s="15">
        <v>467130.18</v>
      </c>
      <c r="Q552" s="16">
        <v>0.259459062904905</v>
      </c>
      <c r="R552" s="17">
        <v>56930.38</v>
      </c>
      <c r="S552" s="16">
        <v>0.222117058411997</v>
      </c>
      <c r="T552" s="17">
        <v>130086.08</v>
      </c>
      <c r="U552" s="16">
        <v>0.227770052663852</v>
      </c>
      <c r="V552" s="18">
        <v>8.2052882836896597</v>
      </c>
      <c r="W552" s="16">
        <v>3.0555178193347299E-2</v>
      </c>
      <c r="X552" s="18">
        <v>3.59093132793301</v>
      </c>
      <c r="Y552" s="16">
        <v>2.5810215986534199E-2</v>
      </c>
      <c r="Z552" s="15">
        <v>955419.32</v>
      </c>
      <c r="AA552" s="16">
        <v>0.292840853832534</v>
      </c>
      <c r="AB552" s="17">
        <v>117507.14</v>
      </c>
      <c r="AC552" s="16">
        <v>0.25276179877987298</v>
      </c>
      <c r="AD552" s="17">
        <v>264482.84999999998</v>
      </c>
      <c r="AE552" s="16">
        <v>0.240063842344798</v>
      </c>
      <c r="AF552" s="18">
        <v>8.1307341834717395</v>
      </c>
      <c r="AG552" s="16">
        <v>3.1992558435047697E-2</v>
      </c>
      <c r="AH552" s="18">
        <v>3.6124055680736999</v>
      </c>
      <c r="AI552" s="16">
        <v>4.25599148088548E-2</v>
      </c>
      <c r="AJ552" s="15">
        <v>1611966.87</v>
      </c>
      <c r="AK552" s="16">
        <v>0.36385138462569699</v>
      </c>
      <c r="AL552" s="17">
        <v>197525.4</v>
      </c>
      <c r="AM552" s="16">
        <v>0.48157687915172598</v>
      </c>
      <c r="AN552" s="17">
        <v>444732.34</v>
      </c>
      <c r="AO552" s="16">
        <v>0.29030256540904198</v>
      </c>
      <c r="AP552" s="18">
        <v>8.1608080277270698</v>
      </c>
      <c r="AQ552" s="16">
        <v>-7.9459592129591805E-2</v>
      </c>
      <c r="AR552" s="18">
        <v>3.6245775830019502</v>
      </c>
      <c r="AS552" s="16">
        <v>5.7001219084872601E-2</v>
      </c>
    </row>
    <row r="553" spans="2:45" x14ac:dyDescent="0.2">
      <c r="B553" s="29"/>
      <c r="C553" s="29"/>
      <c r="D553" s="29"/>
      <c r="E553" s="14" t="s">
        <v>274</v>
      </c>
      <c r="F553" s="15">
        <v>22514.54</v>
      </c>
      <c r="G553" s="16">
        <v>0.21801805505889499</v>
      </c>
      <c r="H553" s="17">
        <v>1377.48</v>
      </c>
      <c r="I553" s="16">
        <v>0.22488395667715999</v>
      </c>
      <c r="J553" s="17">
        <v>6115.34</v>
      </c>
      <c r="K553" s="16">
        <v>0.19696693892969899</v>
      </c>
      <c r="L553" s="18">
        <v>16.344730957981199</v>
      </c>
      <c r="M553" s="16">
        <v>-5.60534863799678E-3</v>
      </c>
      <c r="N553" s="18">
        <v>3.68164975291644</v>
      </c>
      <c r="O553" s="16">
        <v>1.75870489355535E-2</v>
      </c>
      <c r="P553" s="15">
        <v>72955.199999999997</v>
      </c>
      <c r="Q553" s="16">
        <v>3.6963589039756502E-2</v>
      </c>
      <c r="R553" s="17">
        <v>4412.84</v>
      </c>
      <c r="S553" s="16">
        <v>2.69463934559756E-2</v>
      </c>
      <c r="T553" s="17">
        <v>19833.169999999998</v>
      </c>
      <c r="U553" s="16">
        <v>6.9142579217729002E-3</v>
      </c>
      <c r="V553" s="18">
        <v>16.532482482936199</v>
      </c>
      <c r="W553" s="16">
        <v>9.7543510037266003E-3</v>
      </c>
      <c r="X553" s="18">
        <v>3.6784437384442299</v>
      </c>
      <c r="Y553" s="16">
        <v>2.9842988994916199E-2</v>
      </c>
      <c r="Z553" s="15">
        <v>146820.71</v>
      </c>
      <c r="AA553" s="16">
        <v>3.25226899666946E-2</v>
      </c>
      <c r="AB553" s="17">
        <v>9020.0300000000007</v>
      </c>
      <c r="AC553" s="16">
        <v>3.5162113651700203E-2</v>
      </c>
      <c r="AD553" s="17">
        <v>40512.33</v>
      </c>
      <c r="AE553" s="16">
        <v>2.1584684020419499E-2</v>
      </c>
      <c r="AF553" s="18">
        <v>16.277186439512899</v>
      </c>
      <c r="AG553" s="16">
        <v>-2.5497684374234499E-3</v>
      </c>
      <c r="AH553" s="18">
        <v>3.6240993791272902</v>
      </c>
      <c r="AI553" s="16">
        <v>1.0706900874070399E-2</v>
      </c>
      <c r="AJ553" s="15">
        <v>251914.21</v>
      </c>
      <c r="AK553" s="16">
        <v>1.55033909812988E-2</v>
      </c>
      <c r="AL553" s="17">
        <v>15366.1</v>
      </c>
      <c r="AM553" s="16">
        <v>6.00350913947513E-3</v>
      </c>
      <c r="AN553" s="17">
        <v>69115.78</v>
      </c>
      <c r="AO553" s="16">
        <v>-2.5867656020929601E-3</v>
      </c>
      <c r="AP553" s="18">
        <v>16.3941540143563</v>
      </c>
      <c r="AQ553" s="16">
        <v>9.4431895669526596E-3</v>
      </c>
      <c r="AR553" s="18">
        <v>3.64481468631331</v>
      </c>
      <c r="AS553" s="16">
        <v>1.8137072939794999E-2</v>
      </c>
    </row>
    <row r="554" spans="2:45" x14ac:dyDescent="0.2">
      <c r="B554" s="29"/>
      <c r="C554" s="29"/>
      <c r="D554" s="29"/>
      <c r="E554" s="14" t="s">
        <v>275</v>
      </c>
      <c r="F554" s="15">
        <v>80487.64</v>
      </c>
      <c r="G554" s="16">
        <v>-0.11686019176403301</v>
      </c>
      <c r="H554" s="17">
        <v>8114.98</v>
      </c>
      <c r="I554" s="16">
        <v>4.5820316930087902E-2</v>
      </c>
      <c r="J554" s="17">
        <v>25766</v>
      </c>
      <c r="K554" s="16">
        <v>3.4665261734250899E-2</v>
      </c>
      <c r="L554" s="18">
        <v>9.9184027563838697</v>
      </c>
      <c r="M554" s="16">
        <v>-0.155553020017487</v>
      </c>
      <c r="N554" s="18">
        <v>3.1237925948924898</v>
      </c>
      <c r="O554" s="16">
        <v>-0.14644876860396799</v>
      </c>
      <c r="P554" s="15">
        <v>226428.43</v>
      </c>
      <c r="Q554" s="16">
        <v>-0.127748230406423</v>
      </c>
      <c r="R554" s="17">
        <v>25539.84</v>
      </c>
      <c r="S554" s="16">
        <v>5.7827579651312397E-2</v>
      </c>
      <c r="T554" s="17">
        <v>79006.39</v>
      </c>
      <c r="U554" s="16">
        <v>2.4313684307422399E-2</v>
      </c>
      <c r="V554" s="18">
        <v>8.8656949299604104</v>
      </c>
      <c r="W554" s="16">
        <v>-0.175431056655666</v>
      </c>
      <c r="X554" s="18">
        <v>2.86595084271032</v>
      </c>
      <c r="Y554" s="16">
        <v>-0.148452487791042</v>
      </c>
      <c r="Z554" s="15">
        <v>569525.64</v>
      </c>
      <c r="AA554" s="16">
        <v>2.08420612199224E-3</v>
      </c>
      <c r="AB554" s="17">
        <v>54795.73</v>
      </c>
      <c r="AC554" s="16">
        <v>8.4466322816554806E-2</v>
      </c>
      <c r="AD554" s="17">
        <v>171608.26</v>
      </c>
      <c r="AE554" s="16">
        <v>6.5085244301788803E-2</v>
      </c>
      <c r="AF554" s="18">
        <v>10.393613516965599</v>
      </c>
      <c r="AG554" s="16">
        <v>-7.5965583219404498E-2</v>
      </c>
      <c r="AH554" s="18">
        <v>3.3187542371212202</v>
      </c>
      <c r="AI554" s="16">
        <v>-5.9151169840022201E-2</v>
      </c>
      <c r="AJ554" s="15">
        <v>945728.71</v>
      </c>
      <c r="AK554" s="16">
        <v>1.1059360117211801E-3</v>
      </c>
      <c r="AL554" s="17">
        <v>94371.88</v>
      </c>
      <c r="AM554" s="16">
        <v>0.105176589928865</v>
      </c>
      <c r="AN554" s="17">
        <v>293031.71999999997</v>
      </c>
      <c r="AO554" s="16">
        <v>5.8925805342443099E-2</v>
      </c>
      <c r="AP554" s="18">
        <v>10.0212977636983</v>
      </c>
      <c r="AQ554" s="16">
        <v>-9.4166538511136794E-2</v>
      </c>
      <c r="AR554" s="18">
        <v>3.22739364188969</v>
      </c>
      <c r="AS554" s="16">
        <v>-5.4602380109174502E-2</v>
      </c>
    </row>
    <row r="555" spans="2:45" x14ac:dyDescent="0.2">
      <c r="B555" s="29"/>
      <c r="C555" s="29"/>
      <c r="D555" s="29"/>
      <c r="E555" s="14" t="s">
        <v>276</v>
      </c>
      <c r="F555" s="15">
        <v>89375.61</v>
      </c>
      <c r="G555" s="16">
        <v>0.252000350207498</v>
      </c>
      <c r="H555" s="17">
        <v>18089.03</v>
      </c>
      <c r="I555" s="16">
        <v>0.19227739830989399</v>
      </c>
      <c r="J555" s="17">
        <v>25444.38</v>
      </c>
      <c r="K555" s="16">
        <v>0.253457251854246</v>
      </c>
      <c r="L555" s="18">
        <v>4.9408735570674596</v>
      </c>
      <c r="M555" s="16">
        <v>5.0091490438604197E-2</v>
      </c>
      <c r="N555" s="18">
        <v>3.5125874554616798</v>
      </c>
      <c r="O555" s="16">
        <v>-1.1623066080574201E-3</v>
      </c>
      <c r="P555" s="15">
        <v>309709.40999999997</v>
      </c>
      <c r="Q555" s="16">
        <v>0.26729614358401399</v>
      </c>
      <c r="R555" s="17">
        <v>59880.1</v>
      </c>
      <c r="S555" s="16">
        <v>0.19789452584321099</v>
      </c>
      <c r="T555" s="17">
        <v>87818.2</v>
      </c>
      <c r="U555" s="16">
        <v>0.25275034407831498</v>
      </c>
      <c r="V555" s="18">
        <v>5.1721591981309301</v>
      </c>
      <c r="W555" s="16">
        <v>5.7936334329561003E-2</v>
      </c>
      <c r="X555" s="18">
        <v>3.5267109779066299</v>
      </c>
      <c r="Y555" s="16">
        <v>1.16110920060459E-2</v>
      </c>
      <c r="Z555" s="15">
        <v>645250.97</v>
      </c>
      <c r="AA555" s="16">
        <v>0.37164188188090502</v>
      </c>
      <c r="AB555" s="17">
        <v>123383.32</v>
      </c>
      <c r="AC555" s="16">
        <v>0.26516514123930601</v>
      </c>
      <c r="AD555" s="17">
        <v>178940.24</v>
      </c>
      <c r="AE555" s="16">
        <v>0.324260525374164</v>
      </c>
      <c r="AF555" s="18">
        <v>5.2296450606127296</v>
      </c>
      <c r="AG555" s="16">
        <v>8.4160349642022805E-2</v>
      </c>
      <c r="AH555" s="18">
        <v>3.60595788851071</v>
      </c>
      <c r="AI555" s="16">
        <v>3.5779482661354299E-2</v>
      </c>
      <c r="AJ555" s="15">
        <v>1072945.95</v>
      </c>
      <c r="AK555" s="16">
        <v>0.59685199521527499</v>
      </c>
      <c r="AL555" s="17">
        <v>214368.3</v>
      </c>
      <c r="AM555" s="16">
        <v>0.82692148717718805</v>
      </c>
      <c r="AN555" s="17">
        <v>295321.88</v>
      </c>
      <c r="AO555" s="16">
        <v>0.51891544819549995</v>
      </c>
      <c r="AP555" s="18">
        <v>5.0051521143751199</v>
      </c>
      <c r="AQ555" s="16">
        <v>-0.125932884131435</v>
      </c>
      <c r="AR555" s="18">
        <v>3.63314072766976</v>
      </c>
      <c r="AS555" s="16">
        <v>5.1310655318152001E-2</v>
      </c>
    </row>
    <row r="556" spans="2:45" x14ac:dyDescent="0.2">
      <c r="B556" s="29"/>
      <c r="C556" s="29"/>
      <c r="D556" s="29"/>
      <c r="E556" s="14" t="s">
        <v>277</v>
      </c>
      <c r="F556" s="15">
        <v>13137.99</v>
      </c>
      <c r="G556" s="16">
        <v>5.7101890763909403E-2</v>
      </c>
      <c r="H556" s="17">
        <v>956.76</v>
      </c>
      <c r="I556" s="16">
        <v>0.10663104202088899</v>
      </c>
      <c r="J556" s="17">
        <v>3561.35</v>
      </c>
      <c r="K556" s="16">
        <v>2.7483417914710699E-2</v>
      </c>
      <c r="L556" s="18">
        <v>13.731750909318899</v>
      </c>
      <c r="M556" s="16">
        <v>-4.4756697920321699E-2</v>
      </c>
      <c r="N556" s="18">
        <v>3.6890476925884799</v>
      </c>
      <c r="O556" s="16">
        <v>2.88262295359565E-2</v>
      </c>
      <c r="P556" s="15">
        <v>47845.86</v>
      </c>
      <c r="Q556" s="16">
        <v>2.0167590618336902E-2</v>
      </c>
      <c r="R556" s="17">
        <v>3588.16</v>
      </c>
      <c r="S556" s="16">
        <v>7.1783597782450803E-2</v>
      </c>
      <c r="T556" s="17">
        <v>13210.54</v>
      </c>
      <c r="U556" s="16">
        <v>-1.9972892712560999E-2</v>
      </c>
      <c r="V556" s="18">
        <v>13.334371934361901</v>
      </c>
      <c r="W556" s="16">
        <v>-4.8158982159186701E-2</v>
      </c>
      <c r="X556" s="18">
        <v>3.6217944156711201</v>
      </c>
      <c r="Y556" s="16">
        <v>4.0958543934565599E-2</v>
      </c>
      <c r="Z556" s="15">
        <v>100108.62</v>
      </c>
      <c r="AA556" s="16">
        <v>5.2557858097767897E-2</v>
      </c>
      <c r="AB556" s="17">
        <v>7482.75</v>
      </c>
      <c r="AC556" s="16">
        <v>9.9124255279145507E-2</v>
      </c>
      <c r="AD556" s="17">
        <v>27339.89</v>
      </c>
      <c r="AE556" s="16">
        <v>7.3150377560438498E-3</v>
      </c>
      <c r="AF556" s="18">
        <v>13.378586749523899</v>
      </c>
      <c r="AG556" s="16">
        <v>-4.2366817907726999E-2</v>
      </c>
      <c r="AH556" s="18">
        <v>3.66163214263115</v>
      </c>
      <c r="AI556" s="16">
        <v>4.4914270755363403E-2</v>
      </c>
      <c r="AJ556" s="15">
        <v>191752.43</v>
      </c>
      <c r="AK556" s="16">
        <v>0.22100246629821199</v>
      </c>
      <c r="AL556" s="17">
        <v>13707.35</v>
      </c>
      <c r="AM556" s="16">
        <v>0.22681598946041001</v>
      </c>
      <c r="AN556" s="17">
        <v>51702.43</v>
      </c>
      <c r="AO556" s="16">
        <v>0.17534158322209401</v>
      </c>
      <c r="AP556" s="18">
        <v>13.989022677614599</v>
      </c>
      <c r="AQ556" s="16">
        <v>-4.7387083410568897E-3</v>
      </c>
      <c r="AR556" s="18">
        <v>3.70877016805593</v>
      </c>
      <c r="AS556" s="16">
        <v>3.8849032254047101E-2</v>
      </c>
    </row>
    <row r="557" spans="2:45" x14ac:dyDescent="0.2">
      <c r="B557" s="29"/>
      <c r="C557" s="29"/>
      <c r="D557" s="29"/>
      <c r="E557" s="14" t="s">
        <v>278</v>
      </c>
      <c r="F557" s="15">
        <v>51873.56</v>
      </c>
      <c r="G557" s="16">
        <v>0.42168030147310798</v>
      </c>
      <c r="H557" s="17">
        <v>5960</v>
      </c>
      <c r="I557" s="16">
        <v>0.77312349388629398</v>
      </c>
      <c r="J557" s="17">
        <v>19100.12</v>
      </c>
      <c r="K557" s="16">
        <v>0.65786412890637203</v>
      </c>
      <c r="L557" s="18">
        <v>8.7036174496644296</v>
      </c>
      <c r="M557" s="16">
        <v>-0.19820570514403399</v>
      </c>
      <c r="N557" s="18">
        <v>2.7158761306211701</v>
      </c>
      <c r="O557" s="16">
        <v>-0.14246271652494599</v>
      </c>
      <c r="P557" s="15">
        <v>153892.34</v>
      </c>
      <c r="Q557" s="16">
        <v>0.26018373721953297</v>
      </c>
      <c r="R557" s="17">
        <v>17983.810000000001</v>
      </c>
      <c r="S557" s="16">
        <v>0.52855835127464801</v>
      </c>
      <c r="T557" s="17">
        <v>57689.89</v>
      </c>
      <c r="U557" s="16">
        <v>0.42966937624513901</v>
      </c>
      <c r="V557" s="18">
        <v>8.5572712345159392</v>
      </c>
      <c r="W557" s="16">
        <v>-0.17557367949435501</v>
      </c>
      <c r="X557" s="18">
        <v>2.6675790160113002</v>
      </c>
      <c r="Y557" s="16">
        <v>-0.118548835025578</v>
      </c>
      <c r="Z557" s="15">
        <v>302321</v>
      </c>
      <c r="AA557" s="16">
        <v>0.26524391647442402</v>
      </c>
      <c r="AB557" s="17">
        <v>33236.400000000001</v>
      </c>
      <c r="AC557" s="16">
        <v>0.58133405018091699</v>
      </c>
      <c r="AD557" s="17">
        <v>109426.38</v>
      </c>
      <c r="AE557" s="16">
        <v>0.42236888471957701</v>
      </c>
      <c r="AF557" s="18">
        <v>9.0960814047249396</v>
      </c>
      <c r="AG557" s="16">
        <v>-0.19988827387251301</v>
      </c>
      <c r="AH557" s="18">
        <v>2.7627798708136</v>
      </c>
      <c r="AI557" s="16">
        <v>-0.110467101701349</v>
      </c>
      <c r="AJ557" s="15">
        <v>507324.33</v>
      </c>
      <c r="AK557" s="16">
        <v>0.33664922194305502</v>
      </c>
      <c r="AL557" s="17">
        <v>52170.27</v>
      </c>
      <c r="AM557" s="16">
        <v>0.59786431852986199</v>
      </c>
      <c r="AN557" s="17">
        <v>174811.37</v>
      </c>
      <c r="AO557" s="16">
        <v>0.43203952172007898</v>
      </c>
      <c r="AP557" s="18">
        <v>9.7243953309039792</v>
      </c>
      <c r="AQ557" s="16">
        <v>-0.163477645478148</v>
      </c>
      <c r="AR557" s="18">
        <v>2.9021243297847299</v>
      </c>
      <c r="AS557" s="16">
        <v>-6.66114994245737E-2</v>
      </c>
    </row>
    <row r="558" spans="2:45" x14ac:dyDescent="0.2">
      <c r="B558" s="29"/>
      <c r="C558" s="29"/>
      <c r="D558" s="29"/>
      <c r="E558" s="14" t="s">
        <v>279</v>
      </c>
      <c r="F558" s="15">
        <v>14105.03</v>
      </c>
      <c r="G558" s="16">
        <v>7.0242835723954594E-2</v>
      </c>
      <c r="H558" s="17">
        <v>964.64</v>
      </c>
      <c r="I558" s="16">
        <v>-7.5979922602398303E-2</v>
      </c>
      <c r="J558" s="17">
        <v>3972.9</v>
      </c>
      <c r="K558" s="16">
        <v>-6.2592905445261901E-2</v>
      </c>
      <c r="L558" s="18">
        <v>14.6220662630619</v>
      </c>
      <c r="M558" s="16">
        <v>0.15824629994856099</v>
      </c>
      <c r="N558" s="18">
        <v>3.5503108560497401</v>
      </c>
      <c r="O558" s="16">
        <v>0.14170550014059</v>
      </c>
      <c r="P558" s="15">
        <v>47598.01</v>
      </c>
      <c r="Q558" s="16">
        <v>6.1836728638733102E-2</v>
      </c>
      <c r="R558" s="17">
        <v>3296.73</v>
      </c>
      <c r="S558" s="16">
        <v>-0.100362667860096</v>
      </c>
      <c r="T558" s="17">
        <v>13825.32</v>
      </c>
      <c r="U558" s="16">
        <v>-8.7946928645785905E-2</v>
      </c>
      <c r="V558" s="18">
        <v>14.437946085969999</v>
      </c>
      <c r="W558" s="16">
        <v>0.180294203791006</v>
      </c>
      <c r="X558" s="18">
        <v>3.4428143435377998</v>
      </c>
      <c r="Y558" s="16">
        <v>0.164226909583365</v>
      </c>
      <c r="Z558" s="15">
        <v>97385.96</v>
      </c>
      <c r="AA558" s="16">
        <v>3.4333347211400703E-2</v>
      </c>
      <c r="AB558" s="17">
        <v>6668.83</v>
      </c>
      <c r="AC558" s="16">
        <v>-8.02501827409767E-2</v>
      </c>
      <c r="AD558" s="17">
        <v>27712.76</v>
      </c>
      <c r="AE558" s="16">
        <v>-6.8020967607958102E-2</v>
      </c>
      <c r="AF558" s="18">
        <v>14.603155276112901</v>
      </c>
      <c r="AG558" s="16">
        <v>0.124581193496566</v>
      </c>
      <c r="AH558" s="18">
        <v>3.5141198494845001</v>
      </c>
      <c r="AI558" s="16">
        <v>0.109824696974838</v>
      </c>
      <c r="AJ558" s="15">
        <v>175713.56</v>
      </c>
      <c r="AK558" s="16">
        <v>-0.11279566504112599</v>
      </c>
      <c r="AL558" s="17">
        <v>12242.09</v>
      </c>
      <c r="AM558" s="16">
        <v>-0.24758980977843301</v>
      </c>
      <c r="AN558" s="17">
        <v>50012.08</v>
      </c>
      <c r="AO558" s="16">
        <v>-0.25788004094919098</v>
      </c>
      <c r="AP558" s="18">
        <v>14.3532321686902</v>
      </c>
      <c r="AQ558" s="16">
        <v>0.179149812813691</v>
      </c>
      <c r="AR558" s="18">
        <v>3.5134223571585101</v>
      </c>
      <c r="AS558" s="16">
        <v>0.19549989747429999</v>
      </c>
    </row>
    <row r="559" spans="2:45" x14ac:dyDescent="0.2">
      <c r="B559" s="29"/>
      <c r="C559" s="29"/>
      <c r="D559" s="29"/>
      <c r="E559" s="14" t="s">
        <v>280</v>
      </c>
      <c r="F559" s="15">
        <v>8834.3799999999992</v>
      </c>
      <c r="G559" s="16">
        <v>-0.40945473505484697</v>
      </c>
      <c r="H559" s="17">
        <v>882.53</v>
      </c>
      <c r="I559" s="16">
        <v>-0.33956701015498097</v>
      </c>
      <c r="J559" s="17">
        <v>2755.27</v>
      </c>
      <c r="K559" s="16">
        <v>-0.39447676271309401</v>
      </c>
      <c r="L559" s="18">
        <v>10.010288602087201</v>
      </c>
      <c r="M559" s="16">
        <v>-0.105821068866148</v>
      </c>
      <c r="N559" s="18">
        <v>3.2063572717011399</v>
      </c>
      <c r="O559" s="16">
        <v>-2.4735586381232098E-2</v>
      </c>
      <c r="P559" s="15">
        <v>26857.3</v>
      </c>
      <c r="Q559" s="16">
        <v>-0.47101736580738701</v>
      </c>
      <c r="R559" s="17">
        <v>2764.55</v>
      </c>
      <c r="S559" s="16">
        <v>-0.38453129939578501</v>
      </c>
      <c r="T559" s="17">
        <v>8608.33</v>
      </c>
      <c r="U559" s="16">
        <v>-0.44091624391691697</v>
      </c>
      <c r="V559" s="18">
        <v>9.7148903076450104</v>
      </c>
      <c r="W559" s="16">
        <v>-0.14052065738955899</v>
      </c>
      <c r="X559" s="18">
        <v>3.11991989154691</v>
      </c>
      <c r="Y559" s="16">
        <v>-5.3840093837383099E-2</v>
      </c>
      <c r="Z559" s="15">
        <v>64049.8</v>
      </c>
      <c r="AA559" s="16">
        <v>-0.44599900616841598</v>
      </c>
      <c r="AB559" s="17">
        <v>6520.94</v>
      </c>
      <c r="AC559" s="16">
        <v>-0.36171341539810797</v>
      </c>
      <c r="AD559" s="17">
        <v>19896.02</v>
      </c>
      <c r="AE559" s="16">
        <v>-0.43356913717884898</v>
      </c>
      <c r="AF559" s="18">
        <v>9.82217287691652</v>
      </c>
      <c r="AG559" s="16">
        <v>-0.13204976072445301</v>
      </c>
      <c r="AH559" s="18">
        <v>3.2192267599248501</v>
      </c>
      <c r="AI559" s="16">
        <v>-2.1944194438239101E-2</v>
      </c>
      <c r="AJ559" s="15">
        <v>140759.62</v>
      </c>
      <c r="AK559" s="16">
        <v>-0.32108387062918198</v>
      </c>
      <c r="AL559" s="17">
        <v>13505.3</v>
      </c>
      <c r="AM559" s="16">
        <v>-0.26015463821516399</v>
      </c>
      <c r="AN559" s="17">
        <v>42421.15</v>
      </c>
      <c r="AO559" s="16">
        <v>-0.32178561556199198</v>
      </c>
      <c r="AP559" s="18">
        <v>10.422546703886599</v>
      </c>
      <c r="AQ559" s="16">
        <v>-8.2354010123183496E-2</v>
      </c>
      <c r="AR559" s="18">
        <v>3.3181471978011001</v>
      </c>
      <c r="AS559" s="16">
        <v>1.0346948530022299E-3</v>
      </c>
    </row>
    <row r="560" spans="2:45" x14ac:dyDescent="0.2">
      <c r="B560" s="29"/>
      <c r="C560" s="29"/>
      <c r="D560" s="29"/>
      <c r="E560" s="14" t="s">
        <v>281</v>
      </c>
      <c r="F560" s="15">
        <v>12663.03</v>
      </c>
      <c r="G560" s="16">
        <v>-7.3317716691877199E-2</v>
      </c>
      <c r="H560" s="17">
        <v>1272.44</v>
      </c>
      <c r="I560" s="16">
        <v>-0.104123689565101</v>
      </c>
      <c r="J560" s="17">
        <v>4407.3100000000004</v>
      </c>
      <c r="K560" s="16">
        <v>-0.108816975569512</v>
      </c>
      <c r="L560" s="18">
        <v>9.9517698280468991</v>
      </c>
      <c r="M560" s="16">
        <v>3.4386413073328501E-2</v>
      </c>
      <c r="N560" s="18">
        <v>2.87318795364973</v>
      </c>
      <c r="O560" s="16">
        <v>3.98338589318631E-2</v>
      </c>
      <c r="P560" s="15">
        <v>40828.339999999997</v>
      </c>
      <c r="Q560" s="16">
        <v>-0.122399414135339</v>
      </c>
      <c r="R560" s="17">
        <v>4279.5600000000004</v>
      </c>
      <c r="S560" s="16">
        <v>-0.111283704085193</v>
      </c>
      <c r="T560" s="17">
        <v>14978.17</v>
      </c>
      <c r="U560" s="16">
        <v>-0.110524587379664</v>
      </c>
      <c r="V560" s="18">
        <v>9.5403125554963601</v>
      </c>
      <c r="W560" s="16">
        <v>-1.2507602371242999E-2</v>
      </c>
      <c r="X560" s="18">
        <v>2.7258563629602302</v>
      </c>
      <c r="Y560" s="16">
        <v>-1.33503710020408E-2</v>
      </c>
      <c r="Z560" s="15">
        <v>86099.6</v>
      </c>
      <c r="AA560" s="16">
        <v>-0.118305155491346</v>
      </c>
      <c r="AB560" s="17">
        <v>8984.36</v>
      </c>
      <c r="AC560" s="16">
        <v>-0.104503913651482</v>
      </c>
      <c r="AD560" s="17">
        <v>30866.41</v>
      </c>
      <c r="AE560" s="16">
        <v>-0.114860177811348</v>
      </c>
      <c r="AF560" s="18">
        <v>9.5832758259909401</v>
      </c>
      <c r="AG560" s="16">
        <v>-1.5411839370666499E-2</v>
      </c>
      <c r="AH560" s="18">
        <v>2.789427082709</v>
      </c>
      <c r="AI560" s="16">
        <v>-3.8920152428339599E-3</v>
      </c>
      <c r="AJ560" s="15">
        <v>166161.1</v>
      </c>
      <c r="AK560" s="16">
        <v>-0.14544491882269101</v>
      </c>
      <c r="AL560" s="17">
        <v>17020.05</v>
      </c>
      <c r="AM560" s="16">
        <v>-0.119720731964025</v>
      </c>
      <c r="AN560" s="17">
        <v>58045.4</v>
      </c>
      <c r="AO560" s="16">
        <v>-0.15232886346696201</v>
      </c>
      <c r="AP560" s="18">
        <v>9.7626681472733594</v>
      </c>
      <c r="AQ560" s="16">
        <v>-2.92227566781839E-2</v>
      </c>
      <c r="AR560" s="18">
        <v>2.86260582233907</v>
      </c>
      <c r="AS560" s="16">
        <v>8.1210086643113601E-3</v>
      </c>
    </row>
    <row r="561" spans="2:45" x14ac:dyDescent="0.2">
      <c r="B561" s="29"/>
      <c r="C561" s="29"/>
      <c r="D561" s="29"/>
      <c r="E561" s="14" t="s">
        <v>282</v>
      </c>
      <c r="F561" s="15">
        <v>21249.27</v>
      </c>
      <c r="G561" s="16">
        <v>0.19342990057404599</v>
      </c>
      <c r="H561" s="17">
        <v>1867.25</v>
      </c>
      <c r="I561" s="16">
        <v>0.20147606699568199</v>
      </c>
      <c r="J561" s="17">
        <v>6135.41</v>
      </c>
      <c r="K561" s="16">
        <v>0.22678511800144399</v>
      </c>
      <c r="L561" s="18">
        <v>11.3799812558575</v>
      </c>
      <c r="M561" s="16">
        <v>-6.6969011224304598E-3</v>
      </c>
      <c r="N561" s="18">
        <v>3.46338223525404</v>
      </c>
      <c r="O561" s="16">
        <v>-2.7189127857808599E-2</v>
      </c>
      <c r="P561" s="15">
        <v>69337.86</v>
      </c>
      <c r="Q561" s="16">
        <v>0.16873997716386199</v>
      </c>
      <c r="R561" s="17">
        <v>5947.58</v>
      </c>
      <c r="S561" s="16">
        <v>0.17126073025819599</v>
      </c>
      <c r="T561" s="17">
        <v>19797.689999999999</v>
      </c>
      <c r="U561" s="16">
        <v>0.215473307117795</v>
      </c>
      <c r="V561" s="18">
        <v>11.658163488343201</v>
      </c>
      <c r="W561" s="16">
        <v>-2.15217075857887E-3</v>
      </c>
      <c r="X561" s="18">
        <v>3.5023207252967401</v>
      </c>
      <c r="Y561" s="16">
        <v>-3.8448668251505898E-2</v>
      </c>
      <c r="Z561" s="15">
        <v>138993.85</v>
      </c>
      <c r="AA561" s="16">
        <v>0.19028079880795401</v>
      </c>
      <c r="AB561" s="17">
        <v>11950.07</v>
      </c>
      <c r="AC561" s="16">
        <v>0.194292812897887</v>
      </c>
      <c r="AD561" s="17">
        <v>39021.06</v>
      </c>
      <c r="AE561" s="16">
        <v>0.21316600678073599</v>
      </c>
      <c r="AF561" s="18">
        <v>11.631216386180199</v>
      </c>
      <c r="AG561" s="16">
        <v>-3.35932197414673E-3</v>
      </c>
      <c r="AH561" s="18">
        <v>3.56202138024954</v>
      </c>
      <c r="AI561" s="16">
        <v>-1.8864036615657099E-2</v>
      </c>
      <c r="AJ561" s="15">
        <v>245409.2</v>
      </c>
      <c r="AK561" s="16">
        <v>0.20666850626726199</v>
      </c>
      <c r="AL561" s="17">
        <v>21819.86</v>
      </c>
      <c r="AM561" s="16">
        <v>0.25926114023307401</v>
      </c>
      <c r="AN561" s="17">
        <v>69259.759999999995</v>
      </c>
      <c r="AO561" s="16">
        <v>0.24647903546736499</v>
      </c>
      <c r="AP561" s="18">
        <v>11.247056580564699</v>
      </c>
      <c r="AQ561" s="16">
        <v>-4.1764676353053802E-2</v>
      </c>
      <c r="AR561" s="18">
        <v>3.54331577239078</v>
      </c>
      <c r="AS561" s="16">
        <v>-3.1938386500961598E-2</v>
      </c>
    </row>
    <row r="562" spans="2:45" x14ac:dyDescent="0.2">
      <c r="B562" s="29"/>
      <c r="C562" s="29"/>
      <c r="D562" s="29"/>
      <c r="E562" s="14" t="s">
        <v>283</v>
      </c>
      <c r="F562" s="15">
        <v>26055.71</v>
      </c>
      <c r="G562" s="16">
        <v>9.6567716629876801E-2</v>
      </c>
      <c r="H562" s="17">
        <v>2271.4899999999998</v>
      </c>
      <c r="I562" s="16">
        <v>-1.43626415110715E-2</v>
      </c>
      <c r="J562" s="17">
        <v>7381.93</v>
      </c>
      <c r="K562" s="16">
        <v>1.36310084502092E-2</v>
      </c>
      <c r="L562" s="18">
        <v>11.470757080154399</v>
      </c>
      <c r="M562" s="16">
        <v>0.112546827883041</v>
      </c>
      <c r="N562" s="18">
        <v>3.52966094232809</v>
      </c>
      <c r="O562" s="16">
        <v>8.1821399985063201E-2</v>
      </c>
      <c r="P562" s="15">
        <v>88504.25</v>
      </c>
      <c r="Q562" s="16">
        <v>0.12687765726636999</v>
      </c>
      <c r="R562" s="17">
        <v>7704.43</v>
      </c>
      <c r="S562" s="16">
        <v>1.8894249334793299E-2</v>
      </c>
      <c r="T562" s="17">
        <v>24790.04</v>
      </c>
      <c r="U562" s="16">
        <v>3.1375138282677802E-2</v>
      </c>
      <c r="V562" s="18">
        <v>11.4874494284457</v>
      </c>
      <c r="W562" s="16">
        <v>0.10598097692874001</v>
      </c>
      <c r="X562" s="18">
        <v>3.5701535778078601</v>
      </c>
      <c r="Y562" s="16">
        <v>9.2597266929190403E-2</v>
      </c>
      <c r="Z562" s="15">
        <v>190565.38</v>
      </c>
      <c r="AA562" s="16">
        <v>0.19200809161489499</v>
      </c>
      <c r="AB562" s="17">
        <v>16343.93</v>
      </c>
      <c r="AC562" s="16">
        <v>6.6664882792971794E-2</v>
      </c>
      <c r="AD562" s="17">
        <v>52318.16</v>
      </c>
      <c r="AE562" s="16">
        <v>6.9485257367227896E-2</v>
      </c>
      <c r="AF562" s="18">
        <v>11.659703633091899</v>
      </c>
      <c r="AG562" s="16">
        <v>0.11750945479120201</v>
      </c>
      <c r="AH562" s="18">
        <v>3.6424327613968099</v>
      </c>
      <c r="AI562" s="16">
        <v>0.11456243403418601</v>
      </c>
      <c r="AJ562" s="15">
        <v>323242.39</v>
      </c>
      <c r="AK562" s="16">
        <v>0.18259048987545201</v>
      </c>
      <c r="AL562" s="17">
        <v>28636.41</v>
      </c>
      <c r="AM562" s="16">
        <v>0.114744302666107</v>
      </c>
      <c r="AN562" s="17">
        <v>91002.47</v>
      </c>
      <c r="AO562" s="16">
        <v>8.7454154894199304E-2</v>
      </c>
      <c r="AP562" s="18">
        <v>11.2878112165596</v>
      </c>
      <c r="AQ562" s="16">
        <v>6.0862555697372603E-2</v>
      </c>
      <c r="AR562" s="18">
        <v>3.5520177639134398</v>
      </c>
      <c r="AS562" s="16">
        <v>8.7485375409235802E-2</v>
      </c>
    </row>
    <row r="563" spans="2:45" x14ac:dyDescent="0.2">
      <c r="B563" s="29"/>
      <c r="C563" s="29"/>
      <c r="D563" s="29"/>
      <c r="E563" s="14" t="s">
        <v>284</v>
      </c>
      <c r="F563" s="15">
        <v>26798.13</v>
      </c>
      <c r="G563" s="16">
        <v>5.5037842281308501E-2</v>
      </c>
      <c r="H563" s="17">
        <v>2425.92</v>
      </c>
      <c r="I563" s="16">
        <v>4.8946694800926997E-2</v>
      </c>
      <c r="J563" s="17">
        <v>10119.32</v>
      </c>
      <c r="K563" s="16">
        <v>6.1694691904244099E-2</v>
      </c>
      <c r="L563" s="18">
        <v>11.046584388603099</v>
      </c>
      <c r="M563" s="16">
        <v>5.80691803556092E-3</v>
      </c>
      <c r="N563" s="18">
        <v>2.6482145045319299</v>
      </c>
      <c r="O563" s="16">
        <v>-6.2700225156027004E-3</v>
      </c>
      <c r="P563" s="15">
        <v>90015.67</v>
      </c>
      <c r="Q563" s="16">
        <v>2.8667280407482398E-2</v>
      </c>
      <c r="R563" s="17">
        <v>8217.16</v>
      </c>
      <c r="S563" s="16">
        <v>3.9823042445010601E-2</v>
      </c>
      <c r="T563" s="17">
        <v>34586.980000000003</v>
      </c>
      <c r="U563" s="16">
        <v>4.8421032210464003E-2</v>
      </c>
      <c r="V563" s="18">
        <v>10.9545962351956</v>
      </c>
      <c r="W563" s="16">
        <v>-1.0728519740529E-2</v>
      </c>
      <c r="X563" s="18">
        <v>2.6025883150248998</v>
      </c>
      <c r="Y563" s="16">
        <v>-1.8841430299555598E-2</v>
      </c>
      <c r="Z563" s="15">
        <v>182027.59</v>
      </c>
      <c r="AA563" s="16">
        <v>4.8281599935131703E-2</v>
      </c>
      <c r="AB563" s="17">
        <v>15982.16</v>
      </c>
      <c r="AC563" s="16">
        <v>2.8124209953444501E-2</v>
      </c>
      <c r="AD563" s="17">
        <v>67071.97</v>
      </c>
      <c r="AE563" s="16">
        <v>3.1252474464297297E-2</v>
      </c>
      <c r="AF563" s="18">
        <v>11.389423582294301</v>
      </c>
      <c r="AG563" s="16">
        <v>1.9605987084576001E-2</v>
      </c>
      <c r="AH563" s="18">
        <v>2.71391447127615</v>
      </c>
      <c r="AI563" s="16">
        <v>1.65130517429114E-2</v>
      </c>
      <c r="AJ563" s="15">
        <v>324142.55</v>
      </c>
      <c r="AK563" s="16">
        <v>-5.4395573203484003E-2</v>
      </c>
      <c r="AL563" s="17">
        <v>28654.32</v>
      </c>
      <c r="AM563" s="16">
        <v>-5.8937741942158103E-2</v>
      </c>
      <c r="AN563" s="17">
        <v>119718.18</v>
      </c>
      <c r="AO563" s="16">
        <v>-6.07183573901727E-2</v>
      </c>
      <c r="AP563" s="18">
        <v>11.3121703812898</v>
      </c>
      <c r="AQ563" s="16">
        <v>4.8266400015320203E-3</v>
      </c>
      <c r="AR563" s="18">
        <v>2.7075465898328899</v>
      </c>
      <c r="AS563" s="16">
        <v>6.7315104435775397E-3</v>
      </c>
    </row>
    <row r="564" spans="2:45" x14ac:dyDescent="0.2">
      <c r="B564" s="29"/>
      <c r="C564" s="29"/>
      <c r="D564" s="29"/>
      <c r="E564" s="14" t="s">
        <v>285</v>
      </c>
      <c r="F564" s="15">
        <v>11720.92</v>
      </c>
      <c r="G564" s="16">
        <v>-0.11904973069991</v>
      </c>
      <c r="H564" s="17">
        <v>1188.6500000000001</v>
      </c>
      <c r="I564" s="16">
        <v>-3.1831102929797198E-2</v>
      </c>
      <c r="J564" s="17">
        <v>4990.24</v>
      </c>
      <c r="K564" s="16">
        <v>-3.3202754174077101E-2</v>
      </c>
      <c r="L564" s="18">
        <v>9.8606991124384802</v>
      </c>
      <c r="M564" s="16">
        <v>-9.0086169917301201E-2</v>
      </c>
      <c r="N564" s="18">
        <v>2.3487687966911399</v>
      </c>
      <c r="O564" s="16">
        <v>-8.8795222469313706E-2</v>
      </c>
      <c r="P564" s="15">
        <v>40891.07</v>
      </c>
      <c r="Q564" s="16">
        <v>2.87271262634534E-2</v>
      </c>
      <c r="R564" s="17">
        <v>4156.49</v>
      </c>
      <c r="S564" s="16">
        <v>7.1622119839430204E-2</v>
      </c>
      <c r="T564" s="17">
        <v>17508.810000000001</v>
      </c>
      <c r="U564" s="16">
        <v>7.0978724549528402E-2</v>
      </c>
      <c r="V564" s="18">
        <v>9.8378848499575398</v>
      </c>
      <c r="W564" s="16">
        <v>-4.00280964547505E-2</v>
      </c>
      <c r="X564" s="18">
        <v>2.3354568357301302</v>
      </c>
      <c r="Y564" s="16">
        <v>-3.9451389012276301E-2</v>
      </c>
      <c r="Z564" s="15">
        <v>81034.559999999998</v>
      </c>
      <c r="AA564" s="16">
        <v>1.82848444972254E-3</v>
      </c>
      <c r="AB564" s="17">
        <v>7987.11</v>
      </c>
      <c r="AC564" s="16">
        <v>2.09948522728872E-2</v>
      </c>
      <c r="AD564" s="17">
        <v>33691.29</v>
      </c>
      <c r="AE564" s="16">
        <v>2.03693541118493E-2</v>
      </c>
      <c r="AF564" s="18">
        <v>10.145667206286101</v>
      </c>
      <c r="AG564" s="16">
        <v>-1.87722472650057E-2</v>
      </c>
      <c r="AH564" s="18">
        <v>2.4052079929263601</v>
      </c>
      <c r="AI564" s="16">
        <v>-1.8170743356228199E-2</v>
      </c>
      <c r="AJ564" s="15">
        <v>155786.75</v>
      </c>
      <c r="AK564" s="16">
        <v>0.132244711247955</v>
      </c>
      <c r="AL564" s="17">
        <v>14591.46</v>
      </c>
      <c r="AM564" s="16">
        <v>5.6914856244264303E-2</v>
      </c>
      <c r="AN564" s="17">
        <v>60014.41</v>
      </c>
      <c r="AO564" s="16">
        <v>6.3432894004741905E-2</v>
      </c>
      <c r="AP564" s="18">
        <v>10.6765704048807</v>
      </c>
      <c r="AQ564" s="16">
        <v>7.1273342936416198E-2</v>
      </c>
      <c r="AR564" s="18">
        <v>2.5958224033194699</v>
      </c>
      <c r="AS564" s="16">
        <v>6.4707249165555702E-2</v>
      </c>
    </row>
    <row r="565" spans="2:45" x14ac:dyDescent="0.2">
      <c r="B565" s="29"/>
      <c r="C565" s="29"/>
      <c r="D565" s="29"/>
      <c r="E565" s="14" t="s">
        <v>286</v>
      </c>
      <c r="F565" s="15">
        <v>50993.15</v>
      </c>
      <c r="G565" s="16">
        <v>0.29501051765984099</v>
      </c>
      <c r="H565" s="17">
        <v>8433.9</v>
      </c>
      <c r="I565" s="16">
        <v>0.351582206467287</v>
      </c>
      <c r="J565" s="17">
        <v>15167.84</v>
      </c>
      <c r="K565" s="16">
        <v>0.205246947915111</v>
      </c>
      <c r="L565" s="18">
        <v>6.0462123098447904</v>
      </c>
      <c r="M565" s="16">
        <v>-4.1855899357621497E-2</v>
      </c>
      <c r="N565" s="18">
        <v>3.3619256268525999</v>
      </c>
      <c r="O565" s="16">
        <v>7.4477325912342504E-2</v>
      </c>
      <c r="P565" s="15">
        <v>164639.4</v>
      </c>
      <c r="Q565" s="16">
        <v>0.211840127496881</v>
      </c>
      <c r="R565" s="17">
        <v>25928.77</v>
      </c>
      <c r="S565" s="16">
        <v>0.244294473640389</v>
      </c>
      <c r="T565" s="17">
        <v>49528.03</v>
      </c>
      <c r="U565" s="16">
        <v>0.161356681759667</v>
      </c>
      <c r="V565" s="18">
        <v>6.3496802972142499</v>
      </c>
      <c r="W565" s="16">
        <v>-2.6082528558177699E-2</v>
      </c>
      <c r="X565" s="18">
        <v>3.3241661338034199</v>
      </c>
      <c r="Y565" s="16">
        <v>4.3469372097400601E-2</v>
      </c>
      <c r="Z565" s="15">
        <v>329859.58</v>
      </c>
      <c r="AA565" s="16">
        <v>0.24301043145057799</v>
      </c>
      <c r="AB565" s="17">
        <v>52078.71</v>
      </c>
      <c r="AC565" s="16">
        <v>0.19551601521520101</v>
      </c>
      <c r="AD565" s="17">
        <v>98890.27</v>
      </c>
      <c r="AE565" s="16">
        <v>0.154610829844057</v>
      </c>
      <c r="AF565" s="18">
        <v>6.3338661806331196</v>
      </c>
      <c r="AG565" s="16">
        <v>3.9727126722621402E-2</v>
      </c>
      <c r="AH565" s="18">
        <v>3.3356120880244302</v>
      </c>
      <c r="AI565" s="16">
        <v>7.6562248786857703E-2</v>
      </c>
      <c r="AJ565" s="15">
        <v>567029.89</v>
      </c>
      <c r="AK565" s="16">
        <v>0.34762999909616099</v>
      </c>
      <c r="AL565" s="17">
        <v>89672.5</v>
      </c>
      <c r="AM565" s="16">
        <v>0.407576875382611</v>
      </c>
      <c r="AN565" s="17">
        <v>169478.83</v>
      </c>
      <c r="AO565" s="16">
        <v>0.19104951175276999</v>
      </c>
      <c r="AP565" s="18">
        <v>6.3233420502383701</v>
      </c>
      <c r="AQ565" s="16">
        <v>-4.2588704982919501E-2</v>
      </c>
      <c r="AR565" s="18">
        <v>3.34572695598618</v>
      </c>
      <c r="AS565" s="16">
        <v>0.13146429749420299</v>
      </c>
    </row>
    <row r="566" spans="2:45" x14ac:dyDescent="0.2">
      <c r="B566" s="29"/>
      <c r="C566" s="29"/>
      <c r="D566" s="29"/>
      <c r="E566" s="14" t="s">
        <v>287</v>
      </c>
      <c r="F566" s="15">
        <v>24776.73</v>
      </c>
      <c r="G566" s="16">
        <v>4.53275538807109E-2</v>
      </c>
      <c r="H566" s="17">
        <v>2579.9699999999998</v>
      </c>
      <c r="I566" s="16">
        <v>4.7103993246506402E-2</v>
      </c>
      <c r="J566" s="17">
        <v>8356.73</v>
      </c>
      <c r="K566" s="16">
        <v>1.9944296085103501E-2</v>
      </c>
      <c r="L566" s="18">
        <v>9.6034953894812691</v>
      </c>
      <c r="M566" s="16">
        <v>-1.6965262068076E-3</v>
      </c>
      <c r="N566" s="18">
        <v>2.9648833933847301</v>
      </c>
      <c r="O566" s="16">
        <v>2.4886905974215601E-2</v>
      </c>
      <c r="P566" s="15">
        <v>85342.66</v>
      </c>
      <c r="Q566" s="16">
        <v>5.57437336808001E-2</v>
      </c>
      <c r="R566" s="17">
        <v>8945.6200000000008</v>
      </c>
      <c r="S566" s="16">
        <v>7.4030318092644598E-2</v>
      </c>
      <c r="T566" s="17">
        <v>28374.37</v>
      </c>
      <c r="U566" s="16">
        <v>2.6884895861607298E-2</v>
      </c>
      <c r="V566" s="18">
        <v>9.5401615539224807</v>
      </c>
      <c r="W566" s="16">
        <v>-1.7026134275538399E-2</v>
      </c>
      <c r="X566" s="18">
        <v>3.0077376167294601</v>
      </c>
      <c r="Y566" s="16">
        <v>2.8103283956648899E-2</v>
      </c>
      <c r="Z566" s="15">
        <v>210464.11</v>
      </c>
      <c r="AA566" s="16">
        <v>0.26609826706259099</v>
      </c>
      <c r="AB566" s="17">
        <v>19493.8</v>
      </c>
      <c r="AC566" s="16">
        <v>0.105791539082026</v>
      </c>
      <c r="AD566" s="17">
        <v>64518.66</v>
      </c>
      <c r="AE566" s="16">
        <v>0.12313561186746599</v>
      </c>
      <c r="AF566" s="18">
        <v>10.7964640039397</v>
      </c>
      <c r="AG566" s="16">
        <v>0.14497011626046999</v>
      </c>
      <c r="AH566" s="18">
        <v>3.2620657341612498</v>
      </c>
      <c r="AI566" s="16">
        <v>0.12728886314753901</v>
      </c>
      <c r="AJ566" s="15">
        <v>336557.3</v>
      </c>
      <c r="AK566" s="16">
        <v>0.20011337981682401</v>
      </c>
      <c r="AL566" s="17">
        <v>32703.32</v>
      </c>
      <c r="AM566" s="16">
        <v>6.5833814593727197E-2</v>
      </c>
      <c r="AN566" s="17">
        <v>107980.57</v>
      </c>
      <c r="AO566" s="16">
        <v>9.48773435605169E-2</v>
      </c>
      <c r="AP566" s="18">
        <v>10.291227312701</v>
      </c>
      <c r="AQ566" s="16">
        <v>0.125985461696279</v>
      </c>
      <c r="AR566" s="18">
        <v>3.1168320374674798</v>
      </c>
      <c r="AS566" s="16">
        <v>9.6116735701262696E-2</v>
      </c>
    </row>
    <row r="567" spans="2:45" x14ac:dyDescent="0.2">
      <c r="B567" s="29"/>
      <c r="C567" s="29"/>
      <c r="D567" s="29"/>
      <c r="E567" s="14" t="s">
        <v>288</v>
      </c>
      <c r="F567" s="15">
        <v>26857.08</v>
      </c>
      <c r="G567" s="16">
        <v>0.33138808580504697</v>
      </c>
      <c r="H567" s="17">
        <v>2375.42</v>
      </c>
      <c r="I567" s="16">
        <v>0.43047609871249798</v>
      </c>
      <c r="J567" s="17">
        <v>7442.07</v>
      </c>
      <c r="K567" s="16">
        <v>0.37069337056260099</v>
      </c>
      <c r="L567" s="18">
        <v>11.306244790395001</v>
      </c>
      <c r="M567" s="16">
        <v>-6.9269254478725895E-2</v>
      </c>
      <c r="N567" s="18">
        <v>3.6088185142037101</v>
      </c>
      <c r="O567" s="16">
        <v>-2.8675475931879399E-2</v>
      </c>
      <c r="P567" s="15">
        <v>89938.12</v>
      </c>
      <c r="Q567" s="16">
        <v>0.27114387956302999</v>
      </c>
      <c r="R567" s="17">
        <v>7831.31</v>
      </c>
      <c r="S567" s="16">
        <v>0.35813818782181001</v>
      </c>
      <c r="T567" s="17">
        <v>24930.560000000001</v>
      </c>
      <c r="U567" s="16">
        <v>0.32865410309335502</v>
      </c>
      <c r="V567" s="18">
        <v>11.484428531114199</v>
      </c>
      <c r="W567" s="16">
        <v>-6.4054091872861402E-2</v>
      </c>
      <c r="X567" s="18">
        <v>3.6075451173178599</v>
      </c>
      <c r="Y567" s="16">
        <v>-4.3284571504675198E-2</v>
      </c>
      <c r="Z567" s="15">
        <v>174039.27</v>
      </c>
      <c r="AA567" s="16">
        <v>0.219407024063351</v>
      </c>
      <c r="AB567" s="17">
        <v>14814.06</v>
      </c>
      <c r="AC567" s="16">
        <v>0.28253264107672099</v>
      </c>
      <c r="AD567" s="17">
        <v>47478.59</v>
      </c>
      <c r="AE567" s="16">
        <v>0.269377836667822</v>
      </c>
      <c r="AF567" s="18">
        <v>11.748249298301699</v>
      </c>
      <c r="AG567" s="16">
        <v>-4.92195013145037E-2</v>
      </c>
      <c r="AH567" s="18">
        <v>3.66563686916566</v>
      </c>
      <c r="AI567" s="16">
        <v>-3.9366381829736598E-2</v>
      </c>
      <c r="AJ567" s="15">
        <v>312326.21999999997</v>
      </c>
      <c r="AK567" s="16">
        <v>0.23744309695664101</v>
      </c>
      <c r="AL567" s="17">
        <v>26622.43</v>
      </c>
      <c r="AM567" s="16">
        <v>0.288171916060663</v>
      </c>
      <c r="AN567" s="17">
        <v>84826</v>
      </c>
      <c r="AO567" s="16">
        <v>0.28062267495937798</v>
      </c>
      <c r="AP567" s="18">
        <v>11.731694664987399</v>
      </c>
      <c r="AQ567" s="16">
        <v>-3.9380472801452703E-2</v>
      </c>
      <c r="AR567" s="18">
        <v>3.6819633131351202</v>
      </c>
      <c r="AS567" s="16">
        <v>-3.37176428678388E-2</v>
      </c>
    </row>
    <row r="568" spans="2:45" x14ac:dyDescent="0.2">
      <c r="B568" s="29"/>
      <c r="C568" s="29"/>
      <c r="D568" s="29"/>
      <c r="E568" s="14" t="s">
        <v>289</v>
      </c>
      <c r="F568" s="15">
        <v>11609.01</v>
      </c>
      <c r="G568" s="16">
        <v>-0.25304453739825</v>
      </c>
      <c r="H568" s="17">
        <v>824.75</v>
      </c>
      <c r="I568" s="16">
        <v>-0.226364122430985</v>
      </c>
      <c r="J568" s="17">
        <v>2953.7</v>
      </c>
      <c r="K568" s="16">
        <v>-3.9800008452178501E-2</v>
      </c>
      <c r="L568" s="18">
        <v>14.075792664443799</v>
      </c>
      <c r="M568" s="16">
        <v>-3.4487044539742197E-2</v>
      </c>
      <c r="N568" s="18">
        <v>3.9303280631072899</v>
      </c>
      <c r="O568" s="16">
        <v>-0.22208345222157899</v>
      </c>
      <c r="P568" s="15">
        <v>34553.4</v>
      </c>
      <c r="Q568" s="16">
        <v>-0.101710196288855</v>
      </c>
      <c r="R568" s="17">
        <v>2753.25</v>
      </c>
      <c r="S568" s="16">
        <v>-0.12903531942489299</v>
      </c>
      <c r="T568" s="17">
        <v>10191.19</v>
      </c>
      <c r="U568" s="16">
        <v>-3.69688946090731E-2</v>
      </c>
      <c r="V568" s="18">
        <v>12.5500408608009</v>
      </c>
      <c r="W568" s="16">
        <v>3.1373399800775303E-2</v>
      </c>
      <c r="X568" s="18">
        <v>3.3905167110023502</v>
      </c>
      <c r="Y568" s="16">
        <v>-6.7226594569343198E-2</v>
      </c>
      <c r="Z568" s="15">
        <v>66637.36</v>
      </c>
      <c r="AA568" s="16">
        <v>-5.6057851327471202E-2</v>
      </c>
      <c r="AB568" s="17">
        <v>5439.16</v>
      </c>
      <c r="AC568" s="16">
        <v>-0.121653613241825</v>
      </c>
      <c r="AD568" s="17">
        <v>19980.919999999998</v>
      </c>
      <c r="AE568" s="16">
        <v>-5.2741116775334301E-2</v>
      </c>
      <c r="AF568" s="18">
        <v>12.2514064671751</v>
      </c>
      <c r="AG568" s="16">
        <v>7.4680971998366596E-2</v>
      </c>
      <c r="AH568" s="18">
        <v>3.3350496373540399</v>
      </c>
      <c r="AI568" s="16">
        <v>-3.50140242638434E-3</v>
      </c>
      <c r="AJ568" s="15">
        <v>146826.73000000001</v>
      </c>
      <c r="AK568" s="16">
        <v>7.7905060312785504E-2</v>
      </c>
      <c r="AL568" s="17">
        <v>10905.62</v>
      </c>
      <c r="AM568" s="16">
        <v>-9.9397567974895504E-2</v>
      </c>
      <c r="AN568" s="17">
        <v>36301.43</v>
      </c>
      <c r="AO568" s="16">
        <v>-0.108601898382164</v>
      </c>
      <c r="AP568" s="18">
        <v>13.4634005219327</v>
      </c>
      <c r="AQ568" s="16">
        <v>0.196871140897317</v>
      </c>
      <c r="AR568" s="18">
        <v>4.0446541637615896</v>
      </c>
      <c r="AS568" s="16">
        <v>0.20922970147283201</v>
      </c>
    </row>
    <row r="569" spans="2:45" x14ac:dyDescent="0.2">
      <c r="B569" s="29"/>
      <c r="C569" s="29"/>
      <c r="D569" s="29"/>
      <c r="E569" s="14" t="s">
        <v>290</v>
      </c>
      <c r="F569" s="15">
        <v>18069.89</v>
      </c>
      <c r="G569" s="16">
        <v>0.310664098029858</v>
      </c>
      <c r="H569" s="17">
        <v>1100.6199999999999</v>
      </c>
      <c r="I569" s="16">
        <v>0.348617220717795</v>
      </c>
      <c r="J569" s="17">
        <v>4898.66</v>
      </c>
      <c r="K569" s="16">
        <v>0.30167191020789902</v>
      </c>
      <c r="L569" s="18">
        <v>16.417918991114099</v>
      </c>
      <c r="M569" s="16">
        <v>-2.8142249783624701E-2</v>
      </c>
      <c r="N569" s="18">
        <v>3.68874141091645</v>
      </c>
      <c r="O569" s="16">
        <v>6.9081830463115302E-3</v>
      </c>
      <c r="P569" s="15">
        <v>58569.7</v>
      </c>
      <c r="Q569" s="16">
        <v>0.14176096428513599</v>
      </c>
      <c r="R569" s="17">
        <v>3513.83</v>
      </c>
      <c r="S569" s="16">
        <v>0.15622645234530499</v>
      </c>
      <c r="T569" s="17">
        <v>15870.24</v>
      </c>
      <c r="U569" s="16">
        <v>0.12567747097363599</v>
      </c>
      <c r="V569" s="18">
        <v>16.668336259864599</v>
      </c>
      <c r="W569" s="16">
        <v>-1.2510947168547301E-2</v>
      </c>
      <c r="X569" s="18">
        <v>3.6905365010233</v>
      </c>
      <c r="Y569" s="16">
        <v>1.42878344163618E-2</v>
      </c>
      <c r="Z569" s="15">
        <v>118183.56</v>
      </c>
      <c r="AA569" s="16">
        <v>0.111581325883386</v>
      </c>
      <c r="AB569" s="17">
        <v>7196.42</v>
      </c>
      <c r="AC569" s="16">
        <v>0.13093999578829599</v>
      </c>
      <c r="AD569" s="17">
        <v>32591.83</v>
      </c>
      <c r="AE569" s="16">
        <v>0.114813150157139</v>
      </c>
      <c r="AF569" s="18">
        <v>16.4225489896365</v>
      </c>
      <c r="AG569" s="16">
        <v>-1.71173271588267E-2</v>
      </c>
      <c r="AH569" s="18">
        <v>3.6261713441681498</v>
      </c>
      <c r="AI569" s="16">
        <v>-2.8989829132334698E-3</v>
      </c>
      <c r="AJ569" s="15">
        <v>201045.59</v>
      </c>
      <c r="AK569" s="16">
        <v>4.8860658270102303E-2</v>
      </c>
      <c r="AL569" s="17">
        <v>12150.44</v>
      </c>
      <c r="AM569" s="16">
        <v>4.6844373910653499E-2</v>
      </c>
      <c r="AN569" s="17">
        <v>55162.74</v>
      </c>
      <c r="AO569" s="16">
        <v>3.9188026797511898E-2</v>
      </c>
      <c r="AP569" s="18">
        <v>16.546362930066699</v>
      </c>
      <c r="AQ569" s="16">
        <v>1.92605931664581E-3</v>
      </c>
      <c r="AR569" s="18">
        <v>3.64459035211086</v>
      </c>
      <c r="AS569" s="16">
        <v>9.3078742471646696E-3</v>
      </c>
    </row>
    <row r="570" spans="2:45" x14ac:dyDescent="0.2">
      <c r="B570" s="29"/>
      <c r="C570" s="29"/>
      <c r="D570" s="29"/>
      <c r="E570" s="14" t="s">
        <v>291</v>
      </c>
      <c r="F570" s="15">
        <v>8900.2800000000007</v>
      </c>
      <c r="G570" s="16">
        <v>-4.9346953947115302E-2</v>
      </c>
      <c r="H570" s="17">
        <v>852.54</v>
      </c>
      <c r="I570" s="16">
        <v>0.25893766889646902</v>
      </c>
      <c r="J570" s="17">
        <v>2614.2800000000002</v>
      </c>
      <c r="K570" s="16">
        <v>0.228653607549724</v>
      </c>
      <c r="L570" s="18">
        <v>10.439721303399301</v>
      </c>
      <c r="M570" s="16">
        <v>-0.24487679609572199</v>
      </c>
      <c r="N570" s="18">
        <v>3.4044861300243299</v>
      </c>
      <c r="O570" s="16">
        <v>-0.22626439200487899</v>
      </c>
      <c r="P570" s="15">
        <v>33028.97</v>
      </c>
      <c r="Q570" s="16">
        <v>-7.5094684638896195E-2</v>
      </c>
      <c r="R570" s="17">
        <v>2882.42</v>
      </c>
      <c r="S570" s="16">
        <v>0.16883137948233401</v>
      </c>
      <c r="T570" s="17">
        <v>8934.11</v>
      </c>
      <c r="U570" s="16">
        <v>0.111441335305556</v>
      </c>
      <c r="V570" s="18">
        <v>11.458763816515299</v>
      </c>
      <c r="W570" s="16">
        <v>-0.20869226169241201</v>
      </c>
      <c r="X570" s="18">
        <v>3.6969513471403399</v>
      </c>
      <c r="Y570" s="16">
        <v>-0.167832537821863</v>
      </c>
      <c r="Z570" s="15">
        <v>77627.350000000006</v>
      </c>
      <c r="AA570" s="16">
        <v>-2.8523926684404202E-2</v>
      </c>
      <c r="AB570" s="17">
        <v>6342.19</v>
      </c>
      <c r="AC570" s="16">
        <v>0.179192030373232</v>
      </c>
      <c r="AD570" s="17">
        <v>19858.27</v>
      </c>
      <c r="AE570" s="16">
        <v>0.129715236896779</v>
      </c>
      <c r="AF570" s="18">
        <v>12.2398335590703</v>
      </c>
      <c r="AG570" s="16">
        <v>-0.17615108625852199</v>
      </c>
      <c r="AH570" s="18">
        <v>3.90906911830688</v>
      </c>
      <c r="AI570" s="16">
        <v>-0.140069956050032</v>
      </c>
      <c r="AJ570" s="15">
        <v>134235.24</v>
      </c>
      <c r="AK570" s="16">
        <v>-1.3236580434766301E-2</v>
      </c>
      <c r="AL570" s="17">
        <v>10932.27</v>
      </c>
      <c r="AM570" s="16">
        <v>0.175181830495065</v>
      </c>
      <c r="AN570" s="17">
        <v>34102.58</v>
      </c>
      <c r="AO570" s="16">
        <v>0.12577448910705799</v>
      </c>
      <c r="AP570" s="18">
        <v>12.278807603544401</v>
      </c>
      <c r="AQ570" s="16">
        <v>-0.160331283245297</v>
      </c>
      <c r="AR570" s="18">
        <v>3.9362194883788799</v>
      </c>
      <c r="AS570" s="16">
        <v>-0.12348038695750201</v>
      </c>
    </row>
    <row r="571" spans="2:45" x14ac:dyDescent="0.2">
      <c r="B571" s="29"/>
      <c r="C571" s="29"/>
      <c r="D571" s="29"/>
      <c r="E571" s="14" t="s">
        <v>292</v>
      </c>
      <c r="F571" s="15">
        <v>52019.99</v>
      </c>
      <c r="G571" s="16">
        <v>7.6922105517684497E-2</v>
      </c>
      <c r="H571" s="17">
        <v>3306.35</v>
      </c>
      <c r="I571" s="16">
        <v>2.18882223314266E-2</v>
      </c>
      <c r="J571" s="17">
        <v>13080.91</v>
      </c>
      <c r="K571" s="16">
        <v>0.123747040489878</v>
      </c>
      <c r="L571" s="18">
        <v>15.7333585373599</v>
      </c>
      <c r="M571" s="16">
        <v>5.3855090981182699E-2</v>
      </c>
      <c r="N571" s="18">
        <v>3.9767867831825199</v>
      </c>
      <c r="O571" s="16">
        <v>-4.1668572450060698E-2</v>
      </c>
      <c r="P571" s="15">
        <v>171713.27</v>
      </c>
      <c r="Q571" s="16">
        <v>-2.9175406192545598E-2</v>
      </c>
      <c r="R571" s="17">
        <v>10871.86</v>
      </c>
      <c r="S571" s="16">
        <v>-8.6895539235777697E-2</v>
      </c>
      <c r="T571" s="17">
        <v>43309.22</v>
      </c>
      <c r="U571" s="16">
        <v>2.9809368889780901E-2</v>
      </c>
      <c r="V571" s="18">
        <v>15.7942863502657</v>
      </c>
      <c r="W571" s="16">
        <v>6.3213066547636004E-2</v>
      </c>
      <c r="X571" s="18">
        <v>3.9648201930212501</v>
      </c>
      <c r="Y571" s="16">
        <v>-5.7277372749013698E-2</v>
      </c>
      <c r="Z571" s="15">
        <v>362021</v>
      </c>
      <c r="AA571" s="16">
        <v>6.3897973048090306E-2</v>
      </c>
      <c r="AB571" s="17">
        <v>23175.02</v>
      </c>
      <c r="AC571" s="16">
        <v>5.73254684506668E-2</v>
      </c>
      <c r="AD571" s="17">
        <v>89588.74</v>
      </c>
      <c r="AE571" s="16">
        <v>9.2910001944550596E-2</v>
      </c>
      <c r="AF571" s="18">
        <v>15.6211731424611</v>
      </c>
      <c r="AG571" s="16">
        <v>6.2161602964641996E-3</v>
      </c>
      <c r="AH571" s="18">
        <v>4.0409207674982399</v>
      </c>
      <c r="AI571" s="16">
        <v>-2.65456705902966E-2</v>
      </c>
      <c r="AJ571" s="15">
        <v>633341.31999999995</v>
      </c>
      <c r="AK571" s="16">
        <v>2.8216157620042401E-2</v>
      </c>
      <c r="AL571" s="17">
        <v>41411.68</v>
      </c>
      <c r="AM571" s="16">
        <v>3.1998120000488503E-2</v>
      </c>
      <c r="AN571" s="17">
        <v>155124.64000000001</v>
      </c>
      <c r="AO571" s="16">
        <v>6.6194017879807497E-3</v>
      </c>
      <c r="AP571" s="18">
        <v>15.2937847486506</v>
      </c>
      <c r="AQ571" s="16">
        <v>-3.6646989051145199E-3</v>
      </c>
      <c r="AR571" s="18">
        <v>4.0827899423328198</v>
      </c>
      <c r="AS571" s="16">
        <v>2.1454738299004499E-2</v>
      </c>
    </row>
    <row r="572" spans="2:45" x14ac:dyDescent="0.2">
      <c r="B572" s="29"/>
      <c r="C572" s="29"/>
      <c r="D572" s="29"/>
      <c r="E572" s="14" t="s">
        <v>293</v>
      </c>
      <c r="F572" s="15">
        <v>3226.32</v>
      </c>
      <c r="G572" s="16">
        <v>-2.43819833986E-2</v>
      </c>
      <c r="H572" s="17">
        <v>247.74</v>
      </c>
      <c r="I572" s="16">
        <v>-6.8051010044013205E-2</v>
      </c>
      <c r="J572" s="17">
        <v>1036.27</v>
      </c>
      <c r="K572" s="16">
        <v>-1.88788214464925E-2</v>
      </c>
      <c r="L572" s="18">
        <v>13.0230079922499</v>
      </c>
      <c r="M572" s="16">
        <v>4.6857743413054799E-2</v>
      </c>
      <c r="N572" s="18">
        <v>3.1133970876316002</v>
      </c>
      <c r="O572" s="16">
        <v>-5.6090542864652903E-3</v>
      </c>
      <c r="P572" s="15">
        <v>11721.3</v>
      </c>
      <c r="Q572" s="16">
        <v>-9.7592409530584401E-2</v>
      </c>
      <c r="R572" s="17">
        <v>910.68</v>
      </c>
      <c r="S572" s="16">
        <v>-0.134030029573139</v>
      </c>
      <c r="T572" s="17">
        <v>3806.27</v>
      </c>
      <c r="U572" s="16">
        <v>-0.106813408581586</v>
      </c>
      <c r="V572" s="18">
        <v>12.870931611543</v>
      </c>
      <c r="W572" s="16">
        <v>4.2077232798953902E-2</v>
      </c>
      <c r="X572" s="18">
        <v>3.0794715035980098</v>
      </c>
      <c r="Y572" s="16">
        <v>1.03237096700683E-2</v>
      </c>
      <c r="Z572" s="15">
        <v>24156.69</v>
      </c>
      <c r="AA572" s="16">
        <v>-6.0704094079330903E-2</v>
      </c>
      <c r="AB572" s="17">
        <v>1843.96</v>
      </c>
      <c r="AC572" s="16">
        <v>-0.11743533781326</v>
      </c>
      <c r="AD572" s="17">
        <v>7585.86</v>
      </c>
      <c r="AE572" s="16">
        <v>-9.7501606110357505E-2</v>
      </c>
      <c r="AF572" s="18">
        <v>13.100441441246</v>
      </c>
      <c r="AG572" s="16">
        <v>6.4279985551840696E-2</v>
      </c>
      <c r="AH572" s="18">
        <v>3.1844365701449799</v>
      </c>
      <c r="AI572" s="16">
        <v>4.0772939076860297E-2</v>
      </c>
      <c r="AJ572" s="15">
        <v>40322.74</v>
      </c>
      <c r="AK572" s="16">
        <v>-6.8501599980040906E-2</v>
      </c>
      <c r="AL572" s="17">
        <v>3187.29</v>
      </c>
      <c r="AM572" s="16">
        <v>-0.119839503377278</v>
      </c>
      <c r="AN572" s="17">
        <v>12999.62</v>
      </c>
      <c r="AO572" s="16">
        <v>-0.107119283421674</v>
      </c>
      <c r="AP572" s="18">
        <v>12.651104857104301</v>
      </c>
      <c r="AQ572" s="16">
        <v>5.8327888600120399E-2</v>
      </c>
      <c r="AR572" s="18">
        <v>3.1018398999355399</v>
      </c>
      <c r="AS572" s="16">
        <v>4.32506635260562E-2</v>
      </c>
    </row>
    <row r="573" spans="2:45" x14ac:dyDescent="0.2">
      <c r="B573" s="29"/>
      <c r="C573" s="29"/>
      <c r="D573" s="29"/>
      <c r="E573" s="14" t="s">
        <v>294</v>
      </c>
      <c r="F573" s="15">
        <v>64793.03</v>
      </c>
      <c r="G573" s="16">
        <v>0.10916524111618001</v>
      </c>
      <c r="H573" s="17">
        <v>3926.87</v>
      </c>
      <c r="I573" s="16">
        <v>0.140080362793884</v>
      </c>
      <c r="J573" s="17">
        <v>17603.61</v>
      </c>
      <c r="K573" s="16">
        <v>0.108367275367119</v>
      </c>
      <c r="L573" s="18">
        <v>16.499917236883299</v>
      </c>
      <c r="M573" s="16">
        <v>-2.7116616237423799E-2</v>
      </c>
      <c r="N573" s="18">
        <v>3.6806672040564399</v>
      </c>
      <c r="O573" s="16">
        <v>7.1994704895727505E-4</v>
      </c>
      <c r="P573" s="15">
        <v>215597.65</v>
      </c>
      <c r="Q573" s="16">
        <v>2.1774750144678001E-2</v>
      </c>
      <c r="R573" s="17">
        <v>12990.84</v>
      </c>
      <c r="S573" s="16">
        <v>4.3033803671819602E-2</v>
      </c>
      <c r="T573" s="17">
        <v>58537.51</v>
      </c>
      <c r="U573" s="16">
        <v>1.7404014693370998E-2</v>
      </c>
      <c r="V573" s="18">
        <v>16.5961285028528</v>
      </c>
      <c r="W573" s="16">
        <v>-2.0381941076408901E-2</v>
      </c>
      <c r="X573" s="18">
        <v>3.6830683436996199</v>
      </c>
      <c r="Y573" s="16">
        <v>4.2959683549354004E-3</v>
      </c>
      <c r="Z573" s="15">
        <v>447847.46</v>
      </c>
      <c r="AA573" s="16">
        <v>3.0380605681332499E-2</v>
      </c>
      <c r="AB573" s="17">
        <v>27453.16</v>
      </c>
      <c r="AC573" s="16">
        <v>6.2936402291186994E-2</v>
      </c>
      <c r="AD573" s="17">
        <v>123736.99</v>
      </c>
      <c r="AE573" s="16">
        <v>4.0566602045241602E-2</v>
      </c>
      <c r="AF573" s="18">
        <v>16.3131479217693</v>
      </c>
      <c r="AG573" s="16">
        <v>-3.0628169794241399E-2</v>
      </c>
      <c r="AH573" s="18">
        <v>3.61934988074302</v>
      </c>
      <c r="AI573" s="16">
        <v>-9.7888941888856894E-3</v>
      </c>
      <c r="AJ573" s="15">
        <v>785448.07</v>
      </c>
      <c r="AK573" s="16">
        <v>1.05619649248126E-2</v>
      </c>
      <c r="AL573" s="17">
        <v>47642.71</v>
      </c>
      <c r="AM573" s="16">
        <v>2.1613706171105099E-2</v>
      </c>
      <c r="AN573" s="17">
        <v>215769.39</v>
      </c>
      <c r="AO573" s="16">
        <v>6.9765184377983099E-3</v>
      </c>
      <c r="AP573" s="18">
        <v>16.486217303759599</v>
      </c>
      <c r="AQ573" s="16">
        <v>-1.08179257771641E-2</v>
      </c>
      <c r="AR573" s="18">
        <v>3.6402200979480899</v>
      </c>
      <c r="AS573" s="16">
        <v>3.5606058546198099E-3</v>
      </c>
    </row>
    <row r="574" spans="2:45" x14ac:dyDescent="0.2">
      <c r="B574" s="29"/>
      <c r="C574" s="29"/>
      <c r="D574" s="29"/>
      <c r="E574" s="14" t="s">
        <v>295</v>
      </c>
      <c r="F574" s="15">
        <v>10648.63</v>
      </c>
      <c r="G574" s="16">
        <v>-0.14602932744164801</v>
      </c>
      <c r="H574" s="17">
        <v>801.07</v>
      </c>
      <c r="I574" s="16">
        <v>-9.7202812964883298E-2</v>
      </c>
      <c r="J574" s="17">
        <v>2709.91</v>
      </c>
      <c r="K574" s="16">
        <v>-9.9987711601244603E-2</v>
      </c>
      <c r="L574" s="18">
        <v>13.293008101664</v>
      </c>
      <c r="M574" s="16">
        <v>-5.4083591727967298E-2</v>
      </c>
      <c r="N574" s="18">
        <v>3.9295142643113601</v>
      </c>
      <c r="O574" s="16">
        <v>-5.11566524522876E-2</v>
      </c>
      <c r="P574" s="15">
        <v>33391.43</v>
      </c>
      <c r="Q574" s="16">
        <v>-0.18572244103080801</v>
      </c>
      <c r="R574" s="17">
        <v>2593.2399999999998</v>
      </c>
      <c r="S574" s="16">
        <v>-0.13456545390227101</v>
      </c>
      <c r="T574" s="17">
        <v>8729.9599999999991</v>
      </c>
      <c r="U574" s="16">
        <v>-0.157204725853756</v>
      </c>
      <c r="V574" s="18">
        <v>12.876336166340201</v>
      </c>
      <c r="W574" s="16">
        <v>-5.9111330093310203E-2</v>
      </c>
      <c r="X574" s="18">
        <v>3.8249235964425998</v>
      </c>
      <c r="Y574" s="16">
        <v>-3.3837061089290701E-2</v>
      </c>
      <c r="Z574" s="15">
        <v>73195.88</v>
      </c>
      <c r="AA574" s="16">
        <v>-0.13788340583019101</v>
      </c>
      <c r="AB574" s="17">
        <v>5696.9</v>
      </c>
      <c r="AC574" s="16">
        <v>-8.9909915954572803E-2</v>
      </c>
      <c r="AD574" s="17">
        <v>18974.23</v>
      </c>
      <c r="AE574" s="16">
        <v>-0.106704531063227</v>
      </c>
      <c r="AF574" s="18">
        <v>12.848370166230801</v>
      </c>
      <c r="AG574" s="16">
        <v>-5.2712902510015702E-2</v>
      </c>
      <c r="AH574" s="18">
        <v>3.8576469242757199</v>
      </c>
      <c r="AI574" s="16">
        <v>-3.4903204875844598E-2</v>
      </c>
      <c r="AJ574" s="15">
        <v>139086.65</v>
      </c>
      <c r="AK574" s="16">
        <v>-4.9274197114970802E-2</v>
      </c>
      <c r="AL574" s="17">
        <v>10431.719999999999</v>
      </c>
      <c r="AM574" s="16">
        <v>-8.3067943074977106E-3</v>
      </c>
      <c r="AN574" s="17">
        <v>34129.230000000003</v>
      </c>
      <c r="AO574" s="16">
        <v>-2.69694904004796E-2</v>
      </c>
      <c r="AP574" s="18">
        <v>13.3330505420007</v>
      </c>
      <c r="AQ574" s="16">
        <v>-4.1310561141603599E-2</v>
      </c>
      <c r="AR574" s="18">
        <v>4.0752941100634299</v>
      </c>
      <c r="AS574" s="16">
        <v>-2.29229263568222E-2</v>
      </c>
    </row>
    <row r="575" spans="2:45" x14ac:dyDescent="0.2">
      <c r="B575" s="29"/>
      <c r="C575" s="29"/>
      <c r="D575" s="29"/>
      <c r="E575" s="14" t="s">
        <v>296</v>
      </c>
      <c r="F575" s="15">
        <v>18467.68</v>
      </c>
      <c r="G575" s="16">
        <v>-7.1180081426548497E-2</v>
      </c>
      <c r="H575" s="17">
        <v>1202.7</v>
      </c>
      <c r="I575" s="16">
        <v>-8.3035353496846903E-2</v>
      </c>
      <c r="J575" s="17">
        <v>4698.38</v>
      </c>
      <c r="K575" s="16">
        <v>-8.7560324319075705E-2</v>
      </c>
      <c r="L575" s="18">
        <v>15.355184168953199</v>
      </c>
      <c r="M575" s="16">
        <v>1.29288213188028E-2</v>
      </c>
      <c r="N575" s="18">
        <v>3.9306484362695202</v>
      </c>
      <c r="O575" s="16">
        <v>1.7952137910161699E-2</v>
      </c>
      <c r="P575" s="15">
        <v>66110.44</v>
      </c>
      <c r="Q575" s="16">
        <v>5.7550961187610203E-2</v>
      </c>
      <c r="R575" s="17">
        <v>4300.7700000000004</v>
      </c>
      <c r="S575" s="16">
        <v>6.6082822283586695E-2</v>
      </c>
      <c r="T575" s="17">
        <v>16904.439999999999</v>
      </c>
      <c r="U575" s="16">
        <v>4.7579209341208503E-2</v>
      </c>
      <c r="V575" s="18">
        <v>15.3717683112559</v>
      </c>
      <c r="W575" s="16">
        <v>-8.0030002525516095E-3</v>
      </c>
      <c r="X575" s="18">
        <v>3.9108328936066501</v>
      </c>
      <c r="Y575" s="16">
        <v>9.5188523764926005E-3</v>
      </c>
      <c r="Z575" s="15">
        <v>137398.91</v>
      </c>
      <c r="AA575" s="16">
        <v>6.3478316867348505E-2</v>
      </c>
      <c r="AB575" s="17">
        <v>8970.44</v>
      </c>
      <c r="AC575" s="16">
        <v>8.1642520814869599E-2</v>
      </c>
      <c r="AD575" s="17">
        <v>35166.21</v>
      </c>
      <c r="AE575" s="16">
        <v>5.9247759661895702E-2</v>
      </c>
      <c r="AF575" s="18">
        <v>15.3168529079956</v>
      </c>
      <c r="AG575" s="16">
        <v>-1.6793167426366402E-2</v>
      </c>
      <c r="AH575" s="18">
        <v>3.90712874660078</v>
      </c>
      <c r="AI575" s="16">
        <v>3.9939260355888904E-3</v>
      </c>
      <c r="AJ575" s="15">
        <v>238511.06</v>
      </c>
      <c r="AK575" s="16">
        <v>0.12361632594876</v>
      </c>
      <c r="AL575" s="17">
        <v>15595.75</v>
      </c>
      <c r="AM575" s="16">
        <v>0.144014148562844</v>
      </c>
      <c r="AN575" s="17">
        <v>60523.71</v>
      </c>
      <c r="AO575" s="16">
        <v>0.120140678972406</v>
      </c>
      <c r="AP575" s="18">
        <v>15.293336966801901</v>
      </c>
      <c r="AQ575" s="16">
        <v>-1.7830044007504799E-2</v>
      </c>
      <c r="AR575" s="18">
        <v>3.94078717249818</v>
      </c>
      <c r="AS575" s="16">
        <v>3.10286648954026E-3</v>
      </c>
    </row>
    <row r="576" spans="2:45" x14ac:dyDescent="0.2">
      <c r="B576" s="29"/>
      <c r="C576" s="29"/>
      <c r="D576" s="29"/>
      <c r="E576" s="14" t="s">
        <v>297</v>
      </c>
      <c r="F576" s="15">
        <v>9715.0499999999993</v>
      </c>
      <c r="G576" s="16">
        <v>0.23317796513354799</v>
      </c>
      <c r="H576" s="17">
        <v>600.19000000000005</v>
      </c>
      <c r="I576" s="16">
        <v>0.22833694895829099</v>
      </c>
      <c r="J576" s="17">
        <v>2582.34</v>
      </c>
      <c r="K576" s="16">
        <v>0.19578797238288001</v>
      </c>
      <c r="L576" s="18">
        <v>16.186624235658702</v>
      </c>
      <c r="M576" s="16">
        <v>3.9411141864313902E-3</v>
      </c>
      <c r="N576" s="18">
        <v>3.7621111085294698</v>
      </c>
      <c r="O576" s="16">
        <v>3.1268078969016802E-2</v>
      </c>
      <c r="P576" s="15">
        <v>31998.400000000001</v>
      </c>
      <c r="Q576" s="16">
        <v>5.1500813146520399E-2</v>
      </c>
      <c r="R576" s="17">
        <v>1965.96</v>
      </c>
      <c r="S576" s="16">
        <v>3.3117176579398201E-2</v>
      </c>
      <c r="T576" s="17">
        <v>8559.83</v>
      </c>
      <c r="U576" s="16">
        <v>2.1437487022951701E-2</v>
      </c>
      <c r="V576" s="18">
        <v>16.276221286292699</v>
      </c>
      <c r="W576" s="16">
        <v>1.7794338322773301E-2</v>
      </c>
      <c r="X576" s="18">
        <v>3.7382050811756802</v>
      </c>
      <c r="Y576" s="16">
        <v>2.9432370072093501E-2</v>
      </c>
      <c r="Z576" s="15">
        <v>66810.34</v>
      </c>
      <c r="AA576" s="16">
        <v>6.1193092003273303E-2</v>
      </c>
      <c r="AB576" s="17">
        <v>4165.1099999999997</v>
      </c>
      <c r="AC576" s="16">
        <v>5.6992333518587603E-2</v>
      </c>
      <c r="AD576" s="17">
        <v>18099.11</v>
      </c>
      <c r="AE576" s="16">
        <v>5.2610427753060601E-2</v>
      </c>
      <c r="AF576" s="18">
        <v>16.0404743212064</v>
      </c>
      <c r="AG576" s="16">
        <v>3.9742563417674301E-3</v>
      </c>
      <c r="AH576" s="18">
        <v>3.6913605144120298</v>
      </c>
      <c r="AI576" s="16">
        <v>8.1536948750675405E-3</v>
      </c>
      <c r="AJ576" s="15">
        <v>114818.51</v>
      </c>
      <c r="AK576" s="16">
        <v>6.8839580010038995E-2</v>
      </c>
      <c r="AL576" s="17">
        <v>7169.69</v>
      </c>
      <c r="AM576" s="16">
        <v>5.6384180957446801E-2</v>
      </c>
      <c r="AN576" s="17">
        <v>31018.81</v>
      </c>
      <c r="AO576" s="16">
        <v>4.5047943666318202E-2</v>
      </c>
      <c r="AP576" s="18">
        <v>16.014431586302901</v>
      </c>
      <c r="AQ576" s="16">
        <v>1.17905959565802E-2</v>
      </c>
      <c r="AR576" s="18">
        <v>3.7015768818984398</v>
      </c>
      <c r="AS576" s="16">
        <v>2.2766071631367499E-2</v>
      </c>
    </row>
    <row r="577" spans="2:45" x14ac:dyDescent="0.2">
      <c r="B577" s="29"/>
      <c r="C577" s="29"/>
      <c r="D577" s="29"/>
      <c r="E577" s="14" t="s">
        <v>298</v>
      </c>
      <c r="F577" s="15">
        <v>4953.09</v>
      </c>
      <c r="G577" s="16">
        <v>0.22810684558566499</v>
      </c>
      <c r="H577" s="17">
        <v>297.32</v>
      </c>
      <c r="I577" s="16">
        <v>0.20665584415584401</v>
      </c>
      <c r="J577" s="17">
        <v>1318.52</v>
      </c>
      <c r="K577" s="16">
        <v>0.13835288835936399</v>
      </c>
      <c r="L577" s="18">
        <v>16.6591214852684</v>
      </c>
      <c r="M577" s="16">
        <v>1.7777232450920701E-2</v>
      </c>
      <c r="N577" s="18">
        <v>3.7565528016260701</v>
      </c>
      <c r="O577" s="16">
        <v>7.8845460088969296E-2</v>
      </c>
      <c r="P577" s="15">
        <v>16307.07</v>
      </c>
      <c r="Q577" s="16">
        <v>5.0997692674564103E-2</v>
      </c>
      <c r="R577" s="17">
        <v>957.58</v>
      </c>
      <c r="S577" s="16">
        <v>-4.1883454734651299E-2</v>
      </c>
      <c r="T577" s="17">
        <v>4320.84</v>
      </c>
      <c r="U577" s="16">
        <v>-8.8807159908561001E-2</v>
      </c>
      <c r="V577" s="18">
        <v>17.029459679609001</v>
      </c>
      <c r="W577" s="16">
        <v>9.6941387629927794E-2</v>
      </c>
      <c r="X577" s="18">
        <v>3.7740508789957499</v>
      </c>
      <c r="Y577" s="16">
        <v>0.153430587282815</v>
      </c>
      <c r="Z577" s="15">
        <v>32729.39</v>
      </c>
      <c r="AA577" s="16">
        <v>0.13045750360765301</v>
      </c>
      <c r="AB577" s="17">
        <v>1959.69</v>
      </c>
      <c r="AC577" s="16">
        <v>6.3863630194620005E-2</v>
      </c>
      <c r="AD577" s="17">
        <v>8821.36</v>
      </c>
      <c r="AE577" s="16">
        <v>2.5772932141976901E-2</v>
      </c>
      <c r="AF577" s="18">
        <v>16.701309901055801</v>
      </c>
      <c r="AG577" s="16">
        <v>6.2596249672385806E-2</v>
      </c>
      <c r="AH577" s="18">
        <v>3.7102430917681599</v>
      </c>
      <c r="AI577" s="16">
        <v>0.10205433208992799</v>
      </c>
      <c r="AJ577" s="15">
        <v>56322.61</v>
      </c>
      <c r="AK577" s="16">
        <v>0.195226741959067</v>
      </c>
      <c r="AL577" s="17">
        <v>3366.48</v>
      </c>
      <c r="AM577" s="16">
        <v>0.13720906664865101</v>
      </c>
      <c r="AN577" s="17">
        <v>15134.16</v>
      </c>
      <c r="AO577" s="16">
        <v>0.110591232776992</v>
      </c>
      <c r="AP577" s="18">
        <v>16.7304157458235</v>
      </c>
      <c r="AQ577" s="16">
        <v>5.10175982692379E-2</v>
      </c>
      <c r="AR577" s="18">
        <v>3.7215550780486</v>
      </c>
      <c r="AS577" s="16">
        <v>7.6207615083046507E-2</v>
      </c>
    </row>
    <row r="578" spans="2:45" x14ac:dyDescent="0.2">
      <c r="B578" s="29"/>
      <c r="C578" s="29"/>
      <c r="D578" s="29"/>
      <c r="E578" s="14" t="s">
        <v>299</v>
      </c>
      <c r="F578" s="15">
        <v>159623.82</v>
      </c>
      <c r="G578" s="16">
        <v>1.85435316440286E-2</v>
      </c>
      <c r="H578" s="17">
        <v>15638.66</v>
      </c>
      <c r="I578" s="16">
        <v>-7.7830900736855196E-2</v>
      </c>
      <c r="J578" s="17">
        <v>42797.88</v>
      </c>
      <c r="K578" s="16">
        <v>-7.3312815289537106E-2</v>
      </c>
      <c r="L578" s="18">
        <v>10.207001111348401</v>
      </c>
      <c r="M578" s="16">
        <v>0.104508416577709</v>
      </c>
      <c r="N578" s="18">
        <v>3.7297132474786099</v>
      </c>
      <c r="O578" s="16">
        <v>9.9123359477843204E-2</v>
      </c>
      <c r="P578" s="15">
        <v>534503.43999999994</v>
      </c>
      <c r="Q578" s="16">
        <v>1.32296803829722E-2</v>
      </c>
      <c r="R578" s="17">
        <v>51854.71</v>
      </c>
      <c r="S578" s="16">
        <v>-3.39410785529249E-2</v>
      </c>
      <c r="T578" s="17">
        <v>147295.54999999999</v>
      </c>
      <c r="U578" s="16">
        <v>-2.9577308526129002E-2</v>
      </c>
      <c r="V578" s="18">
        <v>10.3077124527357</v>
      </c>
      <c r="W578" s="16">
        <v>4.8828035111191097E-2</v>
      </c>
      <c r="X578" s="18">
        <v>3.6287819964689998</v>
      </c>
      <c r="Y578" s="16">
        <v>4.4111694094958097E-2</v>
      </c>
      <c r="Z578" s="15">
        <v>1191923.19</v>
      </c>
      <c r="AA578" s="16">
        <v>9.2849457969501101E-2</v>
      </c>
      <c r="AB578" s="17">
        <v>113504.27</v>
      </c>
      <c r="AC578" s="16">
        <v>3.6522292609737099E-2</v>
      </c>
      <c r="AD578" s="17">
        <v>319755.09999999998</v>
      </c>
      <c r="AE578" s="16">
        <v>1.98494786778469E-2</v>
      </c>
      <c r="AF578" s="18">
        <v>10.5011308385138</v>
      </c>
      <c r="AG578" s="16">
        <v>5.4342454341183899E-2</v>
      </c>
      <c r="AH578" s="18">
        <v>3.7276127573883899</v>
      </c>
      <c r="AI578" s="16">
        <v>7.1579170081346594E-2</v>
      </c>
      <c r="AJ578" s="15">
        <v>2032958.11</v>
      </c>
      <c r="AK578" s="16">
        <v>0.109230726529396</v>
      </c>
      <c r="AL578" s="17">
        <v>201769.78</v>
      </c>
      <c r="AM578" s="16">
        <v>0.13445330052784199</v>
      </c>
      <c r="AN578" s="17">
        <v>562142.42000000004</v>
      </c>
      <c r="AO578" s="16">
        <v>6.0212288613611699E-2</v>
      </c>
      <c r="AP578" s="18">
        <v>10.075632287451601</v>
      </c>
      <c r="AQ578" s="16">
        <v>-2.2233241321357101E-2</v>
      </c>
      <c r="AR578" s="18">
        <v>3.6164467182533602</v>
      </c>
      <c r="AS578" s="16">
        <v>4.6234549855938098E-2</v>
      </c>
    </row>
    <row r="579" spans="2:45" x14ac:dyDescent="0.2">
      <c r="B579" s="29"/>
      <c r="C579" s="29"/>
      <c r="D579" s="29"/>
      <c r="E579" s="14" t="s">
        <v>300</v>
      </c>
      <c r="F579" s="15">
        <v>85248.51</v>
      </c>
      <c r="G579" s="16">
        <v>-3.26125896919977E-2</v>
      </c>
      <c r="H579" s="17">
        <v>10495.02</v>
      </c>
      <c r="I579" s="16">
        <v>5.2605079775177199E-2</v>
      </c>
      <c r="J579" s="17">
        <v>26439.03</v>
      </c>
      <c r="K579" s="16">
        <v>3.9040102367282802E-2</v>
      </c>
      <c r="L579" s="18">
        <v>8.12275822247123</v>
      </c>
      <c r="M579" s="16">
        <v>-8.0958824068544599E-2</v>
      </c>
      <c r="N579" s="18">
        <v>3.2243433287832399</v>
      </c>
      <c r="O579" s="16">
        <v>-6.8960468316893203E-2</v>
      </c>
      <c r="P579" s="15">
        <v>271827.01</v>
      </c>
      <c r="Q579" s="16">
        <v>-5.1917165744197198E-2</v>
      </c>
      <c r="R579" s="17">
        <v>34397.03</v>
      </c>
      <c r="S579" s="16">
        <v>3.5631821571725002E-2</v>
      </c>
      <c r="T579" s="17">
        <v>85871.22</v>
      </c>
      <c r="U579" s="16">
        <v>1.4412557509535099E-2</v>
      </c>
      <c r="V579" s="18">
        <v>7.9026302561587398</v>
      </c>
      <c r="W579" s="16">
        <v>-8.45367875844657E-2</v>
      </c>
      <c r="X579" s="18">
        <v>3.16551936725716</v>
      </c>
      <c r="Y579" s="16">
        <v>-6.5387324676438402E-2</v>
      </c>
      <c r="Z579" s="15">
        <v>567068.35</v>
      </c>
      <c r="AA579" s="16">
        <v>-2.3578410693995699E-2</v>
      </c>
      <c r="AB579" s="17">
        <v>69325.5</v>
      </c>
      <c r="AC579" s="16">
        <v>4.6631809889251898E-2</v>
      </c>
      <c r="AD579" s="17">
        <v>171048.33</v>
      </c>
      <c r="AE579" s="16">
        <v>1.4592238782952099E-2</v>
      </c>
      <c r="AF579" s="18">
        <v>8.1797945921774797</v>
      </c>
      <c r="AG579" s="16">
        <v>-6.7082062593412595E-2</v>
      </c>
      <c r="AH579" s="18">
        <v>3.3152521863265201</v>
      </c>
      <c r="AI579" s="16">
        <v>-3.7621665155585099E-2</v>
      </c>
      <c r="AJ579" s="15">
        <v>1016753.44</v>
      </c>
      <c r="AK579" s="16">
        <v>7.3348690477521598E-3</v>
      </c>
      <c r="AL579" s="17">
        <v>123701.56</v>
      </c>
      <c r="AM579" s="16">
        <v>6.42913337320863E-2</v>
      </c>
      <c r="AN579" s="17">
        <v>306791.37</v>
      </c>
      <c r="AO579" s="16">
        <v>3.3856622833237801E-2</v>
      </c>
      <c r="AP579" s="18">
        <v>8.2194067722347199</v>
      </c>
      <c r="AQ579" s="16">
        <v>-5.3515858749510099E-2</v>
      </c>
      <c r="AR579" s="18">
        <v>3.31415267645892</v>
      </c>
      <c r="AS579" s="16">
        <v>-2.5653222313171499E-2</v>
      </c>
    </row>
    <row r="580" spans="2:45" x14ac:dyDescent="0.2">
      <c r="B580" s="29"/>
      <c r="C580" s="29"/>
      <c r="D580" s="29"/>
      <c r="E580" s="14" t="s">
        <v>301</v>
      </c>
      <c r="F580" s="15">
        <v>939.28</v>
      </c>
      <c r="G580" s="16">
        <v>-0.20876751101414401</v>
      </c>
      <c r="H580" s="17">
        <v>125.42</v>
      </c>
      <c r="I580" s="16">
        <v>-0.120476858345021</v>
      </c>
      <c r="J580" s="17">
        <v>356.42</v>
      </c>
      <c r="K580" s="16">
        <v>-0.19048808739694301</v>
      </c>
      <c r="L580" s="18">
        <v>7.4890767022803404</v>
      </c>
      <c r="M580" s="16">
        <v>-0.100384684026606</v>
      </c>
      <c r="N580" s="18">
        <v>2.6353178833959898</v>
      </c>
      <c r="O580" s="16">
        <v>-2.2580796320120201E-2</v>
      </c>
      <c r="P580" s="15">
        <v>3567.39</v>
      </c>
      <c r="Q580" s="16">
        <v>-0.39120024711120499</v>
      </c>
      <c r="R580" s="17">
        <v>476.47</v>
      </c>
      <c r="S580" s="16">
        <v>-0.30819043747186903</v>
      </c>
      <c r="T580" s="17">
        <v>1353.71</v>
      </c>
      <c r="U580" s="16">
        <v>-0.33202571807815101</v>
      </c>
      <c r="V580" s="18">
        <v>7.4871240581778498</v>
      </c>
      <c r="W580" s="16">
        <v>-0.11998939323126399</v>
      </c>
      <c r="X580" s="18">
        <v>2.6352690014848101</v>
      </c>
      <c r="Y580" s="16">
        <v>-8.8588034950689301E-2</v>
      </c>
      <c r="Z580" s="15">
        <v>7358.67</v>
      </c>
      <c r="AA580" s="16">
        <v>-0.39396307777452</v>
      </c>
      <c r="AB580" s="17">
        <v>982.75</v>
      </c>
      <c r="AC580" s="16">
        <v>-0.33931884798451101</v>
      </c>
      <c r="AD580" s="17">
        <v>2792.46</v>
      </c>
      <c r="AE580" s="16">
        <v>-0.35969347393909401</v>
      </c>
      <c r="AF580" s="18">
        <v>7.4878351564487398</v>
      </c>
      <c r="AG580" s="16">
        <v>-8.2708927934920407E-2</v>
      </c>
      <c r="AH580" s="18">
        <v>2.6351926258567699</v>
      </c>
      <c r="AI580" s="16">
        <v>-5.35206224528883E-2</v>
      </c>
      <c r="AJ580" s="15">
        <v>15082.63</v>
      </c>
      <c r="AK580" s="16">
        <v>-0.48550014958146198</v>
      </c>
      <c r="AL580" s="17">
        <v>1959.7</v>
      </c>
      <c r="AM580" s="16">
        <v>-0.341173227367013</v>
      </c>
      <c r="AN580" s="17">
        <v>5532.37</v>
      </c>
      <c r="AO580" s="16">
        <v>-0.410001994256116</v>
      </c>
      <c r="AP580" s="18">
        <v>7.6963974077664998</v>
      </c>
      <c r="AQ580" s="16">
        <v>-0.21906657138059199</v>
      </c>
      <c r="AR580" s="18">
        <v>2.72625113649304</v>
      </c>
      <c r="AS580" s="16">
        <v>-0.12796340765619399</v>
      </c>
    </row>
    <row r="581" spans="2:45" x14ac:dyDescent="0.2">
      <c r="B581" s="29"/>
      <c r="C581" s="29"/>
      <c r="D581" s="29"/>
      <c r="E581" s="14" t="s">
        <v>302</v>
      </c>
      <c r="F581" s="15">
        <v>30904.93</v>
      </c>
      <c r="G581" s="16">
        <v>0.160979650409283</v>
      </c>
      <c r="H581" s="17">
        <v>1882.82</v>
      </c>
      <c r="I581" s="16">
        <v>0.18801897983392599</v>
      </c>
      <c r="J581" s="17">
        <v>8375.33</v>
      </c>
      <c r="K581" s="16">
        <v>0.15181491373074299</v>
      </c>
      <c r="L581" s="18">
        <v>16.414171296247101</v>
      </c>
      <c r="M581" s="16">
        <v>-2.2760014682949699E-2</v>
      </c>
      <c r="N581" s="18">
        <v>3.68999549868483</v>
      </c>
      <c r="O581" s="16">
        <v>7.9567789662103108E-3</v>
      </c>
      <c r="P581" s="15">
        <v>99703</v>
      </c>
      <c r="Q581" s="16">
        <v>1.8484477364123099E-2</v>
      </c>
      <c r="R581" s="17">
        <v>6010.47</v>
      </c>
      <c r="S581" s="16">
        <v>2.7631025533180899E-2</v>
      </c>
      <c r="T581" s="17">
        <v>27022.9</v>
      </c>
      <c r="U581" s="16">
        <v>1.36626246987803E-3</v>
      </c>
      <c r="V581" s="18">
        <v>16.588220222378599</v>
      </c>
      <c r="W581" s="16">
        <v>-8.9006150474213609E-3</v>
      </c>
      <c r="X581" s="18">
        <v>3.68957439801058</v>
      </c>
      <c r="Y581" s="16">
        <v>1.7094858830197401E-2</v>
      </c>
      <c r="Z581" s="15">
        <v>203524.33</v>
      </c>
      <c r="AA581" s="16">
        <v>9.2657871582487797E-3</v>
      </c>
      <c r="AB581" s="17">
        <v>12474.36</v>
      </c>
      <c r="AC581" s="16">
        <v>2.9991421114297302E-2</v>
      </c>
      <c r="AD581" s="17">
        <v>56171.73</v>
      </c>
      <c r="AE581" s="16">
        <v>1.11629527929074E-2</v>
      </c>
      <c r="AF581" s="18">
        <v>16.315412574272301</v>
      </c>
      <c r="AG581" s="16">
        <v>-2.0122142312240399E-2</v>
      </c>
      <c r="AH581" s="18">
        <v>3.6232519454181</v>
      </c>
      <c r="AI581" s="16">
        <v>-1.87622146303766E-3</v>
      </c>
      <c r="AJ581" s="15">
        <v>356472.43</v>
      </c>
      <c r="AK581" s="16">
        <v>-1.0103418731313801E-2</v>
      </c>
      <c r="AL581" s="17">
        <v>21645.5</v>
      </c>
      <c r="AM581" s="16">
        <v>-8.9192914016750207E-3</v>
      </c>
      <c r="AN581" s="17">
        <v>97869.74</v>
      </c>
      <c r="AO581" s="16">
        <v>-1.92062514418317E-2</v>
      </c>
      <c r="AP581" s="18">
        <v>16.468662308563001</v>
      </c>
      <c r="AQ581" s="16">
        <v>-1.1947839559036299E-3</v>
      </c>
      <c r="AR581" s="18">
        <v>3.6423150812498299</v>
      </c>
      <c r="AS581" s="16">
        <v>9.2810876128642805E-3</v>
      </c>
    </row>
    <row r="582" spans="2:45" x14ac:dyDescent="0.2">
      <c r="B582" s="29"/>
      <c r="C582" s="29"/>
      <c r="D582" s="29"/>
      <c r="E582" s="14" t="s">
        <v>303</v>
      </c>
      <c r="F582" s="15">
        <v>11842.2</v>
      </c>
      <c r="G582" s="16">
        <v>0.11472891421664801</v>
      </c>
      <c r="H582" s="17">
        <v>1069.69</v>
      </c>
      <c r="I582" s="16">
        <v>6.1158287369548897E-2</v>
      </c>
      <c r="J582" s="17">
        <v>4016.21</v>
      </c>
      <c r="K582" s="16">
        <v>9.5574014212256406E-2</v>
      </c>
      <c r="L582" s="18">
        <v>11.0706840299526</v>
      </c>
      <c r="M582" s="16">
        <v>5.0483163053735298E-2</v>
      </c>
      <c r="N582" s="18">
        <v>2.94860079527714</v>
      </c>
      <c r="O582" s="16">
        <v>1.7483894064578301E-2</v>
      </c>
      <c r="P582" s="15">
        <v>39060.89</v>
      </c>
      <c r="Q582" s="16">
        <v>9.4421783193505398E-3</v>
      </c>
      <c r="R582" s="17">
        <v>3521.42</v>
      </c>
      <c r="S582" s="16">
        <v>-7.3768389244529596E-3</v>
      </c>
      <c r="T582" s="17">
        <v>13314.02</v>
      </c>
      <c r="U582" s="16">
        <v>2.1773081377188998E-2</v>
      </c>
      <c r="V582" s="18">
        <v>11.092368987510699</v>
      </c>
      <c r="W582" s="16">
        <v>1.6944010479847501E-2</v>
      </c>
      <c r="X582" s="18">
        <v>2.9338163830308202</v>
      </c>
      <c r="Y582" s="16">
        <v>-1.20681424110511E-2</v>
      </c>
      <c r="Z582" s="15">
        <v>75877.22</v>
      </c>
      <c r="AA582" s="16">
        <v>-2.2731344438901801E-2</v>
      </c>
      <c r="AB582" s="17">
        <v>6769.98</v>
      </c>
      <c r="AC582" s="16">
        <v>-5.75049004321289E-2</v>
      </c>
      <c r="AD582" s="17">
        <v>25233.38</v>
      </c>
      <c r="AE582" s="16">
        <v>-3.0183279647607499E-2</v>
      </c>
      <c r="AF582" s="18">
        <v>11.207894262612299</v>
      </c>
      <c r="AG582" s="16">
        <v>3.6895211454330903E-2</v>
      </c>
      <c r="AH582" s="18">
        <v>3.0070176884745501</v>
      </c>
      <c r="AI582" s="16">
        <v>7.68385928219291E-3</v>
      </c>
      <c r="AJ582" s="15">
        <v>131781.64000000001</v>
      </c>
      <c r="AK582" s="16">
        <v>-2.72141895926944E-2</v>
      </c>
      <c r="AL582" s="17">
        <v>11770.49</v>
      </c>
      <c r="AM582" s="16">
        <v>-7.4974989213729998E-2</v>
      </c>
      <c r="AN582" s="17">
        <v>43427.67</v>
      </c>
      <c r="AO582" s="16">
        <v>-6.6933244870220995E-2</v>
      </c>
      <c r="AP582" s="18">
        <v>11.195934918597301</v>
      </c>
      <c r="AQ582" s="16">
        <v>5.1631900828756003E-2</v>
      </c>
      <c r="AR582" s="18">
        <v>3.0345086439129698</v>
      </c>
      <c r="AS582" s="16">
        <v>4.2568288988071398E-2</v>
      </c>
    </row>
    <row r="583" spans="2:45" x14ac:dyDescent="0.2">
      <c r="B583" s="29"/>
      <c r="C583" s="29"/>
      <c r="D583" s="29"/>
      <c r="E583" s="14" t="s">
        <v>304</v>
      </c>
      <c r="F583" s="15">
        <v>109045.29</v>
      </c>
      <c r="G583" s="16">
        <v>0.301104441378507</v>
      </c>
      <c r="H583" s="17">
        <v>16879.09</v>
      </c>
      <c r="I583" s="16">
        <v>0.48253622220973003</v>
      </c>
      <c r="J583" s="17">
        <v>31568.54</v>
      </c>
      <c r="K583" s="16">
        <v>0.27419199897963098</v>
      </c>
      <c r="L583" s="18">
        <v>6.4603773070704698</v>
      </c>
      <c r="M583" s="16">
        <v>-0.122379324102313</v>
      </c>
      <c r="N583" s="18">
        <v>3.45423925211619</v>
      </c>
      <c r="O583" s="16">
        <v>2.1121183008861701E-2</v>
      </c>
      <c r="P583" s="15">
        <v>369575.3</v>
      </c>
      <c r="Q583" s="16">
        <v>0.25681590187855902</v>
      </c>
      <c r="R583" s="17">
        <v>55941.26</v>
      </c>
      <c r="S583" s="16">
        <v>0.39011090320384301</v>
      </c>
      <c r="T583" s="17">
        <v>109520.47</v>
      </c>
      <c r="U583" s="16">
        <v>0.27260390234085102</v>
      </c>
      <c r="V583" s="18">
        <v>6.6064886632871698</v>
      </c>
      <c r="W583" s="16">
        <v>-9.5888033838216896E-2</v>
      </c>
      <c r="X583" s="18">
        <v>3.3744860663947098</v>
      </c>
      <c r="Y583" s="16">
        <v>-1.24060600735642E-2</v>
      </c>
      <c r="Z583" s="15">
        <v>751615.56</v>
      </c>
      <c r="AA583" s="16">
        <v>0.29245391059636899</v>
      </c>
      <c r="AB583" s="17">
        <v>111102.56</v>
      </c>
      <c r="AC583" s="16">
        <v>0.35236319719046</v>
      </c>
      <c r="AD583" s="17">
        <v>219186.69</v>
      </c>
      <c r="AE583" s="16">
        <v>0.27190020779886998</v>
      </c>
      <c r="AF583" s="18">
        <v>6.76506067906986</v>
      </c>
      <c r="AG583" s="16">
        <v>-4.4299701972483098E-2</v>
      </c>
      <c r="AH583" s="18">
        <v>3.4291113205824701</v>
      </c>
      <c r="AI583" s="16">
        <v>1.61598391693548E-2</v>
      </c>
      <c r="AJ583" s="15">
        <v>1281835.22</v>
      </c>
      <c r="AK583" s="16">
        <v>0.37770483625705698</v>
      </c>
      <c r="AL583" s="17">
        <v>207022.19</v>
      </c>
      <c r="AM583" s="16">
        <v>0.63466403358677104</v>
      </c>
      <c r="AN583" s="17">
        <v>401427.64</v>
      </c>
      <c r="AO583" s="16">
        <v>0.43346659060127701</v>
      </c>
      <c r="AP583" s="18">
        <v>6.1917769298064096</v>
      </c>
      <c r="AQ583" s="16">
        <v>-0.15719388941707901</v>
      </c>
      <c r="AR583" s="18">
        <v>3.1931912311768098</v>
      </c>
      <c r="AS583" s="16">
        <v>-3.8899933008436097E-2</v>
      </c>
    </row>
    <row r="584" spans="2:45" x14ac:dyDescent="0.2">
      <c r="B584" s="29"/>
      <c r="C584" s="29"/>
      <c r="D584" s="29"/>
      <c r="E584" s="14" t="s">
        <v>305</v>
      </c>
      <c r="F584" s="15">
        <v>20316.439999999999</v>
      </c>
      <c r="G584" s="16">
        <v>4.1277592669187402E-2</v>
      </c>
      <c r="H584" s="17">
        <v>1253.42</v>
      </c>
      <c r="I584" s="16">
        <v>-4.7415660315699201E-2</v>
      </c>
      <c r="J584" s="17">
        <v>4507.04</v>
      </c>
      <c r="K584" s="16">
        <v>-4.3237551796753003E-2</v>
      </c>
      <c r="L584" s="18">
        <v>16.208804710312599</v>
      </c>
      <c r="M584" s="16">
        <v>9.3108031793049106E-2</v>
      </c>
      <c r="N584" s="18">
        <v>4.5077123788561897</v>
      </c>
      <c r="O584" s="16">
        <v>8.8334512526757003E-2</v>
      </c>
      <c r="P584" s="15">
        <v>66303.16</v>
      </c>
      <c r="Q584" s="16">
        <v>4.4857881674460399E-2</v>
      </c>
      <c r="R584" s="17">
        <v>4141.82</v>
      </c>
      <c r="S584" s="16">
        <v>-8.35910983666769E-2</v>
      </c>
      <c r="T584" s="17">
        <v>15346.04</v>
      </c>
      <c r="U584" s="16">
        <v>-7.4647853352628996E-2</v>
      </c>
      <c r="V584" s="18">
        <v>16.008218609210399</v>
      </c>
      <c r="W584" s="16">
        <v>0.140165574354638</v>
      </c>
      <c r="X584" s="18">
        <v>4.3205387187834798</v>
      </c>
      <c r="Y584" s="16">
        <v>0.12914622337028001</v>
      </c>
      <c r="Z584" s="15">
        <v>151957.43</v>
      </c>
      <c r="AA584" s="16">
        <v>0.12624754815038</v>
      </c>
      <c r="AB584" s="17">
        <v>9544.2800000000007</v>
      </c>
      <c r="AC584" s="16">
        <v>-1.0744262505778399E-2</v>
      </c>
      <c r="AD584" s="17">
        <v>34035.599999999999</v>
      </c>
      <c r="AE584" s="16">
        <v>-1.49441637881508E-2</v>
      </c>
      <c r="AF584" s="18">
        <v>15.9213088886747</v>
      </c>
      <c r="AG584" s="16">
        <v>0.13847967261039901</v>
      </c>
      <c r="AH584" s="18">
        <v>4.4646614133436797</v>
      </c>
      <c r="AI584" s="16">
        <v>0.14333371444353901</v>
      </c>
      <c r="AJ584" s="15">
        <v>262213.23</v>
      </c>
      <c r="AK584" s="16">
        <v>0.17196131507090801</v>
      </c>
      <c r="AL584" s="17">
        <v>17030.36</v>
      </c>
      <c r="AM584" s="16">
        <v>7.2427299404289505E-2</v>
      </c>
      <c r="AN584" s="17">
        <v>60986.07</v>
      </c>
      <c r="AO584" s="16">
        <v>8.9029185505817607E-2</v>
      </c>
      <c r="AP584" s="18">
        <v>15.396810754440899</v>
      </c>
      <c r="AQ584" s="16">
        <v>9.2811900370223105E-2</v>
      </c>
      <c r="AR584" s="18">
        <v>4.2995593911855599</v>
      </c>
      <c r="AS584" s="16">
        <v>7.6152348044346493E-2</v>
      </c>
    </row>
    <row r="585" spans="2:45" x14ac:dyDescent="0.2">
      <c r="B585" s="29"/>
      <c r="C585" s="29"/>
      <c r="D585" s="29"/>
      <c r="E585" s="14" t="s">
        <v>306</v>
      </c>
      <c r="F585" s="15">
        <v>24331.54</v>
      </c>
      <c r="G585" s="16">
        <v>0.21640548682635799</v>
      </c>
      <c r="H585" s="17">
        <v>1863.17</v>
      </c>
      <c r="I585" s="16">
        <v>4.8756020343774104E-3</v>
      </c>
      <c r="J585" s="17">
        <v>5867.42</v>
      </c>
      <c r="K585" s="16">
        <v>6.6896231060509801E-3</v>
      </c>
      <c r="L585" s="18">
        <v>13.0592162819281</v>
      </c>
      <c r="M585" s="16">
        <v>0.21050355323956199</v>
      </c>
      <c r="N585" s="18">
        <v>4.1468890926505999</v>
      </c>
      <c r="O585" s="16">
        <v>0.20832226627433301</v>
      </c>
      <c r="P585" s="15">
        <v>76969.09</v>
      </c>
      <c r="Q585" s="16">
        <v>9.2834995440905899E-2</v>
      </c>
      <c r="R585" s="17">
        <v>6559.53</v>
      </c>
      <c r="S585" s="16">
        <v>-1.00854767926884E-2</v>
      </c>
      <c r="T585" s="17">
        <v>20721.080000000002</v>
      </c>
      <c r="U585" s="16">
        <v>-1.33194925907585E-2</v>
      </c>
      <c r="V585" s="18">
        <v>11.7339336812241</v>
      </c>
      <c r="W585" s="16">
        <v>0.103969049671211</v>
      </c>
      <c r="X585" s="18">
        <v>3.7145308063093201</v>
      </c>
      <c r="Y585" s="16">
        <v>0.107587498926474</v>
      </c>
      <c r="Z585" s="15">
        <v>168559.1</v>
      </c>
      <c r="AA585" s="16">
        <v>0.112386699252679</v>
      </c>
      <c r="AB585" s="17">
        <v>14854.28</v>
      </c>
      <c r="AC585" s="16">
        <v>1.74861291869307E-2</v>
      </c>
      <c r="AD585" s="17">
        <v>46213.94</v>
      </c>
      <c r="AE585" s="16">
        <v>2.0842268780268199E-3</v>
      </c>
      <c r="AF585" s="18">
        <v>11.347510616468799</v>
      </c>
      <c r="AG585" s="16">
        <v>9.3269645003989002E-2</v>
      </c>
      <c r="AH585" s="18">
        <v>3.64736484272927</v>
      </c>
      <c r="AI585" s="16">
        <v>0.110073055154552</v>
      </c>
      <c r="AJ585" s="15">
        <v>292975.44</v>
      </c>
      <c r="AK585" s="16">
        <v>9.3248927938519896E-2</v>
      </c>
      <c r="AL585" s="17">
        <v>25710.400000000001</v>
      </c>
      <c r="AM585" s="16">
        <v>-4.53932298886006E-3</v>
      </c>
      <c r="AN585" s="17">
        <v>79277.34</v>
      </c>
      <c r="AO585" s="16">
        <v>-7.0887574453621302E-3</v>
      </c>
      <c r="AP585" s="18">
        <v>11.3952112763707</v>
      </c>
      <c r="AQ585" s="16">
        <v>9.8234167542396805E-2</v>
      </c>
      <c r="AR585" s="18">
        <v>3.6955760624662699</v>
      </c>
      <c r="AS585" s="16">
        <v>0.101054032912071</v>
      </c>
    </row>
    <row r="586" spans="2:45" x14ac:dyDescent="0.2">
      <c r="B586" s="29"/>
      <c r="C586" s="29"/>
      <c r="D586" s="29"/>
      <c r="E586" s="14" t="s">
        <v>307</v>
      </c>
      <c r="F586" s="15">
        <v>27173.05</v>
      </c>
      <c r="G586" s="16">
        <v>0.24974416924337101</v>
      </c>
      <c r="H586" s="17">
        <v>1607.45</v>
      </c>
      <c r="I586" s="16">
        <v>0.104419878114973</v>
      </c>
      <c r="J586" s="17">
        <v>6701.83</v>
      </c>
      <c r="K586" s="16">
        <v>0.181599236930585</v>
      </c>
      <c r="L586" s="18">
        <v>16.904444928302599</v>
      </c>
      <c r="M586" s="16">
        <v>0.13158427696578401</v>
      </c>
      <c r="N586" s="18">
        <v>4.0545716617699901</v>
      </c>
      <c r="O586" s="16">
        <v>5.7671780907547598E-2</v>
      </c>
      <c r="P586" s="15">
        <v>96151.76</v>
      </c>
      <c r="Q586" s="16">
        <v>0.35882305889708299</v>
      </c>
      <c r="R586" s="17">
        <v>6047.71</v>
      </c>
      <c r="S586" s="16">
        <v>0.26063293144562799</v>
      </c>
      <c r="T586" s="17">
        <v>24175.86</v>
      </c>
      <c r="U586" s="16">
        <v>0.32133001687197799</v>
      </c>
      <c r="V586" s="18">
        <v>15.898870812257901</v>
      </c>
      <c r="W586" s="16">
        <v>7.7889546593753606E-2</v>
      </c>
      <c r="X586" s="18">
        <v>3.9771805429052001</v>
      </c>
      <c r="Y586" s="16">
        <v>2.8375229160284302E-2</v>
      </c>
      <c r="Z586" s="15">
        <v>209884.98</v>
      </c>
      <c r="AA586" s="16">
        <v>0.41019653795154798</v>
      </c>
      <c r="AB586" s="17">
        <v>13723.27</v>
      </c>
      <c r="AC586" s="16">
        <v>0.30073950083219902</v>
      </c>
      <c r="AD586" s="17">
        <v>53394.32</v>
      </c>
      <c r="AE586" s="16">
        <v>0.439040580679607</v>
      </c>
      <c r="AF586" s="18">
        <v>15.294093900360499</v>
      </c>
      <c r="AG586" s="16">
        <v>8.4149852487234597E-2</v>
      </c>
      <c r="AH586" s="18">
        <v>3.9308484497976601</v>
      </c>
      <c r="AI586" s="16">
        <v>-2.00439397716198E-2</v>
      </c>
      <c r="AJ586" s="15">
        <v>351392.52</v>
      </c>
      <c r="AK586" s="16">
        <v>0.18773240326340601</v>
      </c>
      <c r="AL586" s="17">
        <v>23594.91</v>
      </c>
      <c r="AM586" s="16">
        <v>7.0144509745404995E-2</v>
      </c>
      <c r="AN586" s="17">
        <v>90482.87</v>
      </c>
      <c r="AO586" s="16">
        <v>0.28167171264041202</v>
      </c>
      <c r="AP586" s="18">
        <v>14.8927255920874</v>
      </c>
      <c r="AQ586" s="16">
        <v>0.109880387599219</v>
      </c>
      <c r="AR586" s="18">
        <v>3.8835253567885299</v>
      </c>
      <c r="AS586" s="16">
        <v>-7.3294361146099399E-2</v>
      </c>
    </row>
    <row r="587" spans="2:45" x14ac:dyDescent="0.2">
      <c r="B587" s="29"/>
      <c r="C587" s="29"/>
      <c r="D587" s="29"/>
      <c r="E587" s="14" t="s">
        <v>308</v>
      </c>
      <c r="F587" s="15">
        <v>20425.580000000002</v>
      </c>
      <c r="G587" s="16">
        <v>8.7038873109311493E-2</v>
      </c>
      <c r="H587" s="17">
        <v>1648.62</v>
      </c>
      <c r="I587" s="16">
        <v>0.129160844908359</v>
      </c>
      <c r="J587" s="17">
        <v>5953.72</v>
      </c>
      <c r="K587" s="16">
        <v>6.4049727094332098E-2</v>
      </c>
      <c r="L587" s="18">
        <v>12.389501522485499</v>
      </c>
      <c r="M587" s="16">
        <v>-3.7303783592022903E-2</v>
      </c>
      <c r="N587" s="18">
        <v>3.43072566395464</v>
      </c>
      <c r="O587" s="16">
        <v>2.1605330493112699E-2</v>
      </c>
      <c r="P587" s="15">
        <v>76061.899999999994</v>
      </c>
      <c r="Q587" s="16">
        <v>0.112681087761223</v>
      </c>
      <c r="R587" s="17">
        <v>6186.43</v>
      </c>
      <c r="S587" s="16">
        <v>0.153842423609414</v>
      </c>
      <c r="T587" s="17">
        <v>22567.439999999999</v>
      </c>
      <c r="U587" s="16">
        <v>9.2478086237620202E-2</v>
      </c>
      <c r="V587" s="18">
        <v>12.2949584817092</v>
      </c>
      <c r="W587" s="16">
        <v>-3.5673273062218798E-2</v>
      </c>
      <c r="X587" s="18">
        <v>3.3704265969024401</v>
      </c>
      <c r="Y587" s="16">
        <v>1.84928208429152E-2</v>
      </c>
      <c r="Z587" s="15">
        <v>154909.51999999999</v>
      </c>
      <c r="AA587" s="16">
        <v>9.8931137006015898E-2</v>
      </c>
      <c r="AB587" s="17">
        <v>12516.06</v>
      </c>
      <c r="AC587" s="16">
        <v>0.12776906254871301</v>
      </c>
      <c r="AD587" s="17">
        <v>45459.72</v>
      </c>
      <c r="AE587" s="16">
        <v>7.7914287028575599E-2</v>
      </c>
      <c r="AF587" s="18">
        <v>12.3768598105154</v>
      </c>
      <c r="AG587" s="16">
        <v>-2.5570771978373801E-2</v>
      </c>
      <c r="AH587" s="18">
        <v>3.40762151636658</v>
      </c>
      <c r="AI587" s="16">
        <v>1.9497700541084899E-2</v>
      </c>
      <c r="AJ587" s="15">
        <v>263615.92</v>
      </c>
      <c r="AK587" s="16">
        <v>9.9405256007495002E-2</v>
      </c>
      <c r="AL587" s="17">
        <v>21020.54</v>
      </c>
      <c r="AM587" s="16">
        <v>9.8065375524009596E-2</v>
      </c>
      <c r="AN587" s="17">
        <v>77714.460000000006</v>
      </c>
      <c r="AO587" s="16">
        <v>7.8419688917851005E-2</v>
      </c>
      <c r="AP587" s="18">
        <v>12.540872879574</v>
      </c>
      <c r="AQ587" s="16">
        <v>1.2202192267887001E-3</v>
      </c>
      <c r="AR587" s="18">
        <v>3.3921090103437601</v>
      </c>
      <c r="AS587" s="16">
        <v>1.9459554851694299E-2</v>
      </c>
    </row>
    <row r="588" spans="2:45" x14ac:dyDescent="0.2">
      <c r="B588" s="29"/>
      <c r="C588" s="29"/>
      <c r="D588" s="29"/>
      <c r="E588" s="14" t="s">
        <v>309</v>
      </c>
      <c r="F588" s="15">
        <v>17321.36</v>
      </c>
      <c r="G588" s="16">
        <v>5.7204816129774697E-2</v>
      </c>
      <c r="H588" s="17">
        <v>1709.49</v>
      </c>
      <c r="I588" s="16">
        <v>0.169601806239737</v>
      </c>
      <c r="J588" s="17">
        <v>5610.82</v>
      </c>
      <c r="K588" s="16">
        <v>3.8419611972838497E-2</v>
      </c>
      <c r="L588" s="18">
        <v>10.132472257807899</v>
      </c>
      <c r="M588" s="16">
        <v>-9.6098509347654001E-2</v>
      </c>
      <c r="N588" s="18">
        <v>3.0871352137477199</v>
      </c>
      <c r="O588" s="16">
        <v>1.80901862217791E-2</v>
      </c>
      <c r="P588" s="15">
        <v>64156.79</v>
      </c>
      <c r="Q588" s="16">
        <v>9.9815099763157597E-2</v>
      </c>
      <c r="R588" s="17">
        <v>6277.06</v>
      </c>
      <c r="S588" s="16">
        <v>0.20147766750567001</v>
      </c>
      <c r="T588" s="17">
        <v>20658.5</v>
      </c>
      <c r="U588" s="16">
        <v>7.3979476456774801E-2</v>
      </c>
      <c r="V588" s="18">
        <v>10.220834275919</v>
      </c>
      <c r="W588" s="16">
        <v>-8.4614612898772701E-2</v>
      </c>
      <c r="X588" s="18">
        <v>3.1055880146186801</v>
      </c>
      <c r="Y588" s="16">
        <v>2.4055974879164801E-2</v>
      </c>
      <c r="Z588" s="15">
        <v>130666.34</v>
      </c>
      <c r="AA588" s="16">
        <v>0.15445252838105</v>
      </c>
      <c r="AB588" s="17">
        <v>12737.14</v>
      </c>
      <c r="AC588" s="16">
        <v>0.23647628034124299</v>
      </c>
      <c r="AD588" s="17">
        <v>41765.65</v>
      </c>
      <c r="AE588" s="16">
        <v>0.113106845667133</v>
      </c>
      <c r="AF588" s="18">
        <v>10.2586875860672</v>
      </c>
      <c r="AG588" s="16">
        <v>-6.6336696679338295E-2</v>
      </c>
      <c r="AH588" s="18">
        <v>3.12855995297571</v>
      </c>
      <c r="AI588" s="16">
        <v>3.7144397121317299E-2</v>
      </c>
      <c r="AJ588" s="15">
        <v>224007.97</v>
      </c>
      <c r="AK588" s="16">
        <v>0.16417222192656999</v>
      </c>
      <c r="AL588" s="17">
        <v>21084.92</v>
      </c>
      <c r="AM588" s="16">
        <v>0.14531454036237401</v>
      </c>
      <c r="AN588" s="17">
        <v>72314.16</v>
      </c>
      <c r="AO588" s="16">
        <v>8.7893291194122702E-2</v>
      </c>
      <c r="AP588" s="18">
        <v>10.624084416730099</v>
      </c>
      <c r="AQ588" s="16">
        <v>1.6465067804194499E-2</v>
      </c>
      <c r="AR588" s="18">
        <v>3.09770548396054</v>
      </c>
      <c r="AS588" s="16">
        <v>7.0116188186729295E-2</v>
      </c>
    </row>
    <row r="589" spans="2:45" x14ac:dyDescent="0.2">
      <c r="B589" s="29"/>
      <c r="C589" s="29"/>
      <c r="D589" s="29"/>
      <c r="E589" s="14" t="s">
        <v>310</v>
      </c>
      <c r="F589" s="15">
        <v>8039.07</v>
      </c>
      <c r="G589" s="16">
        <v>3.1374606775016099E-2</v>
      </c>
      <c r="H589" s="17">
        <v>955.11</v>
      </c>
      <c r="I589" s="16">
        <v>0.107065859934627</v>
      </c>
      <c r="J589" s="17">
        <v>2878</v>
      </c>
      <c r="K589" s="16">
        <v>-6.5516503393188803E-3</v>
      </c>
      <c r="L589" s="18">
        <v>8.4169048591261699</v>
      </c>
      <c r="M589" s="16">
        <v>-6.8371048100137805E-2</v>
      </c>
      <c r="N589" s="18">
        <v>2.79328353022933</v>
      </c>
      <c r="O589" s="16">
        <v>3.81763753770279E-2</v>
      </c>
      <c r="P589" s="15">
        <v>28869.53</v>
      </c>
      <c r="Q589" s="16">
        <v>2.2518077648885599E-2</v>
      </c>
      <c r="R589" s="17">
        <v>3377.17</v>
      </c>
      <c r="S589" s="16">
        <v>3.9007746786529601E-2</v>
      </c>
      <c r="T589" s="17">
        <v>10437.61</v>
      </c>
      <c r="U589" s="16">
        <v>-2.9805907455381E-2</v>
      </c>
      <c r="V589" s="18">
        <v>8.5484384854774795</v>
      </c>
      <c r="W589" s="16">
        <v>-1.5870593062124499E-2</v>
      </c>
      <c r="X589" s="18">
        <v>2.7659138442612798</v>
      </c>
      <c r="Y589" s="16">
        <v>5.3931461247131898E-2</v>
      </c>
      <c r="Z589" s="15">
        <v>54915.83</v>
      </c>
      <c r="AA589" s="16">
        <v>-1.4993193424740899E-3</v>
      </c>
      <c r="AB589" s="17">
        <v>6477</v>
      </c>
      <c r="AC589" s="16">
        <v>-8.0860056969584496E-3</v>
      </c>
      <c r="AD589" s="17">
        <v>19750.18</v>
      </c>
      <c r="AE589" s="16">
        <v>-7.0086582389813495E-2</v>
      </c>
      <c r="AF589" s="18">
        <v>8.4785903967886398</v>
      </c>
      <c r="AG589" s="16">
        <v>6.6403805091110003E-3</v>
      </c>
      <c r="AH589" s="18">
        <v>2.78052301295482</v>
      </c>
      <c r="AI589" s="16">
        <v>7.3756611904368302E-2</v>
      </c>
      <c r="AJ589" s="15">
        <v>97227.89</v>
      </c>
      <c r="AK589" s="16">
        <v>-0.185703429148212</v>
      </c>
      <c r="AL589" s="17">
        <v>11093.96</v>
      </c>
      <c r="AM589" s="16">
        <v>-0.21006483843083301</v>
      </c>
      <c r="AN589" s="17">
        <v>35143.03</v>
      </c>
      <c r="AO589" s="16">
        <v>-0.25149257275859599</v>
      </c>
      <c r="AP589" s="18">
        <v>8.7640382694727599</v>
      </c>
      <c r="AQ589" s="16">
        <v>3.0839758081192901E-2</v>
      </c>
      <c r="AR589" s="18">
        <v>2.76663366818399</v>
      </c>
      <c r="AS589" s="16">
        <v>8.7893775286702405E-2</v>
      </c>
    </row>
    <row r="590" spans="2:45" x14ac:dyDescent="0.2">
      <c r="B590" s="29"/>
      <c r="C590" s="29"/>
      <c r="D590" s="29"/>
      <c r="E590" s="14" t="s">
        <v>311</v>
      </c>
      <c r="F590" s="15">
        <v>16629.169999999998</v>
      </c>
      <c r="G590" s="16">
        <v>7.5128950795040506E-2</v>
      </c>
      <c r="H590" s="17">
        <v>1120.1400000000001</v>
      </c>
      <c r="I590" s="16">
        <v>-6.9682070363110901E-2</v>
      </c>
      <c r="J590" s="17">
        <v>4201.5600000000004</v>
      </c>
      <c r="K590" s="16">
        <v>3.5902897971863697E-2</v>
      </c>
      <c r="L590" s="18">
        <v>14.8456175120967</v>
      </c>
      <c r="M590" s="16">
        <v>0.15565756237190001</v>
      </c>
      <c r="N590" s="18">
        <v>3.9578561296280399</v>
      </c>
      <c r="O590" s="16">
        <v>3.7866534498528101E-2</v>
      </c>
      <c r="P590" s="15">
        <v>56353.01</v>
      </c>
      <c r="Q590" s="16">
        <v>0.191572154773889</v>
      </c>
      <c r="R590" s="17">
        <v>3663.69</v>
      </c>
      <c r="S590" s="16">
        <v>-3.3232795813839498E-2</v>
      </c>
      <c r="T590" s="17">
        <v>14217.16</v>
      </c>
      <c r="U590" s="16">
        <v>0.202872580025619</v>
      </c>
      <c r="V590" s="18">
        <v>15.3814897002749</v>
      </c>
      <c r="W590" s="16">
        <v>0.232532661031849</v>
      </c>
      <c r="X590" s="18">
        <v>3.9637318564326498</v>
      </c>
      <c r="Y590" s="16">
        <v>-9.3945322550200196E-3</v>
      </c>
      <c r="Z590" s="15">
        <v>119264.65</v>
      </c>
      <c r="AA590" s="16">
        <v>0.31498784019959303</v>
      </c>
      <c r="AB590" s="17">
        <v>7611.13</v>
      </c>
      <c r="AC590" s="16">
        <v>0.12581687261668401</v>
      </c>
      <c r="AD590" s="17">
        <v>30210.73</v>
      </c>
      <c r="AE590" s="16">
        <v>0.27643295255341699</v>
      </c>
      <c r="AF590" s="18">
        <v>15.6697691407189</v>
      </c>
      <c r="AG590" s="16">
        <v>0.16802996311756099</v>
      </c>
      <c r="AH590" s="18">
        <v>3.9477579654645898</v>
      </c>
      <c r="AI590" s="16">
        <v>3.0205180435877999E-2</v>
      </c>
      <c r="AJ590" s="15">
        <v>209698.36</v>
      </c>
      <c r="AK590" s="16">
        <v>0.38048706755920902</v>
      </c>
      <c r="AL590" s="17">
        <v>14078.24</v>
      </c>
      <c r="AM590" s="16">
        <v>0.34696283142489698</v>
      </c>
      <c r="AN590" s="17">
        <v>53268.32</v>
      </c>
      <c r="AO590" s="16">
        <v>0.32678562533002598</v>
      </c>
      <c r="AP590" s="18">
        <v>14.8952113332348</v>
      </c>
      <c r="AQ590" s="16">
        <v>2.4888761109203902E-2</v>
      </c>
      <c r="AR590" s="18">
        <v>3.9366430178387501</v>
      </c>
      <c r="AS590" s="16">
        <v>4.04748447706655E-2</v>
      </c>
    </row>
    <row r="591" spans="2:45" x14ac:dyDescent="0.2">
      <c r="B591" s="29"/>
      <c r="C591" s="29"/>
      <c r="D591" s="29"/>
      <c r="E591" s="14" t="s">
        <v>312</v>
      </c>
      <c r="F591" s="15">
        <v>4754.43</v>
      </c>
      <c r="G591" s="16">
        <v>-0.14375015758326701</v>
      </c>
      <c r="H591" s="17">
        <v>213.21</v>
      </c>
      <c r="I591" s="16">
        <v>-0.249234127962252</v>
      </c>
      <c r="J591" s="17">
        <v>944.23</v>
      </c>
      <c r="K591" s="16">
        <v>-4.4408011253807701E-2</v>
      </c>
      <c r="L591" s="18">
        <v>22.299282397636102</v>
      </c>
      <c r="M591" s="16">
        <v>0.14050181861980199</v>
      </c>
      <c r="N591" s="18">
        <v>5.0352456498946196</v>
      </c>
      <c r="O591" s="16">
        <v>-0.103958747561084</v>
      </c>
      <c r="P591" s="15">
        <v>16582.28</v>
      </c>
      <c r="Q591" s="16">
        <v>7.5407616185447904E-2</v>
      </c>
      <c r="R591" s="17">
        <v>798.27</v>
      </c>
      <c r="S591" s="16">
        <v>-2.91402648893864E-2</v>
      </c>
      <c r="T591" s="17">
        <v>3511.31</v>
      </c>
      <c r="U591" s="16">
        <v>9.2531861402897403E-2</v>
      </c>
      <c r="V591" s="18">
        <v>20.772771117541701</v>
      </c>
      <c r="W591" s="16">
        <v>0.10768587602710999</v>
      </c>
      <c r="X591" s="18">
        <v>4.7225337552081701</v>
      </c>
      <c r="Y591" s="16">
        <v>-1.5673909221705001E-2</v>
      </c>
      <c r="Z591" s="15">
        <v>36447.83</v>
      </c>
      <c r="AA591" s="16">
        <v>0.29794371396389302</v>
      </c>
      <c r="AB591" s="17">
        <v>1753.23</v>
      </c>
      <c r="AC591" s="16">
        <v>0.184598856772205</v>
      </c>
      <c r="AD591" s="17">
        <v>7758.6</v>
      </c>
      <c r="AE591" s="16">
        <v>0.30133091805670897</v>
      </c>
      <c r="AF591" s="18">
        <v>20.788960946367599</v>
      </c>
      <c r="AG591" s="16">
        <v>9.5682058566668698E-2</v>
      </c>
      <c r="AH591" s="18">
        <v>4.6977328383986796</v>
      </c>
      <c r="AI591" s="16">
        <v>-2.6028768284967101E-3</v>
      </c>
      <c r="AJ591" s="15">
        <v>61342.54</v>
      </c>
      <c r="AK591" s="16">
        <v>0.24482280476146301</v>
      </c>
      <c r="AL591" s="17">
        <v>2903.5</v>
      </c>
      <c r="AM591" s="16">
        <v>0.123480293145745</v>
      </c>
      <c r="AN591" s="17">
        <v>12701.12</v>
      </c>
      <c r="AO591" s="16">
        <v>0.209012152832314</v>
      </c>
      <c r="AP591" s="18">
        <v>21.1271017737214</v>
      </c>
      <c r="AQ591" s="16">
        <v>0.10800591016684299</v>
      </c>
      <c r="AR591" s="18">
        <v>4.8296953339547999</v>
      </c>
      <c r="AS591" s="16">
        <v>2.9619761757776499E-2</v>
      </c>
    </row>
    <row r="592" spans="2:45" x14ac:dyDescent="0.2">
      <c r="B592" s="29"/>
      <c r="C592" s="29"/>
      <c r="D592" s="29"/>
      <c r="E592" s="14" t="s">
        <v>313</v>
      </c>
      <c r="F592" s="15">
        <v>12769.14</v>
      </c>
      <c r="G592" s="16">
        <v>2.10598787599643E-2</v>
      </c>
      <c r="H592" s="17">
        <v>922.08</v>
      </c>
      <c r="I592" s="16">
        <v>3.48473115383321E-2</v>
      </c>
      <c r="J592" s="17">
        <v>3457.88</v>
      </c>
      <c r="K592" s="16">
        <v>4.8461969951941297E-2</v>
      </c>
      <c r="L592" s="18">
        <v>13.848191046329999</v>
      </c>
      <c r="M592" s="16">
        <v>-1.3323156590002E-2</v>
      </c>
      <c r="N592" s="18">
        <v>3.6927655095029301</v>
      </c>
      <c r="O592" s="16">
        <v>-2.6135512758019099E-2</v>
      </c>
      <c r="P592" s="15">
        <v>45550.09</v>
      </c>
      <c r="Q592" s="16">
        <v>-2.6085463557814999E-2</v>
      </c>
      <c r="R592" s="17">
        <v>3229.2</v>
      </c>
      <c r="S592" s="16">
        <v>-2.2612601432847799E-2</v>
      </c>
      <c r="T592" s="17">
        <v>12292.38</v>
      </c>
      <c r="U592" s="16">
        <v>6.0893862978986402E-3</v>
      </c>
      <c r="V592" s="18">
        <v>14.105688715471301</v>
      </c>
      <c r="W592" s="16">
        <v>-3.55320943369892E-3</v>
      </c>
      <c r="X592" s="18">
        <v>3.7055549860970798</v>
      </c>
      <c r="Y592" s="16">
        <v>-3.1980110608369701E-2</v>
      </c>
      <c r="Z592" s="15">
        <v>100089.62</v>
      </c>
      <c r="AA592" s="16">
        <v>0.10478998755575</v>
      </c>
      <c r="AB592" s="17">
        <v>6995.31</v>
      </c>
      <c r="AC592" s="16">
        <v>7.1152291352761493E-2</v>
      </c>
      <c r="AD592" s="17">
        <v>26160.959999999999</v>
      </c>
      <c r="AE592" s="16">
        <v>0.10798004353829101</v>
      </c>
      <c r="AF592" s="18">
        <v>14.3081035722506</v>
      </c>
      <c r="AG592" s="16">
        <v>3.1403280816874102E-2</v>
      </c>
      <c r="AH592" s="18">
        <v>3.82591540983206</v>
      </c>
      <c r="AI592" s="16">
        <v>-2.87916375492919E-3</v>
      </c>
      <c r="AJ592" s="15">
        <v>178273.06</v>
      </c>
      <c r="AK592" s="16">
        <v>9.9863782601498599E-2</v>
      </c>
      <c r="AL592" s="17">
        <v>12623.49</v>
      </c>
      <c r="AM592" s="16">
        <v>5.4697956857902602E-2</v>
      </c>
      <c r="AN592" s="17">
        <v>46348.53</v>
      </c>
      <c r="AO592" s="16">
        <v>8.2737049843926699E-2</v>
      </c>
      <c r="AP592" s="18">
        <v>14.1223275021409</v>
      </c>
      <c r="AQ592" s="16">
        <v>4.2823469458641503E-2</v>
      </c>
      <c r="AR592" s="18">
        <v>3.8463584497717598</v>
      </c>
      <c r="AS592" s="16">
        <v>1.5817998248088602E-2</v>
      </c>
    </row>
    <row r="593" spans="2:45" x14ac:dyDescent="0.2">
      <c r="B593" s="29"/>
      <c r="C593" s="29"/>
      <c r="D593" s="29"/>
      <c r="E593" s="14" t="s">
        <v>314</v>
      </c>
      <c r="F593" s="15">
        <v>55300.61</v>
      </c>
      <c r="G593" s="16">
        <v>0.33989876485956799</v>
      </c>
      <c r="H593" s="17">
        <v>3476.63</v>
      </c>
      <c r="I593" s="16">
        <v>0.48813050029106603</v>
      </c>
      <c r="J593" s="17">
        <v>13549.24</v>
      </c>
      <c r="K593" s="16">
        <v>0.350759608128141</v>
      </c>
      <c r="L593" s="18">
        <v>15.9063834805544</v>
      </c>
      <c r="M593" s="16">
        <v>-9.9609365846950404E-2</v>
      </c>
      <c r="N593" s="18">
        <v>4.0814547531817302</v>
      </c>
      <c r="O593" s="16">
        <v>-8.0405448928282299E-3</v>
      </c>
      <c r="P593" s="15">
        <v>178689.52</v>
      </c>
      <c r="Q593" s="16">
        <v>0.25179729614140101</v>
      </c>
      <c r="R593" s="17">
        <v>10342.81</v>
      </c>
      <c r="S593" s="16">
        <v>0.23346308606374599</v>
      </c>
      <c r="T593" s="17">
        <v>41704.14</v>
      </c>
      <c r="U593" s="16">
        <v>0.18952466521199701</v>
      </c>
      <c r="V593" s="18">
        <v>17.276689797066801</v>
      </c>
      <c r="W593" s="16">
        <v>1.48640119715005E-2</v>
      </c>
      <c r="X593" s="18">
        <v>4.2846949967077599</v>
      </c>
      <c r="Y593" s="16">
        <v>5.2350853034481698E-2</v>
      </c>
      <c r="Z593" s="15">
        <v>385871.43</v>
      </c>
      <c r="AA593" s="16">
        <v>0.36802691131923498</v>
      </c>
      <c r="AB593" s="17">
        <v>21357.56</v>
      </c>
      <c r="AC593" s="16">
        <v>0.31694040287194902</v>
      </c>
      <c r="AD593" s="17">
        <v>87249.3</v>
      </c>
      <c r="AE593" s="16">
        <v>0.26873618466083499</v>
      </c>
      <c r="AF593" s="18">
        <v>18.0672057107647</v>
      </c>
      <c r="AG593" s="16">
        <v>3.8791814979537598E-2</v>
      </c>
      <c r="AH593" s="18">
        <v>4.42263066867012</v>
      </c>
      <c r="AI593" s="16">
        <v>7.8259552977866298E-2</v>
      </c>
      <c r="AJ593" s="15">
        <v>662104.35</v>
      </c>
      <c r="AK593" s="16">
        <v>0.38618752864841999</v>
      </c>
      <c r="AL593" s="17">
        <v>36912.120000000003</v>
      </c>
      <c r="AM593" s="16">
        <v>0.35021733556076501</v>
      </c>
      <c r="AN593" s="17">
        <v>150963.93</v>
      </c>
      <c r="AO593" s="16">
        <v>0.29085135484559499</v>
      </c>
      <c r="AP593" s="18">
        <v>17.937315710937199</v>
      </c>
      <c r="AQ593" s="16">
        <v>2.66402986691885E-2</v>
      </c>
      <c r="AR593" s="18">
        <v>4.3858446848859796</v>
      </c>
      <c r="AS593" s="16">
        <v>7.3855268807638097E-2</v>
      </c>
    </row>
    <row r="594" spans="2:45" x14ac:dyDescent="0.2">
      <c r="B594" s="29"/>
      <c r="C594" s="29"/>
      <c r="D594" s="29"/>
      <c r="E594" s="14" t="s">
        <v>315</v>
      </c>
      <c r="F594" s="15">
        <v>43862.36</v>
      </c>
      <c r="G594" s="16">
        <v>0.37178975153676902</v>
      </c>
      <c r="H594" s="17">
        <v>2862.71</v>
      </c>
      <c r="I594" s="16">
        <v>0.291999891683065</v>
      </c>
      <c r="J594" s="17">
        <v>10337.76</v>
      </c>
      <c r="K594" s="16">
        <v>0.369187143805072</v>
      </c>
      <c r="L594" s="18">
        <v>15.321971139235201</v>
      </c>
      <c r="M594" s="16">
        <v>6.1756862649395401E-2</v>
      </c>
      <c r="N594" s="18">
        <v>4.2429269009920896</v>
      </c>
      <c r="O594" s="16">
        <v>1.9008414908600699E-3</v>
      </c>
      <c r="P594" s="15">
        <v>148728.93</v>
      </c>
      <c r="Q594" s="16">
        <v>0.36616761186708702</v>
      </c>
      <c r="R594" s="17">
        <v>9913.19</v>
      </c>
      <c r="S594" s="16">
        <v>0.28902097138280097</v>
      </c>
      <c r="T594" s="17">
        <v>35101.21</v>
      </c>
      <c r="U594" s="16">
        <v>0.38730145179451703</v>
      </c>
      <c r="V594" s="18">
        <v>15.003135216817199</v>
      </c>
      <c r="W594" s="16">
        <v>5.9849018904267699E-2</v>
      </c>
      <c r="X594" s="18">
        <v>4.2371453861562003</v>
      </c>
      <c r="Y594" s="16">
        <v>-1.5233776264050199E-2</v>
      </c>
      <c r="Z594" s="15">
        <v>330874.03999999998</v>
      </c>
      <c r="AA594" s="16">
        <v>0.28070434433979102</v>
      </c>
      <c r="AB594" s="17">
        <v>22214.65</v>
      </c>
      <c r="AC594" s="16">
        <v>0.194169094642684</v>
      </c>
      <c r="AD594" s="17">
        <v>77335.679999999993</v>
      </c>
      <c r="AE594" s="16">
        <v>0.31416366584800098</v>
      </c>
      <c r="AF594" s="18">
        <v>14.8944070692088</v>
      </c>
      <c r="AG594" s="16">
        <v>7.2464821008451405E-2</v>
      </c>
      <c r="AH594" s="18">
        <v>4.2784137929607704</v>
      </c>
      <c r="AI594" s="16">
        <v>-2.5460543749411799E-2</v>
      </c>
      <c r="AJ594" s="15">
        <v>551939.97</v>
      </c>
      <c r="AK594" s="16">
        <v>0.20437262305559101</v>
      </c>
      <c r="AL594" s="17">
        <v>37605.230000000003</v>
      </c>
      <c r="AM594" s="16">
        <v>0.111482440428689</v>
      </c>
      <c r="AN594" s="17">
        <v>130557.56</v>
      </c>
      <c r="AO594" s="16">
        <v>0.25430741501106202</v>
      </c>
      <c r="AP594" s="18">
        <v>14.6772129834068</v>
      </c>
      <c r="AQ594" s="16">
        <v>8.3573234491293794E-2</v>
      </c>
      <c r="AR594" s="18">
        <v>4.22756039558337</v>
      </c>
      <c r="AS594" s="16">
        <v>-3.9810648775468499E-2</v>
      </c>
    </row>
    <row r="595" spans="2:45" x14ac:dyDescent="0.2">
      <c r="B595" s="29"/>
      <c r="C595" s="29"/>
      <c r="D595" s="29"/>
      <c r="E595" s="14" t="s">
        <v>316</v>
      </c>
      <c r="F595" s="15">
        <v>33615.67</v>
      </c>
      <c r="G595" s="16">
        <v>0.14175090796512901</v>
      </c>
      <c r="H595" s="17">
        <v>2450.86</v>
      </c>
      <c r="I595" s="16">
        <v>0.31136366068466598</v>
      </c>
      <c r="J595" s="17">
        <v>9061.57</v>
      </c>
      <c r="K595" s="16">
        <v>0.106503919104888</v>
      </c>
      <c r="L595" s="18">
        <v>13.7158670833911</v>
      </c>
      <c r="M595" s="16">
        <v>-0.129340744908992</v>
      </c>
      <c r="N595" s="18">
        <v>3.70969600190696</v>
      </c>
      <c r="O595" s="16">
        <v>3.1854373266706502E-2</v>
      </c>
      <c r="P595" s="15">
        <v>113189.43</v>
      </c>
      <c r="Q595" s="16">
        <v>3.4269404093713603E-2</v>
      </c>
      <c r="R595" s="17">
        <v>8402.02</v>
      </c>
      <c r="S595" s="16">
        <v>0.19653657459822399</v>
      </c>
      <c r="T595" s="17">
        <v>30604.31</v>
      </c>
      <c r="U595" s="16">
        <v>-1.2333762229926701E-2</v>
      </c>
      <c r="V595" s="18">
        <v>13.4716925215603</v>
      </c>
      <c r="W595" s="16">
        <v>-0.135614049707588</v>
      </c>
      <c r="X595" s="18">
        <v>3.6984800506856699</v>
      </c>
      <c r="Y595" s="16">
        <v>4.7185136578992301E-2</v>
      </c>
      <c r="Z595" s="15">
        <v>222025.72</v>
      </c>
      <c r="AA595" s="16">
        <v>9.4031835798038393E-3</v>
      </c>
      <c r="AB595" s="17">
        <v>16041.62</v>
      </c>
      <c r="AC595" s="16">
        <v>0.130692450993591</v>
      </c>
      <c r="AD595" s="17">
        <v>60819.43</v>
      </c>
      <c r="AE595" s="16">
        <v>-2.2054784740695998E-2</v>
      </c>
      <c r="AF595" s="18">
        <v>13.8406046272135</v>
      </c>
      <c r="AG595" s="16">
        <v>-0.10726990111873901</v>
      </c>
      <c r="AH595" s="18">
        <v>3.65057219378741</v>
      </c>
      <c r="AI595" s="16">
        <v>3.2167413705438297E-2</v>
      </c>
      <c r="AJ595" s="15">
        <v>390112.73</v>
      </c>
      <c r="AK595" s="16">
        <v>4.6781839858820701E-2</v>
      </c>
      <c r="AL595" s="17">
        <v>26652.49</v>
      </c>
      <c r="AM595" s="16">
        <v>0.11535594943913099</v>
      </c>
      <c r="AN595" s="17">
        <v>106608.45</v>
      </c>
      <c r="AO595" s="16">
        <v>1.6455258823724801E-2</v>
      </c>
      <c r="AP595" s="18">
        <v>14.6370087747899</v>
      </c>
      <c r="AQ595" s="16">
        <v>-6.1481816289045303E-2</v>
      </c>
      <c r="AR595" s="18">
        <v>3.65930402327395</v>
      </c>
      <c r="AS595" s="16">
        <v>2.9835628053310199E-2</v>
      </c>
    </row>
    <row r="596" spans="2:45" x14ac:dyDescent="0.2">
      <c r="B596" s="29"/>
      <c r="C596" s="29"/>
      <c r="D596" s="29"/>
      <c r="E596" s="14" t="s">
        <v>317</v>
      </c>
      <c r="F596" s="15">
        <v>18770.7</v>
      </c>
      <c r="G596" s="16">
        <v>1.6338232547058702E-2</v>
      </c>
      <c r="H596" s="17">
        <v>1728.43</v>
      </c>
      <c r="I596" s="16">
        <v>1.8695003860412202E-2</v>
      </c>
      <c r="J596" s="17">
        <v>5086.7</v>
      </c>
      <c r="K596" s="16">
        <v>-3.00646216800112E-2</v>
      </c>
      <c r="L596" s="18">
        <v>10.8599711877253</v>
      </c>
      <c r="M596" s="16">
        <v>-2.3135200471410301E-3</v>
      </c>
      <c r="N596" s="18">
        <v>3.6901527512925898</v>
      </c>
      <c r="O596" s="16">
        <v>4.7841181241830302E-2</v>
      </c>
      <c r="P596" s="15">
        <v>66327.27</v>
      </c>
      <c r="Q596" s="16">
        <v>-1.17672037135126E-2</v>
      </c>
      <c r="R596" s="17">
        <v>6157.92</v>
      </c>
      <c r="S596" s="16">
        <v>1.05453865164778E-2</v>
      </c>
      <c r="T596" s="17">
        <v>18276.189999999999</v>
      </c>
      <c r="U596" s="16">
        <v>-4.5160073519193197E-2</v>
      </c>
      <c r="V596" s="18">
        <v>10.771050939278201</v>
      </c>
      <c r="W596" s="16">
        <v>-2.20797507244141E-2</v>
      </c>
      <c r="X596" s="18">
        <v>3.6291628616248799</v>
      </c>
      <c r="Y596" s="16">
        <v>3.4972217729472801E-2</v>
      </c>
      <c r="Z596" s="15">
        <v>142353.85</v>
      </c>
      <c r="AA596" s="16">
        <v>-2.9011810403023201E-2</v>
      </c>
      <c r="AB596" s="17">
        <v>13049.4</v>
      </c>
      <c r="AC596" s="16">
        <v>-3.1773390425468E-2</v>
      </c>
      <c r="AD596" s="17">
        <v>39384.639999999999</v>
      </c>
      <c r="AE596" s="16">
        <v>-5.8823979238258099E-2</v>
      </c>
      <c r="AF596" s="18">
        <v>10.908842552148</v>
      </c>
      <c r="AG596" s="16">
        <v>2.8522042207230602E-3</v>
      </c>
      <c r="AH596" s="18">
        <v>3.6144509636244</v>
      </c>
      <c r="AI596" s="16">
        <v>3.1675444526419697E-2</v>
      </c>
      <c r="AJ596" s="15">
        <v>249311.71</v>
      </c>
      <c r="AK596" s="16">
        <v>1.44909543437442E-2</v>
      </c>
      <c r="AL596" s="17">
        <v>22324.26</v>
      </c>
      <c r="AM596" s="16">
        <v>-4.09140510211971E-2</v>
      </c>
      <c r="AN596" s="17">
        <v>67167.25</v>
      </c>
      <c r="AO596" s="16">
        <v>-6.1917384177248798E-2</v>
      </c>
      <c r="AP596" s="18">
        <v>11.167748001501501</v>
      </c>
      <c r="AQ596" s="16">
        <v>5.77685507997844E-2</v>
      </c>
      <c r="AR596" s="18">
        <v>3.7118046369324298</v>
      </c>
      <c r="AS596" s="16">
        <v>8.1451609093063301E-2</v>
      </c>
    </row>
    <row r="597" spans="2:45" x14ac:dyDescent="0.2">
      <c r="B597" s="135"/>
      <c r="C597" s="135"/>
      <c r="D597" s="135"/>
      <c r="E597" s="14" t="s">
        <v>318</v>
      </c>
      <c r="F597" s="15">
        <v>44188.3</v>
      </c>
      <c r="G597" s="16">
        <v>0.337530821297918</v>
      </c>
      <c r="H597" s="17">
        <v>2701.41</v>
      </c>
      <c r="I597" s="16">
        <v>0.37119058737538801</v>
      </c>
      <c r="J597" s="17">
        <v>11977.23</v>
      </c>
      <c r="K597" s="16">
        <v>0.329234836226586</v>
      </c>
      <c r="L597" s="18">
        <v>16.357494789757901</v>
      </c>
      <c r="M597" s="16">
        <v>-2.4547839218980402E-2</v>
      </c>
      <c r="N597" s="18">
        <v>3.68935889183058</v>
      </c>
      <c r="O597" s="16">
        <v>6.2411733767694204E-3</v>
      </c>
      <c r="P597" s="15">
        <v>137756.69</v>
      </c>
      <c r="Q597" s="16">
        <v>9.9226134505869396E-2</v>
      </c>
      <c r="R597" s="17">
        <v>8314.0300000000007</v>
      </c>
      <c r="S597" s="16">
        <v>0.10679008072589399</v>
      </c>
      <c r="T597" s="17">
        <v>37339.22</v>
      </c>
      <c r="U597" s="16">
        <v>8.5323182510759099E-2</v>
      </c>
      <c r="V597" s="18">
        <v>16.5691836570231</v>
      </c>
      <c r="W597" s="16">
        <v>-6.8341290292951596E-3</v>
      </c>
      <c r="X597" s="18">
        <v>3.6893296110631102</v>
      </c>
      <c r="Y597" s="16">
        <v>1.28099650124008E-2</v>
      </c>
      <c r="Z597" s="15">
        <v>277737.44</v>
      </c>
      <c r="AA597" s="16">
        <v>5.7246702306976698E-2</v>
      </c>
      <c r="AB597" s="17">
        <v>17055.61</v>
      </c>
      <c r="AC597" s="16">
        <v>7.7638366218398605E-2</v>
      </c>
      <c r="AD597" s="17">
        <v>76626.559999999998</v>
      </c>
      <c r="AE597" s="16">
        <v>6.16992300914838E-2</v>
      </c>
      <c r="AF597" s="18">
        <v>16.284227887480998</v>
      </c>
      <c r="AG597" s="16">
        <v>-1.8922548185602898E-2</v>
      </c>
      <c r="AH597" s="18">
        <v>3.6245583776695698</v>
      </c>
      <c r="AI597" s="16">
        <v>-4.1937750902610402E-3</v>
      </c>
      <c r="AJ597" s="15">
        <v>475513.63</v>
      </c>
      <c r="AK597" s="16">
        <v>2.6636558039110102E-2</v>
      </c>
      <c r="AL597" s="17">
        <v>29011.64</v>
      </c>
      <c r="AM597" s="16">
        <v>2.8460622217180601E-2</v>
      </c>
      <c r="AN597" s="17">
        <v>130540.18</v>
      </c>
      <c r="AO597" s="16">
        <v>1.83792470603838E-2</v>
      </c>
      <c r="AP597" s="18">
        <v>16.390442939454601</v>
      </c>
      <c r="AQ597" s="16">
        <v>-1.7735867943471601E-3</v>
      </c>
      <c r="AR597" s="18">
        <v>3.64266105654213</v>
      </c>
      <c r="AS597" s="16">
        <v>8.1082867728909207E-3</v>
      </c>
    </row>
    <row r="598" spans="2:45" x14ac:dyDescent="0.2">
      <c r="C598" s="29"/>
      <c r="D598" s="29"/>
      <c r="E598" s="14" t="s">
        <v>344</v>
      </c>
      <c r="F598" s="18">
        <v>6961.48</v>
      </c>
      <c r="G598" s="16">
        <v>1.71401353268546E-2</v>
      </c>
      <c r="H598" s="18">
        <v>722.25</v>
      </c>
      <c r="I598" s="16">
        <v>2.8377377833466302E-2</v>
      </c>
      <c r="J598" s="18">
        <v>2805.91</v>
      </c>
      <c r="K598" s="16">
        <v>1.6641424937861801E-2</v>
      </c>
      <c r="L598" s="18">
        <v>9.6386015922464505</v>
      </c>
      <c r="M598" s="16">
        <v>-1.0927158403936901E-2</v>
      </c>
      <c r="N598" s="18">
        <v>2.4810061619937902</v>
      </c>
      <c r="O598" s="16">
        <v>4.9054698811166195E-4</v>
      </c>
      <c r="P598" s="18">
        <v>24608.16</v>
      </c>
      <c r="Q598" s="16">
        <v>1.9439146407544301E-2</v>
      </c>
      <c r="R598" s="18">
        <v>2526.85</v>
      </c>
      <c r="S598" s="16">
        <v>3.1531549920191297E-2</v>
      </c>
      <c r="T598" s="18">
        <v>9826.98</v>
      </c>
      <c r="U598" s="16">
        <v>1.50800692904343E-2</v>
      </c>
      <c r="V598" s="18">
        <v>9.73867067692977</v>
      </c>
      <c r="W598" s="16">
        <v>-1.1722766515074199E-2</v>
      </c>
      <c r="X598" s="18">
        <v>2.5041426765903698</v>
      </c>
      <c r="Y598" s="16">
        <v>4.2943184966256999E-3</v>
      </c>
      <c r="Z598" s="18">
        <v>48888.99</v>
      </c>
      <c r="AA598" s="16">
        <v>-2.6280028051043802E-2</v>
      </c>
      <c r="AB598" s="18">
        <v>4936</v>
      </c>
      <c r="AC598" s="16">
        <v>-1.44832625875005E-2</v>
      </c>
      <c r="AD598" s="18">
        <v>18922.439999999999</v>
      </c>
      <c r="AE598" s="16">
        <v>-3.8993450051116603E-2</v>
      </c>
      <c r="AF598" s="18">
        <v>9.9045765802269106</v>
      </c>
      <c r="AG598" s="16">
        <v>-1.19701320289252E-2</v>
      </c>
      <c r="AH598" s="18">
        <v>2.5836514741227901</v>
      </c>
      <c r="AI598" s="16">
        <v>1.32292771581515E-2</v>
      </c>
      <c r="AJ598" s="18">
        <v>86590.57</v>
      </c>
      <c r="AK598" s="16">
        <v>-0.115240608216734</v>
      </c>
      <c r="AL598" s="18">
        <v>8821.0400000000009</v>
      </c>
      <c r="AM598" s="16">
        <v>-8.7979917245486303E-2</v>
      </c>
      <c r="AN598" s="18">
        <v>33798.58</v>
      </c>
      <c r="AO598" s="16">
        <v>-0.11787050212503</v>
      </c>
      <c r="AP598" s="18">
        <v>9.8163674578054305</v>
      </c>
      <c r="AQ598" s="16">
        <v>-2.9890450316525499E-2</v>
      </c>
      <c r="AR598" s="18">
        <v>2.5619588160212698</v>
      </c>
      <c r="AS598" s="16">
        <v>2.9813014014740701E-3</v>
      </c>
    </row>
    <row r="599" spans="2:45" x14ac:dyDescent="0.2">
      <c r="C599" s="29"/>
      <c r="D599" s="29"/>
      <c r="E599" s="14" t="s">
        <v>345</v>
      </c>
      <c r="F599" s="18">
        <v>10032.549999999999</v>
      </c>
      <c r="G599" s="16">
        <v>-0.101727861384295</v>
      </c>
      <c r="H599" s="18">
        <v>831.6</v>
      </c>
      <c r="I599" s="16">
        <v>-3.7934265782806502E-2</v>
      </c>
      <c r="J599" s="18">
        <v>2985.42</v>
      </c>
      <c r="K599" s="16">
        <v>-0.16399378334103401</v>
      </c>
      <c r="L599" s="18">
        <v>12.064153439153401</v>
      </c>
      <c r="M599" s="16">
        <v>-6.6308977996597296E-2</v>
      </c>
      <c r="N599" s="18">
        <v>3.3605154383637799</v>
      </c>
      <c r="O599" s="16">
        <v>7.4480214041446405E-2</v>
      </c>
      <c r="P599" s="18">
        <v>36336.67</v>
      </c>
      <c r="Q599" s="16">
        <v>-9.19380751971169E-2</v>
      </c>
      <c r="R599" s="18">
        <v>3020.22</v>
      </c>
      <c r="S599" s="16">
        <v>-3.4940902424294699E-2</v>
      </c>
      <c r="T599" s="18">
        <v>10941.56</v>
      </c>
      <c r="U599" s="16">
        <v>-0.15547078878125001</v>
      </c>
      <c r="V599" s="18">
        <v>12.0311334935866</v>
      </c>
      <c r="W599" s="16">
        <v>-5.9060810800087703E-2</v>
      </c>
      <c r="X599" s="18">
        <v>3.3209770818786399</v>
      </c>
      <c r="Y599" s="16">
        <v>7.5228556620851303E-2</v>
      </c>
      <c r="Z599" s="18">
        <v>76582.5</v>
      </c>
      <c r="AA599" s="16">
        <v>-5.2949265558801403E-2</v>
      </c>
      <c r="AB599" s="18">
        <v>6420.84</v>
      </c>
      <c r="AC599" s="16">
        <v>2.1543474352589902E-2</v>
      </c>
      <c r="AD599" s="18">
        <v>22867.1</v>
      </c>
      <c r="AE599" s="16">
        <v>-0.10937776285646</v>
      </c>
      <c r="AF599" s="18">
        <v>11.927177752443599</v>
      </c>
      <c r="AG599" s="16">
        <v>-7.2921752017065702E-2</v>
      </c>
      <c r="AH599" s="18">
        <v>3.3490254557858199</v>
      </c>
      <c r="AI599" s="16">
        <v>6.33585093031582E-2</v>
      </c>
      <c r="AJ599" s="18">
        <v>141558.41</v>
      </c>
      <c r="AK599" s="16">
        <v>1.53132853327756E-2</v>
      </c>
      <c r="AL599" s="18">
        <v>11923.3</v>
      </c>
      <c r="AM599" s="16">
        <v>8.3972824540461802E-2</v>
      </c>
      <c r="AN599" s="18">
        <v>42799.9</v>
      </c>
      <c r="AO599" s="16">
        <v>-2.59469672401079E-2</v>
      </c>
      <c r="AP599" s="18">
        <v>11.8724187095854</v>
      </c>
      <c r="AQ599" s="16">
        <v>-6.3340646235106199E-2</v>
      </c>
      <c r="AR599" s="18">
        <v>3.3074472136617099</v>
      </c>
      <c r="AS599" s="16">
        <v>4.2359349219391398E-2</v>
      </c>
    </row>
    <row r="600" spans="2:45" x14ac:dyDescent="0.2">
      <c r="B600" s="28" t="s">
        <v>19</v>
      </c>
      <c r="C600" s="28" t="s">
        <v>20</v>
      </c>
      <c r="D600" s="28" t="s">
        <v>24</v>
      </c>
      <c r="E600" s="14" t="s">
        <v>319</v>
      </c>
      <c r="F600" s="15">
        <v>185850.46</v>
      </c>
      <c r="G600" s="16">
        <v>0.17725531884030099</v>
      </c>
      <c r="H600" s="17">
        <v>12140.01</v>
      </c>
      <c r="I600" s="16">
        <v>0.14849650200797501</v>
      </c>
      <c r="J600" s="17">
        <v>46207.41</v>
      </c>
      <c r="K600" s="16">
        <v>0.16900108937477601</v>
      </c>
      <c r="L600" s="18">
        <v>15.3089214918274</v>
      </c>
      <c r="M600" s="16">
        <v>2.5040404373931902E-2</v>
      </c>
      <c r="N600" s="18">
        <v>4.0220921276479196</v>
      </c>
      <c r="O600" s="16">
        <v>7.0609253836882296E-3</v>
      </c>
      <c r="P600" s="15">
        <v>614436.28</v>
      </c>
      <c r="Q600" s="16">
        <v>0.112170144454841</v>
      </c>
      <c r="R600" s="17">
        <v>38696.49</v>
      </c>
      <c r="S600" s="16">
        <v>3.8668268919770099E-2</v>
      </c>
      <c r="T600" s="17">
        <v>150678.85999999999</v>
      </c>
      <c r="U600" s="16">
        <v>0.103435725591005</v>
      </c>
      <c r="V600" s="18">
        <v>15.8783465890576</v>
      </c>
      <c r="W600" s="16">
        <v>7.0765496294128899E-2</v>
      </c>
      <c r="X600" s="18">
        <v>4.0777868906096097</v>
      </c>
      <c r="Y600" s="16">
        <v>7.9156571255278897E-3</v>
      </c>
      <c r="Z600" s="15">
        <v>1314973.45</v>
      </c>
      <c r="AA600" s="16">
        <v>0.22104360813618501</v>
      </c>
      <c r="AB600" s="17">
        <v>81614.899999999994</v>
      </c>
      <c r="AC600" s="16">
        <v>0.15497435604245499</v>
      </c>
      <c r="AD600" s="17">
        <v>316025.13</v>
      </c>
      <c r="AE600" s="16">
        <v>0.17943496942912601</v>
      </c>
      <c r="AF600" s="18">
        <v>16.111928704194899</v>
      </c>
      <c r="AG600" s="16">
        <v>5.7204085742749301E-2</v>
      </c>
      <c r="AH600" s="18">
        <v>4.1609774830248503</v>
      </c>
      <c r="AI600" s="16">
        <v>3.5278450940961097E-2</v>
      </c>
      <c r="AJ600" s="15">
        <v>2282015.56</v>
      </c>
      <c r="AK600" s="16">
        <v>0.22265619196424299</v>
      </c>
      <c r="AL600" s="17">
        <v>144433.71</v>
      </c>
      <c r="AM600" s="16">
        <v>0.18782977404756901</v>
      </c>
      <c r="AN600" s="17">
        <v>549396.89</v>
      </c>
      <c r="AO600" s="16">
        <v>0.163479887662352</v>
      </c>
      <c r="AP600" s="18">
        <v>15.799743425548</v>
      </c>
      <c r="AQ600" s="16">
        <v>2.93193677053591E-2</v>
      </c>
      <c r="AR600" s="18">
        <v>4.1536739678304304</v>
      </c>
      <c r="AS600" s="16">
        <v>5.08614759304407E-2</v>
      </c>
    </row>
    <row r="601" spans="2:45" x14ac:dyDescent="0.2">
      <c r="B601" s="29"/>
      <c r="C601" s="29"/>
      <c r="D601" s="29"/>
      <c r="E601" s="14" t="s">
        <v>320</v>
      </c>
      <c r="F601" s="15">
        <v>231734.92</v>
      </c>
      <c r="G601" s="16">
        <v>-9.9626666484383501E-3</v>
      </c>
      <c r="H601" s="17">
        <v>22112.93</v>
      </c>
      <c r="I601" s="16">
        <v>6.9152063465662897E-2</v>
      </c>
      <c r="J601" s="17">
        <v>80541.55</v>
      </c>
      <c r="K601" s="16">
        <v>5.78692186734098E-2</v>
      </c>
      <c r="L601" s="18">
        <v>10.4796117022936</v>
      </c>
      <c r="M601" s="16">
        <v>-7.3997640576636395E-2</v>
      </c>
      <c r="N601" s="18">
        <v>2.8772095893361902</v>
      </c>
      <c r="O601" s="16">
        <v>-6.4121239303012098E-2</v>
      </c>
      <c r="P601" s="15">
        <v>738876.02</v>
      </c>
      <c r="Q601" s="16">
        <v>-2.9348939992703299E-2</v>
      </c>
      <c r="R601" s="17">
        <v>71874.990000000005</v>
      </c>
      <c r="S601" s="16">
        <v>2.94316519591E-2</v>
      </c>
      <c r="T601" s="17">
        <v>264926.21000000002</v>
      </c>
      <c r="U601" s="16">
        <v>1.28236246774359E-2</v>
      </c>
      <c r="V601" s="18">
        <v>10.280015621567401</v>
      </c>
      <c r="W601" s="16">
        <v>-5.7100043349102902E-2</v>
      </c>
      <c r="X601" s="18">
        <v>2.7889879978277698</v>
      </c>
      <c r="Y601" s="16">
        <v>-4.1638606804388301E-2</v>
      </c>
      <c r="Z601" s="15">
        <v>1496159.02</v>
      </c>
      <c r="AA601" s="16">
        <v>-2.38840621736989E-2</v>
      </c>
      <c r="AB601" s="17">
        <v>141650.76999999999</v>
      </c>
      <c r="AC601" s="16">
        <v>2.5473595736832999E-2</v>
      </c>
      <c r="AD601" s="17">
        <v>520926.34</v>
      </c>
      <c r="AE601" s="16">
        <v>-2.9946543387483499E-3</v>
      </c>
      <c r="AF601" s="18">
        <v>10.562307709305101</v>
      </c>
      <c r="AG601" s="16">
        <v>-4.8131573660916201E-2</v>
      </c>
      <c r="AH601" s="18">
        <v>2.8721124372401698</v>
      </c>
      <c r="AI601" s="16">
        <v>-2.0952152288708E-2</v>
      </c>
      <c r="AJ601" s="15">
        <v>2767587.78</v>
      </c>
      <c r="AK601" s="16">
        <v>-3.3649294021592499E-3</v>
      </c>
      <c r="AL601" s="17">
        <v>252032.55</v>
      </c>
      <c r="AM601" s="16">
        <v>7.0786085169865596E-3</v>
      </c>
      <c r="AN601" s="17">
        <v>921371.39</v>
      </c>
      <c r="AO601" s="16">
        <v>-2.94235786331257E-2</v>
      </c>
      <c r="AP601" s="18">
        <v>10.981072801905899</v>
      </c>
      <c r="AQ601" s="16">
        <v>-1.03701318157526E-2</v>
      </c>
      <c r="AR601" s="18">
        <v>3.00377004326127</v>
      </c>
      <c r="AS601" s="16">
        <v>2.68486320678053E-2</v>
      </c>
    </row>
    <row r="602" spans="2:45" x14ac:dyDescent="0.2">
      <c r="B602" s="29"/>
      <c r="C602" s="29"/>
      <c r="D602" s="29"/>
      <c r="E602" s="14" t="s">
        <v>321</v>
      </c>
      <c r="F602" s="15">
        <v>294069.24</v>
      </c>
      <c r="G602" s="16">
        <v>0.18604240619736301</v>
      </c>
      <c r="H602" s="17">
        <v>33250.82</v>
      </c>
      <c r="I602" s="16">
        <v>0.26849264063516898</v>
      </c>
      <c r="J602" s="17">
        <v>84365.46</v>
      </c>
      <c r="K602" s="16">
        <v>0.15544684795435099</v>
      </c>
      <c r="L602" s="18">
        <v>8.8439695622544008</v>
      </c>
      <c r="M602" s="16">
        <v>-6.4998591080923596E-2</v>
      </c>
      <c r="N602" s="18">
        <v>3.4856591785311202</v>
      </c>
      <c r="O602" s="16">
        <v>2.6479416424199698E-2</v>
      </c>
      <c r="P602" s="15">
        <v>1039621.22</v>
      </c>
      <c r="Q602" s="16">
        <v>0.16510760870455701</v>
      </c>
      <c r="R602" s="17">
        <v>115907.69</v>
      </c>
      <c r="S602" s="16">
        <v>0.22891386277664399</v>
      </c>
      <c r="T602" s="17">
        <v>301262.55</v>
      </c>
      <c r="U602" s="16">
        <v>0.12897333811460901</v>
      </c>
      <c r="V602" s="18">
        <v>8.96938952022942</v>
      </c>
      <c r="W602" s="16">
        <v>-5.1920851415835703E-2</v>
      </c>
      <c r="X602" s="18">
        <v>3.4508810338357701</v>
      </c>
      <c r="Y602" s="16">
        <v>3.2006309954398002E-2</v>
      </c>
      <c r="Z602" s="15">
        <v>2100409.63</v>
      </c>
      <c r="AA602" s="16">
        <v>0.18544115730222399</v>
      </c>
      <c r="AB602" s="17">
        <v>233281.03</v>
      </c>
      <c r="AC602" s="16">
        <v>0.23640030593988401</v>
      </c>
      <c r="AD602" s="17">
        <v>603876.24</v>
      </c>
      <c r="AE602" s="16">
        <v>0.13610349931952501</v>
      </c>
      <c r="AF602" s="18">
        <v>9.0037738173566897</v>
      </c>
      <c r="AG602" s="16">
        <v>-4.1215736030509799E-2</v>
      </c>
      <c r="AH602" s="18">
        <v>3.4782120753749202</v>
      </c>
      <c r="AI602" s="16">
        <v>4.3427080378020601E-2</v>
      </c>
      <c r="AJ602" s="15">
        <v>3616745.47</v>
      </c>
      <c r="AK602" s="16">
        <v>0.22845010589173401</v>
      </c>
      <c r="AL602" s="17">
        <v>394974.03</v>
      </c>
      <c r="AM602" s="16">
        <v>0.35326675576886701</v>
      </c>
      <c r="AN602" s="17">
        <v>1043330.11</v>
      </c>
      <c r="AO602" s="16">
        <v>0.163338167482946</v>
      </c>
      <c r="AP602" s="18">
        <v>9.1569196840612506</v>
      </c>
      <c r="AQ602" s="16">
        <v>-9.2233589087332896E-2</v>
      </c>
      <c r="AR602" s="18">
        <v>3.4665399141983899</v>
      </c>
      <c r="AS602" s="16">
        <v>5.5969915050295999E-2</v>
      </c>
    </row>
    <row r="603" spans="2:45" x14ac:dyDescent="0.2">
      <c r="B603" s="29"/>
      <c r="C603" s="29"/>
      <c r="D603" s="29"/>
      <c r="E603" s="14" t="s">
        <v>322</v>
      </c>
      <c r="F603" s="15">
        <v>773787.07</v>
      </c>
      <c r="G603" s="16">
        <v>0.102583454052423</v>
      </c>
      <c r="H603" s="17">
        <v>107859.22</v>
      </c>
      <c r="I603" s="16">
        <v>0.16614080392507699</v>
      </c>
      <c r="J603" s="17">
        <v>226298.98</v>
      </c>
      <c r="K603" s="16">
        <v>9.6700646285744402E-2</v>
      </c>
      <c r="L603" s="18">
        <v>7.1740465951821299</v>
      </c>
      <c r="M603" s="16">
        <v>-5.4502294798988903E-2</v>
      </c>
      <c r="N603" s="18">
        <v>3.4193131140052002</v>
      </c>
      <c r="O603" s="16">
        <v>5.3640961976285303E-3</v>
      </c>
      <c r="P603" s="15">
        <v>2548723.0099999998</v>
      </c>
      <c r="Q603" s="16">
        <v>9.2842267640910997E-2</v>
      </c>
      <c r="R603" s="17">
        <v>354408.23</v>
      </c>
      <c r="S603" s="16">
        <v>0.15394319182326499</v>
      </c>
      <c r="T603" s="17">
        <v>760160.5</v>
      </c>
      <c r="U603" s="16">
        <v>9.9369622948834099E-2</v>
      </c>
      <c r="V603" s="18">
        <v>7.1914893454929096</v>
      </c>
      <c r="W603" s="16">
        <v>-5.29496812454111E-2</v>
      </c>
      <c r="X603" s="18">
        <v>3.3528748336699898</v>
      </c>
      <c r="Y603" s="16">
        <v>-5.9373618950965797E-3</v>
      </c>
      <c r="Z603" s="15">
        <v>5481084.7800000003</v>
      </c>
      <c r="AA603" s="16">
        <v>0.15845473262208901</v>
      </c>
      <c r="AB603" s="17">
        <v>728260.44</v>
      </c>
      <c r="AC603" s="16">
        <v>0.175848804141369</v>
      </c>
      <c r="AD603" s="17">
        <v>1575657.67</v>
      </c>
      <c r="AE603" s="16">
        <v>0.127107306287954</v>
      </c>
      <c r="AF603" s="18">
        <v>7.5262701074357397</v>
      </c>
      <c r="AG603" s="16">
        <v>-1.4792779018882599E-2</v>
      </c>
      <c r="AH603" s="18">
        <v>3.47860127511073</v>
      </c>
      <c r="AI603" s="16">
        <v>2.7812282077538001E-2</v>
      </c>
      <c r="AJ603" s="15">
        <v>9315110.6799999997</v>
      </c>
      <c r="AK603" s="16">
        <v>0.20571787622383</v>
      </c>
      <c r="AL603" s="17">
        <v>1283573.23</v>
      </c>
      <c r="AM603" s="16">
        <v>0.36144379904623802</v>
      </c>
      <c r="AN603" s="17">
        <v>2738182.82</v>
      </c>
      <c r="AO603" s="16">
        <v>0.18040359442779999</v>
      </c>
      <c r="AP603" s="18">
        <v>7.2571712016773704</v>
      </c>
      <c r="AQ603" s="16">
        <v>-0.114382924165876</v>
      </c>
      <c r="AR603" s="18">
        <v>3.4019316065974001</v>
      </c>
      <c r="AS603" s="16">
        <v>2.1445446214776301E-2</v>
      </c>
    </row>
    <row r="604" spans="2:45" x14ac:dyDescent="0.2">
      <c r="B604" s="29"/>
      <c r="C604" s="29"/>
      <c r="D604" s="29"/>
      <c r="E604" s="14" t="s">
        <v>323</v>
      </c>
      <c r="F604" s="15">
        <v>104799.64</v>
      </c>
      <c r="G604" s="16">
        <v>1.77816188590924E-2</v>
      </c>
      <c r="H604" s="17">
        <v>8480.81</v>
      </c>
      <c r="I604" s="16">
        <v>3.4261518780175901E-2</v>
      </c>
      <c r="J604" s="17">
        <v>28091.38</v>
      </c>
      <c r="K604" s="16">
        <v>5.6206744594562898E-3</v>
      </c>
      <c r="L604" s="18">
        <v>12.357267760980401</v>
      </c>
      <c r="M604" s="16">
        <v>-1.59339776466982E-2</v>
      </c>
      <c r="N604" s="18">
        <v>3.73066898101838</v>
      </c>
      <c r="O604" s="16">
        <v>1.20929737310472E-2</v>
      </c>
      <c r="P604" s="15">
        <v>368312.35</v>
      </c>
      <c r="Q604" s="16">
        <v>3.07928039361248E-2</v>
      </c>
      <c r="R604" s="17">
        <v>29850</v>
      </c>
      <c r="S604" s="16">
        <v>5.3958062708562599E-2</v>
      </c>
      <c r="T604" s="17">
        <v>99100.61</v>
      </c>
      <c r="U604" s="16">
        <v>2.1125630033726701E-2</v>
      </c>
      <c r="V604" s="18">
        <v>12.3387721943049</v>
      </c>
      <c r="W604" s="16">
        <v>-2.1979298410513E-2</v>
      </c>
      <c r="X604" s="18">
        <v>3.7165497770397198</v>
      </c>
      <c r="Y604" s="16">
        <v>9.4671738893468502E-3</v>
      </c>
      <c r="Z604" s="15">
        <v>786334.96</v>
      </c>
      <c r="AA604" s="16">
        <v>3.1145788077371402E-2</v>
      </c>
      <c r="AB604" s="17">
        <v>62847.81</v>
      </c>
      <c r="AC604" s="16">
        <v>3.4800985276829302E-2</v>
      </c>
      <c r="AD604" s="17">
        <v>209783.53</v>
      </c>
      <c r="AE604" s="16">
        <v>1.5104027298667701E-2</v>
      </c>
      <c r="AF604" s="18">
        <v>12.5117320714914</v>
      </c>
      <c r="AG604" s="16">
        <v>-3.5322706988725801E-3</v>
      </c>
      <c r="AH604" s="18">
        <v>3.7483159902972401</v>
      </c>
      <c r="AI604" s="16">
        <v>1.5803070766444601E-2</v>
      </c>
      <c r="AJ604" s="15">
        <v>1367528.57</v>
      </c>
      <c r="AK604" s="16">
        <v>4.3573172700341903E-2</v>
      </c>
      <c r="AL604" s="17">
        <v>108312.85</v>
      </c>
      <c r="AM604" s="16">
        <v>2.9215808741747298E-2</v>
      </c>
      <c r="AN604" s="17">
        <v>360100.44</v>
      </c>
      <c r="AO604" s="16">
        <v>8.6631199265091007E-3</v>
      </c>
      <c r="AP604" s="18">
        <v>12.625727879933001</v>
      </c>
      <c r="AQ604" s="16">
        <v>1.3949809006671801E-2</v>
      </c>
      <c r="AR604" s="18">
        <v>3.7976309331918601</v>
      </c>
      <c r="AS604" s="16">
        <v>3.46102202848226E-2</v>
      </c>
    </row>
    <row r="605" spans="2:45" x14ac:dyDescent="0.2">
      <c r="B605" s="29"/>
      <c r="C605" s="29"/>
      <c r="D605" s="29"/>
      <c r="E605" s="14" t="s">
        <v>324</v>
      </c>
      <c r="F605" s="15">
        <v>129307.43</v>
      </c>
      <c r="G605" s="16">
        <v>0.1991884010553</v>
      </c>
      <c r="H605" s="17">
        <v>13248.14</v>
      </c>
      <c r="I605" s="16">
        <v>0.120585120600346</v>
      </c>
      <c r="J605" s="17">
        <v>42715.78</v>
      </c>
      <c r="K605" s="16">
        <v>0.22806344701325701</v>
      </c>
      <c r="L605" s="18">
        <v>9.7604214629374404</v>
      </c>
      <c r="M605" s="16">
        <v>7.0144854692379494E-2</v>
      </c>
      <c r="N605" s="18">
        <v>3.0271583475708499</v>
      </c>
      <c r="O605" s="16">
        <v>-2.3512666245529799E-2</v>
      </c>
      <c r="P605" s="15">
        <v>421364.65</v>
      </c>
      <c r="Q605" s="16">
        <v>0.139122013068291</v>
      </c>
      <c r="R605" s="17">
        <v>41788.71</v>
      </c>
      <c r="S605" s="16">
        <v>7.3819603530171904E-2</v>
      </c>
      <c r="T605" s="17">
        <v>135480.82</v>
      </c>
      <c r="U605" s="16">
        <v>0.16665317577812599</v>
      </c>
      <c r="V605" s="18">
        <v>10.0832174527522</v>
      </c>
      <c r="W605" s="16">
        <v>6.0813203003035297E-2</v>
      </c>
      <c r="X605" s="18">
        <v>3.1101424541126899</v>
      </c>
      <c r="Y605" s="16">
        <v>-2.3598412348615899E-2</v>
      </c>
      <c r="Z605" s="15">
        <v>815014.2</v>
      </c>
      <c r="AA605" s="16">
        <v>0.118375009389384</v>
      </c>
      <c r="AB605" s="17">
        <v>84215.360000000001</v>
      </c>
      <c r="AC605" s="16">
        <v>8.4532938096183105E-2</v>
      </c>
      <c r="AD605" s="17">
        <v>259107.42</v>
      </c>
      <c r="AE605" s="16">
        <v>0.130436706039291</v>
      </c>
      <c r="AF605" s="18">
        <v>9.6777381228317498</v>
      </c>
      <c r="AG605" s="16">
        <v>3.1204281681484002E-2</v>
      </c>
      <c r="AH605" s="18">
        <v>3.1454683929931502</v>
      </c>
      <c r="AI605" s="16">
        <v>-1.06699442662011E-2</v>
      </c>
      <c r="AJ605" s="15">
        <v>1457820.56</v>
      </c>
      <c r="AK605" s="16">
        <v>0.14993795447318001</v>
      </c>
      <c r="AL605" s="17">
        <v>158933.93</v>
      </c>
      <c r="AM605" s="16">
        <v>0.16660940074695499</v>
      </c>
      <c r="AN605" s="17">
        <v>468903.41</v>
      </c>
      <c r="AO605" s="16">
        <v>0.17037328770815999</v>
      </c>
      <c r="AP605" s="18">
        <v>9.1724942559464804</v>
      </c>
      <c r="AQ605" s="16">
        <v>-1.4290512542673099E-2</v>
      </c>
      <c r="AR605" s="18">
        <v>3.1089996978268899</v>
      </c>
      <c r="AS605" s="16">
        <v>-1.7460526013026299E-2</v>
      </c>
    </row>
    <row r="606" spans="2:45" x14ac:dyDescent="0.2">
      <c r="B606" s="29"/>
      <c r="C606" s="29"/>
      <c r="D606" s="29"/>
      <c r="E606" s="14" t="s">
        <v>325</v>
      </c>
      <c r="F606" s="15">
        <v>341905.09</v>
      </c>
      <c r="G606" s="16">
        <v>0.182959689942543</v>
      </c>
      <c r="H606" s="17">
        <v>21439.7</v>
      </c>
      <c r="I606" s="16">
        <v>0.222117210888852</v>
      </c>
      <c r="J606" s="17">
        <v>92811.59</v>
      </c>
      <c r="K606" s="16">
        <v>0.17086354532568401</v>
      </c>
      <c r="L606" s="18">
        <v>15.9472889079605</v>
      </c>
      <c r="M606" s="16">
        <v>-3.2040724569969502E-2</v>
      </c>
      <c r="N606" s="18">
        <v>3.6838620047345398</v>
      </c>
      <c r="O606" s="16">
        <v>1.03309601406151E-2</v>
      </c>
      <c r="P606" s="15">
        <v>1123915.54</v>
      </c>
      <c r="Q606" s="16">
        <v>3.6198029853283402E-2</v>
      </c>
      <c r="R606" s="17">
        <v>69996.12</v>
      </c>
      <c r="S606" s="16">
        <v>6.06340518769714E-2</v>
      </c>
      <c r="T606" s="17">
        <v>305001.88</v>
      </c>
      <c r="U606" s="16">
        <v>1.7345975519203999E-2</v>
      </c>
      <c r="V606" s="18">
        <v>16.056826292657401</v>
      </c>
      <c r="W606" s="16">
        <v>-2.3039069866222301E-2</v>
      </c>
      <c r="X606" s="18">
        <v>3.68494626983939</v>
      </c>
      <c r="Y606" s="16">
        <v>1.8530622607966001E-2</v>
      </c>
      <c r="Z606" s="15">
        <v>2295064.89</v>
      </c>
      <c r="AA606" s="16">
        <v>2.7193969905436901E-2</v>
      </c>
      <c r="AB606" s="17">
        <v>144348.48000000001</v>
      </c>
      <c r="AC606" s="16">
        <v>5.6351435687095802E-2</v>
      </c>
      <c r="AD606" s="17">
        <v>632379.71</v>
      </c>
      <c r="AE606" s="16">
        <v>2.3620460045398702E-2</v>
      </c>
      <c r="AF606" s="18">
        <v>15.8994738981664</v>
      </c>
      <c r="AG606" s="16">
        <v>-2.7602050602310701E-2</v>
      </c>
      <c r="AH606" s="18">
        <v>3.6292513085215798</v>
      </c>
      <c r="AI606" s="16">
        <v>3.4910496610040102E-3</v>
      </c>
      <c r="AJ606" s="15">
        <v>3979576.84</v>
      </c>
      <c r="AK606" s="16">
        <v>1.62162536502993E-2</v>
      </c>
      <c r="AL606" s="17">
        <v>247564.12</v>
      </c>
      <c r="AM606" s="16">
        <v>2.67823736635119E-2</v>
      </c>
      <c r="AN606" s="17">
        <v>1092045.32</v>
      </c>
      <c r="AO606" s="16">
        <v>2.60881391167398E-3</v>
      </c>
      <c r="AP606" s="18">
        <v>16.0749337989689</v>
      </c>
      <c r="AQ606" s="16">
        <v>-1.0290515579765199E-2</v>
      </c>
      <c r="AR606" s="18">
        <v>3.6441498966361601</v>
      </c>
      <c r="AS606" s="16">
        <v>1.3572032830567101E-2</v>
      </c>
    </row>
    <row r="607" spans="2:45" x14ac:dyDescent="0.2">
      <c r="B607" s="29"/>
      <c r="C607" s="29"/>
      <c r="D607" s="29"/>
      <c r="E607" s="14" t="s">
        <v>326</v>
      </c>
      <c r="F607" s="15">
        <v>203380.03</v>
      </c>
      <c r="G607" s="16">
        <v>0.14632151072730301</v>
      </c>
      <c r="H607" s="17">
        <v>14483.86</v>
      </c>
      <c r="I607" s="16">
        <v>2.04428725420433E-2</v>
      </c>
      <c r="J607" s="17">
        <v>51480.87</v>
      </c>
      <c r="K607" s="16">
        <v>7.0577035013391604E-2</v>
      </c>
      <c r="L607" s="18">
        <v>14.0418389849115</v>
      </c>
      <c r="M607" s="16">
        <v>0.123356869426391</v>
      </c>
      <c r="N607" s="18">
        <v>3.9505942692887701</v>
      </c>
      <c r="O607" s="16">
        <v>7.0751074641689699E-2</v>
      </c>
      <c r="P607" s="15">
        <v>710570.42</v>
      </c>
      <c r="Q607" s="16">
        <v>0.19628969766669199</v>
      </c>
      <c r="R607" s="17">
        <v>52069.19</v>
      </c>
      <c r="S607" s="16">
        <v>8.2621502607210504E-2</v>
      </c>
      <c r="T607" s="17">
        <v>182160.87</v>
      </c>
      <c r="U607" s="16">
        <v>0.120305652067543</v>
      </c>
      <c r="V607" s="18">
        <v>13.6466578412301</v>
      </c>
      <c r="W607" s="16">
        <v>0.104993476284871</v>
      </c>
      <c r="X607" s="18">
        <v>3.90078516862595</v>
      </c>
      <c r="Y607" s="16">
        <v>6.7824388334485994E-2</v>
      </c>
      <c r="Z607" s="15">
        <v>1536648.85</v>
      </c>
      <c r="AA607" s="16">
        <v>0.23558437250467201</v>
      </c>
      <c r="AB607" s="17">
        <v>112882.55</v>
      </c>
      <c r="AC607" s="16">
        <v>0.119226343343679</v>
      </c>
      <c r="AD607" s="17">
        <v>390357.85</v>
      </c>
      <c r="AE607" s="16">
        <v>0.17259510941397599</v>
      </c>
      <c r="AF607" s="18">
        <v>13.612811280397199</v>
      </c>
      <c r="AG607" s="16">
        <v>0.103962911392323</v>
      </c>
      <c r="AH607" s="18">
        <v>3.9365132531598901</v>
      </c>
      <c r="AI607" s="16">
        <v>5.3717828588058798E-2</v>
      </c>
      <c r="AJ607" s="15">
        <v>2650862.0499999998</v>
      </c>
      <c r="AK607" s="16">
        <v>0.200010792963491</v>
      </c>
      <c r="AL607" s="17">
        <v>199945.53</v>
      </c>
      <c r="AM607" s="16">
        <v>0.114618948722759</v>
      </c>
      <c r="AN607" s="17">
        <v>686883.53</v>
      </c>
      <c r="AO607" s="16">
        <v>0.18155705362180399</v>
      </c>
      <c r="AP607" s="18">
        <v>13.2579210447965</v>
      </c>
      <c r="AQ607" s="16">
        <v>7.6610795410021706E-2</v>
      </c>
      <c r="AR607" s="18">
        <v>3.8592598806379899</v>
      </c>
      <c r="AS607" s="16">
        <v>1.56181534231646E-2</v>
      </c>
    </row>
    <row r="608" spans="2:45" x14ac:dyDescent="0.2">
      <c r="B608" s="29"/>
      <c r="C608" s="29"/>
      <c r="D608" s="29"/>
      <c r="E608" s="14" t="s">
        <v>327</v>
      </c>
      <c r="F608" s="15">
        <v>2264833.69</v>
      </c>
      <c r="G608" s="16">
        <v>0.121808402145648</v>
      </c>
      <c r="H608" s="17">
        <v>233015.6</v>
      </c>
      <c r="I608" s="16">
        <v>0.15515790818973499</v>
      </c>
      <c r="J608" s="17">
        <v>652512.91</v>
      </c>
      <c r="K608" s="16">
        <v>0.11522435887575599</v>
      </c>
      <c r="L608" s="18">
        <v>9.7196655073737492</v>
      </c>
      <c r="M608" s="16">
        <v>-2.8870084174335699E-2</v>
      </c>
      <c r="N608" s="18">
        <v>3.4709408124967198</v>
      </c>
      <c r="O608" s="16">
        <v>5.9037835907110002E-3</v>
      </c>
      <c r="P608" s="15">
        <v>7565819.2300000004</v>
      </c>
      <c r="Q608" s="16">
        <v>8.9544460096039502E-2</v>
      </c>
      <c r="R608" s="17">
        <v>774591.57</v>
      </c>
      <c r="S608" s="16">
        <v>0.122842380742252</v>
      </c>
      <c r="T608" s="17">
        <v>2198772.0499999998</v>
      </c>
      <c r="U608" s="16">
        <v>8.2071437435660602E-2</v>
      </c>
      <c r="V608" s="18">
        <v>9.7674949263906896</v>
      </c>
      <c r="W608" s="16">
        <v>-2.9655026580134101E-2</v>
      </c>
      <c r="X608" s="18">
        <v>3.4409293268940702</v>
      </c>
      <c r="Y608" s="16">
        <v>6.9062193140304699E-3</v>
      </c>
      <c r="Z608" s="15">
        <v>15825689.48</v>
      </c>
      <c r="AA608" s="16">
        <v>0.123807506931341</v>
      </c>
      <c r="AB608" s="17">
        <v>1589101.44</v>
      </c>
      <c r="AC608" s="16">
        <v>0.14101105291975199</v>
      </c>
      <c r="AD608" s="17">
        <v>4508113.42</v>
      </c>
      <c r="AE608" s="16">
        <v>9.7800527478908106E-2</v>
      </c>
      <c r="AF608" s="18">
        <v>9.9588919131556501</v>
      </c>
      <c r="AG608" s="16">
        <v>-1.50774577900788E-2</v>
      </c>
      <c r="AH608" s="18">
        <v>3.5104905324232099</v>
      </c>
      <c r="AI608" s="16">
        <v>2.3690077387881901E-2</v>
      </c>
      <c r="AJ608" s="15">
        <v>27437247.620000001</v>
      </c>
      <c r="AK608" s="16">
        <v>0.14242952430359301</v>
      </c>
      <c r="AL608" s="17">
        <v>2789770.44</v>
      </c>
      <c r="AM608" s="16">
        <v>0.22979104765580299</v>
      </c>
      <c r="AN608" s="17">
        <v>7860213.5099999998</v>
      </c>
      <c r="AO608" s="16">
        <v>0.112361541815188</v>
      </c>
      <c r="AP608" s="18">
        <v>9.8349481472031108</v>
      </c>
      <c r="AQ608" s="16">
        <v>-7.1037696622313504E-2</v>
      </c>
      <c r="AR608" s="18">
        <v>3.4906491515902802</v>
      </c>
      <c r="AS608" s="16">
        <v>2.7030764151859E-2</v>
      </c>
    </row>
    <row r="609" spans="2:45" x14ac:dyDescent="0.2">
      <c r="B609" s="28" t="s">
        <v>19</v>
      </c>
      <c r="C609" s="28" t="s">
        <v>12</v>
      </c>
      <c r="D609" s="28" t="s">
        <v>23</v>
      </c>
      <c r="E609" s="14" t="s">
        <v>271</v>
      </c>
      <c r="F609" s="15">
        <v>109964.46</v>
      </c>
      <c r="G609" s="16">
        <v>0.43783542629973599</v>
      </c>
      <c r="H609" s="17">
        <v>21447.69</v>
      </c>
      <c r="I609" s="16">
        <v>0.31895770824711001</v>
      </c>
      <c r="J609" s="17">
        <v>42764.28</v>
      </c>
      <c r="K609" s="16">
        <v>0.37973413416152102</v>
      </c>
      <c r="L609" s="18">
        <v>5.1271004010222097</v>
      </c>
      <c r="M609" s="16">
        <v>9.0130045345134205E-2</v>
      </c>
      <c r="N609" s="18">
        <v>2.5714091293013701</v>
      </c>
      <c r="O609" s="16">
        <v>4.2110498464636499E-2</v>
      </c>
      <c r="P609" s="15">
        <v>289242.56</v>
      </c>
      <c r="Q609" s="16">
        <v>8.9268171089209203E-2</v>
      </c>
      <c r="R609" s="17">
        <v>63973.69</v>
      </c>
      <c r="S609" s="16">
        <v>5.2883049494828097E-2</v>
      </c>
      <c r="T609" s="17">
        <v>131961.54</v>
      </c>
      <c r="U609" s="16">
        <v>0.14386738297101601</v>
      </c>
      <c r="V609" s="18">
        <v>4.5212736673466898</v>
      </c>
      <c r="W609" s="16">
        <v>3.4557609804658301E-2</v>
      </c>
      <c r="X609" s="18">
        <v>2.1918701464078101</v>
      </c>
      <c r="Y609" s="16">
        <v>-4.7732117109584998E-2</v>
      </c>
      <c r="Z609" s="15">
        <v>529934.84</v>
      </c>
      <c r="AA609" s="16">
        <v>4.8308410692675802E-2</v>
      </c>
      <c r="AB609" s="17">
        <v>120451.86</v>
      </c>
      <c r="AC609" s="16">
        <v>7.1493820791889803E-2</v>
      </c>
      <c r="AD609" s="17">
        <v>241305.62</v>
      </c>
      <c r="AE609" s="16">
        <v>0.13433419424144</v>
      </c>
      <c r="AF609" s="18">
        <v>4.3995571342775399</v>
      </c>
      <c r="AG609" s="16">
        <v>-2.1638398327E-2</v>
      </c>
      <c r="AH609" s="18">
        <v>2.1961147858885299</v>
      </c>
      <c r="AI609" s="16">
        <v>-7.5838129526097794E-2</v>
      </c>
      <c r="AJ609" s="15">
        <v>995781.53</v>
      </c>
      <c r="AK609" s="16">
        <v>4.4272895360709101E-2</v>
      </c>
      <c r="AL609" s="17">
        <v>224770.27</v>
      </c>
      <c r="AM609" s="16">
        <v>6.1739183093364902E-2</v>
      </c>
      <c r="AN609" s="17">
        <v>440579.66</v>
      </c>
      <c r="AO609" s="16">
        <v>0.11996089971431</v>
      </c>
      <c r="AP609" s="18">
        <v>4.4302190409790398</v>
      </c>
      <c r="AQ609" s="16">
        <v>-1.64506387357467E-2</v>
      </c>
      <c r="AR609" s="18">
        <v>2.2601622825711001</v>
      </c>
      <c r="AS609" s="16">
        <v>-6.7580934631653905E-2</v>
      </c>
    </row>
    <row r="610" spans="2:45" x14ac:dyDescent="0.2">
      <c r="B610" s="29"/>
      <c r="C610" s="29"/>
      <c r="D610" s="29"/>
      <c r="E610" s="14" t="s">
        <v>272</v>
      </c>
      <c r="F610" s="15">
        <v>455202.21</v>
      </c>
      <c r="G610" s="16">
        <v>-5.0578416440064299E-2</v>
      </c>
      <c r="H610" s="17">
        <v>119221.62</v>
      </c>
      <c r="I610" s="16">
        <v>-3.9847092774299299E-2</v>
      </c>
      <c r="J610" s="17">
        <v>205879.61</v>
      </c>
      <c r="K610" s="16">
        <v>-7.2864487143535994E-2</v>
      </c>
      <c r="L610" s="18">
        <v>3.8181179722268501</v>
      </c>
      <c r="M610" s="16">
        <v>-1.11766819482664E-2</v>
      </c>
      <c r="N610" s="18">
        <v>2.2110116198491001</v>
      </c>
      <c r="O610" s="16">
        <v>2.4037554806642401E-2</v>
      </c>
      <c r="P610" s="15">
        <v>1476918.2</v>
      </c>
      <c r="Q610" s="16">
        <v>-8.3584041583091906E-2</v>
      </c>
      <c r="R610" s="17">
        <v>376754.3</v>
      </c>
      <c r="S610" s="16">
        <v>-7.7185932971519294E-2</v>
      </c>
      <c r="T610" s="17">
        <v>651202.34</v>
      </c>
      <c r="U610" s="16">
        <v>-0.10860525874193</v>
      </c>
      <c r="V610" s="18">
        <v>3.9201097373009399</v>
      </c>
      <c r="W610" s="16">
        <v>-6.9332586489225297E-3</v>
      </c>
      <c r="X610" s="18">
        <v>2.2679866291635302</v>
      </c>
      <c r="Y610" s="16">
        <v>2.8069738355787001E-2</v>
      </c>
      <c r="Z610" s="15">
        <v>2941247.94</v>
      </c>
      <c r="AA610" s="16">
        <v>-5.0430626017490703E-2</v>
      </c>
      <c r="AB610" s="17">
        <v>747408.28</v>
      </c>
      <c r="AC610" s="16">
        <v>-4.1561063014725598E-2</v>
      </c>
      <c r="AD610" s="17">
        <v>1295164.57</v>
      </c>
      <c r="AE610" s="16">
        <v>-7.5343259291423104E-2</v>
      </c>
      <c r="AF610" s="18">
        <v>3.9352627187913898</v>
      </c>
      <c r="AG610" s="16">
        <v>-9.2541764117637995E-3</v>
      </c>
      <c r="AH610" s="18">
        <v>2.2709453363135199</v>
      </c>
      <c r="AI610" s="16">
        <v>2.6942574662724501E-2</v>
      </c>
      <c r="AJ610" s="15">
        <v>5728292.21</v>
      </c>
      <c r="AK610" s="16">
        <v>-2.5107215589330701E-2</v>
      </c>
      <c r="AL610" s="17">
        <v>1459684.21</v>
      </c>
      <c r="AM610" s="16">
        <v>-2.26720770568834E-2</v>
      </c>
      <c r="AN610" s="17">
        <v>2552059.9900000002</v>
      </c>
      <c r="AO610" s="16">
        <v>-5.5474061266359898E-2</v>
      </c>
      <c r="AP610" s="18">
        <v>3.9243366275778202</v>
      </c>
      <c r="AQ610" s="16">
        <v>-2.4916289356739698E-3</v>
      </c>
      <c r="AR610" s="18">
        <v>2.2445758455701501</v>
      </c>
      <c r="AS610" s="16">
        <v>3.2150356524610901E-2</v>
      </c>
    </row>
    <row r="611" spans="2:45" x14ac:dyDescent="0.2">
      <c r="B611" s="29"/>
      <c r="C611" s="29"/>
      <c r="D611" s="29"/>
      <c r="E611" s="14" t="s">
        <v>273</v>
      </c>
      <c r="F611" s="15">
        <v>596930.28</v>
      </c>
      <c r="G611" s="16">
        <v>3.15566890448448E-2</v>
      </c>
      <c r="H611" s="17">
        <v>148823.99</v>
      </c>
      <c r="I611" s="16">
        <v>-8.32169951460971E-4</v>
      </c>
      <c r="J611" s="17">
        <v>288183.15999999997</v>
      </c>
      <c r="K611" s="16">
        <v>-5.3590877319026897E-3</v>
      </c>
      <c r="L611" s="18">
        <v>4.01098156285153</v>
      </c>
      <c r="M611" s="16">
        <v>3.2415834479711303E-2</v>
      </c>
      <c r="N611" s="18">
        <v>2.07135725765517</v>
      </c>
      <c r="O611" s="16">
        <v>3.7114677590094E-2</v>
      </c>
      <c r="P611" s="15">
        <v>1975577</v>
      </c>
      <c r="Q611" s="16">
        <v>5.1667270268953101E-3</v>
      </c>
      <c r="R611" s="17">
        <v>491689.09</v>
      </c>
      <c r="S611" s="16">
        <v>-1.7250013446404699E-2</v>
      </c>
      <c r="T611" s="17">
        <v>953993.79</v>
      </c>
      <c r="U611" s="16">
        <v>-2.2450572924545002E-2</v>
      </c>
      <c r="V611" s="18">
        <v>4.0179394665844601</v>
      </c>
      <c r="W611" s="16">
        <v>2.28102170236738E-2</v>
      </c>
      <c r="X611" s="18">
        <v>2.0708489098236198</v>
      </c>
      <c r="Y611" s="16">
        <v>2.8251563743496098E-2</v>
      </c>
      <c r="Z611" s="15">
        <v>3947305.58</v>
      </c>
      <c r="AA611" s="16">
        <v>-3.64614054249809E-2</v>
      </c>
      <c r="AB611" s="17">
        <v>985159.87</v>
      </c>
      <c r="AC611" s="16">
        <v>-6.2569890250171803E-2</v>
      </c>
      <c r="AD611" s="17">
        <v>1913013.7</v>
      </c>
      <c r="AE611" s="16">
        <v>-5.0845999263664197E-2</v>
      </c>
      <c r="AF611" s="18">
        <v>4.0067665159767403</v>
      </c>
      <c r="AG611" s="16">
        <v>2.7851126770569001E-2</v>
      </c>
      <c r="AH611" s="18">
        <v>2.0633963990953101</v>
      </c>
      <c r="AI611" s="16">
        <v>1.51551737942673E-2</v>
      </c>
      <c r="AJ611" s="15">
        <v>7435457.7000000002</v>
      </c>
      <c r="AK611" s="16">
        <v>-9.2381890701550798E-2</v>
      </c>
      <c r="AL611" s="17">
        <v>1862570.45</v>
      </c>
      <c r="AM611" s="16">
        <v>-0.114505245108823</v>
      </c>
      <c r="AN611" s="17">
        <v>3614652.89</v>
      </c>
      <c r="AO611" s="16">
        <v>-9.9504008754129902E-2</v>
      </c>
      <c r="AP611" s="18">
        <v>3.9920410527290402</v>
      </c>
      <c r="AQ611" s="16">
        <v>2.49841732941611E-2</v>
      </c>
      <c r="AR611" s="18">
        <v>2.0570322867156401</v>
      </c>
      <c r="AS611" s="16">
        <v>7.9091057837198091E-3</v>
      </c>
    </row>
    <row r="612" spans="2:45" x14ac:dyDescent="0.2">
      <c r="B612" s="29"/>
      <c r="C612" s="29"/>
      <c r="D612" s="29"/>
      <c r="E612" s="14" t="s">
        <v>274</v>
      </c>
      <c r="F612" s="15">
        <v>278757.96000000002</v>
      </c>
      <c r="G612" s="16">
        <v>-5.4441130117328602E-2</v>
      </c>
      <c r="H612" s="17">
        <v>73660.42</v>
      </c>
      <c r="I612" s="16">
        <v>-5.41660818905682E-2</v>
      </c>
      <c r="J612" s="17">
        <v>126205.44</v>
      </c>
      <c r="K612" s="16">
        <v>-6.6467807731133005E-2</v>
      </c>
      <c r="L612" s="18">
        <v>3.7843656063867099</v>
      </c>
      <c r="M612" s="16">
        <v>-2.90799707532363E-4</v>
      </c>
      <c r="N612" s="18">
        <v>2.2087634257287201</v>
      </c>
      <c r="O612" s="16">
        <v>1.28829811263118E-2</v>
      </c>
      <c r="P612" s="15">
        <v>900628.63</v>
      </c>
      <c r="Q612" s="16">
        <v>-7.0670189766499206E-2</v>
      </c>
      <c r="R612" s="17">
        <v>231259.15</v>
      </c>
      <c r="S612" s="16">
        <v>-8.2737202211259603E-2</v>
      </c>
      <c r="T612" s="17">
        <v>396879.61</v>
      </c>
      <c r="U612" s="16">
        <v>-9.6748774881252497E-2</v>
      </c>
      <c r="V612" s="18">
        <v>3.8944561977331502</v>
      </c>
      <c r="W612" s="16">
        <v>1.31554582545487E-2</v>
      </c>
      <c r="X612" s="18">
        <v>2.2692741257229101</v>
      </c>
      <c r="Y612" s="16">
        <v>2.8871906718227501E-2</v>
      </c>
      <c r="Z612" s="15">
        <v>1713774.59</v>
      </c>
      <c r="AA612" s="16">
        <v>-3.4358972789958898E-2</v>
      </c>
      <c r="AB612" s="17">
        <v>440237.51</v>
      </c>
      <c r="AC612" s="16">
        <v>-4.0672039796558701E-2</v>
      </c>
      <c r="AD612" s="17">
        <v>751945.59</v>
      </c>
      <c r="AE612" s="16">
        <v>-6.3333886238851E-2</v>
      </c>
      <c r="AF612" s="18">
        <v>3.8928409121703398</v>
      </c>
      <c r="AG612" s="16">
        <v>6.5807182407787703E-3</v>
      </c>
      <c r="AH612" s="18">
        <v>2.2791204746609401</v>
      </c>
      <c r="AI612" s="16">
        <v>3.0934089557851398E-2</v>
      </c>
      <c r="AJ612" s="15">
        <v>3323385.97</v>
      </c>
      <c r="AK612" s="16">
        <v>-1.85965951796482E-2</v>
      </c>
      <c r="AL612" s="17">
        <v>858362.9</v>
      </c>
      <c r="AM612" s="16">
        <v>-3.1256225610223197E-2</v>
      </c>
      <c r="AN612" s="17">
        <v>1476401.96</v>
      </c>
      <c r="AO612" s="16">
        <v>-4.9879392954566497E-2</v>
      </c>
      <c r="AP612" s="18">
        <v>3.8717726150559399</v>
      </c>
      <c r="AQ612" s="16">
        <v>1.3068089587001E-2</v>
      </c>
      <c r="AR612" s="18">
        <v>2.2510034936556198</v>
      </c>
      <c r="AS612" s="16">
        <v>3.2925080819157897E-2</v>
      </c>
    </row>
    <row r="613" spans="2:45" x14ac:dyDescent="0.2">
      <c r="B613" s="29"/>
      <c r="C613" s="29"/>
      <c r="D613" s="29"/>
      <c r="E613" s="14" t="s">
        <v>275</v>
      </c>
      <c r="F613" s="15">
        <v>575484.41</v>
      </c>
      <c r="G613" s="16">
        <v>0.115405714962646</v>
      </c>
      <c r="H613" s="17">
        <v>164591.29999999999</v>
      </c>
      <c r="I613" s="16">
        <v>0.13410259320132301</v>
      </c>
      <c r="J613" s="17">
        <v>281948.21000000002</v>
      </c>
      <c r="K613" s="16">
        <v>0.12891249541295099</v>
      </c>
      <c r="L613" s="18">
        <v>3.4964448910726098</v>
      </c>
      <c r="M613" s="16">
        <v>-1.64860554510327E-2</v>
      </c>
      <c r="N613" s="18">
        <v>2.0410997111845499</v>
      </c>
      <c r="O613" s="16">
        <v>-1.1964417530310301E-2</v>
      </c>
      <c r="P613" s="15">
        <v>1808356.33</v>
      </c>
      <c r="Q613" s="16">
        <v>5.6091165738239003E-2</v>
      </c>
      <c r="R613" s="17">
        <v>522696.51</v>
      </c>
      <c r="S613" s="16">
        <v>8.1982979406064596E-2</v>
      </c>
      <c r="T613" s="17">
        <v>905434.15</v>
      </c>
      <c r="U613" s="16">
        <v>9.0422691218501203E-2</v>
      </c>
      <c r="V613" s="18">
        <v>3.4596678864375798</v>
      </c>
      <c r="W613" s="16">
        <v>-2.3929963927933898E-2</v>
      </c>
      <c r="X613" s="18">
        <v>1.9972256734517899</v>
      </c>
      <c r="Y613" s="16">
        <v>-3.1484602949612202E-2</v>
      </c>
      <c r="Z613" s="15">
        <v>3518197.86</v>
      </c>
      <c r="AA613" s="16">
        <v>-1.5719012187511101E-2</v>
      </c>
      <c r="AB613" s="17">
        <v>1032946.95</v>
      </c>
      <c r="AC613" s="16">
        <v>1.3146361971394099E-2</v>
      </c>
      <c r="AD613" s="17">
        <v>1799976.24</v>
      </c>
      <c r="AE613" s="16">
        <v>4.8250012605372802E-2</v>
      </c>
      <c r="AF613" s="18">
        <v>3.4059811687328199</v>
      </c>
      <c r="AG613" s="16">
        <v>-2.8490823480566599E-2</v>
      </c>
      <c r="AH613" s="18">
        <v>1.9545801671248699</v>
      </c>
      <c r="AI613" s="16">
        <v>-6.1024587668634701E-2</v>
      </c>
      <c r="AJ613" s="15">
        <v>6710355.0800000001</v>
      </c>
      <c r="AK613" s="16">
        <v>-4.3944284408806503E-2</v>
      </c>
      <c r="AL613" s="17">
        <v>1956296.7</v>
      </c>
      <c r="AM613" s="16">
        <v>-2.8084833537076699E-2</v>
      </c>
      <c r="AN613" s="17">
        <v>3411129.97</v>
      </c>
      <c r="AO613" s="16">
        <v>5.8111999954331799E-3</v>
      </c>
      <c r="AP613" s="18">
        <v>3.4301315746226</v>
      </c>
      <c r="AQ613" s="16">
        <v>-1.6317731648788601E-2</v>
      </c>
      <c r="AR613" s="18">
        <v>1.967194196356</v>
      </c>
      <c r="AS613" s="16">
        <v>-4.9468015870638003E-2</v>
      </c>
    </row>
    <row r="614" spans="2:45" x14ac:dyDescent="0.2">
      <c r="B614" s="29"/>
      <c r="C614" s="29"/>
      <c r="D614" s="29"/>
      <c r="E614" s="14" t="s">
        <v>276</v>
      </c>
      <c r="F614" s="15">
        <v>224840.93</v>
      </c>
      <c r="G614" s="16">
        <v>0.23211892342492599</v>
      </c>
      <c r="H614" s="17">
        <v>53278.35</v>
      </c>
      <c r="I614" s="16">
        <v>0.138154632751115</v>
      </c>
      <c r="J614" s="17">
        <v>110812.88</v>
      </c>
      <c r="K614" s="16">
        <v>0.24451130981046101</v>
      </c>
      <c r="L614" s="18">
        <v>4.2201181155197203</v>
      </c>
      <c r="M614" s="16">
        <v>8.2558457321992407E-2</v>
      </c>
      <c r="N614" s="18">
        <v>2.0290144069895102</v>
      </c>
      <c r="O614" s="16">
        <v>-9.9576325967039806E-3</v>
      </c>
      <c r="P614" s="15">
        <v>734303.18</v>
      </c>
      <c r="Q614" s="16">
        <v>0.28731732331019499</v>
      </c>
      <c r="R614" s="17">
        <v>179304.12</v>
      </c>
      <c r="S614" s="16">
        <v>0.23582057703568701</v>
      </c>
      <c r="T614" s="17">
        <v>368146.72</v>
      </c>
      <c r="U614" s="16">
        <v>0.324194231511787</v>
      </c>
      <c r="V614" s="18">
        <v>4.0952945197243702</v>
      </c>
      <c r="W614" s="16">
        <v>4.1670083207411501E-2</v>
      </c>
      <c r="X614" s="18">
        <v>1.9945938401950201</v>
      </c>
      <c r="Y614" s="16">
        <v>-2.7848564299733099E-2</v>
      </c>
      <c r="Z614" s="15">
        <v>1471876.94</v>
      </c>
      <c r="AA614" s="16">
        <v>0.30983506925611198</v>
      </c>
      <c r="AB614" s="17">
        <v>361777.67</v>
      </c>
      <c r="AC614" s="16">
        <v>0.269775508575954</v>
      </c>
      <c r="AD614" s="17">
        <v>720235.52000000002</v>
      </c>
      <c r="AE614" s="16">
        <v>0.333414447538394</v>
      </c>
      <c r="AF614" s="18">
        <v>4.0684571272737804</v>
      </c>
      <c r="AG614" s="16">
        <v>3.1548537839640997E-2</v>
      </c>
      <c r="AH614" s="18">
        <v>2.0436050418618601</v>
      </c>
      <c r="AI614" s="16">
        <v>-1.7683457926987702E-2</v>
      </c>
      <c r="AJ614" s="15">
        <v>2869858.13</v>
      </c>
      <c r="AK614" s="16">
        <v>0.25409573392349</v>
      </c>
      <c r="AL614" s="17">
        <v>712658.73</v>
      </c>
      <c r="AM614" s="16">
        <v>0.22534628826497299</v>
      </c>
      <c r="AN614" s="17">
        <v>1412767.85</v>
      </c>
      <c r="AO614" s="16">
        <v>0.320965465962332</v>
      </c>
      <c r="AP614" s="18">
        <v>4.0269739346348796</v>
      </c>
      <c r="AQ614" s="16">
        <v>2.3462302806845001E-2</v>
      </c>
      <c r="AR614" s="18">
        <v>2.0313727623402502</v>
      </c>
      <c r="AS614" s="16">
        <v>-5.0621862389208697E-2</v>
      </c>
    </row>
    <row r="615" spans="2:45" x14ac:dyDescent="0.2">
      <c r="B615" s="29"/>
      <c r="C615" s="29"/>
      <c r="D615" s="29"/>
      <c r="E615" s="14" t="s">
        <v>277</v>
      </c>
      <c r="F615" s="15">
        <v>211139.25</v>
      </c>
      <c r="G615" s="16">
        <v>7.1609816516746194E-2</v>
      </c>
      <c r="H615" s="17">
        <v>72652.44</v>
      </c>
      <c r="I615" s="16">
        <v>0.340916779759463</v>
      </c>
      <c r="J615" s="17">
        <v>111129.91</v>
      </c>
      <c r="K615" s="16">
        <v>0.117853747232271</v>
      </c>
      <c r="L615" s="18">
        <v>2.90615497566221</v>
      </c>
      <c r="M615" s="16">
        <v>-0.20083793961548099</v>
      </c>
      <c r="N615" s="18">
        <v>1.8999318005386701</v>
      </c>
      <c r="O615" s="16">
        <v>-4.13684981868351E-2</v>
      </c>
      <c r="P615" s="15">
        <v>694708.84</v>
      </c>
      <c r="Q615" s="16">
        <v>8.7325698485180597E-2</v>
      </c>
      <c r="R615" s="17">
        <v>234111.9</v>
      </c>
      <c r="S615" s="16">
        <v>0.32288770407020201</v>
      </c>
      <c r="T615" s="17">
        <v>357966.45</v>
      </c>
      <c r="U615" s="16">
        <v>9.1588830816476993E-2</v>
      </c>
      <c r="V615" s="18">
        <v>2.9674221600866901</v>
      </c>
      <c r="W615" s="16">
        <v>-0.17806651680279001</v>
      </c>
      <c r="X615" s="18">
        <v>1.9407093597738001</v>
      </c>
      <c r="Y615" s="16">
        <v>-3.9054378452257799E-3</v>
      </c>
      <c r="Z615" s="15">
        <v>1303649.1100000001</v>
      </c>
      <c r="AA615" s="16">
        <v>4.6160502468748803E-2</v>
      </c>
      <c r="AB615" s="17">
        <v>423886.01</v>
      </c>
      <c r="AC615" s="16">
        <v>0.26506253790425899</v>
      </c>
      <c r="AD615" s="17">
        <v>669189.72</v>
      </c>
      <c r="AE615" s="16">
        <v>6.0908901530224498E-2</v>
      </c>
      <c r="AF615" s="18">
        <v>3.07547095031516</v>
      </c>
      <c r="AG615" s="16">
        <v>-0.17303653288014501</v>
      </c>
      <c r="AH615" s="18">
        <v>1.94810092121559</v>
      </c>
      <c r="AI615" s="16">
        <v>-1.3901663979068399E-2</v>
      </c>
      <c r="AJ615" s="15">
        <v>2482635.7400000002</v>
      </c>
      <c r="AK615" s="16">
        <v>1.5069741659229301E-2</v>
      </c>
      <c r="AL615" s="17">
        <v>751725.19</v>
      </c>
      <c r="AM615" s="16">
        <v>0.15085501206971799</v>
      </c>
      <c r="AN615" s="17">
        <v>1266939.8600000001</v>
      </c>
      <c r="AO615" s="16">
        <v>2.13165080312985E-2</v>
      </c>
      <c r="AP615" s="18">
        <v>3.3025842063374302</v>
      </c>
      <c r="AQ615" s="16">
        <v>-0.117986426601462</v>
      </c>
      <c r="AR615" s="18">
        <v>1.95955294989298</v>
      </c>
      <c r="AS615" s="16">
        <v>-6.1163863728301796E-3</v>
      </c>
    </row>
    <row r="616" spans="2:45" x14ac:dyDescent="0.2">
      <c r="B616" s="29"/>
      <c r="C616" s="29"/>
      <c r="D616" s="29"/>
      <c r="E616" s="14" t="s">
        <v>278</v>
      </c>
      <c r="F616" s="15">
        <v>729172.66</v>
      </c>
      <c r="G616" s="16">
        <v>0.14416902338703599</v>
      </c>
      <c r="H616" s="17">
        <v>208053.72</v>
      </c>
      <c r="I616" s="16">
        <v>0.23861465288571501</v>
      </c>
      <c r="J616" s="17">
        <v>337643.12</v>
      </c>
      <c r="K616" s="16">
        <v>0.125326985557693</v>
      </c>
      <c r="L616" s="18">
        <v>3.5047326238627199</v>
      </c>
      <c r="M616" s="16">
        <v>-7.6251019054748501E-2</v>
      </c>
      <c r="N616" s="18">
        <v>2.1595957885947699</v>
      </c>
      <c r="O616" s="16">
        <v>1.6743611475739401E-2</v>
      </c>
      <c r="P616" s="15">
        <v>2410079.9300000002</v>
      </c>
      <c r="Q616" s="16">
        <v>0.16997988560587901</v>
      </c>
      <c r="R616" s="17">
        <v>669083.28</v>
      </c>
      <c r="S616" s="16">
        <v>0.21410265464526801</v>
      </c>
      <c r="T616" s="17">
        <v>1097279.2</v>
      </c>
      <c r="U616" s="16">
        <v>0.101012689991253</v>
      </c>
      <c r="V616" s="18">
        <v>3.60206270585629</v>
      </c>
      <c r="W616" s="16">
        <v>-3.6341876751995301E-2</v>
      </c>
      <c r="X616" s="18">
        <v>2.1964144859394001</v>
      </c>
      <c r="Y616" s="16">
        <v>6.2639782666968694E-2</v>
      </c>
      <c r="Z616" s="15">
        <v>4790305.01</v>
      </c>
      <c r="AA616" s="16">
        <v>0.12629848391842999</v>
      </c>
      <c r="AB616" s="17">
        <v>1329964.8799999999</v>
      </c>
      <c r="AC616" s="16">
        <v>0.15255223747321101</v>
      </c>
      <c r="AD616" s="17">
        <v>2203239.89</v>
      </c>
      <c r="AE616" s="16">
        <v>8.7096949401260296E-2</v>
      </c>
      <c r="AF616" s="18">
        <v>3.6018282001551798</v>
      </c>
      <c r="AG616" s="16">
        <v>-2.27787970915211E-2</v>
      </c>
      <c r="AH616" s="18">
        <v>2.1742094593249202</v>
      </c>
      <c r="AI616" s="16">
        <v>3.6060752942744599E-2</v>
      </c>
      <c r="AJ616" s="15">
        <v>8850167.3900000006</v>
      </c>
      <c r="AK616" s="16">
        <v>8.7918044162542605E-2</v>
      </c>
      <c r="AL616" s="17">
        <v>2439865.48</v>
      </c>
      <c r="AM616" s="16">
        <v>0.104471859289408</v>
      </c>
      <c r="AN616" s="17">
        <v>4092131.46</v>
      </c>
      <c r="AO616" s="16">
        <v>6.5419539949281805E-2</v>
      </c>
      <c r="AP616" s="18">
        <v>3.6273177609775402</v>
      </c>
      <c r="AQ616" s="16">
        <v>-1.49879917606191E-2</v>
      </c>
      <c r="AR616" s="18">
        <v>2.16272802487142</v>
      </c>
      <c r="AS616" s="16">
        <v>2.11170373450555E-2</v>
      </c>
    </row>
    <row r="617" spans="2:45" x14ac:dyDescent="0.2">
      <c r="B617" s="29"/>
      <c r="C617" s="29"/>
      <c r="D617" s="29"/>
      <c r="E617" s="14" t="s">
        <v>279</v>
      </c>
      <c r="F617" s="15">
        <v>254609.04</v>
      </c>
      <c r="G617" s="16">
        <v>3.9113436712606697E-2</v>
      </c>
      <c r="H617" s="17">
        <v>74933.31</v>
      </c>
      <c r="I617" s="16">
        <v>9.4693447512622403E-2</v>
      </c>
      <c r="J617" s="17">
        <v>125160.73</v>
      </c>
      <c r="K617" s="16">
        <v>8.9718975861681302E-2</v>
      </c>
      <c r="L617" s="18">
        <v>3.3978085313460702</v>
      </c>
      <c r="M617" s="16">
        <v>-5.0772214747704297E-2</v>
      </c>
      <c r="N617" s="18">
        <v>2.0342565915043802</v>
      </c>
      <c r="O617" s="16">
        <v>-4.6439073072999403E-2</v>
      </c>
      <c r="P617" s="15">
        <v>824230.79</v>
      </c>
      <c r="Q617" s="16">
        <v>3.1346662067114298E-2</v>
      </c>
      <c r="R617" s="17">
        <v>227764.68</v>
      </c>
      <c r="S617" s="16">
        <v>-1.59759349365045E-2</v>
      </c>
      <c r="T617" s="17">
        <v>380801.85</v>
      </c>
      <c r="U617" s="16">
        <v>-3.3096062150495799E-2</v>
      </c>
      <c r="V617" s="18">
        <v>3.61878228880791</v>
      </c>
      <c r="W617" s="16">
        <v>4.8090893997155701E-2</v>
      </c>
      <c r="X617" s="18">
        <v>2.1644610970246099</v>
      </c>
      <c r="Y617" s="16">
        <v>6.6648528043993002E-2</v>
      </c>
      <c r="Z617" s="15">
        <v>1604235.43</v>
      </c>
      <c r="AA617" s="16">
        <v>-2.34180839423321E-2</v>
      </c>
      <c r="AB617" s="17">
        <v>432873.94</v>
      </c>
      <c r="AC617" s="16">
        <v>-5.1589328749488697E-2</v>
      </c>
      <c r="AD617" s="17">
        <v>723366.89</v>
      </c>
      <c r="AE617" s="16">
        <v>-7.3443884794931899E-2</v>
      </c>
      <c r="AF617" s="18">
        <v>3.7060106459631199</v>
      </c>
      <c r="AG617" s="16">
        <v>2.9703635419888099E-2</v>
      </c>
      <c r="AH617" s="18">
        <v>2.2177341155329899</v>
      </c>
      <c r="AI617" s="16">
        <v>5.3991118326954197E-2</v>
      </c>
      <c r="AJ617" s="15">
        <v>3186669.87</v>
      </c>
      <c r="AK617" s="16">
        <v>-1.4647835789421099E-2</v>
      </c>
      <c r="AL617" s="17">
        <v>852075.18</v>
      </c>
      <c r="AM617" s="16">
        <v>-3.5960054207301598E-2</v>
      </c>
      <c r="AN617" s="17">
        <v>1435226.04</v>
      </c>
      <c r="AO617" s="16">
        <v>-0.100056213487122</v>
      </c>
      <c r="AP617" s="18">
        <v>3.7398928460749201</v>
      </c>
      <c r="AQ617" s="16">
        <v>2.2107194324148201E-2</v>
      </c>
      <c r="AR617" s="18">
        <v>2.2203261236815401</v>
      </c>
      <c r="AS617" s="16">
        <v>9.4904125099461403E-2</v>
      </c>
    </row>
    <row r="618" spans="2:45" x14ac:dyDescent="0.2">
      <c r="B618" s="29"/>
      <c r="C618" s="29"/>
      <c r="D618" s="29"/>
      <c r="E618" s="14" t="s">
        <v>280</v>
      </c>
      <c r="F618" s="15">
        <v>149324.84</v>
      </c>
      <c r="G618" s="16">
        <v>-0.14789645896602799</v>
      </c>
      <c r="H618" s="17">
        <v>27593.85</v>
      </c>
      <c r="I618" s="16">
        <v>-0.24310848919584599</v>
      </c>
      <c r="J618" s="17">
        <v>50494.74</v>
      </c>
      <c r="K618" s="16">
        <v>-0.265872117012111</v>
      </c>
      <c r="L618" s="18">
        <v>5.4115261190446402</v>
      </c>
      <c r="M618" s="16">
        <v>0.12579349731200001</v>
      </c>
      <c r="N618" s="18">
        <v>2.9572355457221899</v>
      </c>
      <c r="O618" s="16">
        <v>0.16070178068421001</v>
      </c>
      <c r="P618" s="15">
        <v>502603.22</v>
      </c>
      <c r="Q618" s="16">
        <v>-8.0721987472914605E-2</v>
      </c>
      <c r="R618" s="17">
        <v>101474.58</v>
      </c>
      <c r="S618" s="16">
        <v>-0.106282969025256</v>
      </c>
      <c r="T618" s="17">
        <v>188174.11</v>
      </c>
      <c r="U618" s="16">
        <v>-0.11778236606567299</v>
      </c>
      <c r="V618" s="18">
        <v>4.9529963070554199</v>
      </c>
      <c r="W618" s="16">
        <v>2.8600754675629801E-2</v>
      </c>
      <c r="X618" s="18">
        <v>2.6709477727834101</v>
      </c>
      <c r="Y618" s="16">
        <v>4.2008204287964902E-2</v>
      </c>
      <c r="Z618" s="15">
        <v>1070795.44</v>
      </c>
      <c r="AA618" s="16">
        <v>-6.74255669431991E-3</v>
      </c>
      <c r="AB618" s="17">
        <v>219611.42</v>
      </c>
      <c r="AC618" s="16">
        <v>-1.0875747412061199E-2</v>
      </c>
      <c r="AD618" s="17">
        <v>409220.42</v>
      </c>
      <c r="AE618" s="16">
        <v>-1.53187059633072E-2</v>
      </c>
      <c r="AF618" s="18">
        <v>4.8758641057919503</v>
      </c>
      <c r="AG618" s="16">
        <v>4.1786365129831797E-3</v>
      </c>
      <c r="AH618" s="18">
        <v>2.6166715727431198</v>
      </c>
      <c r="AI618" s="16">
        <v>8.7095685892737296E-3</v>
      </c>
      <c r="AJ618" s="15">
        <v>2153032.1</v>
      </c>
      <c r="AK618" s="16">
        <v>1.1573625151575799E-2</v>
      </c>
      <c r="AL618" s="17">
        <v>441930.37</v>
      </c>
      <c r="AM618" s="16">
        <v>-7.3576272091373804E-3</v>
      </c>
      <c r="AN618" s="17">
        <v>823745.08</v>
      </c>
      <c r="AO618" s="16">
        <v>-1.4279103569831701E-2</v>
      </c>
      <c r="AP618" s="18">
        <v>4.87188083498312</v>
      </c>
      <c r="AQ618" s="16">
        <v>1.9071573891699799E-2</v>
      </c>
      <c r="AR618" s="18">
        <v>2.6137116351578098</v>
      </c>
      <c r="AS618" s="16">
        <v>2.6227230055722799E-2</v>
      </c>
    </row>
    <row r="619" spans="2:45" x14ac:dyDescent="0.2">
      <c r="B619" s="29"/>
      <c r="C619" s="29"/>
      <c r="D619" s="29"/>
      <c r="E619" s="14" t="s">
        <v>281</v>
      </c>
      <c r="F619" s="15">
        <v>179878.61</v>
      </c>
      <c r="G619" s="16">
        <v>-8.3727219905026708E-3</v>
      </c>
      <c r="H619" s="17">
        <v>45412.71</v>
      </c>
      <c r="I619" s="16">
        <v>2.9572331958371101E-3</v>
      </c>
      <c r="J619" s="17">
        <v>80049.72</v>
      </c>
      <c r="K619" s="16">
        <v>-4.2196850354131198E-2</v>
      </c>
      <c r="L619" s="18">
        <v>3.9609750221909201</v>
      </c>
      <c r="M619" s="16">
        <v>-1.1296548657651E-2</v>
      </c>
      <c r="N619" s="18">
        <v>2.2470860610130798</v>
      </c>
      <c r="O619" s="16">
        <v>3.5314279741233398E-2</v>
      </c>
      <c r="P619" s="15">
        <v>575587.87</v>
      </c>
      <c r="Q619" s="16">
        <v>-3.3427164187661298E-2</v>
      </c>
      <c r="R619" s="17">
        <v>145320.84</v>
      </c>
      <c r="S619" s="16">
        <v>-2.6480880026185399E-2</v>
      </c>
      <c r="T619" s="17">
        <v>259850.68</v>
      </c>
      <c r="U619" s="16">
        <v>-6.6035787502833204E-2</v>
      </c>
      <c r="V619" s="18">
        <v>3.9608074795053501</v>
      </c>
      <c r="W619" s="16">
        <v>-7.1352313672717301E-3</v>
      </c>
      <c r="X619" s="18">
        <v>2.2150716326776601</v>
      </c>
      <c r="Y619" s="16">
        <v>3.4914210714760897E-2</v>
      </c>
      <c r="Z619" s="15">
        <v>1125577.52</v>
      </c>
      <c r="AA619" s="16">
        <v>-2.6962065882398301E-2</v>
      </c>
      <c r="AB619" s="17">
        <v>282732.65999999997</v>
      </c>
      <c r="AC619" s="16">
        <v>-2.58484863237795E-2</v>
      </c>
      <c r="AD619" s="17">
        <v>507234.47</v>
      </c>
      <c r="AE619" s="16">
        <v>-6.1337048202230203E-2</v>
      </c>
      <c r="AF619" s="18">
        <v>3.9810664958197601</v>
      </c>
      <c r="AG619" s="16">
        <v>-1.1431276787903599E-3</v>
      </c>
      <c r="AH619" s="18">
        <v>2.21904777094506</v>
      </c>
      <c r="AI619" s="16">
        <v>3.6621219846799398E-2</v>
      </c>
      <c r="AJ619" s="15">
        <v>2168448.0499999998</v>
      </c>
      <c r="AK619" s="16">
        <v>-6.0612220159163503E-2</v>
      </c>
      <c r="AL619" s="17">
        <v>544250.65</v>
      </c>
      <c r="AM619" s="16">
        <v>-6.4172145487295496E-2</v>
      </c>
      <c r="AN619" s="17">
        <v>982490.24</v>
      </c>
      <c r="AO619" s="16">
        <v>-9.4697565629089098E-2</v>
      </c>
      <c r="AP619" s="18">
        <v>3.9842819664064701</v>
      </c>
      <c r="AQ619" s="16">
        <v>3.8040386498067501E-3</v>
      </c>
      <c r="AR619" s="18">
        <v>2.2070937315367098</v>
      </c>
      <c r="AS619" s="16">
        <v>3.7650782960294699E-2</v>
      </c>
    </row>
    <row r="620" spans="2:45" x14ac:dyDescent="0.2">
      <c r="B620" s="29"/>
      <c r="C620" s="29"/>
      <c r="D620" s="29"/>
      <c r="E620" s="14" t="s">
        <v>282</v>
      </c>
      <c r="F620" s="15">
        <v>432392.3</v>
      </c>
      <c r="G620" s="16">
        <v>8.0542967669112904E-3</v>
      </c>
      <c r="H620" s="17">
        <v>105536.18</v>
      </c>
      <c r="I620" s="16">
        <v>-6.0056662269893098E-2</v>
      </c>
      <c r="J620" s="17">
        <v>173872.47</v>
      </c>
      <c r="K620" s="16">
        <v>-8.8886177996528606E-2</v>
      </c>
      <c r="L620" s="18">
        <v>4.0971001603431203</v>
      </c>
      <c r="M620" s="16">
        <v>7.2462835048426794E-2</v>
      </c>
      <c r="N620" s="18">
        <v>2.4868358975978202</v>
      </c>
      <c r="O620" s="16">
        <v>0.10639776548475</v>
      </c>
      <c r="P620" s="15">
        <v>1410888.15</v>
      </c>
      <c r="Q620" s="16">
        <v>-1.5788842555446402E-2</v>
      </c>
      <c r="R620" s="17">
        <v>342946.19</v>
      </c>
      <c r="S620" s="16">
        <v>-7.4989351942396906E-2</v>
      </c>
      <c r="T620" s="17">
        <v>565153.34</v>
      </c>
      <c r="U620" s="16">
        <v>-0.118506771930514</v>
      </c>
      <c r="V620" s="18">
        <v>4.1140219402933198</v>
      </c>
      <c r="W620" s="16">
        <v>6.3999813960264801E-2</v>
      </c>
      <c r="X620" s="18">
        <v>2.4964696307023502</v>
      </c>
      <c r="Y620" s="16">
        <v>0.116527190571872</v>
      </c>
      <c r="Z620" s="15">
        <v>2773834.36</v>
      </c>
      <c r="AA620" s="16">
        <v>-2.7096824139361399E-2</v>
      </c>
      <c r="AB620" s="17">
        <v>671059.68999999994</v>
      </c>
      <c r="AC620" s="16">
        <v>-7.5350762941382002E-2</v>
      </c>
      <c r="AD620" s="17">
        <v>1109072.08</v>
      </c>
      <c r="AE620" s="16">
        <v>-0.106510043411042</v>
      </c>
      <c r="AF620" s="18">
        <v>4.1335136074109897</v>
      </c>
      <c r="AG620" s="16">
        <v>5.21862095030977E-2</v>
      </c>
      <c r="AH620" s="18">
        <v>2.5010406537328</v>
      </c>
      <c r="AI620" s="16">
        <v>8.8879811894979899E-2</v>
      </c>
      <c r="AJ620" s="15">
        <v>5300597.8</v>
      </c>
      <c r="AK620" s="16">
        <v>-5.83494872433164E-2</v>
      </c>
      <c r="AL620" s="17">
        <v>1325303.19</v>
      </c>
      <c r="AM620" s="16">
        <v>-8.4945885343380906E-2</v>
      </c>
      <c r="AN620" s="17">
        <v>2207678.11</v>
      </c>
      <c r="AO620" s="16">
        <v>-9.8791590698783904E-2</v>
      </c>
      <c r="AP620" s="18">
        <v>3.99953598542232</v>
      </c>
      <c r="AQ620" s="16">
        <v>2.90653827725205E-2</v>
      </c>
      <c r="AR620" s="18">
        <v>2.4009830853466201</v>
      </c>
      <c r="AS620" s="16">
        <v>4.4875417315319598E-2</v>
      </c>
    </row>
    <row r="621" spans="2:45" x14ac:dyDescent="0.2">
      <c r="B621" s="29"/>
      <c r="C621" s="29"/>
      <c r="D621" s="29"/>
      <c r="E621" s="14" t="s">
        <v>283</v>
      </c>
      <c r="F621" s="15">
        <v>439028.91</v>
      </c>
      <c r="G621" s="16">
        <v>1.1381997738155099E-2</v>
      </c>
      <c r="H621" s="17">
        <v>117971.5</v>
      </c>
      <c r="I621" s="16">
        <v>-1.50722009604531E-2</v>
      </c>
      <c r="J621" s="17">
        <v>191919.61</v>
      </c>
      <c r="K621" s="16">
        <v>-6.0601001211843003E-2</v>
      </c>
      <c r="L621" s="18">
        <v>3.7214828157648201</v>
      </c>
      <c r="M621" s="16">
        <v>2.6859023295316701E-2</v>
      </c>
      <c r="N621" s="18">
        <v>2.2875667056639002</v>
      </c>
      <c r="O621" s="16">
        <v>7.6626650702052601E-2</v>
      </c>
      <c r="P621" s="15">
        <v>1442344.52</v>
      </c>
      <c r="Q621" s="16">
        <v>7.7645112898015595E-2</v>
      </c>
      <c r="R621" s="17">
        <v>382198.75</v>
      </c>
      <c r="S621" s="16">
        <v>4.1100023017592802E-2</v>
      </c>
      <c r="T621" s="17">
        <v>620547.22</v>
      </c>
      <c r="U621" s="16">
        <v>-2.23542993891098E-4</v>
      </c>
      <c r="V621" s="18">
        <v>3.7738075281512602</v>
      </c>
      <c r="W621" s="16">
        <v>3.5102381204928E-2</v>
      </c>
      <c r="X621" s="18">
        <v>2.3243106624504701</v>
      </c>
      <c r="Y621" s="16">
        <v>7.7886066776456306E-2</v>
      </c>
      <c r="Z621" s="15">
        <v>2874739.71</v>
      </c>
      <c r="AA621" s="16">
        <v>8.4727626342420995E-2</v>
      </c>
      <c r="AB621" s="17">
        <v>756813.51</v>
      </c>
      <c r="AC621" s="16">
        <v>5.2559484682306402E-2</v>
      </c>
      <c r="AD621" s="17">
        <v>1229713.32</v>
      </c>
      <c r="AE621" s="16">
        <v>1.28792081444392E-2</v>
      </c>
      <c r="AF621" s="18">
        <v>3.7984783199760801</v>
      </c>
      <c r="AG621" s="16">
        <v>3.05618277429935E-2</v>
      </c>
      <c r="AH621" s="18">
        <v>2.3377316186182302</v>
      </c>
      <c r="AI621" s="16">
        <v>7.0934833709940207E-2</v>
      </c>
      <c r="AJ621" s="15">
        <v>5446498.1600000001</v>
      </c>
      <c r="AK621" s="16">
        <v>6.5851174749996105E-2</v>
      </c>
      <c r="AL621" s="17">
        <v>1451876.05</v>
      </c>
      <c r="AM621" s="16">
        <v>7.4134678099039605E-2</v>
      </c>
      <c r="AN621" s="17">
        <v>2386872.42</v>
      </c>
      <c r="AO621" s="16">
        <v>2.88493173431115E-2</v>
      </c>
      <c r="AP621" s="18">
        <v>3.7513520248508798</v>
      </c>
      <c r="AQ621" s="16">
        <v>-7.71179212247706E-3</v>
      </c>
      <c r="AR621" s="18">
        <v>2.2818555840533801</v>
      </c>
      <c r="AS621" s="16">
        <v>3.5964311569392698E-2</v>
      </c>
    </row>
    <row r="622" spans="2:45" x14ac:dyDescent="0.2">
      <c r="B622" s="29"/>
      <c r="C622" s="29"/>
      <c r="D622" s="29"/>
      <c r="E622" s="14" t="s">
        <v>284</v>
      </c>
      <c r="F622" s="15">
        <v>403567.6</v>
      </c>
      <c r="G622" s="16">
        <v>5.3999232263406902E-2</v>
      </c>
      <c r="H622" s="17">
        <v>111838.45</v>
      </c>
      <c r="I622" s="16">
        <v>9.7964878577675898E-2</v>
      </c>
      <c r="J622" s="17">
        <v>197424.98</v>
      </c>
      <c r="K622" s="16">
        <v>9.57104642503415E-3</v>
      </c>
      <c r="L622" s="18">
        <v>3.6084870632595498</v>
      </c>
      <c r="M622" s="16">
        <v>-4.0042853074884303E-2</v>
      </c>
      <c r="N622" s="18">
        <v>2.0441567222141801</v>
      </c>
      <c r="O622" s="16">
        <v>4.4006992866620097E-2</v>
      </c>
      <c r="P622" s="15">
        <v>1288688.92</v>
      </c>
      <c r="Q622" s="16">
        <v>7.4292428289956204E-3</v>
      </c>
      <c r="R622" s="17">
        <v>344972.69</v>
      </c>
      <c r="S622" s="16">
        <v>2.8793896556395901E-2</v>
      </c>
      <c r="T622" s="17">
        <v>631196.82999999996</v>
      </c>
      <c r="U622" s="16">
        <v>-3.1377302610100001E-2</v>
      </c>
      <c r="V622" s="18">
        <v>3.7356259128802298</v>
      </c>
      <c r="W622" s="16">
        <v>-2.0766699529334898E-2</v>
      </c>
      <c r="X622" s="18">
        <v>2.0416593663818001</v>
      </c>
      <c r="Y622" s="16">
        <v>4.0063634213471998E-2</v>
      </c>
      <c r="Z622" s="15">
        <v>2583784.3199999998</v>
      </c>
      <c r="AA622" s="16">
        <v>4.2905067272689203E-2</v>
      </c>
      <c r="AB622" s="17">
        <v>680815.03</v>
      </c>
      <c r="AC622" s="16">
        <v>1.35133720892411E-2</v>
      </c>
      <c r="AD622" s="17">
        <v>1251189.8</v>
      </c>
      <c r="AE622" s="16">
        <v>-4.1799545756286402E-2</v>
      </c>
      <c r="AF622" s="18">
        <v>3.7951340762850099</v>
      </c>
      <c r="AG622" s="16">
        <v>2.89998099609289E-2</v>
      </c>
      <c r="AH622" s="18">
        <v>2.0650618475310498</v>
      </c>
      <c r="AI622" s="16">
        <v>8.8399679476077006E-2</v>
      </c>
      <c r="AJ622" s="15">
        <v>4904888.7</v>
      </c>
      <c r="AK622" s="16">
        <v>2.8095220588127499E-2</v>
      </c>
      <c r="AL622" s="17">
        <v>1286380.24</v>
      </c>
      <c r="AM622" s="16">
        <v>5.3546979698580396E-3</v>
      </c>
      <c r="AN622" s="17">
        <v>2364341.2400000002</v>
      </c>
      <c r="AO622" s="16">
        <v>-4.8989909590093798E-2</v>
      </c>
      <c r="AP622" s="18">
        <v>3.8129384667786899</v>
      </c>
      <c r="AQ622" s="16">
        <v>2.2619402549359E-2</v>
      </c>
      <c r="AR622" s="18">
        <v>2.0745265603031098</v>
      </c>
      <c r="AS622" s="16">
        <v>8.1056059189651697E-2</v>
      </c>
    </row>
    <row r="623" spans="2:45" x14ac:dyDescent="0.2">
      <c r="B623" s="29"/>
      <c r="C623" s="29"/>
      <c r="D623" s="29"/>
      <c r="E623" s="14" t="s">
        <v>285</v>
      </c>
      <c r="F623" s="15">
        <v>215681.46</v>
      </c>
      <c r="G623" s="16">
        <v>6.4172082881708004E-2</v>
      </c>
      <c r="H623" s="17">
        <v>66930</v>
      </c>
      <c r="I623" s="16">
        <v>0.17842598347421701</v>
      </c>
      <c r="J623" s="17">
        <v>123960.14</v>
      </c>
      <c r="K623" s="16">
        <v>0.121730010496978</v>
      </c>
      <c r="L623" s="18">
        <v>3.2224930524428501</v>
      </c>
      <c r="M623" s="16">
        <v>-9.6954668511014905E-2</v>
      </c>
      <c r="N623" s="18">
        <v>1.7399259148949</v>
      </c>
      <c r="O623" s="16">
        <v>-5.13117479934131E-2</v>
      </c>
      <c r="P623" s="15">
        <v>644848.31000000006</v>
      </c>
      <c r="Q623" s="16">
        <v>-9.7423736724791293E-2</v>
      </c>
      <c r="R623" s="17">
        <v>191110.13</v>
      </c>
      <c r="S623" s="16">
        <v>-0.10656639360494401</v>
      </c>
      <c r="T623" s="17">
        <v>364491.99</v>
      </c>
      <c r="U623" s="16">
        <v>-0.16455744684245299</v>
      </c>
      <c r="V623" s="18">
        <v>3.3742235955781101</v>
      </c>
      <c r="W623" s="16">
        <v>1.02331687712561E-2</v>
      </c>
      <c r="X623" s="18">
        <v>1.76917004403855</v>
      </c>
      <c r="Y623" s="16">
        <v>8.0357063288110403E-2</v>
      </c>
      <c r="Z623" s="15">
        <v>1304525.1299999999</v>
      </c>
      <c r="AA623" s="16">
        <v>-6.0211916293430798E-2</v>
      </c>
      <c r="AB623" s="17">
        <v>376247.72</v>
      </c>
      <c r="AC623" s="16">
        <v>-0.110860835135609</v>
      </c>
      <c r="AD623" s="17">
        <v>722217.88</v>
      </c>
      <c r="AE623" s="16">
        <v>-0.173017751040238</v>
      </c>
      <c r="AF623" s="18">
        <v>3.4671974357744899</v>
      </c>
      <c r="AG623" s="16">
        <v>5.6963994888137297E-2</v>
      </c>
      <c r="AH623" s="18">
        <v>1.80627642450503</v>
      </c>
      <c r="AI623" s="16">
        <v>0.13640659746772299</v>
      </c>
      <c r="AJ623" s="15">
        <v>2525975.13</v>
      </c>
      <c r="AK623" s="16">
        <v>-3.8841515916644503E-2</v>
      </c>
      <c r="AL623" s="17">
        <v>722690.41</v>
      </c>
      <c r="AM623" s="16">
        <v>-5.5257440534647401E-2</v>
      </c>
      <c r="AN623" s="17">
        <v>1388256.61</v>
      </c>
      <c r="AO623" s="16">
        <v>-0.124896656980576</v>
      </c>
      <c r="AP623" s="18">
        <v>3.49523820303635</v>
      </c>
      <c r="AQ623" s="16">
        <v>1.7376082461335401E-2</v>
      </c>
      <c r="AR623" s="18">
        <v>1.81953041808315</v>
      </c>
      <c r="AS623" s="16">
        <v>9.8337118410506602E-2</v>
      </c>
    </row>
    <row r="624" spans="2:45" x14ac:dyDescent="0.2">
      <c r="B624" s="29"/>
      <c r="C624" s="29"/>
      <c r="D624" s="29"/>
      <c r="E624" s="14" t="s">
        <v>286</v>
      </c>
      <c r="F624" s="15">
        <v>301453.59999999998</v>
      </c>
      <c r="G624" s="16">
        <v>0.120467286332748</v>
      </c>
      <c r="H624" s="17">
        <v>76251.34</v>
      </c>
      <c r="I624" s="16">
        <v>0.12528886210871401</v>
      </c>
      <c r="J624" s="17">
        <v>145445.95000000001</v>
      </c>
      <c r="K624" s="16">
        <v>0.13477916052091299</v>
      </c>
      <c r="L624" s="18">
        <v>3.9534203595635198</v>
      </c>
      <c r="M624" s="16">
        <v>-4.2847449560025402E-3</v>
      </c>
      <c r="N624" s="18">
        <v>2.0726159786504899</v>
      </c>
      <c r="O624" s="16">
        <v>-1.26120347342254E-2</v>
      </c>
      <c r="P624" s="15">
        <v>920280.94</v>
      </c>
      <c r="Q624" s="16">
        <v>3.57066095161159E-2</v>
      </c>
      <c r="R624" s="17">
        <v>240124.02</v>
      </c>
      <c r="S624" s="16">
        <v>7.4726527138359797E-2</v>
      </c>
      <c r="T624" s="17">
        <v>461479.98</v>
      </c>
      <c r="U624" s="16">
        <v>8.9298730039741106E-2</v>
      </c>
      <c r="V624" s="18">
        <v>3.8325234601686202</v>
      </c>
      <c r="W624" s="16">
        <v>-3.6306834005615303E-2</v>
      </c>
      <c r="X624" s="18">
        <v>1.9941947210797699</v>
      </c>
      <c r="Y624" s="16">
        <v>-4.9198735889162501E-2</v>
      </c>
      <c r="Z624" s="15">
        <v>1801593.79</v>
      </c>
      <c r="AA624" s="16">
        <v>-2.5450452407084601E-2</v>
      </c>
      <c r="AB624" s="17">
        <v>467630.56</v>
      </c>
      <c r="AC624" s="16">
        <v>-8.3727440178258498E-3</v>
      </c>
      <c r="AD624" s="17">
        <v>897262.57</v>
      </c>
      <c r="AE624" s="16">
        <v>2.0722579327604601E-2</v>
      </c>
      <c r="AF624" s="18">
        <v>3.8526006298647402</v>
      </c>
      <c r="AG624" s="16">
        <v>-1.72219029743629E-2</v>
      </c>
      <c r="AH624" s="18">
        <v>2.0078780172452801</v>
      </c>
      <c r="AI624" s="16">
        <v>-4.5235632746662202E-2</v>
      </c>
      <c r="AJ624" s="15">
        <v>3457944.53</v>
      </c>
      <c r="AK624" s="16">
        <v>-6.6924104582950297E-2</v>
      </c>
      <c r="AL624" s="17">
        <v>890841.09</v>
      </c>
      <c r="AM624" s="16">
        <v>-6.8654780930275203E-2</v>
      </c>
      <c r="AN624" s="17">
        <v>1697867.18</v>
      </c>
      <c r="AO624" s="16">
        <v>-4.4028956387188199E-2</v>
      </c>
      <c r="AP624" s="18">
        <v>3.8816625869828298</v>
      </c>
      <c r="AQ624" s="16">
        <v>1.85825439577985E-3</v>
      </c>
      <c r="AR624" s="18">
        <v>2.0366401864249499</v>
      </c>
      <c r="AS624" s="16">
        <v>-2.3949625199144699E-2</v>
      </c>
    </row>
    <row r="625" spans="2:45" x14ac:dyDescent="0.2">
      <c r="B625" s="29"/>
      <c r="C625" s="29"/>
      <c r="D625" s="29"/>
      <c r="E625" s="14" t="s">
        <v>287</v>
      </c>
      <c r="F625" s="15">
        <v>291435.34999999998</v>
      </c>
      <c r="G625" s="16">
        <v>-8.8461237715737107E-2</v>
      </c>
      <c r="H625" s="17">
        <v>77198.23</v>
      </c>
      <c r="I625" s="16">
        <v>1.1923007147591E-2</v>
      </c>
      <c r="J625" s="17">
        <v>151492.43</v>
      </c>
      <c r="K625" s="16">
        <v>1.21170156596023E-2</v>
      </c>
      <c r="L625" s="18">
        <v>3.7751558552572999</v>
      </c>
      <c r="M625" s="16">
        <v>-9.9201465086055499E-2</v>
      </c>
      <c r="N625" s="18">
        <v>1.9237618011672299</v>
      </c>
      <c r="O625" s="16">
        <v>-9.9374135420292095E-2</v>
      </c>
      <c r="P625" s="15">
        <v>941050.8</v>
      </c>
      <c r="Q625" s="16">
        <v>3.5355606308590602E-2</v>
      </c>
      <c r="R625" s="17">
        <v>246688.04</v>
      </c>
      <c r="S625" s="16">
        <v>0.103961866851985</v>
      </c>
      <c r="T625" s="17">
        <v>485399.42</v>
      </c>
      <c r="U625" s="16">
        <v>0.10964290898699799</v>
      </c>
      <c r="V625" s="18">
        <v>3.8147402687215801</v>
      </c>
      <c r="W625" s="16">
        <v>-6.2145498502615297E-2</v>
      </c>
      <c r="X625" s="18">
        <v>1.93871430666316</v>
      </c>
      <c r="Y625" s="16">
        <v>-6.6947035011673206E-2</v>
      </c>
      <c r="Z625" s="15">
        <v>1883714.08</v>
      </c>
      <c r="AA625" s="16">
        <v>-8.5970408118901706E-2</v>
      </c>
      <c r="AB625" s="17">
        <v>489458.39</v>
      </c>
      <c r="AC625" s="16">
        <v>-5.1317190890297001E-2</v>
      </c>
      <c r="AD625" s="17">
        <v>961543.56</v>
      </c>
      <c r="AE625" s="16">
        <v>-7.9822908667606905E-3</v>
      </c>
      <c r="AF625" s="18">
        <v>3.8485683737079301</v>
      </c>
      <c r="AG625" s="16">
        <v>-3.6527717057638298E-2</v>
      </c>
      <c r="AH625" s="18">
        <v>1.9590522555213199</v>
      </c>
      <c r="AI625" s="16">
        <v>-7.8615650239028306E-2</v>
      </c>
      <c r="AJ625" s="15">
        <v>3628776.38</v>
      </c>
      <c r="AK625" s="16">
        <v>-0.10982636975261199</v>
      </c>
      <c r="AL625" s="17">
        <v>923474.82</v>
      </c>
      <c r="AM625" s="16">
        <v>-0.11546481589466601</v>
      </c>
      <c r="AN625" s="17">
        <v>1812381.57</v>
      </c>
      <c r="AO625" s="16">
        <v>-5.9205524104002698E-2</v>
      </c>
      <c r="AP625" s="18">
        <v>3.9294805894112002</v>
      </c>
      <c r="AQ625" s="16">
        <v>6.3744735578347301E-3</v>
      </c>
      <c r="AR625" s="18">
        <v>2.0022143460662098</v>
      </c>
      <c r="AS625" s="16">
        <v>-5.3806486906078602E-2</v>
      </c>
    </row>
    <row r="626" spans="2:45" x14ac:dyDescent="0.2">
      <c r="B626" s="29"/>
      <c r="C626" s="29"/>
      <c r="D626" s="29"/>
      <c r="E626" s="14" t="s">
        <v>288</v>
      </c>
      <c r="F626" s="15">
        <v>372122.7</v>
      </c>
      <c r="G626" s="16">
        <v>7.4346135980711797E-2</v>
      </c>
      <c r="H626" s="17">
        <v>92905.33</v>
      </c>
      <c r="I626" s="16">
        <v>-3.4167207772293602E-2</v>
      </c>
      <c r="J626" s="17">
        <v>137997.16</v>
      </c>
      <c r="K626" s="16">
        <v>-5.5056227708197798E-2</v>
      </c>
      <c r="L626" s="18">
        <v>4.0053966763801396</v>
      </c>
      <c r="M626" s="16">
        <v>0.112352101343254</v>
      </c>
      <c r="N626" s="18">
        <v>2.69659679952834</v>
      </c>
      <c r="O626" s="16">
        <v>0.13694186626053501</v>
      </c>
      <c r="P626" s="15">
        <v>1219455.06</v>
      </c>
      <c r="Q626" s="16">
        <v>9.5356837159006197E-2</v>
      </c>
      <c r="R626" s="17">
        <v>301278.86</v>
      </c>
      <c r="S626" s="16">
        <v>1.5353881722890201E-2</v>
      </c>
      <c r="T626" s="17">
        <v>454965.93</v>
      </c>
      <c r="U626" s="16">
        <v>-4.2630399716378602E-2</v>
      </c>
      <c r="V626" s="18">
        <v>4.0475958386194097</v>
      </c>
      <c r="W626" s="16">
        <v>7.8793174356475496E-2</v>
      </c>
      <c r="X626" s="18">
        <v>2.68032171112241</v>
      </c>
      <c r="Y626" s="16">
        <v>0.144131625690335</v>
      </c>
      <c r="Z626" s="15">
        <v>2333310.5499999998</v>
      </c>
      <c r="AA626" s="16">
        <v>8.2250027197595305E-2</v>
      </c>
      <c r="AB626" s="17">
        <v>570550.42000000004</v>
      </c>
      <c r="AC626" s="16">
        <v>2.51242118852479E-2</v>
      </c>
      <c r="AD626" s="17">
        <v>865716.61</v>
      </c>
      <c r="AE626" s="16">
        <v>-2.8020845560730201E-2</v>
      </c>
      <c r="AF626" s="18">
        <v>4.0895781831165801</v>
      </c>
      <c r="AG626" s="16">
        <v>5.5725749767718998E-2</v>
      </c>
      <c r="AH626" s="18">
        <v>2.6952359733516</v>
      </c>
      <c r="AI626" s="16">
        <v>0.113449833007931</v>
      </c>
      <c r="AJ626" s="15">
        <v>4301784.0599999996</v>
      </c>
      <c r="AK626" s="16">
        <v>5.8524440645529398E-2</v>
      </c>
      <c r="AL626" s="17">
        <v>1092485.3999999999</v>
      </c>
      <c r="AM626" s="16">
        <v>4.0664838736278602E-2</v>
      </c>
      <c r="AN626" s="17">
        <v>1663913.45</v>
      </c>
      <c r="AO626" s="16">
        <v>-6.47696666321589E-3</v>
      </c>
      <c r="AP626" s="18">
        <v>3.93761240195979</v>
      </c>
      <c r="AQ626" s="16">
        <v>1.7161723202773399E-2</v>
      </c>
      <c r="AR626" s="18">
        <v>2.5853412387525299</v>
      </c>
      <c r="AS626" s="16">
        <v>6.5425163914353907E-2</v>
      </c>
    </row>
    <row r="627" spans="2:45" x14ac:dyDescent="0.2">
      <c r="B627" s="29"/>
      <c r="C627" s="29"/>
      <c r="D627" s="29"/>
      <c r="E627" s="14" t="s">
        <v>289</v>
      </c>
      <c r="F627" s="15">
        <v>179402.42</v>
      </c>
      <c r="G627" s="16">
        <v>1.9850085196695001E-2</v>
      </c>
      <c r="H627" s="17">
        <v>46924.6</v>
      </c>
      <c r="I627" s="16">
        <v>1.9303835069694401E-2</v>
      </c>
      <c r="J627" s="17">
        <v>76995.240000000005</v>
      </c>
      <c r="K627" s="16">
        <v>-3.1645517084212503E-2</v>
      </c>
      <c r="L627" s="18">
        <v>3.8232061647835001</v>
      </c>
      <c r="M627" s="16">
        <v>5.359051032739E-4</v>
      </c>
      <c r="N627" s="18">
        <v>2.3300455976239598</v>
      </c>
      <c r="O627" s="16">
        <v>5.3178462215459001E-2</v>
      </c>
      <c r="P627" s="15">
        <v>572590.11</v>
      </c>
      <c r="Q627" s="16">
        <v>-5.2469348732202402E-2</v>
      </c>
      <c r="R627" s="17">
        <v>147338.59</v>
      </c>
      <c r="S627" s="16">
        <v>-6.2172439075792403E-2</v>
      </c>
      <c r="T627" s="17">
        <v>244584.45</v>
      </c>
      <c r="U627" s="16">
        <v>-0.109067035894314</v>
      </c>
      <c r="V627" s="18">
        <v>3.8862195572795999</v>
      </c>
      <c r="W627" s="16">
        <v>1.03463480365493E-2</v>
      </c>
      <c r="X627" s="18">
        <v>2.3410732366673299</v>
      </c>
      <c r="Y627" s="16">
        <v>6.3526313922983094E-2</v>
      </c>
      <c r="Z627" s="15">
        <v>1107968.69</v>
      </c>
      <c r="AA627" s="16">
        <v>-4.8779975620778099E-2</v>
      </c>
      <c r="AB627" s="17">
        <v>283839.49</v>
      </c>
      <c r="AC627" s="16">
        <v>-7.2479619611392307E-2</v>
      </c>
      <c r="AD627" s="17">
        <v>475399.53</v>
      </c>
      <c r="AE627" s="16">
        <v>-0.116157818599486</v>
      </c>
      <c r="AF627" s="18">
        <v>3.9035043714319002</v>
      </c>
      <c r="AG627" s="16">
        <v>2.55516153517669E-2</v>
      </c>
      <c r="AH627" s="18">
        <v>2.3306053541954501</v>
      </c>
      <c r="AI627" s="16">
        <v>7.6232889079748206E-2</v>
      </c>
      <c r="AJ627" s="15">
        <v>2169306.67</v>
      </c>
      <c r="AK627" s="16">
        <v>-4.2754043704169201E-2</v>
      </c>
      <c r="AL627" s="17">
        <v>559737.16</v>
      </c>
      <c r="AM627" s="16">
        <v>-5.12299283065938E-2</v>
      </c>
      <c r="AN627" s="17">
        <v>946075.75</v>
      </c>
      <c r="AO627" s="16">
        <v>-0.115946623598586</v>
      </c>
      <c r="AP627" s="18">
        <v>3.87558094231228</v>
      </c>
      <c r="AQ627" s="16">
        <v>8.9335497137852608E-3</v>
      </c>
      <c r="AR627" s="18">
        <v>2.2929524089376598</v>
      </c>
      <c r="AS627" s="16">
        <v>8.2792037051372794E-2</v>
      </c>
    </row>
    <row r="628" spans="2:45" x14ac:dyDescent="0.2">
      <c r="B628" s="29"/>
      <c r="C628" s="29"/>
      <c r="D628" s="29"/>
      <c r="E628" s="14" t="s">
        <v>290</v>
      </c>
      <c r="F628" s="15">
        <v>191191.95</v>
      </c>
      <c r="G628" s="16">
        <v>-2.34861469906247E-2</v>
      </c>
      <c r="H628" s="17">
        <v>53743.87</v>
      </c>
      <c r="I628" s="16">
        <v>-1.54257784519445E-2</v>
      </c>
      <c r="J628" s="17">
        <v>90939.11</v>
      </c>
      <c r="K628" s="16">
        <v>-1.71240838407631E-2</v>
      </c>
      <c r="L628" s="18">
        <v>3.5574652513858802</v>
      </c>
      <c r="M628" s="16">
        <v>-8.1866540503232593E-3</v>
      </c>
      <c r="N628" s="18">
        <v>2.1024172108128201</v>
      </c>
      <c r="O628" s="16">
        <v>-6.4729057302805003E-3</v>
      </c>
      <c r="P628" s="15">
        <v>595412.44999999995</v>
      </c>
      <c r="Q628" s="16">
        <v>-4.9142282469774597E-2</v>
      </c>
      <c r="R628" s="17">
        <v>161187.26999999999</v>
      </c>
      <c r="S628" s="16">
        <v>-5.5214417910141603E-2</v>
      </c>
      <c r="T628" s="17">
        <v>271724.18</v>
      </c>
      <c r="U628" s="16">
        <v>-6.0060100988367698E-2</v>
      </c>
      <c r="V628" s="18">
        <v>3.6939173298238801</v>
      </c>
      <c r="W628" s="16">
        <v>6.4269984168635599E-3</v>
      </c>
      <c r="X628" s="18">
        <v>2.1912383726762901</v>
      </c>
      <c r="Y628" s="16">
        <v>1.1615443210861999E-2</v>
      </c>
      <c r="Z628" s="15">
        <v>1181525.17</v>
      </c>
      <c r="AA628" s="16">
        <v>3.1130866395471399E-2</v>
      </c>
      <c r="AB628" s="17">
        <v>319373.67</v>
      </c>
      <c r="AC628" s="16">
        <v>2.9154178201297499E-2</v>
      </c>
      <c r="AD628" s="17">
        <v>536368.43000000005</v>
      </c>
      <c r="AE628" s="16">
        <v>1.1582146870381701E-2</v>
      </c>
      <c r="AF628" s="18">
        <v>3.6995071321940798</v>
      </c>
      <c r="AG628" s="16">
        <v>1.9206919974116101E-3</v>
      </c>
      <c r="AH628" s="18">
        <v>2.2028238500166801</v>
      </c>
      <c r="AI628" s="16">
        <v>1.9324895744324201E-2</v>
      </c>
      <c r="AJ628" s="15">
        <v>2248131.62</v>
      </c>
      <c r="AK628" s="16">
        <v>2.6753107518359499E-2</v>
      </c>
      <c r="AL628" s="17">
        <v>608936.12</v>
      </c>
      <c r="AM628" s="16">
        <v>1.55008197485567E-2</v>
      </c>
      <c r="AN628" s="17">
        <v>1027026.55</v>
      </c>
      <c r="AO628" s="16">
        <v>3.39485525177267E-3</v>
      </c>
      <c r="AP628" s="18">
        <v>3.6919005888499399</v>
      </c>
      <c r="AQ628" s="16">
        <v>1.10805304643563E-2</v>
      </c>
      <c r="AR628" s="18">
        <v>2.1889712782984998</v>
      </c>
      <c r="AS628" s="16">
        <v>2.3279222675230599E-2</v>
      </c>
    </row>
    <row r="629" spans="2:45" x14ac:dyDescent="0.2">
      <c r="B629" s="29"/>
      <c r="C629" s="29"/>
      <c r="D629" s="29"/>
      <c r="E629" s="14" t="s">
        <v>291</v>
      </c>
      <c r="F629" s="15">
        <v>138192.13</v>
      </c>
      <c r="G629" s="16">
        <v>0.33906583695412001</v>
      </c>
      <c r="H629" s="17">
        <v>32063.64</v>
      </c>
      <c r="I629" s="16">
        <v>0.29045246031484101</v>
      </c>
      <c r="J629" s="17">
        <v>57169.53</v>
      </c>
      <c r="K629" s="16">
        <v>0.31552493258943498</v>
      </c>
      <c r="L629" s="18">
        <v>4.3099326838749397</v>
      </c>
      <c r="M629" s="16">
        <v>3.7671574997360797E-2</v>
      </c>
      <c r="N629" s="18">
        <v>2.4172339706133701</v>
      </c>
      <c r="O629" s="16">
        <v>1.78946850656399E-2</v>
      </c>
      <c r="P629" s="15">
        <v>423331.98</v>
      </c>
      <c r="Q629" s="16">
        <v>0.194578631169922</v>
      </c>
      <c r="R629" s="17">
        <v>97856.94</v>
      </c>
      <c r="S629" s="16">
        <v>0.16439191044777501</v>
      </c>
      <c r="T629" s="17">
        <v>169571.46</v>
      </c>
      <c r="U629" s="16">
        <v>0.149934284706955</v>
      </c>
      <c r="V629" s="18">
        <v>4.3260292014035997</v>
      </c>
      <c r="W629" s="16">
        <v>2.5924880146700802E-2</v>
      </c>
      <c r="X629" s="18">
        <v>2.4964813064651299</v>
      </c>
      <c r="Y629" s="16">
        <v>3.8823389350760899E-2</v>
      </c>
      <c r="Z629" s="15">
        <v>865937</v>
      </c>
      <c r="AA629" s="16">
        <v>0.18986313998185</v>
      </c>
      <c r="AB629" s="17">
        <v>200135.93</v>
      </c>
      <c r="AC629" s="16">
        <v>0.16473902337434401</v>
      </c>
      <c r="AD629" s="17">
        <v>352960.06</v>
      </c>
      <c r="AE629" s="16">
        <v>0.155331997339097</v>
      </c>
      <c r="AF629" s="18">
        <v>4.3267443282173303</v>
      </c>
      <c r="AG629" s="16">
        <v>2.1570597449992599E-2</v>
      </c>
      <c r="AH629" s="18">
        <v>2.4533569038944498</v>
      </c>
      <c r="AI629" s="16">
        <v>2.98885019390818E-2</v>
      </c>
      <c r="AJ629" s="15">
        <v>1551083.85</v>
      </c>
      <c r="AK629" s="16">
        <v>0.120757919440938</v>
      </c>
      <c r="AL629" s="17">
        <v>360331.53</v>
      </c>
      <c r="AM629" s="16">
        <v>0.10654381246009199</v>
      </c>
      <c r="AN629" s="17">
        <v>634306.48</v>
      </c>
      <c r="AO629" s="16">
        <v>9.1122900209788193E-2</v>
      </c>
      <c r="AP629" s="18">
        <v>4.3046020702101799</v>
      </c>
      <c r="AQ629" s="16">
        <v>1.28454985882979E-2</v>
      </c>
      <c r="AR629" s="18">
        <v>2.4453224094447199</v>
      </c>
      <c r="AS629" s="16">
        <v>2.7160111134549102E-2</v>
      </c>
    </row>
    <row r="630" spans="2:45" x14ac:dyDescent="0.2">
      <c r="B630" s="29"/>
      <c r="C630" s="29"/>
      <c r="D630" s="29"/>
      <c r="E630" s="14" t="s">
        <v>292</v>
      </c>
      <c r="F630" s="15">
        <v>1087733.6200000001</v>
      </c>
      <c r="G630" s="16">
        <v>2.75241180616589E-2</v>
      </c>
      <c r="H630" s="17">
        <v>266112.82</v>
      </c>
      <c r="I630" s="16">
        <v>4.7059866905074799E-2</v>
      </c>
      <c r="J630" s="17">
        <v>465398.43</v>
      </c>
      <c r="K630" s="16">
        <v>-4.9746238103360603E-2</v>
      </c>
      <c r="L630" s="18">
        <v>4.0874904861780097</v>
      </c>
      <c r="M630" s="16">
        <v>-1.8657719067354001E-2</v>
      </c>
      <c r="N630" s="18">
        <v>2.33720947447115</v>
      </c>
      <c r="O630" s="16">
        <v>8.1315496200502602E-2</v>
      </c>
      <c r="P630" s="15">
        <v>3613925.81</v>
      </c>
      <c r="Q630" s="16">
        <v>1.6354763466274E-2</v>
      </c>
      <c r="R630" s="17">
        <v>887523.18</v>
      </c>
      <c r="S630" s="16">
        <v>5.27152333653928E-2</v>
      </c>
      <c r="T630" s="17">
        <v>1562670.54</v>
      </c>
      <c r="U630" s="16">
        <v>-3.8296923751293899E-2</v>
      </c>
      <c r="V630" s="18">
        <v>4.0719227299505603</v>
      </c>
      <c r="W630" s="16">
        <v>-3.45397014754684E-2</v>
      </c>
      <c r="X630" s="18">
        <v>2.3126601017256001</v>
      </c>
      <c r="Y630" s="16">
        <v>5.6828025788111698E-2</v>
      </c>
      <c r="Z630" s="15">
        <v>7314929.2800000003</v>
      </c>
      <c r="AA630" s="16">
        <v>-3.8050507196350099E-3</v>
      </c>
      <c r="AB630" s="17">
        <v>1753320.49</v>
      </c>
      <c r="AC630" s="16">
        <v>2.0483452998602301E-2</v>
      </c>
      <c r="AD630" s="17">
        <v>3201385.83</v>
      </c>
      <c r="AE630" s="16">
        <v>-3.6041642342273E-2</v>
      </c>
      <c r="AF630" s="18">
        <v>4.1720434579533103</v>
      </c>
      <c r="AG630" s="16">
        <v>-2.3800977514008299E-2</v>
      </c>
      <c r="AH630" s="18">
        <v>2.2849258628723299</v>
      </c>
      <c r="AI630" s="16">
        <v>3.3441892345814503E-2</v>
      </c>
      <c r="AJ630" s="15">
        <v>13890041.41</v>
      </c>
      <c r="AK630" s="16">
        <v>8.35154456389797E-4</v>
      </c>
      <c r="AL630" s="17">
        <v>3313184.76</v>
      </c>
      <c r="AM630" s="16">
        <v>2.2697907825855599E-2</v>
      </c>
      <c r="AN630" s="17">
        <v>6216775.0999999996</v>
      </c>
      <c r="AO630" s="16">
        <v>-7.7966622096873198E-3</v>
      </c>
      <c r="AP630" s="18">
        <v>4.1923534050060001</v>
      </c>
      <c r="AQ630" s="16">
        <v>-2.1377528204730101E-2</v>
      </c>
      <c r="AR630" s="18">
        <v>2.2342840438284499</v>
      </c>
      <c r="AS630" s="16">
        <v>8.6996448583821998E-3</v>
      </c>
    </row>
    <row r="631" spans="2:45" x14ac:dyDescent="0.2">
      <c r="B631" s="29"/>
      <c r="C631" s="29"/>
      <c r="D631" s="29"/>
      <c r="E631" s="14" t="s">
        <v>293</v>
      </c>
      <c r="F631" s="15">
        <v>95561.919999999998</v>
      </c>
      <c r="G631" s="16">
        <v>3.2375045805590703E-2</v>
      </c>
      <c r="H631" s="17">
        <v>24089.7</v>
      </c>
      <c r="I631" s="16">
        <v>-4.1934671778002898E-2</v>
      </c>
      <c r="J631" s="17">
        <v>38637.24</v>
      </c>
      <c r="K631" s="16">
        <v>-0.100774031924802</v>
      </c>
      <c r="L631" s="18">
        <v>3.9669203020378001</v>
      </c>
      <c r="M631" s="16">
        <v>7.7562265739748101E-2</v>
      </c>
      <c r="N631" s="18">
        <v>2.47331124065798</v>
      </c>
      <c r="O631" s="16">
        <v>0.148070765811401</v>
      </c>
      <c r="P631" s="15">
        <v>312215.09000000003</v>
      </c>
      <c r="Q631" s="16">
        <v>1.3652281800545301E-2</v>
      </c>
      <c r="R631" s="17">
        <v>76826.149999999994</v>
      </c>
      <c r="S631" s="16">
        <v>-5.79879586116821E-2</v>
      </c>
      <c r="T631" s="17">
        <v>124051.35</v>
      </c>
      <c r="U631" s="16">
        <v>-0.11076557627139801</v>
      </c>
      <c r="V631" s="18">
        <v>4.06391690850056</v>
      </c>
      <c r="W631" s="16">
        <v>7.6050238494452194E-2</v>
      </c>
      <c r="X631" s="18">
        <v>2.5168213808233402</v>
      </c>
      <c r="Y631" s="16">
        <v>0.13991570136281201</v>
      </c>
      <c r="Z631" s="15">
        <v>596526.56999999995</v>
      </c>
      <c r="AA631" s="16">
        <v>3.59456971901835E-2</v>
      </c>
      <c r="AB631" s="17">
        <v>149133.54999999999</v>
      </c>
      <c r="AC631" s="16">
        <v>-2.2290819107783799E-2</v>
      </c>
      <c r="AD631" s="17">
        <v>243595.48</v>
      </c>
      <c r="AE631" s="16">
        <v>-8.4484517071842902E-2</v>
      </c>
      <c r="AF631" s="18">
        <v>3.99994883780343</v>
      </c>
      <c r="AG631" s="16">
        <v>5.9564252270622203E-2</v>
      </c>
      <c r="AH631" s="18">
        <v>2.4488408816124201</v>
      </c>
      <c r="AI631" s="16">
        <v>0.131543612869163</v>
      </c>
      <c r="AJ631" s="15">
        <v>1148989.76</v>
      </c>
      <c r="AK631" s="16">
        <v>7.2928215746963301E-2</v>
      </c>
      <c r="AL631" s="17">
        <v>297251.09000000003</v>
      </c>
      <c r="AM631" s="16">
        <v>5.54779174057205E-2</v>
      </c>
      <c r="AN631" s="17">
        <v>492830.23</v>
      </c>
      <c r="AO631" s="16">
        <v>-2.3794906344333799E-2</v>
      </c>
      <c r="AP631" s="18">
        <v>3.86538451381288</v>
      </c>
      <c r="AQ631" s="16">
        <v>1.6533077626232399E-2</v>
      </c>
      <c r="AR631" s="18">
        <v>2.3314108795639399</v>
      </c>
      <c r="AS631" s="16">
        <v>9.9080738996240203E-2</v>
      </c>
    </row>
    <row r="632" spans="2:45" x14ac:dyDescent="0.2">
      <c r="B632" s="29"/>
      <c r="C632" s="29"/>
      <c r="D632" s="29"/>
      <c r="E632" s="14" t="s">
        <v>294</v>
      </c>
      <c r="F632" s="15">
        <v>535062.13</v>
      </c>
      <c r="G632" s="16">
        <v>6.2591042059142593E-2</v>
      </c>
      <c r="H632" s="17">
        <v>148330.76999999999</v>
      </c>
      <c r="I632" s="16">
        <v>6.0171060246321802E-2</v>
      </c>
      <c r="J632" s="17">
        <v>247925.37</v>
      </c>
      <c r="K632" s="16">
        <v>5.0718087449704498E-2</v>
      </c>
      <c r="L632" s="18">
        <v>3.60722276301808</v>
      </c>
      <c r="M632" s="16">
        <v>2.28263334433836E-3</v>
      </c>
      <c r="N632" s="18">
        <v>2.1581580376385001</v>
      </c>
      <c r="O632" s="16">
        <v>1.1299847933765201E-2</v>
      </c>
      <c r="P632" s="15">
        <v>1632751.54</v>
      </c>
      <c r="Q632" s="16">
        <v>-2.71562828373628E-3</v>
      </c>
      <c r="R632" s="17">
        <v>434819.62</v>
      </c>
      <c r="S632" s="16">
        <v>-1.40131479994497E-2</v>
      </c>
      <c r="T632" s="17">
        <v>726506.3</v>
      </c>
      <c r="U632" s="16">
        <v>-1.92022999148866E-2</v>
      </c>
      <c r="V632" s="18">
        <v>3.7550088931129699</v>
      </c>
      <c r="W632" s="16">
        <v>1.1458083536094701E-2</v>
      </c>
      <c r="X632" s="18">
        <v>2.2474017637562098</v>
      </c>
      <c r="Y632" s="16">
        <v>1.68094517653536E-2</v>
      </c>
      <c r="Z632" s="15">
        <v>3249548.43</v>
      </c>
      <c r="AA632" s="16">
        <v>6.6533755905684805E-2</v>
      </c>
      <c r="AB632" s="17">
        <v>867432.11</v>
      </c>
      <c r="AC632" s="16">
        <v>6.9303844124593797E-2</v>
      </c>
      <c r="AD632" s="17">
        <v>1445330.51</v>
      </c>
      <c r="AE632" s="16">
        <v>4.9043668778040499E-2</v>
      </c>
      <c r="AF632" s="18">
        <v>3.74617032565234</v>
      </c>
      <c r="AG632" s="16">
        <v>-2.5905529416447599E-3</v>
      </c>
      <c r="AH632" s="18">
        <v>2.2483081949193799</v>
      </c>
      <c r="AI632" s="16">
        <v>1.6672410928343401E-2</v>
      </c>
      <c r="AJ632" s="15">
        <v>6106911.6900000004</v>
      </c>
      <c r="AK632" s="16">
        <v>6.1426252945037702E-2</v>
      </c>
      <c r="AL632" s="17">
        <v>1631324.43</v>
      </c>
      <c r="AM632" s="16">
        <v>5.5046520497300903E-2</v>
      </c>
      <c r="AN632" s="17">
        <v>2729734.98</v>
      </c>
      <c r="AO632" s="16">
        <v>3.6668433630057701E-2</v>
      </c>
      <c r="AP632" s="18">
        <v>3.7435298446428602</v>
      </c>
      <c r="AQ632" s="16">
        <v>6.0468731224568298E-3</v>
      </c>
      <c r="AR632" s="18">
        <v>2.2371811676751099</v>
      </c>
      <c r="AS632" s="16">
        <v>2.3882100112073999E-2</v>
      </c>
    </row>
    <row r="633" spans="2:45" x14ac:dyDescent="0.2">
      <c r="B633" s="29"/>
      <c r="C633" s="29"/>
      <c r="D633" s="29"/>
      <c r="E633" s="14" t="s">
        <v>295</v>
      </c>
      <c r="F633" s="15">
        <v>325936.09000000003</v>
      </c>
      <c r="G633" s="16">
        <v>0.127302179336373</v>
      </c>
      <c r="H633" s="17">
        <v>92443.26</v>
      </c>
      <c r="I633" s="16">
        <v>8.3159306329122801E-2</v>
      </c>
      <c r="J633" s="17">
        <v>143048.54999999999</v>
      </c>
      <c r="K633" s="16">
        <v>0.10038675082460601</v>
      </c>
      <c r="L633" s="18">
        <v>3.5257961478208402</v>
      </c>
      <c r="M633" s="16">
        <v>4.0753814096702499E-2</v>
      </c>
      <c r="N633" s="18">
        <v>2.2784997820670001</v>
      </c>
      <c r="O633" s="16">
        <v>2.44599714523983E-2</v>
      </c>
      <c r="P633" s="15">
        <v>1098707</v>
      </c>
      <c r="Q633" s="16">
        <v>9.8241235891858306E-2</v>
      </c>
      <c r="R633" s="17">
        <v>326352.28999999998</v>
      </c>
      <c r="S633" s="16">
        <v>7.06808435823197E-2</v>
      </c>
      <c r="T633" s="17">
        <v>512351.48</v>
      </c>
      <c r="U633" s="16">
        <v>4.4289167247884398E-2</v>
      </c>
      <c r="V633" s="18">
        <v>3.36662874343551</v>
      </c>
      <c r="W633" s="16">
        <v>2.57409969317525E-2</v>
      </c>
      <c r="X633" s="18">
        <v>2.1444399848322901</v>
      </c>
      <c r="Y633" s="16">
        <v>5.1663916792471301E-2</v>
      </c>
      <c r="Z633" s="15">
        <v>2158463.98</v>
      </c>
      <c r="AA633" s="16">
        <v>0.111094725672208</v>
      </c>
      <c r="AB633" s="17">
        <v>626280.81999999995</v>
      </c>
      <c r="AC633" s="16">
        <v>0.100381749106402</v>
      </c>
      <c r="AD633" s="17">
        <v>992931.37</v>
      </c>
      <c r="AE633" s="16">
        <v>9.2426843022584096E-2</v>
      </c>
      <c r="AF633" s="18">
        <v>3.4464794562924701</v>
      </c>
      <c r="AG633" s="16">
        <v>9.7356908859186908E-3</v>
      </c>
      <c r="AH633" s="18">
        <v>2.1738299798101899</v>
      </c>
      <c r="AI633" s="16">
        <v>1.7088451065494899E-2</v>
      </c>
      <c r="AJ633" s="15">
        <v>4186565.31</v>
      </c>
      <c r="AK633" s="16">
        <v>0.154052734428166</v>
      </c>
      <c r="AL633" s="17">
        <v>1243769.05</v>
      </c>
      <c r="AM633" s="16">
        <v>0.17823250608958099</v>
      </c>
      <c r="AN633" s="17">
        <v>2001995.01</v>
      </c>
      <c r="AO633" s="16">
        <v>0.15789965940429601</v>
      </c>
      <c r="AP633" s="18">
        <v>3.36603110521202</v>
      </c>
      <c r="AQ633" s="16">
        <v>-2.0522071438738802E-2</v>
      </c>
      <c r="AR633" s="18">
        <v>2.0911966758598499</v>
      </c>
      <c r="AS633" s="16">
        <v>-3.32233017333245E-3</v>
      </c>
    </row>
    <row r="634" spans="2:45" x14ac:dyDescent="0.2">
      <c r="B634" s="29"/>
      <c r="C634" s="29"/>
      <c r="D634" s="29"/>
      <c r="E634" s="14" t="s">
        <v>296</v>
      </c>
      <c r="F634" s="15">
        <v>255718.97</v>
      </c>
      <c r="G634" s="16">
        <v>-2.33115973583169E-2</v>
      </c>
      <c r="H634" s="17">
        <v>73521.350000000006</v>
      </c>
      <c r="I634" s="16">
        <v>-4.6264531161748203E-2</v>
      </c>
      <c r="J634" s="17">
        <v>128751.64</v>
      </c>
      <c r="K634" s="16">
        <v>-2.9784958625659601E-2</v>
      </c>
      <c r="L634" s="18">
        <v>3.4781593373897501</v>
      </c>
      <c r="M634" s="16">
        <v>2.4066352309818601E-2</v>
      </c>
      <c r="N634" s="18">
        <v>1.9861414580816199</v>
      </c>
      <c r="O634" s="16">
        <v>6.6720891671324502E-3</v>
      </c>
      <c r="P634" s="15">
        <v>876683.61</v>
      </c>
      <c r="Q634" s="16">
        <v>-8.4701553041634393E-3</v>
      </c>
      <c r="R634" s="17">
        <v>257773.81</v>
      </c>
      <c r="S634" s="16">
        <v>-2.1584601866313901E-2</v>
      </c>
      <c r="T634" s="17">
        <v>456245.74</v>
      </c>
      <c r="U634" s="16">
        <v>-2.2734984308672199E-2</v>
      </c>
      <c r="V634" s="18">
        <v>3.40098014612113</v>
      </c>
      <c r="W634" s="16">
        <v>1.3403761415822E-2</v>
      </c>
      <c r="X634" s="18">
        <v>1.92151626445871</v>
      </c>
      <c r="Y634" s="16">
        <v>1.4596684395191999E-2</v>
      </c>
      <c r="Z634" s="15">
        <v>1732671.98</v>
      </c>
      <c r="AA634" s="16">
        <v>-3.1266484656398502E-2</v>
      </c>
      <c r="AB634" s="17">
        <v>505546.2</v>
      </c>
      <c r="AC634" s="16">
        <v>-4.6063362323312297E-2</v>
      </c>
      <c r="AD634" s="17">
        <v>899225.21</v>
      </c>
      <c r="AE634" s="16">
        <v>-4.9743768773295699E-2</v>
      </c>
      <c r="AF634" s="18">
        <v>3.42732668151793</v>
      </c>
      <c r="AG634" s="16">
        <v>1.5511384176365901E-2</v>
      </c>
      <c r="AH634" s="18">
        <v>1.92684987112405</v>
      </c>
      <c r="AI634" s="16">
        <v>1.94445282332372E-2</v>
      </c>
      <c r="AJ634" s="15">
        <v>3447267.16</v>
      </c>
      <c r="AK634" s="16">
        <v>3.0067306588991899E-2</v>
      </c>
      <c r="AL634" s="17">
        <v>1019474.79</v>
      </c>
      <c r="AM634" s="16">
        <v>3.9117445282845102E-2</v>
      </c>
      <c r="AN634" s="17">
        <v>1816121</v>
      </c>
      <c r="AO634" s="16">
        <v>2.8167896647568299E-2</v>
      </c>
      <c r="AP634" s="18">
        <v>3.3814148165449001</v>
      </c>
      <c r="AQ634" s="16">
        <v>-8.7094473631801703E-3</v>
      </c>
      <c r="AR634" s="18">
        <v>1.8981483942975199</v>
      </c>
      <c r="AS634" s="16">
        <v>1.8473733206578601E-3</v>
      </c>
    </row>
    <row r="635" spans="2:45" x14ac:dyDescent="0.2">
      <c r="B635" s="29"/>
      <c r="C635" s="29"/>
      <c r="D635" s="29"/>
      <c r="E635" s="14" t="s">
        <v>297</v>
      </c>
      <c r="F635" s="15">
        <v>141572.26999999999</v>
      </c>
      <c r="G635" s="16">
        <v>-8.3744332670929802E-3</v>
      </c>
      <c r="H635" s="17">
        <v>38254.97</v>
      </c>
      <c r="I635" s="16">
        <v>-2.6011161862279301E-2</v>
      </c>
      <c r="J635" s="17">
        <v>60360.79</v>
      </c>
      <c r="K635" s="16">
        <v>-7.8814928313784893E-2</v>
      </c>
      <c r="L635" s="18">
        <v>3.7007549607279802</v>
      </c>
      <c r="M635" s="16">
        <v>1.8107731736338901E-2</v>
      </c>
      <c r="N635" s="18">
        <v>2.3454343457068698</v>
      </c>
      <c r="O635" s="16">
        <v>7.6467256376345202E-2</v>
      </c>
      <c r="P635" s="15">
        <v>444103</v>
      </c>
      <c r="Q635" s="16">
        <v>-4.8670143670616603E-2</v>
      </c>
      <c r="R635" s="17">
        <v>116221.88</v>
      </c>
      <c r="S635" s="16">
        <v>-6.7459043523089401E-2</v>
      </c>
      <c r="T635" s="17">
        <v>182922.73</v>
      </c>
      <c r="U635" s="16">
        <v>-0.120727224449533</v>
      </c>
      <c r="V635" s="18">
        <v>3.8211651713085399</v>
      </c>
      <c r="W635" s="16">
        <v>2.0148069338912899E-2</v>
      </c>
      <c r="X635" s="18">
        <v>2.4278174724376802</v>
      </c>
      <c r="Y635" s="16">
        <v>8.1950769752656805E-2</v>
      </c>
      <c r="Z635" s="15">
        <v>850321.89</v>
      </c>
      <c r="AA635" s="16">
        <v>-4.7732085992684302E-3</v>
      </c>
      <c r="AB635" s="17">
        <v>223883.1</v>
      </c>
      <c r="AC635" s="16">
        <v>-9.0169883864312603E-3</v>
      </c>
      <c r="AD635" s="17">
        <v>356683.13</v>
      </c>
      <c r="AE635" s="16">
        <v>-7.0078176831107702E-2</v>
      </c>
      <c r="AF635" s="18">
        <v>3.7980619796670698</v>
      </c>
      <c r="AG635" s="16">
        <v>4.2823940848924196E-3</v>
      </c>
      <c r="AH635" s="18">
        <v>2.3839700240378598</v>
      </c>
      <c r="AI635" s="16">
        <v>7.02262992487903E-2</v>
      </c>
      <c r="AJ635" s="15">
        <v>1645562.71</v>
      </c>
      <c r="AK635" s="16">
        <v>4.1545788981661697E-2</v>
      </c>
      <c r="AL635" s="17">
        <v>439014.63</v>
      </c>
      <c r="AM635" s="16">
        <v>5.4673180405853603E-2</v>
      </c>
      <c r="AN635" s="17">
        <v>713051.15</v>
      </c>
      <c r="AO635" s="16">
        <v>-7.6801577043557404E-3</v>
      </c>
      <c r="AP635" s="18">
        <v>3.7483095039452299</v>
      </c>
      <c r="AQ635" s="16">
        <v>-1.2446880861368101E-2</v>
      </c>
      <c r="AR635" s="18">
        <v>2.3077765318799401</v>
      </c>
      <c r="AS635" s="16">
        <v>4.9606935776007E-2</v>
      </c>
    </row>
    <row r="636" spans="2:45" x14ac:dyDescent="0.2">
      <c r="B636" s="29"/>
      <c r="C636" s="29"/>
      <c r="D636" s="29"/>
      <c r="E636" s="14" t="s">
        <v>298</v>
      </c>
      <c r="F636" s="15">
        <v>263419.65000000002</v>
      </c>
      <c r="G636" s="16">
        <v>5.378494797695E-2</v>
      </c>
      <c r="H636" s="17">
        <v>69763.149999999994</v>
      </c>
      <c r="I636" s="16">
        <v>6.9476829303813603E-2</v>
      </c>
      <c r="J636" s="17">
        <v>116034.05</v>
      </c>
      <c r="K636" s="16">
        <v>4.47006050912949E-2</v>
      </c>
      <c r="L636" s="18">
        <v>3.7759139316387</v>
      </c>
      <c r="M636" s="16">
        <v>-1.46724836825857E-2</v>
      </c>
      <c r="N636" s="18">
        <v>2.2701926718924299</v>
      </c>
      <c r="O636" s="16">
        <v>8.6956424083445196E-3</v>
      </c>
      <c r="P636" s="15">
        <v>836149.33</v>
      </c>
      <c r="Q636" s="16">
        <v>-8.9543238338776997E-3</v>
      </c>
      <c r="R636" s="17">
        <v>218877.4</v>
      </c>
      <c r="S636" s="16">
        <v>-1.7930739155438299E-2</v>
      </c>
      <c r="T636" s="17">
        <v>360353.42</v>
      </c>
      <c r="U636" s="16">
        <v>-5.4241286675261603E-2</v>
      </c>
      <c r="V636" s="18">
        <v>3.8201720689299101</v>
      </c>
      <c r="W636" s="16">
        <v>9.1403077964592998E-3</v>
      </c>
      <c r="X636" s="18">
        <v>2.3203590797057001</v>
      </c>
      <c r="Y636" s="16">
        <v>4.7884267100412201E-2</v>
      </c>
      <c r="Z636" s="15">
        <v>1563398.4</v>
      </c>
      <c r="AA636" s="16">
        <v>4.9593515574462097E-3</v>
      </c>
      <c r="AB636" s="17">
        <v>407686.24</v>
      </c>
      <c r="AC636" s="16">
        <v>-8.6729816920741894E-3</v>
      </c>
      <c r="AD636" s="17">
        <v>671792.57</v>
      </c>
      <c r="AE636" s="16">
        <v>-4.5443569574690597E-2</v>
      </c>
      <c r="AF636" s="18">
        <v>3.8348078659706499</v>
      </c>
      <c r="AG636" s="16">
        <v>1.3751600630021401E-2</v>
      </c>
      <c r="AH636" s="18">
        <v>2.3272040653858399</v>
      </c>
      <c r="AI636" s="16">
        <v>5.2802453082506001E-2</v>
      </c>
      <c r="AJ636" s="15">
        <v>3033120.47</v>
      </c>
      <c r="AK636" s="16">
        <v>1.1175764704216399E-3</v>
      </c>
      <c r="AL636" s="17">
        <v>799061.33</v>
      </c>
      <c r="AM636" s="16">
        <v>-1.17385564676394E-2</v>
      </c>
      <c r="AN636" s="17">
        <v>1337113.3999999999</v>
      </c>
      <c r="AO636" s="16">
        <v>-4.0376278391006201E-2</v>
      </c>
      <c r="AP636" s="18">
        <v>3.7958544058188899</v>
      </c>
      <c r="AQ636" s="16">
        <v>1.30088379165226E-2</v>
      </c>
      <c r="AR636" s="18">
        <v>2.2684092987176698</v>
      </c>
      <c r="AS636" s="16">
        <v>4.3239713574249099E-2</v>
      </c>
    </row>
    <row r="637" spans="2:45" x14ac:dyDescent="0.2">
      <c r="B637" s="29"/>
      <c r="C637" s="29"/>
      <c r="D637" s="29"/>
      <c r="E637" s="14" t="s">
        <v>299</v>
      </c>
      <c r="F637" s="15">
        <v>1164028.47</v>
      </c>
      <c r="G637" s="16">
        <v>0.11518044404556101</v>
      </c>
      <c r="H637" s="17">
        <v>329235.55</v>
      </c>
      <c r="I637" s="16">
        <v>0.180214238808344</v>
      </c>
      <c r="J637" s="17">
        <v>566574.65</v>
      </c>
      <c r="K637" s="16">
        <v>0.19337105166811699</v>
      </c>
      <c r="L637" s="18">
        <v>3.53554915318227</v>
      </c>
      <c r="M637" s="16">
        <v>-5.5103380915356298E-2</v>
      </c>
      <c r="N637" s="18">
        <v>2.0545015030234799</v>
      </c>
      <c r="O637" s="16">
        <v>-6.5520784598603901E-2</v>
      </c>
      <c r="P637" s="15">
        <v>3661767.9</v>
      </c>
      <c r="Q637" s="16">
        <v>4.3660657166823998E-2</v>
      </c>
      <c r="R637" s="17">
        <v>1043180.56</v>
      </c>
      <c r="S637" s="16">
        <v>7.6858702098675999E-2</v>
      </c>
      <c r="T637" s="17">
        <v>1750694.23</v>
      </c>
      <c r="U637" s="16">
        <v>7.2241812069768596E-2</v>
      </c>
      <c r="V637" s="18">
        <v>3.5101956846281701</v>
      </c>
      <c r="W637" s="16">
        <v>-3.08285988376681E-2</v>
      </c>
      <c r="X637" s="18">
        <v>2.09160905271276</v>
      </c>
      <c r="Y637" s="16">
        <v>-2.66555123864958E-2</v>
      </c>
      <c r="Z637" s="15">
        <v>7460921.3700000001</v>
      </c>
      <c r="AA637" s="16">
        <v>-7.00751309547098E-3</v>
      </c>
      <c r="AB637" s="17">
        <v>2070976.6</v>
      </c>
      <c r="AC637" s="16">
        <v>8.2271125264374301E-2</v>
      </c>
      <c r="AD637" s="17">
        <v>3493797.06</v>
      </c>
      <c r="AE637" s="16">
        <v>2.6550174484588299E-2</v>
      </c>
      <c r="AF637" s="18">
        <v>3.6026101743496302</v>
      </c>
      <c r="AG637" s="16">
        <v>-8.2491934114971896E-2</v>
      </c>
      <c r="AH637" s="18">
        <v>2.1354764578112002</v>
      </c>
      <c r="AI637" s="16">
        <v>-3.2689768521940998E-2</v>
      </c>
      <c r="AJ637" s="15">
        <v>13947061.550000001</v>
      </c>
      <c r="AK637" s="16">
        <v>-5.2930431395238002E-2</v>
      </c>
      <c r="AL637" s="17">
        <v>3838968.27</v>
      </c>
      <c r="AM637" s="16">
        <v>5.8726596312494002E-2</v>
      </c>
      <c r="AN637" s="17">
        <v>6473842.0199999996</v>
      </c>
      <c r="AO637" s="16">
        <v>-1.7157002845184399E-2</v>
      </c>
      <c r="AP637" s="18">
        <v>3.63302339823715</v>
      </c>
      <c r="AQ637" s="16">
        <v>-0.10546351446788001</v>
      </c>
      <c r="AR637" s="18">
        <v>2.15437162459519</v>
      </c>
      <c r="AS637" s="16">
        <v>-3.6397907553507899E-2</v>
      </c>
    </row>
    <row r="638" spans="2:45" x14ac:dyDescent="0.2">
      <c r="B638" s="29"/>
      <c r="C638" s="29"/>
      <c r="D638" s="29"/>
      <c r="E638" s="14" t="s">
        <v>300</v>
      </c>
      <c r="F638" s="15">
        <v>316351.18</v>
      </c>
      <c r="G638" s="16">
        <v>0.15068982752156801</v>
      </c>
      <c r="H638" s="17">
        <v>88428.3</v>
      </c>
      <c r="I638" s="16">
        <v>0.133401760004389</v>
      </c>
      <c r="J638" s="17">
        <v>145587.46</v>
      </c>
      <c r="K638" s="16">
        <v>0.12881588721909801</v>
      </c>
      <c r="L638" s="18">
        <v>3.5774879761343401</v>
      </c>
      <c r="M638" s="16">
        <v>1.52532562832023E-2</v>
      </c>
      <c r="N638" s="18">
        <v>2.1729287673540001</v>
      </c>
      <c r="O638" s="16">
        <v>1.9377775020829401E-2</v>
      </c>
      <c r="P638" s="15">
        <v>997324.39</v>
      </c>
      <c r="Q638" s="16">
        <v>7.6947083345404996E-2</v>
      </c>
      <c r="R638" s="17">
        <v>283467.11</v>
      </c>
      <c r="S638" s="16">
        <v>6.9191667469439194E-2</v>
      </c>
      <c r="T638" s="17">
        <v>475040.71</v>
      </c>
      <c r="U638" s="16">
        <v>8.2274471677174096E-2</v>
      </c>
      <c r="V638" s="18">
        <v>3.5183072561751501</v>
      </c>
      <c r="W638" s="16">
        <v>7.2535319081949703E-3</v>
      </c>
      <c r="X638" s="18">
        <v>2.0994503607911801</v>
      </c>
      <c r="Y638" s="16">
        <v>-4.9224004364746398E-3</v>
      </c>
      <c r="Z638" s="15">
        <v>1905409.03</v>
      </c>
      <c r="AA638" s="16">
        <v>7.0766772091980498E-2</v>
      </c>
      <c r="AB638" s="17">
        <v>558188.01</v>
      </c>
      <c r="AC638" s="16">
        <v>8.96270063393175E-2</v>
      </c>
      <c r="AD638" s="17">
        <v>938570.6</v>
      </c>
      <c r="AE638" s="16">
        <v>0.112356029172753</v>
      </c>
      <c r="AF638" s="18">
        <v>3.4135613733444399</v>
      </c>
      <c r="AG638" s="16">
        <v>-1.73088902327222E-2</v>
      </c>
      <c r="AH638" s="18">
        <v>2.030117958095</v>
      </c>
      <c r="AI638" s="16">
        <v>-3.7388440382439103E-2</v>
      </c>
      <c r="AJ638" s="15">
        <v>3654892.68</v>
      </c>
      <c r="AK638" s="16">
        <v>7.2702206752055396E-2</v>
      </c>
      <c r="AL638" s="17">
        <v>1069552.1200000001</v>
      </c>
      <c r="AM638" s="16">
        <v>9.3733629947211197E-2</v>
      </c>
      <c r="AN638" s="17">
        <v>1797746.39</v>
      </c>
      <c r="AO638" s="16">
        <v>0.11064640318841799</v>
      </c>
      <c r="AP638" s="18">
        <v>3.4172179285662101</v>
      </c>
      <c r="AQ638" s="16">
        <v>-1.92290175773152E-2</v>
      </c>
      <c r="AR638" s="18">
        <v>2.0330413123510702</v>
      </c>
      <c r="AS638" s="16">
        <v>-3.4164065473433099E-2</v>
      </c>
    </row>
    <row r="639" spans="2:45" x14ac:dyDescent="0.2">
      <c r="B639" s="29"/>
      <c r="C639" s="29"/>
      <c r="D639" s="29"/>
      <c r="E639" s="14" t="s">
        <v>301</v>
      </c>
      <c r="F639" s="15">
        <v>109712.18</v>
      </c>
      <c r="G639" s="16">
        <v>0.20919827702313201</v>
      </c>
      <c r="H639" s="17">
        <v>27835.19</v>
      </c>
      <c r="I639" s="16">
        <v>0.211827899409611</v>
      </c>
      <c r="J639" s="17">
        <v>45477.56</v>
      </c>
      <c r="K639" s="16">
        <v>0.242693455780365</v>
      </c>
      <c r="L639" s="18">
        <v>3.9414920465784502</v>
      </c>
      <c r="M639" s="16">
        <v>-2.1699635631095299E-3</v>
      </c>
      <c r="N639" s="18">
        <v>2.4124464900931399</v>
      </c>
      <c r="O639" s="16">
        <v>-2.6953693689646899E-2</v>
      </c>
      <c r="P639" s="15">
        <v>350190.43</v>
      </c>
      <c r="Q639" s="16">
        <v>0.191947774514487</v>
      </c>
      <c r="R639" s="17">
        <v>89189.66</v>
      </c>
      <c r="S639" s="16">
        <v>0.19868650660106599</v>
      </c>
      <c r="T639" s="17">
        <v>145025.98000000001</v>
      </c>
      <c r="U639" s="16">
        <v>0.21977850435517499</v>
      </c>
      <c r="V639" s="18">
        <v>3.92635682208005</v>
      </c>
      <c r="W639" s="16">
        <v>-5.6217635298886999E-3</v>
      </c>
      <c r="X639" s="18">
        <v>2.4146737708650501</v>
      </c>
      <c r="Y639" s="16">
        <v>-2.2816216010791701E-2</v>
      </c>
      <c r="Z639" s="15">
        <v>677231.36</v>
      </c>
      <c r="AA639" s="16">
        <v>0.171251061137702</v>
      </c>
      <c r="AB639" s="17">
        <v>172626.77</v>
      </c>
      <c r="AC639" s="16">
        <v>0.17099173384975599</v>
      </c>
      <c r="AD639" s="17">
        <v>279522.8</v>
      </c>
      <c r="AE639" s="16">
        <v>0.194566639522229</v>
      </c>
      <c r="AF639" s="18">
        <v>3.92309582111743</v>
      </c>
      <c r="AG639" s="16">
        <v>2.21459537629531E-4</v>
      </c>
      <c r="AH639" s="18">
        <v>2.4228125934628602</v>
      </c>
      <c r="AI639" s="16">
        <v>-1.9518022363199699E-2</v>
      </c>
      <c r="AJ639" s="15">
        <v>1275486.3</v>
      </c>
      <c r="AK639" s="16">
        <v>6.8541127705934596E-2</v>
      </c>
      <c r="AL639" s="17">
        <v>327330.07</v>
      </c>
      <c r="AM639" s="16">
        <v>5.7151606643702203E-2</v>
      </c>
      <c r="AN639" s="17">
        <v>528866.32999999996</v>
      </c>
      <c r="AO639" s="16">
        <v>4.0315019338324903E-2</v>
      </c>
      <c r="AP639" s="18">
        <v>3.8966365051643401</v>
      </c>
      <c r="AQ639" s="16">
        <v>1.07737821052861E-2</v>
      </c>
      <c r="AR639" s="18">
        <v>2.4117366291781099</v>
      </c>
      <c r="AS639" s="16">
        <v>2.7132270363223701E-2</v>
      </c>
    </row>
    <row r="640" spans="2:45" x14ac:dyDescent="0.2">
      <c r="B640" s="29"/>
      <c r="C640" s="29"/>
      <c r="D640" s="29"/>
      <c r="E640" s="14" t="s">
        <v>302</v>
      </c>
      <c r="F640" s="15">
        <v>349145.33</v>
      </c>
      <c r="G640" s="16">
        <v>-3.7981966391161803E-2</v>
      </c>
      <c r="H640" s="17">
        <v>97974.720000000001</v>
      </c>
      <c r="I640" s="16">
        <v>-3.6269708328492897E-2</v>
      </c>
      <c r="J640" s="17">
        <v>162289.65</v>
      </c>
      <c r="K640" s="16">
        <v>-3.9062783103763501E-2</v>
      </c>
      <c r="L640" s="18">
        <v>3.5636267192190001</v>
      </c>
      <c r="M640" s="16">
        <v>-1.77669839525229E-3</v>
      </c>
      <c r="N640" s="18">
        <v>2.1513715138334502</v>
      </c>
      <c r="O640" s="16">
        <v>1.124752682691E-3</v>
      </c>
      <c r="P640" s="15">
        <v>1113773.81</v>
      </c>
      <c r="Q640" s="16">
        <v>-6.2222945428284403E-2</v>
      </c>
      <c r="R640" s="17">
        <v>301562.43</v>
      </c>
      <c r="S640" s="16">
        <v>-7.1084446571660506E-2</v>
      </c>
      <c r="T640" s="17">
        <v>497947.51</v>
      </c>
      <c r="U640" s="16">
        <v>-7.3670681481163999E-2</v>
      </c>
      <c r="V640" s="18">
        <v>3.6933440614601798</v>
      </c>
      <c r="W640" s="16">
        <v>9.5396197325699206E-3</v>
      </c>
      <c r="X640" s="18">
        <v>2.2367293492440599</v>
      </c>
      <c r="Y640" s="16">
        <v>1.2358170926927E-2</v>
      </c>
      <c r="Z640" s="15">
        <v>2220729.46</v>
      </c>
      <c r="AA640" s="16">
        <v>1.0214467000890799E-2</v>
      </c>
      <c r="AB640" s="17">
        <v>601702.81999999995</v>
      </c>
      <c r="AC640" s="16">
        <v>6.1919730370576399E-3</v>
      </c>
      <c r="AD640" s="17">
        <v>989423.64</v>
      </c>
      <c r="AE640" s="16">
        <v>-8.8728602285177496E-3</v>
      </c>
      <c r="AF640" s="18">
        <v>3.6907413197764298</v>
      </c>
      <c r="AG640" s="16">
        <v>3.9977400651406104E-3</v>
      </c>
      <c r="AH640" s="18">
        <v>2.2444677590278701</v>
      </c>
      <c r="AI640" s="16">
        <v>1.9258202569056099E-2</v>
      </c>
      <c r="AJ640" s="15">
        <v>4179645.53</v>
      </c>
      <c r="AK640" s="16">
        <v>7.3816850739827199E-3</v>
      </c>
      <c r="AL640" s="17">
        <v>1133872.28</v>
      </c>
      <c r="AM640" s="16">
        <v>-4.34998788577169E-3</v>
      </c>
      <c r="AN640" s="17">
        <v>1873737.75</v>
      </c>
      <c r="AO640" s="16">
        <v>-1.5871606527165599E-2</v>
      </c>
      <c r="AP640" s="18">
        <v>3.6861696010418399</v>
      </c>
      <c r="AQ640" s="16">
        <v>1.1782928556233E-2</v>
      </c>
      <c r="AR640" s="18">
        <v>2.23064595352258</v>
      </c>
      <c r="AS640" s="16">
        <v>2.36283108539233E-2</v>
      </c>
    </row>
    <row r="641" spans="2:45" x14ac:dyDescent="0.2">
      <c r="B641" s="29"/>
      <c r="C641" s="29"/>
      <c r="D641" s="29"/>
      <c r="E641" s="14" t="s">
        <v>303</v>
      </c>
      <c r="F641" s="15">
        <v>156762.67000000001</v>
      </c>
      <c r="G641" s="16">
        <v>-6.0730728980612998E-2</v>
      </c>
      <c r="H641" s="17">
        <v>44324.32</v>
      </c>
      <c r="I641" s="16">
        <v>-4.4770715593546499E-2</v>
      </c>
      <c r="J641" s="17">
        <v>62930.74</v>
      </c>
      <c r="K641" s="16">
        <v>-8.6280635301182698E-2</v>
      </c>
      <c r="L641" s="18">
        <v>3.5367191194360101</v>
      </c>
      <c r="M641" s="16">
        <v>-1.6708044495289402E-2</v>
      </c>
      <c r="N641" s="18">
        <v>2.4910349059934802</v>
      </c>
      <c r="O641" s="16">
        <v>2.7962531284418501E-2</v>
      </c>
      <c r="P641" s="15">
        <v>504985.64</v>
      </c>
      <c r="Q641" s="16">
        <v>-6.4314928607237101E-2</v>
      </c>
      <c r="R641" s="17">
        <v>140326.97</v>
      </c>
      <c r="S641" s="16">
        <v>-6.7705148494065101E-2</v>
      </c>
      <c r="T641" s="17">
        <v>202100.08</v>
      </c>
      <c r="U641" s="16">
        <v>-0.116182044386011</v>
      </c>
      <c r="V641" s="18">
        <v>3.5986356721020898</v>
      </c>
      <c r="W641" s="16">
        <v>3.6364245510438998E-3</v>
      </c>
      <c r="X641" s="18">
        <v>2.49869094559488</v>
      </c>
      <c r="Y641" s="16">
        <v>5.8685293107381901E-2</v>
      </c>
      <c r="Z641" s="15">
        <v>958911.91</v>
      </c>
      <c r="AA641" s="16">
        <v>-8.5364252858227394E-2</v>
      </c>
      <c r="AB641" s="17">
        <v>265697.3</v>
      </c>
      <c r="AC641" s="16">
        <v>-9.2014733500711404E-2</v>
      </c>
      <c r="AD641" s="17">
        <v>381628.41</v>
      </c>
      <c r="AE641" s="16">
        <v>-0.15012039064827901</v>
      </c>
      <c r="AF641" s="18">
        <v>3.6090389702868602</v>
      </c>
      <c r="AG641" s="16">
        <v>7.3244367368698899E-3</v>
      </c>
      <c r="AH641" s="18">
        <v>2.5126848129571902</v>
      </c>
      <c r="AI641" s="16">
        <v>7.6194483403886806E-2</v>
      </c>
      <c r="AJ641" s="15">
        <v>1908293.1</v>
      </c>
      <c r="AK641" s="16">
        <v>-3.9910012935074499E-2</v>
      </c>
      <c r="AL641" s="17">
        <v>530443.92000000004</v>
      </c>
      <c r="AM641" s="16">
        <v>-4.0380915523824203E-2</v>
      </c>
      <c r="AN641" s="17">
        <v>772817.43</v>
      </c>
      <c r="AO641" s="16">
        <v>-0.111176142076669</v>
      </c>
      <c r="AP641" s="18">
        <v>3.5975397738558299</v>
      </c>
      <c r="AQ641" s="16">
        <v>4.9071824056804705E-4</v>
      </c>
      <c r="AR641" s="18">
        <v>2.4692676768431601</v>
      </c>
      <c r="AS641" s="16">
        <v>8.0180261259078595E-2</v>
      </c>
    </row>
    <row r="642" spans="2:45" x14ac:dyDescent="0.2">
      <c r="B642" s="29"/>
      <c r="C642" s="29"/>
      <c r="D642" s="29"/>
      <c r="E642" s="14" t="s">
        <v>304</v>
      </c>
      <c r="F642" s="15">
        <v>600555.93000000005</v>
      </c>
      <c r="G642" s="16">
        <v>0.13428207018910901</v>
      </c>
      <c r="H642" s="17">
        <v>161639.63</v>
      </c>
      <c r="I642" s="16">
        <v>0.17068705596228601</v>
      </c>
      <c r="J642" s="17">
        <v>298482.39</v>
      </c>
      <c r="K642" s="16">
        <v>0.15589264690403501</v>
      </c>
      <c r="L642" s="18">
        <v>3.71540030127513</v>
      </c>
      <c r="M642" s="16">
        <v>-3.1097111382387001E-2</v>
      </c>
      <c r="N642" s="18">
        <v>2.0120313630562898</v>
      </c>
      <c r="O642" s="16">
        <v>-1.8696006738003298E-2</v>
      </c>
      <c r="P642" s="15">
        <v>1832328.04</v>
      </c>
      <c r="Q642" s="16">
        <v>4.0015161523694602E-2</v>
      </c>
      <c r="R642" s="17">
        <v>496790</v>
      </c>
      <c r="S642" s="16">
        <v>7.3003342597964899E-2</v>
      </c>
      <c r="T642" s="17">
        <v>917325.16</v>
      </c>
      <c r="U642" s="16">
        <v>6.5135529989030397E-2</v>
      </c>
      <c r="V642" s="18">
        <v>3.6883351919321998</v>
      </c>
      <c r="W642" s="16">
        <v>-3.0743782208915701E-2</v>
      </c>
      <c r="X642" s="18">
        <v>1.9974684222113801</v>
      </c>
      <c r="Y642" s="16">
        <v>-2.3584199154068699E-2</v>
      </c>
      <c r="Z642" s="15">
        <v>3686090.56</v>
      </c>
      <c r="AA642" s="16">
        <v>-1.4078492867647001E-2</v>
      </c>
      <c r="AB642" s="17">
        <v>979633.76</v>
      </c>
      <c r="AC642" s="16">
        <v>2.4429051070483099E-2</v>
      </c>
      <c r="AD642" s="17">
        <v>1829836.4</v>
      </c>
      <c r="AE642" s="16">
        <v>-7.2820660816148397E-4</v>
      </c>
      <c r="AF642" s="18">
        <v>3.7627230813278598</v>
      </c>
      <c r="AG642" s="16">
        <v>-3.7589273652373703E-2</v>
      </c>
      <c r="AH642" s="18">
        <v>2.01443722509838</v>
      </c>
      <c r="AI642" s="16">
        <v>-1.33600151107742E-2</v>
      </c>
      <c r="AJ642" s="15">
        <v>6898712.2999999998</v>
      </c>
      <c r="AK642" s="16">
        <v>-3.40594629873332E-2</v>
      </c>
      <c r="AL642" s="17">
        <v>1812923.98</v>
      </c>
      <c r="AM642" s="16">
        <v>4.5947981218952298E-3</v>
      </c>
      <c r="AN642" s="17">
        <v>3394056.12</v>
      </c>
      <c r="AO642" s="16">
        <v>-2.5999578667126301E-2</v>
      </c>
      <c r="AP642" s="18">
        <v>3.8052959617203599</v>
      </c>
      <c r="AQ642" s="16">
        <v>-3.8477464925652703E-2</v>
      </c>
      <c r="AR642" s="18">
        <v>2.0325863969509101</v>
      </c>
      <c r="AS642" s="16">
        <v>-8.2750316567392606E-3</v>
      </c>
    </row>
    <row r="643" spans="2:45" x14ac:dyDescent="0.2">
      <c r="B643" s="29"/>
      <c r="C643" s="29"/>
      <c r="D643" s="29"/>
      <c r="E643" s="14" t="s">
        <v>305</v>
      </c>
      <c r="F643" s="15">
        <v>477479.35</v>
      </c>
      <c r="G643" s="16">
        <v>-7.4704228464871703E-3</v>
      </c>
      <c r="H643" s="17">
        <v>121417.22</v>
      </c>
      <c r="I643" s="16">
        <v>3.5029412745031199E-2</v>
      </c>
      <c r="J643" s="17">
        <v>214785.05</v>
      </c>
      <c r="K643" s="16">
        <v>-7.4331924320764298E-2</v>
      </c>
      <c r="L643" s="18">
        <v>3.9325505064273401</v>
      </c>
      <c r="M643" s="16">
        <v>-4.1061476193998601E-2</v>
      </c>
      <c r="N643" s="18">
        <v>2.2230567257823601</v>
      </c>
      <c r="O643" s="16">
        <v>7.2230536226730702E-2</v>
      </c>
      <c r="P643" s="15">
        <v>1611340.69</v>
      </c>
      <c r="Q643" s="16">
        <v>-1.59931607236477E-2</v>
      </c>
      <c r="R643" s="17">
        <v>408403.85</v>
      </c>
      <c r="S643" s="16">
        <v>2.9405300217781202E-2</v>
      </c>
      <c r="T643" s="17">
        <v>713487.11</v>
      </c>
      <c r="U643" s="16">
        <v>-8.6290819638578903E-2</v>
      </c>
      <c r="V643" s="18">
        <v>3.9454591086739299</v>
      </c>
      <c r="W643" s="16">
        <v>-4.4101639006351001E-2</v>
      </c>
      <c r="X643" s="18">
        <v>2.2584019632814401</v>
      </c>
      <c r="Y643" s="16">
        <v>7.6936579412636E-2</v>
      </c>
      <c r="Z643" s="15">
        <v>3235046.6</v>
      </c>
      <c r="AA643" s="16">
        <v>-2.23486666644706E-2</v>
      </c>
      <c r="AB643" s="17">
        <v>814884.08</v>
      </c>
      <c r="AC643" s="16">
        <v>2.57352291902181E-2</v>
      </c>
      <c r="AD643" s="17">
        <v>1420274.11</v>
      </c>
      <c r="AE643" s="16">
        <v>-9.62197069553999E-2</v>
      </c>
      <c r="AF643" s="18">
        <v>3.9699469892699302</v>
      </c>
      <c r="AG643" s="16">
        <v>-4.6877492832774301E-2</v>
      </c>
      <c r="AH643" s="18">
        <v>2.2777621426894799</v>
      </c>
      <c r="AI643" s="16">
        <v>8.1735617449764306E-2</v>
      </c>
      <c r="AJ643" s="15">
        <v>6042746.1600000001</v>
      </c>
      <c r="AK643" s="16">
        <v>-1.10223286562342E-2</v>
      </c>
      <c r="AL643" s="17">
        <v>1498603.52</v>
      </c>
      <c r="AM643" s="16">
        <v>2.9083411031718E-2</v>
      </c>
      <c r="AN643" s="17">
        <v>2714073.34</v>
      </c>
      <c r="AO643" s="16">
        <v>-6.1672180144392803E-2</v>
      </c>
      <c r="AP643" s="18">
        <v>4.0322514123015001</v>
      </c>
      <c r="AQ643" s="16">
        <v>-3.8972292486712898E-2</v>
      </c>
      <c r="AR643" s="18">
        <v>2.2264491054615401</v>
      </c>
      <c r="AS643" s="16">
        <v>5.3978844510815902E-2</v>
      </c>
    </row>
    <row r="644" spans="2:45" x14ac:dyDescent="0.2">
      <c r="B644" s="29"/>
      <c r="C644" s="29"/>
      <c r="D644" s="29"/>
      <c r="E644" s="14" t="s">
        <v>306</v>
      </c>
      <c r="F644" s="15">
        <v>232805.11</v>
      </c>
      <c r="G644" s="16">
        <v>-0.121521776159454</v>
      </c>
      <c r="H644" s="17">
        <v>47129.53</v>
      </c>
      <c r="I644" s="16">
        <v>-0.22812183447773199</v>
      </c>
      <c r="J644" s="17">
        <v>82954.11</v>
      </c>
      <c r="K644" s="16">
        <v>-0.25376734365221398</v>
      </c>
      <c r="L644" s="18">
        <v>4.9396866465674503</v>
      </c>
      <c r="M644" s="16">
        <v>0.13810477233301499</v>
      </c>
      <c r="N644" s="18">
        <v>2.8064324962319498</v>
      </c>
      <c r="O644" s="16">
        <v>0.17721760950531901</v>
      </c>
      <c r="P644" s="15">
        <v>778290.05</v>
      </c>
      <c r="Q644" s="16">
        <v>-6.5761462817064895E-2</v>
      </c>
      <c r="R644" s="17">
        <v>170132.92</v>
      </c>
      <c r="S644" s="16">
        <v>-0.101108761437049</v>
      </c>
      <c r="T644" s="17">
        <v>305210.31</v>
      </c>
      <c r="U644" s="16">
        <v>-0.114679889707692</v>
      </c>
      <c r="V644" s="18">
        <v>4.5745999657209202</v>
      </c>
      <c r="W644" s="16">
        <v>3.9323220767502602E-2</v>
      </c>
      <c r="X644" s="18">
        <v>2.55001231773592</v>
      </c>
      <c r="Y644" s="16">
        <v>5.5255072512105999E-2</v>
      </c>
      <c r="Z644" s="15">
        <v>1609257.94</v>
      </c>
      <c r="AA644" s="16">
        <v>3.9776722207034302E-3</v>
      </c>
      <c r="AB644" s="17">
        <v>358778.48</v>
      </c>
      <c r="AC644" s="16">
        <v>1.3832086320613099E-3</v>
      </c>
      <c r="AD644" s="17">
        <v>646262.98</v>
      </c>
      <c r="AE644" s="16">
        <v>-1.2010122989389299E-2</v>
      </c>
      <c r="AF644" s="18">
        <v>4.4853803383079196</v>
      </c>
      <c r="AG644" s="16">
        <v>2.5908798612532501E-3</v>
      </c>
      <c r="AH644" s="18">
        <v>2.49009766890872</v>
      </c>
      <c r="AI644" s="16">
        <v>1.6182144758878799E-2</v>
      </c>
      <c r="AJ644" s="15">
        <v>3179275.78</v>
      </c>
      <c r="AK644" s="16">
        <v>2.6653454566487801E-2</v>
      </c>
      <c r="AL644" s="17">
        <v>713021.1</v>
      </c>
      <c r="AM644" s="16">
        <v>2.9476267498647402E-2</v>
      </c>
      <c r="AN644" s="17">
        <v>1285834.7</v>
      </c>
      <c r="AO644" s="16">
        <v>1.7753171438855402E-2</v>
      </c>
      <c r="AP644" s="18">
        <v>4.4588803613245096</v>
      </c>
      <c r="AQ644" s="16">
        <v>-2.7419893214424701E-3</v>
      </c>
      <c r="AR644" s="18">
        <v>2.4725384841457498</v>
      </c>
      <c r="AS644" s="16">
        <v>8.7450310914281692E-3</v>
      </c>
    </row>
    <row r="645" spans="2:45" x14ac:dyDescent="0.2">
      <c r="B645" s="29"/>
      <c r="C645" s="29"/>
      <c r="D645" s="29"/>
      <c r="E645" s="14" t="s">
        <v>307</v>
      </c>
      <c r="F645" s="15">
        <v>259353.05</v>
      </c>
      <c r="G645" s="16">
        <v>-2.14333570749763E-2</v>
      </c>
      <c r="H645" s="17">
        <v>66730.87</v>
      </c>
      <c r="I645" s="16">
        <v>-6.1183503944441102E-2</v>
      </c>
      <c r="J645" s="17">
        <v>123168.87</v>
      </c>
      <c r="K645" s="16">
        <v>-8.3253370639663898E-2</v>
      </c>
      <c r="L645" s="18">
        <v>3.8865528053208398</v>
      </c>
      <c r="M645" s="16">
        <v>4.2340699206368002E-2</v>
      </c>
      <c r="N645" s="18">
        <v>2.10567045065851</v>
      </c>
      <c r="O645" s="16">
        <v>6.7434132381618703E-2</v>
      </c>
      <c r="P645" s="15">
        <v>846326.53</v>
      </c>
      <c r="Q645" s="16">
        <v>4.6323459419425998E-3</v>
      </c>
      <c r="R645" s="17">
        <v>219441.44</v>
      </c>
      <c r="S645" s="16">
        <v>-2.6893810794348199E-2</v>
      </c>
      <c r="T645" s="17">
        <v>400139.72</v>
      </c>
      <c r="U645" s="16">
        <v>-6.10977008375111E-2</v>
      </c>
      <c r="V645" s="18">
        <v>3.8567306612643399</v>
      </c>
      <c r="W645" s="16">
        <v>3.2397447561222099E-2</v>
      </c>
      <c r="X645" s="18">
        <v>2.1150775284193202</v>
      </c>
      <c r="Y645" s="16">
        <v>7.0007333923972306E-2</v>
      </c>
      <c r="Z645" s="15">
        <v>1700468.37</v>
      </c>
      <c r="AA645" s="16">
        <v>2.47105300103918E-2</v>
      </c>
      <c r="AB645" s="17">
        <v>437374.57</v>
      </c>
      <c r="AC645" s="16">
        <v>8.3356443329314703E-3</v>
      </c>
      <c r="AD645" s="17">
        <v>796749.61</v>
      </c>
      <c r="AE645" s="16">
        <v>-4.1162588313271103E-2</v>
      </c>
      <c r="AF645" s="18">
        <v>3.8878994953913302</v>
      </c>
      <c r="AG645" s="16">
        <v>1.62395188244021E-2</v>
      </c>
      <c r="AH645" s="18">
        <v>2.1342569216946301</v>
      </c>
      <c r="AI645" s="16">
        <v>6.8701030561357596E-2</v>
      </c>
      <c r="AJ645" s="15">
        <v>3270038.6</v>
      </c>
      <c r="AK645" s="16">
        <v>3.7407604199979197E-2</v>
      </c>
      <c r="AL645" s="17">
        <v>859018.18</v>
      </c>
      <c r="AM645" s="16">
        <v>5.8970331804996702E-2</v>
      </c>
      <c r="AN645" s="17">
        <v>1586678.1</v>
      </c>
      <c r="AO645" s="16">
        <v>1.10768190027715E-2</v>
      </c>
      <c r="AP645" s="18">
        <v>3.80671640732912</v>
      </c>
      <c r="AQ645" s="16">
        <v>-2.03619751728682E-2</v>
      </c>
      <c r="AR645" s="18">
        <v>2.0609338466321598</v>
      </c>
      <c r="AS645" s="16">
        <v>2.6042319141662999E-2</v>
      </c>
    </row>
    <row r="646" spans="2:45" x14ac:dyDescent="0.2">
      <c r="B646" s="29"/>
      <c r="C646" s="29"/>
      <c r="D646" s="29"/>
      <c r="E646" s="14" t="s">
        <v>308</v>
      </c>
      <c r="F646" s="15">
        <v>288722.93</v>
      </c>
      <c r="G646" s="16">
        <v>0.12903691023993499</v>
      </c>
      <c r="H646" s="17">
        <v>87687.56</v>
      </c>
      <c r="I646" s="16">
        <v>0.28125676243751502</v>
      </c>
      <c r="J646" s="17">
        <v>149898.72</v>
      </c>
      <c r="K646" s="16">
        <v>0.17657403048961801</v>
      </c>
      <c r="L646" s="18">
        <v>3.2926327292035502</v>
      </c>
      <c r="M646" s="16">
        <v>-0.118805111247172</v>
      </c>
      <c r="N646" s="18">
        <v>1.9261200495908199</v>
      </c>
      <c r="O646" s="16">
        <v>-4.04029997414624E-2</v>
      </c>
      <c r="P646" s="15">
        <v>916895.01</v>
      </c>
      <c r="Q646" s="16">
        <v>0.104395261710219</v>
      </c>
      <c r="R646" s="17">
        <v>273269.46999999997</v>
      </c>
      <c r="S646" s="16">
        <v>0.24693004424609399</v>
      </c>
      <c r="T646" s="17">
        <v>466135.93</v>
      </c>
      <c r="U646" s="16">
        <v>0.124276985349419</v>
      </c>
      <c r="V646" s="18">
        <v>3.3552778874273801</v>
      </c>
      <c r="W646" s="16">
        <v>-0.114308563815264</v>
      </c>
      <c r="X646" s="18">
        <v>1.9670120902287</v>
      </c>
      <c r="Y646" s="16">
        <v>-1.76840083878631E-2</v>
      </c>
      <c r="Z646" s="15">
        <v>1736917.22</v>
      </c>
      <c r="AA646" s="16">
        <v>8.3625655337002502E-2</v>
      </c>
      <c r="AB646" s="17">
        <v>506969.01</v>
      </c>
      <c r="AC646" s="16">
        <v>0.22634914876974399</v>
      </c>
      <c r="AD646" s="17">
        <v>879271.2</v>
      </c>
      <c r="AE646" s="16">
        <v>0.105758576361073</v>
      </c>
      <c r="AF646" s="18">
        <v>3.42608164550334</v>
      </c>
      <c r="AG646" s="16">
        <v>-0.116380798711297</v>
      </c>
      <c r="AH646" s="18">
        <v>1.9754055631527601</v>
      </c>
      <c r="AI646" s="16">
        <v>-2.0016051873553702E-2</v>
      </c>
      <c r="AJ646" s="15">
        <v>3292245.65</v>
      </c>
      <c r="AK646" s="16">
        <v>6.3162976116237002E-2</v>
      </c>
      <c r="AL646" s="17">
        <v>928345.93</v>
      </c>
      <c r="AM646" s="16">
        <v>0.16875376398651901</v>
      </c>
      <c r="AN646" s="17">
        <v>1664969.5</v>
      </c>
      <c r="AO646" s="16">
        <v>7.6861063117153794E-2</v>
      </c>
      <c r="AP646" s="18">
        <v>3.5463565289719101</v>
      </c>
      <c r="AQ646" s="16">
        <v>-9.0344768182924307E-2</v>
      </c>
      <c r="AR646" s="18">
        <v>1.9773609366417799</v>
      </c>
      <c r="AS646" s="16">
        <v>-1.27203847089293E-2</v>
      </c>
    </row>
    <row r="647" spans="2:45" x14ac:dyDescent="0.2">
      <c r="B647" s="29"/>
      <c r="C647" s="29"/>
      <c r="D647" s="29"/>
      <c r="E647" s="14" t="s">
        <v>309</v>
      </c>
      <c r="F647" s="15">
        <v>255930.96</v>
      </c>
      <c r="G647" s="16">
        <v>0.123430202798298</v>
      </c>
      <c r="H647" s="17">
        <v>68761.58</v>
      </c>
      <c r="I647" s="16">
        <v>0.10499350453589699</v>
      </c>
      <c r="J647" s="17">
        <v>126771.42</v>
      </c>
      <c r="K647" s="16">
        <v>0.102882364737043</v>
      </c>
      <c r="L647" s="18">
        <v>3.7220052244291102</v>
      </c>
      <c r="M647" s="16">
        <v>1.6684892885541199E-2</v>
      </c>
      <c r="N647" s="18">
        <v>2.0188379999214301</v>
      </c>
      <c r="O647" s="16">
        <v>1.8631033298056099E-2</v>
      </c>
      <c r="P647" s="15">
        <v>823928.24</v>
      </c>
      <c r="Q647" s="16">
        <v>9.1207735111680094E-2</v>
      </c>
      <c r="R647" s="17">
        <v>219635.83</v>
      </c>
      <c r="S647" s="16">
        <v>9.8644316003395696E-2</v>
      </c>
      <c r="T647" s="17">
        <v>406332.05</v>
      </c>
      <c r="U647" s="16">
        <v>7.07578053615463E-2</v>
      </c>
      <c r="V647" s="18">
        <v>3.7513380216697798</v>
      </c>
      <c r="W647" s="16">
        <v>-6.7688703098816401E-3</v>
      </c>
      <c r="X647" s="18">
        <v>2.0277215149530998</v>
      </c>
      <c r="Y647" s="16">
        <v>1.9098557720276198E-2</v>
      </c>
      <c r="Z647" s="15">
        <v>1575367.21</v>
      </c>
      <c r="AA647" s="16">
        <v>8.46321656174292E-2</v>
      </c>
      <c r="AB647" s="17">
        <v>418451.4</v>
      </c>
      <c r="AC647" s="16">
        <v>9.8489051674910094E-2</v>
      </c>
      <c r="AD647" s="17">
        <v>774786.66</v>
      </c>
      <c r="AE647" s="16">
        <v>5.1056305355726098E-2</v>
      </c>
      <c r="AF647" s="18">
        <v>3.7647555008777598</v>
      </c>
      <c r="AG647" s="16">
        <v>-1.2614496281371901E-2</v>
      </c>
      <c r="AH647" s="18">
        <v>2.03329160313627</v>
      </c>
      <c r="AI647" s="16">
        <v>3.1944873067803498E-2</v>
      </c>
      <c r="AJ647" s="15">
        <v>3005919.73</v>
      </c>
      <c r="AK647" s="16">
        <v>5.0580478340177801E-2</v>
      </c>
      <c r="AL647" s="17">
        <v>800676.44</v>
      </c>
      <c r="AM647" s="16">
        <v>6.3193135811456594E-2</v>
      </c>
      <c r="AN647" s="17">
        <v>1475941.34</v>
      </c>
      <c r="AO647" s="16">
        <v>5.3072798187727603E-3</v>
      </c>
      <c r="AP647" s="18">
        <v>3.7542252773167699</v>
      </c>
      <c r="AQ647" s="16">
        <v>-1.1862997461559501E-2</v>
      </c>
      <c r="AR647" s="18">
        <v>2.03661192253074</v>
      </c>
      <c r="AS647" s="16">
        <v>4.5034189476441902E-2</v>
      </c>
    </row>
    <row r="648" spans="2:45" x14ac:dyDescent="0.2">
      <c r="B648" s="29"/>
      <c r="C648" s="29"/>
      <c r="D648" s="29"/>
      <c r="E648" s="14" t="s">
        <v>310</v>
      </c>
      <c r="F648" s="15">
        <v>192204.5</v>
      </c>
      <c r="G648" s="16">
        <v>5.5753347516642897E-2</v>
      </c>
      <c r="H648" s="17">
        <v>54891.58</v>
      </c>
      <c r="I648" s="16">
        <v>0.15359960422732</v>
      </c>
      <c r="J648" s="17">
        <v>90579.15</v>
      </c>
      <c r="K648" s="16">
        <v>7.38969689453777E-2</v>
      </c>
      <c r="L648" s="18">
        <v>3.5015297428130099</v>
      </c>
      <c r="M648" s="16">
        <v>-8.4818212794216405E-2</v>
      </c>
      <c r="N648" s="18">
        <v>2.1219508021437599</v>
      </c>
      <c r="O648" s="16">
        <v>-1.6895123045698301E-2</v>
      </c>
      <c r="P648" s="15">
        <v>609081.88</v>
      </c>
      <c r="Q648" s="16">
        <v>3.1315625885400503E-2</v>
      </c>
      <c r="R648" s="17">
        <v>172540.9</v>
      </c>
      <c r="S648" s="16">
        <v>0.12975962122410101</v>
      </c>
      <c r="T648" s="17">
        <v>284506.84000000003</v>
      </c>
      <c r="U648" s="16">
        <v>4.0808707580428198E-2</v>
      </c>
      <c r="V648" s="18">
        <v>3.5300724639781098</v>
      </c>
      <c r="W648" s="16">
        <v>-8.7137116152226801E-2</v>
      </c>
      <c r="X648" s="18">
        <v>2.14083387239477</v>
      </c>
      <c r="Y648" s="16">
        <v>-9.1208707478017403E-3</v>
      </c>
      <c r="Z648" s="15">
        <v>1124827.8</v>
      </c>
      <c r="AA648" s="16">
        <v>1.2181849200636001E-2</v>
      </c>
      <c r="AB648" s="17">
        <v>312568.84000000003</v>
      </c>
      <c r="AC648" s="16">
        <v>7.8056595128905795E-2</v>
      </c>
      <c r="AD648" s="17">
        <v>521494.03</v>
      </c>
      <c r="AE648" s="16">
        <v>-7.2962750664841902E-3</v>
      </c>
      <c r="AF648" s="18">
        <v>3.5986562192187801</v>
      </c>
      <c r="AG648" s="16">
        <v>-6.1105090610194798E-2</v>
      </c>
      <c r="AH648" s="18">
        <v>2.1569332251032698</v>
      </c>
      <c r="AI648" s="16">
        <v>1.9621286571101099E-2</v>
      </c>
      <c r="AJ648" s="15">
        <v>2221314.2999999998</v>
      </c>
      <c r="AK648" s="16">
        <v>7.0629691071810797E-3</v>
      </c>
      <c r="AL648" s="17">
        <v>598990.64</v>
      </c>
      <c r="AM648" s="16">
        <v>4.7846998512576303E-2</v>
      </c>
      <c r="AN648" s="17">
        <v>1026842.17</v>
      </c>
      <c r="AO648" s="16">
        <v>-1.7562501789731799E-2</v>
      </c>
      <c r="AP648" s="18">
        <v>3.7084290666044502</v>
      </c>
      <c r="AQ648" s="16">
        <v>-3.8921740925238403E-2</v>
      </c>
      <c r="AR648" s="18">
        <v>2.1632480286624798</v>
      </c>
      <c r="AS648" s="16">
        <v>2.5065687070957399E-2</v>
      </c>
    </row>
    <row r="649" spans="2:45" x14ac:dyDescent="0.2">
      <c r="B649" s="29"/>
      <c r="C649" s="29"/>
      <c r="D649" s="29"/>
      <c r="E649" s="14" t="s">
        <v>311</v>
      </c>
      <c r="F649" s="15">
        <v>331008.34999999998</v>
      </c>
      <c r="G649" s="16">
        <v>-2.2598459500484301E-2</v>
      </c>
      <c r="H649" s="17">
        <v>74389.210000000006</v>
      </c>
      <c r="I649" s="16">
        <v>-0.112512195779574</v>
      </c>
      <c r="J649" s="17">
        <v>126952.41</v>
      </c>
      <c r="K649" s="16">
        <v>-1.0650328224842701E-2</v>
      </c>
      <c r="L649" s="18">
        <v>4.4496822859121599</v>
      </c>
      <c r="M649" s="16">
        <v>0.101312644355795</v>
      </c>
      <c r="N649" s="18">
        <v>2.60734199531935</v>
      </c>
      <c r="O649" s="16">
        <v>-1.2076752655310901E-2</v>
      </c>
      <c r="P649" s="15">
        <v>1102584.49</v>
      </c>
      <c r="Q649" s="16">
        <v>-3.3460590593866697E-2</v>
      </c>
      <c r="R649" s="17">
        <v>240308.16</v>
      </c>
      <c r="S649" s="16">
        <v>-0.13834494054082799</v>
      </c>
      <c r="T649" s="17">
        <v>405577.72</v>
      </c>
      <c r="U649" s="16">
        <v>-4.6881864645888803E-2</v>
      </c>
      <c r="V649" s="18">
        <v>4.5882107790264</v>
      </c>
      <c r="W649" s="16">
        <v>0.12172428954667</v>
      </c>
      <c r="X649" s="18">
        <v>2.7185529076893098</v>
      </c>
      <c r="Y649" s="16">
        <v>1.4081438128376001E-2</v>
      </c>
      <c r="Z649" s="15">
        <v>2236895.9</v>
      </c>
      <c r="AA649" s="16">
        <v>-2.4958267731990599E-2</v>
      </c>
      <c r="AB649" s="17">
        <v>478255.79</v>
      </c>
      <c r="AC649" s="16">
        <v>-0.16249995665891301</v>
      </c>
      <c r="AD649" s="17">
        <v>805464.79</v>
      </c>
      <c r="AE649" s="16">
        <v>-7.1793551869533206E-2</v>
      </c>
      <c r="AF649" s="18">
        <v>4.6771956487970598</v>
      </c>
      <c r="AG649" s="16">
        <v>0.16422887380186801</v>
      </c>
      <c r="AH649" s="18">
        <v>2.7771492035052199</v>
      </c>
      <c r="AI649" s="16">
        <v>5.0457831048119899E-2</v>
      </c>
      <c r="AJ649" s="15">
        <v>4205264.28</v>
      </c>
      <c r="AK649" s="16">
        <v>-9.8899211819253301E-3</v>
      </c>
      <c r="AL649" s="17">
        <v>946547.65</v>
      </c>
      <c r="AM649" s="16">
        <v>-0.108496705371251</v>
      </c>
      <c r="AN649" s="17">
        <v>1523787.26</v>
      </c>
      <c r="AO649" s="16">
        <v>-5.5027367443674299E-2</v>
      </c>
      <c r="AP649" s="18">
        <v>4.4427391267624001</v>
      </c>
      <c r="AQ649" s="16">
        <v>0.11060731326897601</v>
      </c>
      <c r="AR649" s="18">
        <v>2.75974500534937</v>
      </c>
      <c r="AS649" s="16">
        <v>4.7765876710782501E-2</v>
      </c>
    </row>
    <row r="650" spans="2:45" x14ac:dyDescent="0.2">
      <c r="B650" s="29"/>
      <c r="C650" s="29"/>
      <c r="D650" s="29"/>
      <c r="E650" s="14" t="s">
        <v>312</v>
      </c>
      <c r="F650" s="15">
        <v>223546.12</v>
      </c>
      <c r="G650" s="16">
        <v>8.2627958263834705E-2</v>
      </c>
      <c r="H650" s="17">
        <v>60100.27</v>
      </c>
      <c r="I650" s="16">
        <v>7.2913326844706403E-2</v>
      </c>
      <c r="J650" s="17">
        <v>99726.42</v>
      </c>
      <c r="K650" s="16">
        <v>6.0750995693024001E-2</v>
      </c>
      <c r="L650" s="18">
        <v>3.7195526742226002</v>
      </c>
      <c r="M650" s="16">
        <v>9.0544419349303101E-3</v>
      </c>
      <c r="N650" s="18">
        <v>2.2415937521872298</v>
      </c>
      <c r="O650" s="16">
        <v>2.0624032086359299E-2</v>
      </c>
      <c r="P650" s="15">
        <v>736359.05</v>
      </c>
      <c r="Q650" s="16">
        <v>6.2905752445674507E-2</v>
      </c>
      <c r="R650" s="17">
        <v>197896.47</v>
      </c>
      <c r="S650" s="16">
        <v>5.6489228475770099E-2</v>
      </c>
      <c r="T650" s="17">
        <v>326513.44</v>
      </c>
      <c r="U650" s="16">
        <v>3.02864289789057E-2</v>
      </c>
      <c r="V650" s="18">
        <v>3.7209306967425899</v>
      </c>
      <c r="W650" s="16">
        <v>6.0734400285005199E-3</v>
      </c>
      <c r="X650" s="18">
        <v>2.2552181925497501</v>
      </c>
      <c r="Y650" s="16">
        <v>3.16604417463765E-2</v>
      </c>
      <c r="Z650" s="15">
        <v>1442924.05</v>
      </c>
      <c r="AA650" s="16">
        <v>4.26640180209574E-2</v>
      </c>
      <c r="AB650" s="17">
        <v>386041.81</v>
      </c>
      <c r="AC650" s="16">
        <v>3.8970216434427198E-2</v>
      </c>
      <c r="AD650" s="17">
        <v>636821.64</v>
      </c>
      <c r="AE650" s="16">
        <v>-8.8834209168606008E-3</v>
      </c>
      <c r="AF650" s="18">
        <v>3.7377403499377402</v>
      </c>
      <c r="AG650" s="16">
        <v>3.5552526223578398E-3</v>
      </c>
      <c r="AH650" s="18">
        <v>2.2658213216498102</v>
      </c>
      <c r="AI650" s="16">
        <v>5.2009460870388602E-2</v>
      </c>
      <c r="AJ650" s="15">
        <v>2742914.43</v>
      </c>
      <c r="AK650" s="16">
        <v>3.3783878669017497E-2</v>
      </c>
      <c r="AL650" s="17">
        <v>739128.51</v>
      </c>
      <c r="AM650" s="16">
        <v>2.8216005117983799E-2</v>
      </c>
      <c r="AN650" s="17">
        <v>1221154.6599999999</v>
      </c>
      <c r="AO650" s="16">
        <v>-3.9636677259550897E-2</v>
      </c>
      <c r="AP650" s="18">
        <v>3.7110115397929899</v>
      </c>
      <c r="AQ650" s="16">
        <v>5.4150815814180296E-3</v>
      </c>
      <c r="AR650" s="18">
        <v>2.24616465043011</v>
      </c>
      <c r="AS650" s="16">
        <v>7.6450812093759396E-2</v>
      </c>
    </row>
    <row r="651" spans="2:45" x14ac:dyDescent="0.2">
      <c r="B651" s="29"/>
      <c r="C651" s="29"/>
      <c r="D651" s="29"/>
      <c r="E651" s="14" t="s">
        <v>313</v>
      </c>
      <c r="F651" s="15">
        <v>259950.23</v>
      </c>
      <c r="G651" s="16">
        <v>2.8749475880407199E-2</v>
      </c>
      <c r="H651" s="17">
        <v>63593.83</v>
      </c>
      <c r="I651" s="16">
        <v>3.37940394690791E-2</v>
      </c>
      <c r="J651" s="17">
        <v>115263.86</v>
      </c>
      <c r="K651" s="16">
        <v>-2.5188798859020301E-2</v>
      </c>
      <c r="L651" s="18">
        <v>4.0876643221520101</v>
      </c>
      <c r="M651" s="16">
        <v>-4.8796601606085699E-3</v>
      </c>
      <c r="N651" s="18">
        <v>2.25526223050313</v>
      </c>
      <c r="O651" s="16">
        <v>5.5332021909775701E-2</v>
      </c>
      <c r="P651" s="15">
        <v>868260.04</v>
      </c>
      <c r="Q651" s="16">
        <v>9.3625914937519508E-3</v>
      </c>
      <c r="R651" s="17">
        <v>213712.5</v>
      </c>
      <c r="S651" s="16">
        <v>2.8893510695148499E-2</v>
      </c>
      <c r="T651" s="17">
        <v>387386.24</v>
      </c>
      <c r="U651" s="16">
        <v>-3.10844840801827E-2</v>
      </c>
      <c r="V651" s="18">
        <v>4.0627480376674301</v>
      </c>
      <c r="W651" s="16">
        <v>-1.8982449591115402E-2</v>
      </c>
      <c r="X651" s="18">
        <v>2.2413290673411601</v>
      </c>
      <c r="Y651" s="16">
        <v>4.1744687652707398E-2</v>
      </c>
      <c r="Z651" s="15">
        <v>1748483.57</v>
      </c>
      <c r="AA651" s="16">
        <v>-2.1819526093428802E-2</v>
      </c>
      <c r="AB651" s="17">
        <v>423449.15</v>
      </c>
      <c r="AC651" s="16">
        <v>-2.1262565322331299E-3</v>
      </c>
      <c r="AD651" s="17">
        <v>782126.72</v>
      </c>
      <c r="AE651" s="16">
        <v>-4.1010806044875801E-2</v>
      </c>
      <c r="AF651" s="18">
        <v>4.1291464866560696</v>
      </c>
      <c r="AG651" s="16">
        <v>-1.9735231726569501E-2</v>
      </c>
      <c r="AH651" s="18">
        <v>2.2355502315532698</v>
      </c>
      <c r="AI651" s="16">
        <v>2.0011987697480801E-2</v>
      </c>
      <c r="AJ651" s="15">
        <v>3294087.05</v>
      </c>
      <c r="AK651" s="16">
        <v>-3.0029373344245599E-2</v>
      </c>
      <c r="AL651" s="17">
        <v>796927.16</v>
      </c>
      <c r="AM651" s="16">
        <v>7.7292600772759098E-4</v>
      </c>
      <c r="AN651" s="17">
        <v>1499611.34</v>
      </c>
      <c r="AO651" s="16">
        <v>-1.7208144991714198E-2</v>
      </c>
      <c r="AP651" s="18">
        <v>4.1334857378935403</v>
      </c>
      <c r="AQ651" s="16">
        <v>-3.07785098412377E-2</v>
      </c>
      <c r="AR651" s="18">
        <v>2.1966271940834998</v>
      </c>
      <c r="AS651" s="16">
        <v>-1.30457210112138E-2</v>
      </c>
    </row>
    <row r="652" spans="2:45" x14ac:dyDescent="0.2">
      <c r="B652" s="29"/>
      <c r="C652" s="29"/>
      <c r="D652" s="29"/>
      <c r="E652" s="14" t="s">
        <v>314</v>
      </c>
      <c r="F652" s="15">
        <v>687600.07</v>
      </c>
      <c r="G652" s="16">
        <v>-6.2086331998025102E-2</v>
      </c>
      <c r="H652" s="17">
        <v>152323.93</v>
      </c>
      <c r="I652" s="16">
        <v>-1.87007667941856E-2</v>
      </c>
      <c r="J652" s="17">
        <v>266293.44</v>
      </c>
      <c r="K652" s="16">
        <v>-6.4900963687307099E-3</v>
      </c>
      <c r="L652" s="18">
        <v>4.5140646646918796</v>
      </c>
      <c r="M652" s="16">
        <v>-4.421237043272E-2</v>
      </c>
      <c r="N652" s="18">
        <v>2.58211418951965</v>
      </c>
      <c r="O652" s="16">
        <v>-5.5959417642532601E-2</v>
      </c>
      <c r="P652" s="15">
        <v>2264054.2400000002</v>
      </c>
      <c r="Q652" s="16">
        <v>-8.8588291342889799E-2</v>
      </c>
      <c r="R652" s="17">
        <v>472422.34</v>
      </c>
      <c r="S652" s="16">
        <v>-8.6105420067139005E-2</v>
      </c>
      <c r="T652" s="17">
        <v>813511.86</v>
      </c>
      <c r="U652" s="16">
        <v>-9.2298668726726305E-2</v>
      </c>
      <c r="V652" s="18">
        <v>4.7924368690947201</v>
      </c>
      <c r="W652" s="16">
        <v>-2.7168027147432801E-3</v>
      </c>
      <c r="X652" s="18">
        <v>2.7830623637128</v>
      </c>
      <c r="Y652" s="16">
        <v>4.087663261033E-3</v>
      </c>
      <c r="Z652" s="15">
        <v>4720383.34</v>
      </c>
      <c r="AA652" s="16">
        <v>-6.0166763647124602E-2</v>
      </c>
      <c r="AB652" s="17">
        <v>948449.52</v>
      </c>
      <c r="AC652" s="16">
        <v>-0.108167796407558</v>
      </c>
      <c r="AD652" s="17">
        <v>1621409.48</v>
      </c>
      <c r="AE652" s="16">
        <v>-0.121160332156307</v>
      </c>
      <c r="AF652" s="18">
        <v>4.9769473656331202</v>
      </c>
      <c r="AG652" s="16">
        <v>5.3822941767607498E-2</v>
      </c>
      <c r="AH652" s="18">
        <v>2.9112839157693799</v>
      </c>
      <c r="AI652" s="16">
        <v>6.9402384463181296E-2</v>
      </c>
      <c r="AJ652" s="15">
        <v>9058956.1799999997</v>
      </c>
      <c r="AK652" s="16">
        <v>-2.2528113620440202E-2</v>
      </c>
      <c r="AL652" s="17">
        <v>1852670.22</v>
      </c>
      <c r="AM652" s="16">
        <v>-6.79419744984886E-2</v>
      </c>
      <c r="AN652" s="17">
        <v>3166184.8</v>
      </c>
      <c r="AO652" s="16">
        <v>-8.3955216021420795E-2</v>
      </c>
      <c r="AP652" s="18">
        <v>4.8896754976716803</v>
      </c>
      <c r="AQ652" s="16">
        <v>4.8724285007483902E-2</v>
      </c>
      <c r="AR652" s="18">
        <v>2.8611583821639202</v>
      </c>
      <c r="AS652" s="16">
        <v>6.7056876994801007E-2</v>
      </c>
    </row>
    <row r="653" spans="2:45" x14ac:dyDescent="0.2">
      <c r="B653" s="29"/>
      <c r="C653" s="29"/>
      <c r="D653" s="29"/>
      <c r="E653" s="14" t="s">
        <v>315</v>
      </c>
      <c r="F653" s="15">
        <v>370702.27</v>
      </c>
      <c r="G653" s="16">
        <v>3.28243038703733E-2</v>
      </c>
      <c r="H653" s="17">
        <v>94066.26</v>
      </c>
      <c r="I653" s="16">
        <v>2.7242165015045599E-2</v>
      </c>
      <c r="J653" s="17">
        <v>174042.96</v>
      </c>
      <c r="K653" s="16">
        <v>7.0552847978434998E-3</v>
      </c>
      <c r="L653" s="18">
        <v>3.9408632808405502</v>
      </c>
      <c r="M653" s="16">
        <v>5.4341021479058201E-3</v>
      </c>
      <c r="N653" s="18">
        <v>2.1299469395372301</v>
      </c>
      <c r="O653" s="16">
        <v>2.5588485023146101E-2</v>
      </c>
      <c r="P653" s="15">
        <v>1210038.57</v>
      </c>
      <c r="Q653" s="16">
        <v>1.1123736101610901E-5</v>
      </c>
      <c r="R653" s="17">
        <v>308248.01</v>
      </c>
      <c r="S653" s="16">
        <v>6.6398819808762399E-3</v>
      </c>
      <c r="T653" s="17">
        <v>568417.74</v>
      </c>
      <c r="U653" s="16">
        <v>-2.1233119962269401E-2</v>
      </c>
      <c r="V653" s="18">
        <v>3.9255357074324699</v>
      </c>
      <c r="W653" s="16">
        <v>-6.5850343935614604E-3</v>
      </c>
      <c r="X653" s="18">
        <v>2.1287839644132101</v>
      </c>
      <c r="Y653" s="16">
        <v>2.17051109223802E-2</v>
      </c>
      <c r="Z653" s="15">
        <v>2402938.1</v>
      </c>
      <c r="AA653" s="16">
        <v>-1.11335974158869E-2</v>
      </c>
      <c r="AB653" s="17">
        <v>609489.6</v>
      </c>
      <c r="AC653" s="16">
        <v>1.7924137854899699E-2</v>
      </c>
      <c r="AD653" s="17">
        <v>1121577.77</v>
      </c>
      <c r="AE653" s="16">
        <v>-2.5252560059855E-2</v>
      </c>
      <c r="AF653" s="18">
        <v>3.94254159545955</v>
      </c>
      <c r="AG653" s="16">
        <v>-2.8546071549124301E-2</v>
      </c>
      <c r="AH653" s="18">
        <v>2.1424623100366902</v>
      </c>
      <c r="AI653" s="16">
        <v>1.4484739395504299E-2</v>
      </c>
      <c r="AJ653" s="15">
        <v>4570390.6900000004</v>
      </c>
      <c r="AK653" s="16">
        <v>-3.1842661029165102E-2</v>
      </c>
      <c r="AL653" s="17">
        <v>1176548.01</v>
      </c>
      <c r="AM653" s="16">
        <v>3.2847040682145397E-2</v>
      </c>
      <c r="AN653" s="17">
        <v>2178172.7400000002</v>
      </c>
      <c r="AO653" s="16">
        <v>-1.25353635495248E-2</v>
      </c>
      <c r="AP653" s="18">
        <v>3.8845764483508001</v>
      </c>
      <c r="AQ653" s="16">
        <v>-6.26324123159476E-2</v>
      </c>
      <c r="AR653" s="18">
        <v>2.0982682438675599</v>
      </c>
      <c r="AS653" s="16">
        <v>-1.95523938447476E-2</v>
      </c>
    </row>
    <row r="654" spans="2:45" x14ac:dyDescent="0.2">
      <c r="B654" s="29"/>
      <c r="C654" s="29"/>
      <c r="D654" s="29"/>
      <c r="E654" s="14" t="s">
        <v>316</v>
      </c>
      <c r="F654" s="15">
        <v>469082.45</v>
      </c>
      <c r="G654" s="16">
        <v>-7.3834516441378699E-3</v>
      </c>
      <c r="H654" s="17">
        <v>128239.17</v>
      </c>
      <c r="I654" s="16">
        <v>1.4144577272797E-2</v>
      </c>
      <c r="J654" s="17">
        <v>227136.62</v>
      </c>
      <c r="K654" s="16">
        <v>3.3804602742813598E-2</v>
      </c>
      <c r="L654" s="18">
        <v>3.65787184991918</v>
      </c>
      <c r="M654" s="16">
        <v>-2.1227771068724002E-2</v>
      </c>
      <c r="N654" s="18">
        <v>2.0651995701970001</v>
      </c>
      <c r="O654" s="16">
        <v>-3.9841237190929898E-2</v>
      </c>
      <c r="P654" s="15">
        <v>1507287.47</v>
      </c>
      <c r="Q654" s="16">
        <v>-1.6833793917883599E-2</v>
      </c>
      <c r="R654" s="17">
        <v>400410.68</v>
      </c>
      <c r="S654" s="16">
        <v>-6.6468290762397297E-3</v>
      </c>
      <c r="T654" s="17">
        <v>704950.41</v>
      </c>
      <c r="U654" s="16">
        <v>9.3119370112976097E-3</v>
      </c>
      <c r="V654" s="18">
        <v>3.7643538129402501</v>
      </c>
      <c r="W654" s="16">
        <v>-1.02551289308017E-2</v>
      </c>
      <c r="X654" s="18">
        <v>2.13814680950395</v>
      </c>
      <c r="Y654" s="16">
        <v>-2.5904509765932299E-2</v>
      </c>
      <c r="Z654" s="15">
        <v>2847592.27</v>
      </c>
      <c r="AA654" s="16">
        <v>7.9397023319726506E-3</v>
      </c>
      <c r="AB654" s="17">
        <v>752986.67</v>
      </c>
      <c r="AC654" s="16">
        <v>2.7781886627372399E-2</v>
      </c>
      <c r="AD654" s="17">
        <v>1315538.21</v>
      </c>
      <c r="AE654" s="16">
        <v>2.79035235509336E-2</v>
      </c>
      <c r="AF654" s="18">
        <v>3.7817299873316501</v>
      </c>
      <c r="AG654" s="16">
        <v>-1.9305831863325799E-2</v>
      </c>
      <c r="AH654" s="18">
        <v>2.1645834749262098</v>
      </c>
      <c r="AI654" s="16">
        <v>-1.94218822696464E-2</v>
      </c>
      <c r="AJ654" s="15">
        <v>5510303.3200000003</v>
      </c>
      <c r="AK654" s="16">
        <v>8.2535022424474799E-3</v>
      </c>
      <c r="AL654" s="17">
        <v>1460932.14</v>
      </c>
      <c r="AM654" s="16">
        <v>2.5362548647237901E-2</v>
      </c>
      <c r="AN654" s="17">
        <v>2532551.77</v>
      </c>
      <c r="AO654" s="16">
        <v>5.57426564869182E-3</v>
      </c>
      <c r="AP654" s="18">
        <v>3.7717722604145099</v>
      </c>
      <c r="AQ654" s="16">
        <v>-1.6685850704575199E-2</v>
      </c>
      <c r="AR654" s="18">
        <v>2.1757909888649598</v>
      </c>
      <c r="AS654" s="16">
        <v>2.66438460617057E-3</v>
      </c>
    </row>
    <row r="655" spans="2:45" x14ac:dyDescent="0.2">
      <c r="B655" s="29"/>
      <c r="C655" s="29"/>
      <c r="D655" s="29"/>
      <c r="E655" s="14" t="s">
        <v>317</v>
      </c>
      <c r="F655" s="15">
        <v>241260.26</v>
      </c>
      <c r="G655" s="16">
        <v>4.1114663816255601E-2</v>
      </c>
      <c r="H655" s="17">
        <v>74443.710000000006</v>
      </c>
      <c r="I655" s="16">
        <v>8.3804453218494404E-2</v>
      </c>
      <c r="J655" s="17">
        <v>92529.77</v>
      </c>
      <c r="K655" s="16">
        <v>0.111724305143549</v>
      </c>
      <c r="L655" s="18">
        <v>3.2408414357640201</v>
      </c>
      <c r="M655" s="16">
        <v>-3.9388830037989098E-2</v>
      </c>
      <c r="N655" s="18">
        <v>2.60737987352611</v>
      </c>
      <c r="O655" s="16">
        <v>-6.3513625635967505E-2</v>
      </c>
      <c r="P655" s="15">
        <v>796874.45</v>
      </c>
      <c r="Q655" s="16">
        <v>6.09207297856234E-2</v>
      </c>
      <c r="R655" s="17">
        <v>235066.96</v>
      </c>
      <c r="S655" s="16">
        <v>4.4432381848030798E-2</v>
      </c>
      <c r="T655" s="17">
        <v>288891.12</v>
      </c>
      <c r="U655" s="16">
        <v>4.2020657386999297E-2</v>
      </c>
      <c r="V655" s="18">
        <v>3.3899891758501499</v>
      </c>
      <c r="W655" s="16">
        <v>1.5786898437999301E-2</v>
      </c>
      <c r="X655" s="18">
        <v>2.7583902544321899</v>
      </c>
      <c r="Y655" s="16">
        <v>1.81379056783945E-2</v>
      </c>
      <c r="Z655" s="15">
        <v>1627942.98</v>
      </c>
      <c r="AA655" s="16">
        <v>7.5495306388625005E-2</v>
      </c>
      <c r="AB655" s="17">
        <v>479832.89</v>
      </c>
      <c r="AC655" s="16">
        <v>7.8893623883439595E-2</v>
      </c>
      <c r="AD655" s="17">
        <v>588844.94999999995</v>
      </c>
      <c r="AE655" s="16">
        <v>6.6241884038858598E-2</v>
      </c>
      <c r="AF655" s="18">
        <v>3.39272903947872</v>
      </c>
      <c r="AG655" s="16">
        <v>-3.1498170158634599E-3</v>
      </c>
      <c r="AH655" s="18">
        <v>2.76463775396223</v>
      </c>
      <c r="AI655" s="16">
        <v>8.6785395399353801E-3</v>
      </c>
      <c r="AJ655" s="15">
        <v>2994683.47</v>
      </c>
      <c r="AK655" s="16">
        <v>6.6821623062904997E-2</v>
      </c>
      <c r="AL655" s="17">
        <v>891154.92</v>
      </c>
      <c r="AM655" s="16">
        <v>8.1745350890751106E-2</v>
      </c>
      <c r="AN655" s="17">
        <v>1095297.18</v>
      </c>
      <c r="AO655" s="16">
        <v>6.1714039513311898E-2</v>
      </c>
      <c r="AP655" s="18">
        <v>3.3604521534819098</v>
      </c>
      <c r="AQ655" s="16">
        <v>-1.37959713120629E-2</v>
      </c>
      <c r="AR655" s="18">
        <v>2.73412871381628</v>
      </c>
      <c r="AS655" s="16">
        <v>4.81069606269345E-3</v>
      </c>
    </row>
    <row r="656" spans="2:45" x14ac:dyDescent="0.2">
      <c r="B656" s="135"/>
      <c r="C656" s="135"/>
      <c r="D656" s="135"/>
      <c r="E656" s="14" t="s">
        <v>318</v>
      </c>
      <c r="F656" s="15">
        <v>448914.09</v>
      </c>
      <c r="G656" s="16">
        <v>-4.7648415644526099E-2</v>
      </c>
      <c r="H656" s="17">
        <v>126961.60000000001</v>
      </c>
      <c r="I656" s="16">
        <v>-4.5264466907317703E-2</v>
      </c>
      <c r="J656" s="17">
        <v>209388.56</v>
      </c>
      <c r="K656" s="16">
        <v>-4.9102247165906499E-2</v>
      </c>
      <c r="L656" s="18">
        <v>3.5358257142317</v>
      </c>
      <c r="M656" s="16">
        <v>-2.4969728836696401E-3</v>
      </c>
      <c r="N656" s="18">
        <v>2.14392844575654</v>
      </c>
      <c r="O656" s="16">
        <v>1.52890415089055E-3</v>
      </c>
      <c r="P656" s="15">
        <v>1476046.93</v>
      </c>
      <c r="Q656" s="16">
        <v>-5.7597773580404701E-2</v>
      </c>
      <c r="R656" s="17">
        <v>401762.79</v>
      </c>
      <c r="S656" s="16">
        <v>-6.7071336989925706E-2</v>
      </c>
      <c r="T656" s="17">
        <v>661774.79</v>
      </c>
      <c r="U656" s="16">
        <v>-7.2026812014847105E-2</v>
      </c>
      <c r="V656" s="18">
        <v>3.67392642310155</v>
      </c>
      <c r="W656" s="16">
        <v>1.01546493157954E-2</v>
      </c>
      <c r="X656" s="18">
        <v>2.2304369285508701</v>
      </c>
      <c r="Y656" s="16">
        <v>1.55489820409266E-2</v>
      </c>
      <c r="Z656" s="15">
        <v>2969239.02</v>
      </c>
      <c r="AA656" s="16">
        <v>2.7809987859803199E-2</v>
      </c>
      <c r="AB656" s="17">
        <v>809802.22</v>
      </c>
      <c r="AC656" s="16">
        <v>2.3201142333092499E-2</v>
      </c>
      <c r="AD656" s="17">
        <v>1329051.6200000001</v>
      </c>
      <c r="AE656" s="16">
        <v>4.9958072356495698E-3</v>
      </c>
      <c r="AF656" s="18">
        <v>3.6666224748062599</v>
      </c>
      <c r="AG656" s="16">
        <v>4.5043397002094698E-3</v>
      </c>
      <c r="AH656" s="18">
        <v>2.2341036084061199</v>
      </c>
      <c r="AI656" s="16">
        <v>2.27007719434239E-2</v>
      </c>
      <c r="AJ656" s="15">
        <v>5516765.7000000002</v>
      </c>
      <c r="AK656" s="16">
        <v>1.02380206296289E-2</v>
      </c>
      <c r="AL656" s="17">
        <v>1506283.26</v>
      </c>
      <c r="AM656" s="16">
        <v>2.2702208434453399E-3</v>
      </c>
      <c r="AN656" s="17">
        <v>2481495.79</v>
      </c>
      <c r="AO656" s="16">
        <v>-1.61742886500848E-2</v>
      </c>
      <c r="AP656" s="18">
        <v>3.6625021644335298</v>
      </c>
      <c r="AQ656" s="16">
        <v>7.9497520932811806E-3</v>
      </c>
      <c r="AR656" s="18">
        <v>2.2231614182992399</v>
      </c>
      <c r="AS656" s="16">
        <v>2.68465328513048E-2</v>
      </c>
    </row>
    <row r="657" spans="2:45" x14ac:dyDescent="0.2">
      <c r="C657" s="29"/>
      <c r="D657" s="29"/>
      <c r="E657" s="14" t="s">
        <v>344</v>
      </c>
      <c r="F657" s="18">
        <v>153499.76</v>
      </c>
      <c r="G657" s="16">
        <v>1.5446721841783801E-2</v>
      </c>
      <c r="H657" s="18">
        <v>41655.730000000003</v>
      </c>
      <c r="I657" s="16">
        <v>5.69413862626163E-2</v>
      </c>
      <c r="J657" s="18">
        <v>71276.3</v>
      </c>
      <c r="K657" s="16">
        <v>-1.4214688852966499E-2</v>
      </c>
      <c r="L657" s="18">
        <v>3.6849614686862999</v>
      </c>
      <c r="M657" s="16">
        <v>-3.92591916260931E-2</v>
      </c>
      <c r="N657" s="18">
        <v>2.1535876581696898</v>
      </c>
      <c r="O657" s="16">
        <v>3.00891181470711E-2</v>
      </c>
      <c r="P657" s="18">
        <v>480413.21</v>
      </c>
      <c r="Q657" s="16">
        <v>-4.6053764591486197E-2</v>
      </c>
      <c r="R657" s="18">
        <v>127763.18</v>
      </c>
      <c r="S657" s="16">
        <v>-3.5430803886054102E-2</v>
      </c>
      <c r="T657" s="18">
        <v>222647.64</v>
      </c>
      <c r="U657" s="16">
        <v>-0.10102306395906099</v>
      </c>
      <c r="V657" s="18">
        <v>3.76018513315026</v>
      </c>
      <c r="W657" s="16">
        <v>-1.10131660312497E-2</v>
      </c>
      <c r="X657" s="18">
        <v>2.1577287322695198</v>
      </c>
      <c r="Y657" s="16">
        <v>6.1146506838827101E-2</v>
      </c>
      <c r="Z657" s="18">
        <v>924331.39</v>
      </c>
      <c r="AA657" s="16">
        <v>-6.5565702607797899E-2</v>
      </c>
      <c r="AB657" s="18">
        <v>243295.16</v>
      </c>
      <c r="AC657" s="16">
        <v>-7.0706579944639206E-2</v>
      </c>
      <c r="AD657" s="18">
        <v>425770.34</v>
      </c>
      <c r="AE657" s="16">
        <v>-0.12925147836116899</v>
      </c>
      <c r="AF657" s="18">
        <v>3.7992181595392198</v>
      </c>
      <c r="AG657" s="16">
        <v>5.5320281257722698E-3</v>
      </c>
      <c r="AH657" s="18">
        <v>2.1709623784503198</v>
      </c>
      <c r="AI657" s="16">
        <v>7.3139114417913195E-2</v>
      </c>
      <c r="AJ657" s="18">
        <v>1812643.07</v>
      </c>
      <c r="AK657" s="16">
        <v>-9.3729913952784905E-2</v>
      </c>
      <c r="AL657" s="18">
        <v>477434.82</v>
      </c>
      <c r="AM657" s="16">
        <v>-9.9072578526072194E-2</v>
      </c>
      <c r="AN657" s="18">
        <v>839725.24</v>
      </c>
      <c r="AO657" s="16">
        <v>-0.158062527193327</v>
      </c>
      <c r="AP657" s="18">
        <v>3.79662939121198</v>
      </c>
      <c r="AQ657" s="16">
        <v>5.9301831045907704E-3</v>
      </c>
      <c r="AR657" s="18">
        <v>2.1586144891869599</v>
      </c>
      <c r="AS657" s="16">
        <v>7.6410203035723698E-2</v>
      </c>
    </row>
    <row r="658" spans="2:45" x14ac:dyDescent="0.2">
      <c r="C658" s="29"/>
      <c r="D658" s="29"/>
      <c r="E658" s="14" t="s">
        <v>345</v>
      </c>
      <c r="F658" s="18">
        <v>361375.72</v>
      </c>
      <c r="G658" s="16">
        <v>-1.4466820999059601E-2</v>
      </c>
      <c r="H658" s="18">
        <v>93749.5</v>
      </c>
      <c r="I658" s="16">
        <v>-2.2013727766602299E-2</v>
      </c>
      <c r="J658" s="18">
        <v>149187.29999999999</v>
      </c>
      <c r="K658" s="16">
        <v>-6.9613780766631203E-2</v>
      </c>
      <c r="L658" s="18">
        <v>3.8546949050394899</v>
      </c>
      <c r="M658" s="16">
        <v>7.7167819036028E-3</v>
      </c>
      <c r="N658" s="18">
        <v>2.4222954634878402</v>
      </c>
      <c r="O658" s="16">
        <v>5.9273190668077902E-2</v>
      </c>
      <c r="P658" s="18">
        <v>1178641.8899999999</v>
      </c>
      <c r="Q658" s="16">
        <v>-2.2677163588865699E-2</v>
      </c>
      <c r="R658" s="18">
        <v>308427.8</v>
      </c>
      <c r="S658" s="16">
        <v>-1.51706251493555E-2</v>
      </c>
      <c r="T658" s="18">
        <v>488922.87</v>
      </c>
      <c r="U658" s="16">
        <v>-6.2877912408158099E-2</v>
      </c>
      <c r="V658" s="18">
        <v>3.8214515358213501</v>
      </c>
      <c r="W658" s="16">
        <v>-7.6221715468719701E-3</v>
      </c>
      <c r="X658" s="18">
        <v>2.4106908519129</v>
      </c>
      <c r="Y658" s="16">
        <v>4.28980912429432E-2</v>
      </c>
      <c r="Z658" s="18">
        <v>2299079.5699999998</v>
      </c>
      <c r="AA658" s="16">
        <v>-4.0551660780354999E-2</v>
      </c>
      <c r="AB658" s="18">
        <v>599818.59</v>
      </c>
      <c r="AC658" s="16">
        <v>-2.3041021379444498E-2</v>
      </c>
      <c r="AD658" s="18">
        <v>950164.65</v>
      </c>
      <c r="AE658" s="16">
        <v>-7.1341774383756301E-2</v>
      </c>
      <c r="AF658" s="18">
        <v>3.83295817823852</v>
      </c>
      <c r="AG658" s="16">
        <v>-1.7923617863295799E-2</v>
      </c>
      <c r="AH658" s="18">
        <v>2.4196643918504002</v>
      </c>
      <c r="AI658" s="16">
        <v>3.3155484713409303E-2</v>
      </c>
      <c r="AJ658" s="18">
        <v>4404978.42</v>
      </c>
      <c r="AK658" s="16">
        <v>-1.9165965012487698E-2</v>
      </c>
      <c r="AL658" s="18">
        <v>1146129.81</v>
      </c>
      <c r="AM658" s="16">
        <v>3.0515129738420302E-3</v>
      </c>
      <c r="AN658" s="18">
        <v>1841112.12</v>
      </c>
      <c r="AO658" s="16">
        <v>-4.3490493271942002E-2</v>
      </c>
      <c r="AP658" s="18">
        <v>3.8433503618582301</v>
      </c>
      <c r="AQ658" s="16">
        <v>-2.2149887317810198E-2</v>
      </c>
      <c r="AR658" s="18">
        <v>2.3925639140325701</v>
      </c>
      <c r="AS658" s="16">
        <v>2.5430513850992899E-2</v>
      </c>
    </row>
    <row r="659" spans="2:45" x14ac:dyDescent="0.2">
      <c r="B659" s="28" t="s">
        <v>19</v>
      </c>
      <c r="C659" s="28" t="s">
        <v>12</v>
      </c>
      <c r="D659" s="28" t="s">
        <v>23</v>
      </c>
      <c r="E659" s="14" t="s">
        <v>319</v>
      </c>
      <c r="F659" s="15">
        <v>3236014.22</v>
      </c>
      <c r="G659" s="16">
        <v>-9.9654736460392003E-3</v>
      </c>
      <c r="H659" s="17">
        <v>761094.55</v>
      </c>
      <c r="I659" s="16">
        <v>-8.4918829478441496E-3</v>
      </c>
      <c r="J659" s="17">
        <v>1311894.1599999999</v>
      </c>
      <c r="K659" s="16">
        <v>-2.7651436384388401E-2</v>
      </c>
      <c r="L659" s="18">
        <v>4.2517900305553402</v>
      </c>
      <c r="M659" s="16">
        <v>-1.4862114317088801E-3</v>
      </c>
      <c r="N659" s="18">
        <v>2.4666732413840502</v>
      </c>
      <c r="O659" s="16">
        <v>1.8188912289421402E-2</v>
      </c>
      <c r="P659" s="15">
        <v>10713282.390000001</v>
      </c>
      <c r="Q659" s="16">
        <v>-2.70146056579521E-2</v>
      </c>
      <c r="R659" s="17">
        <v>2470493.37</v>
      </c>
      <c r="S659" s="16">
        <v>-3.3316574442420498E-2</v>
      </c>
      <c r="T659" s="17">
        <v>4244517.92</v>
      </c>
      <c r="U659" s="16">
        <v>-5.5538301132387502E-2</v>
      </c>
      <c r="V659" s="18">
        <v>4.3364950985478696</v>
      </c>
      <c r="W659" s="16">
        <v>6.5191650315443699E-3</v>
      </c>
      <c r="X659" s="18">
        <v>2.5240280738407201</v>
      </c>
      <c r="Y659" s="16">
        <v>3.0201008160134799E-2</v>
      </c>
      <c r="Z659" s="15">
        <v>21777280.09</v>
      </c>
      <c r="AA659" s="16">
        <v>-2.7995547656454199E-2</v>
      </c>
      <c r="AB659" s="17">
        <v>4899457.3</v>
      </c>
      <c r="AC659" s="16">
        <v>-5.8570434037187903E-2</v>
      </c>
      <c r="AD659" s="17">
        <v>8521832.9800000004</v>
      </c>
      <c r="AE659" s="16">
        <v>-6.9889815200281397E-2</v>
      </c>
      <c r="AF659" s="18">
        <v>4.4448351636823098</v>
      </c>
      <c r="AG659" s="16">
        <v>3.2477083242509398E-2</v>
      </c>
      <c r="AH659" s="18">
        <v>2.5554690101424602</v>
      </c>
      <c r="AI659" s="16">
        <v>4.5042262979679303E-2</v>
      </c>
      <c r="AJ659" s="15">
        <v>41341371.68</v>
      </c>
      <c r="AK659" s="16">
        <v>-1.17311624639726E-2</v>
      </c>
      <c r="AL659" s="17">
        <v>9422687.5999999996</v>
      </c>
      <c r="AM659" s="16">
        <v>-3.2191472689850502E-2</v>
      </c>
      <c r="AN659" s="17">
        <v>16479579.35</v>
      </c>
      <c r="AO659" s="16">
        <v>-4.0542973594703102E-2</v>
      </c>
      <c r="AP659" s="18">
        <v>4.3874288775104899</v>
      </c>
      <c r="AQ659" s="16">
        <v>2.1140865830913701E-2</v>
      </c>
      <c r="AR659" s="18">
        <v>2.5086424114338799</v>
      </c>
      <c r="AS659" s="16">
        <v>3.0029287751090698E-2</v>
      </c>
    </row>
    <row r="660" spans="2:45" x14ac:dyDescent="0.2">
      <c r="B660" s="29"/>
      <c r="C660" s="29"/>
      <c r="D660" s="29"/>
      <c r="E660" s="14" t="s">
        <v>320</v>
      </c>
      <c r="F660" s="15">
        <v>3973649.74</v>
      </c>
      <c r="G660" s="16">
        <v>3.94364650752713E-2</v>
      </c>
      <c r="H660" s="17">
        <v>1099122.1299999999</v>
      </c>
      <c r="I660" s="16">
        <v>7.5230655369970895E-2</v>
      </c>
      <c r="J660" s="17">
        <v>1827971.03</v>
      </c>
      <c r="K660" s="16">
        <v>2.53050358868059E-2</v>
      </c>
      <c r="L660" s="18">
        <v>3.6152940892928802</v>
      </c>
      <c r="M660" s="16">
        <v>-3.3289778445149701E-2</v>
      </c>
      <c r="N660" s="18">
        <v>2.1738034546422802</v>
      </c>
      <c r="O660" s="16">
        <v>1.37826585200012E-2</v>
      </c>
      <c r="P660" s="15">
        <v>12780095.48</v>
      </c>
      <c r="Q660" s="16">
        <v>9.8571738378304304E-3</v>
      </c>
      <c r="R660" s="17">
        <v>3472119.53</v>
      </c>
      <c r="S660" s="16">
        <v>1.2041152490510101E-2</v>
      </c>
      <c r="T660" s="17">
        <v>5868719.8700000001</v>
      </c>
      <c r="U660" s="16">
        <v>-4.3631529089572497E-2</v>
      </c>
      <c r="V660" s="18">
        <v>3.6807763585258799</v>
      </c>
      <c r="W660" s="16">
        <v>-2.1579939188294999E-3</v>
      </c>
      <c r="X660" s="18">
        <v>2.1776632320329199</v>
      </c>
      <c r="Y660" s="16">
        <v>5.5928969381940703E-2</v>
      </c>
      <c r="Z660" s="15">
        <v>25271781.75</v>
      </c>
      <c r="AA660" s="16">
        <v>1.25363946062357E-2</v>
      </c>
      <c r="AB660" s="17">
        <v>6800147.7800000003</v>
      </c>
      <c r="AC660" s="16">
        <v>-5.9578187689197297E-4</v>
      </c>
      <c r="AD660" s="17">
        <v>11563566.359999999</v>
      </c>
      <c r="AE660" s="16">
        <v>-4.8343733350971599E-2</v>
      </c>
      <c r="AF660" s="18">
        <v>3.7163577274492701</v>
      </c>
      <c r="AG660" s="16">
        <v>1.3140005060004701E-2</v>
      </c>
      <c r="AH660" s="18">
        <v>2.18546605460913</v>
      </c>
      <c r="AI660" s="16">
        <v>6.3972812548777097E-2</v>
      </c>
      <c r="AJ660" s="15">
        <v>48955296.25</v>
      </c>
      <c r="AK660" s="16">
        <v>1.23183381619034E-2</v>
      </c>
      <c r="AL660" s="17">
        <v>13168036.68</v>
      </c>
      <c r="AM660" s="16">
        <v>9.40485208031786E-3</v>
      </c>
      <c r="AN660" s="17">
        <v>22524657.449999999</v>
      </c>
      <c r="AO660" s="16">
        <v>-4.2990069245622403E-2</v>
      </c>
      <c r="AP660" s="18">
        <v>3.71773692917751</v>
      </c>
      <c r="AQ660" s="16">
        <v>2.8863404763520002E-3</v>
      </c>
      <c r="AR660" s="18">
        <v>2.1734091343528998</v>
      </c>
      <c r="AS660" s="16">
        <v>5.7792929446331097E-2</v>
      </c>
    </row>
    <row r="661" spans="2:45" x14ac:dyDescent="0.2">
      <c r="B661" s="29"/>
      <c r="C661" s="29"/>
      <c r="D661" s="29"/>
      <c r="E661" s="14" t="s">
        <v>321</v>
      </c>
      <c r="F661" s="15">
        <v>2934140.08</v>
      </c>
      <c r="G661" s="16">
        <v>6.2897245445645802E-2</v>
      </c>
      <c r="H661" s="17">
        <v>806907.35</v>
      </c>
      <c r="I661" s="16">
        <v>9.7824540828422096E-2</v>
      </c>
      <c r="J661" s="17">
        <v>1405931.91</v>
      </c>
      <c r="K661" s="16">
        <v>5.0029698757581398E-2</v>
      </c>
      <c r="L661" s="18">
        <v>3.6362787871494802</v>
      </c>
      <c r="M661" s="16">
        <v>-3.1815006937647897E-2</v>
      </c>
      <c r="N661" s="18">
        <v>2.0869716798731699</v>
      </c>
      <c r="O661" s="16">
        <v>1.2254459757937999E-2</v>
      </c>
      <c r="P661" s="15">
        <v>9443998.8499999996</v>
      </c>
      <c r="Q661" s="16">
        <v>3.9476429219149199E-2</v>
      </c>
      <c r="R661" s="17">
        <v>2566030.7799999998</v>
      </c>
      <c r="S661" s="16">
        <v>7.7257165375517606E-2</v>
      </c>
      <c r="T661" s="17">
        <v>4475493.37</v>
      </c>
      <c r="U661" s="16">
        <v>1.9957076505383298E-2</v>
      </c>
      <c r="V661" s="18">
        <v>3.68039188134758</v>
      </c>
      <c r="W661" s="16">
        <v>-3.5071232172494901E-2</v>
      </c>
      <c r="X661" s="18">
        <v>2.11015815894282</v>
      </c>
      <c r="Y661" s="16">
        <v>1.9137425646032099E-2</v>
      </c>
      <c r="Z661" s="15">
        <v>18064816.920000002</v>
      </c>
      <c r="AA661" s="16">
        <v>1.8773288916165001E-2</v>
      </c>
      <c r="AB661" s="17">
        <v>4858708.0599999996</v>
      </c>
      <c r="AC661" s="16">
        <v>5.4127320665463198E-2</v>
      </c>
      <c r="AD661" s="17">
        <v>8559810.2100000009</v>
      </c>
      <c r="AE661" s="16">
        <v>-2.1385053977063398E-3</v>
      </c>
      <c r="AF661" s="18">
        <v>3.7180288868806799</v>
      </c>
      <c r="AG661" s="16">
        <v>-3.3538673228751398E-2</v>
      </c>
      <c r="AH661" s="18">
        <v>2.11042260012912</v>
      </c>
      <c r="AI661" s="16">
        <v>2.0956610137768599E-2</v>
      </c>
      <c r="AJ661" s="15">
        <v>34633649.359999999</v>
      </c>
      <c r="AK661" s="16">
        <v>-3.80658464362214E-3</v>
      </c>
      <c r="AL661" s="17">
        <v>9225354.9499999993</v>
      </c>
      <c r="AM661" s="16">
        <v>2.50407805533771E-2</v>
      </c>
      <c r="AN661" s="17">
        <v>16490831.92</v>
      </c>
      <c r="AO661" s="16">
        <v>-2.6700601943091901E-2</v>
      </c>
      <c r="AP661" s="18">
        <v>3.7541806843974102</v>
      </c>
      <c r="AQ661" s="16">
        <v>-2.81426512430322E-2</v>
      </c>
      <c r="AR661" s="18">
        <v>2.1001759964575499</v>
      </c>
      <c r="AS661" s="16">
        <v>2.3522070747372701E-2</v>
      </c>
    </row>
    <row r="662" spans="2:45" x14ac:dyDescent="0.2">
      <c r="B662" s="29"/>
      <c r="C662" s="29"/>
      <c r="D662" s="29"/>
      <c r="E662" s="14" t="s">
        <v>322</v>
      </c>
      <c r="F662" s="15">
        <v>4431802.6500000004</v>
      </c>
      <c r="G662" s="16">
        <v>0.114159351697513</v>
      </c>
      <c r="H662" s="17">
        <v>1169619.03</v>
      </c>
      <c r="I662" s="16">
        <v>0.130652537529301</v>
      </c>
      <c r="J662" s="17">
        <v>2117696.89</v>
      </c>
      <c r="K662" s="16">
        <v>0.14190680652839299</v>
      </c>
      <c r="L662" s="18">
        <v>3.7890993018470298</v>
      </c>
      <c r="M662" s="16">
        <v>-1.45873159828821E-2</v>
      </c>
      <c r="N662" s="18">
        <v>2.09274645060276</v>
      </c>
      <c r="O662" s="16">
        <v>-2.4299228861974199E-2</v>
      </c>
      <c r="P662" s="15">
        <v>13834045.199999999</v>
      </c>
      <c r="Q662" s="16">
        <v>6.1176493815298397E-2</v>
      </c>
      <c r="R662" s="17">
        <v>3720067.31</v>
      </c>
      <c r="S662" s="16">
        <v>7.9464865556026706E-2</v>
      </c>
      <c r="T662" s="17">
        <v>6727746.0899999999</v>
      </c>
      <c r="U662" s="16">
        <v>9.3925607204185593E-2</v>
      </c>
      <c r="V662" s="18">
        <v>3.7187620672379702</v>
      </c>
      <c r="W662" s="16">
        <v>-1.6942072247351999E-2</v>
      </c>
      <c r="X662" s="18">
        <v>2.0562674356219599</v>
      </c>
      <c r="Y662" s="16">
        <v>-2.99372399486891E-2</v>
      </c>
      <c r="Z662" s="15">
        <v>27453539.27</v>
      </c>
      <c r="AA662" s="16">
        <v>1.50577706657878E-2</v>
      </c>
      <c r="AB662" s="17">
        <v>7363763.2300000004</v>
      </c>
      <c r="AC662" s="16">
        <v>5.1795622546394297E-2</v>
      </c>
      <c r="AD662" s="17">
        <v>13310592.560000001</v>
      </c>
      <c r="AE662" s="16">
        <v>5.6985942477742503E-2</v>
      </c>
      <c r="AF662" s="18">
        <v>3.7281941871995801</v>
      </c>
      <c r="AG662" s="16">
        <v>-3.4928698211981801E-2</v>
      </c>
      <c r="AH662" s="18">
        <v>2.0625332152755802</v>
      </c>
      <c r="AI662" s="16">
        <v>-3.9667672129743099E-2</v>
      </c>
      <c r="AJ662" s="15">
        <v>52366864.060000002</v>
      </c>
      <c r="AK662" s="16">
        <v>-1.2636658303406399E-2</v>
      </c>
      <c r="AL662" s="17">
        <v>13944745.49</v>
      </c>
      <c r="AM662" s="16">
        <v>2.2808716945569199E-2</v>
      </c>
      <c r="AN662" s="17">
        <v>25166377.649999999</v>
      </c>
      <c r="AO662" s="16">
        <v>2.44149983188565E-2</v>
      </c>
      <c r="AP662" s="18">
        <v>3.7553115686158001</v>
      </c>
      <c r="AQ662" s="16">
        <v>-3.4654940519891798E-2</v>
      </c>
      <c r="AR662" s="18">
        <v>2.0808264418618099</v>
      </c>
      <c r="AS662" s="16">
        <v>-3.6168600306582303E-2</v>
      </c>
    </row>
    <row r="663" spans="2:45" x14ac:dyDescent="0.2">
      <c r="B663" s="29"/>
      <c r="C663" s="29"/>
      <c r="D663" s="29"/>
      <c r="E663" s="14" t="s">
        <v>323</v>
      </c>
      <c r="F663" s="15">
        <v>1765009.66</v>
      </c>
      <c r="G663" s="16">
        <v>9.5185195113155305E-2</v>
      </c>
      <c r="H663" s="17">
        <v>492529.52</v>
      </c>
      <c r="I663" s="16">
        <v>9.3961143363200106E-2</v>
      </c>
      <c r="J663" s="17">
        <v>767423.79</v>
      </c>
      <c r="K663" s="16">
        <v>0.109641115969388</v>
      </c>
      <c r="L663" s="18">
        <v>3.5835611640090099</v>
      </c>
      <c r="M663" s="16">
        <v>1.11891702678949E-3</v>
      </c>
      <c r="N663" s="18">
        <v>2.29991522676147</v>
      </c>
      <c r="O663" s="16">
        <v>-1.3027564181058601E-2</v>
      </c>
      <c r="P663" s="15">
        <v>5799936.3899999997</v>
      </c>
      <c r="Q663" s="16">
        <v>8.11809862723889E-2</v>
      </c>
      <c r="R663" s="17">
        <v>1611865.31</v>
      </c>
      <c r="S663" s="16">
        <v>6.4545012757181303E-2</v>
      </c>
      <c r="T663" s="17">
        <v>2518933.14</v>
      </c>
      <c r="U663" s="16">
        <v>6.2560148659442996E-2</v>
      </c>
      <c r="V663" s="18">
        <v>3.5982760805243701</v>
      </c>
      <c r="W663" s="16">
        <v>1.5627308677272599E-2</v>
      </c>
      <c r="X663" s="18">
        <v>2.3025368549480398</v>
      </c>
      <c r="Y663" s="16">
        <v>1.7524502153067299E-2</v>
      </c>
      <c r="Z663" s="15">
        <v>11461956.67</v>
      </c>
      <c r="AA663" s="16">
        <v>6.2510559850990396E-2</v>
      </c>
      <c r="AB663" s="17">
        <v>3176825.11</v>
      </c>
      <c r="AC663" s="16">
        <v>5.0292193521313498E-2</v>
      </c>
      <c r="AD663" s="17">
        <v>4959486.79</v>
      </c>
      <c r="AE663" s="16">
        <v>3.7212528211361798E-2</v>
      </c>
      <c r="AF663" s="18">
        <v>3.6079910832737001</v>
      </c>
      <c r="AG663" s="16">
        <v>1.16333020516056E-2</v>
      </c>
      <c r="AH663" s="18">
        <v>2.3111174916548198</v>
      </c>
      <c r="AI663" s="16">
        <v>2.4390403077037701E-2</v>
      </c>
      <c r="AJ663" s="15">
        <v>21836737.82</v>
      </c>
      <c r="AK663" s="16">
        <v>5.2814646196131902E-2</v>
      </c>
      <c r="AL663" s="17">
        <v>6118549.9299999997</v>
      </c>
      <c r="AM663" s="16">
        <v>5.6218314216237103E-2</v>
      </c>
      <c r="AN663" s="17">
        <v>9620391.2400000002</v>
      </c>
      <c r="AO663" s="16">
        <v>3.4166881119466502E-2</v>
      </c>
      <c r="AP663" s="18">
        <v>3.5689400380524501</v>
      </c>
      <c r="AQ663" s="16">
        <v>-3.2225042628907302E-3</v>
      </c>
      <c r="AR663" s="18">
        <v>2.26983885324813</v>
      </c>
      <c r="AS663" s="16">
        <v>1.8031678849045801E-2</v>
      </c>
    </row>
    <row r="664" spans="2:45" x14ac:dyDescent="0.2">
      <c r="B664" s="29"/>
      <c r="C664" s="29"/>
      <c r="D664" s="29"/>
      <c r="E664" s="14" t="s">
        <v>324</v>
      </c>
      <c r="F664" s="15">
        <v>2384114.37</v>
      </c>
      <c r="G664" s="16">
        <v>6.7084085101423496E-2</v>
      </c>
      <c r="H664" s="17">
        <v>591393.79</v>
      </c>
      <c r="I664" s="16">
        <v>-5.7133247061161704E-3</v>
      </c>
      <c r="J664" s="17">
        <v>940865.6</v>
      </c>
      <c r="K664" s="16">
        <v>-2.5527080022418401E-2</v>
      </c>
      <c r="L664" s="18">
        <v>4.0313483339079399</v>
      </c>
      <c r="M664" s="16">
        <v>7.3215714960700604E-2</v>
      </c>
      <c r="N664" s="18">
        <v>2.5339584846124699</v>
      </c>
      <c r="O664" s="16">
        <v>9.5037187001535697E-2</v>
      </c>
      <c r="P664" s="15">
        <v>7745442.54</v>
      </c>
      <c r="Q664" s="16">
        <v>3.3850440626842802E-2</v>
      </c>
      <c r="R664" s="17">
        <v>1915997.23</v>
      </c>
      <c r="S664" s="16">
        <v>-2.48716465091499E-2</v>
      </c>
      <c r="T664" s="17">
        <v>3057473.53</v>
      </c>
      <c r="U664" s="16">
        <v>-6.4069957223968799E-2</v>
      </c>
      <c r="V664" s="18">
        <v>4.0425123892272001</v>
      </c>
      <c r="W664" s="16">
        <v>6.0219854058980303E-2</v>
      </c>
      <c r="X664" s="18">
        <v>2.5332819610706498</v>
      </c>
      <c r="Y664" s="16">
        <v>0.10462362930499899</v>
      </c>
      <c r="Z664" s="15">
        <v>14889099.949999999</v>
      </c>
      <c r="AA664" s="16">
        <v>1.46741297977385E-2</v>
      </c>
      <c r="AB664" s="17">
        <v>3664490.28</v>
      </c>
      <c r="AC664" s="16">
        <v>-3.1248052643481999E-2</v>
      </c>
      <c r="AD664" s="17">
        <v>5869964.1799999997</v>
      </c>
      <c r="AE664" s="16">
        <v>-6.3361990168843904E-2</v>
      </c>
      <c r="AF664" s="18">
        <v>4.0630753017033499</v>
      </c>
      <c r="AG664" s="16">
        <v>4.7403447875930101E-2</v>
      </c>
      <c r="AH664" s="18">
        <v>2.53648906423139</v>
      </c>
      <c r="AI664" s="16">
        <v>8.3315132577899104E-2</v>
      </c>
      <c r="AJ664" s="15">
        <v>28138219.43</v>
      </c>
      <c r="AK664" s="16">
        <v>-1.3891178740616799E-2</v>
      </c>
      <c r="AL664" s="17">
        <v>7109176.4199999999</v>
      </c>
      <c r="AM664" s="16">
        <v>-3.5265935942919401E-2</v>
      </c>
      <c r="AN664" s="17">
        <v>11498291.5</v>
      </c>
      <c r="AO664" s="16">
        <v>-5.7318401472488699E-2</v>
      </c>
      <c r="AP664" s="18">
        <v>3.9580139481191798</v>
      </c>
      <c r="AQ664" s="16">
        <v>2.2156113273759E-2</v>
      </c>
      <c r="AR664" s="18">
        <v>2.4471652532030501</v>
      </c>
      <c r="AS664" s="16">
        <v>4.6067752674610503E-2</v>
      </c>
    </row>
    <row r="665" spans="2:45" x14ac:dyDescent="0.2">
      <c r="B665" s="29"/>
      <c r="C665" s="29"/>
      <c r="D665" s="29"/>
      <c r="E665" s="14" t="s">
        <v>325</v>
      </c>
      <c r="F665" s="15">
        <v>3873242.77</v>
      </c>
      <c r="G665" s="16">
        <v>-1.61447037334061E-2</v>
      </c>
      <c r="H665" s="17">
        <v>1061063.78</v>
      </c>
      <c r="I665" s="16">
        <v>-1.1472490448612699E-2</v>
      </c>
      <c r="J665" s="17">
        <v>1787232.81</v>
      </c>
      <c r="K665" s="16">
        <v>-1.8788682387617502E-2</v>
      </c>
      <c r="L665" s="18">
        <v>3.6503392567033099</v>
      </c>
      <c r="M665" s="16">
        <v>-4.7264372914757602E-3</v>
      </c>
      <c r="N665" s="18">
        <v>2.1671730444563599</v>
      </c>
      <c r="O665" s="16">
        <v>2.6946067648761902E-3</v>
      </c>
      <c r="P665" s="15">
        <v>12475202.93</v>
      </c>
      <c r="Q665" s="16">
        <v>-4.36205403197851E-2</v>
      </c>
      <c r="R665" s="17">
        <v>3307105.95</v>
      </c>
      <c r="S665" s="16">
        <v>-5.01193235368185E-2</v>
      </c>
      <c r="T665" s="17">
        <v>5563965.6699999999</v>
      </c>
      <c r="U665" s="16">
        <v>-5.8002367178132203E-2</v>
      </c>
      <c r="V665" s="18">
        <v>3.77224168763024</v>
      </c>
      <c r="W665" s="16">
        <v>6.8416837799367396E-3</v>
      </c>
      <c r="X665" s="18">
        <v>2.2421423261585298</v>
      </c>
      <c r="Y665" s="16">
        <v>1.5267370487189701E-2</v>
      </c>
      <c r="Z665" s="15">
        <v>24456119.670000002</v>
      </c>
      <c r="AA665" s="16">
        <v>1.08996994467211E-2</v>
      </c>
      <c r="AB665" s="17">
        <v>6480693.0899999999</v>
      </c>
      <c r="AC665" s="16">
        <v>1.12362909943532E-2</v>
      </c>
      <c r="AD665" s="17">
        <v>10869234.74</v>
      </c>
      <c r="AE665" s="16">
        <v>-7.7336947747258297E-3</v>
      </c>
      <c r="AF665" s="18">
        <v>3.7736889141898899</v>
      </c>
      <c r="AG665" s="16">
        <v>-3.3285153097222702E-4</v>
      </c>
      <c r="AH665" s="18">
        <v>2.25003141941527</v>
      </c>
      <c r="AI665" s="16">
        <v>1.8778622355030701E-2</v>
      </c>
      <c r="AJ665" s="15">
        <v>46327536.240000002</v>
      </c>
      <c r="AK665" s="16">
        <v>1.08568555368395E-2</v>
      </c>
      <c r="AL665" s="17">
        <v>12305558.279999999</v>
      </c>
      <c r="AM665" s="16">
        <v>5.4313576932358797E-3</v>
      </c>
      <c r="AN665" s="17">
        <v>20732708.859999999</v>
      </c>
      <c r="AO665" s="16">
        <v>-1.36395963245212E-2</v>
      </c>
      <c r="AP665" s="18">
        <v>3.7647650911779702</v>
      </c>
      <c r="AQ665" s="16">
        <v>5.3961892098247097E-3</v>
      </c>
      <c r="AR665" s="18">
        <v>2.2345143875232099</v>
      </c>
      <c r="AS665" s="16">
        <v>2.4835193880532298E-2</v>
      </c>
    </row>
    <row r="666" spans="2:45" x14ac:dyDescent="0.2">
      <c r="B666" s="29"/>
      <c r="C666" s="29"/>
      <c r="D666" s="29"/>
      <c r="E666" s="14" t="s">
        <v>326</v>
      </c>
      <c r="F666" s="15">
        <v>3277158.88</v>
      </c>
      <c r="G666" s="16">
        <v>-1.9655240116762899E-3</v>
      </c>
      <c r="H666" s="17">
        <v>837444.85</v>
      </c>
      <c r="I666" s="16">
        <v>-8.0378625433954898E-3</v>
      </c>
      <c r="J666" s="17">
        <v>1458677.91</v>
      </c>
      <c r="K666" s="16">
        <v>-4.6859101281487202E-2</v>
      </c>
      <c r="L666" s="18">
        <v>3.9132832209786699</v>
      </c>
      <c r="M666" s="16">
        <v>6.1215426500942898E-3</v>
      </c>
      <c r="N666" s="18">
        <v>2.2466638162772998</v>
      </c>
      <c r="O666" s="16">
        <v>4.7100672450599797E-2</v>
      </c>
      <c r="P666" s="15">
        <v>10928934.59</v>
      </c>
      <c r="Q666" s="16">
        <v>1.1732379577906901E-2</v>
      </c>
      <c r="R666" s="17">
        <v>2785178.3</v>
      </c>
      <c r="S666" s="16">
        <v>7.4338869616081497E-3</v>
      </c>
      <c r="T666" s="17">
        <v>4811779.84</v>
      </c>
      <c r="U666" s="16">
        <v>-3.9685112151450097E-2</v>
      </c>
      <c r="V666" s="18">
        <v>3.9239622791833502</v>
      </c>
      <c r="W666" s="16">
        <v>4.2667739014248304E-3</v>
      </c>
      <c r="X666" s="18">
        <v>2.27128733096816</v>
      </c>
      <c r="Y666" s="16">
        <v>5.3542324897774503E-2</v>
      </c>
      <c r="Z666" s="15">
        <v>21666058.18</v>
      </c>
      <c r="AA666" s="16">
        <v>1.32057296129769E-2</v>
      </c>
      <c r="AB666" s="17">
        <v>5491927.29</v>
      </c>
      <c r="AC666" s="16">
        <v>1.6777350172272901E-2</v>
      </c>
      <c r="AD666" s="17">
        <v>9467173.5299999993</v>
      </c>
      <c r="AE666" s="16">
        <v>-3.7897287301175198E-2</v>
      </c>
      <c r="AF666" s="18">
        <v>3.94507374841811</v>
      </c>
      <c r="AG666" s="16">
        <v>-3.5126869797904199E-3</v>
      </c>
      <c r="AH666" s="18">
        <v>2.2885455845235798</v>
      </c>
      <c r="AI666" s="16">
        <v>5.3115968014268697E-2</v>
      </c>
      <c r="AJ666" s="15">
        <v>41218637.640000001</v>
      </c>
      <c r="AK666" s="16">
        <v>9.0665209750369399E-3</v>
      </c>
      <c r="AL666" s="17">
        <v>10523464.18</v>
      </c>
      <c r="AM666" s="16">
        <v>3.3566093157401299E-2</v>
      </c>
      <c r="AN666" s="17">
        <v>18399575.289999999</v>
      </c>
      <c r="AO666" s="16">
        <v>-1.5648753990399399E-2</v>
      </c>
      <c r="AP666" s="18">
        <v>3.91683165685465</v>
      </c>
      <c r="AQ666" s="16">
        <v>-2.3703924059197402E-2</v>
      </c>
      <c r="AR666" s="18">
        <v>2.2401950583284398</v>
      </c>
      <c r="AS666" s="16">
        <v>2.51081868038752E-2</v>
      </c>
    </row>
    <row r="667" spans="2:45" x14ac:dyDescent="0.2">
      <c r="B667" s="29"/>
      <c r="C667" s="29"/>
      <c r="D667" s="29"/>
      <c r="E667" s="14" t="s">
        <v>327</v>
      </c>
      <c r="F667" s="15">
        <v>25875132.329999998</v>
      </c>
      <c r="G667" s="16">
        <v>3.9330874806011003E-2</v>
      </c>
      <c r="H667" s="17">
        <v>6819174.8399999999</v>
      </c>
      <c r="I667" s="16">
        <v>4.5576384618360298E-2</v>
      </c>
      <c r="J667" s="17">
        <v>11617694.039999999</v>
      </c>
      <c r="K667" s="16">
        <v>2.4986586111880399E-2</v>
      </c>
      <c r="L667" s="18">
        <v>3.7944667701173098</v>
      </c>
      <c r="M667" s="16">
        <v>-5.9732697718004497E-3</v>
      </c>
      <c r="N667" s="18">
        <v>2.2272175735487001</v>
      </c>
      <c r="O667" s="16">
        <v>1.3994611137833001E-2</v>
      </c>
      <c r="P667" s="15">
        <v>83720938.329999998</v>
      </c>
      <c r="Q667" s="16">
        <v>1.4914590577440399E-2</v>
      </c>
      <c r="R667" s="17">
        <v>21848857.5</v>
      </c>
      <c r="S667" s="16">
        <v>1.43437267514682E-2</v>
      </c>
      <c r="T667" s="17">
        <v>37268629.460000001</v>
      </c>
      <c r="U667" s="16">
        <v>-1.20497376585041E-2</v>
      </c>
      <c r="V667" s="18">
        <v>3.83182225111771</v>
      </c>
      <c r="W667" s="16">
        <v>5.62791301327757E-4</v>
      </c>
      <c r="X667" s="18">
        <v>2.24641849037826</v>
      </c>
      <c r="Y667" s="16">
        <v>2.7293204186249E-2</v>
      </c>
      <c r="Z667" s="15">
        <v>165040652.44</v>
      </c>
      <c r="AA667" s="16">
        <v>1.1408034509976499E-2</v>
      </c>
      <c r="AB667" s="17">
        <v>42736011.68</v>
      </c>
      <c r="AC667" s="16">
        <v>1.1833193953877601E-2</v>
      </c>
      <c r="AD667" s="17">
        <v>73121661.329999998</v>
      </c>
      <c r="AE667" s="16">
        <v>-1.6215870232016101E-2</v>
      </c>
      <c r="AF667" s="18">
        <v>3.8618637058553</v>
      </c>
      <c r="AG667" s="16">
        <v>-4.2018728624605001E-4</v>
      </c>
      <c r="AH667" s="18">
        <v>2.2570692382817601</v>
      </c>
      <c r="AI667" s="16">
        <v>2.8079233956038199E-2</v>
      </c>
      <c r="AJ667" s="15">
        <v>314818312.55000001</v>
      </c>
      <c r="AK667" s="16">
        <v>2.7692561398557501E-3</v>
      </c>
      <c r="AL667" s="17">
        <v>81817572.730000004</v>
      </c>
      <c r="AM667" s="16">
        <v>1.01191420329678E-2</v>
      </c>
      <c r="AN667" s="17">
        <v>140912413.16999999</v>
      </c>
      <c r="AO667" s="16">
        <v>-1.7578172376113799E-2</v>
      </c>
      <c r="AP667" s="18">
        <v>3.84780802027589</v>
      </c>
      <c r="AQ667" s="16">
        <v>-7.2762564209205996E-3</v>
      </c>
      <c r="AR667" s="18">
        <v>2.2341418010505301</v>
      </c>
      <c r="AS667" s="16">
        <v>2.0711498812259099E-2</v>
      </c>
    </row>
    <row r="668" spans="2:45" x14ac:dyDescent="0.2">
      <c r="B668" s="28" t="s">
        <v>19</v>
      </c>
      <c r="C668" s="28" t="s">
        <v>12</v>
      </c>
      <c r="D668" s="28" t="s">
        <v>24</v>
      </c>
      <c r="E668" s="14" t="s">
        <v>271</v>
      </c>
      <c r="F668" s="15">
        <v>339408.39</v>
      </c>
      <c r="G668" s="16">
        <v>0.23428351176907899</v>
      </c>
      <c r="H668" s="17">
        <v>81129.009999999995</v>
      </c>
      <c r="I668" s="16">
        <v>0.15880342837456099</v>
      </c>
      <c r="J668" s="17">
        <v>123599.22</v>
      </c>
      <c r="K668" s="16">
        <v>0.163670212650776</v>
      </c>
      <c r="L668" s="18">
        <v>4.1835638078167099</v>
      </c>
      <c r="M668" s="16">
        <v>6.5136227203255806E-2</v>
      </c>
      <c r="N668" s="18">
        <v>2.74603990219356</v>
      </c>
      <c r="O668" s="16">
        <v>6.0681538764707298E-2</v>
      </c>
      <c r="P668" s="15">
        <v>941247.33</v>
      </c>
      <c r="Q668" s="16">
        <v>5.3371382166840203E-2</v>
      </c>
      <c r="R668" s="17">
        <v>243669.08</v>
      </c>
      <c r="S668" s="16">
        <v>4.4534001988510097E-2</v>
      </c>
      <c r="T668" s="17">
        <v>380127.66</v>
      </c>
      <c r="U668" s="16">
        <v>3.8483604080722197E-2</v>
      </c>
      <c r="V668" s="18">
        <v>3.8628098813357901</v>
      </c>
      <c r="W668" s="16">
        <v>8.4605959801272897E-3</v>
      </c>
      <c r="X668" s="18">
        <v>2.4761348069225</v>
      </c>
      <c r="Y668" s="16">
        <v>1.4336074279474901E-2</v>
      </c>
      <c r="Z668" s="15">
        <v>1939842.14</v>
      </c>
      <c r="AA668" s="16">
        <v>2.1787692774025199E-2</v>
      </c>
      <c r="AB668" s="17">
        <v>516522.36</v>
      </c>
      <c r="AC668" s="16">
        <v>4.77082774174096E-2</v>
      </c>
      <c r="AD668" s="17">
        <v>784664.58</v>
      </c>
      <c r="AE668" s="16">
        <v>5.2025865317931803E-2</v>
      </c>
      <c r="AF668" s="18">
        <v>3.7555821203945601</v>
      </c>
      <c r="AG668" s="16">
        <v>-2.4740269025342002E-2</v>
      </c>
      <c r="AH668" s="18">
        <v>2.4721928190004498</v>
      </c>
      <c r="AI668" s="16">
        <v>-2.8742803329049601E-2</v>
      </c>
      <c r="AJ668" s="15">
        <v>3574967.13</v>
      </c>
      <c r="AK668" s="16">
        <v>3.1794138327357599E-2</v>
      </c>
      <c r="AL668" s="17">
        <v>945881.12</v>
      </c>
      <c r="AM668" s="16">
        <v>5.6084274415985597E-2</v>
      </c>
      <c r="AN668" s="17">
        <v>1470856.89</v>
      </c>
      <c r="AO668" s="16">
        <v>6.3610747522755196E-2</v>
      </c>
      <c r="AP668" s="18">
        <v>3.7795099768985798</v>
      </c>
      <c r="AQ668" s="16">
        <v>-2.30001872739376E-2</v>
      </c>
      <c r="AR668" s="18">
        <v>2.43053362587845</v>
      </c>
      <c r="AS668" s="16">
        <v>-2.9913771809378101E-2</v>
      </c>
    </row>
    <row r="669" spans="2:45" x14ac:dyDescent="0.2">
      <c r="B669" s="29"/>
      <c r="C669" s="29"/>
      <c r="D669" s="29"/>
      <c r="E669" s="14" t="s">
        <v>272</v>
      </c>
      <c r="F669" s="15">
        <v>306591.43</v>
      </c>
      <c r="G669" s="16">
        <v>1.19863088628015E-3</v>
      </c>
      <c r="H669" s="17">
        <v>86269.82</v>
      </c>
      <c r="I669" s="16">
        <v>-1.3364947197702299E-2</v>
      </c>
      <c r="J669" s="17">
        <v>130745.22</v>
      </c>
      <c r="K669" s="16">
        <v>-2.4401625330445998E-3</v>
      </c>
      <c r="L669" s="18">
        <v>3.5538665781382202</v>
      </c>
      <c r="M669" s="16">
        <v>1.47608561469797E-2</v>
      </c>
      <c r="N669" s="18">
        <v>2.3449532610064101</v>
      </c>
      <c r="O669" s="16">
        <v>3.6476943864986798E-3</v>
      </c>
      <c r="P669" s="15">
        <v>1065373.6000000001</v>
      </c>
      <c r="Q669" s="16">
        <v>4.1579629944003701E-2</v>
      </c>
      <c r="R669" s="17">
        <v>298707.39</v>
      </c>
      <c r="S669" s="16">
        <v>3.2244416713569299E-2</v>
      </c>
      <c r="T669" s="17">
        <v>439982.88</v>
      </c>
      <c r="U669" s="16">
        <v>3.0674415484724001E-2</v>
      </c>
      <c r="V669" s="18">
        <v>3.5666127978956301</v>
      </c>
      <c r="W669" s="16">
        <v>9.0436073853086395E-3</v>
      </c>
      <c r="X669" s="18">
        <v>2.4213978507527401</v>
      </c>
      <c r="Y669" s="16">
        <v>1.05806589311242E-2</v>
      </c>
      <c r="Z669" s="15">
        <v>2168940.7999999998</v>
      </c>
      <c r="AA669" s="16">
        <v>1.6764180013162301E-2</v>
      </c>
      <c r="AB669" s="17">
        <v>607276.62</v>
      </c>
      <c r="AC669" s="16">
        <v>3.2643941520104401E-3</v>
      </c>
      <c r="AD669" s="17">
        <v>887110.67</v>
      </c>
      <c r="AE669" s="16">
        <v>1.21415939736554E-2</v>
      </c>
      <c r="AF669" s="18">
        <v>3.5715862072872202</v>
      </c>
      <c r="AG669" s="16">
        <v>1.34558606284062E-2</v>
      </c>
      <c r="AH669" s="18">
        <v>2.4449495123308602</v>
      </c>
      <c r="AI669" s="16">
        <v>4.5671337558203604E-3</v>
      </c>
      <c r="AJ669" s="15">
        <v>4180700.07</v>
      </c>
      <c r="AK669" s="16">
        <v>1.3341150977277901E-2</v>
      </c>
      <c r="AL669" s="17">
        <v>1178960.57</v>
      </c>
      <c r="AM669" s="16">
        <v>7.6729984750466204E-3</v>
      </c>
      <c r="AN669" s="17">
        <v>1731325.84</v>
      </c>
      <c r="AO669" s="16">
        <v>9.3057145986510294E-3</v>
      </c>
      <c r="AP669" s="18">
        <v>3.5460898153701601</v>
      </c>
      <c r="AQ669" s="16">
        <v>5.6249919475953097E-3</v>
      </c>
      <c r="AR669" s="18">
        <v>2.4147390245154501</v>
      </c>
      <c r="AS669" s="16">
        <v>3.9982299914269196E-3</v>
      </c>
    </row>
    <row r="670" spans="2:45" x14ac:dyDescent="0.2">
      <c r="B670" s="29"/>
      <c r="C670" s="29"/>
      <c r="D670" s="29"/>
      <c r="E670" s="14" t="s">
        <v>273</v>
      </c>
      <c r="F670" s="15">
        <v>743047.73</v>
      </c>
      <c r="G670" s="16">
        <v>-1.6443010511351601E-2</v>
      </c>
      <c r="H670" s="17">
        <v>204328.06</v>
      </c>
      <c r="I670" s="16">
        <v>-0.124956409071024</v>
      </c>
      <c r="J670" s="17">
        <v>321883.49</v>
      </c>
      <c r="K670" s="16">
        <v>-0.16431222470899001</v>
      </c>
      <c r="L670" s="18">
        <v>3.6365427734203499</v>
      </c>
      <c r="M670" s="16">
        <v>0.124009134727187</v>
      </c>
      <c r="N670" s="18">
        <v>2.3084369129960698</v>
      </c>
      <c r="O670" s="16">
        <v>0.17694313422994201</v>
      </c>
      <c r="P670" s="15">
        <v>2500835.75</v>
      </c>
      <c r="Q670" s="16">
        <v>9.96619423207522E-4</v>
      </c>
      <c r="R670" s="17">
        <v>718461.86</v>
      </c>
      <c r="S670" s="16">
        <v>-3.9207124200685999E-2</v>
      </c>
      <c r="T670" s="17">
        <v>1160291.24</v>
      </c>
      <c r="U670" s="16">
        <v>-4.7474701983262403E-2</v>
      </c>
      <c r="V670" s="18">
        <v>3.4808190792479898</v>
      </c>
      <c r="W670" s="16">
        <v>4.1844339853630501E-2</v>
      </c>
      <c r="X670" s="18">
        <v>2.15535174599784</v>
      </c>
      <c r="Y670" s="16">
        <v>5.0887174868103298E-2</v>
      </c>
      <c r="Z670" s="15">
        <v>5101923.66</v>
      </c>
      <c r="AA670" s="16">
        <v>3.4966648268719799E-2</v>
      </c>
      <c r="AB670" s="17">
        <v>1469992.19</v>
      </c>
      <c r="AC670" s="16">
        <v>1.96297314955226E-2</v>
      </c>
      <c r="AD670" s="17">
        <v>2356549.21</v>
      </c>
      <c r="AE670" s="16">
        <v>6.8683608827456904E-3</v>
      </c>
      <c r="AF670" s="18">
        <v>3.4707148069949998</v>
      </c>
      <c r="AG670" s="16">
        <v>1.50416531604095E-2</v>
      </c>
      <c r="AH670" s="18">
        <v>2.1649977171493102</v>
      </c>
      <c r="AI670" s="16">
        <v>2.7906614685299699E-2</v>
      </c>
      <c r="AJ670" s="15">
        <v>9502265.8100000005</v>
      </c>
      <c r="AK670" s="16">
        <v>5.9156678679848598E-2</v>
      </c>
      <c r="AL670" s="17">
        <v>2743350.97</v>
      </c>
      <c r="AM670" s="16">
        <v>7.7420642971626499E-2</v>
      </c>
      <c r="AN670" s="17">
        <v>4440857.78</v>
      </c>
      <c r="AO670" s="16">
        <v>4.5338906631488603E-2</v>
      </c>
      <c r="AP670" s="18">
        <v>3.4637441267677098</v>
      </c>
      <c r="AQ670" s="16">
        <v>-1.6951563357282901E-2</v>
      </c>
      <c r="AR670" s="18">
        <v>2.13973657359502</v>
      </c>
      <c r="AS670" s="16">
        <v>1.32184614584817E-2</v>
      </c>
    </row>
    <row r="671" spans="2:45" x14ac:dyDescent="0.2">
      <c r="B671" s="29"/>
      <c r="C671" s="29"/>
      <c r="D671" s="29"/>
      <c r="E671" s="14" t="s">
        <v>274</v>
      </c>
      <c r="F671" s="15">
        <v>214999.27</v>
      </c>
      <c r="G671" s="16">
        <v>2.7255571829250199E-2</v>
      </c>
      <c r="H671" s="17">
        <v>60892.83</v>
      </c>
      <c r="I671" s="16">
        <v>7.5959173826294296E-3</v>
      </c>
      <c r="J671" s="17">
        <v>93203.21</v>
      </c>
      <c r="K671" s="16">
        <v>3.7249553758781702E-2</v>
      </c>
      <c r="L671" s="18">
        <v>3.53078137442454</v>
      </c>
      <c r="M671" s="16">
        <v>1.95114471063851E-2</v>
      </c>
      <c r="N671" s="18">
        <v>2.3067796699276801</v>
      </c>
      <c r="O671" s="16">
        <v>-9.63507951708969E-3</v>
      </c>
      <c r="P671" s="15">
        <v>711933.57</v>
      </c>
      <c r="Q671" s="16">
        <v>3.9585973122968403E-2</v>
      </c>
      <c r="R671" s="17">
        <v>200591</v>
      </c>
      <c r="S671" s="16">
        <v>2.1192944329607499E-2</v>
      </c>
      <c r="T671" s="17">
        <v>300783.76</v>
      </c>
      <c r="U671" s="16">
        <v>4.2161340344510502E-2</v>
      </c>
      <c r="V671" s="18">
        <v>3.5491800230319401</v>
      </c>
      <c r="W671" s="16">
        <v>1.8011315976566699E-2</v>
      </c>
      <c r="X671" s="18">
        <v>2.3669282211247</v>
      </c>
      <c r="Y671" s="16">
        <v>-2.4711790025628701E-3</v>
      </c>
      <c r="Z671" s="15">
        <v>1384787.15</v>
      </c>
      <c r="AA671" s="16">
        <v>1.7909530201725001E-2</v>
      </c>
      <c r="AB671" s="17">
        <v>388080.32</v>
      </c>
      <c r="AC671" s="16">
        <v>-5.4569380610172396E-3</v>
      </c>
      <c r="AD671" s="17">
        <v>579840.16</v>
      </c>
      <c r="AE671" s="16">
        <v>2.06576265805479E-2</v>
      </c>
      <c r="AF671" s="18">
        <v>3.56830037142826</v>
      </c>
      <c r="AG671" s="16">
        <v>2.34946772613208E-2</v>
      </c>
      <c r="AH671" s="18">
        <v>2.3882222128250001</v>
      </c>
      <c r="AI671" s="16">
        <v>-2.6924762106855802E-3</v>
      </c>
      <c r="AJ671" s="15">
        <v>2700908.85</v>
      </c>
      <c r="AK671" s="16">
        <v>1.0751529639386101E-2</v>
      </c>
      <c r="AL671" s="17">
        <v>766031.46</v>
      </c>
      <c r="AM671" s="16">
        <v>-3.84554445433687E-3</v>
      </c>
      <c r="AN671" s="17">
        <v>1136565.82</v>
      </c>
      <c r="AO671" s="16">
        <v>5.0621958193815099E-3</v>
      </c>
      <c r="AP671" s="18">
        <v>3.5258458575578602</v>
      </c>
      <c r="AQ671" s="16">
        <v>1.46534244890036E-2</v>
      </c>
      <c r="AR671" s="18">
        <v>2.3763769792056602</v>
      </c>
      <c r="AS671" s="16">
        <v>5.6606783576873803E-3</v>
      </c>
    </row>
    <row r="672" spans="2:45" x14ac:dyDescent="0.2">
      <c r="B672" s="29"/>
      <c r="C672" s="29"/>
      <c r="D672" s="29"/>
      <c r="E672" s="14" t="s">
        <v>275</v>
      </c>
      <c r="F672" s="15">
        <v>827470.31</v>
      </c>
      <c r="G672" s="16">
        <v>1.8933949728194101E-2</v>
      </c>
      <c r="H672" s="17">
        <v>237474.23</v>
      </c>
      <c r="I672" s="16">
        <v>-6.17296754915529E-2</v>
      </c>
      <c r="J672" s="17">
        <v>362652.02</v>
      </c>
      <c r="K672" s="16">
        <v>-7.1808098538647905E-2</v>
      </c>
      <c r="L672" s="18">
        <v>3.4844635984291901</v>
      </c>
      <c r="M672" s="16">
        <v>8.5970559989740805E-2</v>
      </c>
      <c r="N672" s="18">
        <v>2.2817198426193799</v>
      </c>
      <c r="O672" s="16">
        <v>9.7762163324175699E-2</v>
      </c>
      <c r="P672" s="15">
        <v>2591859.25</v>
      </c>
      <c r="Q672" s="16">
        <v>-1.7254717590874099E-2</v>
      </c>
      <c r="R672" s="17">
        <v>769989.57</v>
      </c>
      <c r="S672" s="16">
        <v>-4.5053675655553502E-2</v>
      </c>
      <c r="T672" s="17">
        <v>1204396.95</v>
      </c>
      <c r="U672" s="16">
        <v>-4.0051344789929298E-2</v>
      </c>
      <c r="V672" s="18">
        <v>3.3660965693340499</v>
      </c>
      <c r="W672" s="16">
        <v>2.9110492763834601E-2</v>
      </c>
      <c r="X672" s="18">
        <v>2.15199752041883</v>
      </c>
      <c r="Y672" s="16">
        <v>2.3747756794415702E-2</v>
      </c>
      <c r="Z672" s="15">
        <v>5643097.4800000004</v>
      </c>
      <c r="AA672" s="16">
        <v>3.16501394952272E-2</v>
      </c>
      <c r="AB672" s="17">
        <v>1705113.81</v>
      </c>
      <c r="AC672" s="16">
        <v>4.6396274110743901E-2</v>
      </c>
      <c r="AD672" s="17">
        <v>2631059.06</v>
      </c>
      <c r="AE672" s="16">
        <v>4.8045664766398002E-2</v>
      </c>
      <c r="AF672" s="18">
        <v>3.3095136799109</v>
      </c>
      <c r="AG672" s="16">
        <v>-1.40923042066911E-2</v>
      </c>
      <c r="AH672" s="18">
        <v>2.1448007632333401</v>
      </c>
      <c r="AI672" s="16">
        <v>-1.5643903526689502E-2</v>
      </c>
      <c r="AJ672" s="15">
        <v>10208596.779999999</v>
      </c>
      <c r="AK672" s="16">
        <v>6.2082544836723499E-2</v>
      </c>
      <c r="AL672" s="17">
        <v>3076646.91</v>
      </c>
      <c r="AM672" s="16">
        <v>8.9121091547342102E-2</v>
      </c>
      <c r="AN672" s="17">
        <v>4794581.0199999996</v>
      </c>
      <c r="AO672" s="16">
        <v>7.9151628788844394E-2</v>
      </c>
      <c r="AP672" s="18">
        <v>3.3180917663379201</v>
      </c>
      <c r="AQ672" s="16">
        <v>-2.4826024324076001E-2</v>
      </c>
      <c r="AR672" s="18">
        <v>2.1291947591282998</v>
      </c>
      <c r="AS672" s="16">
        <v>-1.5817132177502899E-2</v>
      </c>
    </row>
    <row r="673" spans="2:45" x14ac:dyDescent="0.2">
      <c r="B673" s="29"/>
      <c r="C673" s="29"/>
      <c r="D673" s="29"/>
      <c r="E673" s="14" t="s">
        <v>276</v>
      </c>
      <c r="F673" s="15">
        <v>333486.14</v>
      </c>
      <c r="G673" s="16">
        <v>-0.111576082644814</v>
      </c>
      <c r="H673" s="17">
        <v>95367.58</v>
      </c>
      <c r="I673" s="16">
        <v>-0.16707129262863399</v>
      </c>
      <c r="J673" s="17">
        <v>127383.8</v>
      </c>
      <c r="K673" s="16">
        <v>-0.194412788837214</v>
      </c>
      <c r="L673" s="18">
        <v>3.49685018745364</v>
      </c>
      <c r="M673" s="16">
        <v>6.6626602604389906E-2</v>
      </c>
      <c r="N673" s="18">
        <v>2.6179635087036202</v>
      </c>
      <c r="O673" s="16">
        <v>0.102827732422457</v>
      </c>
      <c r="P673" s="15">
        <v>1061103.1299999999</v>
      </c>
      <c r="Q673" s="16">
        <v>-0.13999481502125999</v>
      </c>
      <c r="R673" s="17">
        <v>314914.65999999997</v>
      </c>
      <c r="S673" s="16">
        <v>-0.122024543359709</v>
      </c>
      <c r="T673" s="17">
        <v>440115.84</v>
      </c>
      <c r="U673" s="16">
        <v>-0.10016266412597701</v>
      </c>
      <c r="V673" s="18">
        <v>3.3694942305956799</v>
      </c>
      <c r="W673" s="16">
        <v>-2.0467851949206899E-2</v>
      </c>
      <c r="X673" s="18">
        <v>2.4109632818487099</v>
      </c>
      <c r="Y673" s="16">
        <v>-4.4265945974105998E-2</v>
      </c>
      <c r="Z673" s="15">
        <v>2171213.91</v>
      </c>
      <c r="AA673" s="16">
        <v>-0.16436324658332199</v>
      </c>
      <c r="AB673" s="17">
        <v>643089.1</v>
      </c>
      <c r="AC673" s="16">
        <v>-0.14808212961299</v>
      </c>
      <c r="AD673" s="17">
        <v>844005.04</v>
      </c>
      <c r="AE673" s="16">
        <v>-0.15565430873085701</v>
      </c>
      <c r="AF673" s="18">
        <v>3.3762256427608599</v>
      </c>
      <c r="AG673" s="16">
        <v>-1.9111134460574698E-2</v>
      </c>
      <c r="AH673" s="18">
        <v>2.5725129674581102</v>
      </c>
      <c r="AI673" s="16">
        <v>-1.03144220933661E-2</v>
      </c>
      <c r="AJ673" s="15">
        <v>3932120.04</v>
      </c>
      <c r="AK673" s="16">
        <v>-0.14422139152470501</v>
      </c>
      <c r="AL673" s="17">
        <v>1170176.48</v>
      </c>
      <c r="AM673" s="16">
        <v>-0.114366943889311</v>
      </c>
      <c r="AN673" s="17">
        <v>1526971.08</v>
      </c>
      <c r="AO673" s="16">
        <v>-0.158329856026977</v>
      </c>
      <c r="AP673" s="18">
        <v>3.3602795024558998</v>
      </c>
      <c r="AQ673" s="16">
        <v>-3.3709725974437103E-2</v>
      </c>
      <c r="AR673" s="18">
        <v>2.57511100996097</v>
      </c>
      <c r="AS673" s="16">
        <v>1.6762462828578E-2</v>
      </c>
    </row>
    <row r="674" spans="2:45" x14ac:dyDescent="0.2">
      <c r="B674" s="29"/>
      <c r="C674" s="29"/>
      <c r="D674" s="29"/>
      <c r="E674" s="14" t="s">
        <v>277</v>
      </c>
      <c r="F674" s="15">
        <v>175434.35</v>
      </c>
      <c r="G674" s="16">
        <v>1.02652567261481E-2</v>
      </c>
      <c r="H674" s="17">
        <v>52198.29</v>
      </c>
      <c r="I674" s="16">
        <v>9.3819518141624106E-3</v>
      </c>
      <c r="J674" s="17">
        <v>82140.27</v>
      </c>
      <c r="K674" s="16">
        <v>8.5091915967175202E-3</v>
      </c>
      <c r="L674" s="18">
        <v>3.36092140183136</v>
      </c>
      <c r="M674" s="16">
        <v>8.7509481460219796E-4</v>
      </c>
      <c r="N674" s="18">
        <v>2.1357897898314699</v>
      </c>
      <c r="O674" s="16">
        <v>1.7412485122227099E-3</v>
      </c>
      <c r="P674" s="15">
        <v>596292.6</v>
      </c>
      <c r="Q674" s="16">
        <v>2.1062207946770699E-2</v>
      </c>
      <c r="R674" s="17">
        <v>179486.94</v>
      </c>
      <c r="S674" s="16">
        <v>-9.7268997716633693E-3</v>
      </c>
      <c r="T674" s="17">
        <v>282031.09000000003</v>
      </c>
      <c r="U674" s="16">
        <v>8.7226651091608601E-3</v>
      </c>
      <c r="V674" s="18">
        <v>3.32220606134352</v>
      </c>
      <c r="W674" s="16">
        <v>3.1091531933296699E-2</v>
      </c>
      <c r="X674" s="18">
        <v>2.1142796703725102</v>
      </c>
      <c r="Y674" s="16">
        <v>1.22328398720716E-2</v>
      </c>
      <c r="Z674" s="15">
        <v>1188615.46</v>
      </c>
      <c r="AA674" s="16">
        <v>-1.62032578487431E-3</v>
      </c>
      <c r="AB674" s="17">
        <v>355457.23</v>
      </c>
      <c r="AC674" s="16">
        <v>-4.0446056497073897E-2</v>
      </c>
      <c r="AD674" s="17">
        <v>553462.28</v>
      </c>
      <c r="AE674" s="16">
        <v>-1.6937570482031698E-2</v>
      </c>
      <c r="AF674" s="18">
        <v>3.34390570702416</v>
      </c>
      <c r="AG674" s="16">
        <v>4.0462269969381098E-2</v>
      </c>
      <c r="AH674" s="18">
        <v>2.14759976054737</v>
      </c>
      <c r="AI674" s="16">
        <v>1.5581151549722101E-2</v>
      </c>
      <c r="AJ674" s="15">
        <v>2235614.67</v>
      </c>
      <c r="AK674" s="16">
        <v>-3.7197465589262298E-2</v>
      </c>
      <c r="AL674" s="17">
        <v>669094.14</v>
      </c>
      <c r="AM674" s="16">
        <v>-7.1426303355012905E-2</v>
      </c>
      <c r="AN674" s="17">
        <v>1046382.4</v>
      </c>
      <c r="AO674" s="16">
        <v>-4.7740075553776899E-2</v>
      </c>
      <c r="AP674" s="18">
        <v>3.3412557910012501</v>
      </c>
      <c r="AQ674" s="16">
        <v>3.6861735249902501E-2</v>
      </c>
      <c r="AR674" s="18">
        <v>2.1365178447191</v>
      </c>
      <c r="AS674" s="16">
        <v>1.1071147376747499E-2</v>
      </c>
    </row>
    <row r="675" spans="2:45" x14ac:dyDescent="0.2">
      <c r="B675" s="29"/>
      <c r="C675" s="29"/>
      <c r="D675" s="29"/>
      <c r="E675" s="14" t="s">
        <v>278</v>
      </c>
      <c r="F675" s="15">
        <v>649692.85</v>
      </c>
      <c r="G675" s="16">
        <v>0.13459463388287199</v>
      </c>
      <c r="H675" s="17">
        <v>191349.13</v>
      </c>
      <c r="I675" s="16">
        <v>7.95866916004275E-2</v>
      </c>
      <c r="J675" s="17">
        <v>300430.71999999997</v>
      </c>
      <c r="K675" s="16">
        <v>0.101328787407395</v>
      </c>
      <c r="L675" s="18">
        <v>3.3953269084630802</v>
      </c>
      <c r="M675" s="16">
        <v>5.0952779161160297E-2</v>
      </c>
      <c r="N675" s="18">
        <v>2.1625380054343299</v>
      </c>
      <c r="O675" s="16">
        <v>3.0205191089018001E-2</v>
      </c>
      <c r="P675" s="15">
        <v>2113951.21</v>
      </c>
      <c r="Q675" s="16">
        <v>0.104948265405228</v>
      </c>
      <c r="R675" s="17">
        <v>632490.42000000004</v>
      </c>
      <c r="S675" s="16">
        <v>5.9541221920643601E-2</v>
      </c>
      <c r="T675" s="17">
        <v>1000409.12</v>
      </c>
      <c r="U675" s="16">
        <v>7.8928765078711702E-2</v>
      </c>
      <c r="V675" s="18">
        <v>3.3422659745581602</v>
      </c>
      <c r="W675" s="16">
        <v>4.2855381692723599E-2</v>
      </c>
      <c r="X675" s="18">
        <v>2.11308670396767</v>
      </c>
      <c r="Y675" s="16">
        <v>2.4116050260850799E-2</v>
      </c>
      <c r="Z675" s="15">
        <v>4318765.76</v>
      </c>
      <c r="AA675" s="16">
        <v>7.4099920173309602E-2</v>
      </c>
      <c r="AB675" s="17">
        <v>1307995.98</v>
      </c>
      <c r="AC675" s="16">
        <v>5.8515867658857197E-2</v>
      </c>
      <c r="AD675" s="17">
        <v>2059627.58</v>
      </c>
      <c r="AE675" s="16">
        <v>9.1674687907048802E-2</v>
      </c>
      <c r="AF675" s="18">
        <v>3.3018188328071201</v>
      </c>
      <c r="AG675" s="16">
        <v>1.4722549742140399E-2</v>
      </c>
      <c r="AH675" s="18">
        <v>2.0968673181197199</v>
      </c>
      <c r="AI675" s="16">
        <v>-1.6098905588287801E-2</v>
      </c>
      <c r="AJ675" s="15">
        <v>8128075.8099999996</v>
      </c>
      <c r="AK675" s="16">
        <v>4.7866533855291403E-2</v>
      </c>
      <c r="AL675" s="17">
        <v>2448743.69</v>
      </c>
      <c r="AM675" s="16">
        <v>3.8519038644467103E-2</v>
      </c>
      <c r="AN675" s="17">
        <v>3807228.26</v>
      </c>
      <c r="AO675" s="16">
        <v>6.2791014763819597E-2</v>
      </c>
      <c r="AP675" s="18">
        <v>3.3192840243725099</v>
      </c>
      <c r="AQ675" s="16">
        <v>9.0007933056530393E-3</v>
      </c>
      <c r="AR675" s="18">
        <v>2.13490635573292</v>
      </c>
      <c r="AS675" s="16">
        <v>-1.4042724017425699E-2</v>
      </c>
    </row>
    <row r="676" spans="2:45" x14ac:dyDescent="0.2">
      <c r="B676" s="29"/>
      <c r="C676" s="29"/>
      <c r="D676" s="29"/>
      <c r="E676" s="14" t="s">
        <v>279</v>
      </c>
      <c r="F676" s="15">
        <v>269157.96999999997</v>
      </c>
      <c r="G676" s="16">
        <v>0.17469109899430799</v>
      </c>
      <c r="H676" s="17">
        <v>86122.91</v>
      </c>
      <c r="I676" s="16">
        <v>0.27805534985805702</v>
      </c>
      <c r="J676" s="17">
        <v>128066.83</v>
      </c>
      <c r="K676" s="16">
        <v>0.31924187709268897</v>
      </c>
      <c r="L676" s="18">
        <v>3.1252772345941402</v>
      </c>
      <c r="M676" s="16">
        <v>-8.08761927840045E-2</v>
      </c>
      <c r="N676" s="18">
        <v>2.1016993237046599</v>
      </c>
      <c r="O676" s="16">
        <v>-0.10957109580006499</v>
      </c>
      <c r="P676" s="15">
        <v>860978.72</v>
      </c>
      <c r="Q676" s="16">
        <v>0.13174882216015299</v>
      </c>
      <c r="R676" s="17">
        <v>269545.05</v>
      </c>
      <c r="S676" s="16">
        <v>0.133916695914304</v>
      </c>
      <c r="T676" s="17">
        <v>400161.96</v>
      </c>
      <c r="U676" s="16">
        <v>0.15253934429657401</v>
      </c>
      <c r="V676" s="18">
        <v>3.1941922880794902</v>
      </c>
      <c r="W676" s="16">
        <v>-1.91184569551016E-3</v>
      </c>
      <c r="X676" s="18">
        <v>2.1515756270286199</v>
      </c>
      <c r="Y676" s="16">
        <v>-1.8038882784613498E-2</v>
      </c>
      <c r="Z676" s="15">
        <v>1755047.41</v>
      </c>
      <c r="AA676" s="16">
        <v>8.5388811979538806E-2</v>
      </c>
      <c r="AB676" s="17">
        <v>540244.53</v>
      </c>
      <c r="AC676" s="16">
        <v>0.127633052446019</v>
      </c>
      <c r="AD676" s="17">
        <v>784240.54</v>
      </c>
      <c r="AE676" s="16">
        <v>0.14138865033970499</v>
      </c>
      <c r="AF676" s="18">
        <v>3.2486167143608098</v>
      </c>
      <c r="AG676" s="16">
        <v>-3.7462754727564697E-2</v>
      </c>
      <c r="AH676" s="18">
        <v>2.2378942690210799</v>
      </c>
      <c r="AI676" s="16">
        <v>-4.9062901005279297E-2</v>
      </c>
      <c r="AJ676" s="15">
        <v>3474534.65</v>
      </c>
      <c r="AK676" s="16">
        <v>5.5586981154057802E-2</v>
      </c>
      <c r="AL676" s="17">
        <v>1035975.99</v>
      </c>
      <c r="AM676" s="16">
        <v>6.3111572697397894E-2</v>
      </c>
      <c r="AN676" s="17">
        <v>1520750.84</v>
      </c>
      <c r="AO676" s="16">
        <v>5.6022865717338499E-2</v>
      </c>
      <c r="AP676" s="18">
        <v>3.3538756530448199</v>
      </c>
      <c r="AQ676" s="16">
        <v>-7.0778944906489602E-3</v>
      </c>
      <c r="AR676" s="18">
        <v>2.2847494531056798</v>
      </c>
      <c r="AS676" s="16">
        <v>-4.1276053524134498E-4</v>
      </c>
    </row>
    <row r="677" spans="2:45" x14ac:dyDescent="0.2">
      <c r="B677" s="29"/>
      <c r="C677" s="29"/>
      <c r="D677" s="29"/>
      <c r="E677" s="14" t="s">
        <v>280</v>
      </c>
      <c r="F677" s="15">
        <v>255594.44</v>
      </c>
      <c r="G677" s="16">
        <v>0.161742637318603</v>
      </c>
      <c r="H677" s="17">
        <v>70549.09</v>
      </c>
      <c r="I677" s="16">
        <v>0.264607525650085</v>
      </c>
      <c r="J677" s="17">
        <v>117736.26</v>
      </c>
      <c r="K677" s="16">
        <v>0.303108966568781</v>
      </c>
      <c r="L677" s="18">
        <v>3.6229303595553102</v>
      </c>
      <c r="M677" s="16">
        <v>-8.1341353933982605E-2</v>
      </c>
      <c r="N677" s="18">
        <v>2.1709067368030901</v>
      </c>
      <c r="O677" s="16">
        <v>-0.108483889587844</v>
      </c>
      <c r="P677" s="15">
        <v>785293.08</v>
      </c>
      <c r="Q677" s="16">
        <v>6.4487096236879399E-2</v>
      </c>
      <c r="R677" s="17">
        <v>226339.61</v>
      </c>
      <c r="S677" s="16">
        <v>0.164179951237472</v>
      </c>
      <c r="T677" s="17">
        <v>387247.85</v>
      </c>
      <c r="U677" s="16">
        <v>0.17062035242624499</v>
      </c>
      <c r="V677" s="18">
        <v>3.4695344752074102</v>
      </c>
      <c r="W677" s="16">
        <v>-8.5633543933326894E-2</v>
      </c>
      <c r="X677" s="18">
        <v>2.0278823497664402</v>
      </c>
      <c r="Y677" s="16">
        <v>-9.0664113236534699E-2</v>
      </c>
      <c r="Z677" s="15">
        <v>1654670.81</v>
      </c>
      <c r="AA677" s="16">
        <v>-7.6973983432157998E-3</v>
      </c>
      <c r="AB677" s="17">
        <v>498204.43</v>
      </c>
      <c r="AC677" s="16">
        <v>7.2125977426633403E-2</v>
      </c>
      <c r="AD677" s="17">
        <v>867023.67</v>
      </c>
      <c r="AE677" s="16">
        <v>7.7411144898895806E-2</v>
      </c>
      <c r="AF677" s="18">
        <v>3.3212687610987301</v>
      </c>
      <c r="AG677" s="16">
        <v>-7.4453354783404202E-2</v>
      </c>
      <c r="AH677" s="18">
        <v>1.90844940830739</v>
      </c>
      <c r="AI677" s="16">
        <v>-7.8993561227824693E-2</v>
      </c>
      <c r="AJ677" s="15">
        <v>3130074.24</v>
      </c>
      <c r="AK677" s="16">
        <v>-4.9909495705651702E-2</v>
      </c>
      <c r="AL677" s="17">
        <v>910573.41</v>
      </c>
      <c r="AM677" s="16">
        <v>-6.4995406165493097E-2</v>
      </c>
      <c r="AN677" s="17">
        <v>1583301.4</v>
      </c>
      <c r="AO677" s="16">
        <v>-7.4612118427825294E-2</v>
      </c>
      <c r="AP677" s="18">
        <v>3.4374759965810999</v>
      </c>
      <c r="AQ677" s="16">
        <v>1.6134584321102902E-2</v>
      </c>
      <c r="AR677" s="18">
        <v>1.97692886521796</v>
      </c>
      <c r="AS677" s="16">
        <v>2.66943443004737E-2</v>
      </c>
    </row>
    <row r="678" spans="2:45" x14ac:dyDescent="0.2">
      <c r="B678" s="29"/>
      <c r="C678" s="29"/>
      <c r="D678" s="29"/>
      <c r="E678" s="14" t="s">
        <v>281</v>
      </c>
      <c r="F678" s="15">
        <v>211715.31</v>
      </c>
      <c r="G678" s="16">
        <v>1.0722286204013E-2</v>
      </c>
      <c r="H678" s="17">
        <v>58020.5</v>
      </c>
      <c r="I678" s="16">
        <v>2.5832836657949498E-2</v>
      </c>
      <c r="J678" s="17">
        <v>90996.26</v>
      </c>
      <c r="K678" s="16">
        <v>3.7915706602703998E-2</v>
      </c>
      <c r="L678" s="18">
        <v>3.6489742418627902</v>
      </c>
      <c r="M678" s="16">
        <v>-1.4730031944741699E-2</v>
      </c>
      <c r="N678" s="18">
        <v>2.3266374903759801</v>
      </c>
      <c r="O678" s="16">
        <v>-2.6200027830487499E-2</v>
      </c>
      <c r="P678" s="15">
        <v>672905.85</v>
      </c>
      <c r="Q678" s="16">
        <v>-4.2348942639463198E-2</v>
      </c>
      <c r="R678" s="17">
        <v>192278.13</v>
      </c>
      <c r="S678" s="16">
        <v>-1.15270698113997E-2</v>
      </c>
      <c r="T678" s="17">
        <v>308772.74</v>
      </c>
      <c r="U678" s="16">
        <v>-7.7346011028552198E-3</v>
      </c>
      <c r="V678" s="18">
        <v>3.49964839995063</v>
      </c>
      <c r="W678" s="16">
        <v>-3.1181301871547201E-2</v>
      </c>
      <c r="X678" s="18">
        <v>2.1792916369495599</v>
      </c>
      <c r="Y678" s="16">
        <v>-3.4884156572505799E-2</v>
      </c>
      <c r="Z678" s="15">
        <v>1380387.78</v>
      </c>
      <c r="AA678" s="16">
        <v>-3.10795225077748E-2</v>
      </c>
      <c r="AB678" s="17">
        <v>396975.8</v>
      </c>
      <c r="AC678" s="16">
        <v>-2.39201774493437E-3</v>
      </c>
      <c r="AD678" s="17">
        <v>634531.78</v>
      </c>
      <c r="AE678" s="16">
        <v>-6.3813430154493703E-3</v>
      </c>
      <c r="AF678" s="18">
        <v>3.47725926870101</v>
      </c>
      <c r="AG678" s="16">
        <v>-2.87562903195634E-2</v>
      </c>
      <c r="AH678" s="18">
        <v>2.1754430960100999</v>
      </c>
      <c r="AI678" s="16">
        <v>-2.4856799254635499E-2</v>
      </c>
      <c r="AJ678" s="15">
        <v>2731601.7</v>
      </c>
      <c r="AK678" s="16">
        <v>-1.7766703628043699E-2</v>
      </c>
      <c r="AL678" s="17">
        <v>780826.71</v>
      </c>
      <c r="AM678" s="16">
        <v>-2.1659980235401E-2</v>
      </c>
      <c r="AN678" s="17">
        <v>1240344.58</v>
      </c>
      <c r="AO678" s="16">
        <v>-4.1510100461323501E-2</v>
      </c>
      <c r="AP678" s="18">
        <v>3.4983456188377602</v>
      </c>
      <c r="AQ678" s="16">
        <v>3.9794718898384504E-3</v>
      </c>
      <c r="AR678" s="18">
        <v>2.2022926080750902</v>
      </c>
      <c r="AS678" s="16">
        <v>2.47716714017619E-2</v>
      </c>
    </row>
    <row r="679" spans="2:45" x14ac:dyDescent="0.2">
      <c r="B679" s="29"/>
      <c r="C679" s="29"/>
      <c r="D679" s="29"/>
      <c r="E679" s="14" t="s">
        <v>282</v>
      </c>
      <c r="F679" s="15">
        <v>533694.16</v>
      </c>
      <c r="G679" s="16">
        <v>4.00074206325544E-2</v>
      </c>
      <c r="H679" s="17">
        <v>142585.19</v>
      </c>
      <c r="I679" s="16">
        <v>-1.3127269792252699E-4</v>
      </c>
      <c r="J679" s="17">
        <v>232542.52</v>
      </c>
      <c r="K679" s="16">
        <v>2.2695376063188801E-2</v>
      </c>
      <c r="L679" s="18">
        <v>3.74298452735519</v>
      </c>
      <c r="M679" s="16">
        <v>4.01439631368233E-2</v>
      </c>
      <c r="N679" s="18">
        <v>2.2950390320015499</v>
      </c>
      <c r="O679" s="16">
        <v>1.69278604113841E-2</v>
      </c>
      <c r="P679" s="15">
        <v>1724787.48</v>
      </c>
      <c r="Q679" s="16">
        <v>2.70111856906388E-2</v>
      </c>
      <c r="R679" s="17">
        <v>467417.85</v>
      </c>
      <c r="S679" s="16">
        <v>1.36927841823109E-3</v>
      </c>
      <c r="T679" s="17">
        <v>761869.56</v>
      </c>
      <c r="U679" s="16">
        <v>2.4178515250424401E-2</v>
      </c>
      <c r="V679" s="18">
        <v>3.6900334037307299</v>
      </c>
      <c r="W679" s="16">
        <v>2.56068443730487E-2</v>
      </c>
      <c r="X679" s="18">
        <v>2.2638881647929301</v>
      </c>
      <c r="Y679" s="16">
        <v>2.7657975616894501E-3</v>
      </c>
      <c r="Z679" s="15">
        <v>3494248.36</v>
      </c>
      <c r="AA679" s="16">
        <v>3.0701348904568201E-2</v>
      </c>
      <c r="AB679" s="17">
        <v>932717.93</v>
      </c>
      <c r="AC679" s="16">
        <v>-4.4232240509134097E-3</v>
      </c>
      <c r="AD679" s="17">
        <v>1506587.41</v>
      </c>
      <c r="AE679" s="16">
        <v>1.1473621291390099E-2</v>
      </c>
      <c r="AF679" s="18">
        <v>3.7463076966902502</v>
      </c>
      <c r="AG679" s="16">
        <v>3.5280627073685303E-2</v>
      </c>
      <c r="AH679" s="18">
        <v>2.31931339450129</v>
      </c>
      <c r="AI679" s="16">
        <v>1.90096184501868E-2</v>
      </c>
      <c r="AJ679" s="15">
        <v>6662191.9000000004</v>
      </c>
      <c r="AK679" s="16">
        <v>-1.59820356285124E-2</v>
      </c>
      <c r="AL679" s="17">
        <v>1810502.22</v>
      </c>
      <c r="AM679" s="16">
        <v>-4.1717731325165701E-2</v>
      </c>
      <c r="AN679" s="17">
        <v>2921213.06</v>
      </c>
      <c r="AO679" s="16">
        <v>-2.8089463026719799E-2</v>
      </c>
      <c r="AP679" s="18">
        <v>3.6797479872739398</v>
      </c>
      <c r="AQ679" s="16">
        <v>2.6856070009770701E-2</v>
      </c>
      <c r="AR679" s="18">
        <v>2.2806251249609302</v>
      </c>
      <c r="AS679" s="16">
        <v>1.2457347603116099E-2</v>
      </c>
    </row>
    <row r="680" spans="2:45" x14ac:dyDescent="0.2">
      <c r="B680" s="29"/>
      <c r="C680" s="29"/>
      <c r="D680" s="29"/>
      <c r="E680" s="14" t="s">
        <v>283</v>
      </c>
      <c r="F680" s="15">
        <v>478823.86</v>
      </c>
      <c r="G680" s="16">
        <v>-5.5021101799568199E-2</v>
      </c>
      <c r="H680" s="17">
        <v>130106.76</v>
      </c>
      <c r="I680" s="16">
        <v>-7.4232519219706194E-2</v>
      </c>
      <c r="J680" s="17">
        <v>208227.34</v>
      </c>
      <c r="K680" s="16">
        <v>-0.11420928886130401</v>
      </c>
      <c r="L680" s="18">
        <v>3.6802381367424699</v>
      </c>
      <c r="M680" s="16">
        <v>2.07518818914934E-2</v>
      </c>
      <c r="N680" s="18">
        <v>2.2995244524566298</v>
      </c>
      <c r="O680" s="16">
        <v>6.6819606841043794E-2</v>
      </c>
      <c r="P680" s="15">
        <v>1540734.62</v>
      </c>
      <c r="Q680" s="16">
        <v>-0.110694166538207</v>
      </c>
      <c r="R680" s="17">
        <v>413771.75</v>
      </c>
      <c r="S680" s="16">
        <v>-0.117790719531085</v>
      </c>
      <c r="T680" s="17">
        <v>660751.93000000005</v>
      </c>
      <c r="U680" s="16">
        <v>-0.21248266453849901</v>
      </c>
      <c r="V680" s="18">
        <v>3.72363415337079</v>
      </c>
      <c r="W680" s="16">
        <v>8.0440697575816095E-3</v>
      </c>
      <c r="X680" s="18">
        <v>2.33178981406834</v>
      </c>
      <c r="Y680" s="16">
        <v>0.12925239028629401</v>
      </c>
      <c r="Z680" s="15">
        <v>3225832.42</v>
      </c>
      <c r="AA680" s="16">
        <v>-0.111704760219449</v>
      </c>
      <c r="AB680" s="17">
        <v>863682.06</v>
      </c>
      <c r="AC680" s="16">
        <v>-0.10932749931586799</v>
      </c>
      <c r="AD680" s="17">
        <v>1376047.88</v>
      </c>
      <c r="AE680" s="16">
        <v>-0.212730375125329</v>
      </c>
      <c r="AF680" s="18">
        <v>3.7349767575350601</v>
      </c>
      <c r="AG680" s="16">
        <v>-2.6690628730030299E-3</v>
      </c>
      <c r="AH680" s="18">
        <v>2.34427338385929</v>
      </c>
      <c r="AI680" s="16">
        <v>0.128324035011464</v>
      </c>
      <c r="AJ680" s="15">
        <v>6263881.21</v>
      </c>
      <c r="AK680" s="16">
        <v>-0.12034998180035</v>
      </c>
      <c r="AL680" s="17">
        <v>1704057.63</v>
      </c>
      <c r="AM680" s="16">
        <v>-0.103585432846911</v>
      </c>
      <c r="AN680" s="17">
        <v>2761358.84</v>
      </c>
      <c r="AO680" s="16">
        <v>-0.179195780065314</v>
      </c>
      <c r="AP680" s="18">
        <v>3.6758623063704698</v>
      </c>
      <c r="AQ680" s="16">
        <v>-1.8701781037184301E-2</v>
      </c>
      <c r="AR680" s="18">
        <v>2.2684053659610601</v>
      </c>
      <c r="AS680" s="16">
        <v>7.1692855416417803E-2</v>
      </c>
    </row>
    <row r="681" spans="2:45" x14ac:dyDescent="0.2">
      <c r="B681" s="29"/>
      <c r="C681" s="29"/>
      <c r="D681" s="29"/>
      <c r="E681" s="14" t="s">
        <v>284</v>
      </c>
      <c r="F681" s="15">
        <v>537774.18999999994</v>
      </c>
      <c r="G681" s="16">
        <v>4.1152693048034102E-2</v>
      </c>
      <c r="H681" s="17">
        <v>145632.26999999999</v>
      </c>
      <c r="I681" s="16">
        <v>4.8059730773102903E-2</v>
      </c>
      <c r="J681" s="17">
        <v>221863.67999999999</v>
      </c>
      <c r="K681" s="16">
        <v>6.7805678146402801E-3</v>
      </c>
      <c r="L681" s="18">
        <v>3.6926856252395202</v>
      </c>
      <c r="M681" s="16">
        <v>-6.5903092374075796E-3</v>
      </c>
      <c r="N681" s="18">
        <v>2.4238946636060499</v>
      </c>
      <c r="O681" s="16">
        <v>3.4140632360439203E-2</v>
      </c>
      <c r="P681" s="15">
        <v>1693399.38</v>
      </c>
      <c r="Q681" s="16">
        <v>1.06281307386842E-2</v>
      </c>
      <c r="R681" s="17">
        <v>483097.17</v>
      </c>
      <c r="S681" s="16">
        <v>3.81918215793614E-2</v>
      </c>
      <c r="T681" s="17">
        <v>764953.91</v>
      </c>
      <c r="U681" s="16">
        <v>3.0240123711684601E-2</v>
      </c>
      <c r="V681" s="18">
        <v>3.5052976609239899</v>
      </c>
      <c r="W681" s="16">
        <v>-2.6549709088196899E-2</v>
      </c>
      <c r="X681" s="18">
        <v>2.213727334239</v>
      </c>
      <c r="Y681" s="16">
        <v>-1.9036331940114701E-2</v>
      </c>
      <c r="Z681" s="15">
        <v>3443028.92</v>
      </c>
      <c r="AA681" s="16">
        <v>3.14438606868069E-2</v>
      </c>
      <c r="AB681" s="17">
        <v>962197.36</v>
      </c>
      <c r="AC681" s="16">
        <v>3.8803116741785403E-2</v>
      </c>
      <c r="AD681" s="17">
        <v>1504558.99</v>
      </c>
      <c r="AE681" s="16">
        <v>2.8812612101218799E-2</v>
      </c>
      <c r="AF681" s="18">
        <v>3.5782980323288398</v>
      </c>
      <c r="AG681" s="16">
        <v>-7.0843607767184496E-3</v>
      </c>
      <c r="AH681" s="18">
        <v>2.2883974260125202</v>
      </c>
      <c r="AI681" s="16">
        <v>2.5575586405516999E-3</v>
      </c>
      <c r="AJ681" s="15">
        <v>6787656.1500000004</v>
      </c>
      <c r="AK681" s="16">
        <v>2.2301866302981199E-2</v>
      </c>
      <c r="AL681" s="17">
        <v>1897719.62</v>
      </c>
      <c r="AM681" s="16">
        <v>2.4502563448752401E-2</v>
      </c>
      <c r="AN681" s="17">
        <v>2989254.82</v>
      </c>
      <c r="AO681" s="16">
        <v>1.60669178128733E-2</v>
      </c>
      <c r="AP681" s="18">
        <v>3.5767434127070898</v>
      </c>
      <c r="AQ681" s="16">
        <v>-2.14806406961355E-3</v>
      </c>
      <c r="AR681" s="18">
        <v>2.2706850230988298</v>
      </c>
      <c r="AS681" s="16">
        <v>6.1363561600143203E-3</v>
      </c>
    </row>
    <row r="682" spans="2:45" x14ac:dyDescent="0.2">
      <c r="B682" s="29"/>
      <c r="C682" s="29"/>
      <c r="D682" s="29"/>
      <c r="E682" s="14" t="s">
        <v>285</v>
      </c>
      <c r="F682" s="15">
        <v>217850.02</v>
      </c>
      <c r="G682" s="16">
        <v>-1.03933896010685E-2</v>
      </c>
      <c r="H682" s="17">
        <v>59328.67</v>
      </c>
      <c r="I682" s="16">
        <v>-4.37542601275593E-2</v>
      </c>
      <c r="J682" s="17">
        <v>99333.22</v>
      </c>
      <c r="K682" s="16">
        <v>-3.8228616481572199E-2</v>
      </c>
      <c r="L682" s="18">
        <v>3.6719181468251398</v>
      </c>
      <c r="M682" s="16">
        <v>3.4887340288638699E-2</v>
      </c>
      <c r="N682" s="18">
        <v>2.1931235089328598</v>
      </c>
      <c r="O682" s="16">
        <v>2.89416251694606E-2</v>
      </c>
      <c r="P682" s="15">
        <v>673552.34</v>
      </c>
      <c r="Q682" s="16">
        <v>-2.5547310508346799E-2</v>
      </c>
      <c r="R682" s="17">
        <v>206279.82</v>
      </c>
      <c r="S682" s="16">
        <v>-3.6712726705072402E-3</v>
      </c>
      <c r="T682" s="17">
        <v>355005.54</v>
      </c>
      <c r="U682" s="16">
        <v>2.04758878370026E-3</v>
      </c>
      <c r="V682" s="18">
        <v>3.2652362213618402</v>
      </c>
      <c r="W682" s="16">
        <v>-2.19566466747124E-2</v>
      </c>
      <c r="X682" s="18">
        <v>1.89730092662779</v>
      </c>
      <c r="Y682" s="16">
        <v>-2.7538511744279699E-2</v>
      </c>
      <c r="Z682" s="15">
        <v>1380905.86</v>
      </c>
      <c r="AA682" s="16">
        <v>2.8267408291017299E-3</v>
      </c>
      <c r="AB682" s="17">
        <v>404904.77</v>
      </c>
      <c r="AC682" s="16">
        <v>3.4909624175377E-3</v>
      </c>
      <c r="AD682" s="17">
        <v>689041.48</v>
      </c>
      <c r="AE682" s="16">
        <v>1.8636158649351199E-3</v>
      </c>
      <c r="AF682" s="18">
        <v>3.4104460167263499</v>
      </c>
      <c r="AG682" s="16">
        <v>-6.61910882421762E-4</v>
      </c>
      <c r="AH682" s="18">
        <v>2.0040968505988901</v>
      </c>
      <c r="AI682" s="16">
        <v>9.6133340797610698E-4</v>
      </c>
      <c r="AJ682" s="15">
        <v>2796441.24</v>
      </c>
      <c r="AK682" s="16">
        <v>-5.9341450894359101E-3</v>
      </c>
      <c r="AL682" s="17">
        <v>818707.5</v>
      </c>
      <c r="AM682" s="16">
        <v>-6.7236681787169296E-3</v>
      </c>
      <c r="AN682" s="17">
        <v>1393750.44</v>
      </c>
      <c r="AO682" s="16">
        <v>5.1036678199014298E-3</v>
      </c>
      <c r="AP682" s="18">
        <v>3.4156780535172802</v>
      </c>
      <c r="AQ682" s="16">
        <v>7.9486751469586296E-4</v>
      </c>
      <c r="AR682" s="18">
        <v>2.0064146060466901</v>
      </c>
      <c r="AS682" s="16">
        <v>-1.09817656255088E-2</v>
      </c>
    </row>
    <row r="683" spans="2:45" x14ac:dyDescent="0.2">
      <c r="B683" s="29"/>
      <c r="C683" s="29"/>
      <c r="D683" s="29"/>
      <c r="E683" s="14" t="s">
        <v>286</v>
      </c>
      <c r="F683" s="15">
        <v>389324.13</v>
      </c>
      <c r="G683" s="16">
        <v>2.78705956012874E-2</v>
      </c>
      <c r="H683" s="17">
        <v>108322.73</v>
      </c>
      <c r="I683" s="16">
        <v>-9.5115401981695699E-3</v>
      </c>
      <c r="J683" s="17">
        <v>156599.17000000001</v>
      </c>
      <c r="K683" s="16">
        <v>-3.4399782559983702E-2</v>
      </c>
      <c r="L683" s="18">
        <v>3.5941129807197401</v>
      </c>
      <c r="M683" s="16">
        <v>3.7741111902440803E-2</v>
      </c>
      <c r="N683" s="18">
        <v>2.4861187323023501</v>
      </c>
      <c r="O683" s="16">
        <v>6.4488778105664904E-2</v>
      </c>
      <c r="P683" s="15">
        <v>1243242.1100000001</v>
      </c>
      <c r="Q683" s="16">
        <v>-2.2325501059099601E-2</v>
      </c>
      <c r="R683" s="17">
        <v>371005.45</v>
      </c>
      <c r="S683" s="16">
        <v>-3.4819305609258999E-2</v>
      </c>
      <c r="T683" s="17">
        <v>563648.97</v>
      </c>
      <c r="U683" s="16">
        <v>-2.3620662673929298E-2</v>
      </c>
      <c r="V683" s="18">
        <v>3.3510076738764898</v>
      </c>
      <c r="W683" s="16">
        <v>1.29445238832154E-2</v>
      </c>
      <c r="X683" s="18">
        <v>2.2057027976117798</v>
      </c>
      <c r="Y683" s="16">
        <v>1.32649428896826E-3</v>
      </c>
      <c r="Z683" s="15">
        <v>2613206.11</v>
      </c>
      <c r="AA683" s="16">
        <v>2.8197515147670299E-2</v>
      </c>
      <c r="AB683" s="17">
        <v>792416.79</v>
      </c>
      <c r="AC683" s="16">
        <v>3.8617752791537403E-2</v>
      </c>
      <c r="AD683" s="17">
        <v>1163215.24</v>
      </c>
      <c r="AE683" s="16">
        <v>3.6975612528797698E-2</v>
      </c>
      <c r="AF683" s="18">
        <v>3.2977672141449701</v>
      </c>
      <c r="AG683" s="16">
        <v>-1.0032793697065299E-2</v>
      </c>
      <c r="AH683" s="18">
        <v>2.2465370295526701</v>
      </c>
      <c r="AI683" s="16">
        <v>-8.4650952973917108E-3</v>
      </c>
      <c r="AJ683" s="15">
        <v>4879038.1100000003</v>
      </c>
      <c r="AK683" s="16">
        <v>7.0343810283767794E-2</v>
      </c>
      <c r="AL683" s="17">
        <v>1472735.78</v>
      </c>
      <c r="AM683" s="16">
        <v>9.4699370982752704E-2</v>
      </c>
      <c r="AN683" s="17">
        <v>2219715.0299999998</v>
      </c>
      <c r="AO683" s="16">
        <v>9.1693621763815597E-2</v>
      </c>
      <c r="AP683" s="18">
        <v>3.31290797457233</v>
      </c>
      <c r="AQ683" s="16">
        <v>-2.2248629481827601E-2</v>
      </c>
      <c r="AR683" s="18">
        <v>2.1980470664290599</v>
      </c>
      <c r="AS683" s="16">
        <v>-1.95565963329104E-2</v>
      </c>
    </row>
    <row r="684" spans="2:45" x14ac:dyDescent="0.2">
      <c r="B684" s="29"/>
      <c r="C684" s="29"/>
      <c r="D684" s="29"/>
      <c r="E684" s="14" t="s">
        <v>287</v>
      </c>
      <c r="F684" s="15">
        <v>511378.34</v>
      </c>
      <c r="G684" s="16">
        <v>4.0844284626264001E-2</v>
      </c>
      <c r="H684" s="17">
        <v>136054.04999999999</v>
      </c>
      <c r="I684" s="16">
        <v>-0.147602956066302</v>
      </c>
      <c r="J684" s="17">
        <v>195212.2</v>
      </c>
      <c r="K684" s="16">
        <v>-0.18724964315328099</v>
      </c>
      <c r="L684" s="18">
        <v>3.7586410694867198</v>
      </c>
      <c r="M684" s="16">
        <v>0.22107918139052599</v>
      </c>
      <c r="N684" s="18">
        <v>2.6196023609180199</v>
      </c>
      <c r="O684" s="16">
        <v>0.28064451262069701</v>
      </c>
      <c r="P684" s="15">
        <v>1661942.04</v>
      </c>
      <c r="Q684" s="16">
        <v>6.23163393460213E-2</v>
      </c>
      <c r="R684" s="17">
        <v>483544.5</v>
      </c>
      <c r="S684" s="16">
        <v>-3.0033127689191301E-2</v>
      </c>
      <c r="T684" s="17">
        <v>759620.95</v>
      </c>
      <c r="U684" s="16">
        <v>-9.8916473864155592E-3</v>
      </c>
      <c r="V684" s="18">
        <v>3.4369991593328</v>
      </c>
      <c r="W684" s="16">
        <v>9.5208887717168206E-2</v>
      </c>
      <c r="X684" s="18">
        <v>2.1878570358018701</v>
      </c>
      <c r="Y684" s="16">
        <v>7.2929378427956798E-2</v>
      </c>
      <c r="Z684" s="15">
        <v>3523268.59</v>
      </c>
      <c r="AA684" s="16">
        <v>6.4284479346367093E-2</v>
      </c>
      <c r="AB684" s="17">
        <v>1074828.68</v>
      </c>
      <c r="AC684" s="16">
        <v>5.7797224403518102E-2</v>
      </c>
      <c r="AD684" s="17">
        <v>1599339.94</v>
      </c>
      <c r="AE684" s="16">
        <v>4.3892177723097003E-2</v>
      </c>
      <c r="AF684" s="18">
        <v>3.2779815570235802</v>
      </c>
      <c r="AG684" s="16">
        <v>6.13279633675262E-3</v>
      </c>
      <c r="AH684" s="18">
        <v>2.2029516689241202</v>
      </c>
      <c r="AI684" s="16">
        <v>1.9534873484490799E-2</v>
      </c>
      <c r="AJ684" s="15">
        <v>6085666.0099999998</v>
      </c>
      <c r="AK684" s="16">
        <v>9.3270338702780495E-2</v>
      </c>
      <c r="AL684" s="17">
        <v>1858066.19</v>
      </c>
      <c r="AM684" s="16">
        <v>0.114310853154606</v>
      </c>
      <c r="AN684" s="17">
        <v>2860848.7</v>
      </c>
      <c r="AO684" s="16">
        <v>8.3342840696510906E-2</v>
      </c>
      <c r="AP684" s="18">
        <v>3.2752686867414602</v>
      </c>
      <c r="AQ684" s="16">
        <v>-1.88820869798225E-2</v>
      </c>
      <c r="AR684" s="18">
        <v>2.1272239982491898</v>
      </c>
      <c r="AS684" s="16">
        <v>9.1637638920352201E-3</v>
      </c>
    </row>
    <row r="685" spans="2:45" x14ac:dyDescent="0.2">
      <c r="B685" s="29"/>
      <c r="C685" s="29"/>
      <c r="D685" s="29"/>
      <c r="E685" s="14" t="s">
        <v>288</v>
      </c>
      <c r="F685" s="15">
        <v>557156.89</v>
      </c>
      <c r="G685" s="16">
        <v>0.13803333073858501</v>
      </c>
      <c r="H685" s="17">
        <v>149534.09</v>
      </c>
      <c r="I685" s="16">
        <v>4.6929778438947398E-2</v>
      </c>
      <c r="J685" s="17">
        <v>238825.2</v>
      </c>
      <c r="K685" s="16">
        <v>6.0623797709045697E-2</v>
      </c>
      <c r="L685" s="18">
        <v>3.7259523229786602</v>
      </c>
      <c r="M685" s="16">
        <v>8.7019735397612305E-2</v>
      </c>
      <c r="N685" s="18">
        <v>2.3329066195694601</v>
      </c>
      <c r="O685" s="16">
        <v>7.2984910575026707E-2</v>
      </c>
      <c r="P685" s="15">
        <v>1690315.05</v>
      </c>
      <c r="Q685" s="16">
        <v>5.4197439986355102E-2</v>
      </c>
      <c r="R685" s="17">
        <v>458535.42</v>
      </c>
      <c r="S685" s="16">
        <v>-2.32683598157335E-2</v>
      </c>
      <c r="T685" s="17">
        <v>733444.94</v>
      </c>
      <c r="U685" s="16">
        <v>7.7367982442876002E-3</v>
      </c>
      <c r="V685" s="18">
        <v>3.6863347437805398</v>
      </c>
      <c r="W685" s="16">
        <v>7.93112423259619E-2</v>
      </c>
      <c r="X685" s="18">
        <v>2.3046243253106402</v>
      </c>
      <c r="Y685" s="16">
        <v>4.6103944822708298E-2</v>
      </c>
      <c r="Z685" s="15">
        <v>3288231.43</v>
      </c>
      <c r="AA685" s="16">
        <v>2.8651747229565601E-2</v>
      </c>
      <c r="AB685" s="17">
        <v>886755.6</v>
      </c>
      <c r="AC685" s="16">
        <v>-5.5420129642728501E-2</v>
      </c>
      <c r="AD685" s="17">
        <v>1414821.34</v>
      </c>
      <c r="AE685" s="16">
        <v>-1.7142019787005702E-2</v>
      </c>
      <c r="AF685" s="18">
        <v>3.7081597567582301</v>
      </c>
      <c r="AG685" s="16">
        <v>8.9004518845500494E-2</v>
      </c>
      <c r="AH685" s="18">
        <v>2.3241319147758999</v>
      </c>
      <c r="AI685" s="16">
        <v>4.6592455816096098E-2</v>
      </c>
      <c r="AJ685" s="15">
        <v>6297986.54</v>
      </c>
      <c r="AK685" s="16">
        <v>-3.3627099150019303E-2</v>
      </c>
      <c r="AL685" s="17">
        <v>1752412.94</v>
      </c>
      <c r="AM685" s="16">
        <v>-8.8509367580230897E-2</v>
      </c>
      <c r="AN685" s="17">
        <v>2816579.82</v>
      </c>
      <c r="AO685" s="16">
        <v>-4.9637990156404597E-2</v>
      </c>
      <c r="AP685" s="18">
        <v>3.5938941080861899</v>
      </c>
      <c r="AQ685" s="16">
        <v>6.0211555092468297E-2</v>
      </c>
      <c r="AR685" s="18">
        <v>2.2360404968036698</v>
      </c>
      <c r="AS685" s="16">
        <v>1.6847149655130299E-2</v>
      </c>
    </row>
    <row r="686" spans="2:45" x14ac:dyDescent="0.2">
      <c r="B686" s="29"/>
      <c r="C686" s="29"/>
      <c r="D686" s="29"/>
      <c r="E686" s="14" t="s">
        <v>289</v>
      </c>
      <c r="F686" s="15">
        <v>201828.46</v>
      </c>
      <c r="G686" s="16">
        <v>0.123733569941103</v>
      </c>
      <c r="H686" s="17">
        <v>56052.36</v>
      </c>
      <c r="I686" s="16">
        <v>0.13008175157110999</v>
      </c>
      <c r="J686" s="17">
        <v>87243.96</v>
      </c>
      <c r="K686" s="16">
        <v>0.13402976030085501</v>
      </c>
      <c r="L686" s="18">
        <v>3.6007129762243699</v>
      </c>
      <c r="M686" s="16">
        <v>-5.6174534463385804E-3</v>
      </c>
      <c r="N686" s="18">
        <v>2.3133803188209199</v>
      </c>
      <c r="O686" s="16">
        <v>-9.0792946712621395E-3</v>
      </c>
      <c r="P686" s="15">
        <v>642120.21</v>
      </c>
      <c r="Q686" s="16">
        <v>6.0579567597431702E-2</v>
      </c>
      <c r="R686" s="17">
        <v>183436.59</v>
      </c>
      <c r="S686" s="16">
        <v>7.4586185241856701E-2</v>
      </c>
      <c r="T686" s="17">
        <v>288773.8</v>
      </c>
      <c r="U686" s="16">
        <v>8.0060502340274897E-2</v>
      </c>
      <c r="V686" s="18">
        <v>3.5005023261716799</v>
      </c>
      <c r="W686" s="16">
        <v>-1.30344292870958E-2</v>
      </c>
      <c r="X686" s="18">
        <v>2.2236096557236098</v>
      </c>
      <c r="Y686" s="16">
        <v>-1.80368921006109E-2</v>
      </c>
      <c r="Z686" s="15">
        <v>1268075.07</v>
      </c>
      <c r="AA686" s="16">
        <v>5.8294636788493698E-2</v>
      </c>
      <c r="AB686" s="17">
        <v>359168.32</v>
      </c>
      <c r="AC686" s="16">
        <v>7.2696116942552305E-2</v>
      </c>
      <c r="AD686" s="17">
        <v>556397.23</v>
      </c>
      <c r="AE686" s="16">
        <v>6.7899536332756305E-2</v>
      </c>
      <c r="AF686" s="18">
        <v>3.5305871909861102</v>
      </c>
      <c r="AG686" s="16">
        <v>-1.3425498542034901E-2</v>
      </c>
      <c r="AH686" s="18">
        <v>2.2790822844319298</v>
      </c>
      <c r="AI686" s="16">
        <v>-8.9941976913358798E-3</v>
      </c>
      <c r="AJ686" s="15">
        <v>2515370.6</v>
      </c>
      <c r="AK686" s="16">
        <v>4.0121190049006203E-2</v>
      </c>
      <c r="AL686" s="17">
        <v>710361.96</v>
      </c>
      <c r="AM686" s="16">
        <v>4.6131263044942201E-2</v>
      </c>
      <c r="AN686" s="17">
        <v>1100914.1299999999</v>
      </c>
      <c r="AO686" s="16">
        <v>2.7152127357391899E-2</v>
      </c>
      <c r="AP686" s="18">
        <v>3.5409702963261198</v>
      </c>
      <c r="AQ686" s="16">
        <v>-5.7450467338513002E-3</v>
      </c>
      <c r="AR686" s="18">
        <v>2.2848018128352998</v>
      </c>
      <c r="AS686" s="16">
        <v>1.2626233589157199E-2</v>
      </c>
    </row>
    <row r="687" spans="2:45" x14ac:dyDescent="0.2">
      <c r="B687" s="29"/>
      <c r="C687" s="29"/>
      <c r="D687" s="29"/>
      <c r="E687" s="14" t="s">
        <v>290</v>
      </c>
      <c r="F687" s="15">
        <v>137400.67000000001</v>
      </c>
      <c r="G687" s="16">
        <v>-6.1277510361594199E-2</v>
      </c>
      <c r="H687" s="17">
        <v>38401.599999999999</v>
      </c>
      <c r="I687" s="16">
        <v>-8.9476326066756207E-2</v>
      </c>
      <c r="J687" s="17">
        <v>59618.09</v>
      </c>
      <c r="K687" s="16">
        <v>-7.0448160622722994E-2</v>
      </c>
      <c r="L687" s="18">
        <v>3.5779933648597999</v>
      </c>
      <c r="M687" s="16">
        <v>3.09698874531729E-2</v>
      </c>
      <c r="N687" s="18">
        <v>2.30468084435446</v>
      </c>
      <c r="O687" s="16">
        <v>9.8656684572561507E-3</v>
      </c>
      <c r="P687" s="15">
        <v>477680.74</v>
      </c>
      <c r="Q687" s="16">
        <v>-1.74716706450351E-2</v>
      </c>
      <c r="R687" s="17">
        <v>133985.76999999999</v>
      </c>
      <c r="S687" s="16">
        <v>-3.5778573113053998E-2</v>
      </c>
      <c r="T687" s="17">
        <v>198934.79</v>
      </c>
      <c r="U687" s="16">
        <v>-3.4228969365119197E-2</v>
      </c>
      <c r="V687" s="18">
        <v>3.5651602405240501</v>
      </c>
      <c r="W687" s="16">
        <v>1.89862016727049E-2</v>
      </c>
      <c r="X687" s="18">
        <v>2.4011925716964799</v>
      </c>
      <c r="Y687" s="16">
        <v>1.7351212853287001E-2</v>
      </c>
      <c r="Z687" s="15">
        <v>972281.97</v>
      </c>
      <c r="AA687" s="16">
        <v>-2.7188694184166501E-2</v>
      </c>
      <c r="AB687" s="17">
        <v>271810.53000000003</v>
      </c>
      <c r="AC687" s="16">
        <v>-5.26383644222395E-2</v>
      </c>
      <c r="AD687" s="17">
        <v>401964.25</v>
      </c>
      <c r="AE687" s="16">
        <v>-3.8416408467281303E-2</v>
      </c>
      <c r="AF687" s="18">
        <v>3.5770577762384699</v>
      </c>
      <c r="AG687" s="16">
        <v>2.6863733216885299E-2</v>
      </c>
      <c r="AH687" s="18">
        <v>2.41882697279671</v>
      </c>
      <c r="AI687" s="16">
        <v>1.16762748262148E-2</v>
      </c>
      <c r="AJ687" s="15">
        <v>1861243.96</v>
      </c>
      <c r="AK687" s="16">
        <v>-1.37048964526943E-2</v>
      </c>
      <c r="AL687" s="17">
        <v>527039.30000000005</v>
      </c>
      <c r="AM687" s="16">
        <v>-2.7093912513504199E-2</v>
      </c>
      <c r="AN687" s="17">
        <v>777866.3</v>
      </c>
      <c r="AO687" s="16">
        <v>-2.68351420338033E-2</v>
      </c>
      <c r="AP687" s="18">
        <v>3.5315088647089499</v>
      </c>
      <c r="AQ687" s="16">
        <v>1.3761879212206901E-2</v>
      </c>
      <c r="AR687" s="18">
        <v>2.3927556187997898</v>
      </c>
      <c r="AS687" s="16">
        <v>1.34923137365952E-2</v>
      </c>
    </row>
    <row r="688" spans="2:45" x14ac:dyDescent="0.2">
      <c r="B688" s="29"/>
      <c r="C688" s="29"/>
      <c r="D688" s="29"/>
      <c r="E688" s="14" t="s">
        <v>291</v>
      </c>
      <c r="F688" s="15">
        <v>189632.57</v>
      </c>
      <c r="G688" s="16">
        <v>-0.124141664228371</v>
      </c>
      <c r="H688" s="17">
        <v>49870.73</v>
      </c>
      <c r="I688" s="16">
        <v>-0.18281746061006801</v>
      </c>
      <c r="J688" s="17">
        <v>83101.64</v>
      </c>
      <c r="K688" s="16">
        <v>-0.20267787488199901</v>
      </c>
      <c r="L688" s="18">
        <v>3.8024823378362398</v>
      </c>
      <c r="M688" s="16">
        <v>7.1802557633574501E-2</v>
      </c>
      <c r="N688" s="18">
        <v>2.2819353504936801</v>
      </c>
      <c r="O688" s="16">
        <v>9.8499976583497795E-2</v>
      </c>
      <c r="P688" s="15">
        <v>653663.92000000004</v>
      </c>
      <c r="Q688" s="16">
        <v>-0.112125733956128</v>
      </c>
      <c r="R688" s="17">
        <v>174060.24</v>
      </c>
      <c r="S688" s="16">
        <v>-0.16572212603387701</v>
      </c>
      <c r="T688" s="17">
        <v>290559.63</v>
      </c>
      <c r="U688" s="16">
        <v>-0.19682114251619301</v>
      </c>
      <c r="V688" s="18">
        <v>3.75538905381263</v>
      </c>
      <c r="W688" s="16">
        <v>6.4242854509557606E-2</v>
      </c>
      <c r="X688" s="18">
        <v>2.2496721929333399</v>
      </c>
      <c r="Y688" s="16">
        <v>0.105450246568239</v>
      </c>
      <c r="Z688" s="15">
        <v>1377873.78</v>
      </c>
      <c r="AA688" s="16">
        <v>-4.0990258101931597E-2</v>
      </c>
      <c r="AB688" s="17">
        <v>369560.58</v>
      </c>
      <c r="AC688" s="16">
        <v>-6.0766383032418998E-2</v>
      </c>
      <c r="AD688" s="17">
        <v>619215.01</v>
      </c>
      <c r="AE688" s="16">
        <v>-8.3857673519468101E-2</v>
      </c>
      <c r="AF688" s="18">
        <v>3.7284111308624999</v>
      </c>
      <c r="AG688" s="16">
        <v>2.1055597428823701E-2</v>
      </c>
      <c r="AH688" s="18">
        <v>2.2251944118731899</v>
      </c>
      <c r="AI688" s="16">
        <v>4.6791218109326599E-2</v>
      </c>
      <c r="AJ688" s="15">
        <v>2721679.25</v>
      </c>
      <c r="AK688" s="16">
        <v>-9.7394939006554392E-3</v>
      </c>
      <c r="AL688" s="17">
        <v>740885.79</v>
      </c>
      <c r="AM688" s="16">
        <v>-2.5311779588942599E-2</v>
      </c>
      <c r="AN688" s="17">
        <v>1238474.67</v>
      </c>
      <c r="AO688" s="16">
        <v>-5.1260533981256302E-2</v>
      </c>
      <c r="AP688" s="18">
        <v>3.67354764625733</v>
      </c>
      <c r="AQ688" s="16">
        <v>1.59766839920563E-2</v>
      </c>
      <c r="AR688" s="18">
        <v>2.1976059066270599</v>
      </c>
      <c r="AS688" s="16">
        <v>4.3764428030846299E-2</v>
      </c>
    </row>
    <row r="689" spans="2:45" x14ac:dyDescent="0.2">
      <c r="B689" s="29"/>
      <c r="C689" s="29"/>
      <c r="D689" s="29"/>
      <c r="E689" s="14" t="s">
        <v>292</v>
      </c>
      <c r="F689" s="15">
        <v>1414736.6</v>
      </c>
      <c r="G689" s="16">
        <v>5.7001533901384301E-2</v>
      </c>
      <c r="H689" s="17">
        <v>368701.75</v>
      </c>
      <c r="I689" s="16">
        <v>2.3901786540456899E-2</v>
      </c>
      <c r="J689" s="17">
        <v>649988.15</v>
      </c>
      <c r="K689" s="16">
        <v>1.68160188048691E-2</v>
      </c>
      <c r="L689" s="18">
        <v>3.8370759021349898</v>
      </c>
      <c r="M689" s="16">
        <v>3.2327072572814301E-2</v>
      </c>
      <c r="N689" s="18">
        <v>2.17655752647183</v>
      </c>
      <c r="O689" s="16">
        <v>3.9520930387926E-2</v>
      </c>
      <c r="P689" s="15">
        <v>4656138.58</v>
      </c>
      <c r="Q689" s="16">
        <v>4.8624488736174698E-2</v>
      </c>
      <c r="R689" s="17">
        <v>1219828.31</v>
      </c>
      <c r="S689" s="16">
        <v>2.4477704865757999E-2</v>
      </c>
      <c r="T689" s="17">
        <v>2156155.35</v>
      </c>
      <c r="U689" s="16">
        <v>2.1031361242698599E-2</v>
      </c>
      <c r="V689" s="18">
        <v>3.81704420354041</v>
      </c>
      <c r="W689" s="16">
        <v>2.3569848085254998E-2</v>
      </c>
      <c r="X689" s="18">
        <v>2.1594634078662298</v>
      </c>
      <c r="Y689" s="16">
        <v>2.70247600033484E-2</v>
      </c>
      <c r="Z689" s="15">
        <v>9539360.8300000001</v>
      </c>
      <c r="AA689" s="16">
        <v>4.35111135062669E-2</v>
      </c>
      <c r="AB689" s="17">
        <v>2491079.7000000002</v>
      </c>
      <c r="AC689" s="16">
        <v>3.1644899821374403E-2</v>
      </c>
      <c r="AD689" s="17">
        <v>4393177.3899999997</v>
      </c>
      <c r="AE689" s="16">
        <v>3.0352743353862299E-2</v>
      </c>
      <c r="AF689" s="18">
        <v>3.82940811970006</v>
      </c>
      <c r="AG689" s="16">
        <v>1.1502226867934E-2</v>
      </c>
      <c r="AH689" s="18">
        <v>2.17140351575924</v>
      </c>
      <c r="AI689" s="16">
        <v>1.27707430656935E-2</v>
      </c>
      <c r="AJ689" s="15">
        <v>18008227.84</v>
      </c>
      <c r="AK689" s="16">
        <v>3.3023108070295001E-2</v>
      </c>
      <c r="AL689" s="17">
        <v>4756216.1399999997</v>
      </c>
      <c r="AM689" s="16">
        <v>4.4820730694860103E-2</v>
      </c>
      <c r="AN689" s="17">
        <v>8379052.0599999996</v>
      </c>
      <c r="AO689" s="16">
        <v>4.3207623366833002E-2</v>
      </c>
      <c r="AP689" s="18">
        <v>3.7862509419094699</v>
      </c>
      <c r="AQ689" s="16">
        <v>-1.1291528085128099E-2</v>
      </c>
      <c r="AR689" s="18">
        <v>2.1491963185152998</v>
      </c>
      <c r="AS689" s="16">
        <v>-9.7626925536341905E-3</v>
      </c>
    </row>
    <row r="690" spans="2:45" x14ac:dyDescent="0.2">
      <c r="B690" s="29"/>
      <c r="C690" s="29"/>
      <c r="D690" s="29"/>
      <c r="E690" s="14" t="s">
        <v>293</v>
      </c>
      <c r="F690" s="15">
        <v>108680.61</v>
      </c>
      <c r="G690" s="16">
        <v>0.14562887272143099</v>
      </c>
      <c r="H690" s="17">
        <v>29266.59</v>
      </c>
      <c r="I690" s="16">
        <v>7.0845781338329097E-2</v>
      </c>
      <c r="J690" s="17">
        <v>42171.91</v>
      </c>
      <c r="K690" s="16">
        <v>5.5301869729047201E-2</v>
      </c>
      <c r="L690" s="18">
        <v>3.7134702061292399</v>
      </c>
      <c r="M690" s="16">
        <v>6.98355381198206E-2</v>
      </c>
      <c r="N690" s="18">
        <v>2.5770853157943301</v>
      </c>
      <c r="O690" s="16">
        <v>8.5593521231584202E-2</v>
      </c>
      <c r="P690" s="15">
        <v>344006.55</v>
      </c>
      <c r="Q690" s="16">
        <v>5.9311540671553697E-2</v>
      </c>
      <c r="R690" s="17">
        <v>94663.14</v>
      </c>
      <c r="S690" s="16">
        <v>1.4480679424450801E-2</v>
      </c>
      <c r="T690" s="17">
        <v>135655.82999999999</v>
      </c>
      <c r="U690" s="16">
        <v>-5.1304169200794099E-3</v>
      </c>
      <c r="V690" s="18">
        <v>3.6340073866132099</v>
      </c>
      <c r="W690" s="16">
        <v>4.41909463199801E-2</v>
      </c>
      <c r="X690" s="18">
        <v>2.5358773743819198</v>
      </c>
      <c r="Y690" s="16">
        <v>6.4774276636474795E-2</v>
      </c>
      <c r="Z690" s="15">
        <v>670316.15</v>
      </c>
      <c r="AA690" s="16">
        <v>6.6682089959850203E-3</v>
      </c>
      <c r="AB690" s="17">
        <v>183904.37</v>
      </c>
      <c r="AC690" s="16">
        <v>-2.7664996412121501E-2</v>
      </c>
      <c r="AD690" s="17">
        <v>257737.33</v>
      </c>
      <c r="AE690" s="16">
        <v>-5.1297425129607797E-2</v>
      </c>
      <c r="AF690" s="18">
        <v>3.6449169206800298</v>
      </c>
      <c r="AG690" s="16">
        <v>3.5310058037012197E-2</v>
      </c>
      <c r="AH690" s="18">
        <v>2.6007724608616098</v>
      </c>
      <c r="AI690" s="16">
        <v>6.1099901761636599E-2</v>
      </c>
      <c r="AJ690" s="15">
        <v>1303779.73</v>
      </c>
      <c r="AK690" s="16">
        <v>-2.5509082814367302E-2</v>
      </c>
      <c r="AL690" s="17">
        <v>365827.36</v>
      </c>
      <c r="AM690" s="16">
        <v>-3.8501583410057397E-2</v>
      </c>
      <c r="AN690" s="17">
        <v>517381.21</v>
      </c>
      <c r="AO690" s="16">
        <v>-6.4776570641785797E-2</v>
      </c>
      <c r="AP690" s="18">
        <v>3.5639207794627499</v>
      </c>
      <c r="AQ690" s="16">
        <v>1.3512763382148201E-2</v>
      </c>
      <c r="AR690" s="18">
        <v>2.5199595671439199</v>
      </c>
      <c r="AS690" s="16">
        <v>4.1987279825063201E-2</v>
      </c>
    </row>
    <row r="691" spans="2:45" x14ac:dyDescent="0.2">
      <c r="B691" s="29"/>
      <c r="C691" s="29"/>
      <c r="D691" s="29"/>
      <c r="E691" s="14" t="s">
        <v>294</v>
      </c>
      <c r="F691" s="15">
        <v>475990.58</v>
      </c>
      <c r="G691" s="16">
        <v>-6.1379372508255502E-2</v>
      </c>
      <c r="H691" s="17">
        <v>129525.43</v>
      </c>
      <c r="I691" s="16">
        <v>-8.9889014959989702E-2</v>
      </c>
      <c r="J691" s="17">
        <v>202093.43</v>
      </c>
      <c r="K691" s="16">
        <v>-6.8417143636307895E-2</v>
      </c>
      <c r="L691" s="18">
        <v>3.6748812955108501</v>
      </c>
      <c r="M691" s="16">
        <v>3.1325456917192199E-2</v>
      </c>
      <c r="N691" s="18">
        <v>2.3552996255246899</v>
      </c>
      <c r="O691" s="16">
        <v>7.5546378724952899E-3</v>
      </c>
      <c r="P691" s="15">
        <v>1656062.57</v>
      </c>
      <c r="Q691" s="16">
        <v>-3.39829733215486E-2</v>
      </c>
      <c r="R691" s="17">
        <v>451555</v>
      </c>
      <c r="S691" s="16">
        <v>-5.0568929046882302E-2</v>
      </c>
      <c r="T691" s="17">
        <v>673771.84</v>
      </c>
      <c r="U691" s="16">
        <v>-4.2684432996213398E-2</v>
      </c>
      <c r="V691" s="18">
        <v>3.6674659122366</v>
      </c>
      <c r="W691" s="16">
        <v>1.7469362687575998E-2</v>
      </c>
      <c r="X691" s="18">
        <v>2.4578981662397799</v>
      </c>
      <c r="Y691" s="16">
        <v>9.0894371454741506E-3</v>
      </c>
      <c r="Z691" s="15">
        <v>3464854.53</v>
      </c>
      <c r="AA691" s="16">
        <v>-2.25559686933735E-2</v>
      </c>
      <c r="AB691" s="17">
        <v>939576.99</v>
      </c>
      <c r="AC691" s="16">
        <v>-5.1333906565429903E-2</v>
      </c>
      <c r="AD691" s="17">
        <v>1407811.28</v>
      </c>
      <c r="AE691" s="16">
        <v>-1.53910256695391E-2</v>
      </c>
      <c r="AF691" s="18">
        <v>3.6876749504050799</v>
      </c>
      <c r="AG691" s="16">
        <v>3.03351601487813E-2</v>
      </c>
      <c r="AH691" s="18">
        <v>2.4611640631264202</v>
      </c>
      <c r="AI691" s="16">
        <v>-7.2769426347211799E-3</v>
      </c>
      <c r="AJ691" s="15">
        <v>6384325.5700000003</v>
      </c>
      <c r="AK691" s="16">
        <v>-1.0957643184786999E-2</v>
      </c>
      <c r="AL691" s="17">
        <v>1749676.25</v>
      </c>
      <c r="AM691" s="16">
        <v>-2.6340254821627399E-2</v>
      </c>
      <c r="AN691" s="17">
        <v>2610575.3599999999</v>
      </c>
      <c r="AO691" s="16">
        <v>-1.91594491527243E-3</v>
      </c>
      <c r="AP691" s="18">
        <v>3.6488610792996701</v>
      </c>
      <c r="AQ691" s="16">
        <v>1.57987548658719E-2</v>
      </c>
      <c r="AR691" s="18">
        <v>2.4455626402602699</v>
      </c>
      <c r="AS691" s="16">
        <v>-9.0590549197251194E-3</v>
      </c>
    </row>
    <row r="692" spans="2:45" x14ac:dyDescent="0.2">
      <c r="B692" s="29"/>
      <c r="C692" s="29"/>
      <c r="D692" s="29"/>
      <c r="E692" s="14" t="s">
        <v>295</v>
      </c>
      <c r="F692" s="15">
        <v>267247.98</v>
      </c>
      <c r="G692" s="16">
        <v>-0.14324906901165699</v>
      </c>
      <c r="H692" s="17">
        <v>87834.9</v>
      </c>
      <c r="I692" s="16">
        <v>-0.27432401182662802</v>
      </c>
      <c r="J692" s="17">
        <v>144599.14000000001</v>
      </c>
      <c r="K692" s="16">
        <v>-0.31041339198510598</v>
      </c>
      <c r="L692" s="18">
        <v>3.0426172284592998</v>
      </c>
      <c r="M692" s="16">
        <v>0.18062461064049401</v>
      </c>
      <c r="N692" s="18">
        <v>1.8481989588596399</v>
      </c>
      <c r="O692" s="16">
        <v>0.242412368556087</v>
      </c>
      <c r="P692" s="15">
        <v>887593.22</v>
      </c>
      <c r="Q692" s="16">
        <v>-0.11942985524649601</v>
      </c>
      <c r="R692" s="17">
        <v>308317.46000000002</v>
      </c>
      <c r="S692" s="16">
        <v>-0.191295347420749</v>
      </c>
      <c r="T692" s="17">
        <v>501503.93</v>
      </c>
      <c r="U692" s="16">
        <v>-0.24027801698270601</v>
      </c>
      <c r="V692" s="18">
        <v>2.8788289187384999</v>
      </c>
      <c r="W692" s="16">
        <v>8.8864942157867402E-2</v>
      </c>
      <c r="X692" s="18">
        <v>1.76986294005712</v>
      </c>
      <c r="Y692" s="16">
        <v>0.159068928420699</v>
      </c>
      <c r="Z692" s="15">
        <v>1881566.14</v>
      </c>
      <c r="AA692" s="16">
        <v>-0.11259733713947399</v>
      </c>
      <c r="AB692" s="17">
        <v>657527.12</v>
      </c>
      <c r="AC692" s="16">
        <v>-0.18000975417668999</v>
      </c>
      <c r="AD692" s="17">
        <v>1097412.6200000001</v>
      </c>
      <c r="AE692" s="16">
        <v>-0.218027824151173</v>
      </c>
      <c r="AF692" s="18">
        <v>2.8615795193360198</v>
      </c>
      <c r="AG692" s="16">
        <v>8.2211242610002497E-2</v>
      </c>
      <c r="AH692" s="18">
        <v>1.7145475691723</v>
      </c>
      <c r="AI692" s="16">
        <v>0.134826391869065</v>
      </c>
      <c r="AJ692" s="15">
        <v>3629844.72</v>
      </c>
      <c r="AK692" s="16">
        <v>-0.11631679965507299</v>
      </c>
      <c r="AL692" s="17">
        <v>1258131.3400000001</v>
      </c>
      <c r="AM692" s="16">
        <v>-0.17009605161774999</v>
      </c>
      <c r="AN692" s="17">
        <v>2097073.49</v>
      </c>
      <c r="AO692" s="16">
        <v>-0.20602880764259801</v>
      </c>
      <c r="AP692" s="18">
        <v>2.8851079411152698</v>
      </c>
      <c r="AQ692" s="16">
        <v>6.4801778648613598E-2</v>
      </c>
      <c r="AR692" s="18">
        <v>1.7309096401766999</v>
      </c>
      <c r="AS692" s="16">
        <v>0.1129915151218</v>
      </c>
    </row>
    <row r="693" spans="2:45" x14ac:dyDescent="0.2">
      <c r="B693" s="29"/>
      <c r="C693" s="29"/>
      <c r="D693" s="29"/>
      <c r="E693" s="14" t="s">
        <v>296</v>
      </c>
      <c r="F693" s="15">
        <v>275603.75</v>
      </c>
      <c r="G693" s="16">
        <v>-0.19329467815603099</v>
      </c>
      <c r="H693" s="17">
        <v>81748.960000000006</v>
      </c>
      <c r="I693" s="16">
        <v>-0.32450415288561901</v>
      </c>
      <c r="J693" s="17">
        <v>142611.29</v>
      </c>
      <c r="K693" s="16">
        <v>-0.345101244567319</v>
      </c>
      <c r="L693" s="18">
        <v>3.3713425834408199</v>
      </c>
      <c r="M693" s="16">
        <v>0.194241719309</v>
      </c>
      <c r="N693" s="18">
        <v>1.9325521142119999</v>
      </c>
      <c r="O693" s="16">
        <v>0.23180158024730399</v>
      </c>
      <c r="P693" s="15">
        <v>1023730.1</v>
      </c>
      <c r="Q693" s="16">
        <v>-0.13195854317910399</v>
      </c>
      <c r="R693" s="17">
        <v>332171</v>
      </c>
      <c r="S693" s="16">
        <v>-0.21999672802093101</v>
      </c>
      <c r="T693" s="17">
        <v>592554.56000000006</v>
      </c>
      <c r="U693" s="16">
        <v>-0.23813244356424801</v>
      </c>
      <c r="V693" s="18">
        <v>3.0819370143691001</v>
      </c>
      <c r="W693" s="16">
        <v>0.112868994278001</v>
      </c>
      <c r="X693" s="18">
        <v>1.7276554246751601</v>
      </c>
      <c r="Y693" s="16">
        <v>0.13936004951025599</v>
      </c>
      <c r="Z693" s="15">
        <v>2311628.0099999998</v>
      </c>
      <c r="AA693" s="16">
        <v>-2.2415050119398299E-2</v>
      </c>
      <c r="AB693" s="17">
        <v>798497.59</v>
      </c>
      <c r="AC693" s="16">
        <v>-2.9893829851004201E-2</v>
      </c>
      <c r="AD693" s="17">
        <v>1452853.37</v>
      </c>
      <c r="AE693" s="16">
        <v>-2.9344617625000301E-2</v>
      </c>
      <c r="AF693" s="18">
        <v>2.89497180573832</v>
      </c>
      <c r="AG693" s="16">
        <v>7.7092383923887797E-3</v>
      </c>
      <c r="AH693" s="18">
        <v>1.5910951908381501</v>
      </c>
      <c r="AI693" s="16">
        <v>7.1390605063628501E-3</v>
      </c>
      <c r="AJ693" s="15">
        <v>4374957.42</v>
      </c>
      <c r="AK693" s="16">
        <v>-3.7257595827624397E-2</v>
      </c>
      <c r="AL693" s="17">
        <v>1448430.43</v>
      </c>
      <c r="AM693" s="16">
        <v>-6.2773926939133098E-2</v>
      </c>
      <c r="AN693" s="17">
        <v>2592826.37</v>
      </c>
      <c r="AO693" s="16">
        <v>-7.1756093520238096E-2</v>
      </c>
      <c r="AP693" s="18">
        <v>3.0204815705232</v>
      </c>
      <c r="AQ693" s="16">
        <v>2.7225374800100701E-2</v>
      </c>
      <c r="AR693" s="18">
        <v>1.6873314274414799</v>
      </c>
      <c r="AS693" s="16">
        <v>3.7165337097061699E-2</v>
      </c>
    </row>
    <row r="694" spans="2:45" x14ac:dyDescent="0.2">
      <c r="B694" s="29"/>
      <c r="C694" s="29"/>
      <c r="D694" s="29"/>
      <c r="E694" s="14" t="s">
        <v>297</v>
      </c>
      <c r="F694" s="15">
        <v>127290.38</v>
      </c>
      <c r="G694" s="16">
        <v>6.7043834673665703E-2</v>
      </c>
      <c r="H694" s="17">
        <v>35506.14</v>
      </c>
      <c r="I694" s="16">
        <v>2.09130214633566E-2</v>
      </c>
      <c r="J694" s="17">
        <v>52787.199999999997</v>
      </c>
      <c r="K694" s="16">
        <v>3.7606636002673201E-2</v>
      </c>
      <c r="L694" s="18">
        <v>3.5850244492924301</v>
      </c>
      <c r="M694" s="16">
        <v>4.5185840752805899E-2</v>
      </c>
      <c r="N694" s="18">
        <v>2.4113872302376298</v>
      </c>
      <c r="O694" s="16">
        <v>2.8370287592220801E-2</v>
      </c>
      <c r="P694" s="15">
        <v>422627.28</v>
      </c>
      <c r="Q694" s="16">
        <v>4.9468336807827702E-2</v>
      </c>
      <c r="R694" s="17">
        <v>117008.11</v>
      </c>
      <c r="S694" s="16">
        <v>1.0351150403659099E-2</v>
      </c>
      <c r="T694" s="17">
        <v>170714.4</v>
      </c>
      <c r="U694" s="16">
        <v>1.8427994802696999E-2</v>
      </c>
      <c r="V694" s="18">
        <v>3.6119486076648899</v>
      </c>
      <c r="W694" s="16">
        <v>3.8716426846785203E-2</v>
      </c>
      <c r="X694" s="18">
        <v>2.4756393133795398</v>
      </c>
      <c r="Y694" s="16">
        <v>3.0478681029525601E-2</v>
      </c>
      <c r="Z694" s="15">
        <v>829150.53</v>
      </c>
      <c r="AA694" s="16">
        <v>-1.1575920934325801E-2</v>
      </c>
      <c r="AB694" s="17">
        <v>230988.95</v>
      </c>
      <c r="AC694" s="16">
        <v>-3.9168485747774401E-2</v>
      </c>
      <c r="AD694" s="17">
        <v>332650.84999999998</v>
      </c>
      <c r="AE694" s="16">
        <v>-3.08418462338447E-2</v>
      </c>
      <c r="AF694" s="18">
        <v>3.5895679425357798</v>
      </c>
      <c r="AG694" s="16">
        <v>2.8717381147643599E-2</v>
      </c>
      <c r="AH694" s="18">
        <v>2.4925549716767601</v>
      </c>
      <c r="AI694" s="16">
        <v>1.9879031326983501E-2</v>
      </c>
      <c r="AJ694" s="15">
        <v>1601963.12</v>
      </c>
      <c r="AK694" s="16">
        <v>-4.9310475184613102E-2</v>
      </c>
      <c r="AL694" s="17">
        <v>454604.99</v>
      </c>
      <c r="AM694" s="16">
        <v>-5.4348094473041397E-2</v>
      </c>
      <c r="AN694" s="17">
        <v>651340.74</v>
      </c>
      <c r="AO694" s="16">
        <v>-5.9908813827646901E-2</v>
      </c>
      <c r="AP694" s="18">
        <v>3.5238573162164402</v>
      </c>
      <c r="AQ694" s="16">
        <v>5.3271391502364498E-3</v>
      </c>
      <c r="AR694" s="18">
        <v>2.4594855221247198</v>
      </c>
      <c r="AS694" s="16">
        <v>1.1273734717358401E-2</v>
      </c>
    </row>
    <row r="695" spans="2:45" x14ac:dyDescent="0.2">
      <c r="B695" s="29"/>
      <c r="C695" s="29"/>
      <c r="D695" s="29"/>
      <c r="E695" s="14" t="s">
        <v>298</v>
      </c>
      <c r="F695" s="15">
        <v>354730.32</v>
      </c>
      <c r="G695" s="16">
        <v>-0.136599822520347</v>
      </c>
      <c r="H695" s="17">
        <v>103409.86</v>
      </c>
      <c r="I695" s="16">
        <v>-0.143322696304544</v>
      </c>
      <c r="J695" s="17">
        <v>146844.56</v>
      </c>
      <c r="K695" s="16">
        <v>-0.101661434270075</v>
      </c>
      <c r="L695" s="18">
        <v>3.4303336258264001</v>
      </c>
      <c r="M695" s="16">
        <v>7.8476151465626306E-3</v>
      </c>
      <c r="N695" s="18">
        <v>2.415685810901</v>
      </c>
      <c r="O695" s="16">
        <v>-3.8892227922869498E-2</v>
      </c>
      <c r="P695" s="15">
        <v>918355.23</v>
      </c>
      <c r="Q695" s="16">
        <v>-0.18355786201430299</v>
      </c>
      <c r="R695" s="17">
        <v>265252.58</v>
      </c>
      <c r="S695" s="16">
        <v>-0.19596080097711999</v>
      </c>
      <c r="T695" s="17">
        <v>377348.02</v>
      </c>
      <c r="U695" s="16">
        <v>-0.16625746378586501</v>
      </c>
      <c r="V695" s="18">
        <v>3.4621915081843899</v>
      </c>
      <c r="W695" s="16">
        <v>1.54257889141345E-2</v>
      </c>
      <c r="X695" s="18">
        <v>2.4337088876205</v>
      </c>
      <c r="Y695" s="16">
        <v>-2.0750288580687799E-2</v>
      </c>
      <c r="Z695" s="15">
        <v>1607001.37</v>
      </c>
      <c r="AA695" s="16">
        <v>-0.12838071651318</v>
      </c>
      <c r="AB695" s="17">
        <v>461115.37</v>
      </c>
      <c r="AC695" s="16">
        <v>-0.13904674684038301</v>
      </c>
      <c r="AD695" s="17">
        <v>654281.79</v>
      </c>
      <c r="AE695" s="16">
        <v>-0.123185470745381</v>
      </c>
      <c r="AF695" s="18">
        <v>3.4850310237977999</v>
      </c>
      <c r="AG695" s="16">
        <v>1.2388628869289899E-2</v>
      </c>
      <c r="AH695" s="18">
        <v>2.45613036242381</v>
      </c>
      <c r="AI695" s="16">
        <v>-5.9251364963308299E-3</v>
      </c>
      <c r="AJ695" s="15">
        <v>3435898.8</v>
      </c>
      <c r="AK695" s="16">
        <v>-4.6492896608260101E-2</v>
      </c>
      <c r="AL695" s="17">
        <v>989960.55</v>
      </c>
      <c r="AM695" s="16">
        <v>-5.0742692076734E-2</v>
      </c>
      <c r="AN695" s="17">
        <v>1379841.13</v>
      </c>
      <c r="AO695" s="16">
        <v>-5.91572016699973E-2</v>
      </c>
      <c r="AP695" s="18">
        <v>3.4707431523407699</v>
      </c>
      <c r="AQ695" s="16">
        <v>4.4769689240227103E-3</v>
      </c>
      <c r="AR695" s="18">
        <v>2.4900684037444201</v>
      </c>
      <c r="AS695" s="16">
        <v>1.34605962698724E-2</v>
      </c>
    </row>
    <row r="696" spans="2:45" x14ac:dyDescent="0.2">
      <c r="B696" s="29"/>
      <c r="C696" s="29"/>
      <c r="D696" s="29"/>
      <c r="E696" s="14" t="s">
        <v>299</v>
      </c>
      <c r="F696" s="15">
        <v>2054749.56</v>
      </c>
      <c r="G696" s="16">
        <v>-7.4891309329223096E-2</v>
      </c>
      <c r="H696" s="17">
        <v>598701.88</v>
      </c>
      <c r="I696" s="16">
        <v>-0.12091468517758699</v>
      </c>
      <c r="J696" s="17">
        <v>657742.99</v>
      </c>
      <c r="K696" s="16">
        <v>-9.4928090840438406E-2</v>
      </c>
      <c r="L696" s="18">
        <v>3.43200786341276</v>
      </c>
      <c r="M696" s="16">
        <v>5.2353707964808503E-2</v>
      </c>
      <c r="N696" s="18">
        <v>3.1239398841787702</v>
      </c>
      <c r="O696" s="16">
        <v>2.2138331008219301E-2</v>
      </c>
      <c r="P696" s="15">
        <v>5615842.8700000001</v>
      </c>
      <c r="Q696" s="16">
        <v>-5.6135636418303103E-2</v>
      </c>
      <c r="R696" s="17">
        <v>1654783.77</v>
      </c>
      <c r="S696" s="16">
        <v>-9.0243076316583307E-2</v>
      </c>
      <c r="T696" s="17">
        <v>2159538.15</v>
      </c>
      <c r="U696" s="16">
        <v>-5.9151586949060198E-2</v>
      </c>
      <c r="V696" s="18">
        <v>3.39370192759384</v>
      </c>
      <c r="W696" s="16">
        <v>3.74907175866123E-2</v>
      </c>
      <c r="X696" s="18">
        <v>2.6004832885216702</v>
      </c>
      <c r="Y696" s="16">
        <v>3.2055647742201699E-3</v>
      </c>
      <c r="Z696" s="15">
        <v>13276025.460000001</v>
      </c>
      <c r="AA696" s="16">
        <v>-1.3841993568752599E-2</v>
      </c>
      <c r="AB696" s="17">
        <v>4145798.57</v>
      </c>
      <c r="AC696" s="16">
        <v>-5.9666335123088601E-3</v>
      </c>
      <c r="AD696" s="17">
        <v>4780385.62</v>
      </c>
      <c r="AE696" s="16">
        <v>-5.3448497506913299E-3</v>
      </c>
      <c r="AF696" s="18">
        <v>3.2022842489426599</v>
      </c>
      <c r="AG696" s="16">
        <v>-7.9226314950277005E-3</v>
      </c>
      <c r="AH696" s="18">
        <v>2.7771871383045501</v>
      </c>
      <c r="AI696" s="16">
        <v>-8.5428038209337896E-3</v>
      </c>
      <c r="AJ696" s="15">
        <v>22698389.890000001</v>
      </c>
      <c r="AK696" s="16">
        <v>2.3670129144267599E-2</v>
      </c>
      <c r="AL696" s="17">
        <v>6991738.3399999999</v>
      </c>
      <c r="AM696" s="16">
        <v>7.3670110141975706E-2</v>
      </c>
      <c r="AN696" s="17">
        <v>8745106.5199999996</v>
      </c>
      <c r="AO696" s="16">
        <v>3.3433016827636698E-2</v>
      </c>
      <c r="AP696" s="18">
        <v>3.2464587183049498</v>
      </c>
      <c r="AQ696" s="16">
        <v>-4.65692213328881E-2</v>
      </c>
      <c r="AR696" s="18">
        <v>2.5955532774917001</v>
      </c>
      <c r="AS696" s="16">
        <v>-9.4470444860941891E-3</v>
      </c>
    </row>
    <row r="697" spans="2:45" x14ac:dyDescent="0.2">
      <c r="B697" s="29"/>
      <c r="C697" s="29"/>
      <c r="D697" s="29"/>
      <c r="E697" s="14" t="s">
        <v>300</v>
      </c>
      <c r="F697" s="15">
        <v>1052296.78</v>
      </c>
      <c r="G697" s="16">
        <v>3.0461537036353199E-2</v>
      </c>
      <c r="H697" s="17">
        <v>286014.48</v>
      </c>
      <c r="I697" s="16">
        <v>1.52333374390224E-2</v>
      </c>
      <c r="J697" s="17">
        <v>462892.18</v>
      </c>
      <c r="K697" s="16">
        <v>2.7113047316384999E-2</v>
      </c>
      <c r="L697" s="18">
        <v>3.6791730964110601</v>
      </c>
      <c r="M697" s="16">
        <v>1.4999704044141001E-2</v>
      </c>
      <c r="N697" s="18">
        <v>2.2733086136819201</v>
      </c>
      <c r="O697" s="16">
        <v>3.2600985146835201E-3</v>
      </c>
      <c r="P697" s="15">
        <v>3354341.06</v>
      </c>
      <c r="Q697" s="16">
        <v>-1.9519450099992602E-2</v>
      </c>
      <c r="R697" s="17">
        <v>924542.72</v>
      </c>
      <c r="S697" s="16">
        <v>-2.1430165434060799E-2</v>
      </c>
      <c r="T697" s="17">
        <v>1504471.15</v>
      </c>
      <c r="U697" s="16">
        <v>-2.6010819948688299E-2</v>
      </c>
      <c r="V697" s="18">
        <v>3.62810823928179</v>
      </c>
      <c r="W697" s="16">
        <v>1.9525589963804201E-3</v>
      </c>
      <c r="X697" s="18">
        <v>2.2295815110844801</v>
      </c>
      <c r="Y697" s="16">
        <v>6.6647248056223504E-3</v>
      </c>
      <c r="Z697" s="15">
        <v>6771380.6399999997</v>
      </c>
      <c r="AA697" s="16">
        <v>-6.37789705744473E-3</v>
      </c>
      <c r="AB697" s="17">
        <v>1886419.99</v>
      </c>
      <c r="AC697" s="16">
        <v>-7.7925322158498999E-7</v>
      </c>
      <c r="AD697" s="17">
        <v>3051066.88</v>
      </c>
      <c r="AE697" s="16">
        <v>4.0348722846697001E-4</v>
      </c>
      <c r="AF697" s="18">
        <v>3.58954033348639</v>
      </c>
      <c r="AG697" s="16">
        <v>-6.3771227736164997E-3</v>
      </c>
      <c r="AH697" s="18">
        <v>2.2193484791785401</v>
      </c>
      <c r="AI697" s="16">
        <v>-6.7786491875383202E-3</v>
      </c>
      <c r="AJ697" s="15">
        <v>12911613.67</v>
      </c>
      <c r="AK697" s="16">
        <v>-4.2452107419103599E-4</v>
      </c>
      <c r="AL697" s="17">
        <v>3578053.02</v>
      </c>
      <c r="AM697" s="16">
        <v>2.7528352311186502E-3</v>
      </c>
      <c r="AN697" s="17">
        <v>5825613.5099999998</v>
      </c>
      <c r="AO697" s="16">
        <v>3.7733267430707699E-3</v>
      </c>
      <c r="AP697" s="18">
        <v>3.6085585087277399</v>
      </c>
      <c r="AQ697" s="16">
        <v>-3.1686335791584301E-3</v>
      </c>
      <c r="AR697" s="18">
        <v>2.21635260352175</v>
      </c>
      <c r="AS697" s="16">
        <v>-4.18206751008454E-3</v>
      </c>
    </row>
    <row r="698" spans="2:45" x14ac:dyDescent="0.2">
      <c r="B698" s="29"/>
      <c r="C698" s="29"/>
      <c r="D698" s="29"/>
      <c r="E698" s="14" t="s">
        <v>301</v>
      </c>
      <c r="F698" s="15">
        <v>102687.9</v>
      </c>
      <c r="G698" s="16">
        <v>0.16905889005555599</v>
      </c>
      <c r="H698" s="17">
        <v>28895.3</v>
      </c>
      <c r="I698" s="16">
        <v>0.15923452400868299</v>
      </c>
      <c r="J698" s="17">
        <v>46176.02</v>
      </c>
      <c r="K698" s="16">
        <v>0.17609054996778101</v>
      </c>
      <c r="L698" s="18">
        <v>3.5537924852830698</v>
      </c>
      <c r="M698" s="16">
        <v>8.4748735854581498E-3</v>
      </c>
      <c r="N698" s="18">
        <v>2.2238360950120901</v>
      </c>
      <c r="O698" s="16">
        <v>-5.9788422859257404E-3</v>
      </c>
      <c r="P698" s="15">
        <v>331776.06</v>
      </c>
      <c r="Q698" s="16">
        <v>0.14442423908147201</v>
      </c>
      <c r="R698" s="17">
        <v>93322.69</v>
      </c>
      <c r="S698" s="16">
        <v>0.14800892252282599</v>
      </c>
      <c r="T698" s="17">
        <v>148130.56</v>
      </c>
      <c r="U698" s="16">
        <v>0.13330970782096299</v>
      </c>
      <c r="V698" s="18">
        <v>3.5551489139457901</v>
      </c>
      <c r="W698" s="16">
        <v>-3.1225222827328601E-3</v>
      </c>
      <c r="X698" s="18">
        <v>2.2397543086315199</v>
      </c>
      <c r="Y698" s="16">
        <v>9.8071437876232105E-3</v>
      </c>
      <c r="Z698" s="15">
        <v>652423.81999999995</v>
      </c>
      <c r="AA698" s="16">
        <v>6.5090749063022896E-2</v>
      </c>
      <c r="AB698" s="17">
        <v>182438.07</v>
      </c>
      <c r="AC698" s="16">
        <v>7.2562022331090506E-2</v>
      </c>
      <c r="AD698" s="17">
        <v>287418.71000000002</v>
      </c>
      <c r="AE698" s="16">
        <v>4.9947392804025298E-2</v>
      </c>
      <c r="AF698" s="18">
        <v>3.5761385767784102</v>
      </c>
      <c r="AG698" s="16">
        <v>-6.96581933027018E-3</v>
      </c>
      <c r="AH698" s="18">
        <v>2.26994206466239</v>
      </c>
      <c r="AI698" s="16">
        <v>1.4422966676983E-2</v>
      </c>
      <c r="AJ698" s="15">
        <v>1291664.07</v>
      </c>
      <c r="AK698" s="16">
        <v>5.4013625722577903E-2</v>
      </c>
      <c r="AL698" s="17">
        <v>360243.95</v>
      </c>
      <c r="AM698" s="16">
        <v>6.1377243259581597E-2</v>
      </c>
      <c r="AN698" s="17">
        <v>568805.36</v>
      </c>
      <c r="AO698" s="16">
        <v>5.1779166252082502E-2</v>
      </c>
      <c r="AP698" s="18">
        <v>3.5855260581058999</v>
      </c>
      <c r="AQ698" s="16">
        <v>-6.9377948168451798E-3</v>
      </c>
      <c r="AR698" s="18">
        <v>2.2708366707374199</v>
      </c>
      <c r="AS698" s="16">
        <v>2.1244568652731199E-3</v>
      </c>
    </row>
    <row r="699" spans="2:45" x14ac:dyDescent="0.2">
      <c r="B699" s="29"/>
      <c r="C699" s="29"/>
      <c r="D699" s="29"/>
      <c r="E699" s="14" t="s">
        <v>302</v>
      </c>
      <c r="F699" s="15">
        <v>286885.59999999998</v>
      </c>
      <c r="G699" s="16">
        <v>-5.4628819385003503E-2</v>
      </c>
      <c r="H699" s="17">
        <v>80625.259999999995</v>
      </c>
      <c r="I699" s="16">
        <v>-8.7736548442984896E-2</v>
      </c>
      <c r="J699" s="17">
        <v>122761.64</v>
      </c>
      <c r="K699" s="16">
        <v>-6.6201091927684003E-2</v>
      </c>
      <c r="L699" s="18">
        <v>3.5582595330545299</v>
      </c>
      <c r="M699" s="16">
        <v>3.6291850782221399E-2</v>
      </c>
      <c r="N699" s="18">
        <v>2.3369319601790899</v>
      </c>
      <c r="O699" s="16">
        <v>1.2392681596265401E-2</v>
      </c>
      <c r="P699" s="15">
        <v>984179.22</v>
      </c>
      <c r="Q699" s="16">
        <v>-2.6233441092379899E-2</v>
      </c>
      <c r="R699" s="17">
        <v>277700.78999999998</v>
      </c>
      <c r="S699" s="16">
        <v>-4.7337353212925398E-2</v>
      </c>
      <c r="T699" s="17">
        <v>406389.67</v>
      </c>
      <c r="U699" s="16">
        <v>-3.7519595583116398E-2</v>
      </c>
      <c r="V699" s="18">
        <v>3.5440274404692902</v>
      </c>
      <c r="W699" s="16">
        <v>2.2152555463069799E-2</v>
      </c>
      <c r="X699" s="18">
        <v>2.4217623937143902</v>
      </c>
      <c r="Y699" s="16">
        <v>1.17261135280715E-2</v>
      </c>
      <c r="Z699" s="15">
        <v>2027470.05</v>
      </c>
      <c r="AA699" s="16">
        <v>-3.15031435603342E-2</v>
      </c>
      <c r="AB699" s="17">
        <v>569778.68000000005</v>
      </c>
      <c r="AC699" s="16">
        <v>-6.2649239581523006E-2</v>
      </c>
      <c r="AD699" s="17">
        <v>833724.68</v>
      </c>
      <c r="AE699" s="16">
        <v>-3.4008039684004197E-2</v>
      </c>
      <c r="AF699" s="18">
        <v>3.5583466373294299</v>
      </c>
      <c r="AG699" s="16">
        <v>3.3227791917812798E-2</v>
      </c>
      <c r="AH699" s="18">
        <v>2.43182203746206</v>
      </c>
      <c r="AI699" s="16">
        <v>2.5930817507534001E-3</v>
      </c>
      <c r="AJ699" s="15">
        <v>3809075.48</v>
      </c>
      <c r="AK699" s="16">
        <v>-1.9158091963326102E-2</v>
      </c>
      <c r="AL699" s="17">
        <v>1083259.6299999999</v>
      </c>
      <c r="AM699" s="16">
        <v>-3.9752467273490598E-2</v>
      </c>
      <c r="AN699" s="17">
        <v>1580714.01</v>
      </c>
      <c r="AO699" s="16">
        <v>-2.4402039572314502E-2</v>
      </c>
      <c r="AP699" s="18">
        <v>3.5163089018650102</v>
      </c>
      <c r="AQ699" s="16">
        <v>2.1446944259975599E-2</v>
      </c>
      <c r="AR699" s="18">
        <v>2.40971830192104</v>
      </c>
      <c r="AS699" s="16">
        <v>5.3751112873274701E-3</v>
      </c>
    </row>
    <row r="700" spans="2:45" x14ac:dyDescent="0.2">
      <c r="B700" s="29"/>
      <c r="C700" s="29"/>
      <c r="D700" s="29"/>
      <c r="E700" s="14" t="s">
        <v>303</v>
      </c>
      <c r="F700" s="15">
        <v>200551.35</v>
      </c>
      <c r="G700" s="16">
        <v>7.71209082235252E-2</v>
      </c>
      <c r="H700" s="17">
        <v>55721.32</v>
      </c>
      <c r="I700" s="16">
        <v>7.1771811107193606E-2</v>
      </c>
      <c r="J700" s="17">
        <v>85050.89</v>
      </c>
      <c r="K700" s="16">
        <v>0.14464932174349299</v>
      </c>
      <c r="L700" s="18">
        <v>3.5991851951820202</v>
      </c>
      <c r="M700" s="16">
        <v>4.99089177462667E-3</v>
      </c>
      <c r="N700" s="18">
        <v>2.3580158890753502</v>
      </c>
      <c r="O700" s="16">
        <v>-5.8994848673051201E-2</v>
      </c>
      <c r="P700" s="15">
        <v>625387.76</v>
      </c>
      <c r="Q700" s="16">
        <v>2.63329969923621E-2</v>
      </c>
      <c r="R700" s="17">
        <v>178533.31</v>
      </c>
      <c r="S700" s="16">
        <v>1.3411546161025001E-2</v>
      </c>
      <c r="T700" s="17">
        <v>271792.84999999998</v>
      </c>
      <c r="U700" s="16">
        <v>3.92118162485997E-2</v>
      </c>
      <c r="V700" s="18">
        <v>3.50291920314478</v>
      </c>
      <c r="W700" s="16">
        <v>1.2750447614580499E-2</v>
      </c>
      <c r="X700" s="18">
        <v>2.3009720822310098</v>
      </c>
      <c r="Y700" s="16">
        <v>-1.23928722276545E-2</v>
      </c>
      <c r="Z700" s="15">
        <v>1249679.69</v>
      </c>
      <c r="AA700" s="16">
        <v>1.8623946854956601E-2</v>
      </c>
      <c r="AB700" s="17">
        <v>356177.18</v>
      </c>
      <c r="AC700" s="16">
        <v>1.38574904388992E-2</v>
      </c>
      <c r="AD700" s="17">
        <v>539122.73</v>
      </c>
      <c r="AE700" s="16">
        <v>3.9448381773775902E-2</v>
      </c>
      <c r="AF700" s="18">
        <v>3.5085899944516399</v>
      </c>
      <c r="AG700" s="16">
        <v>4.7013080842298197E-3</v>
      </c>
      <c r="AH700" s="18">
        <v>2.3179873903665702</v>
      </c>
      <c r="AI700" s="16">
        <v>-2.0034121255047999E-2</v>
      </c>
      <c r="AJ700" s="15">
        <v>2508565.77</v>
      </c>
      <c r="AK700" s="16">
        <v>-2.2201282939843399E-3</v>
      </c>
      <c r="AL700" s="17">
        <v>716831.01</v>
      </c>
      <c r="AM700" s="16">
        <v>-3.1915125429112499E-3</v>
      </c>
      <c r="AN700" s="17">
        <v>1072497.1299999999</v>
      </c>
      <c r="AO700" s="16">
        <v>-9.2651279014891608E-3</v>
      </c>
      <c r="AP700" s="18">
        <v>3.4995218329073099</v>
      </c>
      <c r="AQ700" s="16">
        <v>9.74494359899566E-4</v>
      </c>
      <c r="AR700" s="18">
        <v>2.3389953220667401</v>
      </c>
      <c r="AS700" s="16">
        <v>7.1108828465706901E-3</v>
      </c>
    </row>
    <row r="701" spans="2:45" x14ac:dyDescent="0.2">
      <c r="B701" s="29"/>
      <c r="C701" s="29"/>
      <c r="D701" s="29"/>
      <c r="E701" s="14" t="s">
        <v>304</v>
      </c>
      <c r="F701" s="15">
        <v>580630.30000000005</v>
      </c>
      <c r="G701" s="16">
        <v>-6.1921531973130099E-2</v>
      </c>
      <c r="H701" s="17">
        <v>170312.45</v>
      </c>
      <c r="I701" s="16">
        <v>-7.9687159737446195E-2</v>
      </c>
      <c r="J701" s="17">
        <v>230600.36</v>
      </c>
      <c r="K701" s="16">
        <v>-6.9547203075767103E-2</v>
      </c>
      <c r="L701" s="18">
        <v>3.4092064320605999</v>
      </c>
      <c r="M701" s="16">
        <v>1.9303900790135501E-2</v>
      </c>
      <c r="N701" s="18">
        <v>2.5179071706566298</v>
      </c>
      <c r="O701" s="16">
        <v>8.1956560589049095E-3</v>
      </c>
      <c r="P701" s="15">
        <v>1902221.47</v>
      </c>
      <c r="Q701" s="16">
        <v>-1.5822133676532402E-2</v>
      </c>
      <c r="R701" s="17">
        <v>652804.78</v>
      </c>
      <c r="S701" s="16">
        <v>0.11373342685350001</v>
      </c>
      <c r="T701" s="17">
        <v>902153.49</v>
      </c>
      <c r="U701" s="16">
        <v>7.5246435362981298E-2</v>
      </c>
      <c r="V701" s="18">
        <v>2.9139208662044398</v>
      </c>
      <c r="W701" s="16">
        <v>-0.116325466584989</v>
      </c>
      <c r="X701" s="18">
        <v>2.1085341808077498</v>
      </c>
      <c r="Y701" s="16">
        <v>-8.4695532153771694E-2</v>
      </c>
      <c r="Z701" s="15">
        <v>3947405.39</v>
      </c>
      <c r="AA701" s="16">
        <v>-3.9595278889043503E-2</v>
      </c>
      <c r="AB701" s="17">
        <v>1285016.19</v>
      </c>
      <c r="AC701" s="16">
        <v>2.93693808554958E-2</v>
      </c>
      <c r="AD701" s="17">
        <v>1752302.64</v>
      </c>
      <c r="AE701" s="16">
        <v>1.97689742272068E-2</v>
      </c>
      <c r="AF701" s="18">
        <v>3.0718721061405501</v>
      </c>
      <c r="AG701" s="16">
        <v>-6.6996999354326695E-2</v>
      </c>
      <c r="AH701" s="18">
        <v>2.2526961381511099</v>
      </c>
      <c r="AI701" s="16">
        <v>-5.8213433254563601E-2</v>
      </c>
      <c r="AJ701" s="15">
        <v>7265746.5499999998</v>
      </c>
      <c r="AK701" s="16">
        <v>-8.3050741148842193E-3</v>
      </c>
      <c r="AL701" s="17">
        <v>2295025.65</v>
      </c>
      <c r="AM701" s="16">
        <v>6.18119295591937E-2</v>
      </c>
      <c r="AN701" s="17">
        <v>3280421.86</v>
      </c>
      <c r="AO701" s="16">
        <v>4.6319850734109602E-2</v>
      </c>
      <c r="AP701" s="18">
        <v>3.16586725294334</v>
      </c>
      <c r="AQ701" s="16">
        <v>-6.6035238183080602E-2</v>
      </c>
      <c r="AR701" s="18">
        <v>2.21488176218896</v>
      </c>
      <c r="AS701" s="16">
        <v>-5.2206717487648102E-2</v>
      </c>
    </row>
    <row r="702" spans="2:45" x14ac:dyDescent="0.2">
      <c r="B702" s="29"/>
      <c r="C702" s="29"/>
      <c r="D702" s="29"/>
      <c r="E702" s="14" t="s">
        <v>305</v>
      </c>
      <c r="F702" s="15">
        <v>519328.55</v>
      </c>
      <c r="G702" s="16">
        <v>6.4293961956769299E-2</v>
      </c>
      <c r="H702" s="17">
        <v>134007.4</v>
      </c>
      <c r="I702" s="16">
        <v>1.6392341052181699E-3</v>
      </c>
      <c r="J702" s="17">
        <v>229841.23</v>
      </c>
      <c r="K702" s="16">
        <v>-1.5895531344420202E-2</v>
      </c>
      <c r="L702" s="18">
        <v>3.8753721809392601</v>
      </c>
      <c r="M702" s="16">
        <v>6.2552190168071606E-2</v>
      </c>
      <c r="N702" s="18">
        <v>2.2595099669454402</v>
      </c>
      <c r="O702" s="16">
        <v>8.1484736484063694E-2</v>
      </c>
      <c r="P702" s="15">
        <v>1752141.04</v>
      </c>
      <c r="Q702" s="16">
        <v>8.5830151746616498E-2</v>
      </c>
      <c r="R702" s="17">
        <v>454620.41</v>
      </c>
      <c r="S702" s="16">
        <v>2.6148896594115002E-2</v>
      </c>
      <c r="T702" s="17">
        <v>773608.79</v>
      </c>
      <c r="U702" s="16">
        <v>2.5439522923057698E-3</v>
      </c>
      <c r="V702" s="18">
        <v>3.8540747433666702</v>
      </c>
      <c r="W702" s="16">
        <v>5.8160424233353797E-2</v>
      </c>
      <c r="X702" s="18">
        <v>2.2648928795134302</v>
      </c>
      <c r="Y702" s="16">
        <v>8.3074860971309797E-2</v>
      </c>
      <c r="Z702" s="15">
        <v>3637915.11</v>
      </c>
      <c r="AA702" s="16">
        <v>0.11423182220370499</v>
      </c>
      <c r="AB702" s="17">
        <v>938441.08</v>
      </c>
      <c r="AC702" s="16">
        <v>4.7222301948288199E-2</v>
      </c>
      <c r="AD702" s="17">
        <v>1591119.13</v>
      </c>
      <c r="AE702" s="16">
        <v>2.0660470038676701E-2</v>
      </c>
      <c r="AF702" s="18">
        <v>3.8765514293129599</v>
      </c>
      <c r="AG702" s="16">
        <v>6.3987865929468493E-2</v>
      </c>
      <c r="AH702" s="18">
        <v>2.2863876383662101</v>
      </c>
      <c r="AI702" s="16">
        <v>9.1677256944694099E-2</v>
      </c>
      <c r="AJ702" s="15">
        <v>6651578.9699999997</v>
      </c>
      <c r="AK702" s="16">
        <v>0.11078997010264501</v>
      </c>
      <c r="AL702" s="17">
        <v>1738927.04</v>
      </c>
      <c r="AM702" s="16">
        <v>5.7762914703267797E-2</v>
      </c>
      <c r="AN702" s="17">
        <v>2974793.36</v>
      </c>
      <c r="AO702" s="16">
        <v>3.6900584996509299E-2</v>
      </c>
      <c r="AP702" s="18">
        <v>3.8251052614605401</v>
      </c>
      <c r="AQ702" s="16">
        <v>5.0131324006810099E-2</v>
      </c>
      <c r="AR702" s="18">
        <v>2.2359801724177601</v>
      </c>
      <c r="AS702" s="16">
        <v>7.1259854778059101E-2</v>
      </c>
    </row>
    <row r="703" spans="2:45" x14ac:dyDescent="0.2">
      <c r="B703" s="29"/>
      <c r="C703" s="29"/>
      <c r="D703" s="29"/>
      <c r="E703" s="14" t="s">
        <v>306</v>
      </c>
      <c r="F703" s="15">
        <v>445657.19</v>
      </c>
      <c r="G703" s="16">
        <v>0.16412004549725201</v>
      </c>
      <c r="H703" s="17">
        <v>124948.63</v>
      </c>
      <c r="I703" s="16">
        <v>0.229617162199452</v>
      </c>
      <c r="J703" s="17">
        <v>201962.05</v>
      </c>
      <c r="K703" s="16">
        <v>0.28813779745469698</v>
      </c>
      <c r="L703" s="18">
        <v>3.5667233006076202</v>
      </c>
      <c r="M703" s="16">
        <v>-5.3266267514551803E-2</v>
      </c>
      <c r="N703" s="18">
        <v>2.2066382768445898</v>
      </c>
      <c r="O703" s="16">
        <v>-9.6276774272518906E-2</v>
      </c>
      <c r="P703" s="15">
        <v>1387513.97</v>
      </c>
      <c r="Q703" s="16">
        <v>5.0946104799699403E-2</v>
      </c>
      <c r="R703" s="17">
        <v>410708.61</v>
      </c>
      <c r="S703" s="16">
        <v>0.135570538271823</v>
      </c>
      <c r="T703" s="17">
        <v>687664.3</v>
      </c>
      <c r="U703" s="16">
        <v>0.16691907105568901</v>
      </c>
      <c r="V703" s="18">
        <v>3.3783415692210599</v>
      </c>
      <c r="W703" s="16">
        <v>-7.4521511980145505E-2</v>
      </c>
      <c r="X703" s="18">
        <v>2.0177199398020198</v>
      </c>
      <c r="Y703" s="16">
        <v>-9.9383898277599594E-2</v>
      </c>
      <c r="Z703" s="15">
        <v>2928597.91</v>
      </c>
      <c r="AA703" s="16">
        <v>-3.00524378559652E-3</v>
      </c>
      <c r="AB703" s="17">
        <v>900369.95</v>
      </c>
      <c r="AC703" s="16">
        <v>7.5095041143698499E-2</v>
      </c>
      <c r="AD703" s="17">
        <v>1525958.79</v>
      </c>
      <c r="AE703" s="16">
        <v>9.7608737247533398E-2</v>
      </c>
      <c r="AF703" s="18">
        <v>3.2526606535457998</v>
      </c>
      <c r="AG703" s="16">
        <v>-7.2645005269683899E-2</v>
      </c>
      <c r="AH703" s="18">
        <v>1.91918545192167</v>
      </c>
      <c r="AI703" s="16">
        <v>-9.1666527077252397E-2</v>
      </c>
      <c r="AJ703" s="15">
        <v>5460587.5999999996</v>
      </c>
      <c r="AK703" s="16">
        <v>-3.2866445240529799E-2</v>
      </c>
      <c r="AL703" s="17">
        <v>1626551.8</v>
      </c>
      <c r="AM703" s="16">
        <v>-3.9341467429488901E-2</v>
      </c>
      <c r="AN703" s="17">
        <v>2740586.67</v>
      </c>
      <c r="AO703" s="16">
        <v>-4.5279992129217399E-2</v>
      </c>
      <c r="AP703" s="18">
        <v>3.3571556712795698</v>
      </c>
      <c r="AQ703" s="16">
        <v>6.7401912015849002E-3</v>
      </c>
      <c r="AR703" s="18">
        <v>1.9924885645014101</v>
      </c>
      <c r="AS703" s="16">
        <v>1.30022905001984E-2</v>
      </c>
    </row>
    <row r="704" spans="2:45" x14ac:dyDescent="0.2">
      <c r="B704" s="29"/>
      <c r="C704" s="29"/>
      <c r="D704" s="29"/>
      <c r="E704" s="14" t="s">
        <v>307</v>
      </c>
      <c r="F704" s="15">
        <v>380508.6</v>
      </c>
      <c r="G704" s="16">
        <v>1.7170111721247799E-2</v>
      </c>
      <c r="H704" s="17">
        <v>114658.8</v>
      </c>
      <c r="I704" s="16">
        <v>1.7710893410577098E-2</v>
      </c>
      <c r="J704" s="17">
        <v>204002.45</v>
      </c>
      <c r="K704" s="16">
        <v>-2.7691073329419301E-2</v>
      </c>
      <c r="L704" s="18">
        <v>3.3186166260243399</v>
      </c>
      <c r="M704" s="16">
        <v>-5.3137064055292199E-4</v>
      </c>
      <c r="N704" s="18">
        <v>1.8652158344176699</v>
      </c>
      <c r="O704" s="16">
        <v>4.6138818455861097E-2</v>
      </c>
      <c r="P704" s="15">
        <v>1225463.02</v>
      </c>
      <c r="Q704" s="16">
        <v>2.6405710545401302E-3</v>
      </c>
      <c r="R704" s="17">
        <v>370180.25</v>
      </c>
      <c r="S704" s="16">
        <v>-8.4651115648760496E-3</v>
      </c>
      <c r="T704" s="17">
        <v>661733.91</v>
      </c>
      <c r="U704" s="16">
        <v>-5.3472298469161003E-2</v>
      </c>
      <c r="V704" s="18">
        <v>3.3104494904847002</v>
      </c>
      <c r="W704" s="16">
        <v>1.1200496068215601E-2</v>
      </c>
      <c r="X704" s="18">
        <v>1.85189696565497</v>
      </c>
      <c r="Y704" s="16">
        <v>5.9282860325111E-2</v>
      </c>
      <c r="Z704" s="15">
        <v>2536686.2799999998</v>
      </c>
      <c r="AA704" s="16">
        <v>-2.84915774337016E-2</v>
      </c>
      <c r="AB704" s="17">
        <v>757798.91</v>
      </c>
      <c r="AC704" s="16">
        <v>-4.5162276466944498E-2</v>
      </c>
      <c r="AD704" s="17">
        <v>1350222.49</v>
      </c>
      <c r="AE704" s="16">
        <v>-8.2827309516078099E-2</v>
      </c>
      <c r="AF704" s="18">
        <v>3.3474398636968199</v>
      </c>
      <c r="AG704" s="16">
        <v>1.7459196073190901E-2</v>
      </c>
      <c r="AH704" s="18">
        <v>1.87871724755525</v>
      </c>
      <c r="AI704" s="16">
        <v>5.92426406129773E-2</v>
      </c>
      <c r="AJ704" s="15">
        <v>4880514.62</v>
      </c>
      <c r="AK704" s="16">
        <v>-2.8992026690544698E-2</v>
      </c>
      <c r="AL704" s="17">
        <v>1459593.78</v>
      </c>
      <c r="AM704" s="16">
        <v>-3.1825842954875901E-2</v>
      </c>
      <c r="AN704" s="17">
        <v>2628155.2000000002</v>
      </c>
      <c r="AO704" s="16">
        <v>-6.3211964092824993E-2</v>
      </c>
      <c r="AP704" s="18">
        <v>3.3437485736613599</v>
      </c>
      <c r="AQ704" s="16">
        <v>2.9269695371542601E-3</v>
      </c>
      <c r="AR704" s="18">
        <v>1.8570115722237399</v>
      </c>
      <c r="AS704" s="16">
        <v>3.6529007727070399E-2</v>
      </c>
    </row>
    <row r="705" spans="2:45" x14ac:dyDescent="0.2">
      <c r="B705" s="29"/>
      <c r="C705" s="29"/>
      <c r="D705" s="29"/>
      <c r="E705" s="14" t="s">
        <v>308</v>
      </c>
      <c r="F705" s="15">
        <v>253830.07</v>
      </c>
      <c r="G705" s="16">
        <v>-3.0051653374955401E-2</v>
      </c>
      <c r="H705" s="17">
        <v>73853.070000000007</v>
      </c>
      <c r="I705" s="16">
        <v>-3.8878701122962003E-2</v>
      </c>
      <c r="J705" s="17">
        <v>119037.1</v>
      </c>
      <c r="K705" s="16">
        <v>-3.5341135234383203E-2</v>
      </c>
      <c r="L705" s="18">
        <v>3.4369603051030899</v>
      </c>
      <c r="M705" s="16">
        <v>9.1841141782207595E-3</v>
      </c>
      <c r="N705" s="18">
        <v>2.1323610034182598</v>
      </c>
      <c r="O705" s="16">
        <v>5.4832667304757802E-3</v>
      </c>
      <c r="P705" s="15">
        <v>876425.34</v>
      </c>
      <c r="Q705" s="16">
        <v>-2.2642795827207001E-2</v>
      </c>
      <c r="R705" s="17">
        <v>258875.31</v>
      </c>
      <c r="S705" s="16">
        <v>-5.6586313366028602E-2</v>
      </c>
      <c r="T705" s="17">
        <v>415347.33</v>
      </c>
      <c r="U705" s="16">
        <v>-3.06406800304138E-2</v>
      </c>
      <c r="V705" s="18">
        <v>3.3855115035883498</v>
      </c>
      <c r="W705" s="16">
        <v>3.59794626892996E-2</v>
      </c>
      <c r="X705" s="18">
        <v>2.1101022606790298</v>
      </c>
      <c r="Y705" s="16">
        <v>8.2506909857305005E-3</v>
      </c>
      <c r="Z705" s="15">
        <v>1740001.47</v>
      </c>
      <c r="AA705" s="16">
        <v>-5.0399320392106199E-2</v>
      </c>
      <c r="AB705" s="17">
        <v>509378.21</v>
      </c>
      <c r="AC705" s="16">
        <v>-9.6845992427508104E-2</v>
      </c>
      <c r="AD705" s="17">
        <v>811964.95</v>
      </c>
      <c r="AE705" s="16">
        <v>-6.4482217464573499E-2</v>
      </c>
      <c r="AF705" s="18">
        <v>3.4159322794746201</v>
      </c>
      <c r="AG705" s="16">
        <v>5.14271892124376E-2</v>
      </c>
      <c r="AH705" s="18">
        <v>2.1429514537542498</v>
      </c>
      <c r="AI705" s="16">
        <v>1.5053585656384001E-2</v>
      </c>
      <c r="AJ705" s="15">
        <v>3330593.11</v>
      </c>
      <c r="AK705" s="16">
        <v>-6.3309325717382597E-2</v>
      </c>
      <c r="AL705" s="17">
        <v>977178.81</v>
      </c>
      <c r="AM705" s="16">
        <v>-0.106246116894951</v>
      </c>
      <c r="AN705" s="17">
        <v>1558826.61</v>
      </c>
      <c r="AO705" s="16">
        <v>-7.9038303642564006E-2</v>
      </c>
      <c r="AP705" s="18">
        <v>3.40837631344053</v>
      </c>
      <c r="AQ705" s="16">
        <v>4.80409562287991E-2</v>
      </c>
      <c r="AR705" s="18">
        <v>2.1366026783440701</v>
      </c>
      <c r="AS705" s="16">
        <v>1.70788622234695E-2</v>
      </c>
    </row>
    <row r="706" spans="2:45" x14ac:dyDescent="0.2">
      <c r="B706" s="29"/>
      <c r="C706" s="29"/>
      <c r="D706" s="29"/>
      <c r="E706" s="14" t="s">
        <v>309</v>
      </c>
      <c r="F706" s="15">
        <v>238009.25</v>
      </c>
      <c r="G706" s="16">
        <v>-3.3869631213143903E-2</v>
      </c>
      <c r="H706" s="17">
        <v>64649.79</v>
      </c>
      <c r="I706" s="16">
        <v>-2.8550782391061999E-2</v>
      </c>
      <c r="J706" s="17">
        <v>111814.06</v>
      </c>
      <c r="K706" s="16">
        <v>-2.5985919339300799E-2</v>
      </c>
      <c r="L706" s="18">
        <v>3.6815162121949698</v>
      </c>
      <c r="M706" s="16">
        <v>-5.4751691860674698E-3</v>
      </c>
      <c r="N706" s="18">
        <v>2.1286164727405499</v>
      </c>
      <c r="O706" s="16">
        <v>-8.0940430229667695E-3</v>
      </c>
      <c r="P706" s="15">
        <v>814527.73</v>
      </c>
      <c r="Q706" s="16">
        <v>-3.5137782609124098E-2</v>
      </c>
      <c r="R706" s="17">
        <v>227345.67</v>
      </c>
      <c r="S706" s="16">
        <v>-5.4784070694101801E-2</v>
      </c>
      <c r="T706" s="17">
        <v>394962.34</v>
      </c>
      <c r="U706" s="16">
        <v>-2.89432021190036E-2</v>
      </c>
      <c r="V706" s="18">
        <v>3.58277212845092</v>
      </c>
      <c r="W706" s="16">
        <v>2.0784973545044501E-2</v>
      </c>
      <c r="X706" s="18">
        <v>2.0622921415748099</v>
      </c>
      <c r="Y706" s="16">
        <v>-6.3792154111254398E-3</v>
      </c>
      <c r="Z706" s="15">
        <v>1639029.2</v>
      </c>
      <c r="AA706" s="16">
        <v>-2.7540701784257899E-2</v>
      </c>
      <c r="AB706" s="17">
        <v>452210.1</v>
      </c>
      <c r="AC706" s="16">
        <v>-5.3393485533320302E-2</v>
      </c>
      <c r="AD706" s="17">
        <v>779207.81</v>
      </c>
      <c r="AE706" s="16">
        <v>-2.54647193499093E-2</v>
      </c>
      <c r="AF706" s="18">
        <v>3.6244860519479798</v>
      </c>
      <c r="AG706" s="16">
        <v>2.73110139788422E-2</v>
      </c>
      <c r="AH706" s="18">
        <v>2.1034558162347001</v>
      </c>
      <c r="AI706" s="16">
        <v>-2.1302280949374399E-3</v>
      </c>
      <c r="AJ706" s="15">
        <v>3165162.55</v>
      </c>
      <c r="AK706" s="16">
        <v>-1.92427031910807E-2</v>
      </c>
      <c r="AL706" s="17">
        <v>873664.25</v>
      </c>
      <c r="AM706" s="16">
        <v>-4.2717790367699002E-2</v>
      </c>
      <c r="AN706" s="17">
        <v>1512327.68</v>
      </c>
      <c r="AO706" s="16">
        <v>-8.1376803264414394E-3</v>
      </c>
      <c r="AP706" s="18">
        <v>3.6228591818882401</v>
      </c>
      <c r="AQ706" s="16">
        <v>2.4522640179049499E-2</v>
      </c>
      <c r="AR706" s="18">
        <v>2.0929079007533602</v>
      </c>
      <c r="AS706" s="16">
        <v>-1.1196133419297601E-2</v>
      </c>
    </row>
    <row r="707" spans="2:45" x14ac:dyDescent="0.2">
      <c r="B707" s="29"/>
      <c r="C707" s="29"/>
      <c r="D707" s="29"/>
      <c r="E707" s="14" t="s">
        <v>310</v>
      </c>
      <c r="F707" s="15">
        <v>196224.16</v>
      </c>
      <c r="G707" s="16">
        <v>-1.36824407278289E-2</v>
      </c>
      <c r="H707" s="17">
        <v>53243.89</v>
      </c>
      <c r="I707" s="16">
        <v>-3.2007946852243199E-3</v>
      </c>
      <c r="J707" s="17">
        <v>92691.99</v>
      </c>
      <c r="K707" s="16">
        <v>-2.8737360171077302E-3</v>
      </c>
      <c r="L707" s="18">
        <v>3.68538361866498</v>
      </c>
      <c r="M707" s="16">
        <v>-1.0515303369743901E-2</v>
      </c>
      <c r="N707" s="18">
        <v>2.1169484008273001</v>
      </c>
      <c r="O707" s="16">
        <v>-1.0839855594162199E-2</v>
      </c>
      <c r="P707" s="15">
        <v>644065.79</v>
      </c>
      <c r="Q707" s="16">
        <v>-3.2705584335131703E-2</v>
      </c>
      <c r="R707" s="17">
        <v>175255.57</v>
      </c>
      <c r="S707" s="16">
        <v>-5.3460218021825497E-2</v>
      </c>
      <c r="T707" s="17">
        <v>304763.81</v>
      </c>
      <c r="U707" s="16">
        <v>-3.9586074209987797E-2</v>
      </c>
      <c r="V707" s="18">
        <v>3.6750089597722901</v>
      </c>
      <c r="W707" s="16">
        <v>2.1926847747823799E-2</v>
      </c>
      <c r="X707" s="18">
        <v>2.1133276618375398</v>
      </c>
      <c r="Y707" s="16">
        <v>7.1640879938265796E-3</v>
      </c>
      <c r="Z707" s="15">
        <v>1256617.8</v>
      </c>
      <c r="AA707" s="16">
        <v>-3.06998524850359E-2</v>
      </c>
      <c r="AB707" s="17">
        <v>337308.88</v>
      </c>
      <c r="AC707" s="16">
        <v>-7.8505117303647398E-2</v>
      </c>
      <c r="AD707" s="17">
        <v>580885.78</v>
      </c>
      <c r="AE707" s="16">
        <v>-7.1199208231106398E-2</v>
      </c>
      <c r="AF707" s="18">
        <v>3.7254216372839002</v>
      </c>
      <c r="AG707" s="16">
        <v>5.1877949315063197E-2</v>
      </c>
      <c r="AH707" s="18">
        <v>2.1632786397353398</v>
      </c>
      <c r="AI707" s="16">
        <v>4.36039203508213E-2</v>
      </c>
      <c r="AJ707" s="15">
        <v>2466598.36</v>
      </c>
      <c r="AK707" s="16">
        <v>-2.1845997207433101E-2</v>
      </c>
      <c r="AL707" s="17">
        <v>662046.44999999995</v>
      </c>
      <c r="AM707" s="16">
        <v>-6.0399232198500699E-2</v>
      </c>
      <c r="AN707" s="17">
        <v>1140322.6399999999</v>
      </c>
      <c r="AO707" s="16">
        <v>-5.5127403095453303E-2</v>
      </c>
      <c r="AP707" s="18">
        <v>3.7257179764350399</v>
      </c>
      <c r="AQ707" s="16">
        <v>4.1031506478305002E-2</v>
      </c>
      <c r="AR707" s="18">
        <v>2.1630705850056602</v>
      </c>
      <c r="AS707" s="16">
        <v>3.5223167649323102E-2</v>
      </c>
    </row>
    <row r="708" spans="2:45" x14ac:dyDescent="0.2">
      <c r="B708" s="29"/>
      <c r="C708" s="29"/>
      <c r="D708" s="29"/>
      <c r="E708" s="14" t="s">
        <v>311</v>
      </c>
      <c r="F708" s="15">
        <v>431985.22</v>
      </c>
      <c r="G708" s="16">
        <v>0.30466611983581099</v>
      </c>
      <c r="H708" s="17">
        <v>157280.07999999999</v>
      </c>
      <c r="I708" s="16">
        <v>0.146149343154301</v>
      </c>
      <c r="J708" s="17">
        <v>165971.07</v>
      </c>
      <c r="K708" s="16">
        <v>0.268704091756443</v>
      </c>
      <c r="L708" s="18">
        <v>2.7465984249245001</v>
      </c>
      <c r="M708" s="16">
        <v>0.138303771343844</v>
      </c>
      <c r="N708" s="18">
        <v>2.6027742063722301</v>
      </c>
      <c r="O708" s="16">
        <v>2.8345481277340701E-2</v>
      </c>
      <c r="P708" s="15">
        <v>1394656.38</v>
      </c>
      <c r="Q708" s="16">
        <v>0.24485164286326999</v>
      </c>
      <c r="R708" s="17">
        <v>518213.85</v>
      </c>
      <c r="S708" s="16">
        <v>9.0291937746456996E-2</v>
      </c>
      <c r="T708" s="17">
        <v>532544.74</v>
      </c>
      <c r="U708" s="16">
        <v>0.202839746238172</v>
      </c>
      <c r="V708" s="18">
        <v>2.69127577350547</v>
      </c>
      <c r="W708" s="16">
        <v>0.141759926645221</v>
      </c>
      <c r="X708" s="18">
        <v>2.61885298125374</v>
      </c>
      <c r="Y708" s="16">
        <v>3.4927260058115597E-2</v>
      </c>
      <c r="Z708" s="15">
        <v>2801373.85</v>
      </c>
      <c r="AA708" s="16">
        <v>0.23013575571020001</v>
      </c>
      <c r="AB708" s="17">
        <v>1064851.92</v>
      </c>
      <c r="AC708" s="16">
        <v>8.8830827559631204E-2</v>
      </c>
      <c r="AD708" s="17">
        <v>1056532.3</v>
      </c>
      <c r="AE708" s="16">
        <v>0.182785695669264</v>
      </c>
      <c r="AF708" s="18">
        <v>2.6307637685435199</v>
      </c>
      <c r="AG708" s="16">
        <v>0.12977675188281701</v>
      </c>
      <c r="AH708" s="18">
        <v>2.65147960928407</v>
      </c>
      <c r="AI708" s="16">
        <v>4.0032662057300099E-2</v>
      </c>
      <c r="AJ708" s="15">
        <v>4868830.7300000004</v>
      </c>
      <c r="AK708" s="16">
        <v>0.151843124971934</v>
      </c>
      <c r="AL708" s="17">
        <v>1934004.73</v>
      </c>
      <c r="AM708" s="16">
        <v>6.0069676992626199E-2</v>
      </c>
      <c r="AN708" s="17">
        <v>1839848.91</v>
      </c>
      <c r="AO708" s="16">
        <v>0.108542722015207</v>
      </c>
      <c r="AP708" s="18">
        <v>2.51748646447209</v>
      </c>
      <c r="AQ708" s="16">
        <v>8.6573033802518295E-2</v>
      </c>
      <c r="AR708" s="18">
        <v>2.64632095795301</v>
      </c>
      <c r="AS708" s="16">
        <v>3.90606533215168E-2</v>
      </c>
    </row>
    <row r="709" spans="2:45" x14ac:dyDescent="0.2">
      <c r="B709" s="29"/>
      <c r="C709" s="29"/>
      <c r="D709" s="29"/>
      <c r="E709" s="14" t="s">
        <v>312</v>
      </c>
      <c r="F709" s="15">
        <v>167579.41</v>
      </c>
      <c r="G709" s="16">
        <v>-1.46325059639403E-2</v>
      </c>
      <c r="H709" s="17">
        <v>47782.99</v>
      </c>
      <c r="I709" s="16">
        <v>-2.4461655146928999E-2</v>
      </c>
      <c r="J709" s="17">
        <v>75923.199999999997</v>
      </c>
      <c r="K709" s="16">
        <v>-2.0702397140034998E-2</v>
      </c>
      <c r="L709" s="18">
        <v>3.5070934238313698</v>
      </c>
      <c r="M709" s="16">
        <v>1.0075615412604899E-2</v>
      </c>
      <c r="N709" s="18">
        <v>2.2072226934586499</v>
      </c>
      <c r="O709" s="16">
        <v>6.1982089595317797E-3</v>
      </c>
      <c r="P709" s="15">
        <v>562701.18999999994</v>
      </c>
      <c r="Q709" s="16">
        <v>8.2830989192077299E-3</v>
      </c>
      <c r="R709" s="17">
        <v>160525.22</v>
      </c>
      <c r="S709" s="16">
        <v>8.6448330939356798E-3</v>
      </c>
      <c r="T709" s="17">
        <v>253558.29</v>
      </c>
      <c r="U709" s="16">
        <v>1.0417580715000801E-2</v>
      </c>
      <c r="V709" s="18">
        <v>3.5053756039082198</v>
      </c>
      <c r="W709" s="16">
        <v>-3.5863384499613401E-4</v>
      </c>
      <c r="X709" s="18">
        <v>2.2192182712700901</v>
      </c>
      <c r="Y709" s="16">
        <v>-2.1124749178281798E-3</v>
      </c>
      <c r="Z709" s="15">
        <v>1165762.8</v>
      </c>
      <c r="AA709" s="16">
        <v>1.2831291240547301E-2</v>
      </c>
      <c r="AB709" s="17">
        <v>330640.19</v>
      </c>
      <c r="AC709" s="16">
        <v>1.6054568712064201E-2</v>
      </c>
      <c r="AD709" s="17">
        <v>517447.71</v>
      </c>
      <c r="AE709" s="16">
        <v>-2.6733368446633498E-3</v>
      </c>
      <c r="AF709" s="18">
        <v>3.5257746494762201</v>
      </c>
      <c r="AG709" s="16">
        <v>-3.1723468116507301E-3</v>
      </c>
      <c r="AH709" s="18">
        <v>2.2529093809304901</v>
      </c>
      <c r="AI709" s="16">
        <v>1.5546188283142101E-2</v>
      </c>
      <c r="AJ709" s="15">
        <v>2251339.36</v>
      </c>
      <c r="AK709" s="16">
        <v>-9.0752821216301092E-3</v>
      </c>
      <c r="AL709" s="17">
        <v>641533.24</v>
      </c>
      <c r="AM709" s="16">
        <v>-4.8227529135192902E-3</v>
      </c>
      <c r="AN709" s="17">
        <v>1001855.68</v>
      </c>
      <c r="AO709" s="16">
        <v>-3.7797992565159998E-2</v>
      </c>
      <c r="AP709" s="18">
        <v>3.5093105386090402</v>
      </c>
      <c r="AQ709" s="16">
        <v>-4.27313749441194E-3</v>
      </c>
      <c r="AR709" s="18">
        <v>2.24716933281249</v>
      </c>
      <c r="AS709" s="16">
        <v>2.9851019039237502E-2</v>
      </c>
    </row>
    <row r="710" spans="2:45" x14ac:dyDescent="0.2">
      <c r="B710" s="29"/>
      <c r="C710" s="29"/>
      <c r="D710" s="29"/>
      <c r="E710" s="14" t="s">
        <v>313</v>
      </c>
      <c r="F710" s="15">
        <v>314783.21000000002</v>
      </c>
      <c r="G710" s="16">
        <v>4.9265999618337497E-2</v>
      </c>
      <c r="H710" s="17">
        <v>81418.52</v>
      </c>
      <c r="I710" s="16">
        <v>1.4680229714220601E-2</v>
      </c>
      <c r="J710" s="17">
        <v>146334.35</v>
      </c>
      <c r="K710" s="16">
        <v>3.2533979030961902E-3</v>
      </c>
      <c r="L710" s="18">
        <v>3.8662359620391</v>
      </c>
      <c r="M710" s="16">
        <v>3.4085388570010797E-2</v>
      </c>
      <c r="N710" s="18">
        <v>2.15112316417847</v>
      </c>
      <c r="O710" s="16">
        <v>4.5863389858845902E-2</v>
      </c>
      <c r="P710" s="15">
        <v>1022078.18</v>
      </c>
      <c r="Q710" s="16">
        <v>2.0120059545702101E-2</v>
      </c>
      <c r="R710" s="17">
        <v>264706.36</v>
      </c>
      <c r="S710" s="16">
        <v>-1.0456868226937199E-2</v>
      </c>
      <c r="T710" s="17">
        <v>476641.37</v>
      </c>
      <c r="U710" s="16">
        <v>-1.98821024208744E-2</v>
      </c>
      <c r="V710" s="18">
        <v>3.8611772682756902</v>
      </c>
      <c r="W710" s="16">
        <v>3.0900045476392302E-2</v>
      </c>
      <c r="X710" s="18">
        <v>2.1443337576845201</v>
      </c>
      <c r="Y710" s="16">
        <v>4.0813622591099601E-2</v>
      </c>
      <c r="Z710" s="15">
        <v>2112911.79</v>
      </c>
      <c r="AA710" s="16">
        <v>2.3200423185856599E-2</v>
      </c>
      <c r="AB710" s="17">
        <v>544580.69999999995</v>
      </c>
      <c r="AC710" s="16">
        <v>5.8596076831187302E-3</v>
      </c>
      <c r="AD710" s="17">
        <v>980549.75</v>
      </c>
      <c r="AE710" s="16">
        <v>2.3712108814964001E-3</v>
      </c>
      <c r="AF710" s="18">
        <v>3.8798873885908902</v>
      </c>
      <c r="AG710" s="16">
        <v>1.7239797055456401E-2</v>
      </c>
      <c r="AH710" s="18">
        <v>2.1548236486725898</v>
      </c>
      <c r="AI710" s="16">
        <v>2.0779938687627401E-2</v>
      </c>
      <c r="AJ710" s="15">
        <v>3991663.7</v>
      </c>
      <c r="AK710" s="16">
        <v>1.0775839006145E-2</v>
      </c>
      <c r="AL710" s="17">
        <v>1044318.69</v>
      </c>
      <c r="AM710" s="16">
        <v>2.1504010820725498E-2</v>
      </c>
      <c r="AN710" s="17">
        <v>1887158.36</v>
      </c>
      <c r="AO710" s="16">
        <v>2.3419907590930801E-2</v>
      </c>
      <c r="AP710" s="18">
        <v>3.8222658832238299</v>
      </c>
      <c r="AQ710" s="16">
        <v>-1.05023296051095E-2</v>
      </c>
      <c r="AR710" s="18">
        <v>2.1151715640864399</v>
      </c>
      <c r="AS710" s="16">
        <v>-1.23547221340937E-2</v>
      </c>
    </row>
    <row r="711" spans="2:45" x14ac:dyDescent="0.2">
      <c r="B711" s="29"/>
      <c r="C711" s="29"/>
      <c r="D711" s="29"/>
      <c r="E711" s="14" t="s">
        <v>314</v>
      </c>
      <c r="F711" s="15">
        <v>875559.28</v>
      </c>
      <c r="G711" s="16">
        <v>7.8124476096840506E-2</v>
      </c>
      <c r="H711" s="17">
        <v>236684.79</v>
      </c>
      <c r="I711" s="16">
        <v>0.102001623356896</v>
      </c>
      <c r="J711" s="17">
        <v>355969.55</v>
      </c>
      <c r="K711" s="16">
        <v>5.70702863690975E-2</v>
      </c>
      <c r="L711" s="18">
        <v>3.6992629733410398</v>
      </c>
      <c r="M711" s="16">
        <v>-2.1667070859043899E-2</v>
      </c>
      <c r="N711" s="18">
        <v>2.4596465624658101</v>
      </c>
      <c r="O711" s="16">
        <v>1.9917492714757401E-2</v>
      </c>
      <c r="P711" s="15">
        <v>2821444.27</v>
      </c>
      <c r="Q711" s="16">
        <v>4.45367000803829E-2</v>
      </c>
      <c r="R711" s="17">
        <v>752822.35</v>
      </c>
      <c r="S711" s="16">
        <v>4.60057404391307E-2</v>
      </c>
      <c r="T711" s="17">
        <v>1128226.97</v>
      </c>
      <c r="U711" s="16">
        <v>1.25839219894988E-2</v>
      </c>
      <c r="V711" s="18">
        <v>3.7478221389149802</v>
      </c>
      <c r="W711" s="16">
        <v>-1.4044285819416801E-3</v>
      </c>
      <c r="X711" s="18">
        <v>2.50077718847654</v>
      </c>
      <c r="Y711" s="16">
        <v>3.1555683827276297E-2</v>
      </c>
      <c r="Z711" s="15">
        <v>5784417.6100000003</v>
      </c>
      <c r="AA711" s="16">
        <v>7.0349549925897994E-2</v>
      </c>
      <c r="AB711" s="17">
        <v>1504884.12</v>
      </c>
      <c r="AC711" s="16">
        <v>4.2150252962846801E-2</v>
      </c>
      <c r="AD711" s="17">
        <v>2263955.7000000002</v>
      </c>
      <c r="AE711" s="16">
        <v>1.8969886352704E-2</v>
      </c>
      <c r="AF711" s="18">
        <v>3.84376280746454</v>
      </c>
      <c r="AG711" s="16">
        <v>2.7058763247315001E-2</v>
      </c>
      <c r="AH711" s="18">
        <v>2.5550047688654001</v>
      </c>
      <c r="AI711" s="16">
        <v>5.0423142294324402E-2</v>
      </c>
      <c r="AJ711" s="15">
        <v>10801766.34</v>
      </c>
      <c r="AK711" s="16">
        <v>7.2519518182434697E-2</v>
      </c>
      <c r="AL711" s="17">
        <v>2832838</v>
      </c>
      <c r="AM711" s="16">
        <v>4.7001486804957103E-2</v>
      </c>
      <c r="AN711" s="17">
        <v>4303250.04</v>
      </c>
      <c r="AO711" s="16">
        <v>2.4541009798371299E-2</v>
      </c>
      <c r="AP711" s="18">
        <v>3.8130547316860302</v>
      </c>
      <c r="AQ711" s="16">
        <v>2.4372488195168501E-2</v>
      </c>
      <c r="AR711" s="18">
        <v>2.5101414604297498</v>
      </c>
      <c r="AS711" s="16">
        <v>4.6829270790737301E-2</v>
      </c>
    </row>
    <row r="712" spans="2:45" x14ac:dyDescent="0.2">
      <c r="B712" s="29"/>
      <c r="C712" s="29"/>
      <c r="D712" s="29"/>
      <c r="E712" s="14" t="s">
        <v>315</v>
      </c>
      <c r="F712" s="15">
        <v>484521.52</v>
      </c>
      <c r="G712" s="16">
        <v>-1.3486134863140299E-2</v>
      </c>
      <c r="H712" s="17">
        <v>138873.35999999999</v>
      </c>
      <c r="I712" s="16">
        <v>-1.66273548999268E-2</v>
      </c>
      <c r="J712" s="17">
        <v>238157.79</v>
      </c>
      <c r="K712" s="16">
        <v>-7.3536360787023705E-2</v>
      </c>
      <c r="L712" s="18">
        <v>3.4889450359665801</v>
      </c>
      <c r="M712" s="16">
        <v>3.1943333510836302E-3</v>
      </c>
      <c r="N712" s="18">
        <v>2.03445589581596</v>
      </c>
      <c r="O712" s="16">
        <v>6.4816603029230202E-2</v>
      </c>
      <c r="P712" s="15">
        <v>1572503.98</v>
      </c>
      <c r="Q712" s="16">
        <v>-2.73858204097359E-2</v>
      </c>
      <c r="R712" s="17">
        <v>451701.75</v>
      </c>
      <c r="S712" s="16">
        <v>-2.8988211786287601E-2</v>
      </c>
      <c r="T712" s="17">
        <v>780478.88</v>
      </c>
      <c r="U712" s="16">
        <v>-8.1391211749104297E-2</v>
      </c>
      <c r="V712" s="18">
        <v>3.4812882172805399</v>
      </c>
      <c r="W712" s="16">
        <v>1.65022855129227E-3</v>
      </c>
      <c r="X712" s="18">
        <v>2.0147937635416899</v>
      </c>
      <c r="Y712" s="16">
        <v>5.8790414407202597E-2</v>
      </c>
      <c r="Z712" s="15">
        <v>3206367.24</v>
      </c>
      <c r="AA712" s="16">
        <v>-4.8868465245190597E-2</v>
      </c>
      <c r="AB712" s="17">
        <v>919853.08</v>
      </c>
      <c r="AC712" s="16">
        <v>-4.4235184874127302E-2</v>
      </c>
      <c r="AD712" s="17">
        <v>1590569.82</v>
      </c>
      <c r="AE712" s="16">
        <v>-9.1402739983977396E-2</v>
      </c>
      <c r="AF712" s="18">
        <v>3.48573843988216</v>
      </c>
      <c r="AG712" s="16">
        <v>-4.8477201689550902E-3</v>
      </c>
      <c r="AH712" s="18">
        <v>2.0158607309674701</v>
      </c>
      <c r="AI712" s="16">
        <v>4.6813122392683398E-2</v>
      </c>
      <c r="AJ712" s="15">
        <v>6199770.1100000003</v>
      </c>
      <c r="AK712" s="16">
        <v>-5.466303550901E-2</v>
      </c>
      <c r="AL712" s="17">
        <v>1811254.68</v>
      </c>
      <c r="AM712" s="16">
        <v>-1.3124524516587801E-2</v>
      </c>
      <c r="AN712" s="17">
        <v>3148775.42</v>
      </c>
      <c r="AO712" s="16">
        <v>-6.1228559691792403E-2</v>
      </c>
      <c r="AP712" s="18">
        <v>3.42291461187556</v>
      </c>
      <c r="AQ712" s="16">
        <v>-4.20909344941163E-2</v>
      </c>
      <c r="AR712" s="18">
        <v>1.96894642616335</v>
      </c>
      <c r="AS712" s="16">
        <v>6.9937408626607996E-3</v>
      </c>
    </row>
    <row r="713" spans="2:45" x14ac:dyDescent="0.2">
      <c r="B713" s="29"/>
      <c r="C713" s="29"/>
      <c r="D713" s="29"/>
      <c r="E713" s="14" t="s">
        <v>316</v>
      </c>
      <c r="F713" s="15">
        <v>317620.83</v>
      </c>
      <c r="G713" s="16">
        <v>1.6572924690136898E-2</v>
      </c>
      <c r="H713" s="17">
        <v>90522.1</v>
      </c>
      <c r="I713" s="16">
        <v>2.2385106322422101E-2</v>
      </c>
      <c r="J713" s="17">
        <v>149103.59</v>
      </c>
      <c r="K713" s="16">
        <v>5.9035134970813502E-2</v>
      </c>
      <c r="L713" s="18">
        <v>3.5087655942581999</v>
      </c>
      <c r="M713" s="16">
        <v>-5.6849240040203102E-3</v>
      </c>
      <c r="N713" s="18">
        <v>2.1302024317456101</v>
      </c>
      <c r="O713" s="16">
        <v>-4.0095185587819902E-2</v>
      </c>
      <c r="P713" s="15">
        <v>1081991.51</v>
      </c>
      <c r="Q713" s="16">
        <v>1.8770360325426401E-2</v>
      </c>
      <c r="R713" s="17">
        <v>308734.57</v>
      </c>
      <c r="S713" s="16">
        <v>1.6558030831153099E-2</v>
      </c>
      <c r="T713" s="17">
        <v>498715.46</v>
      </c>
      <c r="U713" s="16">
        <v>4.5520843070802702E-2</v>
      </c>
      <c r="V713" s="18">
        <v>3.5046010882422398</v>
      </c>
      <c r="W713" s="16">
        <v>2.1762943454043098E-3</v>
      </c>
      <c r="X713" s="18">
        <v>2.1695567849450699</v>
      </c>
      <c r="Y713" s="16">
        <v>-2.5585795752103201E-2</v>
      </c>
      <c r="Z713" s="15">
        <v>2105006.42</v>
      </c>
      <c r="AA713" s="16">
        <v>-3.5727040249079801E-3</v>
      </c>
      <c r="AB713" s="17">
        <v>595072.93000000005</v>
      </c>
      <c r="AC713" s="16">
        <v>-2.2014789498541201E-2</v>
      </c>
      <c r="AD713" s="17">
        <v>951921.73</v>
      </c>
      <c r="AE713" s="16">
        <v>8.4056141708910102E-3</v>
      </c>
      <c r="AF713" s="18">
        <v>3.5373923327347501</v>
      </c>
      <c r="AG713" s="16">
        <v>1.8857223274549299E-2</v>
      </c>
      <c r="AH713" s="18">
        <v>2.2113230044659198</v>
      </c>
      <c r="AI713" s="16">
        <v>-1.1878472340366399E-2</v>
      </c>
      <c r="AJ713" s="15">
        <v>4035366.72</v>
      </c>
      <c r="AK713" s="16">
        <v>-1.6316766301106799E-2</v>
      </c>
      <c r="AL713" s="17">
        <v>1146234.9099999999</v>
      </c>
      <c r="AM713" s="16">
        <v>-2.76354850321971E-2</v>
      </c>
      <c r="AN713" s="17">
        <v>1830026.81</v>
      </c>
      <c r="AO713" s="16">
        <v>-4.2097802372697401E-3</v>
      </c>
      <c r="AP713" s="18">
        <v>3.52054075896188</v>
      </c>
      <c r="AQ713" s="16">
        <v>1.1640407025204099E-2</v>
      </c>
      <c r="AR713" s="18">
        <v>2.2050861211153499</v>
      </c>
      <c r="AS713" s="16">
        <v>-1.2158169284612899E-2</v>
      </c>
    </row>
    <row r="714" spans="2:45" x14ac:dyDescent="0.2">
      <c r="B714" s="29"/>
      <c r="C714" s="29"/>
      <c r="D714" s="29"/>
      <c r="E714" s="14" t="s">
        <v>317</v>
      </c>
      <c r="F714" s="15">
        <v>243622.33</v>
      </c>
      <c r="G714" s="16">
        <v>-0.17086619388136301</v>
      </c>
      <c r="H714" s="17">
        <v>65114.89</v>
      </c>
      <c r="I714" s="16">
        <v>-0.24324090315687</v>
      </c>
      <c r="J714" s="17">
        <v>104596.59</v>
      </c>
      <c r="K714" s="16">
        <v>-0.23894417597232101</v>
      </c>
      <c r="L714" s="18">
        <v>3.7414227375643301</v>
      </c>
      <c r="M714" s="16">
        <v>9.56377129491046E-2</v>
      </c>
      <c r="N714" s="18">
        <v>2.32916130439816</v>
      </c>
      <c r="O714" s="16">
        <v>8.94520217067305E-2</v>
      </c>
      <c r="P714" s="15">
        <v>865435.82</v>
      </c>
      <c r="Q714" s="16">
        <v>-0.13328755590547101</v>
      </c>
      <c r="R714" s="17">
        <v>250705.73</v>
      </c>
      <c r="S714" s="16">
        <v>-0.18982156704511199</v>
      </c>
      <c r="T714" s="17">
        <v>394818.5</v>
      </c>
      <c r="U714" s="16">
        <v>-0.244202531672709</v>
      </c>
      <c r="V714" s="18">
        <v>3.4519985642131101</v>
      </c>
      <c r="W714" s="16">
        <v>6.9779703877637794E-2</v>
      </c>
      <c r="X714" s="18">
        <v>2.19198396225101</v>
      </c>
      <c r="Y714" s="16">
        <v>0.146752245694487</v>
      </c>
      <c r="Z714" s="15">
        <v>1910261.65</v>
      </c>
      <c r="AA714" s="16">
        <v>-6.6227498169115703E-2</v>
      </c>
      <c r="AB714" s="17">
        <v>560976.88</v>
      </c>
      <c r="AC714" s="16">
        <v>-8.7865549287891295E-2</v>
      </c>
      <c r="AD714" s="17">
        <v>901238.21</v>
      </c>
      <c r="AE714" s="16">
        <v>-0.10568856297499001</v>
      </c>
      <c r="AF714" s="18">
        <v>3.40524131761009</v>
      </c>
      <c r="AG714" s="16">
        <v>2.37224359872414E-2</v>
      </c>
      <c r="AH714" s="18">
        <v>2.1195968266813701</v>
      </c>
      <c r="AI714" s="16">
        <v>4.4124522143141401E-2</v>
      </c>
      <c r="AJ714" s="15">
        <v>3764238.92</v>
      </c>
      <c r="AK714" s="16">
        <v>-4.8355150509348799E-2</v>
      </c>
      <c r="AL714" s="17">
        <v>1132151.21</v>
      </c>
      <c r="AM714" s="16">
        <v>-4.5557804499170698E-2</v>
      </c>
      <c r="AN714" s="17">
        <v>1796332.94</v>
      </c>
      <c r="AO714" s="16">
        <v>-6.2587303860570695E-2</v>
      </c>
      <c r="AP714" s="18">
        <v>3.32485527264507</v>
      </c>
      <c r="AQ714" s="16">
        <v>-2.9308700132544599E-3</v>
      </c>
      <c r="AR714" s="18">
        <v>2.0955129398228398</v>
      </c>
      <c r="AS714" s="16">
        <v>1.5182377420142199E-2</v>
      </c>
    </row>
    <row r="715" spans="2:45" x14ac:dyDescent="0.2">
      <c r="B715" s="135"/>
      <c r="C715" s="135"/>
      <c r="D715" s="135"/>
      <c r="E715" s="14" t="s">
        <v>318</v>
      </c>
      <c r="F715" s="15">
        <v>353375.31</v>
      </c>
      <c r="G715" s="16">
        <v>-7.2211193348943506E-2</v>
      </c>
      <c r="H715" s="17">
        <v>100306.8</v>
      </c>
      <c r="I715" s="16">
        <v>-9.7978601869890394E-2</v>
      </c>
      <c r="J715" s="17">
        <v>155001.60999999999</v>
      </c>
      <c r="K715" s="16">
        <v>-7.9238432354964097E-2</v>
      </c>
      <c r="L715" s="18">
        <v>3.52294470564309</v>
      </c>
      <c r="M715" s="16">
        <v>2.85662940750217E-2</v>
      </c>
      <c r="N715" s="18">
        <v>2.2798170289973099</v>
      </c>
      <c r="O715" s="16">
        <v>7.6319855790613102E-3</v>
      </c>
      <c r="P715" s="15">
        <v>1266081.33</v>
      </c>
      <c r="Q715" s="16">
        <v>-3.2150728330503302E-2</v>
      </c>
      <c r="R715" s="17">
        <v>357921.07</v>
      </c>
      <c r="S715" s="16">
        <v>-5.3669461574909601E-2</v>
      </c>
      <c r="T715" s="17">
        <v>534603.31000000006</v>
      </c>
      <c r="U715" s="16">
        <v>-4.3687059779689001E-2</v>
      </c>
      <c r="V715" s="18">
        <v>3.5373199180478498</v>
      </c>
      <c r="W715" s="16">
        <v>2.27391301143238E-2</v>
      </c>
      <c r="X715" s="18">
        <v>2.36826317068632</v>
      </c>
      <c r="Y715" s="16">
        <v>1.2063343455886E-2</v>
      </c>
      <c r="Z715" s="15">
        <v>2638109.9</v>
      </c>
      <c r="AA715" s="16">
        <v>-2.2885125275075802E-2</v>
      </c>
      <c r="AB715" s="17">
        <v>749553.7</v>
      </c>
      <c r="AC715" s="16">
        <v>-4.65228652241442E-2</v>
      </c>
      <c r="AD715" s="17">
        <v>1120044.3600000001</v>
      </c>
      <c r="AE715" s="16">
        <v>-1.9198267146097299E-2</v>
      </c>
      <c r="AF715" s="18">
        <v>3.5195742479824998</v>
      </c>
      <c r="AG715" s="16">
        <v>2.4791092609289599E-2</v>
      </c>
      <c r="AH715" s="18">
        <v>2.3553619786987698</v>
      </c>
      <c r="AI715" s="16">
        <v>-3.7590248930847499E-3</v>
      </c>
      <c r="AJ715" s="15">
        <v>4806920.76</v>
      </c>
      <c r="AK715" s="16">
        <v>-2.0809539736678598E-2</v>
      </c>
      <c r="AL715" s="17">
        <v>1381707.04</v>
      </c>
      <c r="AM715" s="16">
        <v>-3.0581500307139901E-2</v>
      </c>
      <c r="AN715" s="17">
        <v>2052090.4</v>
      </c>
      <c r="AO715" s="16">
        <v>-1.69385946870028E-2</v>
      </c>
      <c r="AP715" s="18">
        <v>3.4789724745124002</v>
      </c>
      <c r="AQ715" s="16">
        <v>1.00802290997721E-2</v>
      </c>
      <c r="AR715" s="18">
        <v>2.34245078092076</v>
      </c>
      <c r="AS715" s="16">
        <v>-3.9376431917222997E-3</v>
      </c>
    </row>
    <row r="716" spans="2:45" x14ac:dyDescent="0.2">
      <c r="C716" s="29"/>
      <c r="D716" s="29"/>
      <c r="E716" s="14" t="s">
        <v>344</v>
      </c>
      <c r="F716" s="18">
        <v>175291.86</v>
      </c>
      <c r="G716" s="16">
        <v>-2.5626219865063402E-2</v>
      </c>
      <c r="H716" s="18">
        <v>48024.51</v>
      </c>
      <c r="I716" s="16">
        <v>-2.07439241153929E-2</v>
      </c>
      <c r="J716" s="18">
        <v>74569.850000000006</v>
      </c>
      <c r="K716" s="16">
        <v>-4.3060933028374902E-2</v>
      </c>
      <c r="L716" s="18">
        <v>3.6500499432477298</v>
      </c>
      <c r="M716" s="16">
        <v>-4.9857191289419296E-3</v>
      </c>
      <c r="N716" s="18">
        <v>2.3507068875691699</v>
      </c>
      <c r="O716" s="16">
        <v>1.82192511154196E-2</v>
      </c>
      <c r="P716" s="18">
        <v>550000.86</v>
      </c>
      <c r="Q716" s="16">
        <v>-7.4287129830724094E-2</v>
      </c>
      <c r="R716" s="18">
        <v>159174.09</v>
      </c>
      <c r="S716" s="16">
        <v>-4.9563820892913002E-2</v>
      </c>
      <c r="T716" s="18">
        <v>254507.48</v>
      </c>
      <c r="U716" s="16">
        <v>-6.9511618003371703E-2</v>
      </c>
      <c r="V716" s="18">
        <v>3.4553416325483601</v>
      </c>
      <c r="W716" s="16">
        <v>-2.6012592408927501E-2</v>
      </c>
      <c r="X716" s="18">
        <v>2.16104006059075</v>
      </c>
      <c r="Y716" s="16">
        <v>-5.13226378722234E-3</v>
      </c>
      <c r="Z716" s="18">
        <v>1119550.53</v>
      </c>
      <c r="AA716" s="16">
        <v>-5.5612411673905598E-2</v>
      </c>
      <c r="AB716" s="18">
        <v>318445.8</v>
      </c>
      <c r="AC716" s="16">
        <v>-3.0567379302144301E-2</v>
      </c>
      <c r="AD716" s="18">
        <v>503235.87</v>
      </c>
      <c r="AE716" s="16">
        <v>-5.0170757008266197E-2</v>
      </c>
      <c r="AF716" s="18">
        <v>3.5156705787923701</v>
      </c>
      <c r="AG716" s="16">
        <v>-2.5834732437342901E-2</v>
      </c>
      <c r="AH716" s="18">
        <v>2.2247033582880298</v>
      </c>
      <c r="AI716" s="16">
        <v>-5.7290873131043401E-3</v>
      </c>
      <c r="AJ716" s="18">
        <v>2268309.81</v>
      </c>
      <c r="AK716" s="16">
        <v>-2.7597864726806001E-2</v>
      </c>
      <c r="AL716" s="18">
        <v>646219.19999999995</v>
      </c>
      <c r="AM716" s="16">
        <v>-2.2677281671086898E-2</v>
      </c>
      <c r="AN716" s="18">
        <v>1025806.83</v>
      </c>
      <c r="AO716" s="16">
        <v>-4.5429217409967297E-2</v>
      </c>
      <c r="AP716" s="18">
        <v>3.5101244438419701</v>
      </c>
      <c r="AQ716" s="16">
        <v>-5.03475767362958E-3</v>
      </c>
      <c r="AR716" s="18">
        <v>2.2112445966069498</v>
      </c>
      <c r="AS716" s="16">
        <v>1.8679969058742502E-2</v>
      </c>
    </row>
    <row r="717" spans="2:45" x14ac:dyDescent="0.2">
      <c r="C717" s="29"/>
      <c r="D717" s="29"/>
      <c r="E717" s="14" t="s">
        <v>345</v>
      </c>
      <c r="F717" s="18">
        <v>351554.11</v>
      </c>
      <c r="G717" s="16">
        <v>1.9270732566578901E-2</v>
      </c>
      <c r="H717" s="18">
        <v>94359.5</v>
      </c>
      <c r="I717" s="16">
        <v>1.1567804400600601E-2</v>
      </c>
      <c r="J717" s="18">
        <v>160027.57</v>
      </c>
      <c r="K717" s="16">
        <v>-1.51263455210555E-2</v>
      </c>
      <c r="L717" s="18">
        <v>3.7256885634196899</v>
      </c>
      <c r="M717" s="16">
        <v>7.6148411727503E-3</v>
      </c>
      <c r="N717" s="18">
        <v>2.1968346454301599</v>
      </c>
      <c r="O717" s="16">
        <v>3.4925371321697499E-2</v>
      </c>
      <c r="P717" s="18">
        <v>1151532.8500000001</v>
      </c>
      <c r="Q717" s="16">
        <v>3.3334176249135802E-2</v>
      </c>
      <c r="R717" s="18">
        <v>308141.99</v>
      </c>
      <c r="S717" s="16">
        <v>3.11301999434009E-2</v>
      </c>
      <c r="T717" s="18">
        <v>524033.9</v>
      </c>
      <c r="U717" s="16">
        <v>8.9435908020332605E-3</v>
      </c>
      <c r="V717" s="18">
        <v>3.7370202288886398</v>
      </c>
      <c r="W717" s="16">
        <v>2.1374374505332598E-3</v>
      </c>
      <c r="X717" s="18">
        <v>2.19743961220829</v>
      </c>
      <c r="Y717" s="16">
        <v>2.4174379687286598E-2</v>
      </c>
      <c r="Z717" s="18">
        <v>2309950.31</v>
      </c>
      <c r="AA717" s="16">
        <v>4.5744738042211998E-2</v>
      </c>
      <c r="AB717" s="18">
        <v>613703.06000000006</v>
      </c>
      <c r="AC717" s="16">
        <v>4.6913000411086599E-2</v>
      </c>
      <c r="AD717" s="18">
        <v>1041943.08</v>
      </c>
      <c r="AE717" s="16">
        <v>2.1235788291548801E-2</v>
      </c>
      <c r="AF717" s="18">
        <v>3.7639543625544198</v>
      </c>
      <c r="AG717" s="16">
        <v>-1.1159116071878499E-3</v>
      </c>
      <c r="AH717" s="18">
        <v>2.2169640111242899</v>
      </c>
      <c r="AI717" s="16">
        <v>2.3999305578259199E-2</v>
      </c>
      <c r="AJ717" s="18">
        <v>4500018.2300000004</v>
      </c>
      <c r="AK717" s="16">
        <v>3.3348100047494403E-2</v>
      </c>
      <c r="AL717" s="18">
        <v>1197956.45</v>
      </c>
      <c r="AM717" s="16">
        <v>3.8465483693587703E-2</v>
      </c>
      <c r="AN717" s="18">
        <v>2043385.75</v>
      </c>
      <c r="AO717" s="16">
        <v>2.41532700914696E-2</v>
      </c>
      <c r="AP717" s="18">
        <v>3.7564122051348399</v>
      </c>
      <c r="AQ717" s="16">
        <v>-4.9278321970720497E-3</v>
      </c>
      <c r="AR717" s="18">
        <v>2.2022362786860001</v>
      </c>
      <c r="AS717" s="16">
        <v>8.9779823240750505E-3</v>
      </c>
    </row>
    <row r="718" spans="2:45" x14ac:dyDescent="0.2">
      <c r="B718" s="28" t="s">
        <v>19</v>
      </c>
      <c r="C718" s="28" t="s">
        <v>12</v>
      </c>
      <c r="D718" s="28" t="s">
        <v>24</v>
      </c>
      <c r="E718" s="14" t="s">
        <v>319</v>
      </c>
      <c r="F718" s="15">
        <v>4157024.54</v>
      </c>
      <c r="G718" s="16">
        <v>0.10396131993064001</v>
      </c>
      <c r="H718" s="17">
        <v>1170506.6100000001</v>
      </c>
      <c r="I718" s="16">
        <v>6.9543822901209904E-2</v>
      </c>
      <c r="J718" s="17">
        <v>1775375.3</v>
      </c>
      <c r="K718" s="16">
        <v>6.0279881950280903E-2</v>
      </c>
      <c r="L718" s="18">
        <v>3.5514746388318099</v>
      </c>
      <c r="M718" s="16">
        <v>3.2179604325207299E-2</v>
      </c>
      <c r="N718" s="18">
        <v>2.3414905794848</v>
      </c>
      <c r="O718" s="16">
        <v>4.1198025845790603E-2</v>
      </c>
      <c r="P718" s="15">
        <v>13503384.640000001</v>
      </c>
      <c r="Q718" s="16">
        <v>7.8721037408817002E-2</v>
      </c>
      <c r="R718" s="17">
        <v>3811412.49</v>
      </c>
      <c r="S718" s="16">
        <v>4.1514249199844401E-2</v>
      </c>
      <c r="T718" s="17">
        <v>5759606.4900000002</v>
      </c>
      <c r="U718" s="16">
        <v>3.9291904063049998E-2</v>
      </c>
      <c r="V718" s="18">
        <v>3.5428819828420099</v>
      </c>
      <c r="W718" s="16">
        <v>3.5723743806248598E-2</v>
      </c>
      <c r="X718" s="18">
        <v>2.3444977818267598</v>
      </c>
      <c r="Y718" s="16">
        <v>3.7938459052380899E-2</v>
      </c>
      <c r="Z718" s="15">
        <v>27528198.859999999</v>
      </c>
      <c r="AA718" s="16">
        <v>8.1425341522600406E-2</v>
      </c>
      <c r="AB718" s="17">
        <v>7743503.7000000002</v>
      </c>
      <c r="AC718" s="16">
        <v>4.4606408506097497E-2</v>
      </c>
      <c r="AD718" s="17">
        <v>11639399.24</v>
      </c>
      <c r="AE718" s="16">
        <v>4.4199848319811198E-2</v>
      </c>
      <c r="AF718" s="18">
        <v>3.5550055797093498</v>
      </c>
      <c r="AG718" s="16">
        <v>3.52467041334334E-2</v>
      </c>
      <c r="AH718" s="18">
        <v>2.3650876039543798</v>
      </c>
      <c r="AI718" s="16">
        <v>3.5649778404667903E-2</v>
      </c>
      <c r="AJ718" s="15">
        <v>50908561.219999999</v>
      </c>
      <c r="AK718" s="16">
        <v>6.0619376574665602E-2</v>
      </c>
      <c r="AL718" s="17">
        <v>14535080.189999999</v>
      </c>
      <c r="AM718" s="16">
        <v>4.2621222345290803E-2</v>
      </c>
      <c r="AN718" s="17">
        <v>21851846.030000001</v>
      </c>
      <c r="AO718" s="16">
        <v>3.9593233417132799E-2</v>
      </c>
      <c r="AP718" s="18">
        <v>3.5024616689094401</v>
      </c>
      <c r="AQ718" s="16">
        <v>1.72624092466576E-2</v>
      </c>
      <c r="AR718" s="18">
        <v>2.3297144392335798</v>
      </c>
      <c r="AS718" s="16">
        <v>2.0225355919661101E-2</v>
      </c>
    </row>
    <row r="719" spans="2:45" x14ac:dyDescent="0.2">
      <c r="B719" s="29"/>
      <c r="C719" s="29"/>
      <c r="D719" s="29"/>
      <c r="E719" s="14" t="s">
        <v>320</v>
      </c>
      <c r="F719" s="15">
        <v>4386932.8499999996</v>
      </c>
      <c r="G719" s="16">
        <v>4.9392922881961898E-2</v>
      </c>
      <c r="H719" s="17">
        <v>1252751.6499999999</v>
      </c>
      <c r="I719" s="16">
        <v>3.0966073479758199E-2</v>
      </c>
      <c r="J719" s="17">
        <v>1967585.36</v>
      </c>
      <c r="K719" s="16">
        <v>3.07890860228602E-2</v>
      </c>
      <c r="L719" s="18">
        <v>3.5018376148217398</v>
      </c>
      <c r="M719" s="16">
        <v>1.7873380973642199E-2</v>
      </c>
      <c r="N719" s="18">
        <v>2.2296023029974199</v>
      </c>
      <c r="O719" s="16">
        <v>1.80481507918188E-2</v>
      </c>
      <c r="P719" s="15">
        <v>13931532.359999999</v>
      </c>
      <c r="Q719" s="16">
        <v>1.48423815510287E-2</v>
      </c>
      <c r="R719" s="17">
        <v>4150309.18</v>
      </c>
      <c r="S719" s="16">
        <v>1.3821156329516001E-2</v>
      </c>
      <c r="T719" s="17">
        <v>6629566.9000000004</v>
      </c>
      <c r="U719" s="16">
        <v>1.2255099721642E-2</v>
      </c>
      <c r="V719" s="18">
        <v>3.3567456678010701</v>
      </c>
      <c r="W719" s="16">
        <v>1.0073031275161101E-3</v>
      </c>
      <c r="X719" s="18">
        <v>2.1014242061574202</v>
      </c>
      <c r="Y719" s="16">
        <v>2.5559583054687199E-3</v>
      </c>
      <c r="Z719" s="15">
        <v>28405407.66</v>
      </c>
      <c r="AA719" s="16">
        <v>1.01426302631048E-2</v>
      </c>
      <c r="AB719" s="17">
        <v>8437661.0899999999</v>
      </c>
      <c r="AC719" s="16">
        <v>9.7882510336097101E-3</v>
      </c>
      <c r="AD719" s="17">
        <v>13426631.380000001</v>
      </c>
      <c r="AE719" s="16">
        <v>7.5809947912328802E-3</v>
      </c>
      <c r="AF719" s="18">
        <v>3.3665025600121599</v>
      </c>
      <c r="AG719" s="16">
        <v>3.5094410054034803E-4</v>
      </c>
      <c r="AH719" s="18">
        <v>2.1156019597225302</v>
      </c>
      <c r="AI719" s="16">
        <v>2.5423618400054102E-3</v>
      </c>
      <c r="AJ719" s="15">
        <v>55788154.369999997</v>
      </c>
      <c r="AK719" s="16">
        <v>-2.3889885082763098E-3</v>
      </c>
      <c r="AL719" s="17">
        <v>16449907.130000001</v>
      </c>
      <c r="AM719" s="16">
        <v>-1.3378102869162399E-2</v>
      </c>
      <c r="AN719" s="17">
        <v>26107061.23</v>
      </c>
      <c r="AO719" s="16">
        <v>-2.340109349718E-2</v>
      </c>
      <c r="AP719" s="18">
        <v>3.3913963117918202</v>
      </c>
      <c r="AQ719" s="16">
        <v>1.1138121293317199E-2</v>
      </c>
      <c r="AR719" s="18">
        <v>2.1368990511231098</v>
      </c>
      <c r="AS719" s="16">
        <v>2.1515593401745199E-2</v>
      </c>
    </row>
    <row r="720" spans="2:45" x14ac:dyDescent="0.2">
      <c r="B720" s="29"/>
      <c r="C720" s="29"/>
      <c r="D720" s="29"/>
      <c r="E720" s="14" t="s">
        <v>321</v>
      </c>
      <c r="F720" s="15">
        <v>2998459.91</v>
      </c>
      <c r="G720" s="16">
        <v>5.77862345784375E-3</v>
      </c>
      <c r="H720" s="17">
        <v>838629.63</v>
      </c>
      <c r="I720" s="16">
        <v>-3.7600324555699997E-2</v>
      </c>
      <c r="J720" s="17">
        <v>1337907.5900000001</v>
      </c>
      <c r="K720" s="16">
        <v>-4.7135569312221702E-2</v>
      </c>
      <c r="L720" s="18">
        <v>3.57542805874865</v>
      </c>
      <c r="M720" s="16">
        <v>4.5073735081547502E-2</v>
      </c>
      <c r="N720" s="18">
        <v>2.24115621468296</v>
      </c>
      <c r="O720" s="16">
        <v>5.5531711611768099E-2</v>
      </c>
      <c r="P720" s="15">
        <v>10058304.039999999</v>
      </c>
      <c r="Q720" s="16">
        <v>2.8949615373240201E-3</v>
      </c>
      <c r="R720" s="17">
        <v>2898434.9</v>
      </c>
      <c r="S720" s="16">
        <v>-1.9072007062163301E-2</v>
      </c>
      <c r="T720" s="17">
        <v>4646700.63</v>
      </c>
      <c r="U720" s="16">
        <v>-1.28180419693065E-2</v>
      </c>
      <c r="V720" s="18">
        <v>3.4702535633972702</v>
      </c>
      <c r="W720" s="16">
        <v>2.2394068430749099E-2</v>
      </c>
      <c r="X720" s="18">
        <v>2.1646120206371</v>
      </c>
      <c r="Y720" s="16">
        <v>1.5917028647865698E-2</v>
      </c>
      <c r="Z720" s="15">
        <v>20012775.100000001</v>
      </c>
      <c r="AA720" s="16">
        <v>-4.1291177644324504E-3</v>
      </c>
      <c r="AB720" s="17">
        <v>5718376.0899999999</v>
      </c>
      <c r="AC720" s="16">
        <v>-2.7500922597392601E-2</v>
      </c>
      <c r="AD720" s="17">
        <v>9091259.9100000001</v>
      </c>
      <c r="AE720" s="16">
        <v>-2.1338150776883499E-2</v>
      </c>
      <c r="AF720" s="18">
        <v>3.4997304803014502</v>
      </c>
      <c r="AG720" s="16">
        <v>2.40327269979346E-2</v>
      </c>
      <c r="AH720" s="18">
        <v>2.2013203118290301</v>
      </c>
      <c r="AI720" s="16">
        <v>1.7584248355151402E-2</v>
      </c>
      <c r="AJ720" s="15">
        <v>38338369.170000002</v>
      </c>
      <c r="AK720" s="16">
        <v>-6.7094724799942598E-3</v>
      </c>
      <c r="AL720" s="17">
        <v>10975139.33</v>
      </c>
      <c r="AM720" s="16">
        <v>-1.6164140865033101E-2</v>
      </c>
      <c r="AN720" s="17">
        <v>17538202.57</v>
      </c>
      <c r="AO720" s="16">
        <v>-1.6706578987172999E-2</v>
      </c>
      <c r="AP720" s="18">
        <v>3.4932011355157901</v>
      </c>
      <c r="AQ720" s="16">
        <v>9.6100058736950204E-3</v>
      </c>
      <c r="AR720" s="18">
        <v>2.1859919234585501</v>
      </c>
      <c r="AS720" s="16">
        <v>1.0166961655129699E-2</v>
      </c>
    </row>
    <row r="721" spans="1:45" x14ac:dyDescent="0.2">
      <c r="B721" s="29"/>
      <c r="C721" s="29"/>
      <c r="D721" s="29"/>
      <c r="E721" s="14" t="s">
        <v>322</v>
      </c>
      <c r="F721" s="15">
        <v>7693102.9100000001</v>
      </c>
      <c r="G721" s="16">
        <v>-1.98199315673777E-4</v>
      </c>
      <c r="H721" s="17">
        <v>2141486.38</v>
      </c>
      <c r="I721" s="16">
        <v>-6.2359493140061902E-2</v>
      </c>
      <c r="J721" s="17">
        <v>2961389.57</v>
      </c>
      <c r="K721" s="16">
        <v>-5.3489868561612197E-2</v>
      </c>
      <c r="L721" s="18">
        <v>3.5924127194308801</v>
      </c>
      <c r="M721" s="16">
        <v>6.6295444117020902E-2</v>
      </c>
      <c r="N721" s="18">
        <v>2.5978017171175498</v>
      </c>
      <c r="O721" s="16">
        <v>5.6303326795828799E-2</v>
      </c>
      <c r="P721" s="15">
        <v>23244927.93</v>
      </c>
      <c r="Q721" s="16">
        <v>-2.5106050116791501E-2</v>
      </c>
      <c r="R721" s="17">
        <v>6805498.5</v>
      </c>
      <c r="S721" s="16">
        <v>-3.2235404643768603E-2</v>
      </c>
      <c r="T721" s="17">
        <v>10094631.369999999</v>
      </c>
      <c r="U721" s="16">
        <v>-2.0402871201848801E-2</v>
      </c>
      <c r="V721" s="18">
        <v>3.4156098822150902</v>
      </c>
      <c r="W721" s="16">
        <v>7.3668271821338898E-3</v>
      </c>
      <c r="X721" s="18">
        <v>2.3027020084241099</v>
      </c>
      <c r="Y721" s="16">
        <v>-4.80113587175671E-3</v>
      </c>
      <c r="Z721" s="15">
        <v>49973466.159999996</v>
      </c>
      <c r="AA721" s="16">
        <v>-9.3566039228210607E-3</v>
      </c>
      <c r="AB721" s="17">
        <v>14984114.359999999</v>
      </c>
      <c r="AC721" s="16">
        <v>8.0614592458757208E-3</v>
      </c>
      <c r="AD721" s="17">
        <v>21174496.559999999</v>
      </c>
      <c r="AE721" s="16">
        <v>1.07186557827761E-2</v>
      </c>
      <c r="AF721" s="18">
        <v>3.3350964200729698</v>
      </c>
      <c r="AG721" s="16">
        <v>-1.7278771059977899E-2</v>
      </c>
      <c r="AH721" s="18">
        <v>2.3600781259849701</v>
      </c>
      <c r="AI721" s="16">
        <v>-1.9862361885513501E-2</v>
      </c>
      <c r="AJ721" s="15">
        <v>90386846.180000007</v>
      </c>
      <c r="AK721" s="16">
        <v>1.3172088491922E-2</v>
      </c>
      <c r="AL721" s="17">
        <v>26790119.719999999</v>
      </c>
      <c r="AM721" s="16">
        <v>4.21531712580255E-2</v>
      </c>
      <c r="AN721" s="17">
        <v>39208711.619999997</v>
      </c>
      <c r="AO721" s="16">
        <v>2.49214948838044E-2</v>
      </c>
      <c r="AP721" s="18">
        <v>3.37388735566278</v>
      </c>
      <c r="AQ721" s="16">
        <v>-2.7808851486887699E-2</v>
      </c>
      <c r="AR721" s="18">
        <v>2.3052745791803702</v>
      </c>
      <c r="AS721" s="16">
        <v>-1.1463713514189299E-2</v>
      </c>
    </row>
    <row r="722" spans="1:45" x14ac:dyDescent="0.2">
      <c r="B722" s="29"/>
      <c r="C722" s="29"/>
      <c r="D722" s="29"/>
      <c r="E722" s="14" t="s">
        <v>323</v>
      </c>
      <c r="F722" s="15">
        <v>1909822.32</v>
      </c>
      <c r="G722" s="16">
        <v>-0.111237069687092</v>
      </c>
      <c r="H722" s="17">
        <v>531228.19999999995</v>
      </c>
      <c r="I722" s="16">
        <v>-0.19972989907535901</v>
      </c>
      <c r="J722" s="17">
        <v>888870.34</v>
      </c>
      <c r="K722" s="16">
        <v>-0.21129734948113901</v>
      </c>
      <c r="L722" s="18">
        <v>3.5951071874572902</v>
      </c>
      <c r="M722" s="16">
        <v>0.110578702473104</v>
      </c>
      <c r="N722" s="18">
        <v>2.14859494580503</v>
      </c>
      <c r="O722" s="16">
        <v>0.12686692472533201</v>
      </c>
      <c r="P722" s="15">
        <v>6671638.1799999997</v>
      </c>
      <c r="Q722" s="16">
        <v>-8.1098680314935195E-2</v>
      </c>
      <c r="R722" s="17">
        <v>1965283.84</v>
      </c>
      <c r="S722" s="16">
        <v>-0.145398661452742</v>
      </c>
      <c r="T722" s="17">
        <v>3310464.99</v>
      </c>
      <c r="U722" s="16">
        <v>-0.17229822400623199</v>
      </c>
      <c r="V722" s="18">
        <v>3.39474535138904</v>
      </c>
      <c r="W722" s="16">
        <v>7.5239738387387997E-2</v>
      </c>
      <c r="X722" s="18">
        <v>2.01531754607077</v>
      </c>
      <c r="Y722" s="16">
        <v>0.11018406186431</v>
      </c>
      <c r="Z722" s="15">
        <v>14316950.119999999</v>
      </c>
      <c r="AA722" s="16">
        <v>-1.7975001688403699E-2</v>
      </c>
      <c r="AB722" s="17">
        <v>4363527.3099999996</v>
      </c>
      <c r="AC722" s="16">
        <v>-2.85298071171197E-2</v>
      </c>
      <c r="AD722" s="17">
        <v>7470145.6699999999</v>
      </c>
      <c r="AE722" s="16">
        <v>-3.3721960884968802E-2</v>
      </c>
      <c r="AF722" s="18">
        <v>3.28104973405105</v>
      </c>
      <c r="AG722" s="16">
        <v>1.08647753745219E-2</v>
      </c>
      <c r="AH722" s="18">
        <v>1.9165556807676001</v>
      </c>
      <c r="AI722" s="16">
        <v>1.6296509450827501E-2</v>
      </c>
      <c r="AJ722" s="15">
        <v>27867034.969999999</v>
      </c>
      <c r="AK722" s="16">
        <v>-1.4125331804234699E-2</v>
      </c>
      <c r="AL722" s="17">
        <v>8400622.5099999998</v>
      </c>
      <c r="AM722" s="16">
        <v>-2.52617195612382E-2</v>
      </c>
      <c r="AN722" s="17">
        <v>14186392.23</v>
      </c>
      <c r="AO722" s="16">
        <v>-3.7448773349024703E-2</v>
      </c>
      <c r="AP722" s="18">
        <v>3.3172583266094202</v>
      </c>
      <c r="AQ722" s="16">
        <v>1.1425002978225801E-2</v>
      </c>
      <c r="AR722" s="18">
        <v>1.9643496752521401</v>
      </c>
      <c r="AS722" s="16">
        <v>2.4230857432845199E-2</v>
      </c>
    </row>
    <row r="723" spans="1:45" x14ac:dyDescent="0.2">
      <c r="B723" s="29"/>
      <c r="C723" s="29"/>
      <c r="D723" s="29"/>
      <c r="E723" s="14" t="s">
        <v>324</v>
      </c>
      <c r="F723" s="15">
        <v>3228878.85</v>
      </c>
      <c r="G723" s="16">
        <v>2.3294534067295199E-2</v>
      </c>
      <c r="H723" s="17">
        <v>860111.3</v>
      </c>
      <c r="I723" s="16">
        <v>-2.5470055244392002E-2</v>
      </c>
      <c r="J723" s="17">
        <v>1365850.43</v>
      </c>
      <c r="K723" s="16">
        <v>-9.5796032386639592E-3</v>
      </c>
      <c r="L723" s="18">
        <v>3.7540244500915199</v>
      </c>
      <c r="M723" s="16">
        <v>5.0039087638211403E-2</v>
      </c>
      <c r="N723" s="18">
        <v>2.36400617452674</v>
      </c>
      <c r="O723" s="16">
        <v>3.3192104497703503E-2</v>
      </c>
      <c r="P723" s="15">
        <v>9860727.1500000004</v>
      </c>
      <c r="Q723" s="16">
        <v>-5.1219466648096497E-3</v>
      </c>
      <c r="R723" s="17">
        <v>2643644.9900000002</v>
      </c>
      <c r="S723" s="16">
        <v>-4.7899506170560303E-2</v>
      </c>
      <c r="T723" s="17">
        <v>4217634.0599999996</v>
      </c>
      <c r="U723" s="16">
        <v>-2.5178754980776701E-2</v>
      </c>
      <c r="V723" s="18">
        <v>3.7299740272615001</v>
      </c>
      <c r="W723" s="16">
        <v>4.4929668436254303E-2</v>
      </c>
      <c r="X723" s="18">
        <v>2.3379759859962799</v>
      </c>
      <c r="Y723" s="16">
        <v>2.0574857614609601E-2</v>
      </c>
      <c r="Z723" s="15">
        <v>19067415.059999999</v>
      </c>
      <c r="AA723" s="16">
        <v>4.9494451045000998E-3</v>
      </c>
      <c r="AB723" s="17">
        <v>5066719.6900000004</v>
      </c>
      <c r="AC723" s="16">
        <v>-4.4982907688209103E-2</v>
      </c>
      <c r="AD723" s="17">
        <v>8056602.4699999997</v>
      </c>
      <c r="AE723" s="16">
        <v>-2.4021709260689399E-2</v>
      </c>
      <c r="AF723" s="18">
        <v>3.7632662208712002</v>
      </c>
      <c r="AG723" s="16">
        <v>5.2284250402093703E-2</v>
      </c>
      <c r="AH723" s="18">
        <v>2.36668187750363</v>
      </c>
      <c r="AI723" s="16">
        <v>2.96842200693253E-2</v>
      </c>
      <c r="AJ723" s="15">
        <v>37222719.57</v>
      </c>
      <c r="AK723" s="16">
        <v>-1.7181651659686902E-2</v>
      </c>
      <c r="AL723" s="17">
        <v>10092565.210000001</v>
      </c>
      <c r="AM723" s="16">
        <v>-5.2658788459408697E-2</v>
      </c>
      <c r="AN723" s="17">
        <v>16019259.08</v>
      </c>
      <c r="AO723" s="16">
        <v>-3.6105938094064698E-2</v>
      </c>
      <c r="AP723" s="18">
        <v>3.6881326794023299</v>
      </c>
      <c r="AQ723" s="16">
        <v>3.7449164427279497E-2</v>
      </c>
      <c r="AR723" s="18">
        <v>2.3236230454923099</v>
      </c>
      <c r="AS723" s="16">
        <v>1.96331600974473E-2</v>
      </c>
    </row>
    <row r="724" spans="1:45" x14ac:dyDescent="0.2">
      <c r="B724" s="29"/>
      <c r="C724" s="29"/>
      <c r="D724" s="29"/>
      <c r="E724" s="14" t="s">
        <v>325</v>
      </c>
      <c r="F724" s="15">
        <v>3069079.73</v>
      </c>
      <c r="G724" s="16">
        <v>-3.93959556928591E-2</v>
      </c>
      <c r="H724" s="17">
        <v>861084.9</v>
      </c>
      <c r="I724" s="16">
        <v>-6.18572762573169E-2</v>
      </c>
      <c r="J724" s="17">
        <v>1332605.27</v>
      </c>
      <c r="K724" s="16">
        <v>-4.0071469515539297E-2</v>
      </c>
      <c r="L724" s="18">
        <v>3.56420107935931</v>
      </c>
      <c r="M724" s="16">
        <v>2.3942327746091001E-2</v>
      </c>
      <c r="N724" s="18">
        <v>2.3030673816861</v>
      </c>
      <c r="O724" s="16">
        <v>7.03712621542114E-4</v>
      </c>
      <c r="P724" s="15">
        <v>10685234.74</v>
      </c>
      <c r="Q724" s="16">
        <v>-1.27630761256801E-2</v>
      </c>
      <c r="R724" s="17">
        <v>2995975.56</v>
      </c>
      <c r="S724" s="16">
        <v>-2.9193925688129101E-2</v>
      </c>
      <c r="T724" s="17">
        <v>4492614.3499999996</v>
      </c>
      <c r="U724" s="16">
        <v>-1.9606239194966402E-2</v>
      </c>
      <c r="V724" s="18">
        <v>3.5665293411138501</v>
      </c>
      <c r="W724" s="16">
        <v>1.6924955454255299E-2</v>
      </c>
      <c r="X724" s="18">
        <v>2.3784001713835101</v>
      </c>
      <c r="Y724" s="16">
        <v>6.98001491122008E-3</v>
      </c>
      <c r="Z724" s="15">
        <v>21656173.870000001</v>
      </c>
      <c r="AA724" s="16">
        <v>-1.5144584873277699E-2</v>
      </c>
      <c r="AB724" s="17">
        <v>6051607.25</v>
      </c>
      <c r="AC724" s="16">
        <v>-3.92538687087753E-2</v>
      </c>
      <c r="AD724" s="17">
        <v>9059976.3399999999</v>
      </c>
      <c r="AE724" s="16">
        <v>-1.56685015088299E-2</v>
      </c>
      <c r="AF724" s="18">
        <v>3.5785821807917202</v>
      </c>
      <c r="AG724" s="16">
        <v>2.5094333508369301E-2</v>
      </c>
      <c r="AH724" s="18">
        <v>2.3903124089173899</v>
      </c>
      <c r="AI724" s="16">
        <v>5.3225629409940297E-4</v>
      </c>
      <c r="AJ724" s="15">
        <v>40616672.189999998</v>
      </c>
      <c r="AK724" s="16">
        <v>-9.8526912486877199E-3</v>
      </c>
      <c r="AL724" s="17">
        <v>11468873.939999999</v>
      </c>
      <c r="AM724" s="16">
        <v>-2.2979175818972301E-2</v>
      </c>
      <c r="AN724" s="17">
        <v>17120114.920000002</v>
      </c>
      <c r="AO724" s="16">
        <v>-1.1377959672129999E-2</v>
      </c>
      <c r="AP724" s="18">
        <v>3.5414699300461598</v>
      </c>
      <c r="AQ724" s="16">
        <v>1.34352147317715E-2</v>
      </c>
      <c r="AR724" s="18">
        <v>2.3724532446070699</v>
      </c>
      <c r="AS724" s="16">
        <v>1.5428225967291001E-3</v>
      </c>
    </row>
    <row r="725" spans="1:45" x14ac:dyDescent="0.2">
      <c r="B725" s="29"/>
      <c r="C725" s="29"/>
      <c r="D725" s="29"/>
      <c r="E725" s="14" t="s">
        <v>326</v>
      </c>
      <c r="F725" s="15">
        <v>4211720.4400000004</v>
      </c>
      <c r="G725" s="16">
        <v>1.07531280428027E-2</v>
      </c>
      <c r="H725" s="17">
        <v>1155355.98</v>
      </c>
      <c r="I725" s="16">
        <v>-1.7304315271451001E-3</v>
      </c>
      <c r="J725" s="17">
        <v>1895631.77</v>
      </c>
      <c r="K725" s="16">
        <v>-3.9141737219959102E-2</v>
      </c>
      <c r="L725" s="18">
        <v>3.6453876665787499</v>
      </c>
      <c r="M725" s="16">
        <v>1.25051989604821E-2</v>
      </c>
      <c r="N725" s="18">
        <v>2.2218030456410802</v>
      </c>
      <c r="O725" s="16">
        <v>5.1927393659915499E-2</v>
      </c>
      <c r="P725" s="15">
        <v>13865712.9</v>
      </c>
      <c r="Q725" s="16">
        <v>6.9933080858921599E-3</v>
      </c>
      <c r="R725" s="17">
        <v>3794047.6</v>
      </c>
      <c r="S725" s="16">
        <v>-8.0682284048658997E-3</v>
      </c>
      <c r="T725" s="17">
        <v>6238527.2300000004</v>
      </c>
      <c r="U725" s="16">
        <v>-5.5612689170011803E-2</v>
      </c>
      <c r="V725" s="18">
        <v>3.6545964526117198</v>
      </c>
      <c r="W725" s="16">
        <v>1.51840448325769E-2</v>
      </c>
      <c r="X725" s="18">
        <v>2.2225939534770598</v>
      </c>
      <c r="Y725" s="16">
        <v>6.6292713315770496E-2</v>
      </c>
      <c r="Z725" s="15">
        <v>28219101.539999999</v>
      </c>
      <c r="AA725" s="16">
        <v>-2.6550420914345999E-4</v>
      </c>
      <c r="AB725" s="17">
        <v>7692118.9299999997</v>
      </c>
      <c r="AC725" s="16">
        <v>-1.35979485965473E-2</v>
      </c>
      <c r="AD725" s="17">
        <v>12626290.77</v>
      </c>
      <c r="AE725" s="16">
        <v>-6.1710123965518102E-2</v>
      </c>
      <c r="AF725" s="18">
        <v>3.6685732236851898</v>
      </c>
      <c r="AG725" s="16">
        <v>1.35162374900117E-2</v>
      </c>
      <c r="AH725" s="18">
        <v>2.2349478603049802</v>
      </c>
      <c r="AI725" s="16">
        <v>6.5485753737490604E-2</v>
      </c>
      <c r="AJ725" s="15">
        <v>53917876.420000002</v>
      </c>
      <c r="AK725" s="16">
        <v>-1.1892239884517101E-2</v>
      </c>
      <c r="AL725" s="17">
        <v>14850451.66</v>
      </c>
      <c r="AM725" s="16">
        <v>-9.7394372155095808E-3</v>
      </c>
      <c r="AN725" s="17">
        <v>24549360.940000001</v>
      </c>
      <c r="AO725" s="16">
        <v>-4.9456107954953303E-2</v>
      </c>
      <c r="AP725" s="18">
        <v>3.6307230011885001</v>
      </c>
      <c r="AQ725" s="16">
        <v>-2.1739759714897999E-3</v>
      </c>
      <c r="AR725" s="18">
        <v>2.1963046839295899</v>
      </c>
      <c r="AS725" s="16">
        <v>3.9518288828956201E-2</v>
      </c>
    </row>
    <row r="726" spans="1:45" x14ac:dyDescent="0.2">
      <c r="B726" s="29"/>
      <c r="C726" s="29"/>
      <c r="D726" s="29"/>
      <c r="E726" s="14" t="s">
        <v>327</v>
      </c>
      <c r="F726" s="15">
        <v>31655021.77</v>
      </c>
      <c r="G726" s="16">
        <v>1.1731966458849699E-2</v>
      </c>
      <c r="H726" s="17">
        <v>8811154.2799999993</v>
      </c>
      <c r="I726" s="16">
        <v>-3.0297180899303298E-2</v>
      </c>
      <c r="J726" s="17">
        <v>13525215.52</v>
      </c>
      <c r="K726" s="16">
        <v>-3.2755371504767997E-2</v>
      </c>
      <c r="L726" s="18">
        <v>3.59260782005056</v>
      </c>
      <c r="M726" s="16">
        <v>4.3342296763797E-2</v>
      </c>
      <c r="N726" s="18">
        <v>2.3404449062708901</v>
      </c>
      <c r="O726" s="16">
        <v>4.5993884745400802E-2</v>
      </c>
      <c r="P726" s="15">
        <v>101821462.09999999</v>
      </c>
      <c r="Q726" s="16">
        <v>-6.0685034802019895E-4</v>
      </c>
      <c r="R726" s="17">
        <v>29064606.82</v>
      </c>
      <c r="S726" s="16">
        <v>-2.2297841974695899E-2</v>
      </c>
      <c r="T726" s="17">
        <v>45389745.880000003</v>
      </c>
      <c r="U726" s="16">
        <v>-2.63387123644915E-2</v>
      </c>
      <c r="V726" s="18">
        <v>3.5032802174338902</v>
      </c>
      <c r="W726" s="16">
        <v>2.2185684514071002E-2</v>
      </c>
      <c r="X726" s="18">
        <v>2.24327015113044</v>
      </c>
      <c r="Y726" s="16">
        <v>2.6427939924529499E-2</v>
      </c>
      <c r="Z726" s="15">
        <v>209179488.56</v>
      </c>
      <c r="AA726" s="16">
        <v>6.2260200574703797E-3</v>
      </c>
      <c r="AB726" s="17">
        <v>60057627.950000003</v>
      </c>
      <c r="AC726" s="16">
        <v>-5.7860822375765996E-3</v>
      </c>
      <c r="AD726" s="17">
        <v>92544802.540000007</v>
      </c>
      <c r="AE726" s="16">
        <v>-8.7146615961683997E-3</v>
      </c>
      <c r="AF726" s="18">
        <v>3.4829795264999301</v>
      </c>
      <c r="AG726" s="16">
        <v>1.20820097973295E-2</v>
      </c>
      <c r="AH726" s="18">
        <v>2.2603050935203801</v>
      </c>
      <c r="AI726" s="16">
        <v>1.50720292884552E-2</v>
      </c>
      <c r="AJ726" s="15">
        <v>395046234.81</v>
      </c>
      <c r="AK726" s="16">
        <v>4.0388603318632296E-3</v>
      </c>
      <c r="AL726" s="17">
        <v>113562758.02</v>
      </c>
      <c r="AM726" s="16">
        <v>7.0406289319161397E-4</v>
      </c>
      <c r="AN726" s="17">
        <v>176580948.88999999</v>
      </c>
      <c r="AO726" s="16">
        <v>-9.8923153605974205E-3</v>
      </c>
      <c r="AP726" s="18">
        <v>3.4786600968288099</v>
      </c>
      <c r="AQ726" s="16">
        <v>3.3324511834499698E-3</v>
      </c>
      <c r="AR726" s="18">
        <v>2.2371962394204399</v>
      </c>
      <c r="AS726" s="16">
        <v>1.40703641720893E-2</v>
      </c>
    </row>
    <row r="728" spans="1:45" s="27" customFormat="1" x14ac:dyDescent="0.2">
      <c r="A728" s="26" t="s">
        <v>112</v>
      </c>
      <c r="E728" s="30">
        <v>1</v>
      </c>
      <c r="F728" s="30">
        <v>2</v>
      </c>
      <c r="G728" s="30">
        <v>3</v>
      </c>
      <c r="H728" s="30">
        <v>4</v>
      </c>
      <c r="I728" s="30">
        <v>5</v>
      </c>
      <c r="J728" s="30">
        <v>6</v>
      </c>
      <c r="K728" s="30">
        <v>7</v>
      </c>
      <c r="L728" s="30">
        <v>8</v>
      </c>
      <c r="M728" s="30">
        <v>9</v>
      </c>
      <c r="N728" s="30">
        <v>10</v>
      </c>
      <c r="O728" s="30">
        <v>11</v>
      </c>
      <c r="P728" s="30">
        <v>12</v>
      </c>
      <c r="Q728" s="30">
        <v>13</v>
      </c>
      <c r="R728" s="30">
        <v>14</v>
      </c>
      <c r="S728" s="30">
        <v>15</v>
      </c>
      <c r="T728" s="30">
        <v>16</v>
      </c>
      <c r="U728" s="30">
        <v>17</v>
      </c>
      <c r="V728" s="30">
        <v>18</v>
      </c>
      <c r="W728" s="30">
        <v>19</v>
      </c>
      <c r="X728" s="30">
        <v>20</v>
      </c>
      <c r="Y728" s="30">
        <v>21</v>
      </c>
      <c r="Z728" s="30">
        <v>22</v>
      </c>
      <c r="AA728" s="30">
        <v>23</v>
      </c>
      <c r="AB728" s="30">
        <v>24</v>
      </c>
      <c r="AC728" s="30">
        <v>25</v>
      </c>
      <c r="AD728" s="30">
        <v>26</v>
      </c>
      <c r="AE728" s="30">
        <v>27</v>
      </c>
      <c r="AF728" s="30">
        <v>28</v>
      </c>
      <c r="AG728" s="30">
        <v>29</v>
      </c>
      <c r="AH728" s="30">
        <v>30</v>
      </c>
      <c r="AI728" s="30">
        <v>31</v>
      </c>
      <c r="AJ728" s="30">
        <v>32</v>
      </c>
      <c r="AK728" s="30">
        <v>33</v>
      </c>
      <c r="AL728" s="30">
        <v>34</v>
      </c>
      <c r="AM728" s="30">
        <v>35</v>
      </c>
      <c r="AN728" s="30">
        <v>36</v>
      </c>
      <c r="AO728" s="30">
        <v>37</v>
      </c>
      <c r="AP728" s="30">
        <v>38</v>
      </c>
      <c r="AQ728" s="30">
        <v>39</v>
      </c>
      <c r="AR728" s="30">
        <v>40</v>
      </c>
      <c r="AS728" s="30">
        <v>41</v>
      </c>
    </row>
    <row r="729" spans="1:45" x14ac:dyDescent="0.2">
      <c r="B729" s="5" t="s">
        <v>107</v>
      </c>
      <c r="C729" s="6"/>
      <c r="D729" s="6"/>
      <c r="E729" s="7"/>
      <c r="F729" s="8" t="s">
        <v>69</v>
      </c>
      <c r="G729" s="9"/>
      <c r="N729" s="9"/>
      <c r="P729" s="8" t="s">
        <v>70</v>
      </c>
      <c r="Q729" s="9"/>
      <c r="Z729" s="8" t="s">
        <v>71</v>
      </c>
      <c r="AA729" s="9"/>
      <c r="AJ729" s="8" t="s">
        <v>72</v>
      </c>
      <c r="AK729" s="9"/>
    </row>
    <row r="730" spans="1:45" ht="56.25" x14ac:dyDescent="0.2">
      <c r="B730" s="10"/>
      <c r="C730" s="11"/>
      <c r="D730" s="11"/>
      <c r="E730" s="12"/>
      <c r="F730" s="140" t="s">
        <v>406</v>
      </c>
      <c r="G730" s="140" t="s">
        <v>407</v>
      </c>
      <c r="H730" s="140" t="s">
        <v>408</v>
      </c>
      <c r="I730" s="140" t="s">
        <v>409</v>
      </c>
      <c r="J730" s="140" t="s">
        <v>410</v>
      </c>
      <c r="K730" s="140" t="s">
        <v>411</v>
      </c>
      <c r="L730" s="140" t="s">
        <v>412</v>
      </c>
      <c r="M730" s="140" t="s">
        <v>413</v>
      </c>
      <c r="N730" s="140" t="s">
        <v>414</v>
      </c>
      <c r="O730" s="140" t="s">
        <v>415</v>
      </c>
      <c r="P730" s="140" t="s">
        <v>406</v>
      </c>
      <c r="Q730" s="140" t="s">
        <v>407</v>
      </c>
      <c r="R730" s="140" t="s">
        <v>408</v>
      </c>
      <c r="S730" s="140" t="s">
        <v>409</v>
      </c>
      <c r="T730" s="140" t="s">
        <v>410</v>
      </c>
      <c r="U730" s="140" t="s">
        <v>411</v>
      </c>
      <c r="V730" s="140" t="s">
        <v>412</v>
      </c>
      <c r="W730" s="140" t="s">
        <v>413</v>
      </c>
      <c r="X730" s="140" t="s">
        <v>414</v>
      </c>
      <c r="Y730" s="140" t="s">
        <v>415</v>
      </c>
      <c r="Z730" s="140" t="s">
        <v>406</v>
      </c>
      <c r="AA730" s="140" t="s">
        <v>407</v>
      </c>
      <c r="AB730" s="140" t="s">
        <v>408</v>
      </c>
      <c r="AC730" s="140" t="s">
        <v>409</v>
      </c>
      <c r="AD730" s="140" t="s">
        <v>410</v>
      </c>
      <c r="AE730" s="140" t="s">
        <v>411</v>
      </c>
      <c r="AF730" s="140" t="s">
        <v>412</v>
      </c>
      <c r="AG730" s="140" t="s">
        <v>413</v>
      </c>
      <c r="AH730" s="140" t="s">
        <v>414</v>
      </c>
      <c r="AI730" s="140" t="s">
        <v>415</v>
      </c>
      <c r="AJ730" s="140" t="s">
        <v>406</v>
      </c>
      <c r="AK730" s="140" t="s">
        <v>407</v>
      </c>
      <c r="AL730" s="140" t="s">
        <v>408</v>
      </c>
      <c r="AM730" s="140" t="s">
        <v>409</v>
      </c>
      <c r="AN730" s="140" t="s">
        <v>410</v>
      </c>
      <c r="AO730" s="140" t="s">
        <v>411</v>
      </c>
      <c r="AP730" s="140" t="s">
        <v>412</v>
      </c>
      <c r="AQ730" s="140" t="s">
        <v>413</v>
      </c>
      <c r="AR730" s="140" t="s">
        <v>414</v>
      </c>
      <c r="AS730" s="140" t="s">
        <v>415</v>
      </c>
    </row>
    <row r="731" spans="1:45" x14ac:dyDescent="0.2">
      <c r="B731" s="28" t="s">
        <v>19</v>
      </c>
      <c r="C731" s="28" t="s">
        <v>11</v>
      </c>
      <c r="D731" s="28" t="s">
        <v>110</v>
      </c>
      <c r="E731" s="14" t="s">
        <v>271</v>
      </c>
      <c r="F731" s="15">
        <v>110094.83</v>
      </c>
      <c r="G731" s="16">
        <v>0.26371200521945598</v>
      </c>
      <c r="H731" s="17">
        <v>23328.12</v>
      </c>
      <c r="I731" s="16">
        <v>0.25999121769898298</v>
      </c>
      <c r="J731" s="17">
        <v>38435.129999999997</v>
      </c>
      <c r="K731" s="16">
        <v>0.26573243952430903</v>
      </c>
      <c r="L731" s="18">
        <v>4.7194043069051403</v>
      </c>
      <c r="M731" s="16">
        <v>2.9530265514611698E-3</v>
      </c>
      <c r="N731" s="18">
        <v>2.8644323565446501</v>
      </c>
      <c r="O731" s="16">
        <v>-1.59625703012876E-3</v>
      </c>
      <c r="P731" s="15">
        <v>335111.58</v>
      </c>
      <c r="Q731" s="16">
        <v>0.13920982568006399</v>
      </c>
      <c r="R731" s="17">
        <v>73452.740000000005</v>
      </c>
      <c r="S731" s="16">
        <v>0.14126783989906899</v>
      </c>
      <c r="T731" s="17">
        <v>121041.41</v>
      </c>
      <c r="U731" s="16">
        <v>0.13773405569455399</v>
      </c>
      <c r="V731" s="18">
        <v>4.56227473610923</v>
      </c>
      <c r="W731" s="16">
        <v>-1.80327014137818E-3</v>
      </c>
      <c r="X731" s="18">
        <v>2.7685696985849702</v>
      </c>
      <c r="Y731" s="16">
        <v>1.29711330879429E-3</v>
      </c>
      <c r="Z731" s="15">
        <v>662610.24</v>
      </c>
      <c r="AA731" s="16">
        <v>0.14285777363431601</v>
      </c>
      <c r="AB731" s="17">
        <v>146464.57999999999</v>
      </c>
      <c r="AC731" s="16">
        <v>0.174012162501095</v>
      </c>
      <c r="AD731" s="17">
        <v>241909.76000000001</v>
      </c>
      <c r="AE731" s="16">
        <v>0.16689454520757299</v>
      </c>
      <c r="AF731" s="18">
        <v>4.5240305881462897</v>
      </c>
      <c r="AG731" s="16">
        <v>-2.6536683231976201E-2</v>
      </c>
      <c r="AH731" s="18">
        <v>2.7390802256180198</v>
      </c>
      <c r="AI731" s="16">
        <v>-2.0598923589090299E-2</v>
      </c>
      <c r="AJ731" s="15">
        <v>1192118.4099999999</v>
      </c>
      <c r="AK731" s="16">
        <v>0.14392537173378001</v>
      </c>
      <c r="AL731" s="17">
        <v>265589.3</v>
      </c>
      <c r="AM731" s="16">
        <v>0.17484478131369499</v>
      </c>
      <c r="AN731" s="17">
        <v>438558.44</v>
      </c>
      <c r="AO731" s="16">
        <v>0.16480593904406701</v>
      </c>
      <c r="AP731" s="18">
        <v>4.48857845553266</v>
      </c>
      <c r="AQ731" s="16">
        <v>-2.6317867748742601E-2</v>
      </c>
      <c r="AR731" s="18">
        <v>2.7182658028426001</v>
      </c>
      <c r="AS731" s="16">
        <v>-1.7926219819434298E-2</v>
      </c>
    </row>
    <row r="732" spans="1:45" x14ac:dyDescent="0.2">
      <c r="B732" s="29"/>
      <c r="C732" s="29"/>
      <c r="D732" s="29"/>
      <c r="E732" s="14" t="s">
        <v>272</v>
      </c>
      <c r="F732" s="15">
        <v>302960.34000000003</v>
      </c>
      <c r="G732" s="16">
        <v>0.180796703251732</v>
      </c>
      <c r="H732" s="17">
        <v>71362.03</v>
      </c>
      <c r="I732" s="16">
        <v>0.258675947961862</v>
      </c>
      <c r="J732" s="17">
        <v>133240.71</v>
      </c>
      <c r="K732" s="16">
        <v>0.20287610803221601</v>
      </c>
      <c r="L732" s="18">
        <v>4.2453996894426904</v>
      </c>
      <c r="M732" s="16">
        <v>-6.1873943675683697E-2</v>
      </c>
      <c r="N732" s="18">
        <v>2.27378208957307</v>
      </c>
      <c r="O732" s="16">
        <v>-1.8355510291582201E-2</v>
      </c>
      <c r="P732" s="15">
        <v>1059239.25</v>
      </c>
      <c r="Q732" s="16">
        <v>0.17103818339615801</v>
      </c>
      <c r="R732" s="17">
        <v>247021.26</v>
      </c>
      <c r="S732" s="16">
        <v>0.22914286754950999</v>
      </c>
      <c r="T732" s="17">
        <v>462303.92</v>
      </c>
      <c r="U732" s="16">
        <v>0.171953858415587</v>
      </c>
      <c r="V732" s="18">
        <v>4.2880489314968298</v>
      </c>
      <c r="W732" s="16">
        <v>-4.7272522737078201E-2</v>
      </c>
      <c r="X732" s="18">
        <v>2.2912184045508401</v>
      </c>
      <c r="Y732" s="16">
        <v>-7.8132343935974401E-4</v>
      </c>
      <c r="Z732" s="15">
        <v>2006495.22</v>
      </c>
      <c r="AA732" s="16">
        <v>0.129434256561681</v>
      </c>
      <c r="AB732" s="17">
        <v>464221.14</v>
      </c>
      <c r="AC732" s="16">
        <v>0.15781063340531101</v>
      </c>
      <c r="AD732" s="17">
        <v>872348.81</v>
      </c>
      <c r="AE732" s="16">
        <v>0.108715544267786</v>
      </c>
      <c r="AF732" s="18">
        <v>4.32228316875013</v>
      </c>
      <c r="AG732" s="16">
        <v>-2.4508651091042999E-2</v>
      </c>
      <c r="AH732" s="18">
        <v>2.3001065594392198</v>
      </c>
      <c r="AI732" s="16">
        <v>1.8687130708154798E-2</v>
      </c>
      <c r="AJ732" s="15">
        <v>3710836.09</v>
      </c>
      <c r="AK732" s="16">
        <v>-3.2766491432311899E-3</v>
      </c>
      <c r="AL732" s="17">
        <v>859063.65</v>
      </c>
      <c r="AM732" s="16">
        <v>1.36862041995429E-2</v>
      </c>
      <c r="AN732" s="17">
        <v>1641924.54</v>
      </c>
      <c r="AO732" s="16">
        <v>-1.6378759219558999E-2</v>
      </c>
      <c r="AP732" s="18">
        <v>4.3196288074812603</v>
      </c>
      <c r="AQ732" s="16">
        <v>-1.6733830718519901E-2</v>
      </c>
      <c r="AR732" s="18">
        <v>2.2600527610117802</v>
      </c>
      <c r="AS732" s="16">
        <v>1.3320279730775399E-2</v>
      </c>
    </row>
    <row r="733" spans="1:45" x14ac:dyDescent="0.2">
      <c r="B733" s="29"/>
      <c r="C733" s="29"/>
      <c r="D733" s="29"/>
      <c r="E733" s="14" t="s">
        <v>273</v>
      </c>
      <c r="F733" s="15">
        <v>573139.97</v>
      </c>
      <c r="G733" s="16">
        <v>0.11267557974586299</v>
      </c>
      <c r="H733" s="17">
        <v>129624.83</v>
      </c>
      <c r="I733" s="16">
        <v>5.6780988303691597E-2</v>
      </c>
      <c r="J733" s="17">
        <v>245363.59</v>
      </c>
      <c r="K733" s="16">
        <v>4.8524531850218697E-2</v>
      </c>
      <c r="L733" s="18">
        <v>4.4215291931337504</v>
      </c>
      <c r="M733" s="16">
        <v>5.2891367332309501E-2</v>
      </c>
      <c r="N733" s="18">
        <v>2.3358802746568901</v>
      </c>
      <c r="O733" s="16">
        <v>6.1182209807188803E-2</v>
      </c>
      <c r="P733" s="15">
        <v>1977110.6</v>
      </c>
      <c r="Q733" s="16">
        <v>0.10630077805077</v>
      </c>
      <c r="R733" s="17">
        <v>452771.48</v>
      </c>
      <c r="S733" s="16">
        <v>6.7474760753770402E-2</v>
      </c>
      <c r="T733" s="17">
        <v>857904.9</v>
      </c>
      <c r="U733" s="16">
        <v>6.01617143326236E-2</v>
      </c>
      <c r="V733" s="18">
        <v>4.3666853751477497</v>
      </c>
      <c r="W733" s="16">
        <v>3.6371836341670002E-2</v>
      </c>
      <c r="X733" s="18">
        <v>2.3045801463542199</v>
      </c>
      <c r="Y733" s="16">
        <v>4.3520779041894803E-2</v>
      </c>
      <c r="Z733" s="15">
        <v>3893163.06</v>
      </c>
      <c r="AA733" s="16">
        <v>3.8122562330729401E-2</v>
      </c>
      <c r="AB733" s="17">
        <v>896782.61</v>
      </c>
      <c r="AC733" s="16">
        <v>-1.05667190513049E-2</v>
      </c>
      <c r="AD733" s="17">
        <v>1701547.47</v>
      </c>
      <c r="AE733" s="16">
        <v>-1.9058360115876902E-2</v>
      </c>
      <c r="AF733" s="18">
        <v>4.3412561936275704</v>
      </c>
      <c r="AG733" s="16">
        <v>4.9209261826476801E-2</v>
      </c>
      <c r="AH733" s="18">
        <v>2.2880131930730099</v>
      </c>
      <c r="AI733" s="16">
        <v>5.8291869894890998E-2</v>
      </c>
      <c r="AJ733" s="15">
        <v>7137850.0800000001</v>
      </c>
      <c r="AK733" s="16">
        <v>3.7347888500317201E-3</v>
      </c>
      <c r="AL733" s="17">
        <v>1664721.61</v>
      </c>
      <c r="AM733" s="16">
        <v>-4.0039658470300298E-2</v>
      </c>
      <c r="AN733" s="17">
        <v>3169831.53</v>
      </c>
      <c r="AO733" s="16">
        <v>-4.2960345466321499E-2</v>
      </c>
      <c r="AP733" s="18">
        <v>4.2877139559688899</v>
      </c>
      <c r="AQ733" s="16">
        <v>4.5600266413690999E-2</v>
      </c>
      <c r="AR733" s="18">
        <v>2.2518073949501001</v>
      </c>
      <c r="AS733" s="16">
        <v>4.8791222072303402E-2</v>
      </c>
    </row>
    <row r="734" spans="1:45" x14ac:dyDescent="0.2">
      <c r="B734" s="29"/>
      <c r="C734" s="29"/>
      <c r="D734" s="29"/>
      <c r="E734" s="14" t="s">
        <v>274</v>
      </c>
      <c r="F734" s="15">
        <v>250769.12</v>
      </c>
      <c r="G734" s="16">
        <v>0.125631652278832</v>
      </c>
      <c r="H734" s="17">
        <v>57510.21</v>
      </c>
      <c r="I734" s="16">
        <v>0.152461179974863</v>
      </c>
      <c r="J734" s="17">
        <v>110082.51</v>
      </c>
      <c r="K734" s="16">
        <v>0.15560420618582699</v>
      </c>
      <c r="L734" s="18">
        <v>4.3604278266415601</v>
      </c>
      <c r="M734" s="16">
        <v>-2.3280200810422098E-2</v>
      </c>
      <c r="N734" s="18">
        <v>2.2780105577171201</v>
      </c>
      <c r="O734" s="16">
        <v>-2.59366950609515E-2</v>
      </c>
      <c r="P734" s="15">
        <v>857633.69</v>
      </c>
      <c r="Q734" s="16">
        <v>0.12851023986098201</v>
      </c>
      <c r="R734" s="17">
        <v>195588.27</v>
      </c>
      <c r="S734" s="16">
        <v>0.15015328358171201</v>
      </c>
      <c r="T734" s="17">
        <v>375003.38</v>
      </c>
      <c r="U734" s="16">
        <v>0.14654452785676</v>
      </c>
      <c r="V734" s="18">
        <v>4.3848932760640498</v>
      </c>
      <c r="W734" s="16">
        <v>-1.8817529828138401E-2</v>
      </c>
      <c r="X734" s="18">
        <v>2.2870025598169299</v>
      </c>
      <c r="Y734" s="16">
        <v>-1.57292521638825E-2</v>
      </c>
      <c r="Z734" s="15">
        <v>1571056.18</v>
      </c>
      <c r="AA734" s="16">
        <v>0.105630411189092</v>
      </c>
      <c r="AB734" s="17">
        <v>357258.59</v>
      </c>
      <c r="AC734" s="16">
        <v>0.101683615791334</v>
      </c>
      <c r="AD734" s="17">
        <v>684022.94</v>
      </c>
      <c r="AE734" s="16">
        <v>9.7734068814030906E-2</v>
      </c>
      <c r="AF734" s="18">
        <v>4.39753227487126</v>
      </c>
      <c r="AG734" s="16">
        <v>3.5825125663900299E-3</v>
      </c>
      <c r="AH734" s="18">
        <v>2.2967887305066101</v>
      </c>
      <c r="AI734" s="16">
        <v>7.1933108385643504E-3</v>
      </c>
      <c r="AJ734" s="15">
        <v>2927648.98</v>
      </c>
      <c r="AK734" s="16">
        <v>8.8529554060817597E-2</v>
      </c>
      <c r="AL734" s="17">
        <v>667892.56000000006</v>
      </c>
      <c r="AM734" s="16">
        <v>8.85119702854925E-2</v>
      </c>
      <c r="AN734" s="17">
        <v>1281720.79</v>
      </c>
      <c r="AO734" s="16">
        <v>8.1684972012224494E-2</v>
      </c>
      <c r="AP734" s="18">
        <v>4.3834130747017204</v>
      </c>
      <c r="AQ734" s="16">
        <v>1.6153956782332699E-5</v>
      </c>
      <c r="AR734" s="18">
        <v>2.2841550225614999</v>
      </c>
      <c r="AS734" s="16">
        <v>6.3277037452597303E-3</v>
      </c>
    </row>
    <row r="735" spans="1:45" x14ac:dyDescent="0.2">
      <c r="B735" s="29"/>
      <c r="C735" s="29"/>
      <c r="D735" s="29"/>
      <c r="E735" s="14" t="s">
        <v>275</v>
      </c>
      <c r="F735" s="15">
        <v>455927.94</v>
      </c>
      <c r="G735" s="16">
        <v>7.7215403203195102E-2</v>
      </c>
      <c r="H735" s="17">
        <v>115398.15</v>
      </c>
      <c r="I735" s="16">
        <v>3.9221702322868798E-2</v>
      </c>
      <c r="J735" s="17">
        <v>193917.32</v>
      </c>
      <c r="K735" s="16">
        <v>0.121776114527334</v>
      </c>
      <c r="L735" s="18">
        <v>3.9509120380179401</v>
      </c>
      <c r="M735" s="16">
        <v>3.6559764673315301E-2</v>
      </c>
      <c r="N735" s="18">
        <v>2.3511460451289201</v>
      </c>
      <c r="O735" s="16">
        <v>-3.9723355442378303E-2</v>
      </c>
      <c r="P735" s="15">
        <v>1494499.07</v>
      </c>
      <c r="Q735" s="16">
        <v>-4.8928270360975697E-2</v>
      </c>
      <c r="R735" s="17">
        <v>380846.18</v>
      </c>
      <c r="S735" s="16">
        <v>-0.106462647335722</v>
      </c>
      <c r="T735" s="17">
        <v>642515.98</v>
      </c>
      <c r="U735" s="16">
        <v>2.9294332831016801E-3</v>
      </c>
      <c r="V735" s="18">
        <v>3.92415402459859</v>
      </c>
      <c r="W735" s="16">
        <v>6.4389448077570799E-2</v>
      </c>
      <c r="X735" s="18">
        <v>2.3260107398418302</v>
      </c>
      <c r="Y735" s="16">
        <v>-5.1706233682184903E-2</v>
      </c>
      <c r="Z735" s="15">
        <v>2917976.19</v>
      </c>
      <c r="AA735" s="16">
        <v>-0.132694615665092</v>
      </c>
      <c r="AB735" s="17">
        <v>760998.24</v>
      </c>
      <c r="AC735" s="16">
        <v>-0.17103087603404701</v>
      </c>
      <c r="AD735" s="17">
        <v>1284403.83</v>
      </c>
      <c r="AE735" s="16">
        <v>-9.4733196135497702E-2</v>
      </c>
      <c r="AF735" s="18">
        <v>3.8344059639349499</v>
      </c>
      <c r="AG735" s="16">
        <v>4.6245703561970698E-2</v>
      </c>
      <c r="AH735" s="18">
        <v>2.2718526072909602</v>
      </c>
      <c r="AI735" s="16">
        <v>-4.1933957334500699E-2</v>
      </c>
      <c r="AJ735" s="15">
        <v>5436562.1200000001</v>
      </c>
      <c r="AK735" s="16">
        <v>-0.13630067787031699</v>
      </c>
      <c r="AL735" s="17">
        <v>1412928.26</v>
      </c>
      <c r="AM735" s="16">
        <v>-0.166429531457045</v>
      </c>
      <c r="AN735" s="17">
        <v>2327371.2200000002</v>
      </c>
      <c r="AO735" s="16">
        <v>-0.12001438635845001</v>
      </c>
      <c r="AP735" s="18">
        <v>3.8477269327177299</v>
      </c>
      <c r="AQ735" s="16">
        <v>3.6144338989589998E-2</v>
      </c>
      <c r="AR735" s="18">
        <v>2.33592392708199</v>
      </c>
      <c r="AS735" s="16">
        <v>-1.85074520076207E-2</v>
      </c>
    </row>
    <row r="736" spans="1:45" x14ac:dyDescent="0.2">
      <c r="B736" s="29"/>
      <c r="C736" s="29"/>
      <c r="D736" s="29"/>
      <c r="E736" s="14" t="s">
        <v>276</v>
      </c>
      <c r="F736" s="15">
        <v>253461.11</v>
      </c>
      <c r="G736" s="16">
        <v>1.3484531373218599E-2</v>
      </c>
      <c r="H736" s="17">
        <v>60102.36</v>
      </c>
      <c r="I736" s="16">
        <v>-1.3072742221602599E-2</v>
      </c>
      <c r="J736" s="17">
        <v>114322.21</v>
      </c>
      <c r="K736" s="16">
        <v>-1.37844083985435E-2</v>
      </c>
      <c r="L736" s="18">
        <v>4.2171573628722703</v>
      </c>
      <c r="M736" s="16">
        <v>2.6909048651267801E-2</v>
      </c>
      <c r="N736" s="18">
        <v>2.2170767167639598</v>
      </c>
      <c r="O736" s="16">
        <v>2.7650079763474101E-2</v>
      </c>
      <c r="P736" s="15">
        <v>843822.66</v>
      </c>
      <c r="Q736" s="16">
        <v>-2.2431342822360902E-2</v>
      </c>
      <c r="R736" s="17">
        <v>204168.57</v>
      </c>
      <c r="S736" s="16">
        <v>-3.07302027619137E-2</v>
      </c>
      <c r="T736" s="17">
        <v>388499.38</v>
      </c>
      <c r="U736" s="16">
        <v>-3.3873589928793801E-2</v>
      </c>
      <c r="V736" s="18">
        <v>4.1329704175329196</v>
      </c>
      <c r="W736" s="16">
        <v>8.5619710458328495E-3</v>
      </c>
      <c r="X736" s="18">
        <v>2.1720051651047698</v>
      </c>
      <c r="Y736" s="16">
        <v>1.18434264783109E-2</v>
      </c>
      <c r="Z736" s="15">
        <v>1745246.8</v>
      </c>
      <c r="AA736" s="16">
        <v>-4.1986292247630603E-3</v>
      </c>
      <c r="AB736" s="17">
        <v>424386.87</v>
      </c>
      <c r="AC736" s="16">
        <v>-9.7760111237047802E-3</v>
      </c>
      <c r="AD736" s="17">
        <v>805210.53</v>
      </c>
      <c r="AE736" s="16">
        <v>-1.23184432104882E-2</v>
      </c>
      <c r="AF736" s="18">
        <v>4.1123958429722398</v>
      </c>
      <c r="AG736" s="16">
        <v>5.6324447413870597E-3</v>
      </c>
      <c r="AH736" s="18">
        <v>2.1674416006457302</v>
      </c>
      <c r="AI736" s="16">
        <v>8.2210849538577394E-3</v>
      </c>
      <c r="AJ736" s="15">
        <v>3280158.26</v>
      </c>
      <c r="AK736" s="16">
        <v>-4.38999442696347E-2</v>
      </c>
      <c r="AL736" s="17">
        <v>797514.66</v>
      </c>
      <c r="AM736" s="16">
        <v>-5.3355027940232197E-2</v>
      </c>
      <c r="AN736" s="17">
        <v>1514987.46</v>
      </c>
      <c r="AO736" s="16">
        <v>-3.4818586535737703E-2</v>
      </c>
      <c r="AP736" s="18">
        <v>4.1129755031713104</v>
      </c>
      <c r="AQ736" s="16">
        <v>9.9879933339998492E-3</v>
      </c>
      <c r="AR736" s="18">
        <v>2.1651388850439699</v>
      </c>
      <c r="AS736" s="16">
        <v>-9.4089645813856693E-3</v>
      </c>
    </row>
    <row r="737" spans="2:45" x14ac:dyDescent="0.2">
      <c r="B737" s="29"/>
      <c r="C737" s="29"/>
      <c r="D737" s="29"/>
      <c r="E737" s="14" t="s">
        <v>277</v>
      </c>
      <c r="F737" s="15">
        <v>151037.28</v>
      </c>
      <c r="G737" s="16">
        <v>8.4364565567186495E-2</v>
      </c>
      <c r="H737" s="17">
        <v>32459.01</v>
      </c>
      <c r="I737" s="16">
        <v>0.130103376626271</v>
      </c>
      <c r="J737" s="17">
        <v>60660.38</v>
      </c>
      <c r="K737" s="16">
        <v>9.6689991220749796E-2</v>
      </c>
      <c r="L737" s="18">
        <v>4.6531696438061401</v>
      </c>
      <c r="M737" s="16">
        <v>-4.04731213135823E-2</v>
      </c>
      <c r="N737" s="18">
        <v>2.4898835121046101</v>
      </c>
      <c r="O737" s="16">
        <v>-1.12387509252671E-2</v>
      </c>
      <c r="P737" s="15">
        <v>531928.98</v>
      </c>
      <c r="Q737" s="16">
        <v>7.6239166039602804E-2</v>
      </c>
      <c r="R737" s="17">
        <v>114172.86</v>
      </c>
      <c r="S737" s="16">
        <v>0.109473002349979</v>
      </c>
      <c r="T737" s="17">
        <v>213464.41</v>
      </c>
      <c r="U737" s="16">
        <v>0.10282929334312201</v>
      </c>
      <c r="V737" s="18">
        <v>4.6589792004859998</v>
      </c>
      <c r="W737" s="16">
        <v>-2.99546147044439E-2</v>
      </c>
      <c r="X737" s="18">
        <v>2.4918860244665599</v>
      </c>
      <c r="Y737" s="16">
        <v>-2.41108279078384E-2</v>
      </c>
      <c r="Z737" s="15">
        <v>1045185.82</v>
      </c>
      <c r="AA737" s="16">
        <v>0.12973437219575801</v>
      </c>
      <c r="AB737" s="17">
        <v>225612.96</v>
      </c>
      <c r="AC737" s="16">
        <v>0.175549475284867</v>
      </c>
      <c r="AD737" s="17">
        <v>422059.63</v>
      </c>
      <c r="AE737" s="16">
        <v>0.17869719802099601</v>
      </c>
      <c r="AF737" s="18">
        <v>4.6326497378519402</v>
      </c>
      <c r="AG737" s="16">
        <v>-3.8973351655834799E-2</v>
      </c>
      <c r="AH737" s="18">
        <v>2.47639372664</v>
      </c>
      <c r="AI737" s="16">
        <v>-4.1539782997232502E-2</v>
      </c>
      <c r="AJ737" s="15">
        <v>1896988.78</v>
      </c>
      <c r="AK737" s="16">
        <v>0.109845284546064</v>
      </c>
      <c r="AL737" s="17">
        <v>404999.92</v>
      </c>
      <c r="AM737" s="16">
        <v>0.15059112980429101</v>
      </c>
      <c r="AN737" s="17">
        <v>763577.69</v>
      </c>
      <c r="AO737" s="16">
        <v>0.147603443632328</v>
      </c>
      <c r="AP737" s="18">
        <v>4.6839238387997701</v>
      </c>
      <c r="AQ737" s="16">
        <v>-3.5412966607136699E-2</v>
      </c>
      <c r="AR737" s="18">
        <v>2.48434285710993</v>
      </c>
      <c r="AS737" s="16">
        <v>-3.2901747808245299E-2</v>
      </c>
    </row>
    <row r="738" spans="2:45" x14ac:dyDescent="0.2">
      <c r="B738" s="29"/>
      <c r="C738" s="29"/>
      <c r="D738" s="29"/>
      <c r="E738" s="14" t="s">
        <v>278</v>
      </c>
      <c r="F738" s="15">
        <v>357810.54</v>
      </c>
      <c r="G738" s="16">
        <v>4.9882719113796103E-2</v>
      </c>
      <c r="H738" s="17">
        <v>87816.19</v>
      </c>
      <c r="I738" s="16">
        <v>0.14399871603956599</v>
      </c>
      <c r="J738" s="17">
        <v>159605.59</v>
      </c>
      <c r="K738" s="16">
        <v>0.14562690549806301</v>
      </c>
      <c r="L738" s="18">
        <v>4.0745395581384303</v>
      </c>
      <c r="M738" s="16">
        <v>-8.2269320416365505E-2</v>
      </c>
      <c r="N738" s="18">
        <v>2.2418421560297501</v>
      </c>
      <c r="O738" s="16">
        <v>-8.3573618884799097E-2</v>
      </c>
      <c r="P738" s="15">
        <v>1249914.43</v>
      </c>
      <c r="Q738" s="16">
        <v>9.9627242193372295E-2</v>
      </c>
      <c r="R738" s="17">
        <v>302878.83</v>
      </c>
      <c r="S738" s="16">
        <v>0.15999124641364701</v>
      </c>
      <c r="T738" s="17">
        <v>553619.41</v>
      </c>
      <c r="U738" s="16">
        <v>0.16349848618097701</v>
      </c>
      <c r="V738" s="18">
        <v>4.1267804355953199</v>
      </c>
      <c r="W738" s="16">
        <v>-5.2038327364023501E-2</v>
      </c>
      <c r="X738" s="18">
        <v>2.2577142481330301</v>
      </c>
      <c r="Y738" s="16">
        <v>-5.4895854825950899E-2</v>
      </c>
      <c r="Z738" s="15">
        <v>2500193.1</v>
      </c>
      <c r="AA738" s="16">
        <v>0.113506628168501</v>
      </c>
      <c r="AB738" s="17">
        <v>591071.48</v>
      </c>
      <c r="AC738" s="16">
        <v>0.14368672268699401</v>
      </c>
      <c r="AD738" s="17">
        <v>1082244.24</v>
      </c>
      <c r="AE738" s="16">
        <v>0.14752122591566999</v>
      </c>
      <c r="AF738" s="18">
        <v>4.2299335775767801</v>
      </c>
      <c r="AG738" s="16">
        <v>-2.6388427809661101E-2</v>
      </c>
      <c r="AH738" s="18">
        <v>2.3101930299947799</v>
      </c>
      <c r="AI738" s="16">
        <v>-2.9641802677791498E-2</v>
      </c>
      <c r="AJ738" s="15">
        <v>4513715.6900000004</v>
      </c>
      <c r="AK738" s="16">
        <v>0.12570826854252601</v>
      </c>
      <c r="AL738" s="17">
        <v>1048326.18</v>
      </c>
      <c r="AM738" s="16">
        <v>0.14414585538466701</v>
      </c>
      <c r="AN738" s="17">
        <v>1952405.1</v>
      </c>
      <c r="AO738" s="16">
        <v>0.15096637151389</v>
      </c>
      <c r="AP738" s="18">
        <v>4.30564053069818</v>
      </c>
      <c r="AQ738" s="16">
        <v>-1.61147171537337E-2</v>
      </c>
      <c r="AR738" s="18">
        <v>2.31187456435143</v>
      </c>
      <c r="AS738" s="16">
        <v>-2.1945126805174402E-2</v>
      </c>
    </row>
    <row r="739" spans="2:45" x14ac:dyDescent="0.2">
      <c r="B739" s="29"/>
      <c r="C739" s="29"/>
      <c r="D739" s="29"/>
      <c r="E739" s="14" t="s">
        <v>279</v>
      </c>
      <c r="F739" s="15">
        <v>100006.47</v>
      </c>
      <c r="G739" s="16">
        <v>-2.3843424463692701E-2</v>
      </c>
      <c r="H739" s="17">
        <v>23383.93</v>
      </c>
      <c r="I739" s="16">
        <v>-0.10589296454494</v>
      </c>
      <c r="J739" s="17">
        <v>34423.230000000003</v>
      </c>
      <c r="K739" s="16">
        <v>-0.14049041382177399</v>
      </c>
      <c r="L739" s="18">
        <v>4.2767178143280402</v>
      </c>
      <c r="M739" s="16">
        <v>9.1767022098744697E-2</v>
      </c>
      <c r="N739" s="18">
        <v>2.9052029690415502</v>
      </c>
      <c r="O739" s="16">
        <v>0.13571342453171201</v>
      </c>
      <c r="P739" s="15">
        <v>366280.8</v>
      </c>
      <c r="Q739" s="16">
        <v>0.11026022735732501</v>
      </c>
      <c r="R739" s="17">
        <v>87067.58</v>
      </c>
      <c r="S739" s="16">
        <v>-1.02042625947535E-2</v>
      </c>
      <c r="T739" s="17">
        <v>131248.04999999999</v>
      </c>
      <c r="U739" s="16">
        <v>-2.6579051299119201E-2</v>
      </c>
      <c r="V739" s="18">
        <v>4.2068563293019103</v>
      </c>
      <c r="W739" s="16">
        <v>0.121706414161649</v>
      </c>
      <c r="X739" s="18">
        <v>2.79075231974875</v>
      </c>
      <c r="Y739" s="16">
        <v>0.140575645961871</v>
      </c>
      <c r="Z739" s="15">
        <v>757324.45</v>
      </c>
      <c r="AA739" s="16">
        <v>0.120486724429027</v>
      </c>
      <c r="AB739" s="17">
        <v>179940.1</v>
      </c>
      <c r="AC739" s="16">
        <v>4.4336269359443903E-2</v>
      </c>
      <c r="AD739" s="17">
        <v>272724.11</v>
      </c>
      <c r="AE739" s="16">
        <v>2.4777970311120501E-2</v>
      </c>
      <c r="AF739" s="18">
        <v>4.2087586369019503</v>
      </c>
      <c r="AG739" s="16">
        <v>7.2917562382747103E-2</v>
      </c>
      <c r="AH739" s="18">
        <v>2.7768885193171999</v>
      </c>
      <c r="AI739" s="16">
        <v>9.3394624875522303E-2</v>
      </c>
      <c r="AJ739" s="15">
        <v>1473104.9</v>
      </c>
      <c r="AK739" s="16">
        <v>-5.6684867125915098E-2</v>
      </c>
      <c r="AL739" s="17">
        <v>348035.85</v>
      </c>
      <c r="AM739" s="16">
        <v>-0.114332412079445</v>
      </c>
      <c r="AN739" s="17">
        <v>544137.79</v>
      </c>
      <c r="AO739" s="16">
        <v>-0.18099943790751999</v>
      </c>
      <c r="AP739" s="18">
        <v>4.23262402422049</v>
      </c>
      <c r="AQ739" s="16">
        <v>6.5089369578127498E-2</v>
      </c>
      <c r="AR739" s="18">
        <v>2.7072277042180799</v>
      </c>
      <c r="AS739" s="16">
        <v>0.15178813853801401</v>
      </c>
    </row>
    <row r="740" spans="2:45" x14ac:dyDescent="0.2">
      <c r="B740" s="29"/>
      <c r="C740" s="29"/>
      <c r="D740" s="29"/>
      <c r="E740" s="14" t="s">
        <v>280</v>
      </c>
      <c r="F740" s="15">
        <v>129887.65</v>
      </c>
      <c r="G740" s="16">
        <v>-8.6069673865425897E-2</v>
      </c>
      <c r="H740" s="17">
        <v>23072.1</v>
      </c>
      <c r="I740" s="16">
        <v>-0.19583040990094699</v>
      </c>
      <c r="J740" s="17">
        <v>40772.75</v>
      </c>
      <c r="K740" s="16">
        <v>-0.20894447482946499</v>
      </c>
      <c r="L740" s="18">
        <v>5.6296414283918699</v>
      </c>
      <c r="M740" s="16">
        <v>0.13648953826020799</v>
      </c>
      <c r="N740" s="18">
        <v>3.1856485029830002</v>
      </c>
      <c r="O740" s="16">
        <v>0.155330184866037</v>
      </c>
      <c r="P740" s="15">
        <v>457551.02</v>
      </c>
      <c r="Q740" s="16">
        <v>6.0879631991170802E-2</v>
      </c>
      <c r="R740" s="17">
        <v>89535.54</v>
      </c>
      <c r="S740" s="16">
        <v>4.4005983102911497E-2</v>
      </c>
      <c r="T740" s="17">
        <v>159996.81</v>
      </c>
      <c r="U740" s="16">
        <v>3.7471292272772697E-2</v>
      </c>
      <c r="V740" s="18">
        <v>5.1102726358717403</v>
      </c>
      <c r="W740" s="16">
        <v>1.6162406309309301E-2</v>
      </c>
      <c r="X740" s="18">
        <v>2.8597508912834</v>
      </c>
      <c r="Y740" s="16">
        <v>2.2562879467361199E-2</v>
      </c>
      <c r="Z740" s="15">
        <v>936907.94</v>
      </c>
      <c r="AA740" s="16">
        <v>8.9818169526253003E-2</v>
      </c>
      <c r="AB740" s="17">
        <v>184796.19</v>
      </c>
      <c r="AC740" s="16">
        <v>0.103456032252153</v>
      </c>
      <c r="AD740" s="17">
        <v>333684.44</v>
      </c>
      <c r="AE740" s="16">
        <v>0.105600726861178</v>
      </c>
      <c r="AF740" s="18">
        <v>5.0699526867951104</v>
      </c>
      <c r="AG740" s="16">
        <v>-1.23592262195216E-2</v>
      </c>
      <c r="AH740" s="18">
        <v>2.8077663435550102</v>
      </c>
      <c r="AI740" s="16">
        <v>-1.42750967428648E-2</v>
      </c>
      <c r="AJ740" s="15">
        <v>1789450.34</v>
      </c>
      <c r="AK740" s="16">
        <v>0.12006191400890499</v>
      </c>
      <c r="AL740" s="17">
        <v>350518.04</v>
      </c>
      <c r="AM740" s="16">
        <v>0.142059069207531</v>
      </c>
      <c r="AN740" s="17">
        <v>635317.42000000004</v>
      </c>
      <c r="AO740" s="16">
        <v>0.128624028658057</v>
      </c>
      <c r="AP740" s="18">
        <v>5.1051590383193997</v>
      </c>
      <c r="AQ740" s="16">
        <v>-1.92609610060623E-2</v>
      </c>
      <c r="AR740" s="18">
        <v>2.8166240743091899</v>
      </c>
      <c r="AS740" s="16">
        <v>-7.5863302851458198E-3</v>
      </c>
    </row>
    <row r="741" spans="2:45" x14ac:dyDescent="0.2">
      <c r="B741" s="29"/>
      <c r="C741" s="29"/>
      <c r="D741" s="29"/>
      <c r="E741" s="14" t="s">
        <v>281</v>
      </c>
      <c r="F741" s="15">
        <v>94250.02</v>
      </c>
      <c r="G741" s="16">
        <v>-0.277246331345333</v>
      </c>
      <c r="H741" s="17">
        <v>18724.580000000002</v>
      </c>
      <c r="I741" s="16">
        <v>-0.34639365263315902</v>
      </c>
      <c r="J741" s="17">
        <v>33960.89</v>
      </c>
      <c r="K741" s="16">
        <v>-0.34984503706035103</v>
      </c>
      <c r="L741" s="18">
        <v>5.0334918059577296</v>
      </c>
      <c r="M741" s="16">
        <v>0.105793527811345</v>
      </c>
      <c r="N741" s="18">
        <v>2.77525176754791</v>
      </c>
      <c r="O741" s="16">
        <v>0.111663695354666</v>
      </c>
      <c r="P741" s="15">
        <v>337165.24</v>
      </c>
      <c r="Q741" s="16">
        <v>-0.24564045083491701</v>
      </c>
      <c r="R741" s="17">
        <v>72102.77</v>
      </c>
      <c r="S741" s="16">
        <v>-0.26084276884427399</v>
      </c>
      <c r="T741" s="17">
        <v>132481.5</v>
      </c>
      <c r="U741" s="16">
        <v>-0.25888468218467398</v>
      </c>
      <c r="V741" s="18">
        <v>4.6761759638360596</v>
      </c>
      <c r="W741" s="16">
        <v>2.0567096374863099E-2</v>
      </c>
      <c r="X741" s="18">
        <v>2.5449986601902901</v>
      </c>
      <c r="Y741" s="16">
        <v>1.7870675495952001E-2</v>
      </c>
      <c r="Z741" s="15">
        <v>687342.76</v>
      </c>
      <c r="AA741" s="16">
        <v>-0.20526266764642301</v>
      </c>
      <c r="AB741" s="17">
        <v>147953.04</v>
      </c>
      <c r="AC741" s="16">
        <v>-0.21791211405191999</v>
      </c>
      <c r="AD741" s="17">
        <v>275166.15999999997</v>
      </c>
      <c r="AE741" s="16">
        <v>-0.20988364163242301</v>
      </c>
      <c r="AF741" s="18">
        <v>4.6456819001488601</v>
      </c>
      <c r="AG741" s="16">
        <v>1.61739449399118E-2</v>
      </c>
      <c r="AH741" s="18">
        <v>2.49791893014751</v>
      </c>
      <c r="AI741" s="16">
        <v>5.8484727433644901E-3</v>
      </c>
      <c r="AJ741" s="15">
        <v>1328846.27</v>
      </c>
      <c r="AK741" s="16">
        <v>-0.16177654090155</v>
      </c>
      <c r="AL741" s="17">
        <v>285084.96000000002</v>
      </c>
      <c r="AM741" s="16">
        <v>-0.17486110538670699</v>
      </c>
      <c r="AN741" s="17">
        <v>538239.07999999996</v>
      </c>
      <c r="AO741" s="16">
        <v>-0.163391384346526</v>
      </c>
      <c r="AP741" s="18">
        <v>4.6612289543439998</v>
      </c>
      <c r="AQ741" s="16">
        <v>1.5857408456414999E-2</v>
      </c>
      <c r="AR741" s="18">
        <v>2.4688773435031899</v>
      </c>
      <c r="AS741" s="16">
        <v>1.9302256930681899E-3</v>
      </c>
    </row>
    <row r="742" spans="2:45" x14ac:dyDescent="0.2">
      <c r="B742" s="29"/>
      <c r="C742" s="29"/>
      <c r="D742" s="29"/>
      <c r="E742" s="14" t="s">
        <v>282</v>
      </c>
      <c r="F742" s="15">
        <v>328292.56</v>
      </c>
      <c r="G742" s="16">
        <v>0.117179506672568</v>
      </c>
      <c r="H742" s="17">
        <v>66774.64</v>
      </c>
      <c r="I742" s="16">
        <v>5.3488473724806598E-2</v>
      </c>
      <c r="J742" s="17">
        <v>108455.27</v>
      </c>
      <c r="K742" s="16">
        <v>7.5502561049282296E-2</v>
      </c>
      <c r="L742" s="18">
        <v>4.9164257568442196</v>
      </c>
      <c r="M742" s="16">
        <v>6.0457266060605003E-2</v>
      </c>
      <c r="N742" s="18">
        <v>3.0269857794831001</v>
      </c>
      <c r="O742" s="16">
        <v>3.87511356389749E-2</v>
      </c>
      <c r="P742" s="15">
        <v>1091413.2</v>
      </c>
      <c r="Q742" s="16">
        <v>0.11931211031521199</v>
      </c>
      <c r="R742" s="17">
        <v>226159.78</v>
      </c>
      <c r="S742" s="16">
        <v>7.5382759556762699E-2</v>
      </c>
      <c r="T742" s="17">
        <v>367461.39</v>
      </c>
      <c r="U742" s="16">
        <v>9.0719103700974593E-2</v>
      </c>
      <c r="V742" s="18">
        <v>4.8258501135789897</v>
      </c>
      <c r="W742" s="16">
        <v>4.0849967481862599E-2</v>
      </c>
      <c r="X742" s="18">
        <v>2.9701438836880198</v>
      </c>
      <c r="Y742" s="16">
        <v>2.6214821503737398E-2</v>
      </c>
      <c r="Z742" s="15">
        <v>2165385.09</v>
      </c>
      <c r="AA742" s="16">
        <v>0.16172774107561699</v>
      </c>
      <c r="AB742" s="17">
        <v>448954.98</v>
      </c>
      <c r="AC742" s="16">
        <v>0.107871754217917</v>
      </c>
      <c r="AD742" s="17">
        <v>722395.21</v>
      </c>
      <c r="AE742" s="16">
        <v>0.100238566322376</v>
      </c>
      <c r="AF742" s="18">
        <v>4.82316754789088</v>
      </c>
      <c r="AG742" s="16">
        <v>4.8612112956809998E-2</v>
      </c>
      <c r="AH742" s="18">
        <v>2.9975075416128498</v>
      </c>
      <c r="AI742" s="16">
        <v>5.5887129060357602E-2</v>
      </c>
      <c r="AJ742" s="15">
        <v>4043408.85</v>
      </c>
      <c r="AK742" s="16">
        <v>0.14539072639886899</v>
      </c>
      <c r="AL742" s="17">
        <v>856085.89</v>
      </c>
      <c r="AM742" s="16">
        <v>0.14241197287764401</v>
      </c>
      <c r="AN742" s="17">
        <v>1366213.71</v>
      </c>
      <c r="AO742" s="16">
        <v>6.9674266862777307E-2</v>
      </c>
      <c r="AP742" s="18">
        <v>4.7231345560431999</v>
      </c>
      <c r="AQ742" s="16">
        <v>2.6074249849832899E-3</v>
      </c>
      <c r="AR742" s="18">
        <v>2.9595727377087999</v>
      </c>
      <c r="AS742" s="16">
        <v>7.0784594788990005E-2</v>
      </c>
    </row>
    <row r="743" spans="2:45" x14ac:dyDescent="0.2">
      <c r="B743" s="29"/>
      <c r="C743" s="29"/>
      <c r="D743" s="29"/>
      <c r="E743" s="14" t="s">
        <v>283</v>
      </c>
      <c r="F743" s="15">
        <v>278691.26</v>
      </c>
      <c r="G743" s="16">
        <v>0.24854347706294999</v>
      </c>
      <c r="H743" s="17">
        <v>61821.53</v>
      </c>
      <c r="I743" s="16">
        <v>0.22827949163759501</v>
      </c>
      <c r="J743" s="17">
        <v>105962.45</v>
      </c>
      <c r="K743" s="16">
        <v>0.18678853554733699</v>
      </c>
      <c r="L743" s="18">
        <v>4.5079968095257401</v>
      </c>
      <c r="M743" s="16">
        <v>1.6497861898140599E-2</v>
      </c>
      <c r="N743" s="18">
        <v>2.6300945287693902</v>
      </c>
      <c r="O743" s="16">
        <v>5.2035337101679E-2</v>
      </c>
      <c r="P743" s="15">
        <v>913784.6</v>
      </c>
      <c r="Q743" s="16">
        <v>0.249068684543932</v>
      </c>
      <c r="R743" s="17">
        <v>198698.36</v>
      </c>
      <c r="S743" s="16">
        <v>0.199993960725389</v>
      </c>
      <c r="T743" s="17">
        <v>340271.65</v>
      </c>
      <c r="U743" s="16">
        <v>0.162359486425906</v>
      </c>
      <c r="V743" s="18">
        <v>4.5988532567656799</v>
      </c>
      <c r="W743" s="16">
        <v>4.0895808999636303E-2</v>
      </c>
      <c r="X743" s="18">
        <v>2.6854561642146799</v>
      </c>
      <c r="Y743" s="16">
        <v>7.4597574270800798E-2</v>
      </c>
      <c r="Z743" s="15">
        <v>1824148.61</v>
      </c>
      <c r="AA743" s="16">
        <v>0.26885989177395597</v>
      </c>
      <c r="AB743" s="17">
        <v>391671.62</v>
      </c>
      <c r="AC743" s="16">
        <v>0.20615115761177299</v>
      </c>
      <c r="AD743" s="17">
        <v>673056.79</v>
      </c>
      <c r="AE743" s="16">
        <v>0.17147941048889301</v>
      </c>
      <c r="AF743" s="18">
        <v>4.6573418058729903</v>
      </c>
      <c r="AG743" s="16">
        <v>5.1990775589311901E-2</v>
      </c>
      <c r="AH743" s="18">
        <v>2.7102447179828602</v>
      </c>
      <c r="AI743" s="16">
        <v>8.3126071540960994E-2</v>
      </c>
      <c r="AJ743" s="15">
        <v>3264126.45</v>
      </c>
      <c r="AK743" s="16">
        <v>0.21955495179628701</v>
      </c>
      <c r="AL743" s="17">
        <v>710742.32</v>
      </c>
      <c r="AM743" s="16">
        <v>0.20678247092802801</v>
      </c>
      <c r="AN743" s="17">
        <v>1222871.1499999999</v>
      </c>
      <c r="AO743" s="16">
        <v>0.148412752642679</v>
      </c>
      <c r="AP743" s="18">
        <v>4.5925595791172302</v>
      </c>
      <c r="AQ743" s="16">
        <v>1.05839131541544E-2</v>
      </c>
      <c r="AR743" s="18">
        <v>2.66923170932604</v>
      </c>
      <c r="AS743" s="16">
        <v>6.19482838290479E-2</v>
      </c>
    </row>
    <row r="744" spans="2:45" x14ac:dyDescent="0.2">
      <c r="B744" s="29"/>
      <c r="C744" s="29"/>
      <c r="D744" s="29"/>
      <c r="E744" s="14" t="s">
        <v>284</v>
      </c>
      <c r="F744" s="15">
        <v>84857.51</v>
      </c>
      <c r="G744" s="16">
        <v>-0.52016152585648101</v>
      </c>
      <c r="H744" s="17">
        <v>17841</v>
      </c>
      <c r="I744" s="16">
        <v>-0.54357746647503402</v>
      </c>
      <c r="J744" s="17">
        <v>29575.66</v>
      </c>
      <c r="K744" s="16">
        <v>-0.57474579856068098</v>
      </c>
      <c r="L744" s="18">
        <v>4.7563202735272698</v>
      </c>
      <c r="M744" s="16">
        <v>5.1303208975488797E-2</v>
      </c>
      <c r="N744" s="18">
        <v>2.8691670786044998</v>
      </c>
      <c r="O744" s="16">
        <v>0.12835680992557899</v>
      </c>
      <c r="P744" s="15">
        <v>392438.33</v>
      </c>
      <c r="Q744" s="16">
        <v>-0.37725576151555301</v>
      </c>
      <c r="R744" s="17">
        <v>87980.9</v>
      </c>
      <c r="S744" s="16">
        <v>-0.37692791495146</v>
      </c>
      <c r="T744" s="17">
        <v>157594.01</v>
      </c>
      <c r="U744" s="16">
        <v>-0.37588196655661499</v>
      </c>
      <c r="V744" s="18">
        <v>4.4604946073522802</v>
      </c>
      <c r="W744" s="16">
        <v>-5.2617758355832402E-4</v>
      </c>
      <c r="X744" s="18">
        <v>2.4901855724084898</v>
      </c>
      <c r="Y744" s="16">
        <v>-2.2011781190781898E-3</v>
      </c>
      <c r="Z744" s="15">
        <v>877949.24</v>
      </c>
      <c r="AA744" s="16">
        <v>-0.29862803872391402</v>
      </c>
      <c r="AB744" s="17">
        <v>195155.77</v>
      </c>
      <c r="AC744" s="16">
        <v>-0.31934378240236699</v>
      </c>
      <c r="AD744" s="17">
        <v>356372.53</v>
      </c>
      <c r="AE744" s="16">
        <v>-0.30808976856536902</v>
      </c>
      <c r="AF744" s="18">
        <v>4.4987101329363703</v>
      </c>
      <c r="AG744" s="16">
        <v>3.0434958416407101E-2</v>
      </c>
      <c r="AH744" s="18">
        <v>2.4635715889774099</v>
      </c>
      <c r="AI744" s="16">
        <v>1.36747939423244E-2</v>
      </c>
      <c r="AJ744" s="15">
        <v>1714035.22</v>
      </c>
      <c r="AK744" s="16">
        <v>-0.270960530171789</v>
      </c>
      <c r="AL744" s="17">
        <v>379749.38</v>
      </c>
      <c r="AM744" s="16">
        <v>-0.29551558344335199</v>
      </c>
      <c r="AN744" s="17">
        <v>712458.06</v>
      </c>
      <c r="AO744" s="16">
        <v>-0.28010268674116501</v>
      </c>
      <c r="AP744" s="18">
        <v>4.5135958352321701</v>
      </c>
      <c r="AQ744" s="16">
        <v>3.4855353354134498E-2</v>
      </c>
      <c r="AR744" s="18">
        <v>2.4058050799509498</v>
      </c>
      <c r="AS744" s="16">
        <v>1.2699250852863799E-2</v>
      </c>
    </row>
    <row r="745" spans="2:45" x14ac:dyDescent="0.2">
      <c r="B745" s="29"/>
      <c r="C745" s="29"/>
      <c r="D745" s="29"/>
      <c r="E745" s="14" t="s">
        <v>285</v>
      </c>
      <c r="F745" s="15">
        <v>49837.81</v>
      </c>
      <c r="G745" s="16">
        <v>-0.51901833350286797</v>
      </c>
      <c r="H745" s="17">
        <v>12454.37</v>
      </c>
      <c r="I745" s="16">
        <v>-0.490054850026369</v>
      </c>
      <c r="J745" s="17">
        <v>21781.27</v>
      </c>
      <c r="K745" s="16">
        <v>-0.52405147985574696</v>
      </c>
      <c r="L745" s="18">
        <v>4.0016323587624303</v>
      </c>
      <c r="M745" s="16">
        <v>-5.6797252563333601E-2</v>
      </c>
      <c r="N745" s="18">
        <v>2.2881039535343901</v>
      </c>
      <c r="O745" s="16">
        <v>1.0574980570068801E-2</v>
      </c>
      <c r="P745" s="15">
        <v>286741.18</v>
      </c>
      <c r="Q745" s="16">
        <v>-0.13287196166604601</v>
      </c>
      <c r="R745" s="17">
        <v>71771.02</v>
      </c>
      <c r="S745" s="16">
        <v>-7.2516496940588496E-2</v>
      </c>
      <c r="T745" s="17">
        <v>134096.20000000001</v>
      </c>
      <c r="U745" s="16">
        <v>-7.3610533588510899E-2</v>
      </c>
      <c r="V745" s="18">
        <v>3.99522230560469</v>
      </c>
      <c r="W745" s="16">
        <v>-6.5074434775786602E-2</v>
      </c>
      <c r="X745" s="18">
        <v>2.13832442679211</v>
      </c>
      <c r="Y745" s="16">
        <v>-6.3970317265257204E-2</v>
      </c>
      <c r="Z745" s="15">
        <v>680447.48</v>
      </c>
      <c r="AA745" s="16">
        <v>2.2764604364567301E-2</v>
      </c>
      <c r="AB745" s="17">
        <v>176767.98</v>
      </c>
      <c r="AC745" s="16">
        <v>0.107128442897524</v>
      </c>
      <c r="AD745" s="17">
        <v>335290.57</v>
      </c>
      <c r="AE745" s="16">
        <v>0.115233132688835</v>
      </c>
      <c r="AF745" s="18">
        <v>3.8493819978029999</v>
      </c>
      <c r="AG745" s="16">
        <v>-7.6200588174000702E-2</v>
      </c>
      <c r="AH745" s="18">
        <v>2.0294262376660299</v>
      </c>
      <c r="AI745" s="16">
        <v>-8.2914079230523893E-2</v>
      </c>
      <c r="AJ745" s="15">
        <v>1343228.62</v>
      </c>
      <c r="AK745" s="16">
        <v>2.81307951678272E-2</v>
      </c>
      <c r="AL745" s="17">
        <v>353912.71</v>
      </c>
      <c r="AM745" s="16">
        <v>8.1404960735776105E-2</v>
      </c>
      <c r="AN745" s="17">
        <v>678810.43</v>
      </c>
      <c r="AO745" s="16">
        <v>7.9967329103802207E-2</v>
      </c>
      <c r="AP745" s="18">
        <v>3.7953669988286101</v>
      </c>
      <c r="AQ745" s="16">
        <v>-4.9263844260250003E-2</v>
      </c>
      <c r="AR745" s="18">
        <v>1.97879785082265</v>
      </c>
      <c r="AS745" s="16">
        <v>-4.7998242668128598E-2</v>
      </c>
    </row>
    <row r="746" spans="2:45" x14ac:dyDescent="0.2">
      <c r="B746" s="29"/>
      <c r="C746" s="29"/>
      <c r="D746" s="29"/>
      <c r="E746" s="14" t="s">
        <v>286</v>
      </c>
      <c r="F746" s="15">
        <v>320623.53000000003</v>
      </c>
      <c r="G746" s="16">
        <v>1.3695904630799199E-2</v>
      </c>
      <c r="H746" s="17">
        <v>77540.210000000006</v>
      </c>
      <c r="I746" s="16">
        <v>-3.6552986273837101E-2</v>
      </c>
      <c r="J746" s="17">
        <v>138767.64000000001</v>
      </c>
      <c r="K746" s="16">
        <v>-5.89775522624899E-2</v>
      </c>
      <c r="L746" s="18">
        <v>4.1349324434380597</v>
      </c>
      <c r="M746" s="16">
        <v>5.2155323737313901E-2</v>
      </c>
      <c r="N746" s="18">
        <v>2.3105064696639701</v>
      </c>
      <c r="O746" s="16">
        <v>7.7228186286115802E-2</v>
      </c>
      <c r="P746" s="15">
        <v>1082634.3</v>
      </c>
      <c r="Q746" s="16">
        <v>1.3919011191125499E-2</v>
      </c>
      <c r="R746" s="17">
        <v>267506.38</v>
      </c>
      <c r="S746" s="16">
        <v>-1.44546035274904E-2</v>
      </c>
      <c r="T746" s="17">
        <v>482273.42</v>
      </c>
      <c r="U746" s="16">
        <v>-2.88777886189601E-2</v>
      </c>
      <c r="V746" s="18">
        <v>4.0471345019883298</v>
      </c>
      <c r="W746" s="16">
        <v>2.8789759274581699E-2</v>
      </c>
      <c r="X746" s="18">
        <v>2.24485583302517</v>
      </c>
      <c r="Y746" s="16">
        <v>4.4069427419669301E-2</v>
      </c>
      <c r="Z746" s="15">
        <v>2130863.7400000002</v>
      </c>
      <c r="AA746" s="16">
        <v>-6.1967175335862802E-2</v>
      </c>
      <c r="AB746" s="17">
        <v>530841.91</v>
      </c>
      <c r="AC746" s="16">
        <v>-8.6983936829780506E-2</v>
      </c>
      <c r="AD746" s="17">
        <v>958402.76</v>
      </c>
      <c r="AE746" s="16">
        <v>-0.10538780416902099</v>
      </c>
      <c r="AF746" s="18">
        <v>4.0141211533203904</v>
      </c>
      <c r="AG746" s="16">
        <v>2.74001329254311E-2</v>
      </c>
      <c r="AH746" s="18">
        <v>2.2233489185694801</v>
      </c>
      <c r="AI746" s="16">
        <v>4.8535699642263397E-2</v>
      </c>
      <c r="AJ746" s="15">
        <v>4065752.01</v>
      </c>
      <c r="AK746" s="16">
        <v>-7.8746784823336594E-2</v>
      </c>
      <c r="AL746" s="17">
        <v>1021599.22</v>
      </c>
      <c r="AM746" s="16">
        <v>-9.8109881940586605E-2</v>
      </c>
      <c r="AN746" s="17">
        <v>1855257.32</v>
      </c>
      <c r="AO746" s="16">
        <v>-0.113866706906345</v>
      </c>
      <c r="AP746" s="18">
        <v>3.9797916153459898</v>
      </c>
      <c r="AQ746" s="16">
        <v>2.14694636625062E-2</v>
      </c>
      <c r="AR746" s="18">
        <v>2.1914760643553199</v>
      </c>
      <c r="AS746" s="16">
        <v>3.9632775742347297E-2</v>
      </c>
    </row>
    <row r="747" spans="2:45" x14ac:dyDescent="0.2">
      <c r="B747" s="29"/>
      <c r="C747" s="29"/>
      <c r="D747" s="29"/>
      <c r="E747" s="14" t="s">
        <v>287</v>
      </c>
      <c r="F747" s="15">
        <v>339431.48</v>
      </c>
      <c r="G747" s="16">
        <v>0.25927060343295599</v>
      </c>
      <c r="H747" s="17">
        <v>78460.69</v>
      </c>
      <c r="I747" s="16">
        <v>0.19019753677088</v>
      </c>
      <c r="J747" s="17">
        <v>136385.9</v>
      </c>
      <c r="K747" s="16">
        <v>0.18094880689759299</v>
      </c>
      <c r="L747" s="18">
        <v>4.3261342718245297</v>
      </c>
      <c r="M747" s="16">
        <v>5.8034960187767298E-2</v>
      </c>
      <c r="N747" s="18">
        <v>2.4887578554674601</v>
      </c>
      <c r="O747" s="16">
        <v>6.6321076813752003E-2</v>
      </c>
      <c r="P747" s="15">
        <v>1088150.1299999999</v>
      </c>
      <c r="Q747" s="16">
        <v>5.3800113738540899E-2</v>
      </c>
      <c r="R747" s="17">
        <v>266307.38</v>
      </c>
      <c r="S747" s="16">
        <v>3.2898315355789597E-2</v>
      </c>
      <c r="T747" s="17">
        <v>466872.35</v>
      </c>
      <c r="U747" s="16">
        <v>1.73018893693958E-2</v>
      </c>
      <c r="V747" s="18">
        <v>4.0860682494041303</v>
      </c>
      <c r="W747" s="16">
        <v>2.0236065905046501E-2</v>
      </c>
      <c r="X747" s="18">
        <v>2.3307230124037099</v>
      </c>
      <c r="Y747" s="16">
        <v>3.5877476244313103E-2</v>
      </c>
      <c r="Z747" s="15">
        <v>2115037.84</v>
      </c>
      <c r="AA747" s="16">
        <v>-4.2511688742534297E-2</v>
      </c>
      <c r="AB747" s="17">
        <v>521337.63</v>
      </c>
      <c r="AC747" s="16">
        <v>-6.0860443378781999E-2</v>
      </c>
      <c r="AD747" s="17">
        <v>917989.21</v>
      </c>
      <c r="AE747" s="16">
        <v>-9.3316059780646596E-2</v>
      </c>
      <c r="AF747" s="18">
        <v>4.0569445178933297</v>
      </c>
      <c r="AG747" s="16">
        <v>1.9537835997731699E-2</v>
      </c>
      <c r="AH747" s="18">
        <v>2.3039898693362599</v>
      </c>
      <c r="AI747" s="16">
        <v>5.6033165234867899E-2</v>
      </c>
      <c r="AJ747" s="15">
        <v>3848424.62</v>
      </c>
      <c r="AK747" s="16">
        <v>-8.4561945557269896E-2</v>
      </c>
      <c r="AL747" s="17">
        <v>960022.36</v>
      </c>
      <c r="AM747" s="16">
        <v>-9.7875689564002805E-2</v>
      </c>
      <c r="AN747" s="17">
        <v>1694298.99</v>
      </c>
      <c r="AO747" s="16">
        <v>-0.12978735946228201</v>
      </c>
      <c r="AP747" s="18">
        <v>4.0086822769419701</v>
      </c>
      <c r="AQ747" s="16">
        <v>1.4758214419804599E-2</v>
      </c>
      <c r="AR747" s="18">
        <v>2.2713963962169399</v>
      </c>
      <c r="AS747" s="16">
        <v>5.1970532026594199E-2</v>
      </c>
    </row>
    <row r="748" spans="2:45" x14ac:dyDescent="0.2">
      <c r="B748" s="29"/>
      <c r="C748" s="29"/>
      <c r="D748" s="29"/>
      <c r="E748" s="14" t="s">
        <v>288</v>
      </c>
      <c r="F748" s="15">
        <v>215251.82</v>
      </c>
      <c r="G748" s="16">
        <v>0.138268315362331</v>
      </c>
      <c r="H748" s="17">
        <v>44919.43</v>
      </c>
      <c r="I748" s="16">
        <v>6.8526938900273907E-2</v>
      </c>
      <c r="J748" s="17">
        <v>71205.740000000005</v>
      </c>
      <c r="K748" s="16">
        <v>8.7483433250546694E-2</v>
      </c>
      <c r="L748" s="18">
        <v>4.7919535043075996</v>
      </c>
      <c r="M748" s="16">
        <v>6.5268711459754505E-2</v>
      </c>
      <c r="N748" s="18">
        <v>3.0229560145010801</v>
      </c>
      <c r="O748" s="16">
        <v>4.6699453581545598E-2</v>
      </c>
      <c r="P748" s="15">
        <v>699933.95</v>
      </c>
      <c r="Q748" s="16">
        <v>0.17010109256630501</v>
      </c>
      <c r="R748" s="17">
        <v>146619.76</v>
      </c>
      <c r="S748" s="16">
        <v>0.105093409639322</v>
      </c>
      <c r="T748" s="17">
        <v>233698.26</v>
      </c>
      <c r="U748" s="16">
        <v>0.123564235756205</v>
      </c>
      <c r="V748" s="18">
        <v>4.7738036810318096</v>
      </c>
      <c r="W748" s="16">
        <v>5.88255095541656E-2</v>
      </c>
      <c r="X748" s="18">
        <v>2.9950327828713799</v>
      </c>
      <c r="Y748" s="16">
        <v>4.1418955257843802E-2</v>
      </c>
      <c r="Z748" s="15">
        <v>1362027.42</v>
      </c>
      <c r="AA748" s="16">
        <v>0.21321423443621099</v>
      </c>
      <c r="AB748" s="17">
        <v>286129.59999999998</v>
      </c>
      <c r="AC748" s="16">
        <v>0.14864658989823101</v>
      </c>
      <c r="AD748" s="17">
        <v>453542.57</v>
      </c>
      <c r="AE748" s="16">
        <v>0.137475102981994</v>
      </c>
      <c r="AF748" s="18">
        <v>4.7601765773271998</v>
      </c>
      <c r="AG748" s="16">
        <v>5.6211932465407899E-2</v>
      </c>
      <c r="AH748" s="18">
        <v>3.0030861711613999</v>
      </c>
      <c r="AI748" s="16">
        <v>6.6585309213063104E-2</v>
      </c>
      <c r="AJ748" s="15">
        <v>2572267.4300000002</v>
      </c>
      <c r="AK748" s="16">
        <v>0.116577216151142</v>
      </c>
      <c r="AL748" s="17">
        <v>554187.02</v>
      </c>
      <c r="AM748" s="16">
        <v>0.121384250361959</v>
      </c>
      <c r="AN748" s="17">
        <v>870802.93</v>
      </c>
      <c r="AO748" s="16">
        <v>3.6563475104258697E-2</v>
      </c>
      <c r="AP748" s="18">
        <v>4.64151511524034</v>
      </c>
      <c r="AQ748" s="16">
        <v>-4.2866967404493004E-3</v>
      </c>
      <c r="AR748" s="18">
        <v>2.9539030489940998</v>
      </c>
      <c r="AS748" s="16">
        <v>7.71913567944644E-2</v>
      </c>
    </row>
    <row r="749" spans="2:45" x14ac:dyDescent="0.2">
      <c r="B749" s="29"/>
      <c r="C749" s="29"/>
      <c r="D749" s="29"/>
      <c r="E749" s="14" t="s">
        <v>289</v>
      </c>
      <c r="F749" s="15">
        <v>100935.81</v>
      </c>
      <c r="G749" s="16">
        <v>-0.104822346775391</v>
      </c>
      <c r="H749" s="17">
        <v>23484.7</v>
      </c>
      <c r="I749" s="16">
        <v>-0.111331173659497</v>
      </c>
      <c r="J749" s="17">
        <v>36531.9</v>
      </c>
      <c r="K749" s="16">
        <v>-0.158647789544376</v>
      </c>
      <c r="L749" s="18">
        <v>4.2979390837438798</v>
      </c>
      <c r="M749" s="16">
        <v>7.3242435102725901E-3</v>
      </c>
      <c r="N749" s="18">
        <v>2.7629499150057901</v>
      </c>
      <c r="O749" s="16">
        <v>6.3974922868315298E-2</v>
      </c>
      <c r="P749" s="15">
        <v>368863.92</v>
      </c>
      <c r="Q749" s="16">
        <v>-1.1346584582178001E-3</v>
      </c>
      <c r="R749" s="17">
        <v>86031.47</v>
      </c>
      <c r="S749" s="16">
        <v>-1.7526174777314101E-2</v>
      </c>
      <c r="T749" s="17">
        <v>137562.42000000001</v>
      </c>
      <c r="U749" s="16">
        <v>-4.59742708863876E-2</v>
      </c>
      <c r="V749" s="18">
        <v>4.2875464059837602</v>
      </c>
      <c r="W749" s="16">
        <v>1.6683921645832201E-2</v>
      </c>
      <c r="X749" s="18">
        <v>2.6814294194591799</v>
      </c>
      <c r="Y749" s="16">
        <v>4.7000422588005498E-2</v>
      </c>
      <c r="Z749" s="15">
        <v>749745.05</v>
      </c>
      <c r="AA749" s="16">
        <v>4.7415100770170499E-2</v>
      </c>
      <c r="AB749" s="17">
        <v>174228.76</v>
      </c>
      <c r="AC749" s="16">
        <v>-1.63173603970632E-3</v>
      </c>
      <c r="AD749" s="17">
        <v>280980.47999999998</v>
      </c>
      <c r="AE749" s="16">
        <v>-2.62957230966917E-2</v>
      </c>
      <c r="AF749" s="18">
        <v>4.3032220972013997</v>
      </c>
      <c r="AG749" s="16">
        <v>4.9126999104838698E-2</v>
      </c>
      <c r="AH749" s="18">
        <v>2.6683172083697801</v>
      </c>
      <c r="AI749" s="16">
        <v>7.5701448186390102E-2</v>
      </c>
      <c r="AJ749" s="15">
        <v>1445652.18</v>
      </c>
      <c r="AK749" s="16">
        <v>2.39128534610503E-3</v>
      </c>
      <c r="AL749" s="17">
        <v>333773.83</v>
      </c>
      <c r="AM749" s="16">
        <v>-3.7248260558007701E-2</v>
      </c>
      <c r="AN749" s="17">
        <v>550805.9</v>
      </c>
      <c r="AO749" s="16">
        <v>-7.3309641854164401E-2</v>
      </c>
      <c r="AP749" s="18">
        <v>4.3312328590890399</v>
      </c>
      <c r="AQ749" s="16">
        <v>4.1173175056622303E-2</v>
      </c>
      <c r="AR749" s="18">
        <v>2.6246127356297402</v>
      </c>
      <c r="AS749" s="16">
        <v>8.1689559554428998E-2</v>
      </c>
    </row>
    <row r="750" spans="2:45" x14ac:dyDescent="0.2">
      <c r="B750" s="29"/>
      <c r="C750" s="29"/>
      <c r="D750" s="29"/>
      <c r="E750" s="14" t="s">
        <v>290</v>
      </c>
      <c r="F750" s="15">
        <v>181602.43</v>
      </c>
      <c r="G750" s="16">
        <v>6.1486545253558601E-2</v>
      </c>
      <c r="H750" s="17">
        <v>43075.57</v>
      </c>
      <c r="I750" s="16">
        <v>8.6087871225343005E-2</v>
      </c>
      <c r="J750" s="17">
        <v>83041.600000000006</v>
      </c>
      <c r="K750" s="16">
        <v>0.104421551073259</v>
      </c>
      <c r="L750" s="18">
        <v>4.21590312095696</v>
      </c>
      <c r="M750" s="16">
        <v>-2.2651321889847399E-2</v>
      </c>
      <c r="N750" s="18">
        <v>2.18688500703262</v>
      </c>
      <c r="O750" s="16">
        <v>-3.8875559588616299E-2</v>
      </c>
      <c r="P750" s="15">
        <v>624425.54</v>
      </c>
      <c r="Q750" s="16">
        <v>6.7418809444218894E-2</v>
      </c>
      <c r="R750" s="17">
        <v>146763.63</v>
      </c>
      <c r="S750" s="16">
        <v>8.1857892384191902E-2</v>
      </c>
      <c r="T750" s="17">
        <v>285199.83</v>
      </c>
      <c r="U750" s="16">
        <v>0.10305464324012301</v>
      </c>
      <c r="V750" s="18">
        <v>4.2546340670369096</v>
      </c>
      <c r="W750" s="16">
        <v>-1.33465615416016E-2</v>
      </c>
      <c r="X750" s="18">
        <v>2.1894316697173402</v>
      </c>
      <c r="Y750" s="16">
        <v>-3.2306499060851097E-2</v>
      </c>
      <c r="Z750" s="15">
        <v>1161242.69</v>
      </c>
      <c r="AA750" s="16">
        <v>4.14460655520816E-2</v>
      </c>
      <c r="AB750" s="17">
        <v>272567.44</v>
      </c>
      <c r="AC750" s="16">
        <v>2.7371837014786699E-2</v>
      </c>
      <c r="AD750" s="17">
        <v>529657.59999999998</v>
      </c>
      <c r="AE750" s="16">
        <v>4.8074993958294801E-2</v>
      </c>
      <c r="AF750" s="18">
        <v>4.2603866771467596</v>
      </c>
      <c r="AG750" s="16">
        <v>1.36992547685462E-2</v>
      </c>
      <c r="AH750" s="18">
        <v>2.1924403425911398</v>
      </c>
      <c r="AI750" s="16">
        <v>-6.3248607632338198E-3</v>
      </c>
      <c r="AJ750" s="15">
        <v>2171094.35</v>
      </c>
      <c r="AK750" s="16">
        <v>7.9012422203218094E-2</v>
      </c>
      <c r="AL750" s="17">
        <v>510039.23</v>
      </c>
      <c r="AM750" s="16">
        <v>6.5672712870347094E-2</v>
      </c>
      <c r="AN750" s="17">
        <v>988940.91</v>
      </c>
      <c r="AO750" s="16">
        <v>7.3103331159509094E-2</v>
      </c>
      <c r="AP750" s="18">
        <v>4.2567203114944698</v>
      </c>
      <c r="AQ750" s="16">
        <v>1.2517641834837801E-2</v>
      </c>
      <c r="AR750" s="18">
        <v>2.1953731795765199</v>
      </c>
      <c r="AS750" s="16">
        <v>5.5065443113704602E-3</v>
      </c>
    </row>
    <row r="751" spans="2:45" x14ac:dyDescent="0.2">
      <c r="B751" s="29"/>
      <c r="C751" s="29"/>
      <c r="D751" s="29"/>
      <c r="E751" s="14" t="s">
        <v>291</v>
      </c>
      <c r="F751" s="15">
        <v>157791.91</v>
      </c>
      <c r="G751" s="16">
        <v>0.17983869327586099</v>
      </c>
      <c r="H751" s="17">
        <v>29053.15</v>
      </c>
      <c r="I751" s="16">
        <v>5.2601546015257399E-2</v>
      </c>
      <c r="J751" s="17">
        <v>53187.03</v>
      </c>
      <c r="K751" s="16">
        <v>2.3374217995690699E-2</v>
      </c>
      <c r="L751" s="18">
        <v>5.4311463645078097</v>
      </c>
      <c r="M751" s="16">
        <v>0.120878738723379</v>
      </c>
      <c r="N751" s="18">
        <v>2.96673662733189</v>
      </c>
      <c r="O751" s="16">
        <v>0.152890773022024</v>
      </c>
      <c r="P751" s="15">
        <v>562463.39</v>
      </c>
      <c r="Q751" s="16">
        <v>0.29075891627666201</v>
      </c>
      <c r="R751" s="17">
        <v>107145.26</v>
      </c>
      <c r="S751" s="16">
        <v>0.26835193487568099</v>
      </c>
      <c r="T751" s="17">
        <v>194133.57</v>
      </c>
      <c r="U751" s="16">
        <v>0.25668925662109299</v>
      </c>
      <c r="V751" s="18">
        <v>5.2495405769699897</v>
      </c>
      <c r="W751" s="16">
        <v>1.76662176994094E-2</v>
      </c>
      <c r="X751" s="18">
        <v>2.89730101805679</v>
      </c>
      <c r="Y751" s="16">
        <v>2.7110647660960999E-2</v>
      </c>
      <c r="Z751" s="15">
        <v>1101553.81</v>
      </c>
      <c r="AA751" s="16">
        <v>0.24095502883753001</v>
      </c>
      <c r="AB751" s="17">
        <v>206117.03</v>
      </c>
      <c r="AC751" s="16">
        <v>0.214313588925715</v>
      </c>
      <c r="AD751" s="17">
        <v>378505.32</v>
      </c>
      <c r="AE751" s="16">
        <v>0.21772015620572399</v>
      </c>
      <c r="AF751" s="18">
        <v>5.3443124520084497</v>
      </c>
      <c r="AG751" s="16">
        <v>2.1939505704934199E-2</v>
      </c>
      <c r="AH751" s="18">
        <v>2.91027299167156</v>
      </c>
      <c r="AI751" s="16">
        <v>1.9080634013814299E-2</v>
      </c>
      <c r="AJ751" s="15">
        <v>2037065.32</v>
      </c>
      <c r="AK751" s="16">
        <v>0.29167412668572001</v>
      </c>
      <c r="AL751" s="17">
        <v>382357.07</v>
      </c>
      <c r="AM751" s="16">
        <v>0.29492269977669899</v>
      </c>
      <c r="AN751" s="17">
        <v>722145.15</v>
      </c>
      <c r="AO751" s="16">
        <v>0.32040837178356402</v>
      </c>
      <c r="AP751" s="18">
        <v>5.3276517680188302</v>
      </c>
      <c r="AQ751" s="16">
        <v>-2.5087003969726201E-3</v>
      </c>
      <c r="AR751" s="18">
        <v>2.8208530099523599</v>
      </c>
      <c r="AS751" s="16">
        <v>-2.1761635045550599E-2</v>
      </c>
    </row>
    <row r="752" spans="2:45" x14ac:dyDescent="0.2">
      <c r="B752" s="29"/>
      <c r="C752" s="29"/>
      <c r="D752" s="29"/>
      <c r="E752" s="14" t="s">
        <v>292</v>
      </c>
      <c r="F752" s="15">
        <v>648052.23</v>
      </c>
      <c r="G752" s="16">
        <v>8.5851691851815806E-2</v>
      </c>
      <c r="H752" s="17">
        <v>128644.99</v>
      </c>
      <c r="I752" s="16">
        <v>5.1735033877569801E-2</v>
      </c>
      <c r="J752" s="17">
        <v>259176.78</v>
      </c>
      <c r="K752" s="16">
        <v>6.8465681039697093E-2</v>
      </c>
      <c r="L752" s="18">
        <v>5.0375240419389797</v>
      </c>
      <c r="M752" s="16">
        <v>3.2438453484299801E-2</v>
      </c>
      <c r="N752" s="18">
        <v>2.5004255010807701</v>
      </c>
      <c r="O752" s="16">
        <v>1.6271941271151301E-2</v>
      </c>
      <c r="P752" s="15">
        <v>2086859.06</v>
      </c>
      <c r="Q752" s="16">
        <v>-2.3947176775314698E-2</v>
      </c>
      <c r="R752" s="17">
        <v>410349.79</v>
      </c>
      <c r="S752" s="16">
        <v>-6.8021983927044505E-2</v>
      </c>
      <c r="T752" s="17">
        <v>822745.4</v>
      </c>
      <c r="U752" s="16">
        <v>-5.5729834135650802E-2</v>
      </c>
      <c r="V752" s="18">
        <v>5.0855614182232198</v>
      </c>
      <c r="W752" s="16">
        <v>4.7291681125104498E-2</v>
      </c>
      <c r="X752" s="18">
        <v>2.5364578884306099</v>
      </c>
      <c r="Y752" s="16">
        <v>3.3658436440426397E-2</v>
      </c>
      <c r="Z752" s="15">
        <v>4192667.76</v>
      </c>
      <c r="AA752" s="16">
        <v>-9.3254046299777293E-2</v>
      </c>
      <c r="AB752" s="17">
        <v>818584.8</v>
      </c>
      <c r="AC752" s="16">
        <v>-0.122911333561042</v>
      </c>
      <c r="AD752" s="17">
        <v>1638884.92</v>
      </c>
      <c r="AE752" s="16">
        <v>-0.111896726159151</v>
      </c>
      <c r="AF752" s="18">
        <v>5.1218490252934101</v>
      </c>
      <c r="AG752" s="16">
        <v>3.3813328567652401E-2</v>
      </c>
      <c r="AH752" s="18">
        <v>2.55824415054109</v>
      </c>
      <c r="AI752" s="16">
        <v>2.0991567544558699E-2</v>
      </c>
      <c r="AJ752" s="15">
        <v>7774777.4000000004</v>
      </c>
      <c r="AK752" s="16">
        <v>-0.117774961254063</v>
      </c>
      <c r="AL752" s="17">
        <v>1549046.35</v>
      </c>
      <c r="AM752" s="16">
        <v>-0.118413746087445</v>
      </c>
      <c r="AN752" s="17">
        <v>3125957.14</v>
      </c>
      <c r="AO752" s="16">
        <v>-0.11018395334521799</v>
      </c>
      <c r="AP752" s="18">
        <v>5.0190734447681304</v>
      </c>
      <c r="AQ752" s="16">
        <v>7.2458574591728901E-4</v>
      </c>
      <c r="AR752" s="18">
        <v>2.4871669865569599</v>
      </c>
      <c r="AS752" s="16">
        <v>-8.53098563167487E-3</v>
      </c>
    </row>
    <row r="753" spans="2:45" x14ac:dyDescent="0.2">
      <c r="B753" s="29"/>
      <c r="C753" s="29"/>
      <c r="D753" s="29"/>
      <c r="E753" s="14" t="s">
        <v>293</v>
      </c>
      <c r="F753" s="15">
        <v>43290.12</v>
      </c>
      <c r="G753" s="16">
        <v>0.13151905685573401</v>
      </c>
      <c r="H753" s="17">
        <v>9608.7099999999991</v>
      </c>
      <c r="I753" s="16">
        <v>0.139185414572149</v>
      </c>
      <c r="J753" s="17">
        <v>14807.76</v>
      </c>
      <c r="K753" s="16">
        <v>0.13132801021940099</v>
      </c>
      <c r="L753" s="18">
        <v>4.5052998789639798</v>
      </c>
      <c r="M753" s="16">
        <v>-6.7296838761705599E-3</v>
      </c>
      <c r="N753" s="18">
        <v>2.9234752589183</v>
      </c>
      <c r="O753" s="16">
        <v>1.6886935937913801E-4</v>
      </c>
      <c r="P753" s="15">
        <v>157323.89000000001</v>
      </c>
      <c r="Q753" s="16">
        <v>0.24497409137814199</v>
      </c>
      <c r="R753" s="17">
        <v>35892.129999999997</v>
      </c>
      <c r="S753" s="16">
        <v>0.33332924702758399</v>
      </c>
      <c r="T753" s="17">
        <v>55496.54</v>
      </c>
      <c r="U753" s="16">
        <v>0.32361777068836201</v>
      </c>
      <c r="V753" s="18">
        <v>4.3832419530409599</v>
      </c>
      <c r="W753" s="16">
        <v>-6.6266569826180302E-2</v>
      </c>
      <c r="X753" s="18">
        <v>2.8348414153386901</v>
      </c>
      <c r="Y753" s="16">
        <v>-5.94157022153914E-2</v>
      </c>
      <c r="Z753" s="15">
        <v>302369.53999999998</v>
      </c>
      <c r="AA753" s="16">
        <v>0.31684655946583601</v>
      </c>
      <c r="AB753" s="17">
        <v>69404.63</v>
      </c>
      <c r="AC753" s="16">
        <v>0.42695427266166802</v>
      </c>
      <c r="AD753" s="17">
        <v>107276.27</v>
      </c>
      <c r="AE753" s="16">
        <v>0.37856546588857098</v>
      </c>
      <c r="AF753" s="18">
        <v>4.3566191477427401</v>
      </c>
      <c r="AG753" s="16">
        <v>-7.7162748173037296E-2</v>
      </c>
      <c r="AH753" s="18">
        <v>2.81860601603691</v>
      </c>
      <c r="AI753" s="16">
        <v>-4.47703848311281E-2</v>
      </c>
      <c r="AJ753" s="15">
        <v>553767.27</v>
      </c>
      <c r="AK753" s="16">
        <v>7.3971662851501597E-3</v>
      </c>
      <c r="AL753" s="17">
        <v>125084.31</v>
      </c>
      <c r="AM753" s="16">
        <v>6.2885147694562896E-2</v>
      </c>
      <c r="AN753" s="17">
        <v>201834.18</v>
      </c>
      <c r="AO753" s="16">
        <v>-3.48709313046804E-2</v>
      </c>
      <c r="AP753" s="18">
        <v>4.4271521344283702</v>
      </c>
      <c r="AQ753" s="16">
        <v>-5.2205058589602303E-2</v>
      </c>
      <c r="AR753" s="18">
        <v>2.74367438656822</v>
      </c>
      <c r="AS753" s="16">
        <v>4.3795279782598798E-2</v>
      </c>
    </row>
    <row r="754" spans="2:45" x14ac:dyDescent="0.2">
      <c r="B754" s="29"/>
      <c r="C754" s="29"/>
      <c r="D754" s="29"/>
      <c r="E754" s="14" t="s">
        <v>294</v>
      </c>
      <c r="F754" s="15">
        <v>511955.89</v>
      </c>
      <c r="G754" s="16">
        <v>7.7390741377300995E-2</v>
      </c>
      <c r="H754" s="17">
        <v>123529.24</v>
      </c>
      <c r="I754" s="16">
        <v>0.12717768683612099</v>
      </c>
      <c r="J754" s="17">
        <v>235200.44</v>
      </c>
      <c r="K754" s="16">
        <v>0.13484883619829099</v>
      </c>
      <c r="L754" s="18">
        <v>4.1444105865137697</v>
      </c>
      <c r="M754" s="16">
        <v>-4.4169562652155402E-2</v>
      </c>
      <c r="N754" s="18">
        <v>2.1766791337635301</v>
      </c>
      <c r="O754" s="16">
        <v>-5.0630615275134398E-2</v>
      </c>
      <c r="P754" s="15">
        <v>1735030.86</v>
      </c>
      <c r="Q754" s="16">
        <v>5.9797040687596698E-2</v>
      </c>
      <c r="R754" s="17">
        <v>413456.52</v>
      </c>
      <c r="S754" s="16">
        <v>9.2410470784101806E-2</v>
      </c>
      <c r="T754" s="17">
        <v>788245.03</v>
      </c>
      <c r="U754" s="16">
        <v>9.7508352811763899E-2</v>
      </c>
      <c r="V754" s="18">
        <v>4.1964046425002604</v>
      </c>
      <c r="W754" s="16">
        <v>-2.98545564773799E-2</v>
      </c>
      <c r="X754" s="18">
        <v>2.2011313664737</v>
      </c>
      <c r="Y754" s="16">
        <v>-3.4360842928942301E-2</v>
      </c>
      <c r="Z754" s="15">
        <v>3341873.97</v>
      </c>
      <c r="AA754" s="16">
        <v>5.07797886575765E-2</v>
      </c>
      <c r="AB754" s="17">
        <v>793316.36</v>
      </c>
      <c r="AC754" s="16">
        <v>5.0313702095684101E-2</v>
      </c>
      <c r="AD754" s="17">
        <v>1512874.58</v>
      </c>
      <c r="AE754" s="16">
        <v>5.3171871926217501E-2</v>
      </c>
      <c r="AF754" s="18">
        <v>4.2125363077095797</v>
      </c>
      <c r="AG754" s="16">
        <v>4.43759384422436E-4</v>
      </c>
      <c r="AH754" s="18">
        <v>2.2089563894979301</v>
      </c>
      <c r="AI754" s="16">
        <v>-2.2713132893171601E-3</v>
      </c>
      <c r="AJ754" s="15">
        <v>6351435.7300000004</v>
      </c>
      <c r="AK754" s="16">
        <v>0.10428915655679299</v>
      </c>
      <c r="AL754" s="17">
        <v>1507076.03</v>
      </c>
      <c r="AM754" s="16">
        <v>0.102270021189067</v>
      </c>
      <c r="AN754" s="17">
        <v>2883416.91</v>
      </c>
      <c r="AO754" s="16">
        <v>0.10105357692076899</v>
      </c>
      <c r="AP754" s="18">
        <v>4.2144096273629899</v>
      </c>
      <c r="AQ754" s="16">
        <v>1.8317974079963501E-3</v>
      </c>
      <c r="AR754" s="18">
        <v>2.2027462306864298</v>
      </c>
      <c r="AS754" s="16">
        <v>2.9386214293694898E-3</v>
      </c>
    </row>
    <row r="755" spans="2:45" x14ac:dyDescent="0.2">
      <c r="B755" s="29"/>
      <c r="C755" s="29"/>
      <c r="D755" s="29"/>
      <c r="E755" s="14" t="s">
        <v>295</v>
      </c>
      <c r="F755" s="15">
        <v>210685.78</v>
      </c>
      <c r="G755" s="16">
        <v>0.17390017018522499</v>
      </c>
      <c r="H755" s="17">
        <v>52400.81</v>
      </c>
      <c r="I755" s="16">
        <v>0.184270286078214</v>
      </c>
      <c r="J755" s="17">
        <v>99762.15</v>
      </c>
      <c r="K755" s="16">
        <v>0.18976213618284901</v>
      </c>
      <c r="L755" s="18">
        <v>4.0206588409606603</v>
      </c>
      <c r="M755" s="16">
        <v>-8.7565448655565307E-3</v>
      </c>
      <c r="N755" s="18">
        <v>2.1118809087414401</v>
      </c>
      <c r="O755" s="16">
        <v>-1.3332048075185E-2</v>
      </c>
      <c r="P755" s="15">
        <v>735278.87</v>
      </c>
      <c r="Q755" s="16">
        <v>0.18955149028488</v>
      </c>
      <c r="R755" s="17">
        <v>185885.32</v>
      </c>
      <c r="S755" s="16">
        <v>0.150745728501858</v>
      </c>
      <c r="T755" s="17">
        <v>355891.43</v>
      </c>
      <c r="U755" s="16">
        <v>0.15316805964449301</v>
      </c>
      <c r="V755" s="18">
        <v>3.9555510354448602</v>
      </c>
      <c r="W755" s="16">
        <v>3.3722273150249102E-2</v>
      </c>
      <c r="X755" s="18">
        <v>2.0660201623849201</v>
      </c>
      <c r="Y755" s="16">
        <v>3.15508484093842E-2</v>
      </c>
      <c r="Z755" s="15">
        <v>1442834.14</v>
      </c>
      <c r="AA755" s="16">
        <v>0.17025342313737099</v>
      </c>
      <c r="AB755" s="17">
        <v>372083.55</v>
      </c>
      <c r="AC755" s="16">
        <v>0.15088208448961499</v>
      </c>
      <c r="AD755" s="17">
        <v>712933.33</v>
      </c>
      <c r="AE755" s="16">
        <v>0.150852352852754</v>
      </c>
      <c r="AF755" s="18">
        <v>3.8777154754624301</v>
      </c>
      <c r="AG755" s="16">
        <v>1.68317318592608E-2</v>
      </c>
      <c r="AH755" s="18">
        <v>2.0237995325593801</v>
      </c>
      <c r="AI755" s="16">
        <v>1.68580011471723E-2</v>
      </c>
      <c r="AJ755" s="15">
        <v>2688791.03</v>
      </c>
      <c r="AK755" s="16">
        <v>0.21439283150300201</v>
      </c>
      <c r="AL755" s="17">
        <v>697449.07</v>
      </c>
      <c r="AM755" s="16">
        <v>0.195522666082352</v>
      </c>
      <c r="AN755" s="17">
        <v>1351067.69</v>
      </c>
      <c r="AO755" s="16">
        <v>0.19845296255902101</v>
      </c>
      <c r="AP755" s="18">
        <v>3.85517903120869</v>
      </c>
      <c r="AQ755" s="16">
        <v>1.5784029827294099E-2</v>
      </c>
      <c r="AR755" s="18">
        <v>1.9901231077474699</v>
      </c>
      <c r="AS755" s="16">
        <v>1.33003709298237E-2</v>
      </c>
    </row>
    <row r="756" spans="2:45" x14ac:dyDescent="0.2">
      <c r="B756" s="29"/>
      <c r="C756" s="29"/>
      <c r="D756" s="29"/>
      <c r="E756" s="14" t="s">
        <v>296</v>
      </c>
      <c r="F756" s="15">
        <v>384453.06</v>
      </c>
      <c r="G756" s="16">
        <v>0.78376984193266397</v>
      </c>
      <c r="H756" s="17">
        <v>103704.28</v>
      </c>
      <c r="I756" s="16">
        <v>0.97690000939798904</v>
      </c>
      <c r="J756" s="17">
        <v>195984.79</v>
      </c>
      <c r="K756" s="16">
        <v>1.06828410593434</v>
      </c>
      <c r="L756" s="18">
        <v>3.70720533424464</v>
      </c>
      <c r="M756" s="16">
        <v>-9.7693442534879493E-2</v>
      </c>
      <c r="N756" s="18">
        <v>1.96164743192571</v>
      </c>
      <c r="O756" s="16">
        <v>-0.137560532997059</v>
      </c>
      <c r="P756" s="15">
        <v>970700.41</v>
      </c>
      <c r="Q756" s="16">
        <v>0.26817342903825397</v>
      </c>
      <c r="R756" s="17">
        <v>249618.31</v>
      </c>
      <c r="S756" s="16">
        <v>0.30272143387378397</v>
      </c>
      <c r="T756" s="17">
        <v>463718.27</v>
      </c>
      <c r="U756" s="16">
        <v>0.32347518733057501</v>
      </c>
      <c r="V756" s="18">
        <v>3.8887388108668799</v>
      </c>
      <c r="W756" s="16">
        <v>-2.65198713533084E-2</v>
      </c>
      <c r="X756" s="18">
        <v>2.0932977473585401</v>
      </c>
      <c r="Y756" s="16">
        <v>-4.1785262634098701E-2</v>
      </c>
      <c r="Z756" s="15">
        <v>1807006.28</v>
      </c>
      <c r="AA756" s="16">
        <v>0.14612981278659301</v>
      </c>
      <c r="AB756" s="17">
        <v>453280.47</v>
      </c>
      <c r="AC756" s="16">
        <v>0.14987318632857799</v>
      </c>
      <c r="AD756" s="17">
        <v>836441.01</v>
      </c>
      <c r="AE756" s="16">
        <v>0.15816642941157599</v>
      </c>
      <c r="AF756" s="18">
        <v>3.9865081325917302</v>
      </c>
      <c r="AG756" s="16">
        <v>-3.2554664170724801E-3</v>
      </c>
      <c r="AH756" s="18">
        <v>2.1603511286468402</v>
      </c>
      <c r="AI756" s="16">
        <v>-1.0392821203683501E-2</v>
      </c>
      <c r="AJ756" s="15">
        <v>3302358.89</v>
      </c>
      <c r="AK756" s="16">
        <v>0.118514801003159</v>
      </c>
      <c r="AL756" s="17">
        <v>824472.94</v>
      </c>
      <c r="AM756" s="16">
        <v>8.5216811190612293E-2</v>
      </c>
      <c r="AN756" s="17">
        <v>1552933.78</v>
      </c>
      <c r="AO756" s="16">
        <v>8.5694242810106194E-2</v>
      </c>
      <c r="AP756" s="18">
        <v>4.0054181644821503</v>
      </c>
      <c r="AQ756" s="16">
        <v>3.0683260219692601E-2</v>
      </c>
      <c r="AR756" s="18">
        <v>2.1265291105973598</v>
      </c>
      <c r="AS756" s="16">
        <v>3.0230019556982402E-2</v>
      </c>
    </row>
    <row r="757" spans="2:45" x14ac:dyDescent="0.2">
      <c r="B757" s="29"/>
      <c r="C757" s="29"/>
      <c r="D757" s="29"/>
      <c r="E757" s="14" t="s">
        <v>297</v>
      </c>
      <c r="F757" s="15">
        <v>100663.44</v>
      </c>
      <c r="G757" s="16">
        <v>0.17095470842409499</v>
      </c>
      <c r="H757" s="17">
        <v>23529.919999999998</v>
      </c>
      <c r="I757" s="16">
        <v>0.22794826004410801</v>
      </c>
      <c r="J757" s="17">
        <v>41635.839999999997</v>
      </c>
      <c r="K757" s="16">
        <v>0.24233021655525699</v>
      </c>
      <c r="L757" s="18">
        <v>4.2781037929580696</v>
      </c>
      <c r="M757" s="16">
        <v>-4.6413642556866197E-2</v>
      </c>
      <c r="N757" s="18">
        <v>2.41771127951304</v>
      </c>
      <c r="O757" s="16">
        <v>-5.74529277160079E-2</v>
      </c>
      <c r="P757" s="15">
        <v>345389.19</v>
      </c>
      <c r="Q757" s="16">
        <v>0.20269109684752101</v>
      </c>
      <c r="R757" s="17">
        <v>80349.31</v>
      </c>
      <c r="S757" s="16">
        <v>0.27207423974507</v>
      </c>
      <c r="T757" s="17">
        <v>140777.5</v>
      </c>
      <c r="U757" s="16">
        <v>0.25968504093422701</v>
      </c>
      <c r="V757" s="18">
        <v>4.2985955946603696</v>
      </c>
      <c r="W757" s="16">
        <v>-5.4543312591137899E-2</v>
      </c>
      <c r="X757" s="18">
        <v>2.4534402869776799</v>
      </c>
      <c r="Y757" s="16">
        <v>-4.5244598637479899E-2</v>
      </c>
      <c r="Z757" s="15">
        <v>646505.94999999995</v>
      </c>
      <c r="AA757" s="16">
        <v>0.201551885227779</v>
      </c>
      <c r="AB757" s="17">
        <v>150369.76999999999</v>
      </c>
      <c r="AC757" s="16">
        <v>0.26387575822575299</v>
      </c>
      <c r="AD757" s="17">
        <v>263233.25</v>
      </c>
      <c r="AE757" s="16">
        <v>0.23139055176824</v>
      </c>
      <c r="AF757" s="18">
        <v>4.2994409714133397</v>
      </c>
      <c r="AG757" s="16">
        <v>-4.9311708522256199E-2</v>
      </c>
      <c r="AH757" s="18">
        <v>2.4560193288651799</v>
      </c>
      <c r="AI757" s="16">
        <v>-2.4231683845237301E-2</v>
      </c>
      <c r="AJ757" s="15">
        <v>1204278.3899999999</v>
      </c>
      <c r="AK757" s="16">
        <v>4.0597519865028797E-2</v>
      </c>
      <c r="AL757" s="17">
        <v>277990.96999999997</v>
      </c>
      <c r="AM757" s="16">
        <v>9.1511144180348503E-2</v>
      </c>
      <c r="AN757" s="17">
        <v>496343.32</v>
      </c>
      <c r="AO757" s="16">
        <v>4.2195206135694503E-2</v>
      </c>
      <c r="AP757" s="18">
        <v>4.3320773692756998</v>
      </c>
      <c r="AQ757" s="16">
        <v>-4.6645079701455899E-2</v>
      </c>
      <c r="AR757" s="18">
        <v>2.4263011941008901</v>
      </c>
      <c r="AS757" s="16">
        <v>-1.53300097837696E-3</v>
      </c>
    </row>
    <row r="758" spans="2:45" x14ac:dyDescent="0.2">
      <c r="B758" s="29"/>
      <c r="C758" s="29"/>
      <c r="D758" s="29"/>
      <c r="E758" s="14" t="s">
        <v>298</v>
      </c>
      <c r="F758" s="15">
        <v>214742.08</v>
      </c>
      <c r="G758" s="16">
        <v>8.6801522074221094E-2</v>
      </c>
      <c r="H758" s="17">
        <v>47353.13</v>
      </c>
      <c r="I758" s="16">
        <v>4.9431493939296599E-2</v>
      </c>
      <c r="J758" s="17">
        <v>79086.84</v>
      </c>
      <c r="K758" s="16">
        <v>4.0292593160154801E-2</v>
      </c>
      <c r="L758" s="18">
        <v>4.5349078297464196</v>
      </c>
      <c r="M758" s="16">
        <v>3.5609783345311202E-2</v>
      </c>
      <c r="N758" s="18">
        <v>2.71526944305778</v>
      </c>
      <c r="O758" s="16">
        <v>4.4707545953762501E-2</v>
      </c>
      <c r="P758" s="15">
        <v>687493.98</v>
      </c>
      <c r="Q758" s="16">
        <v>0.124365974696621</v>
      </c>
      <c r="R758" s="17">
        <v>152379.41</v>
      </c>
      <c r="S758" s="16">
        <v>0.110916609630936</v>
      </c>
      <c r="T758" s="17">
        <v>258752.16</v>
      </c>
      <c r="U758" s="16">
        <v>0.10725650701937001</v>
      </c>
      <c r="V758" s="18">
        <v>4.5117249108655804</v>
      </c>
      <c r="W758" s="16">
        <v>1.2106547826441501E-2</v>
      </c>
      <c r="X758" s="18">
        <v>2.6569593853825202</v>
      </c>
      <c r="Y758" s="16">
        <v>1.54521265567531E-2</v>
      </c>
      <c r="Z758" s="15">
        <v>1262825.71</v>
      </c>
      <c r="AA758" s="16">
        <v>0.138190913920756</v>
      </c>
      <c r="AB758" s="17">
        <v>281525.62</v>
      </c>
      <c r="AC758" s="16">
        <v>0.12947101435320699</v>
      </c>
      <c r="AD758" s="17">
        <v>478382.81</v>
      </c>
      <c r="AE758" s="16">
        <v>0.12751287789006899</v>
      </c>
      <c r="AF758" s="18">
        <v>4.4856511105454597</v>
      </c>
      <c r="AG758" s="16">
        <v>7.7203393949353497E-3</v>
      </c>
      <c r="AH758" s="18">
        <v>2.6397807019863402</v>
      </c>
      <c r="AI758" s="16">
        <v>9.4704337662813408E-3</v>
      </c>
      <c r="AJ758" s="15">
        <v>2265590.69</v>
      </c>
      <c r="AK758" s="16">
        <v>0.14290986299094799</v>
      </c>
      <c r="AL758" s="17">
        <v>497940.31</v>
      </c>
      <c r="AM758" s="16">
        <v>0.15514747979125301</v>
      </c>
      <c r="AN758" s="17">
        <v>870066.91</v>
      </c>
      <c r="AO758" s="16">
        <v>0.13977972162667501</v>
      </c>
      <c r="AP758" s="18">
        <v>4.5499242469443804</v>
      </c>
      <c r="AQ758" s="16">
        <v>-1.05939864947088E-2</v>
      </c>
      <c r="AR758" s="18">
        <v>2.6039269669501599</v>
      </c>
      <c r="AS758" s="16">
        <v>2.7462686911165499E-3</v>
      </c>
    </row>
    <row r="759" spans="2:45" x14ac:dyDescent="0.2">
      <c r="B759" s="29"/>
      <c r="C759" s="29"/>
      <c r="D759" s="29"/>
      <c r="E759" s="14" t="s">
        <v>299</v>
      </c>
      <c r="F759" s="15">
        <v>948435.02</v>
      </c>
      <c r="G759" s="16">
        <v>0.109196919156751</v>
      </c>
      <c r="H759" s="17">
        <v>251188.39</v>
      </c>
      <c r="I759" s="16">
        <v>0.125417391441486</v>
      </c>
      <c r="J759" s="17">
        <v>359315.08</v>
      </c>
      <c r="K759" s="16">
        <v>7.3573124187477898E-2</v>
      </c>
      <c r="L759" s="18">
        <v>3.77579162794905</v>
      </c>
      <c r="M759" s="16">
        <v>-1.44128502083647E-2</v>
      </c>
      <c r="N759" s="18">
        <v>2.6395636386872501</v>
      </c>
      <c r="O759" s="16">
        <v>3.3182457875177401E-2</v>
      </c>
      <c r="P759" s="15">
        <v>3228913.89</v>
      </c>
      <c r="Q759" s="16">
        <v>4.4088148637416599E-2</v>
      </c>
      <c r="R759" s="17">
        <v>857541.01</v>
      </c>
      <c r="S759" s="16">
        <v>2.5077969738372199E-2</v>
      </c>
      <c r="T759" s="17">
        <v>1254137.99</v>
      </c>
      <c r="U759" s="16">
        <v>-8.7625471202907607E-3</v>
      </c>
      <c r="V759" s="18">
        <v>3.7653171712452602</v>
      </c>
      <c r="W759" s="16">
        <v>1.8545105309302701E-2</v>
      </c>
      <c r="X759" s="18">
        <v>2.5746081497778399</v>
      </c>
      <c r="Y759" s="16">
        <v>5.3317896336712703E-2</v>
      </c>
      <c r="Z759" s="15">
        <v>6441025.7999999998</v>
      </c>
      <c r="AA759" s="16">
        <v>-6.1260579756149602E-3</v>
      </c>
      <c r="AB759" s="17">
        <v>1713507.31</v>
      </c>
      <c r="AC759" s="16">
        <v>5.2637582769612001E-2</v>
      </c>
      <c r="AD759" s="17">
        <v>2521726.9</v>
      </c>
      <c r="AE759" s="16">
        <v>-5.1383598895693799E-2</v>
      </c>
      <c r="AF759" s="18">
        <v>3.7589718832305401</v>
      </c>
      <c r="AG759" s="16">
        <v>-5.5825140301957399E-2</v>
      </c>
      <c r="AH759" s="18">
        <v>2.5542122741364301</v>
      </c>
      <c r="AI759" s="16">
        <v>4.7709001096115901E-2</v>
      </c>
      <c r="AJ759" s="15">
        <v>11839076.039999999</v>
      </c>
      <c r="AK759" s="16">
        <v>-1.5889548614469E-2</v>
      </c>
      <c r="AL759" s="17">
        <v>3161316.62</v>
      </c>
      <c r="AM759" s="16">
        <v>6.78369721838257E-2</v>
      </c>
      <c r="AN759" s="17">
        <v>4683144.38</v>
      </c>
      <c r="AO759" s="16">
        <v>-6.10422778655067E-2</v>
      </c>
      <c r="AP759" s="18">
        <v>3.7449826964817001</v>
      </c>
      <c r="AQ759" s="16">
        <v>-7.8407587468212595E-2</v>
      </c>
      <c r="AR759" s="18">
        <v>2.5280185873748402</v>
      </c>
      <c r="AS759" s="16">
        <v>4.80881387805129E-2</v>
      </c>
    </row>
    <row r="760" spans="2:45" x14ac:dyDescent="0.2">
      <c r="B760" s="29"/>
      <c r="C760" s="29"/>
      <c r="D760" s="29"/>
      <c r="E760" s="14" t="s">
        <v>300</v>
      </c>
      <c r="F760" s="15">
        <v>381981.97</v>
      </c>
      <c r="G760" s="16">
        <v>0.145506493709013</v>
      </c>
      <c r="H760" s="17">
        <v>90576.33</v>
      </c>
      <c r="I760" s="16">
        <v>0.166318654051338</v>
      </c>
      <c r="J760" s="17">
        <v>155753.76999999999</v>
      </c>
      <c r="K760" s="16">
        <v>0.275742091245746</v>
      </c>
      <c r="L760" s="18">
        <v>4.21723832263904</v>
      </c>
      <c r="M760" s="16">
        <v>-1.7844317477073199E-2</v>
      </c>
      <c r="N760" s="18">
        <v>2.4524733494412398</v>
      </c>
      <c r="O760" s="16">
        <v>-0.102086149254164</v>
      </c>
      <c r="P760" s="15">
        <v>1237336.2</v>
      </c>
      <c r="Q760" s="16">
        <v>2.2329711276030499E-2</v>
      </c>
      <c r="R760" s="17">
        <v>289552.84999999998</v>
      </c>
      <c r="S760" s="16">
        <v>-2.6648230031601799E-2</v>
      </c>
      <c r="T760" s="17">
        <v>494196.52</v>
      </c>
      <c r="U760" s="16">
        <v>8.9132647395318204E-2</v>
      </c>
      <c r="V760" s="18">
        <v>4.2732654850401204</v>
      </c>
      <c r="W760" s="16">
        <v>5.0318849586334403E-2</v>
      </c>
      <c r="X760" s="18">
        <v>2.503733130294</v>
      </c>
      <c r="Y760" s="16">
        <v>-6.13359045650207E-2</v>
      </c>
      <c r="Z760" s="15">
        <v>2399636.1800000002</v>
      </c>
      <c r="AA760" s="16">
        <v>1.6768581392356201E-2</v>
      </c>
      <c r="AB760" s="17">
        <v>567591.54</v>
      </c>
      <c r="AC760" s="16">
        <v>-2.8242791096770199E-2</v>
      </c>
      <c r="AD760" s="17">
        <v>971956.2</v>
      </c>
      <c r="AE760" s="16">
        <v>8.6250694220351601E-2</v>
      </c>
      <c r="AF760" s="18">
        <v>4.2277518442223396</v>
      </c>
      <c r="AG760" s="16">
        <v>4.6319566324522901E-2</v>
      </c>
      <c r="AH760" s="18">
        <v>2.4688727537310799</v>
      </c>
      <c r="AI760" s="16">
        <v>-6.3965080250526996E-2</v>
      </c>
      <c r="AJ760" s="15">
        <v>4361956.9000000004</v>
      </c>
      <c r="AK760" s="16">
        <v>4.3329831881598499E-4</v>
      </c>
      <c r="AL760" s="17">
        <v>1029116.65</v>
      </c>
      <c r="AM760" s="16">
        <v>-4.0034198519879903E-2</v>
      </c>
      <c r="AN760" s="17">
        <v>1725169.7</v>
      </c>
      <c r="AO760" s="16">
        <v>4.5728696975457998E-2</v>
      </c>
      <c r="AP760" s="18">
        <v>4.2385446780984504</v>
      </c>
      <c r="AQ760" s="16">
        <v>4.2155144252327699E-2</v>
      </c>
      <c r="AR760" s="18">
        <v>2.52842192857897</v>
      </c>
      <c r="AS760" s="16">
        <v>-4.3314675008583998E-2</v>
      </c>
    </row>
    <row r="761" spans="2:45" x14ac:dyDescent="0.2">
      <c r="B761" s="29"/>
      <c r="C761" s="29"/>
      <c r="D761" s="29"/>
      <c r="E761" s="14" t="s">
        <v>301</v>
      </c>
      <c r="F761" s="15">
        <v>43105.93</v>
      </c>
      <c r="G761" s="16">
        <v>0.23137916633101199</v>
      </c>
      <c r="H761" s="17">
        <v>9644.92</v>
      </c>
      <c r="I761" s="16">
        <v>0.219192229465384</v>
      </c>
      <c r="J761" s="17">
        <v>15647.39</v>
      </c>
      <c r="K761" s="16">
        <v>0.24073574818933399</v>
      </c>
      <c r="L761" s="18">
        <v>4.4692884959128696</v>
      </c>
      <c r="M761" s="16">
        <v>9.9959108753277497E-3</v>
      </c>
      <c r="N761" s="18">
        <v>2.7548319560003298</v>
      </c>
      <c r="O761" s="16">
        <v>-7.5411560213174801E-3</v>
      </c>
      <c r="P761" s="15">
        <v>141792.78</v>
      </c>
      <c r="Q761" s="16">
        <v>0.28837007798034298</v>
      </c>
      <c r="R761" s="17">
        <v>31580</v>
      </c>
      <c r="S761" s="16">
        <v>0.26526237767561101</v>
      </c>
      <c r="T761" s="17">
        <v>51893.85</v>
      </c>
      <c r="U761" s="16">
        <v>0.30278014598892</v>
      </c>
      <c r="V761" s="18">
        <v>4.4899550348321702</v>
      </c>
      <c r="W761" s="16">
        <v>1.8263168740686699E-2</v>
      </c>
      <c r="X761" s="18">
        <v>2.7323619272804001</v>
      </c>
      <c r="Y761" s="16">
        <v>-1.1061012906086101E-2</v>
      </c>
      <c r="Z761" s="15">
        <v>272214.26</v>
      </c>
      <c r="AA761" s="16">
        <v>0.278132274220042</v>
      </c>
      <c r="AB761" s="17">
        <v>60106.74</v>
      </c>
      <c r="AC761" s="16">
        <v>0.268608087746599</v>
      </c>
      <c r="AD761" s="17">
        <v>98521.95</v>
      </c>
      <c r="AE761" s="16">
        <v>0.300920516412441</v>
      </c>
      <c r="AF761" s="18">
        <v>4.52884751360663</v>
      </c>
      <c r="AG761" s="16">
        <v>7.5075876982313803E-3</v>
      </c>
      <c r="AH761" s="18">
        <v>2.7629808382802001</v>
      </c>
      <c r="AI761" s="16">
        <v>-1.7517013456934301E-2</v>
      </c>
      <c r="AJ761" s="15">
        <v>477156.07</v>
      </c>
      <c r="AK761" s="16">
        <v>-3.6903281472905197E-2</v>
      </c>
      <c r="AL761" s="17">
        <v>102713.26</v>
      </c>
      <c r="AM761" s="16">
        <v>2.3244855189027199E-4</v>
      </c>
      <c r="AN761" s="17">
        <v>176093.02</v>
      </c>
      <c r="AO761" s="16">
        <v>5.3605942059359998E-3</v>
      </c>
      <c r="AP761" s="18">
        <v>4.6455157785859402</v>
      </c>
      <c r="AQ761" s="16">
        <v>-3.7127099884191703E-2</v>
      </c>
      <c r="AR761" s="18">
        <v>2.7096819056201098</v>
      </c>
      <c r="AS761" s="16">
        <v>-4.2038524209537499E-2</v>
      </c>
    </row>
    <row r="762" spans="2:45" x14ac:dyDescent="0.2">
      <c r="B762" s="29"/>
      <c r="C762" s="29"/>
      <c r="D762" s="29"/>
      <c r="E762" s="14" t="s">
        <v>302</v>
      </c>
      <c r="F762" s="15">
        <v>317686.03999999998</v>
      </c>
      <c r="G762" s="16">
        <v>5.17665355757706E-2</v>
      </c>
      <c r="H762" s="17">
        <v>76683.39</v>
      </c>
      <c r="I762" s="16">
        <v>8.6779811675677193E-2</v>
      </c>
      <c r="J762" s="17">
        <v>143152.60999999999</v>
      </c>
      <c r="K762" s="16">
        <v>9.7439168748875496E-2</v>
      </c>
      <c r="L762" s="18">
        <v>4.14282727980597</v>
      </c>
      <c r="M762" s="16">
        <v>-3.2217451708014801E-2</v>
      </c>
      <c r="N762" s="18">
        <v>2.2192123496735401</v>
      </c>
      <c r="O762" s="16">
        <v>-4.1617462246380098E-2</v>
      </c>
      <c r="P762" s="15">
        <v>1103323.31</v>
      </c>
      <c r="Q762" s="16">
        <v>6.5821145968362402E-2</v>
      </c>
      <c r="R762" s="17">
        <v>262126.36</v>
      </c>
      <c r="S762" s="16">
        <v>8.1069056167788103E-2</v>
      </c>
      <c r="T762" s="17">
        <v>493267.22</v>
      </c>
      <c r="U762" s="16">
        <v>9.1054806464472698E-2</v>
      </c>
      <c r="V762" s="18">
        <v>4.2091276512594904</v>
      </c>
      <c r="W762" s="16">
        <v>-1.4104473819163001E-2</v>
      </c>
      <c r="X762" s="18">
        <v>2.2367659257795398</v>
      </c>
      <c r="Y762" s="16">
        <v>-2.3127766219076699E-2</v>
      </c>
      <c r="Z762" s="15">
        <v>2109129.84</v>
      </c>
      <c r="AA762" s="16">
        <v>5.1758035484011797E-2</v>
      </c>
      <c r="AB762" s="17">
        <v>499221.87</v>
      </c>
      <c r="AC762" s="16">
        <v>3.3729475405273802E-2</v>
      </c>
      <c r="AD762" s="17">
        <v>938569.75</v>
      </c>
      <c r="AE762" s="16">
        <v>4.0952058864020702E-2</v>
      </c>
      <c r="AF762" s="18">
        <v>4.2248346211274797</v>
      </c>
      <c r="AG762" s="16">
        <v>1.74403076507708E-2</v>
      </c>
      <c r="AH762" s="18">
        <v>2.2471743202889298</v>
      </c>
      <c r="AI762" s="16">
        <v>1.03808590683643E-2</v>
      </c>
      <c r="AJ762" s="15">
        <v>3984509.17</v>
      </c>
      <c r="AK762" s="16">
        <v>0.102248593297372</v>
      </c>
      <c r="AL762" s="17">
        <v>945865.97</v>
      </c>
      <c r="AM762" s="16">
        <v>9.0709849337442305E-2</v>
      </c>
      <c r="AN762" s="17">
        <v>1780098.78</v>
      </c>
      <c r="AO762" s="16">
        <v>8.4827366496363701E-2</v>
      </c>
      <c r="AP762" s="18">
        <v>4.2125515626701304</v>
      </c>
      <c r="AQ762" s="16">
        <v>1.05791141126478E-2</v>
      </c>
      <c r="AR762" s="18">
        <v>2.2383640811213898</v>
      </c>
      <c r="AS762" s="16">
        <v>1.60589853639783E-2</v>
      </c>
    </row>
    <row r="763" spans="2:45" x14ac:dyDescent="0.2">
      <c r="B763" s="29"/>
      <c r="C763" s="29"/>
      <c r="D763" s="29"/>
      <c r="E763" s="14" t="s">
        <v>303</v>
      </c>
      <c r="F763" s="15">
        <v>77734.240000000005</v>
      </c>
      <c r="G763" s="16">
        <v>-0.14895338910032199</v>
      </c>
      <c r="H763" s="17">
        <v>17814.400000000001</v>
      </c>
      <c r="I763" s="16">
        <v>-0.12702924146258299</v>
      </c>
      <c r="J763" s="17">
        <v>25907.23</v>
      </c>
      <c r="K763" s="16">
        <v>-0.19390983706276799</v>
      </c>
      <c r="L763" s="18">
        <v>4.3635620621519697</v>
      </c>
      <c r="M763" s="16">
        <v>-2.5114412393917301E-2</v>
      </c>
      <c r="N763" s="18">
        <v>3.00048442075822</v>
      </c>
      <c r="O763" s="16">
        <v>5.57709919181162E-2</v>
      </c>
      <c r="P763" s="15">
        <v>292957.31</v>
      </c>
      <c r="Q763" s="16">
        <v>3.8941348002056002E-3</v>
      </c>
      <c r="R763" s="17">
        <v>66803.62</v>
      </c>
      <c r="S763" s="16">
        <v>1.5752587025741002E-2</v>
      </c>
      <c r="T763" s="17">
        <v>101371.34</v>
      </c>
      <c r="U763" s="16">
        <v>-2.44753653213035E-2</v>
      </c>
      <c r="V763" s="18">
        <v>4.3853508238026597</v>
      </c>
      <c r="W763" s="16">
        <v>-1.16745478938514E-2</v>
      </c>
      <c r="X763" s="18">
        <v>2.8899421670858798</v>
      </c>
      <c r="Y763" s="16">
        <v>2.9081274949917701E-2</v>
      </c>
      <c r="Z763" s="15">
        <v>580440.80000000005</v>
      </c>
      <c r="AA763" s="16">
        <v>4.9555670810510898E-2</v>
      </c>
      <c r="AB763" s="17">
        <v>131029.78</v>
      </c>
      <c r="AC763" s="16">
        <v>3.6353012025131901E-2</v>
      </c>
      <c r="AD763" s="17">
        <v>200229.28</v>
      </c>
      <c r="AE763" s="16">
        <v>-1.79645378477445E-3</v>
      </c>
      <c r="AF763" s="18">
        <v>4.4298387740557903</v>
      </c>
      <c r="AG763" s="16">
        <v>1.2739538199999701E-2</v>
      </c>
      <c r="AH763" s="18">
        <v>2.8988807231389901</v>
      </c>
      <c r="AI763" s="16">
        <v>5.1444542338074599E-2</v>
      </c>
      <c r="AJ763" s="15">
        <v>1094762.28</v>
      </c>
      <c r="AK763" s="16">
        <v>4.5478167366041301E-2</v>
      </c>
      <c r="AL763" s="17">
        <v>244284.47</v>
      </c>
      <c r="AM763" s="16">
        <v>3.0411428567090001E-2</v>
      </c>
      <c r="AN763" s="17">
        <v>386727.71</v>
      </c>
      <c r="AO763" s="16">
        <v>-1.31098465032601E-2</v>
      </c>
      <c r="AP763" s="18">
        <v>4.4815058443952704</v>
      </c>
      <c r="AQ763" s="16">
        <v>1.4622061034303101E-2</v>
      </c>
      <c r="AR763" s="18">
        <v>2.8308348527701801</v>
      </c>
      <c r="AS763" s="16">
        <v>5.9366296909248703E-2</v>
      </c>
    </row>
    <row r="764" spans="2:45" x14ac:dyDescent="0.2">
      <c r="B764" s="29"/>
      <c r="C764" s="29"/>
      <c r="D764" s="29"/>
      <c r="E764" s="14" t="s">
        <v>304</v>
      </c>
      <c r="F764" s="15">
        <v>415718.55</v>
      </c>
      <c r="G764" s="16">
        <v>3.6863426812156701E-2</v>
      </c>
      <c r="H764" s="17">
        <v>103373.43</v>
      </c>
      <c r="I764" s="16">
        <v>2.7808061498207502E-2</v>
      </c>
      <c r="J764" s="17">
        <v>170238.07999999999</v>
      </c>
      <c r="K764" s="16">
        <v>-1.46364943538334E-2</v>
      </c>
      <c r="L764" s="18">
        <v>4.0215222615714703</v>
      </c>
      <c r="M764" s="16">
        <v>8.8103661113042801E-3</v>
      </c>
      <c r="N764" s="18">
        <v>2.4419833094922101</v>
      </c>
      <c r="O764" s="16">
        <v>5.2264896021512602E-2</v>
      </c>
      <c r="P764" s="15">
        <v>1428235.67</v>
      </c>
      <c r="Q764" s="16">
        <v>1.8422083739514799E-2</v>
      </c>
      <c r="R764" s="17">
        <v>357366.64</v>
      </c>
      <c r="S764" s="16">
        <v>9.5261389529075304E-5</v>
      </c>
      <c r="T764" s="17">
        <v>596803.12</v>
      </c>
      <c r="U764" s="16">
        <v>-2.5933678410192399E-2</v>
      </c>
      <c r="V764" s="18">
        <v>3.9965556661920099</v>
      </c>
      <c r="W764" s="16">
        <v>1.83250766777182E-2</v>
      </c>
      <c r="X764" s="18">
        <v>2.3931437724387199</v>
      </c>
      <c r="Y764" s="16">
        <v>4.5536696184416497E-2</v>
      </c>
      <c r="Z764" s="15">
        <v>2859680.77</v>
      </c>
      <c r="AA764" s="16">
        <v>-2.0795707231555102E-2</v>
      </c>
      <c r="AB764" s="17">
        <v>716817.96</v>
      </c>
      <c r="AC764" s="16">
        <v>-7.0742937352211701E-3</v>
      </c>
      <c r="AD764" s="17">
        <v>1205050.58</v>
      </c>
      <c r="AE764" s="16">
        <v>-5.8881398081481101E-2</v>
      </c>
      <c r="AF764" s="18">
        <v>3.9894100449157301</v>
      </c>
      <c r="AG764" s="16">
        <v>-1.3819174395183801E-2</v>
      </c>
      <c r="AH764" s="18">
        <v>2.3730794519845002</v>
      </c>
      <c r="AI764" s="16">
        <v>4.0468534754584999E-2</v>
      </c>
      <c r="AJ764" s="15">
        <v>5318532.38</v>
      </c>
      <c r="AK764" s="16">
        <v>-9.4136199975952007E-3</v>
      </c>
      <c r="AL764" s="17">
        <v>1336723.75</v>
      </c>
      <c r="AM764" s="16">
        <v>9.9383359245456809E-3</v>
      </c>
      <c r="AN764" s="17">
        <v>2268062.8199999998</v>
      </c>
      <c r="AO764" s="16">
        <v>-4.2051082123484303E-2</v>
      </c>
      <c r="AP764" s="18">
        <v>3.9787819884250601</v>
      </c>
      <c r="AQ764" s="16">
        <v>-1.91615222769271E-2</v>
      </c>
      <c r="AR764" s="18">
        <v>2.3449669617175801</v>
      </c>
      <c r="AS764" s="16">
        <v>3.4070148748888099E-2</v>
      </c>
    </row>
    <row r="765" spans="2:45" x14ac:dyDescent="0.2">
      <c r="B765" s="29"/>
      <c r="C765" s="29"/>
      <c r="D765" s="29"/>
      <c r="E765" s="14" t="s">
        <v>305</v>
      </c>
      <c r="F765" s="15">
        <v>221325.11</v>
      </c>
      <c r="G765" s="16">
        <v>-5.3741512536951398E-2</v>
      </c>
      <c r="H765" s="17">
        <v>45513.36</v>
      </c>
      <c r="I765" s="16">
        <v>-9.8267874910398095E-2</v>
      </c>
      <c r="J765" s="17">
        <v>73522.960000000006</v>
      </c>
      <c r="K765" s="16">
        <v>-0.15779147266122701</v>
      </c>
      <c r="L765" s="18">
        <v>4.8628602678422297</v>
      </c>
      <c r="M765" s="16">
        <v>4.9378702537654702E-2</v>
      </c>
      <c r="N765" s="18">
        <v>3.0102856305023602</v>
      </c>
      <c r="O765" s="16">
        <v>0.123544177892683</v>
      </c>
      <c r="P765" s="15">
        <v>733124.49</v>
      </c>
      <c r="Q765" s="16">
        <v>-9.1542009518279593E-2</v>
      </c>
      <c r="R765" s="17">
        <v>147862.57999999999</v>
      </c>
      <c r="S765" s="16">
        <v>-0.15856499422853701</v>
      </c>
      <c r="T765" s="17">
        <v>244109.76</v>
      </c>
      <c r="U765" s="16">
        <v>-0.200018850092574</v>
      </c>
      <c r="V765" s="18">
        <v>4.9581475583612802</v>
      </c>
      <c r="W765" s="16">
        <v>7.9653192760631805E-2</v>
      </c>
      <c r="X765" s="18">
        <v>3.00325759199468</v>
      </c>
      <c r="Y765" s="16">
        <v>0.135599245790788</v>
      </c>
      <c r="Z765" s="15">
        <v>1505074.59</v>
      </c>
      <c r="AA765" s="16">
        <v>-6.9962321622592999E-2</v>
      </c>
      <c r="AB765" s="17">
        <v>302090.12</v>
      </c>
      <c r="AC765" s="16">
        <v>-0.113536557542412</v>
      </c>
      <c r="AD765" s="17">
        <v>500256.77</v>
      </c>
      <c r="AE765" s="16">
        <v>-0.151896149753871</v>
      </c>
      <c r="AF765" s="18">
        <v>4.9822039529131201</v>
      </c>
      <c r="AG765" s="16">
        <v>4.9155141467555202E-2</v>
      </c>
      <c r="AH765" s="18">
        <v>3.0086041414292102</v>
      </c>
      <c r="AI765" s="16">
        <v>9.6608249222662798E-2</v>
      </c>
      <c r="AJ765" s="15">
        <v>2826765.53</v>
      </c>
      <c r="AK765" s="16">
        <v>-2.7933377218542998E-2</v>
      </c>
      <c r="AL765" s="17">
        <v>578864.84</v>
      </c>
      <c r="AM765" s="16">
        <v>-2.39657353901273E-2</v>
      </c>
      <c r="AN765" s="17">
        <v>984433.02</v>
      </c>
      <c r="AO765" s="16">
        <v>-8.6913436574384703E-2</v>
      </c>
      <c r="AP765" s="18">
        <v>4.8832911150727396</v>
      </c>
      <c r="AQ765" s="16">
        <v>-4.0650640784640696E-3</v>
      </c>
      <c r="AR765" s="18">
        <v>2.8714655772111302</v>
      </c>
      <c r="AS765" s="16">
        <v>6.4594159763524506E-2</v>
      </c>
    </row>
    <row r="766" spans="2:45" x14ac:dyDescent="0.2">
      <c r="B766" s="29"/>
      <c r="C766" s="29"/>
      <c r="D766" s="29"/>
      <c r="E766" s="14" t="s">
        <v>306</v>
      </c>
      <c r="F766" s="15">
        <v>212150.96</v>
      </c>
      <c r="G766" s="16">
        <v>-0.14700634758696701</v>
      </c>
      <c r="H766" s="17">
        <v>38268.93</v>
      </c>
      <c r="I766" s="16">
        <v>-0.25452208211356198</v>
      </c>
      <c r="J766" s="17">
        <v>66472.100000000006</v>
      </c>
      <c r="K766" s="16">
        <v>-0.27441457246499601</v>
      </c>
      <c r="L766" s="18">
        <v>5.5436867453571397</v>
      </c>
      <c r="M766" s="16">
        <v>0.1442239024751</v>
      </c>
      <c r="N766" s="18">
        <v>3.1915790233797301</v>
      </c>
      <c r="O766" s="16">
        <v>0.17559369309671199</v>
      </c>
      <c r="P766" s="15">
        <v>781448.92</v>
      </c>
      <c r="Q766" s="16">
        <v>-5.0348527306308599E-3</v>
      </c>
      <c r="R766" s="17">
        <v>154566.47</v>
      </c>
      <c r="S766" s="16">
        <v>-3.5652655079135599E-2</v>
      </c>
      <c r="T766" s="17">
        <v>272623.51</v>
      </c>
      <c r="U766" s="16">
        <v>-4.88946027818516E-2</v>
      </c>
      <c r="V766" s="18">
        <v>5.0557466959037098</v>
      </c>
      <c r="W766" s="16">
        <v>3.1749765797320001E-2</v>
      </c>
      <c r="X766" s="18">
        <v>2.8664032680086899</v>
      </c>
      <c r="Y766" s="16">
        <v>4.6114500222062101E-2</v>
      </c>
      <c r="Z766" s="15">
        <v>1596167.86</v>
      </c>
      <c r="AA766" s="16">
        <v>5.7143414610988402E-2</v>
      </c>
      <c r="AB766" s="17">
        <v>318944.84000000003</v>
      </c>
      <c r="AC766" s="16">
        <v>5.3383095522073397E-2</v>
      </c>
      <c r="AD766" s="17">
        <v>568168.15</v>
      </c>
      <c r="AE766" s="16">
        <v>4.7774443452037602E-2</v>
      </c>
      <c r="AF766" s="18">
        <v>5.0045263626149303</v>
      </c>
      <c r="AG766" s="16">
        <v>3.5697545412492E-3</v>
      </c>
      <c r="AH766" s="18">
        <v>2.8093230146744399</v>
      </c>
      <c r="AI766" s="16">
        <v>8.9417824776136003E-3</v>
      </c>
      <c r="AJ766" s="15">
        <v>3021150.45</v>
      </c>
      <c r="AK766" s="16">
        <v>9.1602779438535994E-2</v>
      </c>
      <c r="AL766" s="17">
        <v>605865.72</v>
      </c>
      <c r="AM766" s="16">
        <v>9.3840326709721394E-2</v>
      </c>
      <c r="AN766" s="17">
        <v>1074233.3600000001</v>
      </c>
      <c r="AO766" s="16">
        <v>8.5035649414879497E-2</v>
      </c>
      <c r="AP766" s="18">
        <v>4.9865017119635002</v>
      </c>
      <c r="AQ766" s="16">
        <v>-2.04558857133732E-3</v>
      </c>
      <c r="AR766" s="18">
        <v>2.8123781689296998</v>
      </c>
      <c r="AS766" s="16">
        <v>6.0524555365512097E-3</v>
      </c>
    </row>
    <row r="767" spans="2:45" x14ac:dyDescent="0.2">
      <c r="B767" s="29"/>
      <c r="C767" s="29"/>
      <c r="D767" s="29"/>
      <c r="E767" s="14" t="s">
        <v>307</v>
      </c>
      <c r="F767" s="15">
        <v>263883.46000000002</v>
      </c>
      <c r="G767" s="16">
        <v>0.118664602949433</v>
      </c>
      <c r="H767" s="17">
        <v>73824.31</v>
      </c>
      <c r="I767" s="16">
        <v>0.120934004498051</v>
      </c>
      <c r="J767" s="17">
        <v>153948.07</v>
      </c>
      <c r="K767" s="16">
        <v>0.103604807748485</v>
      </c>
      <c r="L767" s="18">
        <v>3.5744791925586599</v>
      </c>
      <c r="M767" s="16">
        <v>-2.0245630336055E-3</v>
      </c>
      <c r="N767" s="18">
        <v>1.7141069712663499</v>
      </c>
      <c r="O767" s="16">
        <v>1.3646003619421599E-2</v>
      </c>
      <c r="P767" s="15">
        <v>847083.26</v>
      </c>
      <c r="Q767" s="16">
        <v>0.11736583061269799</v>
      </c>
      <c r="R767" s="17">
        <v>234783.28</v>
      </c>
      <c r="S767" s="16">
        <v>0.11085630883096199</v>
      </c>
      <c r="T767" s="17">
        <v>494193.15</v>
      </c>
      <c r="U767" s="16">
        <v>9.5303617849964203E-2</v>
      </c>
      <c r="V767" s="18">
        <v>3.6079369024915202</v>
      </c>
      <c r="W767" s="16">
        <v>5.8599134109315904E-3</v>
      </c>
      <c r="X767" s="18">
        <v>1.7140732525329401</v>
      </c>
      <c r="Y767" s="16">
        <v>2.01425544508302E-2</v>
      </c>
      <c r="Z767" s="15">
        <v>1691926.92</v>
      </c>
      <c r="AA767" s="16">
        <v>7.0458158736464403E-3</v>
      </c>
      <c r="AB767" s="17">
        <v>466025.83</v>
      </c>
      <c r="AC767" s="16">
        <v>3.71645263707355E-3</v>
      </c>
      <c r="AD767" s="17">
        <v>979509.98</v>
      </c>
      <c r="AE767" s="16">
        <v>-5.2118850690293199E-3</v>
      </c>
      <c r="AF767" s="18">
        <v>3.6305432254688501</v>
      </c>
      <c r="AG767" s="16">
        <v>3.31703563075576E-3</v>
      </c>
      <c r="AH767" s="18">
        <v>1.72731973593572</v>
      </c>
      <c r="AI767" s="16">
        <v>1.23219213807417E-2</v>
      </c>
      <c r="AJ767" s="15">
        <v>3171337.01</v>
      </c>
      <c r="AK767" s="16">
        <v>-5.7789994485879403E-2</v>
      </c>
      <c r="AL767" s="17">
        <v>887417.06</v>
      </c>
      <c r="AM767" s="16">
        <v>-5.8067098869904396E-3</v>
      </c>
      <c r="AN767" s="17">
        <v>1871366.41</v>
      </c>
      <c r="AO767" s="16">
        <v>2.7739194259318598E-3</v>
      </c>
      <c r="AP767" s="18">
        <v>3.5736714482365302</v>
      </c>
      <c r="AQ767" s="16">
        <v>-5.2286899454913903E-2</v>
      </c>
      <c r="AR767" s="18">
        <v>1.6946638526016899</v>
      </c>
      <c r="AS767" s="16">
        <v>-6.0396379222230803E-2</v>
      </c>
    </row>
    <row r="768" spans="2:45" x14ac:dyDescent="0.2">
      <c r="B768" s="29"/>
      <c r="C768" s="29"/>
      <c r="D768" s="29"/>
      <c r="E768" s="14" t="s">
        <v>308</v>
      </c>
      <c r="F768" s="15">
        <v>198071.83</v>
      </c>
      <c r="G768" s="16">
        <v>1.42542187019541E-2</v>
      </c>
      <c r="H768" s="17">
        <v>42088.53</v>
      </c>
      <c r="I768" s="16">
        <v>6.2593459861017303E-2</v>
      </c>
      <c r="J768" s="17">
        <v>77709.7</v>
      </c>
      <c r="K768" s="16">
        <v>3.2426089777706599E-2</v>
      </c>
      <c r="L768" s="18">
        <v>4.7060762160141998</v>
      </c>
      <c r="M768" s="16">
        <v>-4.5491754829157099E-2</v>
      </c>
      <c r="N768" s="18">
        <v>2.5488688027363402</v>
      </c>
      <c r="O768" s="16">
        <v>-1.7601135089161699E-2</v>
      </c>
      <c r="P768" s="15">
        <v>702745.66</v>
      </c>
      <c r="Q768" s="16">
        <v>1.02491723273195E-2</v>
      </c>
      <c r="R768" s="17">
        <v>149429.12</v>
      </c>
      <c r="S768" s="16">
        <v>4.7976173076777401E-2</v>
      </c>
      <c r="T768" s="17">
        <v>275755.2</v>
      </c>
      <c r="U768" s="16">
        <v>3.78210226621589E-2</v>
      </c>
      <c r="V768" s="18">
        <v>4.7028695611671898</v>
      </c>
      <c r="W768" s="16">
        <v>-3.5999864995684402E-2</v>
      </c>
      <c r="X768" s="18">
        <v>2.54844028326574</v>
      </c>
      <c r="Y768" s="16">
        <v>-2.65670570674254E-2</v>
      </c>
      <c r="Z768" s="15">
        <v>1372411.54</v>
      </c>
      <c r="AA768" s="16">
        <v>3.9124455814818097E-2</v>
      </c>
      <c r="AB768" s="17">
        <v>293404.52</v>
      </c>
      <c r="AC768" s="16">
        <v>8.4491489441839804E-2</v>
      </c>
      <c r="AD768" s="17">
        <v>540520.85</v>
      </c>
      <c r="AE768" s="16">
        <v>8.3114977026725004E-2</v>
      </c>
      <c r="AF768" s="18">
        <v>4.6775405505000398</v>
      </c>
      <c r="AG768" s="16">
        <v>-4.1832540014095497E-2</v>
      </c>
      <c r="AH768" s="18">
        <v>2.5390538403837701</v>
      </c>
      <c r="AI768" s="16">
        <v>-4.0614821274714399E-2</v>
      </c>
      <c r="AJ768" s="15">
        <v>2499492.48</v>
      </c>
      <c r="AK768" s="16">
        <v>2.71059141162476E-2</v>
      </c>
      <c r="AL768" s="17">
        <v>527859.82999999996</v>
      </c>
      <c r="AM768" s="16">
        <v>6.4826310162827097E-2</v>
      </c>
      <c r="AN768" s="17">
        <v>980792.23</v>
      </c>
      <c r="AO768" s="16">
        <v>5.95662668720493E-2</v>
      </c>
      <c r="AP768" s="18">
        <v>4.7351443279932903</v>
      </c>
      <c r="AQ768" s="16">
        <v>-3.5423989515070697E-2</v>
      </c>
      <c r="AR768" s="18">
        <v>2.5484423749972001</v>
      </c>
      <c r="AS768" s="16">
        <v>-3.0635509803108401E-2</v>
      </c>
    </row>
    <row r="769" spans="2:45" x14ac:dyDescent="0.2">
      <c r="B769" s="29"/>
      <c r="C769" s="29"/>
      <c r="D769" s="29"/>
      <c r="E769" s="14" t="s">
        <v>309</v>
      </c>
      <c r="F769" s="15">
        <v>171722.58</v>
      </c>
      <c r="G769" s="16">
        <v>-7.9040242633746594E-2</v>
      </c>
      <c r="H769" s="17">
        <v>37693.67</v>
      </c>
      <c r="I769" s="16">
        <v>-5.5422434903416397E-2</v>
      </c>
      <c r="J769" s="17">
        <v>69615.47</v>
      </c>
      <c r="K769" s="16">
        <v>-8.7678348079255702E-2</v>
      </c>
      <c r="L769" s="18">
        <v>4.5557405261944499</v>
      </c>
      <c r="M769" s="16">
        <v>-2.50035662533604E-2</v>
      </c>
      <c r="N769" s="18">
        <v>2.4667301678779201</v>
      </c>
      <c r="O769" s="16">
        <v>9.4682674989933196E-3</v>
      </c>
      <c r="P769" s="15">
        <v>593075.61</v>
      </c>
      <c r="Q769" s="16">
        <v>-5.6074819754761397E-2</v>
      </c>
      <c r="R769" s="17">
        <v>131319.47</v>
      </c>
      <c r="S769" s="16">
        <v>-4.6253687229937397E-2</v>
      </c>
      <c r="T769" s="17">
        <v>242079.85</v>
      </c>
      <c r="U769" s="16">
        <v>-5.51799378294901E-2</v>
      </c>
      <c r="V769" s="18">
        <v>4.5162808683282103</v>
      </c>
      <c r="W769" s="16">
        <v>-1.0297426467945601E-2</v>
      </c>
      <c r="X769" s="18">
        <v>2.4499172896876802</v>
      </c>
      <c r="Y769" s="16">
        <v>-9.4714534661299898E-4</v>
      </c>
      <c r="Z769" s="15">
        <v>1165478.49</v>
      </c>
      <c r="AA769" s="16">
        <v>-3.9188795252332501E-2</v>
      </c>
      <c r="AB769" s="17">
        <v>260448.81</v>
      </c>
      <c r="AC769" s="16">
        <v>-3.0688010707773699E-2</v>
      </c>
      <c r="AD769" s="17">
        <v>479952.97</v>
      </c>
      <c r="AE769" s="16">
        <v>-3.5615361299410703E-2</v>
      </c>
      <c r="AF769" s="18">
        <v>4.4748850647465099</v>
      </c>
      <c r="AG769" s="16">
        <v>-8.7699158149956401E-3</v>
      </c>
      <c r="AH769" s="18">
        <v>2.4283181120850199</v>
      </c>
      <c r="AI769" s="16">
        <v>-3.70540322763386E-3</v>
      </c>
      <c r="AJ769" s="15">
        <v>2167835.17</v>
      </c>
      <c r="AK769" s="16">
        <v>-3.2783671161849E-2</v>
      </c>
      <c r="AL769" s="17">
        <v>479445.47</v>
      </c>
      <c r="AM769" s="16">
        <v>-2.8774555123596501E-2</v>
      </c>
      <c r="AN769" s="17">
        <v>893121.84</v>
      </c>
      <c r="AO769" s="16">
        <v>-3.37541003591088E-2</v>
      </c>
      <c r="AP769" s="18">
        <v>4.5215468820677396</v>
      </c>
      <c r="AQ769" s="16">
        <v>-4.1278943621198098E-3</v>
      </c>
      <c r="AR769" s="18">
        <v>2.4272558042024799</v>
      </c>
      <c r="AS769" s="16">
        <v>1.0043294337606899E-3</v>
      </c>
    </row>
    <row r="770" spans="2:45" x14ac:dyDescent="0.2">
      <c r="B770" s="29"/>
      <c r="C770" s="29"/>
      <c r="D770" s="29"/>
      <c r="E770" s="14" t="s">
        <v>310</v>
      </c>
      <c r="F770" s="15">
        <v>77005.62</v>
      </c>
      <c r="G770" s="16">
        <v>-0.238808333669419</v>
      </c>
      <c r="H770" s="17">
        <v>16395.669999999998</v>
      </c>
      <c r="I770" s="16">
        <v>-0.175039045046713</v>
      </c>
      <c r="J770" s="17">
        <v>26919.26</v>
      </c>
      <c r="K770" s="16">
        <v>-0.21725767469125601</v>
      </c>
      <c r="L770" s="18">
        <v>4.6967046787353004</v>
      </c>
      <c r="M770" s="16">
        <v>-7.7299765812937404E-2</v>
      </c>
      <c r="N770" s="18">
        <v>2.8606142962325101</v>
      </c>
      <c r="O770" s="16">
        <v>-2.75322520341072E-2</v>
      </c>
      <c r="P770" s="15">
        <v>257115.82</v>
      </c>
      <c r="Q770" s="16">
        <v>-0.242228739590644</v>
      </c>
      <c r="R770" s="17">
        <v>55620.3</v>
      </c>
      <c r="S770" s="16">
        <v>-0.18048310864271799</v>
      </c>
      <c r="T770" s="17">
        <v>91214.27</v>
      </c>
      <c r="U770" s="16">
        <v>-0.21062152012760299</v>
      </c>
      <c r="V770" s="18">
        <v>4.6226974683703599</v>
      </c>
      <c r="W770" s="16">
        <v>-7.5343939336823804E-2</v>
      </c>
      <c r="X770" s="18">
        <v>2.8188113548461202</v>
      </c>
      <c r="Y770" s="16">
        <v>-4.0040639907170598E-2</v>
      </c>
      <c r="Z770" s="15">
        <v>499532.35</v>
      </c>
      <c r="AA770" s="16">
        <v>-0.222117118372715</v>
      </c>
      <c r="AB770" s="17">
        <v>108345.03</v>
      </c>
      <c r="AC770" s="16">
        <v>-0.16444197008865799</v>
      </c>
      <c r="AD770" s="17">
        <v>178468.91</v>
      </c>
      <c r="AE770" s="16">
        <v>-0.185390610030086</v>
      </c>
      <c r="AF770" s="18">
        <v>4.6105700464525201</v>
      </c>
      <c r="AG770" s="16">
        <v>-6.9025903910201206E-2</v>
      </c>
      <c r="AH770" s="18">
        <v>2.7989880702470802</v>
      </c>
      <c r="AI770" s="16">
        <v>-4.5084808492062298E-2</v>
      </c>
      <c r="AJ770" s="15">
        <v>934871.41</v>
      </c>
      <c r="AK770" s="16">
        <v>-0.243969532520316</v>
      </c>
      <c r="AL770" s="17">
        <v>198613.53</v>
      </c>
      <c r="AM770" s="16">
        <v>-0.19269497252728199</v>
      </c>
      <c r="AN770" s="17">
        <v>333676.95</v>
      </c>
      <c r="AO770" s="16">
        <v>-0.213347716760248</v>
      </c>
      <c r="AP770" s="18">
        <v>4.70698753503852</v>
      </c>
      <c r="AQ770" s="16">
        <v>-6.3513242514480997E-2</v>
      </c>
      <c r="AR770" s="18">
        <v>2.80172607068004</v>
      </c>
      <c r="AS770" s="16">
        <v>-3.8926748720482601E-2</v>
      </c>
    </row>
    <row r="771" spans="2:45" x14ac:dyDescent="0.2">
      <c r="B771" s="29"/>
      <c r="C771" s="29"/>
      <c r="D771" s="29"/>
      <c r="E771" s="14" t="s">
        <v>311</v>
      </c>
      <c r="F771" s="15">
        <v>188345.92</v>
      </c>
      <c r="G771" s="16">
        <v>-0.20897019926487001</v>
      </c>
      <c r="H771" s="17">
        <v>38687.1</v>
      </c>
      <c r="I771" s="16">
        <v>-0.18906784022034501</v>
      </c>
      <c r="J771" s="17">
        <v>69361.87</v>
      </c>
      <c r="K771" s="16">
        <v>-0.214450838247602</v>
      </c>
      <c r="L771" s="18">
        <v>4.8684424523936896</v>
      </c>
      <c r="M771" s="16">
        <v>-2.45425696891007E-2</v>
      </c>
      <c r="N771" s="18">
        <v>2.71541006607809</v>
      </c>
      <c r="O771" s="16">
        <v>6.9768249392637002E-3</v>
      </c>
      <c r="P771" s="15">
        <v>620761.73</v>
      </c>
      <c r="Q771" s="16">
        <v>-0.224261437113291</v>
      </c>
      <c r="R771" s="17">
        <v>126377.13</v>
      </c>
      <c r="S771" s="16">
        <v>-0.21059082852866401</v>
      </c>
      <c r="T771" s="17">
        <v>229734.7</v>
      </c>
      <c r="U771" s="16">
        <v>-0.22709620842144099</v>
      </c>
      <c r="V771" s="18">
        <v>4.9119783777333801</v>
      </c>
      <c r="W771" s="16">
        <v>-1.73175193279646E-2</v>
      </c>
      <c r="X771" s="18">
        <v>2.7020808349805199</v>
      </c>
      <c r="Y771" s="16">
        <v>3.6676897422905398E-3</v>
      </c>
      <c r="Z771" s="15">
        <v>1233390.6499999999</v>
      </c>
      <c r="AA771" s="16">
        <v>-0.25319426414212898</v>
      </c>
      <c r="AB771" s="17">
        <v>246781.29</v>
      </c>
      <c r="AC771" s="16">
        <v>-0.26666391892420399</v>
      </c>
      <c r="AD771" s="17">
        <v>451478.01</v>
      </c>
      <c r="AE771" s="16">
        <v>-0.27584443418440602</v>
      </c>
      <c r="AF771" s="18">
        <v>4.9979098901703596</v>
      </c>
      <c r="AG771" s="16">
        <v>1.8367642244350401E-2</v>
      </c>
      <c r="AH771" s="18">
        <v>2.73189529208743</v>
      </c>
      <c r="AI771" s="16">
        <v>3.1278044541114901E-2</v>
      </c>
      <c r="AJ771" s="15">
        <v>2628674.0299999998</v>
      </c>
      <c r="AK771" s="16">
        <v>-0.130303750412636</v>
      </c>
      <c r="AL771" s="17">
        <v>522160.25</v>
      </c>
      <c r="AM771" s="16">
        <v>-0.16369779740438301</v>
      </c>
      <c r="AN771" s="17">
        <v>974050.39</v>
      </c>
      <c r="AO771" s="16">
        <v>-0.16467425340470501</v>
      </c>
      <c r="AP771" s="18">
        <v>5.0342285342478696</v>
      </c>
      <c r="AQ771" s="16">
        <v>3.9930597920348102E-2</v>
      </c>
      <c r="AR771" s="18">
        <v>2.6987043555313401</v>
      </c>
      <c r="AS771" s="16">
        <v>4.11462272438744E-2</v>
      </c>
    </row>
    <row r="772" spans="2:45" x14ac:dyDescent="0.2">
      <c r="B772" s="29"/>
      <c r="C772" s="29"/>
      <c r="D772" s="29"/>
      <c r="E772" s="14" t="s">
        <v>312</v>
      </c>
      <c r="F772" s="15">
        <v>64615.31</v>
      </c>
      <c r="G772" s="16">
        <v>0.129905552834438</v>
      </c>
      <c r="H772" s="17">
        <v>14838.99</v>
      </c>
      <c r="I772" s="16">
        <v>0.11921592230725001</v>
      </c>
      <c r="J772" s="17">
        <v>25420.1</v>
      </c>
      <c r="K772" s="16">
        <v>0.16616127093645799</v>
      </c>
      <c r="L772" s="18">
        <v>4.35442776091904</v>
      </c>
      <c r="M772" s="16">
        <v>9.5509993327749405E-3</v>
      </c>
      <c r="N772" s="18">
        <v>2.5418983402897699</v>
      </c>
      <c r="O772" s="16">
        <v>-3.10897977883502E-2</v>
      </c>
      <c r="P772" s="15">
        <v>213898.82</v>
      </c>
      <c r="Q772" s="16">
        <v>0.190314404447471</v>
      </c>
      <c r="R772" s="17">
        <v>48960.9</v>
      </c>
      <c r="S772" s="16">
        <v>0.18301362832743701</v>
      </c>
      <c r="T772" s="17">
        <v>83373.210000000006</v>
      </c>
      <c r="U772" s="16">
        <v>0.20405028828507199</v>
      </c>
      <c r="V772" s="18">
        <v>4.3687681394745601</v>
      </c>
      <c r="W772" s="16">
        <v>6.1713372908104398E-3</v>
      </c>
      <c r="X772" s="18">
        <v>2.5655581691049201</v>
      </c>
      <c r="Y772" s="16">
        <v>-1.14080649049679E-2</v>
      </c>
      <c r="Z772" s="15">
        <v>431344.36</v>
      </c>
      <c r="AA772" s="16">
        <v>0.169442172721019</v>
      </c>
      <c r="AB772" s="17">
        <v>99928.31</v>
      </c>
      <c r="AC772" s="16">
        <v>0.18541212599958901</v>
      </c>
      <c r="AD772" s="17">
        <v>169980.45</v>
      </c>
      <c r="AE772" s="16">
        <v>0.20155412747382501</v>
      </c>
      <c r="AF772" s="18">
        <v>4.3165381261826603</v>
      </c>
      <c r="AG772" s="16">
        <v>-1.3472068429453799E-2</v>
      </c>
      <c r="AH772" s="18">
        <v>2.5376115900387402</v>
      </c>
      <c r="AI772" s="16">
        <v>-2.6725350126605998E-2</v>
      </c>
      <c r="AJ772" s="15">
        <v>766830.16</v>
      </c>
      <c r="AK772" s="16">
        <v>9.8608466814933807E-2</v>
      </c>
      <c r="AL772" s="17">
        <v>176306.7</v>
      </c>
      <c r="AM772" s="16">
        <v>0.12280876720473501</v>
      </c>
      <c r="AN772" s="17">
        <v>302494.90000000002</v>
      </c>
      <c r="AO772" s="16">
        <v>0.119386653104036</v>
      </c>
      <c r="AP772" s="18">
        <v>4.3494102039230498</v>
      </c>
      <c r="AQ772" s="16">
        <v>-2.1553358948245799E-2</v>
      </c>
      <c r="AR772" s="18">
        <v>2.5350184746916402</v>
      </c>
      <c r="AS772" s="16">
        <v>-1.8562117237582498E-2</v>
      </c>
    </row>
    <row r="773" spans="2:45" x14ac:dyDescent="0.2">
      <c r="B773" s="29"/>
      <c r="C773" s="29"/>
      <c r="D773" s="29"/>
      <c r="E773" s="14" t="s">
        <v>313</v>
      </c>
      <c r="F773" s="15">
        <v>189077.14</v>
      </c>
      <c r="G773" s="16">
        <v>7.2520633486508904E-2</v>
      </c>
      <c r="H773" s="17">
        <v>37770.519999999997</v>
      </c>
      <c r="I773" s="16">
        <v>3.0224409627078799E-2</v>
      </c>
      <c r="J773" s="17">
        <v>75173.48</v>
      </c>
      <c r="K773" s="16">
        <v>4.3358077878348902E-2</v>
      </c>
      <c r="L773" s="18">
        <v>5.0059448479925601</v>
      </c>
      <c r="M773" s="16">
        <v>4.1055350139432803E-2</v>
      </c>
      <c r="N773" s="18">
        <v>2.5152106833420498</v>
      </c>
      <c r="O773" s="16">
        <v>2.7950668352960398E-2</v>
      </c>
      <c r="P773" s="15">
        <v>616752.67000000004</v>
      </c>
      <c r="Q773" s="16">
        <v>-2.5646309445274298E-3</v>
      </c>
      <c r="R773" s="17">
        <v>122879.9</v>
      </c>
      <c r="S773" s="16">
        <v>-6.4494293966310706E-2</v>
      </c>
      <c r="T773" s="17">
        <v>244219.95</v>
      </c>
      <c r="U773" s="16">
        <v>-5.4498043934839001E-2</v>
      </c>
      <c r="V773" s="18">
        <v>5.0191501620688204</v>
      </c>
      <c r="W773" s="16">
        <v>6.6199129115256397E-2</v>
      </c>
      <c r="X773" s="18">
        <v>2.5253983959950901</v>
      </c>
      <c r="Y773" s="16">
        <v>5.4926817080780801E-2</v>
      </c>
      <c r="Z773" s="15">
        <v>1239191.47</v>
      </c>
      <c r="AA773" s="16">
        <v>-5.0612820924686601E-2</v>
      </c>
      <c r="AB773" s="17">
        <v>245831.52</v>
      </c>
      <c r="AC773" s="16">
        <v>-8.9287369457488594E-2</v>
      </c>
      <c r="AD773" s="17">
        <v>487136.15</v>
      </c>
      <c r="AE773" s="16">
        <v>-8.1938805877409607E-2</v>
      </c>
      <c r="AF773" s="18">
        <v>5.0408160434430904</v>
      </c>
      <c r="AG773" s="16">
        <v>4.2466248117986001E-2</v>
      </c>
      <c r="AH773" s="18">
        <v>2.5438298307362301</v>
      </c>
      <c r="AI773" s="16">
        <v>3.4121892040826302E-2</v>
      </c>
      <c r="AJ773" s="15">
        <v>2325493.79</v>
      </c>
      <c r="AK773" s="16">
        <v>-7.2860324159036899E-2</v>
      </c>
      <c r="AL773" s="17">
        <v>477492.21</v>
      </c>
      <c r="AM773" s="16">
        <v>-6.7648068835289593E-2</v>
      </c>
      <c r="AN773" s="17">
        <v>943905.93</v>
      </c>
      <c r="AO773" s="16">
        <v>-6.4450788487895094E-2</v>
      </c>
      <c r="AP773" s="18">
        <v>4.8702235163166296</v>
      </c>
      <c r="AQ773" s="16">
        <v>-5.5904376336048797E-3</v>
      </c>
      <c r="AR773" s="18">
        <v>2.4636923194242502</v>
      </c>
      <c r="AS773" s="16">
        <v>-8.9888758043520697E-3</v>
      </c>
    </row>
    <row r="774" spans="2:45" x14ac:dyDescent="0.2">
      <c r="B774" s="29"/>
      <c r="C774" s="29"/>
      <c r="D774" s="29"/>
      <c r="E774" s="14" t="s">
        <v>314</v>
      </c>
      <c r="F774" s="15">
        <v>423192.86</v>
      </c>
      <c r="G774" s="16">
        <v>-9.0372188064510195E-2</v>
      </c>
      <c r="H774" s="17">
        <v>82307.360000000001</v>
      </c>
      <c r="I774" s="16">
        <v>2.1811553333731502E-2</v>
      </c>
      <c r="J774" s="17">
        <v>153614.82</v>
      </c>
      <c r="K774" s="16">
        <v>1.5002013619933601E-2</v>
      </c>
      <c r="L774" s="18">
        <v>5.14161625400207</v>
      </c>
      <c r="M774" s="16">
        <v>-0.10978907121595401</v>
      </c>
      <c r="N774" s="18">
        <v>2.7548960445352901</v>
      </c>
      <c r="O774" s="16">
        <v>-0.10381674151427001</v>
      </c>
      <c r="P774" s="15">
        <v>1500146.04</v>
      </c>
      <c r="Q774" s="16">
        <v>-1.1457417681940901E-2</v>
      </c>
      <c r="R774" s="17">
        <v>286064.40000000002</v>
      </c>
      <c r="S774" s="16">
        <v>9.0600117826920401E-2</v>
      </c>
      <c r="T774" s="17">
        <v>534871.26</v>
      </c>
      <c r="U774" s="16">
        <v>7.8808503016802298E-2</v>
      </c>
      <c r="V774" s="18">
        <v>5.2440850381941999</v>
      </c>
      <c r="W774" s="16">
        <v>-9.3579244895201794E-2</v>
      </c>
      <c r="X774" s="18">
        <v>2.8046861968242598</v>
      </c>
      <c r="Y774" s="16">
        <v>-8.3671866180440493E-2</v>
      </c>
      <c r="Z774" s="15">
        <v>3050428.92</v>
      </c>
      <c r="AA774" s="16">
        <v>-3.3818995059464597E-2</v>
      </c>
      <c r="AB774" s="17">
        <v>559406.32999999996</v>
      </c>
      <c r="AC774" s="16">
        <v>-5.42083956856963E-3</v>
      </c>
      <c r="AD774" s="17">
        <v>1044280.61</v>
      </c>
      <c r="AE774" s="16">
        <v>-5.3115046828334797E-3</v>
      </c>
      <c r="AF774" s="18">
        <v>5.4529753354775199</v>
      </c>
      <c r="AG774" s="16">
        <v>-2.8552936378212899E-2</v>
      </c>
      <c r="AH774" s="18">
        <v>2.9210816429886601</v>
      </c>
      <c r="AI774" s="16">
        <v>-2.8659716595537E-2</v>
      </c>
      <c r="AJ774" s="15">
        <v>5878533.9500000002</v>
      </c>
      <c r="AK774" s="16">
        <v>-3.8592664465961303E-2</v>
      </c>
      <c r="AL774" s="17">
        <v>1076169.8799999999</v>
      </c>
      <c r="AM774" s="16">
        <v>-6.0678506388145502E-2</v>
      </c>
      <c r="AN774" s="17">
        <v>2013310.45</v>
      </c>
      <c r="AO774" s="16">
        <v>-5.1233202407367701E-2</v>
      </c>
      <c r="AP774" s="18">
        <v>5.4624590961419601</v>
      </c>
      <c r="AQ774" s="16">
        <v>2.35125482301702E-2</v>
      </c>
      <c r="AR774" s="18">
        <v>2.9198348173278501</v>
      </c>
      <c r="AS774" s="16">
        <v>1.3323124263496701E-2</v>
      </c>
    </row>
    <row r="775" spans="2:45" x14ac:dyDescent="0.2">
      <c r="B775" s="29"/>
      <c r="C775" s="29"/>
      <c r="D775" s="29"/>
      <c r="E775" s="14" t="s">
        <v>315</v>
      </c>
      <c r="F775" s="15">
        <v>297163.23</v>
      </c>
      <c r="G775" s="16">
        <v>0.13203056251204701</v>
      </c>
      <c r="H775" s="17">
        <v>72937.600000000006</v>
      </c>
      <c r="I775" s="16">
        <v>0.100343661274896</v>
      </c>
      <c r="J775" s="17">
        <v>151180.59</v>
      </c>
      <c r="K775" s="16">
        <v>0.10225789919855099</v>
      </c>
      <c r="L775" s="18">
        <v>4.0742117919975396</v>
      </c>
      <c r="M775" s="16">
        <v>2.87972770256502E-2</v>
      </c>
      <c r="N775" s="18">
        <v>1.9656176100384299</v>
      </c>
      <c r="O775" s="16">
        <v>2.7010614607655699E-2</v>
      </c>
      <c r="P775" s="15">
        <v>997048.27</v>
      </c>
      <c r="Q775" s="16">
        <v>0.13335615319396099</v>
      </c>
      <c r="R775" s="17">
        <v>242843.19</v>
      </c>
      <c r="S775" s="16">
        <v>8.6316762210200598E-2</v>
      </c>
      <c r="T775" s="17">
        <v>498362.32</v>
      </c>
      <c r="U775" s="16">
        <v>8.6976541364318399E-2</v>
      </c>
      <c r="V775" s="18">
        <v>4.1057287626636798</v>
      </c>
      <c r="W775" s="16">
        <v>4.3301726181648098E-2</v>
      </c>
      <c r="X775" s="18">
        <v>2.0006493869761299</v>
      </c>
      <c r="Y775" s="16">
        <v>4.2668457013275998E-2</v>
      </c>
      <c r="Z775" s="15">
        <v>2037809.69</v>
      </c>
      <c r="AA775" s="16">
        <v>3.6010944896716801E-2</v>
      </c>
      <c r="AB775" s="17">
        <v>495892.15</v>
      </c>
      <c r="AC775" s="16">
        <v>1.2790689503917999E-3</v>
      </c>
      <c r="AD775" s="17">
        <v>1006247.12</v>
      </c>
      <c r="AE775" s="16">
        <v>-9.4757975386556906E-3</v>
      </c>
      <c r="AF775" s="18">
        <v>4.1093808200029001</v>
      </c>
      <c r="AG775" s="16">
        <v>3.4687508231579497E-2</v>
      </c>
      <c r="AH775" s="18">
        <v>2.0251582831859398</v>
      </c>
      <c r="AI775" s="16">
        <v>4.5921888957728599E-2</v>
      </c>
      <c r="AJ775" s="15">
        <v>3719658.28</v>
      </c>
      <c r="AK775" s="16">
        <v>-2.6326388515383901E-2</v>
      </c>
      <c r="AL775" s="17">
        <v>928237.26</v>
      </c>
      <c r="AM775" s="16">
        <v>-1.8194935314050299E-2</v>
      </c>
      <c r="AN775" s="17">
        <v>1900623.11</v>
      </c>
      <c r="AO775" s="16">
        <v>-2.7409290157831299E-2</v>
      </c>
      <c r="AP775" s="18">
        <v>4.0072279365299304</v>
      </c>
      <c r="AQ775" s="16">
        <v>-8.2821463178483594E-3</v>
      </c>
      <c r="AR775" s="18">
        <v>1.95707305695131</v>
      </c>
      <c r="AS775" s="16">
        <v>1.1134196856796199E-3</v>
      </c>
    </row>
    <row r="776" spans="2:45" x14ac:dyDescent="0.2">
      <c r="B776" s="29"/>
      <c r="C776" s="29"/>
      <c r="D776" s="29"/>
      <c r="E776" s="14" t="s">
        <v>316</v>
      </c>
      <c r="F776" s="15">
        <v>338349.23</v>
      </c>
      <c r="G776" s="16">
        <v>5.5335184543407398E-2</v>
      </c>
      <c r="H776" s="17">
        <v>76799.75</v>
      </c>
      <c r="I776" s="16">
        <v>9.5968009046332098E-2</v>
      </c>
      <c r="J776" s="17">
        <v>144230.72</v>
      </c>
      <c r="K776" s="16">
        <v>6.8336214831762998E-2</v>
      </c>
      <c r="L776" s="18">
        <v>4.4056032734481603</v>
      </c>
      <c r="M776" s="16">
        <v>-3.7074827155111602E-2</v>
      </c>
      <c r="N776" s="18">
        <v>2.3458887953967098</v>
      </c>
      <c r="O776" s="16">
        <v>-1.21694183047075E-2</v>
      </c>
      <c r="P776" s="15">
        <v>1137829.8600000001</v>
      </c>
      <c r="Q776" s="16">
        <v>3.4268343251220003E-2</v>
      </c>
      <c r="R776" s="17">
        <v>261627.49</v>
      </c>
      <c r="S776" s="16">
        <v>8.6489920750216998E-2</v>
      </c>
      <c r="T776" s="17">
        <v>495142.09</v>
      </c>
      <c r="U776" s="16">
        <v>6.8789482192309903E-2</v>
      </c>
      <c r="V776" s="18">
        <v>4.3490455074120904</v>
      </c>
      <c r="W776" s="16">
        <v>-4.8064484080016401E-2</v>
      </c>
      <c r="X776" s="18">
        <v>2.2979865436202398</v>
      </c>
      <c r="Y776" s="16">
        <v>-3.22992876672775E-2</v>
      </c>
      <c r="Z776" s="15">
        <v>2140434.5499999998</v>
      </c>
      <c r="AA776" s="16">
        <v>5.3794623449771699E-2</v>
      </c>
      <c r="AB776" s="17">
        <v>486086.15</v>
      </c>
      <c r="AC776" s="16">
        <v>8.2324561845901201E-2</v>
      </c>
      <c r="AD776" s="17">
        <v>921997.66</v>
      </c>
      <c r="AE776" s="16">
        <v>7.1163646128550306E-2</v>
      </c>
      <c r="AF776" s="18">
        <v>4.4034057543091896</v>
      </c>
      <c r="AG776" s="16">
        <v>-2.63598733705828E-2</v>
      </c>
      <c r="AH776" s="18">
        <v>2.3215184190380702</v>
      </c>
      <c r="AI776" s="16">
        <v>-1.62150972370603E-2</v>
      </c>
      <c r="AJ776" s="15">
        <v>3983492.05</v>
      </c>
      <c r="AK776" s="16">
        <v>5.5543070759808397E-2</v>
      </c>
      <c r="AL776" s="17">
        <v>895653.69</v>
      </c>
      <c r="AM776" s="16">
        <v>7.8769636049809202E-2</v>
      </c>
      <c r="AN776" s="17">
        <v>1710063.22</v>
      </c>
      <c r="AO776" s="16">
        <v>6.5037339358057902E-2</v>
      </c>
      <c r="AP776" s="18">
        <v>4.4475806826631796</v>
      </c>
      <c r="AQ776" s="16">
        <v>-2.1530607197150001E-2</v>
      </c>
      <c r="AR776" s="18">
        <v>2.3294413934006499</v>
      </c>
      <c r="AS776" s="16">
        <v>-8.9144936495579204E-3</v>
      </c>
    </row>
    <row r="777" spans="2:45" x14ac:dyDescent="0.2">
      <c r="B777" s="29"/>
      <c r="C777" s="29"/>
      <c r="D777" s="29"/>
      <c r="E777" s="14" t="s">
        <v>317</v>
      </c>
      <c r="F777" s="15">
        <v>173789.9</v>
      </c>
      <c r="G777" s="16">
        <v>5.6960014849387598E-2</v>
      </c>
      <c r="H777" s="17">
        <v>39273.08</v>
      </c>
      <c r="I777" s="16">
        <v>0.112733724464311</v>
      </c>
      <c r="J777" s="17">
        <v>65300.06</v>
      </c>
      <c r="K777" s="16">
        <v>0.13246027027795701</v>
      </c>
      <c r="L777" s="18">
        <v>4.4251660424901704</v>
      </c>
      <c r="M777" s="16">
        <v>-5.0123141223003202E-2</v>
      </c>
      <c r="N777" s="18">
        <v>2.66140490529411</v>
      </c>
      <c r="O777" s="16">
        <v>-6.6669231062771395E-2</v>
      </c>
      <c r="P777" s="15">
        <v>618337.42000000004</v>
      </c>
      <c r="Q777" s="16">
        <v>0.13693223021603901</v>
      </c>
      <c r="R777" s="17">
        <v>131522.54</v>
      </c>
      <c r="S777" s="16">
        <v>0.16375078340628901</v>
      </c>
      <c r="T777" s="17">
        <v>219141.57</v>
      </c>
      <c r="U777" s="16">
        <v>0.163091682961545</v>
      </c>
      <c r="V777" s="18">
        <v>4.7013798547382102</v>
      </c>
      <c r="W777" s="16">
        <v>-2.30449281518443E-2</v>
      </c>
      <c r="X777" s="18">
        <v>2.8216345260280802</v>
      </c>
      <c r="Y777" s="16">
        <v>-2.24913075458485E-2</v>
      </c>
      <c r="Z777" s="15">
        <v>1248055.27</v>
      </c>
      <c r="AA777" s="16">
        <v>0.14462991081004001</v>
      </c>
      <c r="AB777" s="17">
        <v>260286.22</v>
      </c>
      <c r="AC777" s="16">
        <v>0.16841824962128801</v>
      </c>
      <c r="AD777" s="17">
        <v>436697.23</v>
      </c>
      <c r="AE777" s="16">
        <v>0.16283917866765901</v>
      </c>
      <c r="AF777" s="18">
        <v>4.7949340921697701</v>
      </c>
      <c r="AG777" s="16">
        <v>-2.0359437914426799E-2</v>
      </c>
      <c r="AH777" s="18">
        <v>2.8579418055846202</v>
      </c>
      <c r="AI777" s="16">
        <v>-1.5659317463384999E-2</v>
      </c>
      <c r="AJ777" s="15">
        <v>2220981.85</v>
      </c>
      <c r="AK777" s="16">
        <v>0.15224847901439001</v>
      </c>
      <c r="AL777" s="17">
        <v>454545.26</v>
      </c>
      <c r="AM777" s="16">
        <v>0.15340133875119999</v>
      </c>
      <c r="AN777" s="17">
        <v>777403.6</v>
      </c>
      <c r="AO777" s="16">
        <v>0.15378629679265199</v>
      </c>
      <c r="AP777" s="18">
        <v>4.8861621612774098</v>
      </c>
      <c r="AQ777" s="16">
        <v>-9.9953043062860005E-4</v>
      </c>
      <c r="AR777" s="18">
        <v>2.8569225174671198</v>
      </c>
      <c r="AS777" s="16">
        <v>-1.3328445506215201E-3</v>
      </c>
    </row>
    <row r="778" spans="2:45" x14ac:dyDescent="0.2">
      <c r="B778" s="135"/>
      <c r="C778" s="135"/>
      <c r="D778" s="135"/>
      <c r="E778" s="14" t="s">
        <v>318</v>
      </c>
      <c r="F778" s="15">
        <v>405251.57</v>
      </c>
      <c r="G778" s="16">
        <v>5.8090828253581403E-2</v>
      </c>
      <c r="H778" s="17">
        <v>99265.66</v>
      </c>
      <c r="I778" s="16">
        <v>0.102815886353559</v>
      </c>
      <c r="J778" s="17">
        <v>186044.58</v>
      </c>
      <c r="K778" s="16">
        <v>0.10757125141099701</v>
      </c>
      <c r="L778" s="18">
        <v>4.0824950944767799</v>
      </c>
      <c r="M778" s="16">
        <v>-4.0555326281942201E-2</v>
      </c>
      <c r="N778" s="18">
        <v>2.1782498044285901</v>
      </c>
      <c r="O778" s="16">
        <v>-4.4674708822912503E-2</v>
      </c>
      <c r="P778" s="15">
        <v>1441414.26</v>
      </c>
      <c r="Q778" s="16">
        <v>6.4080636227996507E-2</v>
      </c>
      <c r="R778" s="17">
        <v>345741.51</v>
      </c>
      <c r="S778" s="16">
        <v>8.3030695958049003E-2</v>
      </c>
      <c r="T778" s="17">
        <v>651978.75</v>
      </c>
      <c r="U778" s="16">
        <v>8.5951516747283893E-2</v>
      </c>
      <c r="V778" s="18">
        <v>4.1690517866946299</v>
      </c>
      <c r="W778" s="16">
        <v>-1.7497250817336499E-2</v>
      </c>
      <c r="X778" s="18">
        <v>2.2108301229142802</v>
      </c>
      <c r="Y778" s="16">
        <v>-2.0139831458403E-2</v>
      </c>
      <c r="Z778" s="15">
        <v>2764950.46</v>
      </c>
      <c r="AA778" s="16">
        <v>5.1307033225962098E-2</v>
      </c>
      <c r="AB778" s="17">
        <v>659097.65</v>
      </c>
      <c r="AC778" s="16">
        <v>3.3768154823919601E-2</v>
      </c>
      <c r="AD778" s="17">
        <v>1243849.6399999999</v>
      </c>
      <c r="AE778" s="16">
        <v>3.5956707232994503E-2</v>
      </c>
      <c r="AF778" s="18">
        <v>4.1950543443752197</v>
      </c>
      <c r="AG778" s="16">
        <v>1.69659689362649E-2</v>
      </c>
      <c r="AH778" s="18">
        <v>2.2228976647048801</v>
      </c>
      <c r="AI778" s="16">
        <v>1.48175361825378E-2</v>
      </c>
      <c r="AJ778" s="15">
        <v>5106267.05</v>
      </c>
      <c r="AK778" s="16">
        <v>8.1442088133517901E-2</v>
      </c>
      <c r="AL778" s="17">
        <v>1217410.8600000001</v>
      </c>
      <c r="AM778" s="16">
        <v>6.5768481818024097E-2</v>
      </c>
      <c r="AN778" s="17">
        <v>2311645.5699999998</v>
      </c>
      <c r="AO778" s="16">
        <v>5.7495253110566302E-2</v>
      </c>
      <c r="AP778" s="18">
        <v>4.19436627171208</v>
      </c>
      <c r="AQ778" s="16">
        <v>1.4706389410913401E-2</v>
      </c>
      <c r="AR778" s="18">
        <v>2.20893164430912</v>
      </c>
      <c r="AS778" s="16">
        <v>2.2644862898923899E-2</v>
      </c>
    </row>
    <row r="779" spans="2:45" x14ac:dyDescent="0.2">
      <c r="C779" s="29"/>
      <c r="D779" s="29"/>
      <c r="E779" s="14" t="s">
        <v>344</v>
      </c>
      <c r="F779" s="18">
        <v>51333.23</v>
      </c>
      <c r="G779" s="16">
        <v>-0.326924725994438</v>
      </c>
      <c r="H779" s="18">
        <v>11439.2</v>
      </c>
      <c r="I779" s="16">
        <v>-0.34078004314043497</v>
      </c>
      <c r="J779" s="18">
        <v>18448.77</v>
      </c>
      <c r="K779" s="16">
        <v>-0.37511469696122901</v>
      </c>
      <c r="L779" s="18">
        <v>4.4874842646338902</v>
      </c>
      <c r="M779" s="16">
        <v>2.1017745294001001E-2</v>
      </c>
      <c r="N779" s="18">
        <v>2.7824743871813702</v>
      </c>
      <c r="O779" s="16">
        <v>7.7118105886707394E-2</v>
      </c>
      <c r="P779" s="18">
        <v>201511.98</v>
      </c>
      <c r="Q779" s="16">
        <v>-0.21216410424102999</v>
      </c>
      <c r="R779" s="18">
        <v>45944.05</v>
      </c>
      <c r="S779" s="16">
        <v>-0.21425701928663099</v>
      </c>
      <c r="T779" s="18">
        <v>77255.08</v>
      </c>
      <c r="U779" s="16">
        <v>-0.23169217993630201</v>
      </c>
      <c r="V779" s="18">
        <v>4.3860299647070704</v>
      </c>
      <c r="W779" s="16">
        <v>2.66361278048008E-3</v>
      </c>
      <c r="X779" s="18">
        <v>2.6083977907990001</v>
      </c>
      <c r="Y779" s="16">
        <v>2.5416994576018599E-2</v>
      </c>
      <c r="Z779" s="18">
        <v>417311.38</v>
      </c>
      <c r="AA779" s="16">
        <v>-0.156144345247544</v>
      </c>
      <c r="AB779" s="18">
        <v>94706.77</v>
      </c>
      <c r="AC779" s="16">
        <v>-0.173534378468541</v>
      </c>
      <c r="AD779" s="18">
        <v>161590.75</v>
      </c>
      <c r="AE779" s="16">
        <v>-0.183780022993869</v>
      </c>
      <c r="AF779" s="18">
        <v>4.4063521541279496</v>
      </c>
      <c r="AG779" s="16">
        <v>2.1041447784328499E-2</v>
      </c>
      <c r="AH779" s="18">
        <v>2.58252022470346</v>
      </c>
      <c r="AI779" s="16">
        <v>3.3858124678217603E-2</v>
      </c>
      <c r="AJ779" s="18">
        <v>812674.86</v>
      </c>
      <c r="AK779" s="16">
        <v>-0.124409666643926</v>
      </c>
      <c r="AL779" s="18">
        <v>185121.78</v>
      </c>
      <c r="AM779" s="16">
        <v>-0.14122138095117301</v>
      </c>
      <c r="AN779" s="18">
        <v>320382.03999999998</v>
      </c>
      <c r="AO779" s="16">
        <v>-0.156450211961664</v>
      </c>
      <c r="AP779" s="18">
        <v>4.3899473092793304</v>
      </c>
      <c r="AQ779" s="16">
        <v>1.95763074840722E-2</v>
      </c>
      <c r="AR779" s="18">
        <v>2.5365805773632002</v>
      </c>
      <c r="AS779" s="16">
        <v>3.7982992553703403E-2</v>
      </c>
    </row>
    <row r="780" spans="2:45" x14ac:dyDescent="0.2">
      <c r="C780" s="29"/>
      <c r="D780" s="29"/>
      <c r="E780" s="14" t="s">
        <v>345</v>
      </c>
      <c r="F780" s="18">
        <v>236062.01</v>
      </c>
      <c r="G780" s="16">
        <v>8.3891207010897195E-2</v>
      </c>
      <c r="H780" s="18">
        <v>67648.47</v>
      </c>
      <c r="I780" s="16">
        <v>6.4141749089048905E-2</v>
      </c>
      <c r="J780" s="18">
        <v>84876.43</v>
      </c>
      <c r="K780" s="16">
        <v>2.13097886336482E-2</v>
      </c>
      <c r="L780" s="18">
        <v>3.4895395269102201</v>
      </c>
      <c r="M780" s="16">
        <v>1.8559048114365002E-2</v>
      </c>
      <c r="N780" s="18">
        <v>2.7812433911275498</v>
      </c>
      <c r="O780" s="16">
        <v>6.12756472852111E-2</v>
      </c>
      <c r="P780" s="18">
        <v>775089.7</v>
      </c>
      <c r="Q780" s="16">
        <v>9.5629374430144201E-2</v>
      </c>
      <c r="R780" s="18">
        <v>220736.22</v>
      </c>
      <c r="S780" s="16">
        <v>6.8270496877696804E-2</v>
      </c>
      <c r="T780" s="18">
        <v>279005.90000000002</v>
      </c>
      <c r="U780" s="16">
        <v>4.3306669247331502E-2</v>
      </c>
      <c r="V780" s="18">
        <v>3.5113843120082402</v>
      </c>
      <c r="W780" s="16">
        <v>2.56104400827422E-2</v>
      </c>
      <c r="X780" s="18">
        <v>2.7780405360603502</v>
      </c>
      <c r="Y780" s="16">
        <v>5.0150839369750802E-2</v>
      </c>
      <c r="Z780" s="18">
        <v>1524561.6</v>
      </c>
      <c r="AA780" s="16">
        <v>0.102441261688813</v>
      </c>
      <c r="AB780" s="18">
        <v>438383.1</v>
      </c>
      <c r="AC780" s="16">
        <v>7.99005201828107E-2</v>
      </c>
      <c r="AD780" s="18">
        <v>556625.81000000006</v>
      </c>
      <c r="AE780" s="16">
        <v>7.9346810995106001E-2</v>
      </c>
      <c r="AF780" s="18">
        <v>3.4776924566663299</v>
      </c>
      <c r="AG780" s="16">
        <v>2.08729795798103E-2</v>
      </c>
      <c r="AH780" s="18">
        <v>2.7389344378407499</v>
      </c>
      <c r="AI780" s="16">
        <v>2.1396691460472302E-2</v>
      </c>
      <c r="AJ780" s="18">
        <v>2814418.72</v>
      </c>
      <c r="AK780" s="16">
        <v>9.9859827814697294E-2</v>
      </c>
      <c r="AL780" s="18">
        <v>812291.09</v>
      </c>
      <c r="AM780" s="16">
        <v>0.229318438889204</v>
      </c>
      <c r="AN780" s="18">
        <v>1037210.09</v>
      </c>
      <c r="AO780" s="16">
        <v>4.7402806620401999E-2</v>
      </c>
      <c r="AP780" s="18">
        <v>3.46479083009516</v>
      </c>
      <c r="AQ780" s="16">
        <v>-0.105309256722354</v>
      </c>
      <c r="AR780" s="18">
        <v>2.7134509653680698</v>
      </c>
      <c r="AS780" s="16">
        <v>5.0082948854753798E-2</v>
      </c>
    </row>
    <row r="781" spans="2:45" x14ac:dyDescent="0.2">
      <c r="B781" s="28" t="s">
        <v>19</v>
      </c>
      <c r="C781" s="28" t="s">
        <v>11</v>
      </c>
      <c r="D781" s="28" t="s">
        <v>110</v>
      </c>
      <c r="E781" s="14" t="s">
        <v>319</v>
      </c>
      <c r="F781" s="15">
        <v>1981363.43</v>
      </c>
      <c r="G781" s="16">
        <v>-3.6105074386512198E-2</v>
      </c>
      <c r="H781" s="17">
        <v>393076.33</v>
      </c>
      <c r="I781" s="16">
        <v>-1.66995779033213E-2</v>
      </c>
      <c r="J781" s="17">
        <v>756757.3</v>
      </c>
      <c r="K781" s="16">
        <v>-1.30656458449153E-2</v>
      </c>
      <c r="L781" s="18">
        <v>5.0406582100733504</v>
      </c>
      <c r="M781" s="16">
        <v>-1.9735063717162601E-2</v>
      </c>
      <c r="N781" s="18">
        <v>2.6182283672717799</v>
      </c>
      <c r="O781" s="16">
        <v>-2.3344438710233201E-2</v>
      </c>
      <c r="P781" s="15">
        <v>6631740.2199999997</v>
      </c>
      <c r="Q781" s="16">
        <v>-5.1746107148396801E-2</v>
      </c>
      <c r="R781" s="17">
        <v>1301465.51</v>
      </c>
      <c r="S781" s="16">
        <v>-5.0199175920311999E-2</v>
      </c>
      <c r="T781" s="17">
        <v>2505871.84</v>
      </c>
      <c r="U781" s="16">
        <v>-4.9793906972993199E-2</v>
      </c>
      <c r="V781" s="18">
        <v>5.0955942889335599</v>
      </c>
      <c r="W781" s="16">
        <v>-1.6286901304635899E-3</v>
      </c>
      <c r="X781" s="18">
        <v>2.64648020467</v>
      </c>
      <c r="Y781" s="16">
        <v>-2.0545018493668302E-3</v>
      </c>
      <c r="Z781" s="15">
        <v>13321953.140000001</v>
      </c>
      <c r="AA781" s="16">
        <v>-9.3584597211599299E-2</v>
      </c>
      <c r="AB781" s="17">
        <v>2566879.7400000002</v>
      </c>
      <c r="AC781" s="16">
        <v>-0.11049926009788701</v>
      </c>
      <c r="AD781" s="17">
        <v>4941028.7699999996</v>
      </c>
      <c r="AE781" s="16">
        <v>-0.105406520527347</v>
      </c>
      <c r="AF781" s="18">
        <v>5.1899405073024596</v>
      </c>
      <c r="AG781" s="16">
        <v>1.9015906482718899E-2</v>
      </c>
      <c r="AH781" s="18">
        <v>2.6961901579860701</v>
      </c>
      <c r="AI781" s="16">
        <v>1.3214855224204E-2</v>
      </c>
      <c r="AJ781" s="15">
        <v>25652327.16</v>
      </c>
      <c r="AK781" s="16">
        <v>-8.4997034573206204E-2</v>
      </c>
      <c r="AL781" s="17">
        <v>5003399.51</v>
      </c>
      <c r="AM781" s="16">
        <v>-0.102108839206538</v>
      </c>
      <c r="AN781" s="17">
        <v>9674375.1999999993</v>
      </c>
      <c r="AO781" s="16">
        <v>-9.4150943566534195E-2</v>
      </c>
      <c r="AP781" s="18">
        <v>5.1269795883239402</v>
      </c>
      <c r="AQ781" s="16">
        <v>1.9057771565776802E-2</v>
      </c>
      <c r="AR781" s="18">
        <v>2.6515745595643199</v>
      </c>
      <c r="AS781" s="16">
        <v>1.010533590372E-2</v>
      </c>
    </row>
    <row r="782" spans="2:45" x14ac:dyDescent="0.2">
      <c r="B782" s="29"/>
      <c r="C782" s="29"/>
      <c r="D782" s="29"/>
      <c r="E782" s="14" t="s">
        <v>320</v>
      </c>
      <c r="F782" s="15">
        <v>1855213</v>
      </c>
      <c r="G782" s="16">
        <v>-0.14982926132265301</v>
      </c>
      <c r="H782" s="17">
        <v>421760.23</v>
      </c>
      <c r="I782" s="16">
        <v>-0.15225321709839401</v>
      </c>
      <c r="J782" s="17">
        <v>719584.43</v>
      </c>
      <c r="K782" s="16">
        <v>-0.173762371212762</v>
      </c>
      <c r="L782" s="18">
        <v>4.3987385913555697</v>
      </c>
      <c r="M782" s="16">
        <v>2.85929221393643E-3</v>
      </c>
      <c r="N782" s="18">
        <v>2.5781727934274499</v>
      </c>
      <c r="O782" s="16">
        <v>2.8966376083885401E-2</v>
      </c>
      <c r="P782" s="15">
        <v>6920374.54</v>
      </c>
      <c r="Q782" s="16">
        <v>-3.9178229402417497E-2</v>
      </c>
      <c r="R782" s="17">
        <v>1603029.35</v>
      </c>
      <c r="S782" s="16">
        <v>-3.6452805441918798E-2</v>
      </c>
      <c r="T782" s="17">
        <v>2798476.84</v>
      </c>
      <c r="U782" s="16">
        <v>-4.3940022699446697E-2</v>
      </c>
      <c r="V782" s="18">
        <v>4.3170604081578396</v>
      </c>
      <c r="W782" s="16">
        <v>-2.82853188291287E-3</v>
      </c>
      <c r="X782" s="18">
        <v>2.4729075621008199</v>
      </c>
      <c r="Y782" s="16">
        <v>4.9806428572337002E-3</v>
      </c>
      <c r="Z782" s="15">
        <v>14241590.25</v>
      </c>
      <c r="AA782" s="16">
        <v>5.9541598391944801E-3</v>
      </c>
      <c r="AB782" s="17">
        <v>3302444.81</v>
      </c>
      <c r="AC782" s="16">
        <v>3.6863119468220399E-3</v>
      </c>
      <c r="AD782" s="17">
        <v>5821830.4699999997</v>
      </c>
      <c r="AE782" s="16">
        <v>7.5128493795037596E-4</v>
      </c>
      <c r="AF782" s="18">
        <v>4.3124385324701304</v>
      </c>
      <c r="AG782" s="16">
        <v>2.2595186019559199E-3</v>
      </c>
      <c r="AH782" s="18">
        <v>2.4462392581486498</v>
      </c>
      <c r="AI782" s="16">
        <v>5.1989689941459201E-3</v>
      </c>
      <c r="AJ782" s="15">
        <v>27128189.449999999</v>
      </c>
      <c r="AK782" s="16">
        <v>1.0805931410409499E-2</v>
      </c>
      <c r="AL782" s="17">
        <v>6273714.2999999998</v>
      </c>
      <c r="AM782" s="16">
        <v>4.7550830386454803E-3</v>
      </c>
      <c r="AN782" s="17">
        <v>11248533.210000001</v>
      </c>
      <c r="AO782" s="16">
        <v>-3.9934895288292697E-3</v>
      </c>
      <c r="AP782" s="18">
        <v>4.3241034182892299</v>
      </c>
      <c r="AQ782" s="16">
        <v>6.0222122524272101E-3</v>
      </c>
      <c r="AR782" s="18">
        <v>2.4117090596205801</v>
      </c>
      <c r="AS782" s="16">
        <v>1.4858759238669699E-2</v>
      </c>
    </row>
    <row r="783" spans="2:45" x14ac:dyDescent="0.2">
      <c r="B783" s="29"/>
      <c r="C783" s="29"/>
      <c r="D783" s="29"/>
      <c r="E783" s="14" t="s">
        <v>321</v>
      </c>
      <c r="F783" s="15">
        <v>2068368.6</v>
      </c>
      <c r="G783" s="16">
        <v>5.5690494205447798E-2</v>
      </c>
      <c r="H783" s="17">
        <v>457663.97</v>
      </c>
      <c r="I783" s="16">
        <v>6.1623058328891298E-2</v>
      </c>
      <c r="J783" s="17">
        <v>830535.27</v>
      </c>
      <c r="K783" s="16">
        <v>3.8260233770272101E-2</v>
      </c>
      <c r="L783" s="18">
        <v>4.5194044879696298</v>
      </c>
      <c r="M783" s="16">
        <v>-5.5882020241554602E-3</v>
      </c>
      <c r="N783" s="18">
        <v>2.4904042907172399</v>
      </c>
      <c r="O783" s="16">
        <v>1.6787949560468699E-2</v>
      </c>
      <c r="P783" s="15">
        <v>7145532.71</v>
      </c>
      <c r="Q783" s="16">
        <v>6.1101937772206398E-2</v>
      </c>
      <c r="R783" s="17">
        <v>1593033.03</v>
      </c>
      <c r="S783" s="16">
        <v>7.3143347920370097E-2</v>
      </c>
      <c r="T783" s="17">
        <v>2888313.34</v>
      </c>
      <c r="U783" s="16">
        <v>5.5095385069972802E-2</v>
      </c>
      <c r="V783" s="18">
        <v>4.4854893623894299</v>
      </c>
      <c r="W783" s="16">
        <v>-1.12206912259192E-2</v>
      </c>
      <c r="X783" s="18">
        <v>2.4739465109419201</v>
      </c>
      <c r="Y783" s="16">
        <v>5.6929001749307599E-3</v>
      </c>
      <c r="Z783" s="15">
        <v>13889560.6</v>
      </c>
      <c r="AA783" s="16">
        <v>5.0722023264011901E-2</v>
      </c>
      <c r="AB783" s="17">
        <v>3114060.54</v>
      </c>
      <c r="AC783" s="16">
        <v>5.9676087886424103E-2</v>
      </c>
      <c r="AD783" s="17">
        <v>5649182.9400000004</v>
      </c>
      <c r="AE783" s="16">
        <v>4.04018914545827E-2</v>
      </c>
      <c r="AF783" s="18">
        <v>4.4602731454925397</v>
      </c>
      <c r="AG783" s="16">
        <v>-8.4498128482557201E-3</v>
      </c>
      <c r="AH783" s="18">
        <v>2.4586848660277201</v>
      </c>
      <c r="AI783" s="16">
        <v>9.9193704799987095E-3</v>
      </c>
      <c r="AJ783" s="15">
        <v>25518116.550000001</v>
      </c>
      <c r="AK783" s="16">
        <v>1.0826986725024901E-3</v>
      </c>
      <c r="AL783" s="17">
        <v>5703859.54</v>
      </c>
      <c r="AM783" s="16">
        <v>8.8105803305783808E-3</v>
      </c>
      <c r="AN783" s="17">
        <v>10460408.359999999</v>
      </c>
      <c r="AO783" s="16">
        <v>-1.0834808352579399E-2</v>
      </c>
      <c r="AP783" s="18">
        <v>4.4738332651859096</v>
      </c>
      <c r="AQ783" s="16">
        <v>-7.6603891838083896E-3</v>
      </c>
      <c r="AR783" s="18">
        <v>2.4394952540839401</v>
      </c>
      <c r="AS783" s="16">
        <v>1.20480452867875E-2</v>
      </c>
    </row>
    <row r="784" spans="2:45" x14ac:dyDescent="0.2">
      <c r="B784" s="29"/>
      <c r="C784" s="29"/>
      <c r="D784" s="29"/>
      <c r="E784" s="14" t="s">
        <v>322</v>
      </c>
      <c r="F784" s="15">
        <v>4110184.14</v>
      </c>
      <c r="G784" s="16">
        <v>8.9170461023451802E-2</v>
      </c>
      <c r="H784" s="17">
        <v>998057.59</v>
      </c>
      <c r="I784" s="16">
        <v>7.0913173234900304E-2</v>
      </c>
      <c r="J784" s="17">
        <v>1647779.39</v>
      </c>
      <c r="K784" s="16">
        <v>6.2330223607126901E-2</v>
      </c>
      <c r="L784" s="18">
        <v>4.11818334050243</v>
      </c>
      <c r="M784" s="16">
        <v>1.7048336172205199E-2</v>
      </c>
      <c r="N784" s="18">
        <v>2.4943776848671502</v>
      </c>
      <c r="O784" s="16">
        <v>2.52654370739725E-2</v>
      </c>
      <c r="P784" s="15">
        <v>13736878.039999999</v>
      </c>
      <c r="Q784" s="16">
        <v>2.7132744538709602E-2</v>
      </c>
      <c r="R784" s="17">
        <v>3392141.82</v>
      </c>
      <c r="S784" s="16">
        <v>2.0594385049942602E-3</v>
      </c>
      <c r="T784" s="17">
        <v>5654138.2400000002</v>
      </c>
      <c r="U784" s="16">
        <v>1.0575823142588E-2</v>
      </c>
      <c r="V784" s="18">
        <v>4.0496178429237997</v>
      </c>
      <c r="W784" s="16">
        <v>2.5021775226350899E-2</v>
      </c>
      <c r="X784" s="18">
        <v>2.4295263852622</v>
      </c>
      <c r="Y784" s="16">
        <v>1.63836508028012E-2</v>
      </c>
      <c r="Z784" s="15">
        <v>27198426.809999999</v>
      </c>
      <c r="AA784" s="16">
        <v>-1.6416701628777002E-2</v>
      </c>
      <c r="AB784" s="17">
        <v>6765341.1399999997</v>
      </c>
      <c r="AC784" s="16">
        <v>-1.7699165169009299E-2</v>
      </c>
      <c r="AD784" s="17">
        <v>11326728.890000001</v>
      </c>
      <c r="AE784" s="16">
        <v>-3.2646313979182197E-2</v>
      </c>
      <c r="AF784" s="18">
        <v>4.0202594735673598</v>
      </c>
      <c r="AG784" s="16">
        <v>1.30557105802821E-3</v>
      </c>
      <c r="AH784" s="18">
        <v>2.4012605116745198</v>
      </c>
      <c r="AI784" s="16">
        <v>1.67773303445665E-2</v>
      </c>
      <c r="AJ784" s="15">
        <v>50369024</v>
      </c>
      <c r="AK784" s="16">
        <v>-3.1681821587731397E-2</v>
      </c>
      <c r="AL784" s="17">
        <v>12556871.369999999</v>
      </c>
      <c r="AM784" s="16">
        <v>-2.5773039846119301E-2</v>
      </c>
      <c r="AN784" s="17">
        <v>21008519.300000001</v>
      </c>
      <c r="AO784" s="16">
        <v>-5.0821528178746099E-2</v>
      </c>
      <c r="AP784" s="18">
        <v>4.0112717981915598</v>
      </c>
      <c r="AQ784" s="16">
        <v>-6.0650977475299097E-3</v>
      </c>
      <c r="AR784" s="18">
        <v>2.39755231107601</v>
      </c>
      <c r="AS784" s="16">
        <v>2.0164497151194199E-2</v>
      </c>
    </row>
    <row r="785" spans="2:45" x14ac:dyDescent="0.2">
      <c r="B785" s="29"/>
      <c r="C785" s="29"/>
      <c r="D785" s="29"/>
      <c r="E785" s="14" t="s">
        <v>323</v>
      </c>
      <c r="F785" s="15">
        <v>1681289.59</v>
      </c>
      <c r="G785" s="16">
        <v>0.41490719193203202</v>
      </c>
      <c r="H785" s="17">
        <v>408137.75</v>
      </c>
      <c r="I785" s="16">
        <v>0.52313069234236198</v>
      </c>
      <c r="J785" s="17">
        <v>744592.32</v>
      </c>
      <c r="K785" s="16">
        <v>0.58908660575048299</v>
      </c>
      <c r="L785" s="18">
        <v>4.1194170105558703</v>
      </c>
      <c r="M785" s="16">
        <v>-7.1053325203431605E-2</v>
      </c>
      <c r="N785" s="18">
        <v>2.2580001765261302</v>
      </c>
      <c r="O785" s="16">
        <v>-0.109609767767309</v>
      </c>
      <c r="P785" s="15">
        <v>4928582.71</v>
      </c>
      <c r="Q785" s="16">
        <v>0.23376397486172701</v>
      </c>
      <c r="R785" s="17">
        <v>1129454.3</v>
      </c>
      <c r="S785" s="16">
        <v>0.25430161236307502</v>
      </c>
      <c r="T785" s="17">
        <v>2024264.54</v>
      </c>
      <c r="U785" s="16">
        <v>0.27268314044476399</v>
      </c>
      <c r="V785" s="18">
        <v>4.3636849317409299</v>
      </c>
      <c r="W785" s="16">
        <v>-1.6373763135531301E-2</v>
      </c>
      <c r="X785" s="18">
        <v>2.4347522829204902</v>
      </c>
      <c r="Y785" s="16">
        <v>-3.0580404773364499E-2</v>
      </c>
      <c r="Z785" s="15">
        <v>9447550.8399999999</v>
      </c>
      <c r="AA785" s="16">
        <v>0.177997104079124</v>
      </c>
      <c r="AB785" s="17">
        <v>2115115.7000000002</v>
      </c>
      <c r="AC785" s="16">
        <v>0.17747449611454999</v>
      </c>
      <c r="AD785" s="17">
        <v>3784426.21</v>
      </c>
      <c r="AE785" s="16">
        <v>0.18590011567553899</v>
      </c>
      <c r="AF785" s="18">
        <v>4.4666827635008302</v>
      </c>
      <c r="AG785" s="16">
        <v>4.4383803326437102E-4</v>
      </c>
      <c r="AH785" s="18">
        <v>2.49642886814273</v>
      </c>
      <c r="AI785" s="16">
        <v>-6.6641460709466298E-3</v>
      </c>
      <c r="AJ785" s="15">
        <v>17213291.469999999</v>
      </c>
      <c r="AK785" s="16">
        <v>0.114801065052527</v>
      </c>
      <c r="AL785" s="17">
        <v>3829457.31</v>
      </c>
      <c r="AM785" s="16">
        <v>9.6686431327191694E-2</v>
      </c>
      <c r="AN785" s="17">
        <v>6987062.4800000004</v>
      </c>
      <c r="AO785" s="16">
        <v>0.101378309112336</v>
      </c>
      <c r="AP785" s="18">
        <v>4.49496888894683</v>
      </c>
      <c r="AQ785" s="16">
        <v>1.6517605404686001E-2</v>
      </c>
      <c r="AR785" s="18">
        <v>2.46359489689292</v>
      </c>
      <c r="AS785" s="16">
        <v>1.2187234694144299E-2</v>
      </c>
    </row>
    <row r="786" spans="2:45" x14ac:dyDescent="0.2">
      <c r="B786" s="29"/>
      <c r="C786" s="29"/>
      <c r="D786" s="29"/>
      <c r="E786" s="14" t="s">
        <v>324</v>
      </c>
      <c r="F786" s="15">
        <v>1601013.67</v>
      </c>
      <c r="G786" s="16">
        <v>0.127761216289033</v>
      </c>
      <c r="H786" s="17">
        <v>336160.03</v>
      </c>
      <c r="I786" s="16">
        <v>6.8367844838526204E-2</v>
      </c>
      <c r="J786" s="17">
        <v>532835.96</v>
      </c>
      <c r="K786" s="16">
        <v>7.6765337964997904E-2</v>
      </c>
      <c r="L786" s="18">
        <v>4.7626532815338001</v>
      </c>
      <c r="M786" s="16">
        <v>5.5592623586947401E-2</v>
      </c>
      <c r="N786" s="18">
        <v>3.00470274190954</v>
      </c>
      <c r="O786" s="16">
        <v>4.73602525322862E-2</v>
      </c>
      <c r="P786" s="15">
        <v>5241955</v>
      </c>
      <c r="Q786" s="16">
        <v>0.14130350236763201</v>
      </c>
      <c r="R786" s="17">
        <v>1108894.0900000001</v>
      </c>
      <c r="S786" s="16">
        <v>9.6093732022444894E-2</v>
      </c>
      <c r="T786" s="17">
        <v>1772747.68</v>
      </c>
      <c r="U786" s="16">
        <v>0.108959257124503</v>
      </c>
      <c r="V786" s="18">
        <v>4.7271917555264498</v>
      </c>
      <c r="W786" s="16">
        <v>4.1246263001402897E-2</v>
      </c>
      <c r="X786" s="18">
        <v>2.9569662164217299</v>
      </c>
      <c r="Y786" s="16">
        <v>2.9166306187836701E-2</v>
      </c>
      <c r="Z786" s="15">
        <v>10088365.720000001</v>
      </c>
      <c r="AA786" s="16">
        <v>0.16725604538525901</v>
      </c>
      <c r="AB786" s="17">
        <v>2132850.19</v>
      </c>
      <c r="AC786" s="16">
        <v>0.118507548951174</v>
      </c>
      <c r="AD786" s="17">
        <v>3398311.93</v>
      </c>
      <c r="AE786" s="16">
        <v>0.116198265374928</v>
      </c>
      <c r="AF786" s="18">
        <v>4.7299926489445596</v>
      </c>
      <c r="AG786" s="16">
        <v>4.3583520271988099E-2</v>
      </c>
      <c r="AH786" s="18">
        <v>2.9686402919463601</v>
      </c>
      <c r="AI786" s="16">
        <v>4.5742572439118598E-2</v>
      </c>
      <c r="AJ786" s="15">
        <v>18644533.309999999</v>
      </c>
      <c r="AK786" s="16">
        <v>0.11298316899649399</v>
      </c>
      <c r="AL786" s="17">
        <v>3993616.49</v>
      </c>
      <c r="AM786" s="16">
        <v>0.119775229940125</v>
      </c>
      <c r="AN786" s="17">
        <v>6386366</v>
      </c>
      <c r="AO786" s="16">
        <v>6.0045528354624303E-2</v>
      </c>
      <c r="AP786" s="18">
        <v>4.6685838153678096</v>
      </c>
      <c r="AQ786" s="16">
        <v>-6.0655574101185902E-3</v>
      </c>
      <c r="AR786" s="18">
        <v>2.9194276228452898</v>
      </c>
      <c r="AS786" s="16">
        <v>4.9939025471894702E-2</v>
      </c>
    </row>
    <row r="787" spans="2:45" x14ac:dyDescent="0.2">
      <c r="B787" s="29"/>
      <c r="C787" s="29"/>
      <c r="D787" s="29"/>
      <c r="E787" s="14" t="s">
        <v>325</v>
      </c>
      <c r="F787" s="15">
        <v>3256958.29</v>
      </c>
      <c r="G787" s="16">
        <v>8.8322134565667801E-2</v>
      </c>
      <c r="H787" s="17">
        <v>772591.6</v>
      </c>
      <c r="I787" s="16">
        <v>0.12804946067377701</v>
      </c>
      <c r="J787" s="17">
        <v>1448082.74</v>
      </c>
      <c r="K787" s="16">
        <v>0.120413932154689</v>
      </c>
      <c r="L787" s="18">
        <v>4.2156273637973802</v>
      </c>
      <c r="M787" s="16">
        <v>-3.5217716503654302E-2</v>
      </c>
      <c r="N787" s="18">
        <v>2.2491520684791801</v>
      </c>
      <c r="O787" s="16">
        <v>-2.8642804831339699E-2</v>
      </c>
      <c r="P787" s="15">
        <v>11306014.880000001</v>
      </c>
      <c r="Q787" s="16">
        <v>8.7739151743546004E-2</v>
      </c>
      <c r="R787" s="17">
        <v>2653816.14</v>
      </c>
      <c r="S787" s="16">
        <v>0.114795205830069</v>
      </c>
      <c r="T787" s="17">
        <v>5002550.1399999997</v>
      </c>
      <c r="U787" s="16">
        <v>0.106823041985279</v>
      </c>
      <c r="V787" s="18">
        <v>4.2602856729931604</v>
      </c>
      <c r="W787" s="16">
        <v>-2.4269977072943101E-2</v>
      </c>
      <c r="X787" s="18">
        <v>2.2600502870721901</v>
      </c>
      <c r="Y787" s="16">
        <v>-1.7242042781746202E-2</v>
      </c>
      <c r="Z787" s="15">
        <v>21391206.879999999</v>
      </c>
      <c r="AA787" s="16">
        <v>7.3159059492716894E-2</v>
      </c>
      <c r="AB787" s="17">
        <v>4997443.72</v>
      </c>
      <c r="AC787" s="16">
        <v>7.0641026320269001E-2</v>
      </c>
      <c r="AD787" s="17">
        <v>9430152.3900000006</v>
      </c>
      <c r="AE787" s="16">
        <v>6.3953779932016994E-2</v>
      </c>
      <c r="AF787" s="18">
        <v>4.2804297714032096</v>
      </c>
      <c r="AG787" s="16">
        <v>2.3518930346825401E-3</v>
      </c>
      <c r="AH787" s="18">
        <v>2.2683840085854601</v>
      </c>
      <c r="AI787" s="16">
        <v>8.6519543746422702E-3</v>
      </c>
      <c r="AJ787" s="15">
        <v>39817477.950000003</v>
      </c>
      <c r="AK787" s="16">
        <v>7.9389381708355106E-2</v>
      </c>
      <c r="AL787" s="17">
        <v>9300748.4700000007</v>
      </c>
      <c r="AM787" s="16">
        <v>8.0092011695767504E-2</v>
      </c>
      <c r="AN787" s="17">
        <v>17666543.600000001</v>
      </c>
      <c r="AO787" s="16">
        <v>6.8557722489850606E-2</v>
      </c>
      <c r="AP787" s="18">
        <v>4.28110469586756</v>
      </c>
      <c r="AQ787" s="16">
        <v>-6.5052789929379397E-4</v>
      </c>
      <c r="AR787" s="18">
        <v>2.2538352069048799</v>
      </c>
      <c r="AS787" s="16">
        <v>1.0136709501537699E-2</v>
      </c>
    </row>
    <row r="788" spans="2:45" x14ac:dyDescent="0.2">
      <c r="B788" s="29"/>
      <c r="C788" s="29"/>
      <c r="D788" s="29"/>
      <c r="E788" s="14" t="s">
        <v>326</v>
      </c>
      <c r="F788" s="15">
        <v>2214484.81</v>
      </c>
      <c r="G788" s="16">
        <v>0.121181596099855</v>
      </c>
      <c r="H788" s="17">
        <v>522780.5</v>
      </c>
      <c r="I788" s="16">
        <v>0.11378985052459401</v>
      </c>
      <c r="J788" s="17">
        <v>952780.22</v>
      </c>
      <c r="K788" s="16">
        <v>9.6408594673159501E-2</v>
      </c>
      <c r="L788" s="18">
        <v>4.2359743907815997</v>
      </c>
      <c r="M788" s="16">
        <v>6.6365711375264E-3</v>
      </c>
      <c r="N788" s="18">
        <v>2.32423465927956</v>
      </c>
      <c r="O788" s="16">
        <v>2.2594680073700399E-2</v>
      </c>
      <c r="P788" s="15">
        <v>7290004.2999999998</v>
      </c>
      <c r="Q788" s="16">
        <v>0.1107144503461</v>
      </c>
      <c r="R788" s="17">
        <v>1703595.98</v>
      </c>
      <c r="S788" s="16">
        <v>8.8685170421680795E-2</v>
      </c>
      <c r="T788" s="17">
        <v>3109373.7</v>
      </c>
      <c r="U788" s="16">
        <v>7.2050339336591496E-2</v>
      </c>
      <c r="V788" s="18">
        <v>4.2791861366096899</v>
      </c>
      <c r="W788" s="16">
        <v>2.0234757047243E-2</v>
      </c>
      <c r="X788" s="18">
        <v>2.3445249762034099</v>
      </c>
      <c r="Y788" s="16">
        <v>3.6065574153388E-2</v>
      </c>
      <c r="Z788" s="15">
        <v>14550212.109999999</v>
      </c>
      <c r="AA788" s="16">
        <v>7.2836005045355506E-2</v>
      </c>
      <c r="AB788" s="17">
        <v>3391567.1</v>
      </c>
      <c r="AC788" s="16">
        <v>5.1664851749926299E-2</v>
      </c>
      <c r="AD788" s="17">
        <v>6177821.3300000001</v>
      </c>
      <c r="AE788" s="16">
        <v>3.1233967253311699E-2</v>
      </c>
      <c r="AF788" s="18">
        <v>4.29011477024883</v>
      </c>
      <c r="AG788" s="16">
        <v>2.0131083833600599E-2</v>
      </c>
      <c r="AH788" s="18">
        <v>2.35523355771767</v>
      </c>
      <c r="AI788" s="16">
        <v>4.0341997173396801E-2</v>
      </c>
      <c r="AJ788" s="15">
        <v>26732325.77</v>
      </c>
      <c r="AK788" s="16">
        <v>3.8339290107700201E-2</v>
      </c>
      <c r="AL788" s="17">
        <v>6295513.7400000002</v>
      </c>
      <c r="AM788" s="16">
        <v>5.6811307248964001E-2</v>
      </c>
      <c r="AN788" s="17">
        <v>11607653.18</v>
      </c>
      <c r="AO788" s="16">
        <v>2.5812918702398199E-2</v>
      </c>
      <c r="AP788" s="18">
        <v>4.2462500876060396</v>
      </c>
      <c r="AQ788" s="16">
        <v>-1.7479011640544599E-2</v>
      </c>
      <c r="AR788" s="18">
        <v>2.3029914277642098</v>
      </c>
      <c r="AS788" s="16">
        <v>1.2211165580900501E-2</v>
      </c>
    </row>
    <row r="789" spans="2:45" x14ac:dyDescent="0.2">
      <c r="B789" s="29"/>
      <c r="C789" s="29"/>
      <c r="D789" s="29"/>
      <c r="E789" s="14" t="s">
        <v>327</v>
      </c>
      <c r="F789" s="15">
        <v>18768875.469999999</v>
      </c>
      <c r="G789" s="16">
        <v>6.9672886805715803E-2</v>
      </c>
      <c r="H789" s="17">
        <v>4310227.8899999997</v>
      </c>
      <c r="I789" s="16">
        <v>7.8312635124224095E-2</v>
      </c>
      <c r="J789" s="17">
        <v>7632947.7400000002</v>
      </c>
      <c r="K789" s="16">
        <v>7.3009068719198905E-2</v>
      </c>
      <c r="L789" s="18">
        <v>4.35449724446008</v>
      </c>
      <c r="M789" s="16">
        <v>-8.0122851546786597E-3</v>
      </c>
      <c r="N789" s="18">
        <v>2.45892885806657</v>
      </c>
      <c r="O789" s="16">
        <v>-3.1091833338046599E-3</v>
      </c>
      <c r="P789" s="15">
        <v>63201082.5</v>
      </c>
      <c r="Q789" s="16">
        <v>5.6002487725478299E-2</v>
      </c>
      <c r="R789" s="17">
        <v>14485430.130000001</v>
      </c>
      <c r="S789" s="16">
        <v>5.2639499354434599E-2</v>
      </c>
      <c r="T789" s="17">
        <v>25755736.120000001</v>
      </c>
      <c r="U789" s="16">
        <v>5.0997465819849902E-2</v>
      </c>
      <c r="V789" s="18">
        <v>4.3630794483007902</v>
      </c>
      <c r="W789" s="16">
        <v>3.1948149134685602E-3</v>
      </c>
      <c r="X789" s="18">
        <v>2.4538643432878899</v>
      </c>
      <c r="Y789" s="16">
        <v>4.7621636287430496E-3</v>
      </c>
      <c r="Z789" s="15">
        <v>124128866.65000001</v>
      </c>
      <c r="AA789" s="16">
        <v>3.5405689847763502E-2</v>
      </c>
      <c r="AB789" s="17">
        <v>28385702.52</v>
      </c>
      <c r="AC789" s="16">
        <v>2.8547666470527502E-2</v>
      </c>
      <c r="AD789" s="17">
        <v>50529482.420000002</v>
      </c>
      <c r="AE789" s="16">
        <v>1.9372404666883E-2</v>
      </c>
      <c r="AF789" s="18">
        <v>4.3729362189482996</v>
      </c>
      <c r="AG789" s="16">
        <v>6.6676767648206096E-3</v>
      </c>
      <c r="AH789" s="18">
        <v>2.45656319251884</v>
      </c>
      <c r="AI789" s="16">
        <v>1.5728584673743499E-2</v>
      </c>
      <c r="AJ789" s="15">
        <v>231075286.21000001</v>
      </c>
      <c r="AK789" s="16">
        <v>1.70224503524582E-2</v>
      </c>
      <c r="AL789" s="17">
        <v>52957179.990000002</v>
      </c>
      <c r="AM789" s="16">
        <v>1.8682326652939001E-2</v>
      </c>
      <c r="AN789" s="17">
        <v>95039460.909999996</v>
      </c>
      <c r="AO789" s="16">
        <v>1.4793824812204201E-3</v>
      </c>
      <c r="AP789" s="18">
        <v>4.3634363886754199</v>
      </c>
      <c r="AQ789" s="16">
        <v>-1.6294346697213399E-3</v>
      </c>
      <c r="AR789" s="18">
        <v>2.43136149971245</v>
      </c>
      <c r="AS789" s="16">
        <v>1.5520107695806E-2</v>
      </c>
    </row>
    <row r="790" spans="2:45" x14ac:dyDescent="0.2">
      <c r="B790" s="28" t="s">
        <v>19</v>
      </c>
      <c r="C790" s="28" t="s">
        <v>11</v>
      </c>
      <c r="D790" s="28" t="s">
        <v>111</v>
      </c>
      <c r="E790" s="14" t="s">
        <v>271</v>
      </c>
      <c r="F790" s="15">
        <v>56719.519999999997</v>
      </c>
      <c r="G790" s="16">
        <v>0.10581762082261301</v>
      </c>
      <c r="H790" s="17">
        <v>10676.96</v>
      </c>
      <c r="I790" s="16">
        <v>-2.6705774107822701E-3</v>
      </c>
      <c r="J790" s="17">
        <v>19099.97</v>
      </c>
      <c r="K790" s="16">
        <v>2.8450983464528401E-2</v>
      </c>
      <c r="L790" s="18">
        <v>5.3123286028981997</v>
      </c>
      <c r="M790" s="16">
        <v>0.108778700172851</v>
      </c>
      <c r="N790" s="18">
        <v>2.9696130412770301</v>
      </c>
      <c r="O790" s="16">
        <v>7.5226373062001001E-2</v>
      </c>
      <c r="P790" s="15">
        <v>161656.38</v>
      </c>
      <c r="Q790" s="16">
        <v>3.58925651673421E-2</v>
      </c>
      <c r="R790" s="17">
        <v>33195.75</v>
      </c>
      <c r="S790" s="16">
        <v>9.5235807155094401E-3</v>
      </c>
      <c r="T790" s="17">
        <v>59061.88</v>
      </c>
      <c r="U790" s="16">
        <v>2.4636110489937899E-2</v>
      </c>
      <c r="V790" s="18">
        <v>4.8697914642687703</v>
      </c>
      <c r="W790" s="16">
        <v>2.6120226367712399E-2</v>
      </c>
      <c r="X790" s="18">
        <v>2.7370679700679998</v>
      </c>
      <c r="Y790" s="16">
        <v>1.09858071193898E-2</v>
      </c>
      <c r="Z790" s="15">
        <v>310408.95</v>
      </c>
      <c r="AA790" s="16">
        <v>-9.2317531939784606E-3</v>
      </c>
      <c r="AB790" s="17">
        <v>65691.42</v>
      </c>
      <c r="AC790" s="16">
        <v>1.3248449966984001E-2</v>
      </c>
      <c r="AD790" s="17">
        <v>116149.26</v>
      </c>
      <c r="AE790" s="16">
        <v>1.9659404374652099E-2</v>
      </c>
      <c r="AF790" s="18">
        <v>4.7252586410828101</v>
      </c>
      <c r="AG790" s="16">
        <v>-2.2186269479805201E-2</v>
      </c>
      <c r="AH790" s="18">
        <v>2.6725004532960401</v>
      </c>
      <c r="AI790" s="16">
        <v>-2.83341255370946E-2</v>
      </c>
      <c r="AJ790" s="15">
        <v>694217.64</v>
      </c>
      <c r="AK790" s="16">
        <v>-6.4463043934310807E-2</v>
      </c>
      <c r="AL790" s="17">
        <v>149114.04999999999</v>
      </c>
      <c r="AM790" s="16">
        <v>-1.6354874165316301E-2</v>
      </c>
      <c r="AN790" s="17">
        <v>251076.2</v>
      </c>
      <c r="AO790" s="16">
        <v>-2.6746012022900001E-2</v>
      </c>
      <c r="AP790" s="18">
        <v>4.6556152153335004</v>
      </c>
      <c r="AQ790" s="16">
        <v>-4.8908054851765401E-2</v>
      </c>
      <c r="AR790" s="18">
        <v>2.7649679260718498</v>
      </c>
      <c r="AS790" s="16">
        <v>-3.8753534408634001E-2</v>
      </c>
    </row>
    <row r="791" spans="2:45" x14ac:dyDescent="0.2">
      <c r="B791" s="29"/>
      <c r="C791" s="29"/>
      <c r="D791" s="29"/>
      <c r="E791" s="14" t="s">
        <v>272</v>
      </c>
      <c r="F791" s="15">
        <v>179416.48</v>
      </c>
      <c r="G791" s="16">
        <v>-9.6228875551612504E-3</v>
      </c>
      <c r="H791" s="17">
        <v>32926.53</v>
      </c>
      <c r="I791" s="16">
        <v>8.1508693117519695E-3</v>
      </c>
      <c r="J791" s="17">
        <v>66263.33</v>
      </c>
      <c r="K791" s="16">
        <v>2.2848698858591698E-2</v>
      </c>
      <c r="L791" s="18">
        <v>5.4489944734534701</v>
      </c>
      <c r="M791" s="16">
        <v>-1.7630056579772801E-2</v>
      </c>
      <c r="N791" s="18">
        <v>2.7076284877322001</v>
      </c>
      <c r="O791" s="16">
        <v>-3.1746226445796402E-2</v>
      </c>
      <c r="P791" s="15">
        <v>626284.97</v>
      </c>
      <c r="Q791" s="16">
        <v>5.54975848445853E-2</v>
      </c>
      <c r="R791" s="17">
        <v>113997.82</v>
      </c>
      <c r="S791" s="16">
        <v>4.5616056200186203E-2</v>
      </c>
      <c r="T791" s="17">
        <v>227037.09</v>
      </c>
      <c r="U791" s="16">
        <v>5.68684341137147E-2</v>
      </c>
      <c r="V791" s="18">
        <v>5.4938328645232</v>
      </c>
      <c r="W791" s="16">
        <v>9.4504369800029794E-3</v>
      </c>
      <c r="X791" s="18">
        <v>2.7585139062520598</v>
      </c>
      <c r="Y791" s="16">
        <v>-1.29708601835486E-3</v>
      </c>
      <c r="Z791" s="15">
        <v>1165951.19</v>
      </c>
      <c r="AA791" s="16">
        <v>5.97457205476426E-2</v>
      </c>
      <c r="AB791" s="17">
        <v>213786.37</v>
      </c>
      <c r="AC791" s="16">
        <v>5.8541052249956503E-2</v>
      </c>
      <c r="AD791" s="17">
        <v>424732.99</v>
      </c>
      <c r="AE791" s="16">
        <v>6.6286968783616299E-2</v>
      </c>
      <c r="AF791" s="18">
        <v>5.4538144316684001</v>
      </c>
      <c r="AG791" s="16">
        <v>1.13804589356792E-3</v>
      </c>
      <c r="AH791" s="18">
        <v>2.7451392226443301</v>
      </c>
      <c r="AI791" s="16">
        <v>-6.1346039363453196E-3</v>
      </c>
      <c r="AJ791" s="15">
        <v>2319184.92</v>
      </c>
      <c r="AK791" s="16">
        <v>0.37230096978439498</v>
      </c>
      <c r="AL791" s="17">
        <v>412769.38</v>
      </c>
      <c r="AM791" s="16">
        <v>0.45031907454065201</v>
      </c>
      <c r="AN791" s="17">
        <v>825406.22</v>
      </c>
      <c r="AO791" s="16">
        <v>0.43002947442828099</v>
      </c>
      <c r="AP791" s="18">
        <v>5.6185972903319499</v>
      </c>
      <c r="AQ791" s="16">
        <v>-5.3793752096218297E-2</v>
      </c>
      <c r="AR791" s="18">
        <v>2.8097497496444799</v>
      </c>
      <c r="AS791" s="16">
        <v>-4.0368751607000798E-2</v>
      </c>
    </row>
    <row r="792" spans="2:45" x14ac:dyDescent="0.2">
      <c r="B792" s="29"/>
      <c r="C792" s="29"/>
      <c r="D792" s="29"/>
      <c r="E792" s="14" t="s">
        <v>273</v>
      </c>
      <c r="F792" s="15">
        <v>236807.24</v>
      </c>
      <c r="G792" s="16">
        <v>0.32777635547074802</v>
      </c>
      <c r="H792" s="17">
        <v>44837.15</v>
      </c>
      <c r="I792" s="16">
        <v>0.62997060849681696</v>
      </c>
      <c r="J792" s="17">
        <v>71486.679999999993</v>
      </c>
      <c r="K792" s="16">
        <v>0.33425286395214798</v>
      </c>
      <c r="L792" s="18">
        <v>5.28149625924038</v>
      </c>
      <c r="M792" s="16">
        <v>-0.18539859028792999</v>
      </c>
      <c r="N792" s="18">
        <v>3.31260648836958</v>
      </c>
      <c r="O792" s="16">
        <v>-4.8540337865310102E-3</v>
      </c>
      <c r="P792" s="15">
        <v>761694.13</v>
      </c>
      <c r="Q792" s="16">
        <v>0.32699661000885799</v>
      </c>
      <c r="R792" s="17">
        <v>150436.41</v>
      </c>
      <c r="S792" s="16">
        <v>0.69817091204474901</v>
      </c>
      <c r="T792" s="17">
        <v>232563.13</v>
      </c>
      <c r="U792" s="16">
        <v>0.33491311615418901</v>
      </c>
      <c r="V792" s="18">
        <v>5.0632299055793704</v>
      </c>
      <c r="W792" s="16">
        <v>-0.21857299486361101</v>
      </c>
      <c r="X792" s="18">
        <v>3.2752144761725601</v>
      </c>
      <c r="Y792" s="16">
        <v>-5.9303531065286498E-3</v>
      </c>
      <c r="Z792" s="15">
        <v>1412828.55</v>
      </c>
      <c r="AA792" s="16">
        <v>0.36107963533552201</v>
      </c>
      <c r="AB792" s="17">
        <v>276185.96999999997</v>
      </c>
      <c r="AC792" s="16">
        <v>0.716285731721095</v>
      </c>
      <c r="AD792" s="17">
        <v>431192.3</v>
      </c>
      <c r="AE792" s="16">
        <v>0.34356938355767702</v>
      </c>
      <c r="AF792" s="18">
        <v>5.1154971774996403</v>
      </c>
      <c r="AG792" s="16">
        <v>-0.206962098338586</v>
      </c>
      <c r="AH792" s="18">
        <v>3.27656256848742</v>
      </c>
      <c r="AI792" s="16">
        <v>1.3032636789831799E-2</v>
      </c>
      <c r="AJ792" s="15">
        <v>2744399.74</v>
      </c>
      <c r="AK792" s="16">
        <v>0.26399333187725099</v>
      </c>
      <c r="AL792" s="17">
        <v>499332.44</v>
      </c>
      <c r="AM792" s="16">
        <v>0.498821851877155</v>
      </c>
      <c r="AN792" s="17">
        <v>838368.34</v>
      </c>
      <c r="AO792" s="16">
        <v>0.23188030913957799</v>
      </c>
      <c r="AP792" s="18">
        <v>5.49613748307641</v>
      </c>
      <c r="AQ792" s="16">
        <v>-0.15667540455578499</v>
      </c>
      <c r="AR792" s="18">
        <v>3.2735011677564101</v>
      </c>
      <c r="AS792" s="16">
        <v>2.6068297787877701E-2</v>
      </c>
    </row>
    <row r="793" spans="2:45" x14ac:dyDescent="0.2">
      <c r="B793" s="29"/>
      <c r="C793" s="29"/>
      <c r="D793" s="29"/>
      <c r="E793" s="14" t="s">
        <v>274</v>
      </c>
      <c r="F793" s="15">
        <v>90261.41</v>
      </c>
      <c r="G793" s="16">
        <v>7.9754524167772997E-2</v>
      </c>
      <c r="H793" s="17">
        <v>17888.150000000001</v>
      </c>
      <c r="I793" s="16">
        <v>5.3490334743040303E-2</v>
      </c>
      <c r="J793" s="17">
        <v>26801.59</v>
      </c>
      <c r="K793" s="16">
        <v>8.1527397337663607E-2</v>
      </c>
      <c r="L793" s="18">
        <v>5.0458772986586098</v>
      </c>
      <c r="M793" s="16">
        <v>2.4930641087598501E-2</v>
      </c>
      <c r="N793" s="18">
        <v>3.3677632558366901</v>
      </c>
      <c r="O793" s="16">
        <v>-1.63923093788908E-3</v>
      </c>
      <c r="P793" s="15">
        <v>299727.18</v>
      </c>
      <c r="Q793" s="16">
        <v>8.9783707912966498E-2</v>
      </c>
      <c r="R793" s="17">
        <v>60615.68</v>
      </c>
      <c r="S793" s="16">
        <v>8.1810088999588096E-2</v>
      </c>
      <c r="T793" s="17">
        <v>91099.86</v>
      </c>
      <c r="U793" s="16">
        <v>0.100983950022261</v>
      </c>
      <c r="V793" s="18">
        <v>4.9447136450502596</v>
      </c>
      <c r="W793" s="16">
        <v>7.3706272426726097E-3</v>
      </c>
      <c r="X793" s="18">
        <v>3.2900948475661802</v>
      </c>
      <c r="Y793" s="16">
        <v>-1.01729385874048E-2</v>
      </c>
      <c r="Z793" s="15">
        <v>527272.81000000006</v>
      </c>
      <c r="AA793" s="16">
        <v>8.2843904612407607E-2</v>
      </c>
      <c r="AB793" s="17">
        <v>107681.17</v>
      </c>
      <c r="AC793" s="16">
        <v>8.49010476818301E-2</v>
      </c>
      <c r="AD793" s="17">
        <v>159667.98000000001</v>
      </c>
      <c r="AE793" s="16">
        <v>8.8835344695725196E-2</v>
      </c>
      <c r="AF793" s="18">
        <v>4.8966110787986397</v>
      </c>
      <c r="AG793" s="16">
        <v>-1.8961573258852601E-3</v>
      </c>
      <c r="AH793" s="18">
        <v>3.3023077638985598</v>
      </c>
      <c r="AI793" s="16">
        <v>-5.5026135149865299E-3</v>
      </c>
      <c r="AJ793" s="15">
        <v>1064654.28</v>
      </c>
      <c r="AK793" s="16">
        <v>0.15334051417125</v>
      </c>
      <c r="AL793" s="17">
        <v>212235.72</v>
      </c>
      <c r="AM793" s="16">
        <v>0.23054867377933999</v>
      </c>
      <c r="AN793" s="17">
        <v>317931.94</v>
      </c>
      <c r="AO793" s="16">
        <v>0.16871489199020001</v>
      </c>
      <c r="AP793" s="18">
        <v>5.0163765081580003</v>
      </c>
      <c r="AQ793" s="16">
        <v>-6.2742873364743504E-2</v>
      </c>
      <c r="AR793" s="18">
        <v>3.34868613703927</v>
      </c>
      <c r="AS793" s="16">
        <v>-1.3154943027010599E-2</v>
      </c>
    </row>
    <row r="794" spans="2:45" x14ac:dyDescent="0.2">
      <c r="B794" s="29"/>
      <c r="C794" s="29"/>
      <c r="D794" s="29"/>
      <c r="E794" s="14" t="s">
        <v>275</v>
      </c>
      <c r="F794" s="15">
        <v>268537.59000000003</v>
      </c>
      <c r="G794" s="16">
        <v>0.81226882044293203</v>
      </c>
      <c r="H794" s="17">
        <v>63357.78</v>
      </c>
      <c r="I794" s="16">
        <v>1.5576192961698601</v>
      </c>
      <c r="J794" s="17">
        <v>86026.58</v>
      </c>
      <c r="K794" s="16">
        <v>0.83194343854738595</v>
      </c>
      <c r="L794" s="18">
        <v>4.2384311760923401</v>
      </c>
      <c r="M794" s="16">
        <v>-0.29142354252766201</v>
      </c>
      <c r="N794" s="18">
        <v>3.1215653348069901</v>
      </c>
      <c r="O794" s="16">
        <v>-1.0739751943462999E-2</v>
      </c>
      <c r="P794" s="15">
        <v>856297.15</v>
      </c>
      <c r="Q794" s="16">
        <v>0.90970964020531297</v>
      </c>
      <c r="R794" s="17">
        <v>212180.06</v>
      </c>
      <c r="S794" s="16">
        <v>1.9665815756573199</v>
      </c>
      <c r="T794" s="17">
        <v>282175.3</v>
      </c>
      <c r="U794" s="16">
        <v>0.96082768347330605</v>
      </c>
      <c r="V794" s="18">
        <v>4.0357098117514001</v>
      </c>
      <c r="W794" s="16">
        <v>-0.356259185361464</v>
      </c>
      <c r="X794" s="18">
        <v>3.0346282966652298</v>
      </c>
      <c r="Y794" s="16">
        <v>-2.6069625443804902E-2</v>
      </c>
      <c r="Z794" s="15">
        <v>1648446.91</v>
      </c>
      <c r="AA794" s="16">
        <v>0.87590235971650499</v>
      </c>
      <c r="AB794" s="17">
        <v>409058.67</v>
      </c>
      <c r="AC794" s="16">
        <v>1.93693636320427</v>
      </c>
      <c r="AD794" s="17">
        <v>543908.06999999995</v>
      </c>
      <c r="AE794" s="16">
        <v>0.94005995655814001</v>
      </c>
      <c r="AF794" s="18">
        <v>4.02985447050908</v>
      </c>
      <c r="AG794" s="16">
        <v>-0.36127238464579903</v>
      </c>
      <c r="AH794" s="18">
        <v>3.0307454529953901</v>
      </c>
      <c r="AI794" s="16">
        <v>-3.3069904167011901E-2</v>
      </c>
      <c r="AJ794" s="15">
        <v>3156874.13</v>
      </c>
      <c r="AK794" s="16">
        <v>0.57109175542677104</v>
      </c>
      <c r="AL794" s="17">
        <v>735906.81</v>
      </c>
      <c r="AM794" s="16">
        <v>1.2990006890377801</v>
      </c>
      <c r="AN794" s="17">
        <v>1048380.48</v>
      </c>
      <c r="AO794" s="16">
        <v>0.61519342948524902</v>
      </c>
      <c r="AP794" s="18">
        <v>4.28977431259265</v>
      </c>
      <c r="AQ794" s="16">
        <v>-0.31661971093869701</v>
      </c>
      <c r="AR794" s="18">
        <v>3.0111912518630599</v>
      </c>
      <c r="AS794" s="16">
        <v>-2.7304267868730098E-2</v>
      </c>
    </row>
    <row r="795" spans="2:45" x14ac:dyDescent="0.2">
      <c r="B795" s="29"/>
      <c r="C795" s="29"/>
      <c r="D795" s="29"/>
      <c r="E795" s="14" t="s">
        <v>276</v>
      </c>
      <c r="F795" s="15">
        <v>67416.47</v>
      </c>
      <c r="G795" s="16">
        <v>-7.1563582839470299E-2</v>
      </c>
      <c r="H795" s="17">
        <v>11003.43</v>
      </c>
      <c r="I795" s="16">
        <v>-0.114402093866651</v>
      </c>
      <c r="J795" s="17">
        <v>20466.54</v>
      </c>
      <c r="K795" s="16">
        <v>-0.107354124551039</v>
      </c>
      <c r="L795" s="18">
        <v>6.1268595337999203</v>
      </c>
      <c r="M795" s="16">
        <v>4.8372416793779703E-2</v>
      </c>
      <c r="N795" s="18">
        <v>3.2939847184722</v>
      </c>
      <c r="O795" s="16">
        <v>4.00948939506027E-2</v>
      </c>
      <c r="P795" s="15">
        <v>169825.26</v>
      </c>
      <c r="Q795" s="16">
        <v>-0.192921827143296</v>
      </c>
      <c r="R795" s="17">
        <v>27545.39</v>
      </c>
      <c r="S795" s="16">
        <v>-0.23423170716790101</v>
      </c>
      <c r="T795" s="17">
        <v>51582.16</v>
      </c>
      <c r="U795" s="16">
        <v>-0.209907389338822</v>
      </c>
      <c r="V795" s="18">
        <v>6.16528791206078</v>
      </c>
      <c r="W795" s="16">
        <v>5.39456653027846E-2</v>
      </c>
      <c r="X795" s="18">
        <v>3.29232548617584</v>
      </c>
      <c r="Y795" s="16">
        <v>2.1498191435193902E-2</v>
      </c>
      <c r="Z795" s="15">
        <v>315654.01</v>
      </c>
      <c r="AA795" s="16">
        <v>-0.13084301704360399</v>
      </c>
      <c r="AB795" s="17">
        <v>51991.51</v>
      </c>
      <c r="AC795" s="16">
        <v>-0.162186695285886</v>
      </c>
      <c r="AD795" s="17">
        <v>98231.09</v>
      </c>
      <c r="AE795" s="16">
        <v>-0.13339705818781999</v>
      </c>
      <c r="AF795" s="18">
        <v>6.0712606731368304</v>
      </c>
      <c r="AG795" s="16">
        <v>3.7411292069392199E-2</v>
      </c>
      <c r="AH795" s="18">
        <v>3.2133819343753598</v>
      </c>
      <c r="AI795" s="16">
        <v>2.9471872538025801E-3</v>
      </c>
      <c r="AJ795" s="15">
        <v>873707.6</v>
      </c>
      <c r="AK795" s="16">
        <v>-7.7655320352846294E-2</v>
      </c>
      <c r="AL795" s="17">
        <v>145956.04</v>
      </c>
      <c r="AM795" s="16">
        <v>-0.108754338651032</v>
      </c>
      <c r="AN795" s="17">
        <v>270927.21000000002</v>
      </c>
      <c r="AO795" s="16">
        <v>-0.10884006015860299</v>
      </c>
      <c r="AP795" s="18">
        <v>5.9861010205538596</v>
      </c>
      <c r="AQ795" s="16">
        <v>3.4893879035679698E-2</v>
      </c>
      <c r="AR795" s="18">
        <v>3.22487947962111</v>
      </c>
      <c r="AS795" s="16">
        <v>3.49934264452086E-2</v>
      </c>
    </row>
    <row r="796" spans="2:45" x14ac:dyDescent="0.2">
      <c r="B796" s="29"/>
      <c r="C796" s="29"/>
      <c r="D796" s="29"/>
      <c r="E796" s="14" t="s">
        <v>277</v>
      </c>
      <c r="F796" s="15">
        <v>39368.339999999997</v>
      </c>
      <c r="G796" s="16">
        <v>-2.06600437574707E-2</v>
      </c>
      <c r="H796" s="17">
        <v>7112.99</v>
      </c>
      <c r="I796" s="16">
        <v>7.6109962162873607E-2</v>
      </c>
      <c r="J796" s="17">
        <v>11297.67</v>
      </c>
      <c r="K796" s="16">
        <v>-4.3231968401512201E-2</v>
      </c>
      <c r="L796" s="18">
        <v>5.5347104382263996</v>
      </c>
      <c r="M796" s="16">
        <v>-8.9925759748424094E-2</v>
      </c>
      <c r="N796" s="18">
        <v>3.4846424085674301</v>
      </c>
      <c r="O796" s="16">
        <v>2.35918466112734E-2</v>
      </c>
      <c r="P796" s="15">
        <v>132370.21</v>
      </c>
      <c r="Q796" s="16">
        <v>3.93441832622273E-2</v>
      </c>
      <c r="R796" s="17">
        <v>24849.54</v>
      </c>
      <c r="S796" s="16">
        <v>0.22611450197119401</v>
      </c>
      <c r="T796" s="17">
        <v>39312.949999999997</v>
      </c>
      <c r="U796" s="16">
        <v>3.79695132866497E-2</v>
      </c>
      <c r="V796" s="18">
        <v>5.3268676200847196</v>
      </c>
      <c r="W796" s="16">
        <v>-0.152326979583637</v>
      </c>
      <c r="X796" s="18">
        <v>3.3670892161488801</v>
      </c>
      <c r="Y796" s="16">
        <v>1.3243837684834699E-3</v>
      </c>
      <c r="Z796" s="15">
        <v>239586.28</v>
      </c>
      <c r="AA796" s="16">
        <v>1.9992877521684101E-2</v>
      </c>
      <c r="AB796" s="17">
        <v>44962.19</v>
      </c>
      <c r="AC796" s="16">
        <v>0.22107329722072699</v>
      </c>
      <c r="AD796" s="17">
        <v>70834.429999999993</v>
      </c>
      <c r="AE796" s="16">
        <v>1.5657904566245801E-2</v>
      </c>
      <c r="AF796" s="18">
        <v>5.3286167777859603</v>
      </c>
      <c r="AG796" s="16">
        <v>-0.16467514289004601</v>
      </c>
      <c r="AH796" s="18">
        <v>3.3823421745611602</v>
      </c>
      <c r="AI796" s="16">
        <v>4.2681427830658899E-3</v>
      </c>
      <c r="AJ796" s="15">
        <v>498893.98</v>
      </c>
      <c r="AK796" s="16">
        <v>-5.6856385189566601E-2</v>
      </c>
      <c r="AL796" s="17">
        <v>86988.479999999996</v>
      </c>
      <c r="AM796" s="16">
        <v>7.0934820923371694E-2</v>
      </c>
      <c r="AN796" s="17">
        <v>150445.14000000001</v>
      </c>
      <c r="AO796" s="16">
        <v>-5.1200681416952103E-2</v>
      </c>
      <c r="AP796" s="18">
        <v>5.7351729792266699</v>
      </c>
      <c r="AQ796" s="16">
        <v>-0.119326782187132</v>
      </c>
      <c r="AR796" s="18">
        <v>3.31611895206452</v>
      </c>
      <c r="AS796" s="16">
        <v>-5.9609062336395098E-3</v>
      </c>
    </row>
    <row r="797" spans="2:45" x14ac:dyDescent="0.2">
      <c r="B797" s="29"/>
      <c r="C797" s="29"/>
      <c r="D797" s="29"/>
      <c r="E797" s="14" t="s">
        <v>278</v>
      </c>
      <c r="F797" s="15">
        <v>196037.17</v>
      </c>
      <c r="G797" s="16">
        <v>0.27370953831456002</v>
      </c>
      <c r="H797" s="17">
        <v>39617.06</v>
      </c>
      <c r="I797" s="16">
        <v>0.36198246755769398</v>
      </c>
      <c r="J797" s="17">
        <v>74127.98</v>
      </c>
      <c r="K797" s="16">
        <v>0.32569963724235501</v>
      </c>
      <c r="L797" s="18">
        <v>4.9483018174493498</v>
      </c>
      <c r="M797" s="16">
        <v>-6.4812089249154894E-2</v>
      </c>
      <c r="N797" s="18">
        <v>2.64457725679291</v>
      </c>
      <c r="O797" s="16">
        <v>-3.9217102778983902E-2</v>
      </c>
      <c r="P797" s="15">
        <v>567550.6</v>
      </c>
      <c r="Q797" s="16">
        <v>0.17114735898863201</v>
      </c>
      <c r="R797" s="17">
        <v>120986.03</v>
      </c>
      <c r="S797" s="16">
        <v>0.250656851563693</v>
      </c>
      <c r="T797" s="17">
        <v>224364.25</v>
      </c>
      <c r="U797" s="16">
        <v>0.22155471852778599</v>
      </c>
      <c r="V797" s="18">
        <v>4.69104242861758</v>
      </c>
      <c r="W797" s="16">
        <v>-6.3574187016727304E-2</v>
      </c>
      <c r="X797" s="18">
        <v>2.5295946212464799</v>
      </c>
      <c r="Y797" s="16">
        <v>-4.1264921476382797E-2</v>
      </c>
      <c r="Z797" s="15">
        <v>1051031.98</v>
      </c>
      <c r="AA797" s="16">
        <v>0.110970751820713</v>
      </c>
      <c r="AB797" s="17">
        <v>224582.56</v>
      </c>
      <c r="AC797" s="16">
        <v>0.21014181905121301</v>
      </c>
      <c r="AD797" s="17">
        <v>418114.21</v>
      </c>
      <c r="AE797" s="16">
        <v>0.183943245371784</v>
      </c>
      <c r="AF797" s="18">
        <v>4.6799358774786404</v>
      </c>
      <c r="AG797" s="16">
        <v>-8.1949954682379894E-2</v>
      </c>
      <c r="AH797" s="18">
        <v>2.5137437448012099</v>
      </c>
      <c r="AI797" s="16">
        <v>-6.1635128065751298E-2</v>
      </c>
      <c r="AJ797" s="15">
        <v>2140629.65</v>
      </c>
      <c r="AK797" s="16">
        <v>0.103834042711949</v>
      </c>
      <c r="AL797" s="17">
        <v>438108.55</v>
      </c>
      <c r="AM797" s="16">
        <v>0.136429882205025</v>
      </c>
      <c r="AN797" s="17">
        <v>832423.51</v>
      </c>
      <c r="AO797" s="16">
        <v>9.7015670552778294E-2</v>
      </c>
      <c r="AP797" s="18">
        <v>4.88607138573306</v>
      </c>
      <c r="AQ797" s="16">
        <v>-2.8682666659407899E-2</v>
      </c>
      <c r="AR797" s="18">
        <v>2.5715631818231599</v>
      </c>
      <c r="AS797" s="16">
        <v>6.2153826442009202E-3</v>
      </c>
    </row>
    <row r="798" spans="2:45" x14ac:dyDescent="0.2">
      <c r="B798" s="29"/>
      <c r="C798" s="29"/>
      <c r="D798" s="29"/>
      <c r="E798" s="14" t="s">
        <v>279</v>
      </c>
      <c r="F798" s="15">
        <v>168669.86</v>
      </c>
      <c r="G798" s="16">
        <v>0.19949562400990101</v>
      </c>
      <c r="H798" s="17">
        <v>36310.959999999999</v>
      </c>
      <c r="I798" s="16">
        <v>0.14562130881329</v>
      </c>
      <c r="J798" s="17">
        <v>69304.28</v>
      </c>
      <c r="K798" s="16">
        <v>0.12657004987975101</v>
      </c>
      <c r="L798" s="18">
        <v>4.6451501144557996</v>
      </c>
      <c r="M798" s="16">
        <v>4.7026285895832499E-2</v>
      </c>
      <c r="N798" s="18">
        <v>2.4337582036780399</v>
      </c>
      <c r="O798" s="16">
        <v>6.4732392040721107E-2</v>
      </c>
      <c r="P798" s="15">
        <v>523285.15</v>
      </c>
      <c r="Q798" s="16">
        <v>0.18812201644173199</v>
      </c>
      <c r="R798" s="17">
        <v>118645.07</v>
      </c>
      <c r="S798" s="16">
        <v>8.4606378024751502E-2</v>
      </c>
      <c r="T798" s="17">
        <v>225047.87</v>
      </c>
      <c r="U798" s="16">
        <v>6.8766985031326694E-2</v>
      </c>
      <c r="V798" s="18">
        <v>4.4105090080860503</v>
      </c>
      <c r="W798" s="16">
        <v>9.5440742848571403E-2</v>
      </c>
      <c r="X798" s="18">
        <v>2.3252170749272101</v>
      </c>
      <c r="Y798" s="16">
        <v>0.11167544757841399</v>
      </c>
      <c r="Z798" s="15">
        <v>992830.73</v>
      </c>
      <c r="AA798" s="16">
        <v>0.18301385997014499</v>
      </c>
      <c r="AB798" s="17">
        <v>221615.72</v>
      </c>
      <c r="AC798" s="16">
        <v>0.12832061542468801</v>
      </c>
      <c r="AD798" s="17">
        <v>422241.17</v>
      </c>
      <c r="AE798" s="16">
        <v>0.121354052512229</v>
      </c>
      <c r="AF798" s="18">
        <v>4.4799652750265198</v>
      </c>
      <c r="AG798" s="16">
        <v>4.8473141231112502E-2</v>
      </c>
      <c r="AH798" s="18">
        <v>2.3513356833489301</v>
      </c>
      <c r="AI798" s="16">
        <v>5.4986921677213099E-2</v>
      </c>
      <c r="AJ798" s="15">
        <v>1964125.89</v>
      </c>
      <c r="AK798" s="16">
        <v>0.68480104066680902</v>
      </c>
      <c r="AL798" s="17">
        <v>434167.65</v>
      </c>
      <c r="AM798" s="16">
        <v>0.53468722249765999</v>
      </c>
      <c r="AN798" s="17">
        <v>828846.15</v>
      </c>
      <c r="AO798" s="16">
        <v>0.54701633784507597</v>
      </c>
      <c r="AP798" s="18">
        <v>4.5238881570287397</v>
      </c>
      <c r="AQ798" s="16">
        <v>9.7813949297657493E-2</v>
      </c>
      <c r="AR798" s="18">
        <v>2.3697110615763899</v>
      </c>
      <c r="AS798" s="16">
        <v>8.9064801354108894E-2</v>
      </c>
    </row>
    <row r="799" spans="2:45" x14ac:dyDescent="0.2">
      <c r="B799" s="29"/>
      <c r="C799" s="29"/>
      <c r="D799" s="29"/>
      <c r="E799" s="14" t="s">
        <v>280</v>
      </c>
      <c r="F799" s="15">
        <v>30746.16</v>
      </c>
      <c r="G799" s="16">
        <v>-8.3307767097103705E-2</v>
      </c>
      <c r="H799" s="17">
        <v>4196.7</v>
      </c>
      <c r="I799" s="16">
        <v>-9.6333396496184401E-2</v>
      </c>
      <c r="J799" s="17">
        <v>9503.0400000000009</v>
      </c>
      <c r="K799" s="16">
        <v>-0.10367282262172001</v>
      </c>
      <c r="L799" s="18">
        <v>7.3262706412181</v>
      </c>
      <c r="M799" s="16">
        <v>1.44141980555395E-2</v>
      </c>
      <c r="N799" s="18">
        <v>3.2354025659157499</v>
      </c>
      <c r="O799" s="16">
        <v>2.2720560124242901E-2</v>
      </c>
      <c r="P799" s="15">
        <v>89360.5</v>
      </c>
      <c r="Q799" s="16">
        <v>-4.99849089203643E-2</v>
      </c>
      <c r="R799" s="17">
        <v>12317.02</v>
      </c>
      <c r="S799" s="16">
        <v>-5.4348936000325497E-2</v>
      </c>
      <c r="T799" s="17">
        <v>28006.69</v>
      </c>
      <c r="U799" s="16">
        <v>-6.0801588744115398E-2</v>
      </c>
      <c r="V799" s="18">
        <v>7.2550422098851799</v>
      </c>
      <c r="W799" s="16">
        <v>4.6148386504250198E-3</v>
      </c>
      <c r="X799" s="18">
        <v>3.1906840829815999</v>
      </c>
      <c r="Y799" s="16">
        <v>1.1516927301109E-2</v>
      </c>
      <c r="Z799" s="15">
        <v>177187.22</v>
      </c>
      <c r="AA799" s="16">
        <v>-2.13662965945676E-2</v>
      </c>
      <c r="AB799" s="17">
        <v>24858.6</v>
      </c>
      <c r="AC799" s="16">
        <v>-6.39405049928917E-3</v>
      </c>
      <c r="AD799" s="17">
        <v>55777.97</v>
      </c>
      <c r="AE799" s="16">
        <v>-2.7687170930379298E-2</v>
      </c>
      <c r="AF799" s="18">
        <v>7.1278036574867496</v>
      </c>
      <c r="AG799" s="16">
        <v>-1.5068595455574801E-2</v>
      </c>
      <c r="AH799" s="18">
        <v>3.1766523593454501</v>
      </c>
      <c r="AI799" s="16">
        <v>6.5008648933080598E-3</v>
      </c>
      <c r="AJ799" s="15">
        <v>477288.75</v>
      </c>
      <c r="AK799" s="16">
        <v>9.4082091283256494E-2</v>
      </c>
      <c r="AL799" s="17">
        <v>67155.460000000006</v>
      </c>
      <c r="AM799" s="16">
        <v>0.13849809471771399</v>
      </c>
      <c r="AN799" s="17">
        <v>150503.09</v>
      </c>
      <c r="AO799" s="16">
        <v>7.9956779653658799E-2</v>
      </c>
      <c r="AP799" s="18">
        <v>7.1072218104082703</v>
      </c>
      <c r="AQ799" s="16">
        <v>-3.9012804360880303E-2</v>
      </c>
      <c r="AR799" s="18">
        <v>3.1712887090889601</v>
      </c>
      <c r="AS799" s="16">
        <v>1.30795156766622E-2</v>
      </c>
    </row>
    <row r="800" spans="2:45" x14ac:dyDescent="0.2">
      <c r="B800" s="29"/>
      <c r="C800" s="29"/>
      <c r="D800" s="29"/>
      <c r="E800" s="14" t="s">
        <v>281</v>
      </c>
      <c r="F800" s="15">
        <v>106347.55</v>
      </c>
      <c r="G800" s="16">
        <v>0.93673778461231405</v>
      </c>
      <c r="H800" s="17">
        <v>21716.93</v>
      </c>
      <c r="I800" s="16">
        <v>0.79361952711787698</v>
      </c>
      <c r="J800" s="17">
        <v>39500.36</v>
      </c>
      <c r="K800" s="16">
        <v>0.76244037316992297</v>
      </c>
      <c r="L800" s="18">
        <v>4.89698820229194</v>
      </c>
      <c r="M800" s="16">
        <v>7.9792985820359305E-2</v>
      </c>
      <c r="N800" s="18">
        <v>2.6923185003883501</v>
      </c>
      <c r="O800" s="16">
        <v>9.8895494052317595E-2</v>
      </c>
      <c r="P800" s="15">
        <v>307960.40999999997</v>
      </c>
      <c r="Q800" s="16">
        <v>0.99467075929001303</v>
      </c>
      <c r="R800" s="17">
        <v>67481.78</v>
      </c>
      <c r="S800" s="16">
        <v>0.78879804053848102</v>
      </c>
      <c r="T800" s="17">
        <v>122426.83</v>
      </c>
      <c r="U800" s="16">
        <v>0.79206803096495104</v>
      </c>
      <c r="V800" s="18">
        <v>4.5636082806351599</v>
      </c>
      <c r="W800" s="16">
        <v>0.115089973315019</v>
      </c>
      <c r="X800" s="18">
        <v>2.51546503327743</v>
      </c>
      <c r="Y800" s="16">
        <v>0.11305526621998301</v>
      </c>
      <c r="Z800" s="15">
        <v>558456.26</v>
      </c>
      <c r="AA800" s="16">
        <v>1.0050349167288799</v>
      </c>
      <c r="AB800" s="17">
        <v>120721.65</v>
      </c>
      <c r="AC800" s="16">
        <v>0.781019215329539</v>
      </c>
      <c r="AD800" s="17">
        <v>219807.87</v>
      </c>
      <c r="AE800" s="16">
        <v>0.79478583574378303</v>
      </c>
      <c r="AF800" s="18">
        <v>4.6259826634244998</v>
      </c>
      <c r="AG800" s="16">
        <v>0.125779497195316</v>
      </c>
      <c r="AH800" s="18">
        <v>2.54065634683599</v>
      </c>
      <c r="AI800" s="16">
        <v>0.117144383913622</v>
      </c>
      <c r="AJ800" s="15">
        <v>1138086.07</v>
      </c>
      <c r="AK800" s="16">
        <v>1.0634636614271</v>
      </c>
      <c r="AL800" s="17">
        <v>243039.78</v>
      </c>
      <c r="AM800" s="16">
        <v>0.77538872457664998</v>
      </c>
      <c r="AN800" s="17">
        <v>446304</v>
      </c>
      <c r="AO800" s="16">
        <v>0.76711536661514601</v>
      </c>
      <c r="AP800" s="18">
        <v>4.6827151917270502</v>
      </c>
      <c r="AQ800" s="16">
        <v>0.16226020412467501</v>
      </c>
      <c r="AR800" s="18">
        <v>2.5500243555961899</v>
      </c>
      <c r="AS800" s="16">
        <v>0.16770172474907699</v>
      </c>
    </row>
    <row r="801" spans="2:45" x14ac:dyDescent="0.2">
      <c r="B801" s="29"/>
      <c r="C801" s="29"/>
      <c r="D801" s="29"/>
      <c r="E801" s="14" t="s">
        <v>282</v>
      </c>
      <c r="F801" s="15">
        <v>149361.79999999999</v>
      </c>
      <c r="G801" s="16">
        <v>3.3410529147415997E-2</v>
      </c>
      <c r="H801" s="17">
        <v>24767.16</v>
      </c>
      <c r="I801" s="16">
        <v>-3.6829081530470202E-2</v>
      </c>
      <c r="J801" s="17">
        <v>47375.21</v>
      </c>
      <c r="K801" s="16">
        <v>-2.0208941197492801E-2</v>
      </c>
      <c r="L801" s="18">
        <v>6.0306389590086198</v>
      </c>
      <c r="M801" s="16">
        <v>7.29253856516935E-2</v>
      </c>
      <c r="N801" s="18">
        <v>3.1527416976093598</v>
      </c>
      <c r="O801" s="16">
        <v>5.4725412998197803E-2</v>
      </c>
      <c r="P801" s="15">
        <v>503758.37</v>
      </c>
      <c r="Q801" s="16">
        <v>8.8138510959192506E-2</v>
      </c>
      <c r="R801" s="17">
        <v>85253.42</v>
      </c>
      <c r="S801" s="16">
        <v>4.29844036962128E-2</v>
      </c>
      <c r="T801" s="17">
        <v>164056.53</v>
      </c>
      <c r="U801" s="16">
        <v>6.6848449626240897E-2</v>
      </c>
      <c r="V801" s="18">
        <v>5.9089520396952997</v>
      </c>
      <c r="W801" s="16">
        <v>4.3293175912275203E-2</v>
      </c>
      <c r="X801" s="18">
        <v>3.0706389437835799</v>
      </c>
      <c r="Y801" s="16">
        <v>1.9956031562318299E-2</v>
      </c>
      <c r="Z801" s="15">
        <v>968291.41</v>
      </c>
      <c r="AA801" s="16">
        <v>0.13730724200758601</v>
      </c>
      <c r="AB801" s="17">
        <v>164230.6</v>
      </c>
      <c r="AC801" s="16">
        <v>0.10294747751467501</v>
      </c>
      <c r="AD801" s="17">
        <v>315706.58</v>
      </c>
      <c r="AE801" s="16">
        <v>0.13026131583876599</v>
      </c>
      <c r="AF801" s="18">
        <v>5.8959256679327696</v>
      </c>
      <c r="AG801" s="16">
        <v>3.1152675166668298E-2</v>
      </c>
      <c r="AH801" s="18">
        <v>3.0670612250147</v>
      </c>
      <c r="AI801" s="16">
        <v>6.2338912869815003E-3</v>
      </c>
      <c r="AJ801" s="15">
        <v>1849592.54</v>
      </c>
      <c r="AK801" s="16">
        <v>0.30126493578830299</v>
      </c>
      <c r="AL801" s="17">
        <v>315399.03000000003</v>
      </c>
      <c r="AM801" s="16">
        <v>0.376801590145248</v>
      </c>
      <c r="AN801" s="17">
        <v>601693.14</v>
      </c>
      <c r="AO801" s="16">
        <v>0.33886724754037401</v>
      </c>
      <c r="AP801" s="18">
        <v>5.8642936853673904</v>
      </c>
      <c r="AQ801" s="16">
        <v>-5.4863863390058998E-2</v>
      </c>
      <c r="AR801" s="18">
        <v>3.0739797698208799</v>
      </c>
      <c r="AS801" s="16">
        <v>-2.8085168130857801E-2</v>
      </c>
    </row>
    <row r="802" spans="2:45" x14ac:dyDescent="0.2">
      <c r="B802" s="29"/>
      <c r="C802" s="29"/>
      <c r="D802" s="29"/>
      <c r="E802" s="14" t="s">
        <v>283</v>
      </c>
      <c r="F802" s="15">
        <v>158866.56</v>
      </c>
      <c r="G802" s="16">
        <v>0.24376740583975001</v>
      </c>
      <c r="H802" s="17">
        <v>25975.91</v>
      </c>
      <c r="I802" s="16">
        <v>-4.4842125932280402E-2</v>
      </c>
      <c r="J802" s="17">
        <v>52668.86</v>
      </c>
      <c r="K802" s="16">
        <v>0.30307665853927102</v>
      </c>
      <c r="L802" s="18">
        <v>6.1159189418195599</v>
      </c>
      <c r="M802" s="16">
        <v>0.302158982936436</v>
      </c>
      <c r="N802" s="18">
        <v>3.0163280541861002</v>
      </c>
      <c r="O802" s="16">
        <v>-4.5514784038879999E-2</v>
      </c>
      <c r="P802" s="15">
        <v>515507.16</v>
      </c>
      <c r="Q802" s="16">
        <v>0.31755745263018698</v>
      </c>
      <c r="R802" s="17">
        <v>82994.759999999995</v>
      </c>
      <c r="S802" s="16">
        <v>4.5156434141310799E-3</v>
      </c>
      <c r="T802" s="17">
        <v>168138.31</v>
      </c>
      <c r="U802" s="16">
        <v>0.36418742406793497</v>
      </c>
      <c r="V802" s="18">
        <v>6.2113217750132703</v>
      </c>
      <c r="W802" s="16">
        <v>0.31163457858365901</v>
      </c>
      <c r="X802" s="18">
        <v>3.0659708664848599</v>
      </c>
      <c r="Y802" s="16">
        <v>-3.41814992684073E-2</v>
      </c>
      <c r="Z802" s="15">
        <v>977773.54</v>
      </c>
      <c r="AA802" s="16">
        <v>0.38370143811339702</v>
      </c>
      <c r="AB802" s="17">
        <v>156772.82999999999</v>
      </c>
      <c r="AC802" s="16">
        <v>4.7030083355500997E-2</v>
      </c>
      <c r="AD802" s="17">
        <v>314983.03999999998</v>
      </c>
      <c r="AE802" s="16">
        <v>0.42410536162039197</v>
      </c>
      <c r="AF802" s="18">
        <v>6.2368813524639402</v>
      </c>
      <c r="AG802" s="16">
        <v>0.32154888394317899</v>
      </c>
      <c r="AH802" s="18">
        <v>3.10421011874163</v>
      </c>
      <c r="AI802" s="16">
        <v>-2.8371442588364802E-2</v>
      </c>
      <c r="AJ802" s="15">
        <v>1883039.77</v>
      </c>
      <c r="AK802" s="16">
        <v>0.56963778959789102</v>
      </c>
      <c r="AL802" s="17">
        <v>338612.7</v>
      </c>
      <c r="AM802" s="16">
        <v>0.219823426194102</v>
      </c>
      <c r="AN802" s="17">
        <v>601765.09</v>
      </c>
      <c r="AO802" s="16">
        <v>0.61313979929854101</v>
      </c>
      <c r="AP802" s="18">
        <v>5.5610429555654601</v>
      </c>
      <c r="AQ802" s="16">
        <v>0.286774590397254</v>
      </c>
      <c r="AR802" s="18">
        <v>3.1291941013062101</v>
      </c>
      <c r="AS802" s="16">
        <v>-2.6967290571819399E-2</v>
      </c>
    </row>
    <row r="803" spans="2:45" x14ac:dyDescent="0.2">
      <c r="B803" s="29"/>
      <c r="C803" s="29"/>
      <c r="D803" s="29"/>
      <c r="E803" s="14" t="s">
        <v>284</v>
      </c>
      <c r="F803" s="15">
        <v>276665.43</v>
      </c>
      <c r="G803" s="16">
        <v>1.1997476533623199</v>
      </c>
      <c r="H803" s="17">
        <v>69628.33</v>
      </c>
      <c r="I803" s="16">
        <v>1.04189489341012</v>
      </c>
      <c r="J803" s="17">
        <v>118411.56</v>
      </c>
      <c r="K803" s="16">
        <v>1.05513150429444</v>
      </c>
      <c r="L803" s="18">
        <v>3.9734606589013399</v>
      </c>
      <c r="M803" s="16">
        <v>7.7306995801618206E-2</v>
      </c>
      <c r="N803" s="18">
        <v>2.3364731450206402</v>
      </c>
      <c r="O803" s="16">
        <v>7.0368318896230006E-2</v>
      </c>
      <c r="P803" s="15">
        <v>777735.92</v>
      </c>
      <c r="Q803" s="16">
        <v>1.0032839770003601</v>
      </c>
      <c r="R803" s="17">
        <v>218854.91</v>
      </c>
      <c r="S803" s="16">
        <v>0.80354566568295904</v>
      </c>
      <c r="T803" s="17">
        <v>371567.43</v>
      </c>
      <c r="U803" s="16">
        <v>0.83123913407324002</v>
      </c>
      <c r="V803" s="18">
        <v>3.55365991103421</v>
      </c>
      <c r="W803" s="16">
        <v>0.11074757635358699</v>
      </c>
      <c r="X803" s="18">
        <v>2.0931218863827801</v>
      </c>
      <c r="Y803" s="16">
        <v>9.3949959743620998E-2</v>
      </c>
      <c r="Z803" s="15">
        <v>1391518.13</v>
      </c>
      <c r="AA803" s="16">
        <v>0.93219661204464999</v>
      </c>
      <c r="AB803" s="17">
        <v>380760.25</v>
      </c>
      <c r="AC803" s="16">
        <v>0.77101340961765297</v>
      </c>
      <c r="AD803" s="17">
        <v>649921.81999999995</v>
      </c>
      <c r="AE803" s="16">
        <v>0.80305617054102696</v>
      </c>
      <c r="AF803" s="18">
        <v>3.6545782549517698</v>
      </c>
      <c r="AG803" s="16">
        <v>9.1011847539762394E-2</v>
      </c>
      <c r="AH803" s="18">
        <v>2.1410546425414698</v>
      </c>
      <c r="AI803" s="16">
        <v>7.1623082859849793E-2</v>
      </c>
      <c r="AJ803" s="15">
        <v>2612689.84</v>
      </c>
      <c r="AK803" s="16">
        <v>0.89412734505378899</v>
      </c>
      <c r="AL803" s="17">
        <v>703887.19</v>
      </c>
      <c r="AM803" s="16">
        <v>0.57644642263441104</v>
      </c>
      <c r="AN803" s="17">
        <v>1206863.8999999999</v>
      </c>
      <c r="AO803" s="16">
        <v>0.60322945156700702</v>
      </c>
      <c r="AP803" s="18">
        <v>3.7118019437177101</v>
      </c>
      <c r="AQ803" s="16">
        <v>0.201517106993397</v>
      </c>
      <c r="AR803" s="18">
        <v>2.1648587218492499</v>
      </c>
      <c r="AS803" s="16">
        <v>0.181444953623111</v>
      </c>
    </row>
    <row r="804" spans="2:45" x14ac:dyDescent="0.2">
      <c r="B804" s="29"/>
      <c r="C804" s="29"/>
      <c r="D804" s="29"/>
      <c r="E804" s="14" t="s">
        <v>285</v>
      </c>
      <c r="F804" s="15">
        <v>139239.92000000001</v>
      </c>
      <c r="G804" s="16">
        <v>1.1566279018619099</v>
      </c>
      <c r="H804" s="17">
        <v>44834.35</v>
      </c>
      <c r="I804" s="16">
        <v>1.1096125098283001</v>
      </c>
      <c r="J804" s="17">
        <v>71895.570000000007</v>
      </c>
      <c r="K804" s="16">
        <v>1.10637559196024</v>
      </c>
      <c r="L804" s="18">
        <v>3.1056526970949698</v>
      </c>
      <c r="M804" s="16">
        <v>2.22862690729125E-2</v>
      </c>
      <c r="N804" s="18">
        <v>1.9366967950876499</v>
      </c>
      <c r="O804" s="16">
        <v>2.3857240889744301E-2</v>
      </c>
      <c r="P804" s="15">
        <v>348609.71</v>
      </c>
      <c r="Q804" s="16">
        <v>0.65347532714516299</v>
      </c>
      <c r="R804" s="17">
        <v>134139.34</v>
      </c>
      <c r="S804" s="16">
        <v>0.63549058862832197</v>
      </c>
      <c r="T804" s="17">
        <v>214226.89</v>
      </c>
      <c r="U804" s="16">
        <v>0.62570219128834703</v>
      </c>
      <c r="V804" s="18">
        <v>2.5988625708162898</v>
      </c>
      <c r="W804" s="16">
        <v>1.09965405132196E-2</v>
      </c>
      <c r="X804" s="18">
        <v>1.62729202669189</v>
      </c>
      <c r="Y804" s="16">
        <v>1.7083778324002999E-2</v>
      </c>
      <c r="Z804" s="15">
        <v>593806.49</v>
      </c>
      <c r="AA804" s="16">
        <v>0.447700301519666</v>
      </c>
      <c r="AB804" s="17">
        <v>223797.63</v>
      </c>
      <c r="AC804" s="16">
        <v>0.494124583269687</v>
      </c>
      <c r="AD804" s="17">
        <v>357890.17</v>
      </c>
      <c r="AE804" s="16">
        <v>0.48577593053269202</v>
      </c>
      <c r="AF804" s="18">
        <v>2.6533189381853601</v>
      </c>
      <c r="AG804" s="16">
        <v>-3.1071225431835901E-2</v>
      </c>
      <c r="AH804" s="18">
        <v>1.65918636435306</v>
      </c>
      <c r="AI804" s="16">
        <v>-2.5626763922184301E-2</v>
      </c>
      <c r="AJ804" s="15">
        <v>1100600.8600000001</v>
      </c>
      <c r="AK804" s="16">
        <v>0.27839024798312201</v>
      </c>
      <c r="AL804" s="17">
        <v>421170.58</v>
      </c>
      <c r="AM804" s="16">
        <v>0.24488265614562901</v>
      </c>
      <c r="AN804" s="17">
        <v>674998.51</v>
      </c>
      <c r="AO804" s="16">
        <v>0.23893997676807999</v>
      </c>
      <c r="AP804" s="18">
        <v>2.6131950147135199</v>
      </c>
      <c r="AQ804" s="16">
        <v>2.6916265297837999E-2</v>
      </c>
      <c r="AR804" s="18">
        <v>1.6305233918220099</v>
      </c>
      <c r="AS804" s="16">
        <v>3.18419551832946E-2</v>
      </c>
    </row>
    <row r="805" spans="2:45" x14ac:dyDescent="0.2">
      <c r="B805" s="29"/>
      <c r="C805" s="29"/>
      <c r="D805" s="29"/>
      <c r="E805" s="14" t="s">
        <v>286</v>
      </c>
      <c r="F805" s="15">
        <v>104507.97</v>
      </c>
      <c r="G805" s="16">
        <v>0.40452032904931301</v>
      </c>
      <c r="H805" s="17">
        <v>21815.18</v>
      </c>
      <c r="I805" s="16">
        <v>0.66467731166180199</v>
      </c>
      <c r="J805" s="17">
        <v>30094.77</v>
      </c>
      <c r="K805" s="16">
        <v>0.417650794069515</v>
      </c>
      <c r="L805" s="18">
        <v>4.7906077327805701</v>
      </c>
      <c r="M805" s="16">
        <v>-0.15628072827687001</v>
      </c>
      <c r="N805" s="18">
        <v>3.4726289650992501</v>
      </c>
      <c r="O805" s="16">
        <v>-9.2621293446392208E-3</v>
      </c>
      <c r="P805" s="15">
        <v>322654.86</v>
      </c>
      <c r="Q805" s="16">
        <v>0.42357659706210699</v>
      </c>
      <c r="R805" s="17">
        <v>72354.19</v>
      </c>
      <c r="S805" s="16">
        <v>0.83706611506248596</v>
      </c>
      <c r="T805" s="17">
        <v>97324.17</v>
      </c>
      <c r="U805" s="16">
        <v>0.486636198956925</v>
      </c>
      <c r="V805" s="18">
        <v>4.4593804450025596</v>
      </c>
      <c r="W805" s="16">
        <v>-0.22508145711800601</v>
      </c>
      <c r="X805" s="18">
        <v>3.3152593030076698</v>
      </c>
      <c r="Y805" s="16">
        <v>-4.2417641881088902E-2</v>
      </c>
      <c r="Z805" s="15">
        <v>604446.44999999995</v>
      </c>
      <c r="AA805" s="16">
        <v>0.41029077102352302</v>
      </c>
      <c r="AB805" s="17">
        <v>135307.64000000001</v>
      </c>
      <c r="AC805" s="16">
        <v>0.83894397028282097</v>
      </c>
      <c r="AD805" s="17">
        <v>182048.39</v>
      </c>
      <c r="AE805" s="16">
        <v>0.46429489816806702</v>
      </c>
      <c r="AF805" s="18">
        <v>4.4672011868657204</v>
      </c>
      <c r="AG805" s="16">
        <v>-0.23309747669656999</v>
      </c>
      <c r="AH805" s="18">
        <v>3.32025155509477</v>
      </c>
      <c r="AI805" s="16">
        <v>-3.6880636005838997E-2</v>
      </c>
      <c r="AJ805" s="15">
        <v>1228374.76</v>
      </c>
      <c r="AK805" s="16">
        <v>0.10488032989001</v>
      </c>
      <c r="AL805" s="17">
        <v>246905.86</v>
      </c>
      <c r="AM805" s="16">
        <v>0.34072570255698897</v>
      </c>
      <c r="AN805" s="17">
        <v>356409.47</v>
      </c>
      <c r="AO805" s="16">
        <v>0.12391693818599001</v>
      </c>
      <c r="AP805" s="18">
        <v>4.97507333361792</v>
      </c>
      <c r="AQ805" s="16">
        <v>-0.175908742718352</v>
      </c>
      <c r="AR805" s="18">
        <v>3.4465267154657799</v>
      </c>
      <c r="AS805" s="16">
        <v>-1.6937735920863999E-2</v>
      </c>
    </row>
    <row r="806" spans="2:45" x14ac:dyDescent="0.2">
      <c r="B806" s="29"/>
      <c r="C806" s="29"/>
      <c r="D806" s="29"/>
      <c r="E806" s="14" t="s">
        <v>287</v>
      </c>
      <c r="F806" s="15">
        <v>129063.95</v>
      </c>
      <c r="G806" s="16">
        <v>0.46975836390586201</v>
      </c>
      <c r="H806" s="17">
        <v>28397.75</v>
      </c>
      <c r="I806" s="16">
        <v>0.67562271427542997</v>
      </c>
      <c r="J806" s="17">
        <v>38086.46</v>
      </c>
      <c r="K806" s="16">
        <v>0.42108036025440798</v>
      </c>
      <c r="L806" s="18">
        <v>4.5448653502478198</v>
      </c>
      <c r="M806" s="16">
        <v>-0.12285841473483999</v>
      </c>
      <c r="N806" s="18">
        <v>3.3887095308936601</v>
      </c>
      <c r="O806" s="16">
        <v>3.42542230635988E-2</v>
      </c>
      <c r="P806" s="15">
        <v>408732.9</v>
      </c>
      <c r="Q806" s="16">
        <v>0.51183877542852796</v>
      </c>
      <c r="R806" s="17">
        <v>99456.98</v>
      </c>
      <c r="S806" s="16">
        <v>0.94285914097467105</v>
      </c>
      <c r="T806" s="17">
        <v>126989.6</v>
      </c>
      <c r="U806" s="16">
        <v>0.52793192036584802</v>
      </c>
      <c r="V806" s="18">
        <v>4.1096451953397297</v>
      </c>
      <c r="W806" s="16">
        <v>-0.22184848940202301</v>
      </c>
      <c r="X806" s="18">
        <v>3.2186328644235398</v>
      </c>
      <c r="Y806" s="16">
        <v>-1.0532632195724499E-2</v>
      </c>
      <c r="Z806" s="15">
        <v>758287.41</v>
      </c>
      <c r="AA806" s="16">
        <v>0.43626581583061702</v>
      </c>
      <c r="AB806" s="17">
        <v>183237.8</v>
      </c>
      <c r="AC806" s="16">
        <v>0.85158411167356696</v>
      </c>
      <c r="AD806" s="17">
        <v>235844.4</v>
      </c>
      <c r="AE806" s="16">
        <v>0.45553501856013201</v>
      </c>
      <c r="AF806" s="18">
        <v>4.1382695601016799</v>
      </c>
      <c r="AG806" s="16">
        <v>-0.22430430960414899</v>
      </c>
      <c r="AH806" s="18">
        <v>3.2152020993502499</v>
      </c>
      <c r="AI806" s="16">
        <v>-1.3238570342730099E-2</v>
      </c>
      <c r="AJ806" s="15">
        <v>1565976.81</v>
      </c>
      <c r="AK806" s="16">
        <v>0.149283208382406</v>
      </c>
      <c r="AL806" s="17">
        <v>349670.48</v>
      </c>
      <c r="AM806" s="16">
        <v>0.35667460720042599</v>
      </c>
      <c r="AN806" s="17">
        <v>484266.41</v>
      </c>
      <c r="AO806" s="16">
        <v>0.13767798125137301</v>
      </c>
      <c r="AP806" s="18">
        <v>4.4784358405090403</v>
      </c>
      <c r="AQ806" s="16">
        <v>-0.15286745820796599</v>
      </c>
      <c r="AR806" s="18">
        <v>3.23370933367028</v>
      </c>
      <c r="AS806" s="16">
        <v>1.02008013886912E-2</v>
      </c>
    </row>
    <row r="807" spans="2:45" x14ac:dyDescent="0.2">
      <c r="B807" s="29"/>
      <c r="C807" s="29"/>
      <c r="D807" s="29"/>
      <c r="E807" s="14" t="s">
        <v>288</v>
      </c>
      <c r="F807" s="15">
        <v>170717.85</v>
      </c>
      <c r="G807" s="16">
        <v>0.25672409597099699</v>
      </c>
      <c r="H807" s="17">
        <v>28124.240000000002</v>
      </c>
      <c r="I807" s="16">
        <v>0.23095373152097001</v>
      </c>
      <c r="J807" s="17">
        <v>56048.86</v>
      </c>
      <c r="K807" s="16">
        <v>0.220051746048193</v>
      </c>
      <c r="L807" s="18">
        <v>6.0701320284565901</v>
      </c>
      <c r="M807" s="16">
        <v>2.0935282773126802E-2</v>
      </c>
      <c r="N807" s="18">
        <v>3.0458755093323902</v>
      </c>
      <c r="O807" s="16">
        <v>3.00580283103466E-2</v>
      </c>
      <c r="P807" s="15">
        <v>559762.43000000005</v>
      </c>
      <c r="Q807" s="16">
        <v>0.19290469861034301</v>
      </c>
      <c r="R807" s="17">
        <v>92690.59</v>
      </c>
      <c r="S807" s="16">
        <v>0.18158857319721899</v>
      </c>
      <c r="T807" s="17">
        <v>185315.38</v>
      </c>
      <c r="U807" s="16">
        <v>0.18344817192229201</v>
      </c>
      <c r="V807" s="18">
        <v>6.0390426903097696</v>
      </c>
      <c r="W807" s="16">
        <v>9.5770437103201694E-3</v>
      </c>
      <c r="X807" s="18">
        <v>3.0205934877072802</v>
      </c>
      <c r="Y807" s="16">
        <v>7.99065553727683E-3</v>
      </c>
      <c r="Z807" s="15">
        <v>1051233.3</v>
      </c>
      <c r="AA807" s="16">
        <v>0.193267663615969</v>
      </c>
      <c r="AB807" s="17">
        <v>174182.62</v>
      </c>
      <c r="AC807" s="16">
        <v>0.189243658418418</v>
      </c>
      <c r="AD807" s="17">
        <v>347897.08</v>
      </c>
      <c r="AE807" s="16">
        <v>0.19421652456663699</v>
      </c>
      <c r="AF807" s="18">
        <v>6.0352364661870403</v>
      </c>
      <c r="AG807" s="16">
        <v>3.3836675680931701E-3</v>
      </c>
      <c r="AH807" s="18">
        <v>3.0216789977081699</v>
      </c>
      <c r="AI807" s="16">
        <v>-7.9454682726980705E-4</v>
      </c>
      <c r="AJ807" s="15">
        <v>1908732.28</v>
      </c>
      <c r="AK807" s="16">
        <v>0.51056545783877505</v>
      </c>
      <c r="AL807" s="17">
        <v>312579.34000000003</v>
      </c>
      <c r="AM807" s="16">
        <v>0.544024703657081</v>
      </c>
      <c r="AN807" s="17">
        <v>628399.88</v>
      </c>
      <c r="AO807" s="16">
        <v>0.54202512500246003</v>
      </c>
      <c r="AP807" s="18">
        <v>6.10639295610516</v>
      </c>
      <c r="AQ807" s="16">
        <v>-2.1670149278736499E-2</v>
      </c>
      <c r="AR807" s="18">
        <v>3.0374485112887002</v>
      </c>
      <c r="AS807" s="16">
        <v>-2.0401526961913101E-2</v>
      </c>
    </row>
    <row r="808" spans="2:45" x14ac:dyDescent="0.2">
      <c r="B808" s="29"/>
      <c r="C808" s="29"/>
      <c r="D808" s="29"/>
      <c r="E808" s="14" t="s">
        <v>289</v>
      </c>
      <c r="F808" s="15">
        <v>95170.03</v>
      </c>
      <c r="G808" s="16">
        <v>0.299629420694841</v>
      </c>
      <c r="H808" s="17">
        <v>21148.48</v>
      </c>
      <c r="I808" s="16">
        <v>0.34534027150472602</v>
      </c>
      <c r="J808" s="17">
        <v>38262.730000000003</v>
      </c>
      <c r="K808" s="16">
        <v>0.31587159440206403</v>
      </c>
      <c r="L808" s="18">
        <v>4.5000884224303599</v>
      </c>
      <c r="M808" s="16">
        <v>-3.39771668016444E-2</v>
      </c>
      <c r="N808" s="18">
        <v>2.4872775674919199</v>
      </c>
      <c r="O808" s="16">
        <v>-1.23432816517358E-2</v>
      </c>
      <c r="P808" s="15">
        <v>282114.75</v>
      </c>
      <c r="Q808" s="16">
        <v>0.22478655161771299</v>
      </c>
      <c r="R808" s="17">
        <v>67938.48</v>
      </c>
      <c r="S808" s="16">
        <v>0.27708374766486199</v>
      </c>
      <c r="T808" s="17">
        <v>122249.46</v>
      </c>
      <c r="U808" s="16">
        <v>0.26478522351879802</v>
      </c>
      <c r="V808" s="18">
        <v>4.1525031175263303</v>
      </c>
      <c r="W808" s="16">
        <v>-4.0950482803320101E-2</v>
      </c>
      <c r="X808" s="18">
        <v>2.3076973100740101</v>
      </c>
      <c r="Y808" s="16">
        <v>-3.1624872869564301E-2</v>
      </c>
      <c r="Z808" s="15">
        <v>517267.61</v>
      </c>
      <c r="AA808" s="16">
        <v>0.204260237819156</v>
      </c>
      <c r="AB808" s="17">
        <v>121253.24</v>
      </c>
      <c r="AC808" s="16">
        <v>0.25700368185978101</v>
      </c>
      <c r="AD808" s="17">
        <v>219510.04</v>
      </c>
      <c r="AE808" s="16">
        <v>0.24375771257411</v>
      </c>
      <c r="AF808" s="18">
        <v>4.2660106237161202</v>
      </c>
      <c r="AG808" s="16">
        <v>-4.1959657558511498E-2</v>
      </c>
      <c r="AH808" s="18">
        <v>2.3564644696889498</v>
      </c>
      <c r="AI808" s="16">
        <v>-3.1756566697551301E-2</v>
      </c>
      <c r="AJ808" s="15">
        <v>1013336.7</v>
      </c>
      <c r="AK808" s="16">
        <v>0.401006835747721</v>
      </c>
      <c r="AL808" s="17">
        <v>233208.08</v>
      </c>
      <c r="AM808" s="16">
        <v>0.37042737812183801</v>
      </c>
      <c r="AN808" s="17">
        <v>423985.86</v>
      </c>
      <c r="AO808" s="16">
        <v>0.35365611403323999</v>
      </c>
      <c r="AP808" s="18">
        <v>4.3452040769770903</v>
      </c>
      <c r="AQ808" s="16">
        <v>2.2313811088473599E-2</v>
      </c>
      <c r="AR808" s="18">
        <v>2.39002475224056</v>
      </c>
      <c r="AS808" s="16">
        <v>3.4979875038867E-2</v>
      </c>
    </row>
    <row r="809" spans="2:45" x14ac:dyDescent="0.2">
      <c r="B809" s="29"/>
      <c r="C809" s="29"/>
      <c r="D809" s="29"/>
      <c r="E809" s="14" t="s">
        <v>290</v>
      </c>
      <c r="F809" s="15">
        <v>42087.55</v>
      </c>
      <c r="G809" s="16">
        <v>4.5505616721511898E-2</v>
      </c>
      <c r="H809" s="17">
        <v>6775.53</v>
      </c>
      <c r="I809" s="16">
        <v>-3.9622569301225902E-2</v>
      </c>
      <c r="J809" s="17">
        <v>11603.33</v>
      </c>
      <c r="K809" s="16">
        <v>4.3433024529825497E-2</v>
      </c>
      <c r="L809" s="18">
        <v>6.2116985682300898</v>
      </c>
      <c r="M809" s="16">
        <v>8.8640344203838803E-2</v>
      </c>
      <c r="N809" s="18">
        <v>3.62719581361557</v>
      </c>
      <c r="O809" s="16">
        <v>1.9863202936482899E-3</v>
      </c>
      <c r="P809" s="15">
        <v>153127.76999999999</v>
      </c>
      <c r="Q809" s="16">
        <v>0.104764082213595</v>
      </c>
      <c r="R809" s="17">
        <v>27232.53</v>
      </c>
      <c r="S809" s="16">
        <v>0.102144712766814</v>
      </c>
      <c r="T809" s="17">
        <v>43291.56</v>
      </c>
      <c r="U809" s="16">
        <v>9.37341071305407E-2</v>
      </c>
      <c r="V809" s="18">
        <v>5.6229725993141297</v>
      </c>
      <c r="W809" s="16">
        <v>2.3766111804001898E-3</v>
      </c>
      <c r="X809" s="18">
        <v>3.5371275601988001</v>
      </c>
      <c r="Y809" s="16">
        <v>1.0084695184272701E-2</v>
      </c>
      <c r="Z809" s="15">
        <v>285003.59000000003</v>
      </c>
      <c r="AA809" s="16">
        <v>0.12841274236713601</v>
      </c>
      <c r="AB809" s="17">
        <v>51091.76</v>
      </c>
      <c r="AC809" s="16">
        <v>0.13374992233337199</v>
      </c>
      <c r="AD809" s="17">
        <v>79282.070000000007</v>
      </c>
      <c r="AE809" s="16">
        <v>0.102659847080872</v>
      </c>
      <c r="AF809" s="18">
        <v>5.5782691768692203</v>
      </c>
      <c r="AG809" s="16">
        <v>-4.7075460479425501E-3</v>
      </c>
      <c r="AH809" s="18">
        <v>3.59480510536619</v>
      </c>
      <c r="AI809" s="16">
        <v>2.33552489958181E-2</v>
      </c>
      <c r="AJ809" s="15">
        <v>569772.17000000004</v>
      </c>
      <c r="AK809" s="16">
        <v>8.4448273125908593E-2</v>
      </c>
      <c r="AL809" s="17">
        <v>99463.67</v>
      </c>
      <c r="AM809" s="16">
        <v>0.201822483376772</v>
      </c>
      <c r="AN809" s="17">
        <v>158557.99</v>
      </c>
      <c r="AO809" s="16">
        <v>5.7391490958241198E-2</v>
      </c>
      <c r="AP809" s="18">
        <v>5.7284450694409301</v>
      </c>
      <c r="AQ809" s="16">
        <v>-9.7663516762538802E-2</v>
      </c>
      <c r="AR809" s="18">
        <v>3.5934623666710199</v>
      </c>
      <c r="AS809" s="16">
        <v>2.5588235198628101E-2</v>
      </c>
    </row>
    <row r="810" spans="2:45" x14ac:dyDescent="0.2">
      <c r="B810" s="29"/>
      <c r="C810" s="29"/>
      <c r="D810" s="29"/>
      <c r="E810" s="14" t="s">
        <v>291</v>
      </c>
      <c r="F810" s="15">
        <v>29010.23</v>
      </c>
      <c r="G810" s="16">
        <v>-0.101134433094846</v>
      </c>
      <c r="H810" s="17">
        <v>3966.99</v>
      </c>
      <c r="I810" s="16">
        <v>-0.44401214851234</v>
      </c>
      <c r="J810" s="17">
        <v>8635.2199999999993</v>
      </c>
      <c r="K810" s="16">
        <v>-0.39766493864500002</v>
      </c>
      <c r="L810" s="18">
        <v>7.3129072672227604</v>
      </c>
      <c r="M810" s="16">
        <v>0.61670001331873303</v>
      </c>
      <c r="N810" s="18">
        <v>3.3595241348801799</v>
      </c>
      <c r="O810" s="16">
        <v>0.49230158523909601</v>
      </c>
      <c r="P810" s="15">
        <v>88083.37</v>
      </c>
      <c r="Q810" s="16">
        <v>5.7285188046844703E-2</v>
      </c>
      <c r="R810" s="17">
        <v>12745.31</v>
      </c>
      <c r="S810" s="16">
        <v>-0.14544626801425201</v>
      </c>
      <c r="T810" s="17">
        <v>26847.78</v>
      </c>
      <c r="U810" s="16">
        <v>-0.123774692585933</v>
      </c>
      <c r="V810" s="18">
        <v>6.9110417871358196</v>
      </c>
      <c r="W810" s="16">
        <v>0.237236639982841</v>
      </c>
      <c r="X810" s="18">
        <v>3.2808437047681398</v>
      </c>
      <c r="Y810" s="16">
        <v>0.206636214568061</v>
      </c>
      <c r="Z810" s="15">
        <v>169323.21</v>
      </c>
      <c r="AA810" s="16">
        <v>6.40818113330483E-2</v>
      </c>
      <c r="AB810" s="17">
        <v>25076.01</v>
      </c>
      <c r="AC810" s="16">
        <v>-4.8017830866441701E-2</v>
      </c>
      <c r="AD810" s="17">
        <v>53103.54</v>
      </c>
      <c r="AE810" s="16">
        <v>-3.2960377145806199E-2</v>
      </c>
      <c r="AF810" s="18">
        <v>6.7523984078806798</v>
      </c>
      <c r="AG810" s="16">
        <v>0.11775393051901099</v>
      </c>
      <c r="AH810" s="18">
        <v>3.1885484470526801</v>
      </c>
      <c r="AI810" s="16">
        <v>0.100349754224586</v>
      </c>
      <c r="AJ810" s="15">
        <v>371638.12</v>
      </c>
      <c r="AK810" s="16">
        <v>0.18472358095129299</v>
      </c>
      <c r="AL810" s="17">
        <v>57053.34</v>
      </c>
      <c r="AM810" s="16">
        <v>0.169877609873886</v>
      </c>
      <c r="AN810" s="17">
        <v>120507.62</v>
      </c>
      <c r="AO810" s="16">
        <v>0.15671865140316901</v>
      </c>
      <c r="AP810" s="18">
        <v>6.5138714052498896</v>
      </c>
      <c r="AQ810" s="16">
        <v>1.2690191650909E-2</v>
      </c>
      <c r="AR810" s="18">
        <v>3.0839387583955302</v>
      </c>
      <c r="AS810" s="16">
        <v>2.4210666538619301E-2</v>
      </c>
    </row>
    <row r="811" spans="2:45" x14ac:dyDescent="0.2">
      <c r="B811" s="29"/>
      <c r="C811" s="29"/>
      <c r="D811" s="29"/>
      <c r="E811" s="14" t="s">
        <v>292</v>
      </c>
      <c r="F811" s="15">
        <v>342071.63</v>
      </c>
      <c r="G811" s="16">
        <v>7.6595365132217402E-2</v>
      </c>
      <c r="H811" s="17">
        <v>57579.75</v>
      </c>
      <c r="I811" s="16">
        <v>7.1826459411237595E-2</v>
      </c>
      <c r="J811" s="17">
        <v>115067.34</v>
      </c>
      <c r="K811" s="16">
        <v>5.11471123845385E-2</v>
      </c>
      <c r="L811" s="18">
        <v>5.9408321501916896</v>
      </c>
      <c r="M811" s="16">
        <v>4.4493263616569101E-3</v>
      </c>
      <c r="N811" s="18">
        <v>2.9727951476066101</v>
      </c>
      <c r="O811" s="16">
        <v>2.4209982073726301E-2</v>
      </c>
      <c r="P811" s="15">
        <v>1098969.9099999999</v>
      </c>
      <c r="Q811" s="16">
        <v>0.23272109836819499</v>
      </c>
      <c r="R811" s="17">
        <v>181228.04</v>
      </c>
      <c r="S811" s="16">
        <v>0.24726456362129801</v>
      </c>
      <c r="T811" s="17">
        <v>359380.54</v>
      </c>
      <c r="U811" s="16">
        <v>0.209960324013542</v>
      </c>
      <c r="V811" s="18">
        <v>6.0640169700008899</v>
      </c>
      <c r="W811" s="16">
        <v>-1.1660288985423499E-2</v>
      </c>
      <c r="X811" s="18">
        <v>3.0579560874386802</v>
      </c>
      <c r="Y811" s="16">
        <v>1.8811174137639299E-2</v>
      </c>
      <c r="Z811" s="15">
        <v>2179444.89</v>
      </c>
      <c r="AA811" s="16">
        <v>0.459421589713573</v>
      </c>
      <c r="AB811" s="17">
        <v>358308.41</v>
      </c>
      <c r="AC811" s="16">
        <v>0.51242691462400602</v>
      </c>
      <c r="AD811" s="17">
        <v>707859.57</v>
      </c>
      <c r="AE811" s="16">
        <v>0.45751891691284702</v>
      </c>
      <c r="AF811" s="18">
        <v>6.0825948517367996</v>
      </c>
      <c r="AG811" s="16">
        <v>-3.5046536396511001E-2</v>
      </c>
      <c r="AH811" s="18">
        <v>3.07892268801282</v>
      </c>
      <c r="AI811" s="16">
        <v>1.30541894080951E-3</v>
      </c>
      <c r="AJ811" s="15">
        <v>4196398.28</v>
      </c>
      <c r="AK811" s="16">
        <v>0.59814495374137</v>
      </c>
      <c r="AL811" s="17">
        <v>695999.6</v>
      </c>
      <c r="AM811" s="16">
        <v>0.67152168745398799</v>
      </c>
      <c r="AN811" s="17">
        <v>1390840.46</v>
      </c>
      <c r="AO811" s="16">
        <v>0.62536220022577904</v>
      </c>
      <c r="AP811" s="18">
        <v>6.0293113386846802</v>
      </c>
      <c r="AQ811" s="16">
        <v>-4.3898164327369898E-2</v>
      </c>
      <c r="AR811" s="18">
        <v>3.0171672457673502</v>
      </c>
      <c r="AS811" s="16">
        <v>-1.67453423493104E-2</v>
      </c>
    </row>
    <row r="812" spans="2:45" x14ac:dyDescent="0.2">
      <c r="B812" s="29"/>
      <c r="C812" s="29"/>
      <c r="D812" s="29"/>
      <c r="E812" s="14" t="s">
        <v>293</v>
      </c>
      <c r="F812" s="15">
        <v>62950.67</v>
      </c>
      <c r="G812" s="16">
        <v>0.275102128618051</v>
      </c>
      <c r="H812" s="17">
        <v>12465.76</v>
      </c>
      <c r="I812" s="16">
        <v>0.41469238416458198</v>
      </c>
      <c r="J812" s="17">
        <v>22703.96</v>
      </c>
      <c r="K812" s="16">
        <v>0.40768062755485102</v>
      </c>
      <c r="L812" s="18">
        <v>5.0498862484116502</v>
      </c>
      <c r="M812" s="16">
        <v>-9.8671808167655806E-2</v>
      </c>
      <c r="N812" s="18">
        <v>2.7726735776490101</v>
      </c>
      <c r="O812" s="16">
        <v>-9.4182228796520204E-2</v>
      </c>
      <c r="P812" s="15">
        <v>197138.78</v>
      </c>
      <c r="Q812" s="16">
        <v>0.15125428160739299</v>
      </c>
      <c r="R812" s="17">
        <v>41906.76</v>
      </c>
      <c r="S812" s="16">
        <v>0.35540486430995799</v>
      </c>
      <c r="T812" s="17">
        <v>75749.539999999994</v>
      </c>
      <c r="U812" s="16">
        <v>0.35761887795299602</v>
      </c>
      <c r="V812" s="18">
        <v>4.7042238531444598</v>
      </c>
      <c r="W812" s="16">
        <v>-0.150619632611765</v>
      </c>
      <c r="X812" s="18">
        <v>2.60250794922319</v>
      </c>
      <c r="Y812" s="16">
        <v>-0.152004807606062</v>
      </c>
      <c r="Z812" s="15">
        <v>357718.57</v>
      </c>
      <c r="AA812" s="16">
        <v>0.105899446219535</v>
      </c>
      <c r="AB812" s="17">
        <v>74879.839999999997</v>
      </c>
      <c r="AC812" s="16">
        <v>0.320510760827797</v>
      </c>
      <c r="AD812" s="17">
        <v>136093.72</v>
      </c>
      <c r="AE812" s="16">
        <v>0.33189470323801401</v>
      </c>
      <c r="AF812" s="18">
        <v>4.7772347002878197</v>
      </c>
      <c r="AG812" s="16">
        <v>-0.16252144319803</v>
      </c>
      <c r="AH812" s="18">
        <v>2.6284722763107702</v>
      </c>
      <c r="AI812" s="16">
        <v>-0.16967952231437999</v>
      </c>
      <c r="AJ812" s="15">
        <v>660354.18999999994</v>
      </c>
      <c r="AK812" s="16">
        <v>0.44526698038402002</v>
      </c>
      <c r="AL812" s="17">
        <v>138732.54</v>
      </c>
      <c r="AM812" s="16">
        <v>0.53818078886951004</v>
      </c>
      <c r="AN812" s="17">
        <v>252598.76</v>
      </c>
      <c r="AO812" s="16">
        <v>0.576708689967115</v>
      </c>
      <c r="AP812" s="18">
        <v>4.7599084540656396</v>
      </c>
      <c r="AQ812" s="16">
        <v>-6.04049986567421E-2</v>
      </c>
      <c r="AR812" s="18">
        <v>2.6142416138543201</v>
      </c>
      <c r="AS812" s="16">
        <v>-8.3364612892338499E-2</v>
      </c>
    </row>
    <row r="813" spans="2:45" x14ac:dyDescent="0.2">
      <c r="B813" s="29"/>
      <c r="C813" s="29"/>
      <c r="D813" s="29"/>
      <c r="E813" s="14" t="s">
        <v>294</v>
      </c>
      <c r="F813" s="15">
        <v>153461.20000000001</v>
      </c>
      <c r="G813" s="16">
        <v>9.1279644444444502E-2</v>
      </c>
      <c r="H813" s="17">
        <v>21979.84</v>
      </c>
      <c r="I813" s="16">
        <v>0.17998245582012601</v>
      </c>
      <c r="J813" s="17">
        <v>42785.46</v>
      </c>
      <c r="K813" s="16">
        <v>8.7592378267095303E-2</v>
      </c>
      <c r="L813" s="18">
        <v>6.9819070566482697</v>
      </c>
      <c r="M813" s="16">
        <v>-7.5172991715398096E-2</v>
      </c>
      <c r="N813" s="18">
        <v>3.5867605490276402</v>
      </c>
      <c r="O813" s="16">
        <v>3.3903015973909302E-3</v>
      </c>
      <c r="P813" s="15">
        <v>517681.15</v>
      </c>
      <c r="Q813" s="16">
        <v>7.2406768734423907E-2</v>
      </c>
      <c r="R813" s="17">
        <v>75765.100000000006</v>
      </c>
      <c r="S813" s="16">
        <v>0.19986342495189999</v>
      </c>
      <c r="T813" s="17">
        <v>147108.6</v>
      </c>
      <c r="U813" s="16">
        <v>4.2912156624763401E-2</v>
      </c>
      <c r="V813" s="18">
        <v>6.8327125549890404</v>
      </c>
      <c r="W813" s="16">
        <v>-0.106225970028702</v>
      </c>
      <c r="X813" s="18">
        <v>3.5190406951055202</v>
      </c>
      <c r="Y813" s="16">
        <v>2.8281012856457299E-2</v>
      </c>
      <c r="Z813" s="15">
        <v>982680.86</v>
      </c>
      <c r="AA813" s="16">
        <v>6.8599323147075605E-2</v>
      </c>
      <c r="AB813" s="17">
        <v>140653.23000000001</v>
      </c>
      <c r="AC813" s="16">
        <v>0.18196200178168401</v>
      </c>
      <c r="AD813" s="17">
        <v>277194.34999999998</v>
      </c>
      <c r="AE813" s="16">
        <v>4.0905177876558903E-2</v>
      </c>
      <c r="AF813" s="18">
        <v>6.9865502555469199</v>
      </c>
      <c r="AG813" s="16">
        <v>-9.5910594810768704E-2</v>
      </c>
      <c r="AH813" s="18">
        <v>3.5450970050435702</v>
      </c>
      <c r="AI813" s="16">
        <v>2.66058290986818E-2</v>
      </c>
      <c r="AJ813" s="15">
        <v>1927058.25</v>
      </c>
      <c r="AK813" s="16">
        <v>5.91851471620174E-2</v>
      </c>
      <c r="AL813" s="17">
        <v>268671.44</v>
      </c>
      <c r="AM813" s="16">
        <v>0.15982263317394399</v>
      </c>
      <c r="AN813" s="17">
        <v>545016.38</v>
      </c>
      <c r="AO813" s="16">
        <v>3.22427136129423E-2</v>
      </c>
      <c r="AP813" s="18">
        <v>7.1725459542703902</v>
      </c>
      <c r="AQ813" s="16">
        <v>-8.6769720760255006E-2</v>
      </c>
      <c r="AR813" s="18">
        <v>3.5357804292047099</v>
      </c>
      <c r="AS813" s="16">
        <v>2.6100870651606899E-2</v>
      </c>
    </row>
    <row r="814" spans="2:45" x14ac:dyDescent="0.2">
      <c r="B814" s="29"/>
      <c r="C814" s="29"/>
      <c r="D814" s="29"/>
      <c r="E814" s="14" t="s">
        <v>295</v>
      </c>
      <c r="F814" s="15">
        <v>33872.39</v>
      </c>
      <c r="G814" s="16">
        <v>8.9452642548373804E-2</v>
      </c>
      <c r="H814" s="17">
        <v>5261.59</v>
      </c>
      <c r="I814" s="16">
        <v>5.7062094680928099E-2</v>
      </c>
      <c r="J814" s="17">
        <v>10083.790000000001</v>
      </c>
      <c r="K814" s="16">
        <v>4.54409262774624E-2</v>
      </c>
      <c r="L814" s="18">
        <v>6.4376718824537802</v>
      </c>
      <c r="M814" s="16">
        <v>3.0642048400404201E-2</v>
      </c>
      <c r="N814" s="18">
        <v>3.3590931584255501</v>
      </c>
      <c r="O814" s="16">
        <v>4.2098711811125802E-2</v>
      </c>
      <c r="P814" s="15">
        <v>99242.01</v>
      </c>
      <c r="Q814" s="16">
        <v>-0.114010694327828</v>
      </c>
      <c r="R814" s="17">
        <v>15806.45</v>
      </c>
      <c r="S814" s="16">
        <v>-0.170964875842334</v>
      </c>
      <c r="T814" s="17">
        <v>29882.58</v>
      </c>
      <c r="U814" s="16">
        <v>-0.22070543539715601</v>
      </c>
      <c r="V814" s="18">
        <v>6.2785767835282398</v>
      </c>
      <c r="W814" s="16">
        <v>6.8699358875021502E-2</v>
      </c>
      <c r="X814" s="18">
        <v>3.3210656509578498</v>
      </c>
      <c r="Y814" s="16">
        <v>0.13691195334296</v>
      </c>
      <c r="Z814" s="15">
        <v>197304.95</v>
      </c>
      <c r="AA814" s="16">
        <v>-2.5539750016964999E-2</v>
      </c>
      <c r="AB814" s="17">
        <v>31855.59</v>
      </c>
      <c r="AC814" s="16">
        <v>-7.4131202087068193E-2</v>
      </c>
      <c r="AD814" s="17">
        <v>60051.62</v>
      </c>
      <c r="AE814" s="16">
        <v>-0.101706113992738</v>
      </c>
      <c r="AF814" s="18">
        <v>6.19373083342672</v>
      </c>
      <c r="AG814" s="16">
        <v>5.2482006283867302E-2</v>
      </c>
      <c r="AH814" s="18">
        <v>3.2855891314838801</v>
      </c>
      <c r="AI814" s="16">
        <v>8.4790028254914399E-2</v>
      </c>
      <c r="AJ814" s="15">
        <v>430294.43</v>
      </c>
      <c r="AK814" s="16">
        <v>-2.41240873015422E-2</v>
      </c>
      <c r="AL814" s="17">
        <v>68535.7</v>
      </c>
      <c r="AM814" s="16">
        <v>-2.50899330592773E-2</v>
      </c>
      <c r="AN814" s="17">
        <v>137201.32</v>
      </c>
      <c r="AO814" s="16">
        <v>-6.1184006643359302E-2</v>
      </c>
      <c r="AP814" s="18">
        <v>6.2783984113389097</v>
      </c>
      <c r="AQ814" s="16">
        <v>9.9070241500934806E-4</v>
      </c>
      <c r="AR814" s="18">
        <v>3.1362266048169198</v>
      </c>
      <c r="AS814" s="16">
        <v>3.94751683014187E-2</v>
      </c>
    </row>
    <row r="815" spans="2:45" x14ac:dyDescent="0.2">
      <c r="B815" s="29"/>
      <c r="C815" s="29"/>
      <c r="D815" s="29"/>
      <c r="E815" s="14" t="s">
        <v>296</v>
      </c>
      <c r="F815" s="15">
        <v>32363.11</v>
      </c>
      <c r="G815" s="16">
        <v>-4.3591600846026798E-2</v>
      </c>
      <c r="H815" s="17">
        <v>4774.47</v>
      </c>
      <c r="I815" s="16">
        <v>-0.122780295917674</v>
      </c>
      <c r="J815" s="17">
        <v>8685.7999999999993</v>
      </c>
      <c r="K815" s="16">
        <v>-9.3281611127233904E-2</v>
      </c>
      <c r="L815" s="18">
        <v>6.77836702293658</v>
      </c>
      <c r="M815" s="16">
        <v>9.0272362445947898E-2</v>
      </c>
      <c r="N815" s="18">
        <v>3.72597918441594</v>
      </c>
      <c r="O815" s="16">
        <v>5.4802032131477697E-2</v>
      </c>
      <c r="P815" s="15">
        <v>94824.25</v>
      </c>
      <c r="Q815" s="16">
        <v>-0.17450454646359601</v>
      </c>
      <c r="R815" s="17">
        <v>14220.12</v>
      </c>
      <c r="S815" s="16">
        <v>-0.258373347977989</v>
      </c>
      <c r="T815" s="17">
        <v>25989.33</v>
      </c>
      <c r="U815" s="16">
        <v>-0.26042566317965998</v>
      </c>
      <c r="V815" s="18">
        <v>6.6683157385451004</v>
      </c>
      <c r="W815" s="16">
        <v>0.113087631472964</v>
      </c>
      <c r="X815" s="18">
        <v>3.6485838611460899</v>
      </c>
      <c r="Y815" s="16">
        <v>0.116176444257741</v>
      </c>
      <c r="Z815" s="15">
        <v>195804.28</v>
      </c>
      <c r="AA815" s="16">
        <v>-8.2352515527024703E-2</v>
      </c>
      <c r="AB815" s="17">
        <v>30855.62</v>
      </c>
      <c r="AC815" s="16">
        <v>-0.111855845773722</v>
      </c>
      <c r="AD815" s="17">
        <v>54798.57</v>
      </c>
      <c r="AE815" s="16">
        <v>-0.13511962097048799</v>
      </c>
      <c r="AF815" s="18">
        <v>6.3458222521537397</v>
      </c>
      <c r="AG815" s="16">
        <v>3.3219078351531199E-2</v>
      </c>
      <c r="AH815" s="18">
        <v>3.5731640442442201</v>
      </c>
      <c r="AI815" s="16">
        <v>6.1010871240567498E-2</v>
      </c>
      <c r="AJ815" s="15">
        <v>440807.31</v>
      </c>
      <c r="AK815" s="16">
        <v>-5.7197457264355003E-2</v>
      </c>
      <c r="AL815" s="17">
        <v>69660.399999999994</v>
      </c>
      <c r="AM815" s="16">
        <v>-7.7328306786850504E-3</v>
      </c>
      <c r="AN815" s="17">
        <v>126071.02</v>
      </c>
      <c r="AO815" s="16">
        <v>-8.7590462209456293E-2</v>
      </c>
      <c r="AP815" s="18">
        <v>6.3279468679479303</v>
      </c>
      <c r="AQ815" s="16">
        <v>-4.9850109038176202E-2</v>
      </c>
      <c r="AR815" s="18">
        <v>3.4964999093368201</v>
      </c>
      <c r="AS815" s="16">
        <v>3.3310704991861298E-2</v>
      </c>
    </row>
    <row r="816" spans="2:45" x14ac:dyDescent="0.2">
      <c r="B816" s="29"/>
      <c r="C816" s="29"/>
      <c r="D816" s="29"/>
      <c r="E816" s="14" t="s">
        <v>297</v>
      </c>
      <c r="F816" s="15">
        <v>68087.95</v>
      </c>
      <c r="G816" s="16">
        <v>8.7070086280104902E-2</v>
      </c>
      <c r="H816" s="17">
        <v>11432.66</v>
      </c>
      <c r="I816" s="16">
        <v>0.20043932366835299</v>
      </c>
      <c r="J816" s="17">
        <v>22204.99</v>
      </c>
      <c r="K816" s="16">
        <v>0.216055444048007</v>
      </c>
      <c r="L816" s="18">
        <v>5.9555650216135199</v>
      </c>
      <c r="M816" s="16">
        <v>-9.4439789794464005E-2</v>
      </c>
      <c r="N816" s="18">
        <v>3.0663355398944101</v>
      </c>
      <c r="O816" s="16">
        <v>-0.10606864876040099</v>
      </c>
      <c r="P816" s="15">
        <v>223402.77</v>
      </c>
      <c r="Q816" s="16">
        <v>7.2253280171220402E-2</v>
      </c>
      <c r="R816" s="17">
        <v>37683</v>
      </c>
      <c r="S816" s="16">
        <v>0.24751625647792699</v>
      </c>
      <c r="T816" s="17">
        <v>72223.929999999993</v>
      </c>
      <c r="U816" s="16">
        <v>0.25574905997814101</v>
      </c>
      <c r="V816" s="18">
        <v>5.9284762359684704</v>
      </c>
      <c r="W816" s="16">
        <v>-0.14048953301941</v>
      </c>
      <c r="X816" s="18">
        <v>3.09319598088888</v>
      </c>
      <c r="Y816" s="16">
        <v>-0.146124560754292</v>
      </c>
      <c r="Z816" s="15">
        <v>404223.64</v>
      </c>
      <c r="AA816" s="16">
        <v>6.2265650689929002E-2</v>
      </c>
      <c r="AB816" s="17">
        <v>68555.360000000001</v>
      </c>
      <c r="AC816" s="16">
        <v>0.256957140104285</v>
      </c>
      <c r="AD816" s="17">
        <v>131152.45000000001</v>
      </c>
      <c r="AE816" s="16">
        <v>0.27204258775281098</v>
      </c>
      <c r="AF816" s="18">
        <v>5.89630978525968</v>
      </c>
      <c r="AG816" s="16">
        <v>-0.154891112196716</v>
      </c>
      <c r="AH816" s="18">
        <v>3.08208988852286</v>
      </c>
      <c r="AI816" s="16">
        <v>-0.16491345422127199</v>
      </c>
      <c r="AJ816" s="15">
        <v>768022.91</v>
      </c>
      <c r="AK816" s="16">
        <v>0.384176244787438</v>
      </c>
      <c r="AL816" s="17">
        <v>128728.53</v>
      </c>
      <c r="AM816" s="16">
        <v>0.60902617369131495</v>
      </c>
      <c r="AN816" s="17">
        <v>248393.68</v>
      </c>
      <c r="AO816" s="16">
        <v>0.61358700813738898</v>
      </c>
      <c r="AP816" s="18">
        <v>5.9662213962980903</v>
      </c>
      <c r="AQ816" s="16">
        <v>-0.13974286595229299</v>
      </c>
      <c r="AR816" s="18">
        <v>3.0919583380704401</v>
      </c>
      <c r="AS816" s="16">
        <v>-0.14217439914489999</v>
      </c>
    </row>
    <row r="817" spans="2:45" x14ac:dyDescent="0.2">
      <c r="B817" s="29"/>
      <c r="C817" s="29"/>
      <c r="D817" s="29"/>
      <c r="E817" s="14" t="s">
        <v>298</v>
      </c>
      <c r="F817" s="15">
        <v>75022.91</v>
      </c>
      <c r="G817" s="16">
        <v>0.13929678866530201</v>
      </c>
      <c r="H817" s="17">
        <v>18081.09</v>
      </c>
      <c r="I817" s="16">
        <v>0.27605252107512201</v>
      </c>
      <c r="J817" s="17">
        <v>20791.39</v>
      </c>
      <c r="K817" s="16">
        <v>0.139350389019128</v>
      </c>
      <c r="L817" s="18">
        <v>4.1492470863205702</v>
      </c>
      <c r="M817" s="16">
        <v>-0.107170927646927</v>
      </c>
      <c r="N817" s="18">
        <v>3.6083643277337401</v>
      </c>
      <c r="O817" s="16">
        <v>-4.7044661890279197E-5</v>
      </c>
      <c r="P817" s="15">
        <v>248447.21</v>
      </c>
      <c r="Q817" s="16">
        <v>0.165475994513546</v>
      </c>
      <c r="R817" s="17">
        <v>60237.59</v>
      </c>
      <c r="S817" s="16">
        <v>0.35207891572579603</v>
      </c>
      <c r="T817" s="17">
        <v>72137.83</v>
      </c>
      <c r="U817" s="16">
        <v>0.20267300197978499</v>
      </c>
      <c r="V817" s="18">
        <v>4.12445468020882</v>
      </c>
      <c r="W817" s="16">
        <v>-0.13801185643966701</v>
      </c>
      <c r="X817" s="18">
        <v>3.44406270607253</v>
      </c>
      <c r="Y817" s="16">
        <v>-3.09286126860806E-2</v>
      </c>
      <c r="Z817" s="15">
        <v>434077.61</v>
      </c>
      <c r="AA817" s="16">
        <v>0.16962964775275399</v>
      </c>
      <c r="AB817" s="17">
        <v>104225.88</v>
      </c>
      <c r="AC817" s="16">
        <v>0.35153011108452797</v>
      </c>
      <c r="AD817" s="17">
        <v>123832.53</v>
      </c>
      <c r="AE817" s="16">
        <v>0.18280423275369501</v>
      </c>
      <c r="AF817" s="18">
        <v>4.1647775965048197</v>
      </c>
      <c r="AG817" s="16">
        <v>-0.13458853919711</v>
      </c>
      <c r="AH817" s="18">
        <v>3.5053601020668799</v>
      </c>
      <c r="AI817" s="16">
        <v>-1.11384324101289E-2</v>
      </c>
      <c r="AJ817" s="15">
        <v>842816.57</v>
      </c>
      <c r="AK817" s="16">
        <v>0.114609122544526</v>
      </c>
      <c r="AL817" s="17">
        <v>193991.01</v>
      </c>
      <c r="AM817" s="16">
        <v>0.36995479292773997</v>
      </c>
      <c r="AN817" s="17">
        <v>239442.9</v>
      </c>
      <c r="AO817" s="16">
        <v>0.104965412795616</v>
      </c>
      <c r="AP817" s="18">
        <v>4.3446166397092298</v>
      </c>
      <c r="AQ817" s="16">
        <v>-0.18638985147642201</v>
      </c>
      <c r="AR817" s="18">
        <v>3.51990629081088</v>
      </c>
      <c r="AS817" s="16">
        <v>8.7276123191141301E-3</v>
      </c>
    </row>
    <row r="818" spans="2:45" x14ac:dyDescent="0.2">
      <c r="B818" s="29"/>
      <c r="C818" s="29"/>
      <c r="D818" s="29"/>
      <c r="E818" s="14" t="s">
        <v>299</v>
      </c>
      <c r="F818" s="15">
        <v>367582.38</v>
      </c>
      <c r="G818" s="16">
        <v>-8.1514913451267296E-3</v>
      </c>
      <c r="H818" s="17">
        <v>108942.8</v>
      </c>
      <c r="I818" s="16">
        <v>-3.8310605685438502E-2</v>
      </c>
      <c r="J818" s="17">
        <v>103847.28</v>
      </c>
      <c r="K818" s="16">
        <v>-5.8206727319097696E-3</v>
      </c>
      <c r="L818" s="18">
        <v>3.3740860341390202</v>
      </c>
      <c r="M818" s="16">
        <v>3.1360556244677699E-2</v>
      </c>
      <c r="N818" s="18">
        <v>3.5396437923073201</v>
      </c>
      <c r="O818" s="16">
        <v>-2.3444649765770199E-3</v>
      </c>
      <c r="P818" s="15">
        <v>1161362.1000000001</v>
      </c>
      <c r="Q818" s="16">
        <v>1.6464363030952799E-2</v>
      </c>
      <c r="R818" s="17">
        <v>369931.15</v>
      </c>
      <c r="S818" s="16">
        <v>0.118019119146443</v>
      </c>
      <c r="T818" s="17">
        <v>338311.28</v>
      </c>
      <c r="U818" s="16">
        <v>5.60735110039473E-2</v>
      </c>
      <c r="V818" s="18">
        <v>3.1394006695570198</v>
      </c>
      <c r="W818" s="16">
        <v>-9.0834543324288697E-2</v>
      </c>
      <c r="X818" s="18">
        <v>3.43282109895951</v>
      </c>
      <c r="Y818" s="16">
        <v>-3.7506051955929098E-2</v>
      </c>
      <c r="Z818" s="15">
        <v>2262343.09</v>
      </c>
      <c r="AA818" s="16">
        <v>1.0221872612836301E-2</v>
      </c>
      <c r="AB818" s="17">
        <v>719701.2</v>
      </c>
      <c r="AC818" s="16">
        <v>0.20733018808435</v>
      </c>
      <c r="AD818" s="17">
        <v>659224.52</v>
      </c>
      <c r="AE818" s="16">
        <v>6.5208484102314307E-2</v>
      </c>
      <c r="AF818" s="18">
        <v>3.1434477113557699</v>
      </c>
      <c r="AG818" s="16">
        <v>-0.16325965955035199</v>
      </c>
      <c r="AH818" s="18">
        <v>3.4318248508110698</v>
      </c>
      <c r="AI818" s="16">
        <v>-5.1620515899117203E-2</v>
      </c>
      <c r="AJ818" s="15">
        <v>5303812.97</v>
      </c>
      <c r="AK818" s="16">
        <v>-2.59754672619582E-2</v>
      </c>
      <c r="AL818" s="17">
        <v>1691141.65</v>
      </c>
      <c r="AM818" s="16">
        <v>0.17543735343928801</v>
      </c>
      <c r="AN818" s="17">
        <v>1517867.1</v>
      </c>
      <c r="AO818" s="16">
        <v>-2.0839356322133299E-2</v>
      </c>
      <c r="AP818" s="18">
        <v>3.1362322428756899</v>
      </c>
      <c r="AQ818" s="16">
        <v>-0.17135138687903601</v>
      </c>
      <c r="AR818" s="18">
        <v>3.4942538579299902</v>
      </c>
      <c r="AS818" s="16">
        <v>-5.2454221613042898E-3</v>
      </c>
    </row>
    <row r="819" spans="2:45" x14ac:dyDescent="0.2">
      <c r="B819" s="29"/>
      <c r="C819" s="29"/>
      <c r="D819" s="29"/>
      <c r="E819" s="14" t="s">
        <v>300</v>
      </c>
      <c r="F819" s="15">
        <v>153053.59</v>
      </c>
      <c r="G819" s="16">
        <v>0.38072253441486398</v>
      </c>
      <c r="H819" s="17">
        <v>34787.449999999997</v>
      </c>
      <c r="I819" s="16">
        <v>0.72587700476126904</v>
      </c>
      <c r="J819" s="17">
        <v>51634.22</v>
      </c>
      <c r="K819" s="16">
        <v>0.39377084209486402</v>
      </c>
      <c r="L819" s="18">
        <v>4.3996783322721296</v>
      </c>
      <c r="M819" s="16">
        <v>-0.19998787248118499</v>
      </c>
      <c r="N819" s="18">
        <v>2.9641890591162201</v>
      </c>
      <c r="O819" s="16">
        <v>-9.3618744817392206E-3</v>
      </c>
      <c r="P819" s="15">
        <v>484083.56</v>
      </c>
      <c r="Q819" s="16">
        <v>0.45771550967421698</v>
      </c>
      <c r="R819" s="17">
        <v>113523.71</v>
      </c>
      <c r="S819" s="16">
        <v>0.95627897294574604</v>
      </c>
      <c r="T819" s="17">
        <v>166886.23000000001</v>
      </c>
      <c r="U819" s="16">
        <v>0.49117467170675799</v>
      </c>
      <c r="V819" s="18">
        <v>4.2641626141358504</v>
      </c>
      <c r="W819" s="16">
        <v>-0.254852947951895</v>
      </c>
      <c r="X819" s="18">
        <v>2.9006800620997901</v>
      </c>
      <c r="Y819" s="16">
        <v>-2.24381238947979E-2</v>
      </c>
      <c r="Z819" s="15">
        <v>931735</v>
      </c>
      <c r="AA819" s="16">
        <v>0.48256163597625801</v>
      </c>
      <c r="AB819" s="17">
        <v>220274.67</v>
      </c>
      <c r="AC819" s="16">
        <v>1.0266194832326501</v>
      </c>
      <c r="AD819" s="17">
        <v>321831.86</v>
      </c>
      <c r="AE819" s="16">
        <v>0.525215843120588</v>
      </c>
      <c r="AF819" s="18">
        <v>4.22987808811608</v>
      </c>
      <c r="AG819" s="16">
        <v>-0.26845584568671299</v>
      </c>
      <c r="AH819" s="18">
        <v>2.8950987015393701</v>
      </c>
      <c r="AI819" s="16">
        <v>-2.7966013686993502E-2</v>
      </c>
      <c r="AJ819" s="15">
        <v>2001619.08</v>
      </c>
      <c r="AK819" s="16">
        <v>0.34258521521638402</v>
      </c>
      <c r="AL819" s="17">
        <v>452103.65</v>
      </c>
      <c r="AM819" s="16">
        <v>0.78161252009913396</v>
      </c>
      <c r="AN819" s="17">
        <v>690080.14</v>
      </c>
      <c r="AO819" s="16">
        <v>0.40799883880110099</v>
      </c>
      <c r="AP819" s="18">
        <v>4.4273455434389897</v>
      </c>
      <c r="AQ819" s="16">
        <v>-0.24642131772756101</v>
      </c>
      <c r="AR819" s="18">
        <v>2.9005603320217301</v>
      </c>
      <c r="AS819" s="16">
        <v>-4.6458577792873101E-2</v>
      </c>
    </row>
    <row r="820" spans="2:45" x14ac:dyDescent="0.2">
      <c r="B820" s="29"/>
      <c r="C820" s="29"/>
      <c r="D820" s="29"/>
      <c r="E820" s="14" t="s">
        <v>301</v>
      </c>
      <c r="F820" s="15">
        <v>50227.83</v>
      </c>
      <c r="G820" s="16">
        <v>0.13701369229174201</v>
      </c>
      <c r="H820" s="17">
        <v>8664.74</v>
      </c>
      <c r="I820" s="16">
        <v>0.12896517757793499</v>
      </c>
      <c r="J820" s="17">
        <v>16496.89</v>
      </c>
      <c r="K820" s="16">
        <v>0.13233755786306201</v>
      </c>
      <c r="L820" s="18">
        <v>5.7968075210565999</v>
      </c>
      <c r="M820" s="16">
        <v>7.1291080306599697E-3</v>
      </c>
      <c r="N820" s="18">
        <v>3.0446847860414898</v>
      </c>
      <c r="O820" s="16">
        <v>4.1296293637958703E-3</v>
      </c>
      <c r="P820" s="15">
        <v>157636.74</v>
      </c>
      <c r="Q820" s="16">
        <v>0.114951279638874</v>
      </c>
      <c r="R820" s="17">
        <v>26858.9</v>
      </c>
      <c r="S820" s="16">
        <v>8.0973721120701003E-2</v>
      </c>
      <c r="T820" s="17">
        <v>51135.040000000001</v>
      </c>
      <c r="U820" s="16">
        <v>8.6087240762849501E-2</v>
      </c>
      <c r="V820" s="18">
        <v>5.8690690981387901</v>
      </c>
      <c r="W820" s="16">
        <v>3.1432363113274103E-2</v>
      </c>
      <c r="X820" s="18">
        <v>3.0827538220367101</v>
      </c>
      <c r="Y820" s="16">
        <v>2.6576169752027399E-2</v>
      </c>
      <c r="Z820" s="15">
        <v>300107.38</v>
      </c>
      <c r="AA820" s="16">
        <v>0.20498368353289201</v>
      </c>
      <c r="AB820" s="17">
        <v>51649.67</v>
      </c>
      <c r="AC820" s="16">
        <v>0.16820758717790699</v>
      </c>
      <c r="AD820" s="17">
        <v>97992.59</v>
      </c>
      <c r="AE820" s="16">
        <v>0.17493940511197201</v>
      </c>
      <c r="AF820" s="18">
        <v>5.8104413832653696</v>
      </c>
      <c r="AG820" s="16">
        <v>3.1480788824378797E-2</v>
      </c>
      <c r="AH820" s="18">
        <v>3.0625517704961198</v>
      </c>
      <c r="AI820" s="16">
        <v>2.5570917351313002E-2</v>
      </c>
      <c r="AJ820" s="15">
        <v>581112.84</v>
      </c>
      <c r="AK820" s="16">
        <v>0.75436440202477795</v>
      </c>
      <c r="AL820" s="17">
        <v>98528.54</v>
      </c>
      <c r="AM820" s="16">
        <v>0.63144548907662101</v>
      </c>
      <c r="AN820" s="17">
        <v>187971.45</v>
      </c>
      <c r="AO820" s="16">
        <v>0.64506678060192701</v>
      </c>
      <c r="AP820" s="18">
        <v>5.8979138430347202</v>
      </c>
      <c r="AQ820" s="16">
        <v>7.5343561137140497E-2</v>
      </c>
      <c r="AR820" s="18">
        <v>3.0914952244077498</v>
      </c>
      <c r="AS820" s="16">
        <v>6.6439625863005197E-2</v>
      </c>
    </row>
    <row r="821" spans="2:45" x14ac:dyDescent="0.2">
      <c r="B821" s="29"/>
      <c r="C821" s="29"/>
      <c r="D821" s="29"/>
      <c r="E821" s="14" t="s">
        <v>302</v>
      </c>
      <c r="F821" s="15">
        <v>84051.01</v>
      </c>
      <c r="G821" s="16">
        <v>2.4264354273976399E-2</v>
      </c>
      <c r="H821" s="17">
        <v>12352.96</v>
      </c>
      <c r="I821" s="16">
        <v>6.4044124536125104E-3</v>
      </c>
      <c r="J821" s="17">
        <v>23187.64</v>
      </c>
      <c r="K821" s="16">
        <v>2.0273790331097E-2</v>
      </c>
      <c r="L821" s="18">
        <v>6.8041190127710296</v>
      </c>
      <c r="M821" s="16">
        <v>1.7746287277120801E-2</v>
      </c>
      <c r="N821" s="18">
        <v>3.6248195159145098</v>
      </c>
      <c r="O821" s="16">
        <v>3.9112677211715196E-3</v>
      </c>
      <c r="P821" s="15">
        <v>291602.27</v>
      </c>
      <c r="Q821" s="16">
        <v>5.7247321398109598E-2</v>
      </c>
      <c r="R821" s="17">
        <v>44557.65</v>
      </c>
      <c r="S821" s="16">
        <v>0.108651320225544</v>
      </c>
      <c r="T821" s="17">
        <v>81937.88</v>
      </c>
      <c r="U821" s="16">
        <v>3.5798679720713898E-2</v>
      </c>
      <c r="V821" s="18">
        <v>6.5443817167198004</v>
      </c>
      <c r="W821" s="16">
        <v>-4.6366245085043098E-2</v>
      </c>
      <c r="X821" s="18">
        <v>3.5588212680142601</v>
      </c>
      <c r="Y821" s="16">
        <v>2.0707346029036299E-2</v>
      </c>
      <c r="Z821" s="15">
        <v>537421.4</v>
      </c>
      <c r="AA821" s="16">
        <v>4.2689872881104401E-2</v>
      </c>
      <c r="AB821" s="17">
        <v>82289.88</v>
      </c>
      <c r="AC821" s="16">
        <v>0.104970912729595</v>
      </c>
      <c r="AD821" s="17">
        <v>149445.72</v>
      </c>
      <c r="AE821" s="16">
        <v>1.8379811829094501E-2</v>
      </c>
      <c r="AF821" s="18">
        <v>6.53083222384089</v>
      </c>
      <c r="AG821" s="16">
        <v>-5.6364415688227101E-2</v>
      </c>
      <c r="AH821" s="18">
        <v>3.59609763330793</v>
      </c>
      <c r="AI821" s="16">
        <v>2.3871310850464601E-2</v>
      </c>
      <c r="AJ821" s="15">
        <v>1103069.55</v>
      </c>
      <c r="AK821" s="16">
        <v>9.5175671476069902E-3</v>
      </c>
      <c r="AL821" s="17">
        <v>168041.4</v>
      </c>
      <c r="AM821" s="16">
        <v>0.112303085635702</v>
      </c>
      <c r="AN821" s="17">
        <v>307276.95</v>
      </c>
      <c r="AO821" s="16">
        <v>-9.5018877770102206E-3</v>
      </c>
      <c r="AP821" s="18">
        <v>6.5642725542634102</v>
      </c>
      <c r="AQ821" s="16">
        <v>-9.2407833634077896E-2</v>
      </c>
      <c r="AR821" s="18">
        <v>3.5898219830677198</v>
      </c>
      <c r="AS821" s="16">
        <v>1.92019093120042E-2</v>
      </c>
    </row>
    <row r="822" spans="2:45" x14ac:dyDescent="0.2">
      <c r="B822" s="29"/>
      <c r="C822" s="29"/>
      <c r="D822" s="29"/>
      <c r="E822" s="14" t="s">
        <v>303</v>
      </c>
      <c r="F822" s="15">
        <v>90800.23</v>
      </c>
      <c r="G822" s="16">
        <v>0.28236994358433898</v>
      </c>
      <c r="H822" s="17">
        <v>21325.61</v>
      </c>
      <c r="I822" s="16">
        <v>0.357051950217186</v>
      </c>
      <c r="J822" s="17">
        <v>36380.839999999997</v>
      </c>
      <c r="K822" s="16">
        <v>0.31233170131327498</v>
      </c>
      <c r="L822" s="18">
        <v>4.2578022387167396</v>
      </c>
      <c r="M822" s="16">
        <v>-5.5032533294612801E-2</v>
      </c>
      <c r="N822" s="18">
        <v>2.4958255499323299</v>
      </c>
      <c r="O822" s="16">
        <v>-2.2830933443848501E-2</v>
      </c>
      <c r="P822" s="15">
        <v>259192.4</v>
      </c>
      <c r="Q822" s="16">
        <v>0.17197517202699</v>
      </c>
      <c r="R822" s="17">
        <v>65283.99</v>
      </c>
      <c r="S822" s="16">
        <v>0.22712975201764801</v>
      </c>
      <c r="T822" s="17">
        <v>110868.87</v>
      </c>
      <c r="U822" s="16">
        <v>0.20324851106382399</v>
      </c>
      <c r="V822" s="18">
        <v>3.9702291480652501</v>
      </c>
      <c r="W822" s="16">
        <v>-4.4946005016969499E-2</v>
      </c>
      <c r="X822" s="18">
        <v>2.3378284634812299</v>
      </c>
      <c r="Y822" s="16">
        <v>-2.5990756480707301E-2</v>
      </c>
      <c r="Z822" s="15">
        <v>468531.68</v>
      </c>
      <c r="AA822" s="16">
        <v>0.14166008033039801</v>
      </c>
      <c r="AB822" s="17">
        <v>115894.99</v>
      </c>
      <c r="AC822" s="16">
        <v>0.185186613091325</v>
      </c>
      <c r="AD822" s="17">
        <v>196616.83</v>
      </c>
      <c r="AE822" s="16">
        <v>0.161795480990611</v>
      </c>
      <c r="AF822" s="18">
        <v>4.04272591938616</v>
      </c>
      <c r="AG822" s="16">
        <v>-3.6725467770343197E-2</v>
      </c>
      <c r="AH822" s="18">
        <v>2.3829683349080502</v>
      </c>
      <c r="AI822" s="16">
        <v>-1.7331278172165999E-2</v>
      </c>
      <c r="AJ822" s="15">
        <v>911652.93</v>
      </c>
      <c r="AK822" s="16">
        <v>0.27606485845971601</v>
      </c>
      <c r="AL822" s="17">
        <v>219162.61</v>
      </c>
      <c r="AM822" s="16">
        <v>0.227580153319104</v>
      </c>
      <c r="AN822" s="17">
        <v>376849.34</v>
      </c>
      <c r="AO822" s="16">
        <v>0.214154087683955</v>
      </c>
      <c r="AP822" s="18">
        <v>4.1597101348628804</v>
      </c>
      <c r="AQ822" s="16">
        <v>3.9496162437556798E-2</v>
      </c>
      <c r="AR822" s="18">
        <v>2.4191442925175299</v>
      </c>
      <c r="AS822" s="16">
        <v>5.0990867966238002E-2</v>
      </c>
    </row>
    <row r="823" spans="2:45" x14ac:dyDescent="0.2">
      <c r="B823" s="29"/>
      <c r="C823" s="29"/>
      <c r="D823" s="29"/>
      <c r="E823" s="14" t="s">
        <v>304</v>
      </c>
      <c r="F823" s="15">
        <v>134966.47</v>
      </c>
      <c r="G823" s="16">
        <v>0.15135418814440099</v>
      </c>
      <c r="H823" s="17">
        <v>35438.629999999997</v>
      </c>
      <c r="I823" s="16">
        <v>0.24782810010475301</v>
      </c>
      <c r="J823" s="17">
        <v>37640.32</v>
      </c>
      <c r="K823" s="16">
        <v>0.14579719135959399</v>
      </c>
      <c r="L823" s="18">
        <v>3.8084561959646899</v>
      </c>
      <c r="M823" s="16">
        <v>-7.7313463250468797E-2</v>
      </c>
      <c r="N823" s="18">
        <v>3.58568869765188</v>
      </c>
      <c r="O823" s="16">
        <v>4.8498956243851797E-3</v>
      </c>
      <c r="P823" s="15">
        <v>415786</v>
      </c>
      <c r="Q823" s="16">
        <v>0.17343697405400599</v>
      </c>
      <c r="R823" s="17">
        <v>118027.33</v>
      </c>
      <c r="S823" s="16">
        <v>0.34667798983425102</v>
      </c>
      <c r="T823" s="17">
        <v>120969.24</v>
      </c>
      <c r="U823" s="16">
        <v>0.214462444141856</v>
      </c>
      <c r="V823" s="18">
        <v>3.5227942545171498</v>
      </c>
      <c r="W823" s="16">
        <v>-0.128643236978699</v>
      </c>
      <c r="X823" s="18">
        <v>3.4371217013515198</v>
      </c>
      <c r="Y823" s="16">
        <v>-3.3780764720838199E-2</v>
      </c>
      <c r="Z823" s="15">
        <v>787957.37</v>
      </c>
      <c r="AA823" s="16">
        <v>0.16108837648459001</v>
      </c>
      <c r="AB823" s="17">
        <v>221937.86</v>
      </c>
      <c r="AC823" s="16">
        <v>0.35708202904369402</v>
      </c>
      <c r="AD823" s="17">
        <v>229820.29</v>
      </c>
      <c r="AE823" s="16">
        <v>0.20500184719178099</v>
      </c>
      <c r="AF823" s="18">
        <v>3.5503513010353398</v>
      </c>
      <c r="AG823" s="16">
        <v>-0.144422848703712</v>
      </c>
      <c r="AH823" s="18">
        <v>3.4285805226335802</v>
      </c>
      <c r="AI823" s="16">
        <v>-3.6442658415445403E-2</v>
      </c>
      <c r="AJ823" s="15">
        <v>1712735.52</v>
      </c>
      <c r="AK823" s="16">
        <v>-1.9319008955189601E-3</v>
      </c>
      <c r="AL823" s="17">
        <v>443773.04</v>
      </c>
      <c r="AM823" s="16">
        <v>0.13277244162236501</v>
      </c>
      <c r="AN823" s="17">
        <v>485470.24</v>
      </c>
      <c r="AO823" s="16">
        <v>-8.7737577601642008E-3</v>
      </c>
      <c r="AP823" s="18">
        <v>3.8594852900482599</v>
      </c>
      <c r="AQ823" s="16">
        <v>-0.11891562468182799</v>
      </c>
      <c r="AR823" s="18">
        <v>3.52799281785017</v>
      </c>
      <c r="AS823" s="16">
        <v>6.9024169993572001E-3</v>
      </c>
    </row>
    <row r="824" spans="2:45" x14ac:dyDescent="0.2">
      <c r="B824" s="29"/>
      <c r="C824" s="29"/>
      <c r="D824" s="29"/>
      <c r="E824" s="14" t="s">
        <v>305</v>
      </c>
      <c r="F824" s="15">
        <v>131774.43</v>
      </c>
      <c r="G824" s="16">
        <v>0.67793738678409898</v>
      </c>
      <c r="H824" s="17">
        <v>32170.73</v>
      </c>
      <c r="I824" s="16">
        <v>0.15644842867495701</v>
      </c>
      <c r="J824" s="17">
        <v>36339.08</v>
      </c>
      <c r="K824" s="16">
        <v>0.50768048645293595</v>
      </c>
      <c r="L824" s="18">
        <v>4.0960969800809597</v>
      </c>
      <c r="M824" s="16">
        <v>0.45094008965592802</v>
      </c>
      <c r="N824" s="18">
        <v>3.6262456286730398</v>
      </c>
      <c r="O824" s="16">
        <v>0.112926380530214</v>
      </c>
      <c r="P824" s="15">
        <v>447031.03999999998</v>
      </c>
      <c r="Q824" s="16">
        <v>0.67135444674475497</v>
      </c>
      <c r="R824" s="17">
        <v>108698.1</v>
      </c>
      <c r="S824" s="16">
        <v>0.211629303170556</v>
      </c>
      <c r="T824" s="17">
        <v>123325.48</v>
      </c>
      <c r="U824" s="16">
        <v>0.52628240019148198</v>
      </c>
      <c r="V824" s="18">
        <v>4.1125929524067102</v>
      </c>
      <c r="W824" s="16">
        <v>0.379427224458177</v>
      </c>
      <c r="X824" s="18">
        <v>3.6248068120229502</v>
      </c>
      <c r="Y824" s="16">
        <v>9.5049282187275597E-2</v>
      </c>
      <c r="Z824" s="15">
        <v>921504.83</v>
      </c>
      <c r="AA824" s="16">
        <v>0.73013749667633299</v>
      </c>
      <c r="AB824" s="17">
        <v>220265.94</v>
      </c>
      <c r="AC824" s="16">
        <v>0.258069711837497</v>
      </c>
      <c r="AD824" s="17">
        <v>250765.23</v>
      </c>
      <c r="AE824" s="16">
        <v>0.54591838527519398</v>
      </c>
      <c r="AF824" s="18">
        <v>4.1836011051005002</v>
      </c>
      <c r="AG824" s="16">
        <v>0.375231817757816</v>
      </c>
      <c r="AH824" s="18">
        <v>3.6747711395236098</v>
      </c>
      <c r="AI824" s="16">
        <v>0.119164836356057</v>
      </c>
      <c r="AJ824" s="15">
        <v>1507744.97</v>
      </c>
      <c r="AK824" s="16">
        <v>0.55549677667288699</v>
      </c>
      <c r="AL824" s="17">
        <v>388243.61</v>
      </c>
      <c r="AM824" s="16">
        <v>0.182367820598487</v>
      </c>
      <c r="AN824" s="17">
        <v>421859.84000000003</v>
      </c>
      <c r="AO824" s="16">
        <v>0.38399724447113598</v>
      </c>
      <c r="AP824" s="18">
        <v>3.8835023453444601</v>
      </c>
      <c r="AQ824" s="16">
        <v>0.31557773272747802</v>
      </c>
      <c r="AR824" s="18">
        <v>3.5740424355160201</v>
      </c>
      <c r="AS824" s="16">
        <v>0.12391609368217001</v>
      </c>
    </row>
    <row r="825" spans="2:45" x14ac:dyDescent="0.2">
      <c r="B825" s="29"/>
      <c r="C825" s="29"/>
      <c r="D825" s="29"/>
      <c r="E825" s="14" t="s">
        <v>306</v>
      </c>
      <c r="F825" s="15">
        <v>65624.08</v>
      </c>
      <c r="G825" s="16">
        <v>-1.8008443824207899E-2</v>
      </c>
      <c r="H825" s="17">
        <v>10195.1</v>
      </c>
      <c r="I825" s="16">
        <v>0.101684658691823</v>
      </c>
      <c r="J825" s="17">
        <v>19595.080000000002</v>
      </c>
      <c r="K825" s="16">
        <v>-5.03471464974697E-2</v>
      </c>
      <c r="L825" s="18">
        <v>6.4368255338348801</v>
      </c>
      <c r="M825" s="16">
        <v>-0.108645519905994</v>
      </c>
      <c r="N825" s="18">
        <v>3.3490080162979701</v>
      </c>
      <c r="O825" s="16">
        <v>3.4053183280595103E-2</v>
      </c>
      <c r="P825" s="15">
        <v>198403.67</v>
      </c>
      <c r="Q825" s="16">
        <v>2.7021413157189002E-3</v>
      </c>
      <c r="R825" s="17">
        <v>31124.37</v>
      </c>
      <c r="S825" s="16">
        <v>0.144815361912426</v>
      </c>
      <c r="T825" s="17">
        <v>59539.08</v>
      </c>
      <c r="U825" s="16">
        <v>-2.14411892516621E-2</v>
      </c>
      <c r="V825" s="18">
        <v>6.3745441273188801</v>
      </c>
      <c r="W825" s="16">
        <v>-0.12413636759669799</v>
      </c>
      <c r="X825" s="18">
        <v>3.3323267675617401</v>
      </c>
      <c r="Y825" s="16">
        <v>2.4672334766387399E-2</v>
      </c>
      <c r="Z825" s="15">
        <v>385940.1</v>
      </c>
      <c r="AA825" s="16">
        <v>4.0921607813237497E-2</v>
      </c>
      <c r="AB825" s="17">
        <v>61041.21</v>
      </c>
      <c r="AC825" s="16">
        <v>0.202642885387292</v>
      </c>
      <c r="AD825" s="17">
        <v>116661.66</v>
      </c>
      <c r="AE825" s="16">
        <v>2.31405741468176E-2</v>
      </c>
      <c r="AF825" s="18">
        <v>6.32261549205856</v>
      </c>
      <c r="AG825" s="16">
        <v>-0.13447157052109801</v>
      </c>
      <c r="AH825" s="18">
        <v>3.3081999690386699</v>
      </c>
      <c r="AI825" s="16">
        <v>1.7378876486495901E-2</v>
      </c>
      <c r="AJ825" s="15">
        <v>968388.1</v>
      </c>
      <c r="AK825" s="16">
        <v>0.109123760273537</v>
      </c>
      <c r="AL825" s="17">
        <v>145225.51999999999</v>
      </c>
      <c r="AM825" s="16">
        <v>0.24673108237761701</v>
      </c>
      <c r="AN825" s="17">
        <v>300795.53999999998</v>
      </c>
      <c r="AO825" s="16">
        <v>0.112628281506823</v>
      </c>
      <c r="AP825" s="18">
        <v>6.66816755071698</v>
      </c>
      <c r="AQ825" s="16">
        <v>-0.110374501806478</v>
      </c>
      <c r="AR825" s="18">
        <v>3.2194230672436199</v>
      </c>
      <c r="AS825" s="16">
        <v>-3.1497682483317001E-3</v>
      </c>
    </row>
    <row r="826" spans="2:45" x14ac:dyDescent="0.2">
      <c r="B826" s="29"/>
      <c r="C826" s="29"/>
      <c r="D826" s="29"/>
      <c r="E826" s="14" t="s">
        <v>307</v>
      </c>
      <c r="F826" s="15">
        <v>141287.31</v>
      </c>
      <c r="G826" s="16">
        <v>0.10082421974705399</v>
      </c>
      <c r="H826" s="17">
        <v>26533.61</v>
      </c>
      <c r="I826" s="16">
        <v>6.1150846085674102E-2</v>
      </c>
      <c r="J826" s="17">
        <v>52752.33</v>
      </c>
      <c r="K826" s="16">
        <v>6.6838580194607103E-2</v>
      </c>
      <c r="L826" s="18">
        <v>5.3248430952290304</v>
      </c>
      <c r="M826" s="16">
        <v>3.7387119661380301E-2</v>
      </c>
      <c r="N826" s="18">
        <v>2.6783141142770401</v>
      </c>
      <c r="O826" s="16">
        <v>3.1856402817985401E-2</v>
      </c>
      <c r="P826" s="15">
        <v>440412.93</v>
      </c>
      <c r="Q826" s="16">
        <v>3.7001305373013597E-2</v>
      </c>
      <c r="R826" s="17">
        <v>84351.25</v>
      </c>
      <c r="S826" s="16">
        <v>-1.35776942524415E-2</v>
      </c>
      <c r="T826" s="17">
        <v>167594.6</v>
      </c>
      <c r="U826" s="16">
        <v>-1.26107107617355E-2</v>
      </c>
      <c r="V826" s="18">
        <v>5.2211784650494204</v>
      </c>
      <c r="W826" s="16">
        <v>5.1275198594707298E-2</v>
      </c>
      <c r="X826" s="18">
        <v>2.6278467802661898</v>
      </c>
      <c r="Y826" s="16">
        <v>5.0245649487471102E-2</v>
      </c>
      <c r="Z826" s="15">
        <v>870265.69</v>
      </c>
      <c r="AA826" s="16">
        <v>0.34114218717276301</v>
      </c>
      <c r="AB826" s="17">
        <v>166707.65</v>
      </c>
      <c r="AC826" s="16">
        <v>0.34666002441809901</v>
      </c>
      <c r="AD826" s="17">
        <v>331139.40000000002</v>
      </c>
      <c r="AE826" s="16">
        <v>0.34933236776476101</v>
      </c>
      <c r="AF826" s="18">
        <v>5.2203104656564996</v>
      </c>
      <c r="AG826" s="16">
        <v>-4.0974241050338797E-3</v>
      </c>
      <c r="AH826" s="18">
        <v>2.6280946634559301</v>
      </c>
      <c r="AI826" s="16">
        <v>-6.0698022130494002E-3</v>
      </c>
      <c r="AJ826" s="15">
        <v>1728266.38</v>
      </c>
      <c r="AK826" s="16">
        <v>0.62018219496781701</v>
      </c>
      <c r="AL826" s="17">
        <v>336403.63</v>
      </c>
      <c r="AM826" s="16">
        <v>0.78599626272103795</v>
      </c>
      <c r="AN826" s="17">
        <v>668276.38</v>
      </c>
      <c r="AO826" s="16">
        <v>0.80194221344836802</v>
      </c>
      <c r="AP826" s="18">
        <v>5.1374783916570701</v>
      </c>
      <c r="AQ826" s="16">
        <v>-9.2841217652156097E-2</v>
      </c>
      <c r="AR826" s="18">
        <v>2.5861551174380901</v>
      </c>
      <c r="AS826" s="16">
        <v>-0.100868949694407</v>
      </c>
    </row>
    <row r="827" spans="2:45" x14ac:dyDescent="0.2">
      <c r="B827" s="29"/>
      <c r="C827" s="29"/>
      <c r="D827" s="29"/>
      <c r="E827" s="14" t="s">
        <v>308</v>
      </c>
      <c r="F827" s="15">
        <v>57053.97</v>
      </c>
      <c r="G827" s="16">
        <v>5.86951326050957E-2</v>
      </c>
      <c r="H827" s="17">
        <v>10217.42</v>
      </c>
      <c r="I827" s="16">
        <v>0.15260535408697201</v>
      </c>
      <c r="J827" s="17">
        <v>17158.599999999999</v>
      </c>
      <c r="K827" s="16">
        <v>7.57446189572199E-2</v>
      </c>
      <c r="L827" s="18">
        <v>5.5839898917730704</v>
      </c>
      <c r="M827" s="16">
        <v>-8.1476475142931298E-2</v>
      </c>
      <c r="N827" s="18">
        <v>3.3250947046961898</v>
      </c>
      <c r="O827" s="16">
        <v>-1.5849009190165599E-2</v>
      </c>
      <c r="P827" s="15">
        <v>190207.98</v>
      </c>
      <c r="Q827" s="16">
        <v>0.11987381164854199</v>
      </c>
      <c r="R827" s="17">
        <v>35339.769999999997</v>
      </c>
      <c r="S827" s="16">
        <v>0.268988540607</v>
      </c>
      <c r="T827" s="17">
        <v>58972.95</v>
      </c>
      <c r="U827" s="16">
        <v>0.14370717130778701</v>
      </c>
      <c r="V827" s="18">
        <v>5.3822642309217104</v>
      </c>
      <c r="W827" s="16">
        <v>-0.1175067576947</v>
      </c>
      <c r="X827" s="18">
        <v>3.22534280547268</v>
      </c>
      <c r="Y827" s="16">
        <v>-2.08386904070842E-2</v>
      </c>
      <c r="Z827" s="15">
        <v>357938.39</v>
      </c>
      <c r="AA827" s="16">
        <v>0.15899802463676799</v>
      </c>
      <c r="AB827" s="17">
        <v>66420.27</v>
      </c>
      <c r="AC827" s="16">
        <v>0.30316619833708702</v>
      </c>
      <c r="AD827" s="17">
        <v>110894.85</v>
      </c>
      <c r="AE827" s="16">
        <v>0.18750822540231299</v>
      </c>
      <c r="AF827" s="18">
        <v>5.3889932997863497</v>
      </c>
      <c r="AG827" s="16">
        <v>-0.11062915373671101</v>
      </c>
      <c r="AH827" s="18">
        <v>3.2277277979996399</v>
      </c>
      <c r="AI827" s="16">
        <v>-2.40084238202945E-2</v>
      </c>
      <c r="AJ827" s="15">
        <v>754601.82</v>
      </c>
      <c r="AK827" s="16">
        <v>0.14635412868789099</v>
      </c>
      <c r="AL827" s="17">
        <v>132697.32</v>
      </c>
      <c r="AM827" s="16">
        <v>0.26705057705914198</v>
      </c>
      <c r="AN827" s="17">
        <v>233351.48</v>
      </c>
      <c r="AO827" s="16">
        <v>0.18964849742255499</v>
      </c>
      <c r="AP827" s="18">
        <v>5.6866394890266099</v>
      </c>
      <c r="AQ827" s="16">
        <v>-9.5257798351973302E-2</v>
      </c>
      <c r="AR827" s="18">
        <v>3.2337563061524199</v>
      </c>
      <c r="AS827" s="16">
        <v>-3.6392572115598799E-2</v>
      </c>
    </row>
    <row r="828" spans="2:45" x14ac:dyDescent="0.2">
      <c r="B828" s="29"/>
      <c r="C828" s="29"/>
      <c r="D828" s="29"/>
      <c r="E828" s="14" t="s">
        <v>309</v>
      </c>
      <c r="F828" s="15">
        <v>81787.19</v>
      </c>
      <c r="G828" s="16">
        <v>0.63357376061639703</v>
      </c>
      <c r="H828" s="17">
        <v>14807.18</v>
      </c>
      <c r="I828" s="16">
        <v>1.00889999579421</v>
      </c>
      <c r="J828" s="17">
        <v>25656.98</v>
      </c>
      <c r="K828" s="16">
        <v>0.68775268289538305</v>
      </c>
      <c r="L828" s="18">
        <v>5.5234818513721002</v>
      </c>
      <c r="M828" s="16">
        <v>-0.18683171684184699</v>
      </c>
      <c r="N828" s="18">
        <v>3.1877169487601398</v>
      </c>
      <c r="O828" s="16">
        <v>-3.2101221244122E-2</v>
      </c>
      <c r="P828" s="15">
        <v>271603.25</v>
      </c>
      <c r="Q828" s="16">
        <v>0.71433894183505697</v>
      </c>
      <c r="R828" s="17">
        <v>50218.68</v>
      </c>
      <c r="S828" s="16">
        <v>1.0924598215904</v>
      </c>
      <c r="T828" s="17">
        <v>86996.22</v>
      </c>
      <c r="U828" s="16">
        <v>0.74545154686831305</v>
      </c>
      <c r="V828" s="18">
        <v>5.4084107746360504</v>
      </c>
      <c r="W828" s="16">
        <v>-0.18070639916419001</v>
      </c>
      <c r="X828" s="18">
        <v>3.1220120828238298</v>
      </c>
      <c r="Y828" s="16">
        <v>-1.78249605891832E-2</v>
      </c>
      <c r="Z828" s="15">
        <v>510851.55</v>
      </c>
      <c r="AA828" s="16">
        <v>0.75020637709064397</v>
      </c>
      <c r="AB828" s="17">
        <v>93603.89</v>
      </c>
      <c r="AC828" s="16">
        <v>1.09287998726437</v>
      </c>
      <c r="AD828" s="17">
        <v>163745.67000000001</v>
      </c>
      <c r="AE828" s="16">
        <v>0.76623349026890097</v>
      </c>
      <c r="AF828" s="18">
        <v>5.4575888886669102</v>
      </c>
      <c r="AG828" s="16">
        <v>-0.16373304358537999</v>
      </c>
      <c r="AH828" s="18">
        <v>3.1197866178690399</v>
      </c>
      <c r="AI828" s="16">
        <v>-9.0741757907767204E-3</v>
      </c>
      <c r="AJ828" s="15">
        <v>984035.45</v>
      </c>
      <c r="AK828" s="16">
        <v>0.64897014548235499</v>
      </c>
      <c r="AL828" s="17">
        <v>166695.23000000001</v>
      </c>
      <c r="AM828" s="16">
        <v>0.88267823216085906</v>
      </c>
      <c r="AN828" s="17">
        <v>308831.56</v>
      </c>
      <c r="AO828" s="16">
        <v>0.63938683006200803</v>
      </c>
      <c r="AP828" s="18">
        <v>5.9032010094110099</v>
      </c>
      <c r="AQ828" s="16">
        <v>-0.124135969007441</v>
      </c>
      <c r="AR828" s="18">
        <v>3.1863176483646898</v>
      </c>
      <c r="AS828" s="16">
        <v>5.84567061575388E-3</v>
      </c>
    </row>
    <row r="829" spans="2:45" x14ac:dyDescent="0.2">
      <c r="B829" s="29"/>
      <c r="C829" s="29"/>
      <c r="D829" s="29"/>
      <c r="E829" s="14" t="s">
        <v>310</v>
      </c>
      <c r="F829" s="15">
        <v>80728.73</v>
      </c>
      <c r="G829" s="16">
        <v>1.16229638256293</v>
      </c>
      <c r="H829" s="17">
        <v>13439.6</v>
      </c>
      <c r="I829" s="16">
        <v>1.2876966260577101</v>
      </c>
      <c r="J829" s="17">
        <v>25638.76</v>
      </c>
      <c r="K829" s="16">
        <v>1.2169671909304001</v>
      </c>
      <c r="L829" s="18">
        <v>6.0067807077591597</v>
      </c>
      <c r="M829" s="16">
        <v>-5.4815066852142803E-2</v>
      </c>
      <c r="N829" s="18">
        <v>3.1486986890161601</v>
      </c>
      <c r="O829" s="16">
        <v>-2.4660179271540902E-2</v>
      </c>
      <c r="P829" s="15">
        <v>263915.7</v>
      </c>
      <c r="Q829" s="16">
        <v>1.23736856347611</v>
      </c>
      <c r="R829" s="17">
        <v>44997.47</v>
      </c>
      <c r="S829" s="16">
        <v>1.34592260939652</v>
      </c>
      <c r="T829" s="17">
        <v>85029.42</v>
      </c>
      <c r="U829" s="16">
        <v>1.2534300577235</v>
      </c>
      <c r="V829" s="18">
        <v>5.8651230835866999</v>
      </c>
      <c r="W829" s="16">
        <v>-4.6273498318146603E-2</v>
      </c>
      <c r="X829" s="18">
        <v>3.1038163026397201</v>
      </c>
      <c r="Y829" s="16">
        <v>-7.1275761110685997E-3</v>
      </c>
      <c r="Z829" s="15">
        <v>486591.52</v>
      </c>
      <c r="AA829" s="16">
        <v>1.2951975479731099</v>
      </c>
      <c r="AB829" s="17">
        <v>83467.48</v>
      </c>
      <c r="AC829" s="16">
        <v>1.42479424794829</v>
      </c>
      <c r="AD829" s="17">
        <v>157352.53</v>
      </c>
      <c r="AE829" s="16">
        <v>1.32009531479508</v>
      </c>
      <c r="AF829" s="18">
        <v>5.8297137999134501</v>
      </c>
      <c r="AG829" s="16">
        <v>-5.3446472864590602E-2</v>
      </c>
      <c r="AH829" s="18">
        <v>3.0923654039753901</v>
      </c>
      <c r="AI829" s="16">
        <v>-1.07313551573536E-2</v>
      </c>
      <c r="AJ829" s="15">
        <v>933254.06</v>
      </c>
      <c r="AK829" s="16">
        <v>1.2463905000420601</v>
      </c>
      <c r="AL829" s="17">
        <v>152457.72</v>
      </c>
      <c r="AM829" s="16">
        <v>1.3260777723513</v>
      </c>
      <c r="AN829" s="17">
        <v>293115.89</v>
      </c>
      <c r="AO829" s="16">
        <v>1.16300937917395</v>
      </c>
      <c r="AP829" s="18">
        <v>6.1213958860200703</v>
      </c>
      <c r="AQ829" s="16">
        <v>-3.4258214947252598E-2</v>
      </c>
      <c r="AR829" s="18">
        <v>3.1839081122487101</v>
      </c>
      <c r="AS829" s="16">
        <v>3.8548663575352901E-2</v>
      </c>
    </row>
    <row r="830" spans="2:45" x14ac:dyDescent="0.2">
      <c r="B830" s="29"/>
      <c r="C830" s="29"/>
      <c r="D830" s="29"/>
      <c r="E830" s="14" t="s">
        <v>311</v>
      </c>
      <c r="F830" s="15">
        <v>51848.37</v>
      </c>
      <c r="G830" s="16">
        <v>-1.27805619235487E-2</v>
      </c>
      <c r="H830" s="17">
        <v>7841.12</v>
      </c>
      <c r="I830" s="16">
        <v>-4.2768932522407398E-2</v>
      </c>
      <c r="J830" s="17">
        <v>15987.23</v>
      </c>
      <c r="K830" s="16">
        <v>-3.4181053257319002E-2</v>
      </c>
      <c r="L830" s="18">
        <v>6.6123678760177098</v>
      </c>
      <c r="M830" s="16">
        <v>3.1328246248715302E-2</v>
      </c>
      <c r="N830" s="18">
        <v>3.24311153339259</v>
      </c>
      <c r="O830" s="16">
        <v>2.2157870691960901E-2</v>
      </c>
      <c r="P830" s="15">
        <v>173734.27</v>
      </c>
      <c r="Q830" s="16">
        <v>3.4430019727696798E-2</v>
      </c>
      <c r="R830" s="17">
        <v>27581.15</v>
      </c>
      <c r="S830" s="16">
        <v>4.3056231547315797E-2</v>
      </c>
      <c r="T830" s="17">
        <v>52917.77</v>
      </c>
      <c r="U830" s="16">
        <v>-7.21227266416771E-3</v>
      </c>
      <c r="V830" s="18">
        <v>6.2990219769661504</v>
      </c>
      <c r="W830" s="16">
        <v>-8.2701311383975799E-3</v>
      </c>
      <c r="X830" s="18">
        <v>3.2830988531829699</v>
      </c>
      <c r="Y830" s="16">
        <v>4.1944809796966902E-2</v>
      </c>
      <c r="Z830" s="15">
        <v>347269.5</v>
      </c>
      <c r="AA830" s="16">
        <v>8.1482692577194399E-2</v>
      </c>
      <c r="AB830" s="17">
        <v>56295.27</v>
      </c>
      <c r="AC830" s="16">
        <v>9.1763763585164707E-2</v>
      </c>
      <c r="AD830" s="17">
        <v>104963.78</v>
      </c>
      <c r="AE830" s="16">
        <v>1.3315114398345601E-2</v>
      </c>
      <c r="AF830" s="18">
        <v>6.1687154178317298</v>
      </c>
      <c r="AG830" s="16">
        <v>-9.4169373914819894E-3</v>
      </c>
      <c r="AH830" s="18">
        <v>3.3084698359757998</v>
      </c>
      <c r="AI830" s="16">
        <v>6.7271845855495005E-2</v>
      </c>
      <c r="AJ830" s="15">
        <v>728261.18</v>
      </c>
      <c r="AK830" s="16">
        <v>-8.7449067012224206E-3</v>
      </c>
      <c r="AL830" s="17">
        <v>116930.56</v>
      </c>
      <c r="AM830" s="16">
        <v>-8.2161642232827098E-2</v>
      </c>
      <c r="AN830" s="17">
        <v>222244.85</v>
      </c>
      <c r="AO830" s="16">
        <v>-0.111195125725113</v>
      </c>
      <c r="AP830" s="18">
        <v>6.2281509641277699</v>
      </c>
      <c r="AQ830" s="16">
        <v>7.9988741928595897E-2</v>
      </c>
      <c r="AR830" s="18">
        <v>3.2768416455994398</v>
      </c>
      <c r="AS830" s="16">
        <v>0.115267391065415</v>
      </c>
    </row>
    <row r="831" spans="2:45" x14ac:dyDescent="0.2">
      <c r="B831" s="29"/>
      <c r="C831" s="29"/>
      <c r="D831" s="29"/>
      <c r="E831" s="14" t="s">
        <v>312</v>
      </c>
      <c r="F831" s="15">
        <v>51141.25</v>
      </c>
      <c r="G831" s="16">
        <v>0.17411837092188101</v>
      </c>
      <c r="H831" s="17">
        <v>9135.43</v>
      </c>
      <c r="I831" s="16">
        <v>0.17343398572421301</v>
      </c>
      <c r="J831" s="17">
        <v>16773.310000000001</v>
      </c>
      <c r="K831" s="16">
        <v>0.20179682249445799</v>
      </c>
      <c r="L831" s="18">
        <v>5.5981218180206103</v>
      </c>
      <c r="M831" s="16">
        <v>5.8323280729392598E-4</v>
      </c>
      <c r="N831" s="18">
        <v>3.0489658868762302</v>
      </c>
      <c r="O831" s="16">
        <v>-2.30308909580299E-2</v>
      </c>
      <c r="P831" s="15">
        <v>164094.41</v>
      </c>
      <c r="Q831" s="16">
        <v>8.4025113773665505E-2</v>
      </c>
      <c r="R831" s="17">
        <v>29316.12</v>
      </c>
      <c r="S831" s="16">
        <v>5.6386126358628601E-2</v>
      </c>
      <c r="T831" s="17">
        <v>53748</v>
      </c>
      <c r="U831" s="16">
        <v>9.7785597252308801E-2</v>
      </c>
      <c r="V831" s="18">
        <v>5.5974122769315997</v>
      </c>
      <c r="W831" s="16">
        <v>2.6163716774953001E-2</v>
      </c>
      <c r="X831" s="18">
        <v>3.0530328570365399</v>
      </c>
      <c r="Y831" s="16">
        <v>-1.2534764086070099E-2</v>
      </c>
      <c r="Z831" s="15">
        <v>332038</v>
      </c>
      <c r="AA831" s="16">
        <v>0.27839069339521899</v>
      </c>
      <c r="AB831" s="17">
        <v>57985.77</v>
      </c>
      <c r="AC831" s="16">
        <v>0.21421317267165699</v>
      </c>
      <c r="AD831" s="17">
        <v>105756.06</v>
      </c>
      <c r="AE831" s="16">
        <v>0.28209086551389001</v>
      </c>
      <c r="AF831" s="18">
        <v>5.72619799650845</v>
      </c>
      <c r="AG831" s="16">
        <v>5.28552334697137E-2</v>
      </c>
      <c r="AH831" s="18">
        <v>3.1396593254325098</v>
      </c>
      <c r="AI831" s="16">
        <v>-2.88604514562834E-3</v>
      </c>
      <c r="AJ831" s="15">
        <v>627227.19999999995</v>
      </c>
      <c r="AK831" s="16">
        <v>0.52043177032275401</v>
      </c>
      <c r="AL831" s="17">
        <v>110321.39</v>
      </c>
      <c r="AM831" s="16">
        <v>0.48991108454490601</v>
      </c>
      <c r="AN831" s="17">
        <v>201456.37</v>
      </c>
      <c r="AO831" s="16">
        <v>0.55868485355943798</v>
      </c>
      <c r="AP831" s="18">
        <v>5.6854541082196297</v>
      </c>
      <c r="AQ831" s="16">
        <v>2.0484904162701101E-2</v>
      </c>
      <c r="AR831" s="18">
        <v>3.1134642205654801</v>
      </c>
      <c r="AS831" s="16">
        <v>-2.4541897067472E-2</v>
      </c>
    </row>
    <row r="832" spans="2:45" x14ac:dyDescent="0.2">
      <c r="B832" s="29"/>
      <c r="C832" s="29"/>
      <c r="D832" s="29"/>
      <c r="E832" s="14" t="s">
        <v>313</v>
      </c>
      <c r="F832" s="15">
        <v>81760.34</v>
      </c>
      <c r="G832" s="16">
        <v>0.13054161512463699</v>
      </c>
      <c r="H832" s="17">
        <v>14665.68</v>
      </c>
      <c r="I832" s="16">
        <v>0.12832278152329199</v>
      </c>
      <c r="J832" s="17">
        <v>28411.03</v>
      </c>
      <c r="K832" s="16">
        <v>9.8430241189679205E-2</v>
      </c>
      <c r="L832" s="18">
        <v>5.5749436780292498</v>
      </c>
      <c r="M832" s="16">
        <v>1.9664883468446599E-3</v>
      </c>
      <c r="N832" s="18">
        <v>2.8777675430985798</v>
      </c>
      <c r="O832" s="16">
        <v>2.92338764273085E-2</v>
      </c>
      <c r="P832" s="15">
        <v>262761.15000000002</v>
      </c>
      <c r="Q832" s="16">
        <v>0.18198621486945299</v>
      </c>
      <c r="R832" s="17">
        <v>46377.91</v>
      </c>
      <c r="S832" s="16">
        <v>0.197561027883152</v>
      </c>
      <c r="T832" s="17">
        <v>89544.09</v>
      </c>
      <c r="U832" s="16">
        <v>0.160465595788405</v>
      </c>
      <c r="V832" s="18">
        <v>5.6656531094221396</v>
      </c>
      <c r="W832" s="16">
        <v>-1.30054441077043E-2</v>
      </c>
      <c r="X832" s="18">
        <v>2.93443319374847</v>
      </c>
      <c r="Y832" s="16">
        <v>1.8544814391009402E-2</v>
      </c>
      <c r="Z832" s="15">
        <v>517361.09</v>
      </c>
      <c r="AA832" s="16">
        <v>0.29011943554251601</v>
      </c>
      <c r="AB832" s="17">
        <v>90739.06</v>
      </c>
      <c r="AC832" s="16">
        <v>0.30680720534353401</v>
      </c>
      <c r="AD832" s="17">
        <v>174941.2</v>
      </c>
      <c r="AE832" s="16">
        <v>0.26653391343190802</v>
      </c>
      <c r="AF832" s="18">
        <v>5.7016359878535203</v>
      </c>
      <c r="AG832" s="16">
        <v>-1.2769878933007199E-2</v>
      </c>
      <c r="AH832" s="18">
        <v>2.9573427528792502</v>
      </c>
      <c r="AI832" s="16">
        <v>1.8622100727408799E-2</v>
      </c>
      <c r="AJ832" s="15">
        <v>1004283.54</v>
      </c>
      <c r="AK832" s="16">
        <v>0.31018530326329402</v>
      </c>
      <c r="AL832" s="17">
        <v>178144.24</v>
      </c>
      <c r="AM832" s="16">
        <v>0.31102220059560498</v>
      </c>
      <c r="AN832" s="17">
        <v>347405.52</v>
      </c>
      <c r="AO832" s="16">
        <v>0.287725828919557</v>
      </c>
      <c r="AP832" s="18">
        <v>5.6374741052531396</v>
      </c>
      <c r="AQ832" s="16">
        <v>-6.3835481346588997E-4</v>
      </c>
      <c r="AR832" s="18">
        <v>2.8908105432521598</v>
      </c>
      <c r="AS832" s="16">
        <v>1.74411927130339E-2</v>
      </c>
    </row>
    <row r="833" spans="2:45" x14ac:dyDescent="0.2">
      <c r="B833" s="29"/>
      <c r="C833" s="29"/>
      <c r="D833" s="29"/>
      <c r="E833" s="14" t="s">
        <v>314</v>
      </c>
      <c r="F833" s="15">
        <v>118915.39</v>
      </c>
      <c r="G833" s="16">
        <v>-2.69341517702801E-2</v>
      </c>
      <c r="H833" s="17">
        <v>16153.28</v>
      </c>
      <c r="I833" s="16">
        <v>-2.3086757681575198E-2</v>
      </c>
      <c r="J833" s="17">
        <v>32462.44</v>
      </c>
      <c r="K833" s="16">
        <v>-1.49117674905263E-2</v>
      </c>
      <c r="L833" s="18">
        <v>7.3616869143604298</v>
      </c>
      <c r="M833" s="16">
        <v>-3.9383170603503898E-3</v>
      </c>
      <c r="N833" s="18">
        <v>3.66316857266429</v>
      </c>
      <c r="O833" s="16">
        <v>-1.2204373053088999E-2</v>
      </c>
      <c r="P833" s="15">
        <v>377134.3</v>
      </c>
      <c r="Q833" s="16">
        <v>-3.3214384143717503E-2</v>
      </c>
      <c r="R833" s="17">
        <v>51550.95</v>
      </c>
      <c r="S833" s="16">
        <v>-2.59239286116488E-2</v>
      </c>
      <c r="T833" s="17">
        <v>102431.65</v>
      </c>
      <c r="U833" s="16">
        <v>-2.7729065876535699E-2</v>
      </c>
      <c r="V833" s="18">
        <v>7.3157584874769501</v>
      </c>
      <c r="W833" s="16">
        <v>-7.48448272800456E-3</v>
      </c>
      <c r="X833" s="18">
        <v>3.6818141658364398</v>
      </c>
      <c r="Y833" s="16">
        <v>-5.6417589734150397E-3</v>
      </c>
      <c r="Z833" s="15">
        <v>745378.89</v>
      </c>
      <c r="AA833" s="16">
        <v>-4.2753061090535303E-2</v>
      </c>
      <c r="AB833" s="17">
        <v>100500.63</v>
      </c>
      <c r="AC833" s="16">
        <v>-0.10455976691970501</v>
      </c>
      <c r="AD833" s="17">
        <v>199029.35</v>
      </c>
      <c r="AE833" s="16">
        <v>-0.101892385662378</v>
      </c>
      <c r="AF833" s="18">
        <v>7.4166588806458202</v>
      </c>
      <c r="AG833" s="16">
        <v>6.9023820402346503E-2</v>
      </c>
      <c r="AH833" s="18">
        <v>3.7450702120064201</v>
      </c>
      <c r="AI833" s="16">
        <v>6.5848817700381396E-2</v>
      </c>
      <c r="AJ833" s="15">
        <v>1595298.75</v>
      </c>
      <c r="AK833" s="16">
        <v>-9.0989710642760999E-2</v>
      </c>
      <c r="AL833" s="17">
        <v>215660.13</v>
      </c>
      <c r="AM833" s="16">
        <v>-0.24469544742083901</v>
      </c>
      <c r="AN833" s="17">
        <v>427800.17</v>
      </c>
      <c r="AO833" s="16">
        <v>-0.23063491495704699</v>
      </c>
      <c r="AP833" s="18">
        <v>7.3972817785095497</v>
      </c>
      <c r="AQ833" s="16">
        <v>0.20350166863580399</v>
      </c>
      <c r="AR833" s="18">
        <v>3.7290746050895698</v>
      </c>
      <c r="AS833" s="16">
        <v>0.18150707255774301</v>
      </c>
    </row>
    <row r="834" spans="2:45" x14ac:dyDescent="0.2">
      <c r="B834" s="29"/>
      <c r="C834" s="29"/>
      <c r="D834" s="29"/>
      <c r="E834" s="14" t="s">
        <v>315</v>
      </c>
      <c r="F834" s="15">
        <v>194631.08</v>
      </c>
      <c r="G834" s="16">
        <v>0.120260890466341</v>
      </c>
      <c r="H834" s="17">
        <v>33601.31</v>
      </c>
      <c r="I834" s="16">
        <v>0.122182171825442</v>
      </c>
      <c r="J834" s="17">
        <v>66544.05</v>
      </c>
      <c r="K834" s="16">
        <v>0.122841584861763</v>
      </c>
      <c r="L834" s="18">
        <v>5.7923658333559001</v>
      </c>
      <c r="M834" s="16">
        <v>-1.71209399626758E-3</v>
      </c>
      <c r="N834" s="18">
        <v>2.9248457224951001</v>
      </c>
      <c r="O834" s="16">
        <v>-2.2983601874169198E-3</v>
      </c>
      <c r="P834" s="15">
        <v>606816.87</v>
      </c>
      <c r="Q834" s="16">
        <v>5.7314598035080398E-2</v>
      </c>
      <c r="R834" s="17">
        <v>107346.93</v>
      </c>
      <c r="S834" s="16">
        <v>7.5927255815911407E-2</v>
      </c>
      <c r="T834" s="17">
        <v>213086.1</v>
      </c>
      <c r="U834" s="16">
        <v>8.0650982799792895E-2</v>
      </c>
      <c r="V834" s="18">
        <v>5.65285723587996</v>
      </c>
      <c r="W834" s="16">
        <v>-1.7299178620320699E-2</v>
      </c>
      <c r="X834" s="18">
        <v>2.8477543584494698</v>
      </c>
      <c r="Y834" s="16">
        <v>-2.1594747181232998E-2</v>
      </c>
      <c r="Z834" s="15">
        <v>1195646.6100000001</v>
      </c>
      <c r="AA834" s="16">
        <v>0.35872916501415603</v>
      </c>
      <c r="AB834" s="17">
        <v>208943.18</v>
      </c>
      <c r="AC834" s="16">
        <v>0.42259980617423698</v>
      </c>
      <c r="AD834" s="17">
        <v>414504.34</v>
      </c>
      <c r="AE834" s="16">
        <v>0.430040330510083</v>
      </c>
      <c r="AF834" s="18">
        <v>5.7223528903886702</v>
      </c>
      <c r="AG834" s="16">
        <v>-4.4897124885632002E-2</v>
      </c>
      <c r="AH834" s="18">
        <v>2.8845213297404801</v>
      </c>
      <c r="AI834" s="16">
        <v>-4.9866541505504403E-2</v>
      </c>
      <c r="AJ834" s="15">
        <v>2341315.33</v>
      </c>
      <c r="AK834" s="16">
        <v>0.64153208845397303</v>
      </c>
      <c r="AL834" s="17">
        <v>408886.45</v>
      </c>
      <c r="AM834" s="16">
        <v>0.81566169118616405</v>
      </c>
      <c r="AN834" s="17">
        <v>809417.03</v>
      </c>
      <c r="AO834" s="16">
        <v>0.81497796655483501</v>
      </c>
      <c r="AP834" s="18">
        <v>5.7260770808130204</v>
      </c>
      <c r="AQ834" s="16">
        <v>-9.5904211438438899E-2</v>
      </c>
      <c r="AR834" s="18">
        <v>2.8925945998442901</v>
      </c>
      <c r="AS834" s="16">
        <v>-9.5563627381160296E-2</v>
      </c>
    </row>
    <row r="835" spans="2:45" x14ac:dyDescent="0.2">
      <c r="B835" s="29"/>
      <c r="C835" s="29"/>
      <c r="D835" s="29"/>
      <c r="E835" s="14" t="s">
        <v>316</v>
      </c>
      <c r="F835" s="15">
        <v>105879.38</v>
      </c>
      <c r="G835" s="16">
        <v>-2.8260547743771701E-2</v>
      </c>
      <c r="H835" s="17">
        <v>17089.75</v>
      </c>
      <c r="I835" s="16">
        <v>-2.10929207772486E-2</v>
      </c>
      <c r="J835" s="17">
        <v>34539.5</v>
      </c>
      <c r="K835" s="16">
        <v>-2.6962049280268199E-2</v>
      </c>
      <c r="L835" s="18">
        <v>6.1954902792609596</v>
      </c>
      <c r="M835" s="16">
        <v>-7.3220708263895904E-3</v>
      </c>
      <c r="N835" s="18">
        <v>3.0654578091750002</v>
      </c>
      <c r="O835" s="16">
        <v>-1.33447874519479E-3</v>
      </c>
      <c r="P835" s="15">
        <v>368306.06</v>
      </c>
      <c r="Q835" s="16">
        <v>3.6877928875060501E-2</v>
      </c>
      <c r="R835" s="17">
        <v>62236.11</v>
      </c>
      <c r="S835" s="16">
        <v>8.3318755310099399E-2</v>
      </c>
      <c r="T835" s="17">
        <v>121315.02</v>
      </c>
      <c r="U835" s="16">
        <v>2.38491014705479E-2</v>
      </c>
      <c r="V835" s="18">
        <v>5.9178836852110503</v>
      </c>
      <c r="W835" s="16">
        <v>-4.2869032043800701E-2</v>
      </c>
      <c r="X835" s="18">
        <v>3.0359477334298801</v>
      </c>
      <c r="Y835" s="16">
        <v>1.2725339491727199E-2</v>
      </c>
      <c r="Z835" s="15">
        <v>667542.96</v>
      </c>
      <c r="AA835" s="16">
        <v>5.2446207654438103E-2</v>
      </c>
      <c r="AB835" s="17">
        <v>113597.64</v>
      </c>
      <c r="AC835" s="16">
        <v>0.111687473889236</v>
      </c>
      <c r="AD835" s="17">
        <v>218975.15</v>
      </c>
      <c r="AE835" s="16">
        <v>3.1261555914188499E-2</v>
      </c>
      <c r="AF835" s="18">
        <v>5.8763805304406</v>
      </c>
      <c r="AG835" s="16">
        <v>-5.3289496937068803E-2</v>
      </c>
      <c r="AH835" s="18">
        <v>3.0484872826893801</v>
      </c>
      <c r="AI835" s="16">
        <v>2.0542462403216399E-2</v>
      </c>
      <c r="AJ835" s="15">
        <v>1390542</v>
      </c>
      <c r="AK835" s="16">
        <v>0.109339315410169</v>
      </c>
      <c r="AL835" s="17">
        <v>225699.74</v>
      </c>
      <c r="AM835" s="16">
        <v>0.199625771605554</v>
      </c>
      <c r="AN835" s="17">
        <v>451700.45</v>
      </c>
      <c r="AO835" s="16">
        <v>0.104043871340521</v>
      </c>
      <c r="AP835" s="18">
        <v>6.1610261491661404</v>
      </c>
      <c r="AQ835" s="16">
        <v>-7.5262184534887699E-2</v>
      </c>
      <c r="AR835" s="18">
        <v>3.0784605151489202</v>
      </c>
      <c r="AS835" s="16">
        <v>4.7964072869844899E-3</v>
      </c>
    </row>
    <row r="836" spans="2:45" x14ac:dyDescent="0.2">
      <c r="B836" s="29"/>
      <c r="C836" s="29"/>
      <c r="D836" s="29"/>
      <c r="E836" s="14" t="s">
        <v>317</v>
      </c>
      <c r="F836" s="15">
        <v>71792.460000000006</v>
      </c>
      <c r="G836" s="16">
        <v>0.100477056322445</v>
      </c>
      <c r="H836" s="17">
        <v>11393.61</v>
      </c>
      <c r="I836" s="16">
        <v>0.103281488754742</v>
      </c>
      <c r="J836" s="17">
        <v>21192.81</v>
      </c>
      <c r="K836" s="16">
        <v>0.12737727234280899</v>
      </c>
      <c r="L836" s="18">
        <v>6.3011161519483299</v>
      </c>
      <c r="M836" s="16">
        <v>-2.54190110219566E-3</v>
      </c>
      <c r="N836" s="18">
        <v>3.3875856953372399</v>
      </c>
      <c r="O836" s="16">
        <v>-2.3860881960537698E-2</v>
      </c>
      <c r="P836" s="15">
        <v>206145.18</v>
      </c>
      <c r="Q836" s="16">
        <v>2.8630990125510299E-2</v>
      </c>
      <c r="R836" s="17">
        <v>32938.620000000003</v>
      </c>
      <c r="S836" s="16">
        <v>6.9212688473201996E-3</v>
      </c>
      <c r="T836" s="17">
        <v>58518.53</v>
      </c>
      <c r="U836" s="16">
        <v>-3.8039807280932897E-2</v>
      </c>
      <c r="V836" s="18">
        <v>6.2584643801106399</v>
      </c>
      <c r="W836" s="16">
        <v>2.1560495293780398E-2</v>
      </c>
      <c r="X836" s="18">
        <v>3.5227333974383801</v>
      </c>
      <c r="Y836" s="16">
        <v>6.9307231121479407E-2</v>
      </c>
      <c r="Z836" s="15">
        <v>403739.01</v>
      </c>
      <c r="AA836" s="16">
        <v>9.5483443694593495E-2</v>
      </c>
      <c r="AB836" s="17">
        <v>66741.03</v>
      </c>
      <c r="AC836" s="16">
        <v>0.117685773037595</v>
      </c>
      <c r="AD836" s="17">
        <v>113504.47</v>
      </c>
      <c r="AE836" s="16">
        <v>2.45166660634141E-2</v>
      </c>
      <c r="AF836" s="18">
        <v>6.0493374165786804</v>
      </c>
      <c r="AG836" s="16">
        <v>-1.9864553954785501E-2</v>
      </c>
      <c r="AH836" s="18">
        <v>3.5570318067649702</v>
      </c>
      <c r="AI836" s="16">
        <v>6.9268543872361796E-2</v>
      </c>
      <c r="AJ836" s="15">
        <v>864568.74</v>
      </c>
      <c r="AK836" s="16">
        <v>7.5703538474694507E-2</v>
      </c>
      <c r="AL836" s="17">
        <v>143196.45000000001</v>
      </c>
      <c r="AM836" s="16">
        <v>0.107274175228472</v>
      </c>
      <c r="AN836" s="17">
        <v>252220.18</v>
      </c>
      <c r="AO836" s="16">
        <v>1.2109226980962E-2</v>
      </c>
      <c r="AP836" s="18">
        <v>6.0376408772703503</v>
      </c>
      <c r="AQ836" s="16">
        <v>-2.85120320333156E-2</v>
      </c>
      <c r="AR836" s="18">
        <v>3.4278333319720899</v>
      </c>
      <c r="AS836" s="16">
        <v>6.2833447021750005E-2</v>
      </c>
    </row>
    <row r="837" spans="2:45" x14ac:dyDescent="0.2">
      <c r="B837" s="135"/>
      <c r="C837" s="135"/>
      <c r="D837" s="135"/>
      <c r="E837" s="14" t="s">
        <v>318</v>
      </c>
      <c r="F837" s="15">
        <v>105737.32</v>
      </c>
      <c r="G837" s="16">
        <v>2.7247522797914699E-2</v>
      </c>
      <c r="H837" s="17">
        <v>16419.32</v>
      </c>
      <c r="I837" s="16">
        <v>0.13033774541289</v>
      </c>
      <c r="J837" s="17">
        <v>29496.73</v>
      </c>
      <c r="K837" s="16">
        <v>1.5662564312340699E-2</v>
      </c>
      <c r="L837" s="18">
        <v>6.4398111493046004</v>
      </c>
      <c r="M837" s="16">
        <v>-9.1203025850754404E-2</v>
      </c>
      <c r="N837" s="18">
        <v>3.58471328855775</v>
      </c>
      <c r="O837" s="16">
        <v>1.14063064768146E-2</v>
      </c>
      <c r="P837" s="15">
        <v>360098.38</v>
      </c>
      <c r="Q837" s="16">
        <v>1.48233355406287E-2</v>
      </c>
      <c r="R837" s="17">
        <v>54722.01</v>
      </c>
      <c r="S837" s="16">
        <v>0.105801648456906</v>
      </c>
      <c r="T837" s="17">
        <v>102367.36</v>
      </c>
      <c r="U837" s="16">
        <v>-1.38739386854024E-2</v>
      </c>
      <c r="V837" s="18">
        <v>6.5805035304806996</v>
      </c>
      <c r="W837" s="16">
        <v>-8.2273627502032404E-2</v>
      </c>
      <c r="X837" s="18">
        <v>3.5177070112973499</v>
      </c>
      <c r="Y837" s="16">
        <v>2.9101019993097901E-2</v>
      </c>
      <c r="Z837" s="15">
        <v>673629.86</v>
      </c>
      <c r="AA837" s="16">
        <v>1.7538805995309801E-2</v>
      </c>
      <c r="AB837" s="17">
        <v>101070.97</v>
      </c>
      <c r="AC837" s="16">
        <v>0.10227574624017099</v>
      </c>
      <c r="AD837" s="17">
        <v>190435.89</v>
      </c>
      <c r="AE837" s="16">
        <v>-1.17927879243079E-2</v>
      </c>
      <c r="AF837" s="18">
        <v>6.6649193136268501</v>
      </c>
      <c r="AG837" s="16">
        <v>-7.6874539364488695E-2</v>
      </c>
      <c r="AH837" s="18">
        <v>3.53730517918655</v>
      </c>
      <c r="AI837" s="16">
        <v>2.9681623004964498E-2</v>
      </c>
      <c r="AJ837" s="15">
        <v>1375831.44</v>
      </c>
      <c r="AK837" s="16">
        <v>-1.50528387235206E-2</v>
      </c>
      <c r="AL837" s="17">
        <v>200489.24</v>
      </c>
      <c r="AM837" s="16">
        <v>6.9189784225921896E-2</v>
      </c>
      <c r="AN837" s="17">
        <v>388339.19</v>
      </c>
      <c r="AO837" s="16">
        <v>-4.2986091700724698E-2</v>
      </c>
      <c r="AP837" s="18">
        <v>6.8623704693578604</v>
      </c>
      <c r="AQ837" s="16">
        <v>-7.8791084793643898E-2</v>
      </c>
      <c r="AR837" s="18">
        <v>3.5428601475941699</v>
      </c>
      <c r="AS837" s="16">
        <v>2.9187927923476801E-2</v>
      </c>
    </row>
    <row r="838" spans="2:45" x14ac:dyDescent="0.2">
      <c r="C838" s="29"/>
      <c r="D838" s="29"/>
      <c r="E838" s="14" t="s">
        <v>344</v>
      </c>
      <c r="F838" s="18">
        <v>82116.61</v>
      </c>
      <c r="G838" s="16">
        <v>0.80269330688454399</v>
      </c>
      <c r="H838" s="18">
        <v>19918.12</v>
      </c>
      <c r="I838" s="16">
        <v>0.66679525855756705</v>
      </c>
      <c r="J838" s="18">
        <v>34358.839999999997</v>
      </c>
      <c r="K838" s="16">
        <v>0.695035293049726</v>
      </c>
      <c r="L838" s="18">
        <v>4.1227088701142502</v>
      </c>
      <c r="M838" s="16">
        <v>8.1532538342221003E-2</v>
      </c>
      <c r="N838" s="18">
        <v>2.3899703831677699</v>
      </c>
      <c r="O838" s="16">
        <v>6.3513729936040805E-2</v>
      </c>
      <c r="P838" s="18">
        <v>238589.89</v>
      </c>
      <c r="Q838" s="16">
        <v>0.75056534430772504</v>
      </c>
      <c r="R838" s="18">
        <v>64300.6</v>
      </c>
      <c r="S838" s="16">
        <v>0.55090727228829595</v>
      </c>
      <c r="T838" s="18">
        <v>110585.42</v>
      </c>
      <c r="U838" s="16">
        <v>0.59122466349291103</v>
      </c>
      <c r="V838" s="18">
        <v>3.7105390929478101</v>
      </c>
      <c r="W838" s="16">
        <v>0.12873630524979299</v>
      </c>
      <c r="X838" s="18">
        <v>2.15751669614313</v>
      </c>
      <c r="Y838" s="16">
        <v>0.100137136176009</v>
      </c>
      <c r="Z838" s="18">
        <v>424602.87</v>
      </c>
      <c r="AA838" s="16">
        <v>0.71701735477916395</v>
      </c>
      <c r="AB838" s="18">
        <v>111871.1</v>
      </c>
      <c r="AC838" s="16">
        <v>0.52929465173175505</v>
      </c>
      <c r="AD838" s="18">
        <v>192650.56</v>
      </c>
      <c r="AE838" s="16">
        <v>0.56957754493040202</v>
      </c>
      <c r="AF838" s="18">
        <v>3.79546522739117</v>
      </c>
      <c r="AG838" s="16">
        <v>0.122751166908766</v>
      </c>
      <c r="AH838" s="18">
        <v>2.20400537636641</v>
      </c>
      <c r="AI838" s="16">
        <v>9.3935983172656806E-2</v>
      </c>
      <c r="AJ838" s="18">
        <v>852664.51</v>
      </c>
      <c r="AK838" s="16">
        <v>0.75972805652431397</v>
      </c>
      <c r="AL838" s="18">
        <v>222771.77</v>
      </c>
      <c r="AM838" s="16">
        <v>0.48447939380785698</v>
      </c>
      <c r="AN838" s="18">
        <v>383741.51</v>
      </c>
      <c r="AO838" s="16">
        <v>0.49528663535256101</v>
      </c>
      <c r="AP838" s="18">
        <v>3.8275249597379402</v>
      </c>
      <c r="AQ838" s="16">
        <v>0.185417637903625</v>
      </c>
      <c r="AR838" s="18">
        <v>2.2219762203989899</v>
      </c>
      <c r="AS838" s="16">
        <v>0.17684998643046301</v>
      </c>
    </row>
    <row r="839" spans="2:45" x14ac:dyDescent="0.2">
      <c r="C839" s="29"/>
      <c r="D839" s="29"/>
      <c r="E839" s="14" t="s">
        <v>345</v>
      </c>
      <c r="F839" s="18">
        <v>78361.02</v>
      </c>
      <c r="G839" s="16">
        <v>0.267655217798968</v>
      </c>
      <c r="H839" s="18">
        <v>64310.58</v>
      </c>
      <c r="I839" s="16">
        <v>3.6178763151102203E-2</v>
      </c>
      <c r="J839" s="18">
        <v>26916.82</v>
      </c>
      <c r="K839" s="16">
        <v>0.19501302815760199</v>
      </c>
      <c r="L839" s="18">
        <v>1.21847789275108</v>
      </c>
      <c r="M839" s="16">
        <v>0.223394324299725</v>
      </c>
      <c r="N839" s="18">
        <v>2.9112287409879798</v>
      </c>
      <c r="O839" s="16">
        <v>6.0787780492536199E-2</v>
      </c>
      <c r="P839" s="18">
        <v>253019.99</v>
      </c>
      <c r="Q839" s="16">
        <v>0.28506615129935298</v>
      </c>
      <c r="R839" s="18">
        <v>201710.64</v>
      </c>
      <c r="S839" s="16">
        <v>3.0408262283867098E-2</v>
      </c>
      <c r="T839" s="18">
        <v>87770.53</v>
      </c>
      <c r="U839" s="16">
        <v>0.2426095123541</v>
      </c>
      <c r="V839" s="18">
        <v>1.25437106342035</v>
      </c>
      <c r="W839" s="16">
        <v>0.247142708707561</v>
      </c>
      <c r="X839" s="18">
        <v>2.88274424228725</v>
      </c>
      <c r="Y839" s="16">
        <v>3.41673216912846E-2</v>
      </c>
      <c r="Z839" s="18">
        <v>503437.65</v>
      </c>
      <c r="AA839" s="16">
        <v>0.34495079274832402</v>
      </c>
      <c r="AB839" s="18">
        <v>383435.16</v>
      </c>
      <c r="AC839" s="16">
        <v>2.72790449442132E-2</v>
      </c>
      <c r="AD839" s="18">
        <v>170076.22</v>
      </c>
      <c r="AE839" s="16">
        <v>0.26860835389111798</v>
      </c>
      <c r="AF839" s="18">
        <v>1.3129668390347899</v>
      </c>
      <c r="AG839" s="16">
        <v>0.309236082802956</v>
      </c>
      <c r="AH839" s="18">
        <v>2.96007078473404</v>
      </c>
      <c r="AI839" s="16">
        <v>6.01780987986133E-2</v>
      </c>
      <c r="AJ839" s="18">
        <v>920505.56</v>
      </c>
      <c r="AK839" s="16">
        <v>0.22329265921991401</v>
      </c>
      <c r="AL839" s="18">
        <v>756599.76</v>
      </c>
      <c r="AM839" s="16">
        <v>-3.6720528129914699E-2</v>
      </c>
      <c r="AN839" s="18">
        <v>314631.82</v>
      </c>
      <c r="AO839" s="16">
        <v>0.14573590464945499</v>
      </c>
      <c r="AP839" s="18">
        <v>1.2166347501881301</v>
      </c>
      <c r="AQ839" s="16">
        <v>0.26992497498679802</v>
      </c>
      <c r="AR839" s="18">
        <v>2.9256594580929498</v>
      </c>
      <c r="AS839" s="16">
        <v>6.7691650628848798E-2</v>
      </c>
    </row>
    <row r="840" spans="2:45" x14ac:dyDescent="0.2">
      <c r="B840" s="28" t="s">
        <v>19</v>
      </c>
      <c r="C840" s="28" t="s">
        <v>11</v>
      </c>
      <c r="D840" s="28" t="s">
        <v>111</v>
      </c>
      <c r="E840" s="14" t="s">
        <v>319</v>
      </c>
      <c r="F840" s="15">
        <v>755566.09</v>
      </c>
      <c r="G840" s="16">
        <v>4.94107709350005E-2</v>
      </c>
      <c r="H840" s="17">
        <v>121863.47</v>
      </c>
      <c r="I840" s="16">
        <v>4.56213770885876E-2</v>
      </c>
      <c r="J840" s="17">
        <v>242132.55</v>
      </c>
      <c r="K840" s="16">
        <v>3.2438075580936997E-2</v>
      </c>
      <c r="L840" s="18">
        <v>6.20010319745532</v>
      </c>
      <c r="M840" s="16">
        <v>3.6240592717834302E-3</v>
      </c>
      <c r="N840" s="18">
        <v>3.1204647619661201</v>
      </c>
      <c r="O840" s="16">
        <v>1.64394318221102E-2</v>
      </c>
      <c r="P840" s="15">
        <v>2433582.63</v>
      </c>
      <c r="Q840" s="16">
        <v>0.13111063456465999</v>
      </c>
      <c r="R840" s="17">
        <v>391538.81</v>
      </c>
      <c r="S840" s="16">
        <v>0.14720964884946899</v>
      </c>
      <c r="T840" s="17">
        <v>766240.56</v>
      </c>
      <c r="U840" s="16">
        <v>0.115889017997848</v>
      </c>
      <c r="V840" s="18">
        <v>6.2154314408832203</v>
      </c>
      <c r="W840" s="16">
        <v>-1.40331928875898E-2</v>
      </c>
      <c r="X840" s="18">
        <v>3.1760034081202901</v>
      </c>
      <c r="Y840" s="16">
        <v>1.36407978941517E-2</v>
      </c>
      <c r="Z840" s="15">
        <v>4806026.91</v>
      </c>
      <c r="AA840" s="16">
        <v>0.22821308807358701</v>
      </c>
      <c r="AB840" s="17">
        <v>771375.6</v>
      </c>
      <c r="AC840" s="16">
        <v>0.23644497904669201</v>
      </c>
      <c r="AD840" s="17">
        <v>1499170.84</v>
      </c>
      <c r="AE840" s="16">
        <v>0.19828161858672</v>
      </c>
      <c r="AF840" s="18">
        <v>6.23046270843931</v>
      </c>
      <c r="AG840" s="16">
        <v>-6.6577090874292404E-3</v>
      </c>
      <c r="AH840" s="18">
        <v>3.2057900152326901</v>
      </c>
      <c r="AI840" s="16">
        <v>2.4978660293703499E-2</v>
      </c>
      <c r="AJ840" s="15">
        <v>9587117.1500000004</v>
      </c>
      <c r="AK840" s="16">
        <v>0.20893774800630199</v>
      </c>
      <c r="AL840" s="17">
        <v>1541544.7</v>
      </c>
      <c r="AM840" s="16">
        <v>0.15718788122895899</v>
      </c>
      <c r="AN840" s="17">
        <v>3029977.71</v>
      </c>
      <c r="AO840" s="16">
        <v>0.14585756189131399</v>
      </c>
      <c r="AP840" s="18">
        <v>6.2191626035884697</v>
      </c>
      <c r="AQ840" s="16">
        <v>4.4720367035285098E-2</v>
      </c>
      <c r="AR840" s="18">
        <v>3.1640883424188599</v>
      </c>
      <c r="AS840" s="16">
        <v>5.5050634749811603E-2</v>
      </c>
    </row>
    <row r="841" spans="2:45" x14ac:dyDescent="0.2">
      <c r="B841" s="29"/>
      <c r="C841" s="29"/>
      <c r="D841" s="29"/>
      <c r="E841" s="14" t="s">
        <v>320</v>
      </c>
      <c r="F841" s="15">
        <v>1830265.53</v>
      </c>
      <c r="G841" s="16">
        <v>0.55164931525857996</v>
      </c>
      <c r="H841" s="17">
        <v>434840.78</v>
      </c>
      <c r="I841" s="16">
        <v>0.59160599542891801</v>
      </c>
      <c r="J841" s="17">
        <v>758969.28</v>
      </c>
      <c r="K841" s="16">
        <v>0.55390372384453002</v>
      </c>
      <c r="L841" s="18">
        <v>4.2090475736889204</v>
      </c>
      <c r="M841" s="16">
        <v>-2.51046303451316E-2</v>
      </c>
      <c r="N841" s="18">
        <v>2.4115146399601302</v>
      </c>
      <c r="O841" s="16">
        <v>-1.45080325850125E-3</v>
      </c>
      <c r="P841" s="15">
        <v>5223353.04</v>
      </c>
      <c r="Q841" s="16">
        <v>0.42203393245111998</v>
      </c>
      <c r="R841" s="17">
        <v>1358903.34</v>
      </c>
      <c r="S841" s="16">
        <v>0.434770048916786</v>
      </c>
      <c r="T841" s="17">
        <v>2362456.16</v>
      </c>
      <c r="U841" s="16">
        <v>0.41280183441713902</v>
      </c>
      <c r="V841" s="18">
        <v>3.84380028089415</v>
      </c>
      <c r="W841" s="16">
        <v>-8.8767649389398396E-3</v>
      </c>
      <c r="X841" s="18">
        <v>2.2109841140925099</v>
      </c>
      <c r="Y841" s="16">
        <v>6.5346022415027401E-3</v>
      </c>
      <c r="Z841" s="15">
        <v>9461647.4299999997</v>
      </c>
      <c r="AA841" s="16">
        <v>0.37672271467801399</v>
      </c>
      <c r="AB841" s="17">
        <v>2399624.84</v>
      </c>
      <c r="AC841" s="16">
        <v>0.403258122747429</v>
      </c>
      <c r="AD841" s="17">
        <v>4190236.59</v>
      </c>
      <c r="AE841" s="16">
        <v>0.38705466452807502</v>
      </c>
      <c r="AF841" s="18">
        <v>3.9429694476741601</v>
      </c>
      <c r="AG841" s="16">
        <v>-1.89098553140475E-2</v>
      </c>
      <c r="AH841" s="18">
        <v>2.2580222445148399</v>
      </c>
      <c r="AI841" s="16">
        <v>-7.4488411410784904E-3</v>
      </c>
      <c r="AJ841" s="15">
        <v>18664827.609999999</v>
      </c>
      <c r="AK841" s="16">
        <v>0.44639017772024198</v>
      </c>
      <c r="AL841" s="17">
        <v>4614120.03</v>
      </c>
      <c r="AM841" s="16">
        <v>0.37499352527207203</v>
      </c>
      <c r="AN841" s="17">
        <v>8144469.3200000003</v>
      </c>
      <c r="AO841" s="16">
        <v>0.36054150627935899</v>
      </c>
      <c r="AP841" s="18">
        <v>4.0451543281590796</v>
      </c>
      <c r="AQ841" s="16">
        <v>5.1925082653783497E-2</v>
      </c>
      <c r="AR841" s="18">
        <v>2.29171808213037</v>
      </c>
      <c r="AS841" s="16">
        <v>6.3098899257877997E-2</v>
      </c>
    </row>
    <row r="842" spans="2:45" x14ac:dyDescent="0.2">
      <c r="B842" s="29"/>
      <c r="C842" s="29"/>
      <c r="D842" s="29"/>
      <c r="E842" s="14" t="s">
        <v>321</v>
      </c>
      <c r="F842" s="15">
        <v>1038066.15</v>
      </c>
      <c r="G842" s="16">
        <v>0.25124026711915798</v>
      </c>
      <c r="H842" s="17">
        <v>191498.67</v>
      </c>
      <c r="I842" s="16">
        <v>0.40784595426372999</v>
      </c>
      <c r="J842" s="17">
        <v>328051.15000000002</v>
      </c>
      <c r="K842" s="16">
        <v>0.27445924637046498</v>
      </c>
      <c r="L842" s="18">
        <v>5.4207486140765404</v>
      </c>
      <c r="M842" s="16">
        <v>-0.11123780032203399</v>
      </c>
      <c r="N842" s="18">
        <v>3.1643423594155999</v>
      </c>
      <c r="O842" s="16">
        <v>-1.8218691038911598E-2</v>
      </c>
      <c r="P842" s="15">
        <v>3389060.92</v>
      </c>
      <c r="Q842" s="16">
        <v>0.26534577819294902</v>
      </c>
      <c r="R842" s="17">
        <v>648338.19999999995</v>
      </c>
      <c r="S842" s="16">
        <v>0.47081224501212898</v>
      </c>
      <c r="T842" s="17">
        <v>1092788.95</v>
      </c>
      <c r="U842" s="16">
        <v>0.30597255324171602</v>
      </c>
      <c r="V842" s="18">
        <v>5.2273040829616404</v>
      </c>
      <c r="W842" s="16">
        <v>-0.13969591803166201</v>
      </c>
      <c r="X842" s="18">
        <v>3.1012950121796199</v>
      </c>
      <c r="Y842" s="16">
        <v>-3.11084447739132E-2</v>
      </c>
      <c r="Z842" s="15">
        <v>6218248.3899999997</v>
      </c>
      <c r="AA842" s="16">
        <v>0.27835307524278702</v>
      </c>
      <c r="AB842" s="17">
        <v>1184170.42</v>
      </c>
      <c r="AC842" s="16">
        <v>0.48937296661930202</v>
      </c>
      <c r="AD842" s="17">
        <v>2002979.61</v>
      </c>
      <c r="AE842" s="16">
        <v>0.32288268489560801</v>
      </c>
      <c r="AF842" s="18">
        <v>5.2511431504934896</v>
      </c>
      <c r="AG842" s="16">
        <v>-0.14168371261330501</v>
      </c>
      <c r="AH842" s="18">
        <v>3.10449909672321</v>
      </c>
      <c r="AI842" s="16">
        <v>-3.3661042026818001E-2</v>
      </c>
      <c r="AJ842" s="15">
        <v>12219800.189999999</v>
      </c>
      <c r="AK842" s="16">
        <v>0.34084077935588403</v>
      </c>
      <c r="AL842" s="17">
        <v>2205764.1800000002</v>
      </c>
      <c r="AM842" s="16">
        <v>0.50447969206242305</v>
      </c>
      <c r="AN842" s="17">
        <v>3914498.78</v>
      </c>
      <c r="AO842" s="16">
        <v>0.363528354499983</v>
      </c>
      <c r="AP842" s="18">
        <v>5.5399395369635602</v>
      </c>
      <c r="AQ842" s="16">
        <v>-0.108767777704074</v>
      </c>
      <c r="AR842" s="18">
        <v>3.1216768421115701</v>
      </c>
      <c r="AS842" s="16">
        <v>-1.6638873015895901E-2</v>
      </c>
    </row>
    <row r="843" spans="2:45" x14ac:dyDescent="0.2">
      <c r="B843" s="29"/>
      <c r="C843" s="29"/>
      <c r="D843" s="29"/>
      <c r="E843" s="14" t="s">
        <v>322</v>
      </c>
      <c r="F843" s="15">
        <v>1606332.72</v>
      </c>
      <c r="G843" s="16">
        <v>0.23011364378222801</v>
      </c>
      <c r="H843" s="17">
        <v>376651.09</v>
      </c>
      <c r="I843" s="16">
        <v>0.288024403349599</v>
      </c>
      <c r="J843" s="17">
        <v>486539.68</v>
      </c>
      <c r="K843" s="16">
        <v>0.21800382774990301</v>
      </c>
      <c r="L843" s="18">
        <v>4.2647765070851102</v>
      </c>
      <c r="M843" s="16">
        <v>-4.4960917989418599E-2</v>
      </c>
      <c r="N843" s="18">
        <v>3.3015451483833802</v>
      </c>
      <c r="O843" s="16">
        <v>9.9423464495151798E-3</v>
      </c>
      <c r="P843" s="15">
        <v>4950693.1399999997</v>
      </c>
      <c r="Q843" s="16">
        <v>0.24768866281124199</v>
      </c>
      <c r="R843" s="17">
        <v>1251355.43</v>
      </c>
      <c r="S843" s="16">
        <v>0.44206540761291102</v>
      </c>
      <c r="T843" s="17">
        <v>1554636.2</v>
      </c>
      <c r="U843" s="16">
        <v>0.27719703562126102</v>
      </c>
      <c r="V843" s="18">
        <v>3.9562645602616699</v>
      </c>
      <c r="W843" s="16">
        <v>-0.13479051905379599</v>
      </c>
      <c r="X843" s="18">
        <v>3.1844705147094898</v>
      </c>
      <c r="Y843" s="16">
        <v>-2.31040097862934E-2</v>
      </c>
      <c r="Z843" s="15">
        <v>9448762.7400000002</v>
      </c>
      <c r="AA843" s="16">
        <v>0.24012890907874301</v>
      </c>
      <c r="AB843" s="17">
        <v>2400813.27</v>
      </c>
      <c r="AC843" s="16">
        <v>0.492178143978446</v>
      </c>
      <c r="AD843" s="17">
        <v>2983534.51</v>
      </c>
      <c r="AE843" s="16">
        <v>0.28346684324258897</v>
      </c>
      <c r="AF843" s="18">
        <v>3.9356508305204398</v>
      </c>
      <c r="AG843" s="16">
        <v>-0.168913635357029</v>
      </c>
      <c r="AH843" s="18">
        <v>3.1669694814423299</v>
      </c>
      <c r="AI843" s="16">
        <v>-3.3766305995373801E-2</v>
      </c>
      <c r="AJ843" s="15">
        <v>20735964.640000001</v>
      </c>
      <c r="AK843" s="16">
        <v>0.108283223040944</v>
      </c>
      <c r="AL843" s="17">
        <v>5078055.22</v>
      </c>
      <c r="AM843" s="16">
        <v>0.292944154313585</v>
      </c>
      <c r="AN843" s="17">
        <v>6462563.0899999999</v>
      </c>
      <c r="AO843" s="16">
        <v>0.12536585199617301</v>
      </c>
      <c r="AP843" s="18">
        <v>4.0834460717030199</v>
      </c>
      <c r="AQ843" s="16">
        <v>-0.14282204738431001</v>
      </c>
      <c r="AR843" s="18">
        <v>3.2086285814503399</v>
      </c>
      <c r="AS843" s="16">
        <v>-1.5179622631101E-2</v>
      </c>
    </row>
    <row r="844" spans="2:45" x14ac:dyDescent="0.2">
      <c r="B844" s="29"/>
      <c r="C844" s="29"/>
      <c r="D844" s="29"/>
      <c r="E844" s="14" t="s">
        <v>323</v>
      </c>
      <c r="F844" s="15">
        <v>537410.19999999995</v>
      </c>
      <c r="G844" s="16">
        <v>0.12931604253141199</v>
      </c>
      <c r="H844" s="17">
        <v>86225.56</v>
      </c>
      <c r="I844" s="16">
        <v>9.0542863589498701E-2</v>
      </c>
      <c r="J844" s="17">
        <v>164008.09</v>
      </c>
      <c r="K844" s="16">
        <v>0.101873825411733</v>
      </c>
      <c r="L844" s="18">
        <v>6.23260898508516</v>
      </c>
      <c r="M844" s="16">
        <v>3.5554016477896098E-2</v>
      </c>
      <c r="N844" s="18">
        <v>3.2767298247299901</v>
      </c>
      <c r="O844" s="16">
        <v>2.4905044921477201E-2</v>
      </c>
      <c r="P844" s="15">
        <v>1638732.45</v>
      </c>
      <c r="Q844" s="16">
        <v>8.7011299360526095E-2</v>
      </c>
      <c r="R844" s="17">
        <v>264045.73</v>
      </c>
      <c r="S844" s="16">
        <v>4.3095492917107001E-2</v>
      </c>
      <c r="T844" s="17">
        <v>495410.54</v>
      </c>
      <c r="U844" s="16">
        <v>3.6412275613357303E-2</v>
      </c>
      <c r="V844" s="18">
        <v>6.2062448425127004</v>
      </c>
      <c r="W844" s="16">
        <v>4.2101424789598801E-2</v>
      </c>
      <c r="X844" s="18">
        <v>3.30782718106886</v>
      </c>
      <c r="Y844" s="16">
        <v>4.8821328092842203E-2</v>
      </c>
      <c r="Z844" s="15">
        <v>3118022.02</v>
      </c>
      <c r="AA844" s="16">
        <v>0.13614877879061499</v>
      </c>
      <c r="AB844" s="17">
        <v>510995.58</v>
      </c>
      <c r="AC844" s="16">
        <v>0.114954530080893</v>
      </c>
      <c r="AD844" s="17">
        <v>943081.96</v>
      </c>
      <c r="AE844" s="16">
        <v>9.4686925738319494E-2</v>
      </c>
      <c r="AF844" s="18">
        <v>6.1018571236956696</v>
      </c>
      <c r="AG844" s="16">
        <v>1.9009070000534999E-2</v>
      </c>
      <c r="AH844" s="18">
        <v>3.30620471204857</v>
      </c>
      <c r="AI844" s="16">
        <v>3.7875535075319398E-2</v>
      </c>
      <c r="AJ844" s="15">
        <v>6346194.5800000001</v>
      </c>
      <c r="AK844" s="16">
        <v>0.29168014576479001</v>
      </c>
      <c r="AL844" s="17">
        <v>1032225.24</v>
      </c>
      <c r="AM844" s="16">
        <v>0.29569426420016098</v>
      </c>
      <c r="AN844" s="17">
        <v>1935811.21</v>
      </c>
      <c r="AO844" s="16">
        <v>0.25357635823334401</v>
      </c>
      <c r="AP844" s="18">
        <v>6.1480715003636197</v>
      </c>
      <c r="AQ844" s="16">
        <v>-3.0980444586973101E-3</v>
      </c>
      <c r="AR844" s="18">
        <v>3.2783127544756798</v>
      </c>
      <c r="AS844" s="16">
        <v>3.03960642534335E-2</v>
      </c>
    </row>
    <row r="845" spans="2:45" x14ac:dyDescent="0.2">
      <c r="B845" s="29"/>
      <c r="C845" s="29"/>
      <c r="D845" s="29"/>
      <c r="E845" s="14" t="s">
        <v>324</v>
      </c>
      <c r="F845" s="15">
        <v>845682.35</v>
      </c>
      <c r="G845" s="16">
        <v>0.119499042250368</v>
      </c>
      <c r="H845" s="17">
        <v>158343.6</v>
      </c>
      <c r="I845" s="16">
        <v>7.30973151219515E-2</v>
      </c>
      <c r="J845" s="17">
        <v>267397.75</v>
      </c>
      <c r="K845" s="16">
        <v>7.79614569501344E-2</v>
      </c>
      <c r="L845" s="18">
        <v>5.3408053751461999</v>
      </c>
      <c r="M845" s="16">
        <v>4.3240931157434798E-2</v>
      </c>
      <c r="N845" s="18">
        <v>3.1626382420944101</v>
      </c>
      <c r="O845" s="16">
        <v>3.85334605726586E-2</v>
      </c>
      <c r="P845" s="15">
        <v>2792778.44</v>
      </c>
      <c r="Q845" s="16">
        <v>0.13125271825482701</v>
      </c>
      <c r="R845" s="17">
        <v>525532.61</v>
      </c>
      <c r="S845" s="16">
        <v>0.105383337141463</v>
      </c>
      <c r="T845" s="17">
        <v>897959.2</v>
      </c>
      <c r="U845" s="16">
        <v>0.12211050134088899</v>
      </c>
      <c r="V845" s="18">
        <v>5.3141867637861697</v>
      </c>
      <c r="W845" s="16">
        <v>2.34030858292676E-2</v>
      </c>
      <c r="X845" s="18">
        <v>3.1101395698156402</v>
      </c>
      <c r="Y845" s="16">
        <v>8.1473410176746402E-3</v>
      </c>
      <c r="Z845" s="15">
        <v>5233105.9800000004</v>
      </c>
      <c r="AA845" s="16">
        <v>0.16263036520441701</v>
      </c>
      <c r="AB845" s="17">
        <v>986166.97</v>
      </c>
      <c r="AC845" s="16">
        <v>0.14088832317916</v>
      </c>
      <c r="AD845" s="17">
        <v>1680250.1</v>
      </c>
      <c r="AE845" s="16">
        <v>0.162590079362916</v>
      </c>
      <c r="AF845" s="18">
        <v>5.3065111073432103</v>
      </c>
      <c r="AG845" s="16">
        <v>1.9057116795332799E-2</v>
      </c>
      <c r="AH845" s="18">
        <v>3.1144803859854</v>
      </c>
      <c r="AI845" s="16">
        <v>3.4651802227155003E-5</v>
      </c>
      <c r="AJ845" s="15">
        <v>9855561.1300000008</v>
      </c>
      <c r="AK845" s="16">
        <v>0.31974160831457699</v>
      </c>
      <c r="AL845" s="17">
        <v>1859400.17</v>
      </c>
      <c r="AM845" s="16">
        <v>0.323379285778087</v>
      </c>
      <c r="AN845" s="17">
        <v>3158279.8</v>
      </c>
      <c r="AO845" s="16">
        <v>0.34725173328224201</v>
      </c>
      <c r="AP845" s="18">
        <v>5.3003981009639203</v>
      </c>
      <c r="AQ845" s="16">
        <v>-2.74877920683991E-3</v>
      </c>
      <c r="AR845" s="18">
        <v>3.1205471820451098</v>
      </c>
      <c r="AS845" s="16">
        <v>-2.0419439283735599E-2</v>
      </c>
    </row>
    <row r="846" spans="2:45" x14ac:dyDescent="0.2">
      <c r="B846" s="29"/>
      <c r="C846" s="29"/>
      <c r="D846" s="29"/>
      <c r="E846" s="14" t="s">
        <v>325</v>
      </c>
      <c r="F846" s="15">
        <v>1104251.51</v>
      </c>
      <c r="G846" s="16">
        <v>4.0227406352860803E-2</v>
      </c>
      <c r="H846" s="17">
        <v>183401.3</v>
      </c>
      <c r="I846" s="16">
        <v>6.0190716205778802E-2</v>
      </c>
      <c r="J846" s="17">
        <v>337917.99</v>
      </c>
      <c r="K846" s="16">
        <v>4.1434946372345703E-2</v>
      </c>
      <c r="L846" s="18">
        <v>6.0209579212361097</v>
      </c>
      <c r="M846" s="16">
        <v>-1.8829923284333999E-2</v>
      </c>
      <c r="N846" s="18">
        <v>3.26780918056479</v>
      </c>
      <c r="O846" s="16">
        <v>-1.1594963503876001E-3</v>
      </c>
      <c r="P846" s="15">
        <v>3815986.36</v>
      </c>
      <c r="Q846" s="16">
        <v>6.2643666783595994E-2</v>
      </c>
      <c r="R846" s="17">
        <v>644852.01</v>
      </c>
      <c r="S846" s="16">
        <v>0.104611741788367</v>
      </c>
      <c r="T846" s="17">
        <v>1177854.81</v>
      </c>
      <c r="U846" s="16">
        <v>5.0261960754968998E-2</v>
      </c>
      <c r="V846" s="18">
        <v>5.9176156712297399</v>
      </c>
      <c r="W846" s="16">
        <v>-3.7993507960385399E-2</v>
      </c>
      <c r="X846" s="18">
        <v>3.2397765222014101</v>
      </c>
      <c r="Y846" s="16">
        <v>1.17891597442284E-2</v>
      </c>
      <c r="Z846" s="15">
        <v>7038280.9100000001</v>
      </c>
      <c r="AA846" s="16">
        <v>6.4682617671365503E-2</v>
      </c>
      <c r="AB846" s="17">
        <v>1187457.26</v>
      </c>
      <c r="AC846" s="16">
        <v>0.112083165574427</v>
      </c>
      <c r="AD846" s="17">
        <v>2163111.4900000002</v>
      </c>
      <c r="AE846" s="16">
        <v>5.1739682260486503E-2</v>
      </c>
      <c r="AF846" s="18">
        <v>5.9271867267037504</v>
      </c>
      <c r="AG846" s="16">
        <v>-4.2623204244421599E-2</v>
      </c>
      <c r="AH846" s="18">
        <v>3.2537763044289498</v>
      </c>
      <c r="AI846" s="16">
        <v>1.23062157197121E-2</v>
      </c>
      <c r="AJ846" s="15">
        <v>14006311.1</v>
      </c>
      <c r="AK846" s="16">
        <v>0.124189404383242</v>
      </c>
      <c r="AL846" s="17">
        <v>2304611.94</v>
      </c>
      <c r="AM846" s="16">
        <v>0.226044758445616</v>
      </c>
      <c r="AN846" s="17">
        <v>4275818.0199999996</v>
      </c>
      <c r="AO846" s="16">
        <v>0.13098368702169899</v>
      </c>
      <c r="AP846" s="18">
        <v>6.0775139002360596</v>
      </c>
      <c r="AQ846" s="16">
        <v>-8.3076374953478194E-2</v>
      </c>
      <c r="AR846" s="18">
        <v>3.2757032770071</v>
      </c>
      <c r="AS846" s="16">
        <v>-6.0074099356372699E-3</v>
      </c>
    </row>
    <row r="847" spans="2:45" x14ac:dyDescent="0.2">
      <c r="B847" s="29"/>
      <c r="C847" s="29"/>
      <c r="D847" s="29"/>
      <c r="E847" s="14" t="s">
        <v>326</v>
      </c>
      <c r="F847" s="15">
        <v>1152227.8</v>
      </c>
      <c r="G847" s="16">
        <v>0.21369407414314201</v>
      </c>
      <c r="H847" s="17">
        <v>244709.18</v>
      </c>
      <c r="I847" s="16">
        <v>0.14430121030447801</v>
      </c>
      <c r="J847" s="17">
        <v>379020.14</v>
      </c>
      <c r="K847" s="16">
        <v>0.195363296544697</v>
      </c>
      <c r="L847" s="18">
        <v>4.7085597687835001</v>
      </c>
      <c r="M847" s="16">
        <v>6.06421309474975E-2</v>
      </c>
      <c r="N847" s="18">
        <v>3.0400173457800901</v>
      </c>
      <c r="O847" s="16">
        <v>1.53349008217265E-2</v>
      </c>
      <c r="P847" s="15">
        <v>3730163.01</v>
      </c>
      <c r="Q847" s="16">
        <v>0.19127541435906001</v>
      </c>
      <c r="R847" s="17">
        <v>800241.07</v>
      </c>
      <c r="S847" s="16">
        <v>0.137179238514685</v>
      </c>
      <c r="T847" s="17">
        <v>1233682.1399999999</v>
      </c>
      <c r="U847" s="16">
        <v>0.16970810188234001</v>
      </c>
      <c r="V847" s="18">
        <v>4.6612991382709197</v>
      </c>
      <c r="W847" s="16">
        <v>4.7570491978935599E-2</v>
      </c>
      <c r="X847" s="18">
        <v>3.0236013710954701</v>
      </c>
      <c r="Y847" s="16">
        <v>1.84382004724198E-2</v>
      </c>
      <c r="Z847" s="15">
        <v>7348552.7300000004</v>
      </c>
      <c r="AA847" s="16">
        <v>0.37247216152054702</v>
      </c>
      <c r="AB847" s="17">
        <v>1551744.94</v>
      </c>
      <c r="AC847" s="16">
        <v>0.28346930804836101</v>
      </c>
      <c r="AD847" s="17">
        <v>2398672.2400000002</v>
      </c>
      <c r="AE847" s="16">
        <v>0.37108625424137398</v>
      </c>
      <c r="AF847" s="18">
        <v>4.7356704962092504</v>
      </c>
      <c r="AG847" s="16">
        <v>6.9345525377247405E-2</v>
      </c>
      <c r="AH847" s="18">
        <v>3.0635918519655698</v>
      </c>
      <c r="AI847" s="16">
        <v>1.0108096955136201E-3</v>
      </c>
      <c r="AJ847" s="15">
        <v>13910461.779999999</v>
      </c>
      <c r="AK847" s="16">
        <v>0.48819648698991303</v>
      </c>
      <c r="AL847" s="17">
        <v>2971808.55</v>
      </c>
      <c r="AM847" s="16">
        <v>0.37346529167340398</v>
      </c>
      <c r="AN847" s="17">
        <v>4588538.82</v>
      </c>
      <c r="AO847" s="16">
        <v>0.54089680308343302</v>
      </c>
      <c r="AP847" s="18">
        <v>4.6808068373045097</v>
      </c>
      <c r="AQ847" s="16">
        <v>8.3534106039711106E-2</v>
      </c>
      <c r="AR847" s="18">
        <v>3.0315667635563299</v>
      </c>
      <c r="AS847" s="16">
        <v>-3.4201067837939303E-2</v>
      </c>
    </row>
    <row r="848" spans="2:45" x14ac:dyDescent="0.2">
      <c r="B848" s="29"/>
      <c r="C848" s="29"/>
      <c r="D848" s="29"/>
      <c r="E848" s="14" t="s">
        <v>327</v>
      </c>
      <c r="F848" s="15">
        <v>8869802.2300000004</v>
      </c>
      <c r="G848" s="16">
        <v>0.218846422847149</v>
      </c>
      <c r="H848" s="17">
        <v>1797533.49</v>
      </c>
      <c r="I848" s="16">
        <v>0.255553241701936</v>
      </c>
      <c r="J848" s="17">
        <v>2964036.73</v>
      </c>
      <c r="K848" s="16">
        <v>0.22568709506797199</v>
      </c>
      <c r="L848" s="18">
        <v>4.9344294720205699</v>
      </c>
      <c r="M848" s="16">
        <v>-2.9235573319877299E-2</v>
      </c>
      <c r="N848" s="18">
        <v>2.9924737909708701</v>
      </c>
      <c r="O848" s="16">
        <v>-5.5810918205379603E-3</v>
      </c>
      <c r="P848" s="15">
        <v>27974349.829999998</v>
      </c>
      <c r="Q848" s="16">
        <v>0.20737897633137001</v>
      </c>
      <c r="R848" s="17">
        <v>5884806.79</v>
      </c>
      <c r="S848" s="16">
        <v>0.27569243618054001</v>
      </c>
      <c r="T848" s="17">
        <v>9581028.6899999995</v>
      </c>
      <c r="U848" s="16">
        <v>0.21783627601765601</v>
      </c>
      <c r="V848" s="18">
        <v>4.7536564628657896</v>
      </c>
      <c r="W848" s="16">
        <v>-5.3550101820547098E-2</v>
      </c>
      <c r="X848" s="18">
        <v>2.9197647491858199</v>
      </c>
      <c r="Y848" s="16">
        <v>-8.5867861651169903E-3</v>
      </c>
      <c r="Z848" s="15">
        <v>52672647.009999998</v>
      </c>
      <c r="AA848" s="16">
        <v>0.23995582522365599</v>
      </c>
      <c r="AB848" s="17">
        <v>10992348</v>
      </c>
      <c r="AC848" s="16">
        <v>0.31843649450248301</v>
      </c>
      <c r="AD848" s="17">
        <v>17861037.460000001</v>
      </c>
      <c r="AE848" s="16">
        <v>0.25572434038255598</v>
      </c>
      <c r="AF848" s="18">
        <v>4.7917557750173101</v>
      </c>
      <c r="AG848" s="16">
        <v>-5.9525558952645601E-2</v>
      </c>
      <c r="AH848" s="18">
        <v>2.94902505680093</v>
      </c>
      <c r="AI848" s="16">
        <v>-1.25573062907229E-2</v>
      </c>
      <c r="AJ848" s="15">
        <v>105326237.90000001</v>
      </c>
      <c r="AK848" s="16">
        <v>0.27136050584690502</v>
      </c>
      <c r="AL848" s="17">
        <v>21607527.77</v>
      </c>
      <c r="AM848" s="16">
        <v>0.32344982073275902</v>
      </c>
      <c r="AN848" s="17">
        <v>35509957.149999999</v>
      </c>
      <c r="AO848" s="16">
        <v>0.27317345108512298</v>
      </c>
      <c r="AP848" s="18">
        <v>4.8745159104335603</v>
      </c>
      <c r="AQ848" s="16">
        <v>-3.93587381023731E-2</v>
      </c>
      <c r="AR848" s="18">
        <v>2.9661043367381299</v>
      </c>
      <c r="AS848" s="16">
        <v>-1.4239577778443601E-3</v>
      </c>
    </row>
    <row r="850" spans="1:45" s="27" customFormat="1" x14ac:dyDescent="0.2">
      <c r="A850" s="26" t="s">
        <v>113</v>
      </c>
      <c r="E850" s="30">
        <v>1</v>
      </c>
      <c r="F850" s="30">
        <v>2</v>
      </c>
      <c r="G850" s="30">
        <v>3</v>
      </c>
      <c r="H850" s="30">
        <v>4</v>
      </c>
      <c r="I850" s="30">
        <v>5</v>
      </c>
      <c r="J850" s="30">
        <v>6</v>
      </c>
      <c r="K850" s="30">
        <v>7</v>
      </c>
      <c r="L850" s="30">
        <v>8</v>
      </c>
      <c r="M850" s="30">
        <v>9</v>
      </c>
      <c r="N850" s="30">
        <v>10</v>
      </c>
      <c r="O850" s="30">
        <v>11</v>
      </c>
      <c r="P850" s="30">
        <v>12</v>
      </c>
      <c r="Q850" s="30">
        <v>13</v>
      </c>
      <c r="R850" s="30">
        <v>14</v>
      </c>
      <c r="S850" s="30">
        <v>15</v>
      </c>
      <c r="T850" s="30">
        <v>16</v>
      </c>
      <c r="U850" s="30">
        <v>17</v>
      </c>
      <c r="V850" s="30">
        <v>18</v>
      </c>
      <c r="W850" s="30">
        <v>19</v>
      </c>
      <c r="X850" s="30">
        <v>20</v>
      </c>
      <c r="Y850" s="30">
        <v>21</v>
      </c>
      <c r="Z850" s="30">
        <v>22</v>
      </c>
      <c r="AA850" s="30">
        <v>23</v>
      </c>
      <c r="AB850" s="30">
        <v>24</v>
      </c>
      <c r="AC850" s="30">
        <v>25</v>
      </c>
      <c r="AD850" s="30">
        <v>26</v>
      </c>
      <c r="AE850" s="30">
        <v>27</v>
      </c>
      <c r="AF850" s="30">
        <v>28</v>
      </c>
      <c r="AG850" s="30">
        <v>29</v>
      </c>
      <c r="AH850" s="30">
        <v>30</v>
      </c>
      <c r="AI850" s="30">
        <v>31</v>
      </c>
      <c r="AJ850" s="30">
        <v>32</v>
      </c>
      <c r="AK850" s="30">
        <v>33</v>
      </c>
      <c r="AL850" s="30">
        <v>34</v>
      </c>
      <c r="AM850" s="30">
        <v>35</v>
      </c>
      <c r="AN850" s="30">
        <v>36</v>
      </c>
      <c r="AO850" s="30">
        <v>37</v>
      </c>
      <c r="AP850" s="30">
        <v>38</v>
      </c>
      <c r="AQ850" s="30">
        <v>39</v>
      </c>
      <c r="AR850" s="30">
        <v>40</v>
      </c>
      <c r="AS850" s="30">
        <v>41</v>
      </c>
    </row>
    <row r="852" spans="1:45" x14ac:dyDescent="0.2">
      <c r="A852" s="120" t="s">
        <v>107</v>
      </c>
      <c r="B852" s="6"/>
      <c r="C852" s="6"/>
      <c r="D852" s="6"/>
      <c r="E852" s="7"/>
      <c r="F852" s="8" t="s">
        <v>69</v>
      </c>
      <c r="G852" s="9"/>
      <c r="N852" s="9"/>
      <c r="P852" s="8" t="s">
        <v>70</v>
      </c>
      <c r="Q852" s="9"/>
      <c r="Z852" s="8" t="s">
        <v>71</v>
      </c>
      <c r="AA852" s="9"/>
      <c r="AJ852" s="8" t="s">
        <v>72</v>
      </c>
      <c r="AK852" s="9"/>
    </row>
    <row r="853" spans="1:45" ht="56.25" x14ac:dyDescent="0.2">
      <c r="A853" s="121"/>
      <c r="B853" s="11"/>
      <c r="C853" s="11"/>
      <c r="D853" s="11"/>
      <c r="E853" s="12"/>
      <c r="F853" s="140" t="s">
        <v>406</v>
      </c>
      <c r="G853" s="140" t="s">
        <v>407</v>
      </c>
      <c r="H853" s="140" t="s">
        <v>408</v>
      </c>
      <c r="I853" s="140" t="s">
        <v>409</v>
      </c>
      <c r="J853" s="140" t="s">
        <v>410</v>
      </c>
      <c r="K853" s="140" t="s">
        <v>411</v>
      </c>
      <c r="L853" s="140" t="s">
        <v>412</v>
      </c>
      <c r="M853" s="140" t="s">
        <v>413</v>
      </c>
      <c r="N853" s="140" t="s">
        <v>414</v>
      </c>
      <c r="O853" s="140" t="s">
        <v>415</v>
      </c>
      <c r="P853" s="140" t="s">
        <v>406</v>
      </c>
      <c r="Q853" s="140" t="s">
        <v>407</v>
      </c>
      <c r="R853" s="140" t="s">
        <v>408</v>
      </c>
      <c r="S853" s="140" t="s">
        <v>409</v>
      </c>
      <c r="T853" s="140" t="s">
        <v>410</v>
      </c>
      <c r="U853" s="140" t="s">
        <v>411</v>
      </c>
      <c r="V853" s="140" t="s">
        <v>412</v>
      </c>
      <c r="W853" s="140" t="s">
        <v>413</v>
      </c>
      <c r="X853" s="140" t="s">
        <v>414</v>
      </c>
      <c r="Y853" s="140" t="s">
        <v>415</v>
      </c>
      <c r="Z853" s="140" t="s">
        <v>406</v>
      </c>
      <c r="AA853" s="140" t="s">
        <v>407</v>
      </c>
      <c r="AB853" s="140" t="s">
        <v>408</v>
      </c>
      <c r="AC853" s="140" t="s">
        <v>409</v>
      </c>
      <c r="AD853" s="140" t="s">
        <v>410</v>
      </c>
      <c r="AE853" s="140" t="s">
        <v>411</v>
      </c>
      <c r="AF853" s="140" t="s">
        <v>412</v>
      </c>
      <c r="AG853" s="140" t="s">
        <v>413</v>
      </c>
      <c r="AH853" s="140" t="s">
        <v>414</v>
      </c>
      <c r="AI853" s="140" t="s">
        <v>415</v>
      </c>
      <c r="AJ853" s="140" t="s">
        <v>406</v>
      </c>
      <c r="AK853" s="140" t="s">
        <v>407</v>
      </c>
      <c r="AL853" s="140" t="s">
        <v>408</v>
      </c>
      <c r="AM853" s="140" t="s">
        <v>409</v>
      </c>
      <c r="AN853" s="140" t="s">
        <v>410</v>
      </c>
      <c r="AO853" s="140" t="s">
        <v>411</v>
      </c>
      <c r="AP853" s="140" t="s">
        <v>412</v>
      </c>
      <c r="AQ853" s="140" t="s">
        <v>413</v>
      </c>
      <c r="AR853" s="140" t="s">
        <v>414</v>
      </c>
      <c r="AS853" s="140" t="s">
        <v>415</v>
      </c>
    </row>
    <row r="854" spans="1:45" x14ac:dyDescent="0.2">
      <c r="A854" s="122" t="s">
        <v>19</v>
      </c>
      <c r="B854" s="28" t="s">
        <v>11</v>
      </c>
      <c r="C854" s="28" t="s">
        <v>110</v>
      </c>
      <c r="D854" s="28" t="s">
        <v>23</v>
      </c>
      <c r="E854" s="14" t="s">
        <v>271</v>
      </c>
      <c r="F854" s="148">
        <v>31524.62</v>
      </c>
      <c r="G854" s="149">
        <v>0.18538118783959101</v>
      </c>
      <c r="H854" s="150">
        <v>6754.3</v>
      </c>
      <c r="I854" s="149">
        <v>0.25842608705372899</v>
      </c>
      <c r="J854" s="150">
        <v>13508.63</v>
      </c>
      <c r="K854" s="149">
        <v>0.25842653714085501</v>
      </c>
      <c r="L854" s="151">
        <v>4.6673408051167398</v>
      </c>
      <c r="M854" s="149">
        <v>-5.8044647965899997E-2</v>
      </c>
      <c r="N854" s="151">
        <v>2.3336652199371799</v>
      </c>
      <c r="O854" s="149">
        <v>-5.8044984864371797E-2</v>
      </c>
      <c r="P854" s="148">
        <v>102899</v>
      </c>
      <c r="Q854" s="149">
        <v>0.13578791002176399</v>
      </c>
      <c r="R854" s="150">
        <v>21043.9</v>
      </c>
      <c r="S854" s="149">
        <v>0.104007160027238</v>
      </c>
      <c r="T854" s="150">
        <v>42087.83</v>
      </c>
      <c r="U854" s="149">
        <v>0.10400707818079399</v>
      </c>
      <c r="V854" s="151">
        <v>4.8897305157313999</v>
      </c>
      <c r="W854" s="149">
        <v>2.8786724529705002E-2</v>
      </c>
      <c r="X854" s="151">
        <v>2.4448635151776701</v>
      </c>
      <c r="Y854" s="149">
        <v>2.8786800799628299E-2</v>
      </c>
      <c r="Z854" s="148">
        <v>210327.4</v>
      </c>
      <c r="AA854" s="149">
        <v>0.13862079717975001</v>
      </c>
      <c r="AB854" s="150">
        <v>42651.19</v>
      </c>
      <c r="AC854" s="149">
        <v>8.2412018727109002E-2</v>
      </c>
      <c r="AD854" s="150">
        <v>85302.46</v>
      </c>
      <c r="AE854" s="149">
        <v>8.2411935068323394E-2</v>
      </c>
      <c r="AF854" s="151">
        <v>4.9313372030182503</v>
      </c>
      <c r="AG854" s="149">
        <v>5.1929189144389702E-2</v>
      </c>
      <c r="AH854" s="151">
        <v>2.46566628910819</v>
      </c>
      <c r="AI854" s="149">
        <v>5.1929270447187197E-2</v>
      </c>
      <c r="AJ854" s="148">
        <v>370765.72</v>
      </c>
      <c r="AK854" s="149">
        <v>0.116956353546238</v>
      </c>
      <c r="AL854" s="150">
        <v>76307.77</v>
      </c>
      <c r="AM854" s="149">
        <v>8.8804590035470296E-2</v>
      </c>
      <c r="AN854" s="150">
        <v>152615.54</v>
      </c>
      <c r="AO854" s="149">
        <v>8.8804123964350196E-2</v>
      </c>
      <c r="AP854" s="151">
        <v>4.8588200126933296</v>
      </c>
      <c r="AQ854" s="149">
        <v>2.5855662042948001E-2</v>
      </c>
      <c r="AR854" s="151">
        <v>2.4294100063466701</v>
      </c>
      <c r="AS854" s="152">
        <v>2.5856101168486498E-2</v>
      </c>
    </row>
    <row r="855" spans="1:45" x14ac:dyDescent="0.2">
      <c r="A855" s="123"/>
      <c r="B855" s="29"/>
      <c r="C855" s="29"/>
      <c r="D855" s="29"/>
      <c r="E855" s="14" t="s">
        <v>272</v>
      </c>
      <c r="F855" s="153">
        <v>152360.14000000001</v>
      </c>
      <c r="G855" s="154">
        <v>6.8557254761391004E-2</v>
      </c>
      <c r="H855" s="155">
        <v>36192.75</v>
      </c>
      <c r="I855" s="154">
        <v>0.11693504709194601</v>
      </c>
      <c r="J855" s="155">
        <v>72385.47</v>
      </c>
      <c r="K855" s="154">
        <v>0.116934756528012</v>
      </c>
      <c r="L855" s="156">
        <v>4.20968674665506</v>
      </c>
      <c r="M855" s="154">
        <v>-4.33129862443761E-2</v>
      </c>
      <c r="N855" s="156">
        <v>2.1048442456752698</v>
      </c>
      <c r="O855" s="154">
        <v>-4.3312737367939197E-2</v>
      </c>
      <c r="P855" s="153">
        <v>539899.43000000005</v>
      </c>
      <c r="Q855" s="154">
        <v>5.0074281310043003E-2</v>
      </c>
      <c r="R855" s="155">
        <v>127215.41</v>
      </c>
      <c r="S855" s="154">
        <v>8.3156873373013598E-2</v>
      </c>
      <c r="T855" s="155">
        <v>254429.75</v>
      </c>
      <c r="U855" s="154">
        <v>8.3152318194303299E-2</v>
      </c>
      <c r="V855" s="156">
        <v>4.2439782255939003</v>
      </c>
      <c r="W855" s="154">
        <v>-3.05427522792239E-2</v>
      </c>
      <c r="X855" s="156">
        <v>2.1219980367861901</v>
      </c>
      <c r="Y855" s="154">
        <v>-3.0538675243204898E-2</v>
      </c>
      <c r="Z855" s="153">
        <v>1027977.89</v>
      </c>
      <c r="AA855" s="154">
        <v>3.6593202694369498E-2</v>
      </c>
      <c r="AB855" s="155">
        <v>240760.89</v>
      </c>
      <c r="AC855" s="154">
        <v>3.3170503872165101E-2</v>
      </c>
      <c r="AD855" s="155">
        <v>481520.72</v>
      </c>
      <c r="AE855" s="154">
        <v>3.3168140825807997E-2</v>
      </c>
      <c r="AF855" s="156">
        <v>4.26970464347428</v>
      </c>
      <c r="AG855" s="154">
        <v>3.3128112052914398E-3</v>
      </c>
      <c r="AH855" s="156">
        <v>2.13485702131364</v>
      </c>
      <c r="AI855" s="154">
        <v>3.31510596699577E-3</v>
      </c>
      <c r="AJ855" s="153">
        <v>2007025.41</v>
      </c>
      <c r="AK855" s="154">
        <v>-9.9506061772958496E-2</v>
      </c>
      <c r="AL855" s="155">
        <v>469591.85</v>
      </c>
      <c r="AM855" s="154">
        <v>-0.101850453516014</v>
      </c>
      <c r="AN855" s="155">
        <v>939182.64</v>
      </c>
      <c r="AO855" s="154">
        <v>-0.101774201848935</v>
      </c>
      <c r="AP855" s="156">
        <v>4.2739783707915704</v>
      </c>
      <c r="AQ855" s="154">
        <v>2.6102465365967502E-3</v>
      </c>
      <c r="AR855" s="156">
        <v>2.1369915972893199</v>
      </c>
      <c r="AS855" s="157">
        <v>2.5251335250506901E-3</v>
      </c>
    </row>
    <row r="856" spans="1:45" x14ac:dyDescent="0.2">
      <c r="A856" s="123"/>
      <c r="B856" s="29"/>
      <c r="C856" s="29"/>
      <c r="D856" s="29"/>
      <c r="E856" s="14" t="s">
        <v>273</v>
      </c>
      <c r="F856" s="148">
        <v>334137.18</v>
      </c>
      <c r="G856" s="149">
        <v>6.7252758849626296E-2</v>
      </c>
      <c r="H856" s="150">
        <v>72963.55</v>
      </c>
      <c r="I856" s="149">
        <v>-6.89180288686966E-3</v>
      </c>
      <c r="J856" s="150">
        <v>145927.12</v>
      </c>
      <c r="K856" s="149">
        <v>-1.7402678659084E-2</v>
      </c>
      <c r="L856" s="151">
        <v>4.5795082613167803</v>
      </c>
      <c r="M856" s="149">
        <v>7.4659097520317505E-2</v>
      </c>
      <c r="N856" s="151">
        <v>2.2897538168367899</v>
      </c>
      <c r="O856" s="149">
        <v>8.6154761131634297E-2</v>
      </c>
      <c r="P856" s="148">
        <v>1158331.57</v>
      </c>
      <c r="Q856" s="149">
        <v>5.4560141824868402E-2</v>
      </c>
      <c r="R856" s="150">
        <v>259042.67</v>
      </c>
      <c r="S856" s="149">
        <v>1.3273614539419099E-2</v>
      </c>
      <c r="T856" s="150">
        <v>518085.59</v>
      </c>
      <c r="U856" s="149">
        <v>2.9246685252423601E-3</v>
      </c>
      <c r="V856" s="151">
        <v>4.4715859746195497</v>
      </c>
      <c r="W856" s="149">
        <v>4.07456847716458E-2</v>
      </c>
      <c r="X856" s="151">
        <v>2.2357919084373701</v>
      </c>
      <c r="Y856" s="149">
        <v>5.1484897041722801E-2</v>
      </c>
      <c r="Z856" s="148">
        <v>2258212.4500000002</v>
      </c>
      <c r="AA856" s="149">
        <v>7.1317861150873699E-2</v>
      </c>
      <c r="AB856" s="150">
        <v>512350.88</v>
      </c>
      <c r="AC856" s="149">
        <v>4.2632664629145903E-2</v>
      </c>
      <c r="AD856" s="150">
        <v>1024701.83</v>
      </c>
      <c r="AE856" s="149">
        <v>3.30949933233066E-2</v>
      </c>
      <c r="AF856" s="151">
        <v>4.4075506418570001</v>
      </c>
      <c r="AG856" s="149">
        <v>2.7512274931392799E-2</v>
      </c>
      <c r="AH856" s="151">
        <v>2.20377517038298</v>
      </c>
      <c r="AI856" s="149">
        <v>3.6998405833533303E-2</v>
      </c>
      <c r="AJ856" s="148">
        <v>4182987.8</v>
      </c>
      <c r="AK856" s="149">
        <v>5.7596651550743998E-2</v>
      </c>
      <c r="AL856" s="150">
        <v>962747.25</v>
      </c>
      <c r="AM856" s="149">
        <v>3.06894315485585E-2</v>
      </c>
      <c r="AN856" s="150">
        <v>1931787.48</v>
      </c>
      <c r="AO856" s="149">
        <v>3.33091486360549E-2</v>
      </c>
      <c r="AP856" s="151">
        <v>4.3448452332634604</v>
      </c>
      <c r="AQ856" s="149">
        <v>2.6106040460469999E-2</v>
      </c>
      <c r="AR856" s="151">
        <v>2.1653457449677602</v>
      </c>
      <c r="AS856" s="152">
        <v>2.3504585192870901E-2</v>
      </c>
    </row>
    <row r="857" spans="1:45" x14ac:dyDescent="0.2">
      <c r="A857" s="123"/>
      <c r="B857" s="29"/>
      <c r="C857" s="29"/>
      <c r="D857" s="29"/>
      <c r="E857" s="14" t="s">
        <v>274</v>
      </c>
      <c r="F857" s="153">
        <v>146663.35</v>
      </c>
      <c r="G857" s="154">
        <v>0.105535193146894</v>
      </c>
      <c r="H857" s="155">
        <v>33427.32</v>
      </c>
      <c r="I857" s="154">
        <v>0.132165040424885</v>
      </c>
      <c r="J857" s="155">
        <v>66854.62</v>
      </c>
      <c r="K857" s="154">
        <v>0.132164318272496</v>
      </c>
      <c r="L857" s="156">
        <v>4.3875294220416103</v>
      </c>
      <c r="M857" s="154">
        <v>-2.3521170789726899E-2</v>
      </c>
      <c r="N857" s="156">
        <v>2.19376536729997</v>
      </c>
      <c r="O857" s="154">
        <v>-2.3520547941516302E-2</v>
      </c>
      <c r="P857" s="153">
        <v>510165.59</v>
      </c>
      <c r="Q857" s="154">
        <v>0.108527585729163</v>
      </c>
      <c r="R857" s="155">
        <v>115689.13</v>
      </c>
      <c r="S857" s="154">
        <v>0.128696242132287</v>
      </c>
      <c r="T857" s="155">
        <v>231378.21</v>
      </c>
      <c r="U857" s="154">
        <v>0.128695998225136</v>
      </c>
      <c r="V857" s="156">
        <v>4.4097971002115797</v>
      </c>
      <c r="W857" s="154">
        <v>-1.7868985162050401E-2</v>
      </c>
      <c r="X857" s="156">
        <v>2.2048990265764399</v>
      </c>
      <c r="Y857" s="154">
        <v>-1.7868772927066099E-2</v>
      </c>
      <c r="Z857" s="153">
        <v>927210.66</v>
      </c>
      <c r="AA857" s="154">
        <v>8.2879011909955599E-2</v>
      </c>
      <c r="AB857" s="155">
        <v>209685.14</v>
      </c>
      <c r="AC857" s="154">
        <v>7.5184405654958195E-2</v>
      </c>
      <c r="AD857" s="155">
        <v>419370.22</v>
      </c>
      <c r="AE857" s="154">
        <v>7.5184169129608805E-2</v>
      </c>
      <c r="AF857" s="156">
        <v>4.4219187873780701</v>
      </c>
      <c r="AG857" s="154">
        <v>7.1565456255944697E-3</v>
      </c>
      <c r="AH857" s="156">
        <v>2.2109597100146998</v>
      </c>
      <c r="AI857" s="154">
        <v>7.1567671858264199E-3</v>
      </c>
      <c r="AJ857" s="153">
        <v>1747972.78</v>
      </c>
      <c r="AK857" s="154">
        <v>6.3475826894078602E-2</v>
      </c>
      <c r="AL857" s="155">
        <v>395317.61</v>
      </c>
      <c r="AM857" s="154">
        <v>5.8017369660635899E-2</v>
      </c>
      <c r="AN857" s="155">
        <v>790635.16</v>
      </c>
      <c r="AO857" s="154">
        <v>5.8141825786288799E-2</v>
      </c>
      <c r="AP857" s="156">
        <v>4.4216921679760199</v>
      </c>
      <c r="AQ857" s="154">
        <v>5.1591376379704597E-3</v>
      </c>
      <c r="AR857" s="156">
        <v>2.2108462517654801</v>
      </c>
      <c r="AS857" s="157">
        <v>5.0409132101230701E-3</v>
      </c>
    </row>
    <row r="858" spans="1:45" x14ac:dyDescent="0.2">
      <c r="A858" s="123"/>
      <c r="B858" s="29"/>
      <c r="C858" s="29"/>
      <c r="D858" s="29"/>
      <c r="E858" s="14" t="s">
        <v>275</v>
      </c>
      <c r="F858" s="148">
        <v>228188.54</v>
      </c>
      <c r="G858" s="149">
        <v>4.8518514816081002E-4</v>
      </c>
      <c r="H858" s="150">
        <v>54524.43</v>
      </c>
      <c r="I858" s="149">
        <v>-7.0746064498140498E-2</v>
      </c>
      <c r="J858" s="150">
        <v>109048.9</v>
      </c>
      <c r="K858" s="149">
        <v>5.3266966703485401E-2</v>
      </c>
      <c r="L858" s="151">
        <v>4.1850697017832204</v>
      </c>
      <c r="M858" s="149">
        <v>7.6654235107254901E-2</v>
      </c>
      <c r="N858" s="151">
        <v>2.09253408333326</v>
      </c>
      <c r="O858" s="149">
        <v>-5.0112443686068403E-2</v>
      </c>
      <c r="P858" s="148">
        <v>777588.47</v>
      </c>
      <c r="Q858" s="149">
        <v>-0.143060387223648</v>
      </c>
      <c r="R858" s="150">
        <v>189985.31</v>
      </c>
      <c r="S858" s="149">
        <v>-0.22036995157179201</v>
      </c>
      <c r="T858" s="150">
        <v>379970.55</v>
      </c>
      <c r="U858" s="149">
        <v>-5.0749254218310197E-2</v>
      </c>
      <c r="V858" s="151">
        <v>4.0928873395527301</v>
      </c>
      <c r="W858" s="149">
        <v>9.9161858248032198E-2</v>
      </c>
      <c r="X858" s="151">
        <v>2.0464440467820499</v>
      </c>
      <c r="Y858" s="149">
        <v>-9.7246310751455803E-2</v>
      </c>
      <c r="Z858" s="148">
        <v>1515211.99</v>
      </c>
      <c r="AA858" s="149">
        <v>-0.164402482962345</v>
      </c>
      <c r="AB858" s="150">
        <v>386144.46</v>
      </c>
      <c r="AC858" s="149">
        <v>-0.209267076410695</v>
      </c>
      <c r="AD858" s="150">
        <v>772288.9</v>
      </c>
      <c r="AE858" s="149">
        <v>-3.6973912316978899E-2</v>
      </c>
      <c r="AF858" s="151">
        <v>3.92395112958503</v>
      </c>
      <c r="AG858" s="149">
        <v>5.6737985873536498E-2</v>
      </c>
      <c r="AH858" s="151">
        <v>1.9619756156018799</v>
      </c>
      <c r="AI858" s="149">
        <v>-0.132320995531856</v>
      </c>
      <c r="AJ858" s="148">
        <v>2712628.18</v>
      </c>
      <c r="AK858" s="149">
        <v>-0.17254309569411</v>
      </c>
      <c r="AL858" s="150">
        <v>686949.3</v>
      </c>
      <c r="AM858" s="149">
        <v>-0.21734656185901599</v>
      </c>
      <c r="AN858" s="150">
        <v>1353966.51</v>
      </c>
      <c r="AO858" s="149">
        <v>-6.2481879711885097E-2</v>
      </c>
      <c r="AP858" s="151">
        <v>3.9488040529337498</v>
      </c>
      <c r="AQ858" s="149">
        <v>5.72456006471097E-2</v>
      </c>
      <c r="AR858" s="151">
        <v>2.0034677076318501</v>
      </c>
      <c r="AS858" s="152">
        <v>-0.11739636130809</v>
      </c>
    </row>
    <row r="859" spans="1:45" x14ac:dyDescent="0.2">
      <c r="A859" s="123"/>
      <c r="B859" s="29"/>
      <c r="C859" s="29"/>
      <c r="D859" s="29"/>
      <c r="E859" s="14" t="s">
        <v>276</v>
      </c>
      <c r="F859" s="153">
        <v>150498.81</v>
      </c>
      <c r="G859" s="154">
        <v>1.08801793241731E-2</v>
      </c>
      <c r="H859" s="155">
        <v>35775.22</v>
      </c>
      <c r="I859" s="154">
        <v>-1.48665431184273E-2</v>
      </c>
      <c r="J859" s="155">
        <v>71550.41</v>
      </c>
      <c r="K859" s="154">
        <v>-1.48670918065637E-2</v>
      </c>
      <c r="L859" s="156">
        <v>4.2067892244967302</v>
      </c>
      <c r="M859" s="154">
        <v>2.61352634637965E-2</v>
      </c>
      <c r="N859" s="156">
        <v>2.1033954941697699</v>
      </c>
      <c r="O859" s="154">
        <v>2.6135834988958901E-2</v>
      </c>
      <c r="P859" s="153">
        <v>502675.41</v>
      </c>
      <c r="Q859" s="154">
        <v>-3.3167794407451302E-2</v>
      </c>
      <c r="R859" s="155">
        <v>121970.35</v>
      </c>
      <c r="S859" s="154">
        <v>-3.9897621909509497E-2</v>
      </c>
      <c r="T859" s="155">
        <v>243940.64</v>
      </c>
      <c r="U859" s="154">
        <v>-3.9902316988205802E-2</v>
      </c>
      <c r="V859" s="156">
        <v>4.1212918549467101</v>
      </c>
      <c r="W859" s="154">
        <v>7.0094894624080197E-3</v>
      </c>
      <c r="X859" s="156">
        <v>2.0606464343128699</v>
      </c>
      <c r="Y859" s="154">
        <v>7.0144139496604299E-3</v>
      </c>
      <c r="Z859" s="153">
        <v>1024876.77</v>
      </c>
      <c r="AA859" s="154">
        <v>-1.56148310990546E-2</v>
      </c>
      <c r="AB859" s="155">
        <v>249551.88</v>
      </c>
      <c r="AC859" s="154">
        <v>-2.0230488108816801E-2</v>
      </c>
      <c r="AD859" s="155">
        <v>499103.69</v>
      </c>
      <c r="AE859" s="154">
        <v>-2.0232856596679699E-2</v>
      </c>
      <c r="AF859" s="156">
        <v>4.1068685597559904</v>
      </c>
      <c r="AG859" s="154">
        <v>4.7109620719396599E-3</v>
      </c>
      <c r="AH859" s="156">
        <v>2.0534345678750601</v>
      </c>
      <c r="AI859" s="154">
        <v>4.71339085895828E-3</v>
      </c>
      <c r="AJ859" s="153">
        <v>1903444.3</v>
      </c>
      <c r="AK859" s="154">
        <v>-7.3068665615370301E-2</v>
      </c>
      <c r="AL859" s="155">
        <v>464516.06</v>
      </c>
      <c r="AM859" s="154">
        <v>-8.2733800306066099E-2</v>
      </c>
      <c r="AN859" s="155">
        <v>929035.65</v>
      </c>
      <c r="AO859" s="154">
        <v>-4.9125004937144501E-2</v>
      </c>
      <c r="AP859" s="156">
        <v>4.0976931992405197</v>
      </c>
      <c r="AQ859" s="154">
        <v>1.05368917920673E-2</v>
      </c>
      <c r="AR859" s="156">
        <v>2.0488388147430099</v>
      </c>
      <c r="AS859" s="157">
        <v>-2.51806607625044E-2</v>
      </c>
    </row>
    <row r="860" spans="1:45" x14ac:dyDescent="0.2">
      <c r="A860" s="123"/>
      <c r="B860" s="29"/>
      <c r="C860" s="29"/>
      <c r="D860" s="29"/>
      <c r="E860" s="14" t="s">
        <v>277</v>
      </c>
      <c r="F860" s="148">
        <v>98365.53</v>
      </c>
      <c r="G860" s="149">
        <v>0.104496246203929</v>
      </c>
      <c r="H860" s="150">
        <v>21205.599999999999</v>
      </c>
      <c r="I860" s="149">
        <v>0.19340961634134199</v>
      </c>
      <c r="J860" s="150">
        <v>42411.19</v>
      </c>
      <c r="K860" s="149">
        <v>0.13424287734982401</v>
      </c>
      <c r="L860" s="151">
        <v>4.6386581846304704</v>
      </c>
      <c r="M860" s="149">
        <v>-7.4503648135496703E-2</v>
      </c>
      <c r="N860" s="151">
        <v>2.3193296391824898</v>
      </c>
      <c r="O860" s="149">
        <v>-2.6225980114064001E-2</v>
      </c>
      <c r="P860" s="148">
        <v>353336.64</v>
      </c>
      <c r="Q860" s="149">
        <v>0.10919113317976201</v>
      </c>
      <c r="R860" s="150">
        <v>75936.179999999993</v>
      </c>
      <c r="S860" s="149">
        <v>0.212766987058323</v>
      </c>
      <c r="T860" s="150">
        <v>151872.4</v>
      </c>
      <c r="U860" s="149">
        <v>0.17961711011967599</v>
      </c>
      <c r="V860" s="151">
        <v>4.65307367318188</v>
      </c>
      <c r="W860" s="149">
        <v>-8.5404578937124498E-2</v>
      </c>
      <c r="X860" s="151">
        <v>2.3265362238299998</v>
      </c>
      <c r="Y860" s="149">
        <v>-5.9702403717058199E-2</v>
      </c>
      <c r="Z860" s="148">
        <v>693358.24</v>
      </c>
      <c r="AA860" s="149">
        <v>0.18972336939655701</v>
      </c>
      <c r="AB860" s="150">
        <v>149633.06</v>
      </c>
      <c r="AC860" s="149">
        <v>0.31815923439621402</v>
      </c>
      <c r="AD860" s="150">
        <v>299266.28999999998</v>
      </c>
      <c r="AE860" s="149">
        <v>0.29522267809943797</v>
      </c>
      <c r="AF860" s="151">
        <v>4.6337235902279899</v>
      </c>
      <c r="AG860" s="149">
        <v>-9.7435773803524806E-2</v>
      </c>
      <c r="AH860" s="151">
        <v>2.3168604790068401</v>
      </c>
      <c r="AI860" s="149">
        <v>-8.1452641686050806E-2</v>
      </c>
      <c r="AJ860" s="148">
        <v>1180942.26</v>
      </c>
      <c r="AK860" s="149">
        <v>6.9125986697177205E-2</v>
      </c>
      <c r="AL860" s="150">
        <v>249858.54</v>
      </c>
      <c r="AM860" s="149">
        <v>0.16603946450167001</v>
      </c>
      <c r="AN860" s="150">
        <v>507473.21</v>
      </c>
      <c r="AO860" s="149">
        <v>0.15315963673667499</v>
      </c>
      <c r="AP860" s="151">
        <v>4.7264434507621802</v>
      </c>
      <c r="AQ860" s="149">
        <v>-8.3113377166793498E-2</v>
      </c>
      <c r="AR860" s="151">
        <v>2.3271026661683298</v>
      </c>
      <c r="AS860" s="152">
        <v>-7.2872521169145402E-2</v>
      </c>
    </row>
    <row r="861" spans="1:45" x14ac:dyDescent="0.2">
      <c r="A861" s="123"/>
      <c r="B861" s="29"/>
      <c r="C861" s="29"/>
      <c r="D861" s="29"/>
      <c r="E861" s="14" t="s">
        <v>278</v>
      </c>
      <c r="F861" s="153">
        <v>107152.84</v>
      </c>
      <c r="G861" s="154">
        <v>-0.236665690232543</v>
      </c>
      <c r="H861" s="155">
        <v>22528.83</v>
      </c>
      <c r="I861" s="154">
        <v>-0.22492566227916699</v>
      </c>
      <c r="J861" s="155">
        <v>42267.9</v>
      </c>
      <c r="K861" s="154">
        <v>-0.260197339518557</v>
      </c>
      <c r="L861" s="156">
        <v>4.7562540975274796</v>
      </c>
      <c r="M861" s="154">
        <v>-1.51469702737143E-2</v>
      </c>
      <c r="N861" s="156">
        <v>2.5350878562691799</v>
      </c>
      <c r="O861" s="154">
        <v>3.1808008463634602E-2</v>
      </c>
      <c r="P861" s="153">
        <v>446180.06</v>
      </c>
      <c r="Q861" s="154">
        <v>-6.4011961211442495E-2</v>
      </c>
      <c r="R861" s="155">
        <v>95311.12</v>
      </c>
      <c r="S861" s="154">
        <v>-6.64773720633096E-2</v>
      </c>
      <c r="T861" s="155">
        <v>182047.07</v>
      </c>
      <c r="U861" s="154">
        <v>-9.1396683277496907E-2</v>
      </c>
      <c r="V861" s="156">
        <v>4.6813011954953403</v>
      </c>
      <c r="W861" s="154">
        <v>2.64097599574661E-3</v>
      </c>
      <c r="X861" s="156">
        <v>2.4509049225565702</v>
      </c>
      <c r="Y861" s="154">
        <v>3.0139359566544399E-2</v>
      </c>
      <c r="Z861" s="153">
        <v>940464.81</v>
      </c>
      <c r="AA861" s="154">
        <v>-1.06948467222852E-2</v>
      </c>
      <c r="AB861" s="155">
        <v>197297.06</v>
      </c>
      <c r="AC861" s="154">
        <v>-4.87772410898678E-2</v>
      </c>
      <c r="AD861" s="155">
        <v>380577.71</v>
      </c>
      <c r="AE861" s="154">
        <v>-6.6671102241378594E-2</v>
      </c>
      <c r="AF861" s="156">
        <v>4.766745181099</v>
      </c>
      <c r="AG861" s="154">
        <v>4.00352010198071E-2</v>
      </c>
      <c r="AH861" s="156">
        <v>2.4711505305972898</v>
      </c>
      <c r="AI861" s="154">
        <v>5.9974844509282602E-2</v>
      </c>
      <c r="AJ861" s="153">
        <v>1808429.26</v>
      </c>
      <c r="AK861" s="154">
        <v>3.7413657390630697E-2</v>
      </c>
      <c r="AL861" s="155">
        <v>383084.06</v>
      </c>
      <c r="AM861" s="154">
        <v>-1.7801936402909E-3</v>
      </c>
      <c r="AN861" s="155">
        <v>743692.29</v>
      </c>
      <c r="AO861" s="154">
        <v>-1.46984743367826E-2</v>
      </c>
      <c r="AP861" s="156">
        <v>4.7207113237757801</v>
      </c>
      <c r="AQ861" s="154">
        <v>3.9263748105593299E-2</v>
      </c>
      <c r="AR861" s="156">
        <v>2.43169020886313</v>
      </c>
      <c r="AS861" s="157">
        <v>5.2889527083941103E-2</v>
      </c>
    </row>
    <row r="862" spans="1:45" x14ac:dyDescent="0.2">
      <c r="A862" s="123"/>
      <c r="B862" s="29"/>
      <c r="C862" s="29"/>
      <c r="D862" s="29"/>
      <c r="E862" s="14" t="s">
        <v>279</v>
      </c>
      <c r="F862" s="148">
        <v>7807.12</v>
      </c>
      <c r="G862" s="149">
        <v>-0.62112265740978501</v>
      </c>
      <c r="H862" s="150">
        <v>1568.42</v>
      </c>
      <c r="I862" s="149">
        <v>-0.65639335930140297</v>
      </c>
      <c r="J862" s="150">
        <v>3136.85</v>
      </c>
      <c r="K862" s="149">
        <v>-0.65639188752512601</v>
      </c>
      <c r="L862" s="151">
        <v>4.9776973004679901</v>
      </c>
      <c r="M862" s="149">
        <v>0.10264848729322899</v>
      </c>
      <c r="N862" s="151">
        <v>2.4888407160049102</v>
      </c>
      <c r="O862" s="149">
        <v>0.102643764320087</v>
      </c>
      <c r="P862" s="148">
        <v>53431.4</v>
      </c>
      <c r="Q862" s="149">
        <v>-0.24258964332619601</v>
      </c>
      <c r="R862" s="150">
        <v>12221.35</v>
      </c>
      <c r="S862" s="149">
        <v>-0.24132697244061499</v>
      </c>
      <c r="T862" s="150">
        <v>24442.68</v>
      </c>
      <c r="U862" s="149">
        <v>-0.24132570934786601</v>
      </c>
      <c r="V862" s="151">
        <v>4.3719719998199897</v>
      </c>
      <c r="W862" s="149">
        <v>-1.66431498117597E-3</v>
      </c>
      <c r="X862" s="151">
        <v>2.1859877885731001</v>
      </c>
      <c r="Y862" s="149">
        <v>-1.66597707857419E-3</v>
      </c>
      <c r="Z862" s="148">
        <v>120158.39999999999</v>
      </c>
      <c r="AA862" s="149">
        <v>-0.12128080585824499</v>
      </c>
      <c r="AB862" s="150">
        <v>27049.97</v>
      </c>
      <c r="AC862" s="149">
        <v>-0.18176634608811301</v>
      </c>
      <c r="AD862" s="150">
        <v>54099.85</v>
      </c>
      <c r="AE862" s="149">
        <v>-0.18176535597011201</v>
      </c>
      <c r="AF862" s="151">
        <v>4.44208995425873</v>
      </c>
      <c r="AG862" s="149">
        <v>7.3922088074345194E-2</v>
      </c>
      <c r="AH862" s="151">
        <v>2.2210486720388301</v>
      </c>
      <c r="AI862" s="149">
        <v>7.3920788557637507E-2</v>
      </c>
      <c r="AJ862" s="148">
        <v>288305.89</v>
      </c>
      <c r="AK862" s="149">
        <v>-0.50301583756014101</v>
      </c>
      <c r="AL862" s="150">
        <v>65062.68</v>
      </c>
      <c r="AM862" s="149">
        <v>-0.51972603809568696</v>
      </c>
      <c r="AN862" s="150">
        <v>130125.29</v>
      </c>
      <c r="AO862" s="149">
        <v>-0.51972613691965597</v>
      </c>
      <c r="AP862" s="151">
        <v>4.4312021884127697</v>
      </c>
      <c r="AQ862" s="149">
        <v>3.4793059505639601E-2</v>
      </c>
      <c r="AR862" s="151">
        <v>2.2156022860736799</v>
      </c>
      <c r="AS862" s="152">
        <v>3.4793272430733199E-2</v>
      </c>
    </row>
    <row r="863" spans="1:45" x14ac:dyDescent="0.2">
      <c r="A863" s="123"/>
      <c r="B863" s="29"/>
      <c r="C863" s="29"/>
      <c r="D863" s="29"/>
      <c r="E863" s="14" t="s">
        <v>280</v>
      </c>
      <c r="F863" s="153">
        <v>75305.25</v>
      </c>
      <c r="G863" s="154">
        <v>-7.5816768227691095E-2</v>
      </c>
      <c r="H863" s="155">
        <v>11462.97</v>
      </c>
      <c r="I863" s="154">
        <v>-0.23927142943416099</v>
      </c>
      <c r="J863" s="155">
        <v>22925.93</v>
      </c>
      <c r="K863" s="154">
        <v>-0.23927176125417299</v>
      </c>
      <c r="L863" s="156">
        <v>6.5694361932378804</v>
      </c>
      <c r="M863" s="154">
        <v>0.21486594237533399</v>
      </c>
      <c r="N863" s="156">
        <v>3.2847195293713298</v>
      </c>
      <c r="O863" s="154">
        <v>0.21486647228445499</v>
      </c>
      <c r="P863" s="153">
        <v>267019.53999999998</v>
      </c>
      <c r="Q863" s="154">
        <v>5.9294406041550902E-2</v>
      </c>
      <c r="R863" s="155">
        <v>46950.61</v>
      </c>
      <c r="S863" s="154">
        <v>1.8226339991225301E-2</v>
      </c>
      <c r="T863" s="155">
        <v>93901.21</v>
      </c>
      <c r="U863" s="154">
        <v>1.82265627922687E-2</v>
      </c>
      <c r="V863" s="156">
        <v>5.6872432541344997</v>
      </c>
      <c r="W863" s="154">
        <v>4.0332944098342198E-2</v>
      </c>
      <c r="X863" s="156">
        <v>2.84362192989845</v>
      </c>
      <c r="Y863" s="154">
        <v>4.03327164601388E-2</v>
      </c>
      <c r="Z863" s="153">
        <v>557055.79</v>
      </c>
      <c r="AA863" s="154">
        <v>0.108301795489934</v>
      </c>
      <c r="AB863" s="155">
        <v>100385.98</v>
      </c>
      <c r="AC863" s="154">
        <v>0.127333479472927</v>
      </c>
      <c r="AD863" s="155">
        <v>200771.93</v>
      </c>
      <c r="AE863" s="154">
        <v>0.12733375412119699</v>
      </c>
      <c r="AF863" s="156">
        <v>5.5491393320063196</v>
      </c>
      <c r="AG863" s="154">
        <v>-1.68820356438729E-2</v>
      </c>
      <c r="AH863" s="156">
        <v>2.7745700805884601</v>
      </c>
      <c r="AI863" s="154">
        <v>-1.6882275157368402E-2</v>
      </c>
      <c r="AJ863" s="153">
        <v>1059390.2</v>
      </c>
      <c r="AK863" s="154">
        <v>0.112253133348636</v>
      </c>
      <c r="AL863" s="155">
        <v>190425.29</v>
      </c>
      <c r="AM863" s="154">
        <v>0.123484787564203</v>
      </c>
      <c r="AN863" s="155">
        <v>380850.57</v>
      </c>
      <c r="AO863" s="154">
        <v>0.12348522205415401</v>
      </c>
      <c r="AP863" s="156">
        <v>5.5632852127992001</v>
      </c>
      <c r="AQ863" s="154">
        <v>-9.9971573624227008E-3</v>
      </c>
      <c r="AR863" s="156">
        <v>2.78164267943724</v>
      </c>
      <c r="AS863" s="157">
        <v>-9.9975402301971904E-3</v>
      </c>
    </row>
    <row r="864" spans="1:45" x14ac:dyDescent="0.2">
      <c r="A864" s="123"/>
      <c r="B864" s="29"/>
      <c r="C864" s="29"/>
      <c r="D864" s="29"/>
      <c r="E864" s="14" t="s">
        <v>281</v>
      </c>
      <c r="F864" s="148">
        <v>34955.67</v>
      </c>
      <c r="G864" s="149">
        <v>-0.48748756131007698</v>
      </c>
      <c r="H864" s="150">
        <v>5615.59</v>
      </c>
      <c r="I864" s="149">
        <v>-0.58852761118296004</v>
      </c>
      <c r="J864" s="150">
        <v>11231.22</v>
      </c>
      <c r="K864" s="149">
        <v>-0.58852599496832603</v>
      </c>
      <c r="L864" s="151">
        <v>6.2247546562338103</v>
      </c>
      <c r="M864" s="149">
        <v>0.24555730255283201</v>
      </c>
      <c r="N864" s="151">
        <v>3.1123662433822901</v>
      </c>
      <c r="O864" s="149">
        <v>0.245552410171017</v>
      </c>
      <c r="P864" s="148">
        <v>143356.88</v>
      </c>
      <c r="Q864" s="149">
        <v>-0.42853466337981899</v>
      </c>
      <c r="R864" s="150">
        <v>28069.279999999999</v>
      </c>
      <c r="S864" s="149">
        <v>-0.439354788066879</v>
      </c>
      <c r="T864" s="150">
        <v>56138.59</v>
      </c>
      <c r="U864" s="149">
        <v>-0.439354712424887</v>
      </c>
      <c r="V864" s="151">
        <v>5.1072517713315104</v>
      </c>
      <c r="W864" s="149">
        <v>1.9299415132346901E-2</v>
      </c>
      <c r="X864" s="151">
        <v>2.55362452102912</v>
      </c>
      <c r="Y864" s="149">
        <v>1.9299277608960799E-2</v>
      </c>
      <c r="Z864" s="148">
        <v>302816.43</v>
      </c>
      <c r="AA864" s="149">
        <v>-0.37918560828585601</v>
      </c>
      <c r="AB864" s="150">
        <v>60370.62</v>
      </c>
      <c r="AC864" s="149">
        <v>-0.38330830805011901</v>
      </c>
      <c r="AD864" s="150">
        <v>120741.28</v>
      </c>
      <c r="AE864" s="149">
        <v>-0.38330829273514799</v>
      </c>
      <c r="AF864" s="151">
        <v>5.0159569340185701</v>
      </c>
      <c r="AG864" s="149">
        <v>6.6851877819649897E-3</v>
      </c>
      <c r="AH864" s="151">
        <v>2.5079776361489601</v>
      </c>
      <c r="AI864" s="149">
        <v>6.6851627818656396E-3</v>
      </c>
      <c r="AJ864" s="148">
        <v>594842.92000000004</v>
      </c>
      <c r="AK864" s="149">
        <v>-0.34193044846117898</v>
      </c>
      <c r="AL864" s="150">
        <v>119215.05</v>
      </c>
      <c r="AM864" s="149">
        <v>-0.35361257034472299</v>
      </c>
      <c r="AN864" s="150">
        <v>238430.19</v>
      </c>
      <c r="AO864" s="149">
        <v>-0.35361250159000901</v>
      </c>
      <c r="AP864" s="151">
        <v>4.9896629662110596</v>
      </c>
      <c r="AQ864" s="149">
        <v>1.8072941006563599E-2</v>
      </c>
      <c r="AR864" s="151">
        <v>2.4948305413840401</v>
      </c>
      <c r="AS864" s="152">
        <v>1.8072832716545799E-2</v>
      </c>
    </row>
    <row r="865" spans="1:45" x14ac:dyDescent="0.2">
      <c r="A865" s="123"/>
      <c r="B865" s="29"/>
      <c r="C865" s="29"/>
      <c r="D865" s="29"/>
      <c r="E865" s="14" t="s">
        <v>282</v>
      </c>
      <c r="F865" s="153">
        <v>140651.20000000001</v>
      </c>
      <c r="G865" s="154">
        <v>9.4054600987339906E-2</v>
      </c>
      <c r="H865" s="155">
        <v>26974.19</v>
      </c>
      <c r="I865" s="154">
        <v>2.9062199569669201E-2</v>
      </c>
      <c r="J865" s="155">
        <v>47815.89</v>
      </c>
      <c r="K865" s="154">
        <v>7.6231273215405806E-2</v>
      </c>
      <c r="L865" s="156">
        <v>5.21428817695731</v>
      </c>
      <c r="M865" s="154">
        <v>6.3156922336520704E-2</v>
      </c>
      <c r="N865" s="156">
        <v>2.9415158852005101</v>
      </c>
      <c r="O865" s="154">
        <v>1.6560871455337099E-2</v>
      </c>
      <c r="P865" s="153">
        <v>484265.06</v>
      </c>
      <c r="Q865" s="154">
        <v>0.100776056513824</v>
      </c>
      <c r="R865" s="155">
        <v>94525.22</v>
      </c>
      <c r="S865" s="154">
        <v>5.24712334477642E-2</v>
      </c>
      <c r="T865" s="155">
        <v>167349.32</v>
      </c>
      <c r="U865" s="154">
        <v>9.8447988752266902E-2</v>
      </c>
      <c r="V865" s="156">
        <v>5.1231307369609898</v>
      </c>
      <c r="W865" s="154">
        <v>4.5896573256277502E-2</v>
      </c>
      <c r="X865" s="156">
        <v>2.8937378413010602</v>
      </c>
      <c r="Y865" s="154">
        <v>2.11941556213464E-3</v>
      </c>
      <c r="Z865" s="153">
        <v>959194.96</v>
      </c>
      <c r="AA865" s="154">
        <v>0.12750613269817801</v>
      </c>
      <c r="AB865" s="155">
        <v>187182.13</v>
      </c>
      <c r="AC865" s="154">
        <v>6.7796673016632197E-2</v>
      </c>
      <c r="AD865" s="155">
        <v>328187.65000000002</v>
      </c>
      <c r="AE865" s="154">
        <v>9.1176406242508806E-2</v>
      </c>
      <c r="AF865" s="156">
        <v>5.1243938724278904</v>
      </c>
      <c r="AG865" s="154">
        <v>5.5918379585188499E-2</v>
      </c>
      <c r="AH865" s="156">
        <v>2.9227027890903301</v>
      </c>
      <c r="AI865" s="154">
        <v>3.3294090898437802E-2</v>
      </c>
      <c r="AJ865" s="153">
        <v>1804855.39</v>
      </c>
      <c r="AK865" s="154">
        <v>4.9967922218846002E-2</v>
      </c>
      <c r="AL865" s="155">
        <v>359365.44</v>
      </c>
      <c r="AM865" s="154">
        <v>1.0173259969449001E-2</v>
      </c>
      <c r="AN865" s="155">
        <v>623201.77</v>
      </c>
      <c r="AO865" s="154">
        <v>3.1369832939695799E-3</v>
      </c>
      <c r="AP865" s="156">
        <v>5.0223399055846896</v>
      </c>
      <c r="AQ865" s="154">
        <v>3.9393897885002901E-2</v>
      </c>
      <c r="AR865" s="156">
        <v>2.89610119367922</v>
      </c>
      <c r="AS865" s="157">
        <v>4.6684490458221498E-2</v>
      </c>
    </row>
    <row r="866" spans="1:45" x14ac:dyDescent="0.2">
      <c r="A866" s="123"/>
      <c r="B866" s="29"/>
      <c r="C866" s="29"/>
      <c r="D866" s="29"/>
      <c r="E866" s="14" t="s">
        <v>283</v>
      </c>
      <c r="F866" s="148">
        <v>74378.86</v>
      </c>
      <c r="G866" s="149">
        <v>0.180931928027145</v>
      </c>
      <c r="H866" s="150">
        <v>15090.16</v>
      </c>
      <c r="I866" s="149">
        <v>0.10708940550883</v>
      </c>
      <c r="J866" s="150">
        <v>27789.32</v>
      </c>
      <c r="K866" s="149">
        <v>0.12909958707017299</v>
      </c>
      <c r="L866" s="151">
        <v>4.9289643052161098</v>
      </c>
      <c r="M866" s="149">
        <v>6.6699692139476199E-2</v>
      </c>
      <c r="N866" s="151">
        <v>2.6765268095800798</v>
      </c>
      <c r="O866" s="149">
        <v>4.59059072826946E-2</v>
      </c>
      <c r="P866" s="148">
        <v>247846.12</v>
      </c>
      <c r="Q866" s="149">
        <v>0.168419692929689</v>
      </c>
      <c r="R866" s="150">
        <v>48567.43</v>
      </c>
      <c r="S866" s="149">
        <v>5.3127761977495698E-2</v>
      </c>
      <c r="T866" s="150">
        <v>89119.89</v>
      </c>
      <c r="U866" s="149">
        <v>7.5773176711896206E-2</v>
      </c>
      <c r="V866" s="151">
        <v>5.1031343433243199</v>
      </c>
      <c r="W866" s="149">
        <v>0.109475730404928</v>
      </c>
      <c r="X866" s="151">
        <v>2.7810415834220601</v>
      </c>
      <c r="Y866" s="149">
        <v>8.6120864717009596E-2</v>
      </c>
      <c r="Z866" s="148">
        <v>499142.04</v>
      </c>
      <c r="AA866" s="149">
        <v>0.16758918170377399</v>
      </c>
      <c r="AB866" s="150">
        <v>97036.4</v>
      </c>
      <c r="AC866" s="149">
        <v>4.8183444957201498E-2</v>
      </c>
      <c r="AD866" s="150">
        <v>175968.83</v>
      </c>
      <c r="AE866" s="149">
        <v>5.8693027337709001E-2</v>
      </c>
      <c r="AF866" s="151">
        <v>5.1438639520839597</v>
      </c>
      <c r="AG866" s="149">
        <v>0.11391683137244001</v>
      </c>
      <c r="AH866" s="151">
        <v>2.8365366752736798</v>
      </c>
      <c r="AI866" s="149">
        <v>0.10285904559124701</v>
      </c>
      <c r="AJ866" s="148">
        <v>888849.18</v>
      </c>
      <c r="AK866" s="149">
        <v>0.13073092099234801</v>
      </c>
      <c r="AL866" s="150">
        <v>176746.84</v>
      </c>
      <c r="AM866" s="149">
        <v>5.3785267335643899E-2</v>
      </c>
      <c r="AN866" s="150">
        <v>320879.81</v>
      </c>
      <c r="AO866" s="149">
        <v>3.4900131175152997E-2</v>
      </c>
      <c r="AP866" s="151">
        <v>5.0289395838703497</v>
      </c>
      <c r="AQ866" s="149">
        <v>7.3018342580600804E-2</v>
      </c>
      <c r="AR866" s="151">
        <v>2.77003772845665</v>
      </c>
      <c r="AS866" s="152">
        <v>9.2599070123197999E-2</v>
      </c>
    </row>
    <row r="867" spans="1:45" x14ac:dyDescent="0.2">
      <c r="A867" s="123"/>
      <c r="B867" s="29"/>
      <c r="C867" s="29"/>
      <c r="D867" s="29"/>
      <c r="E867" s="14" t="s">
        <v>284</v>
      </c>
      <c r="F867" s="153">
        <v>10255.58</v>
      </c>
      <c r="G867" s="154">
        <v>-0.89450140097919395</v>
      </c>
      <c r="H867" s="155">
        <v>2159.39</v>
      </c>
      <c r="I867" s="154">
        <v>-0.89406898351571495</v>
      </c>
      <c r="J867" s="155">
        <v>4318.78</v>
      </c>
      <c r="K867" s="154">
        <v>-0.89406908744663305</v>
      </c>
      <c r="L867" s="156">
        <v>4.7492949397746598</v>
      </c>
      <c r="M867" s="154">
        <v>-4.0820665922964797E-3</v>
      </c>
      <c r="N867" s="156">
        <v>2.3746474698873299</v>
      </c>
      <c r="O867" s="154">
        <v>-4.0810894774721204E-3</v>
      </c>
      <c r="P867" s="153">
        <v>156714.60999999999</v>
      </c>
      <c r="Q867" s="154">
        <v>-0.57009277366989897</v>
      </c>
      <c r="R867" s="155">
        <v>38046.07</v>
      </c>
      <c r="S867" s="154">
        <v>-0.51907187590696902</v>
      </c>
      <c r="T867" s="155">
        <v>76092.08</v>
      </c>
      <c r="U867" s="154">
        <v>-0.51281232076702199</v>
      </c>
      <c r="V867" s="156">
        <v>4.1190748479409303</v>
      </c>
      <c r="W867" s="154">
        <v>-0.10608840532907</v>
      </c>
      <c r="X867" s="156">
        <v>2.0595390479534799</v>
      </c>
      <c r="Y867" s="154">
        <v>-0.117573689451792</v>
      </c>
      <c r="Z867" s="153">
        <v>400254.34</v>
      </c>
      <c r="AA867" s="154">
        <v>-0.44729641465313502</v>
      </c>
      <c r="AB867" s="155">
        <v>94192.639999999999</v>
      </c>
      <c r="AC867" s="154">
        <v>-0.42462337680107898</v>
      </c>
      <c r="AD867" s="155">
        <v>188385.27</v>
      </c>
      <c r="AE867" s="154">
        <v>-0.414671201724581</v>
      </c>
      <c r="AF867" s="156">
        <v>4.2493165071071397</v>
      </c>
      <c r="AG867" s="154">
        <v>-3.9405559659342997E-2</v>
      </c>
      <c r="AH867" s="156">
        <v>2.1246583663361802</v>
      </c>
      <c r="AI867" s="154">
        <v>-5.5738267149471499E-2</v>
      </c>
      <c r="AJ867" s="153">
        <v>836491.61</v>
      </c>
      <c r="AK867" s="154">
        <v>-0.40625299028082801</v>
      </c>
      <c r="AL867" s="155">
        <v>196287.3</v>
      </c>
      <c r="AM867" s="154">
        <v>-0.39265457446094199</v>
      </c>
      <c r="AN867" s="155">
        <v>392574.59</v>
      </c>
      <c r="AO867" s="154">
        <v>-0.38564892223702402</v>
      </c>
      <c r="AP867" s="156">
        <v>4.2615676612801696</v>
      </c>
      <c r="AQ867" s="154">
        <v>-2.2389920542855098E-2</v>
      </c>
      <c r="AR867" s="156">
        <v>2.13078388491726</v>
      </c>
      <c r="AS867" s="157">
        <v>-3.3537937491425501E-2</v>
      </c>
    </row>
    <row r="868" spans="1:45" x14ac:dyDescent="0.2">
      <c r="A868" s="123"/>
      <c r="B868" s="29"/>
      <c r="C868" s="29"/>
      <c r="D868" s="29"/>
      <c r="E868" s="14" t="s">
        <v>285</v>
      </c>
      <c r="F868" s="148">
        <v>24002.71</v>
      </c>
      <c r="G868" s="149">
        <v>-0.68529513492365501</v>
      </c>
      <c r="H868" s="150">
        <v>5771.21</v>
      </c>
      <c r="I868" s="149">
        <v>-0.66603088884863804</v>
      </c>
      <c r="J868" s="150">
        <v>11542.42</v>
      </c>
      <c r="K868" s="149">
        <v>-0.66603088884863804</v>
      </c>
      <c r="L868" s="151">
        <v>4.1590429043476096</v>
      </c>
      <c r="M868" s="149">
        <v>-5.7682718047194999E-2</v>
      </c>
      <c r="N868" s="151">
        <v>2.0795214521738101</v>
      </c>
      <c r="O868" s="149">
        <v>-5.7682718047194999E-2</v>
      </c>
      <c r="P868" s="148">
        <v>201849.9</v>
      </c>
      <c r="Q868" s="149">
        <v>-0.194045894806746</v>
      </c>
      <c r="R868" s="150">
        <v>49977.08</v>
      </c>
      <c r="S868" s="149">
        <v>-0.13002938715884599</v>
      </c>
      <c r="T868" s="150">
        <v>99954.17</v>
      </c>
      <c r="U868" s="149">
        <v>-0.12172544446351199</v>
      </c>
      <c r="V868" s="151">
        <v>4.0388494085688897</v>
      </c>
      <c r="W868" s="149">
        <v>-7.3584678267275203E-2</v>
      </c>
      <c r="X868" s="151">
        <v>2.0194245022493802</v>
      </c>
      <c r="Y868" s="149">
        <v>-8.2343784056294195E-2</v>
      </c>
      <c r="Z868" s="148">
        <v>498880.33</v>
      </c>
      <c r="AA868" s="149">
        <v>-1.5974214470297801E-2</v>
      </c>
      <c r="AB868" s="150">
        <v>128003.97</v>
      </c>
      <c r="AC868" s="149">
        <v>5.8249451752844898E-2</v>
      </c>
      <c r="AD868" s="150">
        <v>256007.94</v>
      </c>
      <c r="AE868" s="149">
        <v>7.0941078272864902E-2</v>
      </c>
      <c r="AF868" s="151">
        <v>3.8973816983957601</v>
      </c>
      <c r="AG868" s="149">
        <v>-7.0138157029234899E-2</v>
      </c>
      <c r="AH868" s="151">
        <v>1.94869084919788</v>
      </c>
      <c r="AI868" s="149">
        <v>-8.1157866204304305E-2</v>
      </c>
      <c r="AJ868" s="148">
        <v>1005029.59</v>
      </c>
      <c r="AK868" s="149">
        <v>-7.49079452595051E-3</v>
      </c>
      <c r="AL868" s="150">
        <v>263378.09999999998</v>
      </c>
      <c r="AM868" s="149">
        <v>3.6224486604268302E-2</v>
      </c>
      <c r="AN868" s="150">
        <v>526756.15</v>
      </c>
      <c r="AO868" s="149">
        <v>4.3457543114548303E-2</v>
      </c>
      <c r="AP868" s="151">
        <v>3.8159193570004502</v>
      </c>
      <c r="AQ868" s="149">
        <v>-4.2187075962154499E-2</v>
      </c>
      <c r="AR868" s="151">
        <v>1.9079598596048699</v>
      </c>
      <c r="AS868" s="152">
        <v>-4.8826459664498001E-2</v>
      </c>
    </row>
    <row r="869" spans="1:45" x14ac:dyDescent="0.2">
      <c r="A869" s="123"/>
      <c r="B869" s="29"/>
      <c r="C869" s="29"/>
      <c r="D869" s="29"/>
      <c r="E869" s="14" t="s">
        <v>286</v>
      </c>
      <c r="F869" s="153">
        <v>190930.23</v>
      </c>
      <c r="G869" s="154">
        <v>-6.9035428149812797E-2</v>
      </c>
      <c r="H869" s="155">
        <v>44316</v>
      </c>
      <c r="I869" s="154">
        <v>-0.14407608367102401</v>
      </c>
      <c r="J869" s="155">
        <v>88611.79</v>
      </c>
      <c r="K869" s="154">
        <v>-0.14511498217232699</v>
      </c>
      <c r="L869" s="156">
        <v>4.30838139723802</v>
      </c>
      <c r="M869" s="154">
        <v>8.7672109739681106E-2</v>
      </c>
      <c r="N869" s="156">
        <v>2.1546820124049</v>
      </c>
      <c r="O869" s="154">
        <v>8.8993902613755296E-2</v>
      </c>
      <c r="P869" s="153">
        <v>660721.42000000004</v>
      </c>
      <c r="Q869" s="154">
        <v>-3.2526497035076103E-2</v>
      </c>
      <c r="R869" s="155">
        <v>158816.10999999999</v>
      </c>
      <c r="S869" s="154">
        <v>-7.1468019176800804E-2</v>
      </c>
      <c r="T869" s="155">
        <v>317577.43</v>
      </c>
      <c r="U869" s="154">
        <v>-7.2330148915321704E-2</v>
      </c>
      <c r="V869" s="156">
        <v>4.1602921769082499</v>
      </c>
      <c r="W869" s="154">
        <v>4.1938805497254601E-2</v>
      </c>
      <c r="X869" s="156">
        <v>2.0805049653560101</v>
      </c>
      <c r="Y869" s="154">
        <v>4.2907131059293502E-2</v>
      </c>
      <c r="Z869" s="153">
        <v>1293583.44</v>
      </c>
      <c r="AA869" s="154">
        <v>-4.07765360377811E-2</v>
      </c>
      <c r="AB869" s="155">
        <v>317046.96999999997</v>
      </c>
      <c r="AC869" s="154">
        <v>-5.9968169960090897E-2</v>
      </c>
      <c r="AD869" s="155">
        <v>633939.34</v>
      </c>
      <c r="AE869" s="154">
        <v>-6.1079664720047298E-2</v>
      </c>
      <c r="AF869" s="156">
        <v>4.0801003081656999</v>
      </c>
      <c r="AG869" s="154">
        <v>2.04159405128813E-2</v>
      </c>
      <c r="AH869" s="156">
        <v>2.04054766501792</v>
      </c>
      <c r="AI869" s="154">
        <v>2.1623909845570301E-2</v>
      </c>
      <c r="AJ869" s="153">
        <v>2501251.64</v>
      </c>
      <c r="AK869" s="154">
        <v>-1.47105848714707E-2</v>
      </c>
      <c r="AL869" s="155">
        <v>618945.37</v>
      </c>
      <c r="AM869" s="154">
        <v>-2.7390901065782999E-2</v>
      </c>
      <c r="AN869" s="155">
        <v>1238243.95</v>
      </c>
      <c r="AO869" s="154">
        <v>-2.0908956114715001E-2</v>
      </c>
      <c r="AP869" s="156">
        <v>4.0411509015731104</v>
      </c>
      <c r="AQ869" s="154">
        <v>1.3037422956671299E-2</v>
      </c>
      <c r="AR869" s="156">
        <v>2.01999908014895</v>
      </c>
      <c r="AS869" s="157">
        <v>6.3307404167926096E-3</v>
      </c>
    </row>
    <row r="870" spans="1:45" x14ac:dyDescent="0.2">
      <c r="A870" s="123"/>
      <c r="B870" s="29"/>
      <c r="C870" s="29"/>
      <c r="D870" s="29"/>
      <c r="E870" s="14" t="s">
        <v>287</v>
      </c>
      <c r="F870" s="148">
        <v>204216.67</v>
      </c>
      <c r="G870" s="149">
        <v>0.38808496344101701</v>
      </c>
      <c r="H870" s="150">
        <v>45369.13</v>
      </c>
      <c r="I870" s="149">
        <v>0.231946893571541</v>
      </c>
      <c r="J870" s="150">
        <v>90738.25</v>
      </c>
      <c r="K870" s="149">
        <v>0.23194642328127699</v>
      </c>
      <c r="L870" s="151">
        <v>4.5012251722702201</v>
      </c>
      <c r="M870" s="149">
        <v>0.126740909599451</v>
      </c>
      <c r="N870" s="151">
        <v>2.25061283416861</v>
      </c>
      <c r="O870" s="149">
        <v>0.126741339727962</v>
      </c>
      <c r="P870" s="148">
        <v>660041.4</v>
      </c>
      <c r="Q870" s="149">
        <v>5.7681209207614402E-2</v>
      </c>
      <c r="R870" s="150">
        <v>154553.56</v>
      </c>
      <c r="S870" s="149">
        <v>3.1014922921818899E-2</v>
      </c>
      <c r="T870" s="150">
        <v>309107.13</v>
      </c>
      <c r="U870" s="149">
        <v>3.1014956276434701E-2</v>
      </c>
      <c r="V870" s="151">
        <v>4.2706321355522299</v>
      </c>
      <c r="W870" s="149">
        <v>2.58641128202345E-2</v>
      </c>
      <c r="X870" s="151">
        <v>2.1353159986959902</v>
      </c>
      <c r="Y870" s="149">
        <v>2.5864079632255E-2</v>
      </c>
      <c r="Z870" s="148">
        <v>1278022.45</v>
      </c>
      <c r="AA870" s="149">
        <v>4.5769345286326903E-2</v>
      </c>
      <c r="AB870" s="150">
        <v>302687.32</v>
      </c>
      <c r="AC870" s="149">
        <v>2.97412410749043E-2</v>
      </c>
      <c r="AD870" s="150">
        <v>605374.63</v>
      </c>
      <c r="AE870" s="149">
        <v>2.9741276612566401E-2</v>
      </c>
      <c r="AF870" s="151">
        <v>4.2222530167434797</v>
      </c>
      <c r="AG870" s="149">
        <v>1.55651765434697E-2</v>
      </c>
      <c r="AH870" s="151">
        <v>2.1111265432447999</v>
      </c>
      <c r="AI870" s="149">
        <v>1.5565141495042701E-2</v>
      </c>
      <c r="AJ870" s="148">
        <v>2305353.4500000002</v>
      </c>
      <c r="AK870" s="149">
        <v>5.9436122648360901E-2</v>
      </c>
      <c r="AL870" s="150">
        <v>552246.03</v>
      </c>
      <c r="AM870" s="149">
        <v>6.0901383258216202E-2</v>
      </c>
      <c r="AN870" s="150">
        <v>1104492.07</v>
      </c>
      <c r="AO870" s="149">
        <v>6.0901464195730497E-2</v>
      </c>
      <c r="AP870" s="151">
        <v>4.17450434184199</v>
      </c>
      <c r="AQ870" s="149">
        <v>-1.38114685585122E-3</v>
      </c>
      <c r="AR870" s="151">
        <v>2.08725215202315</v>
      </c>
      <c r="AS870" s="152">
        <v>-1.3812230417463E-3</v>
      </c>
    </row>
    <row r="871" spans="1:45" x14ac:dyDescent="0.2">
      <c r="A871" s="123"/>
      <c r="B871" s="29"/>
      <c r="C871" s="29"/>
      <c r="D871" s="29"/>
      <c r="E871" s="14" t="s">
        <v>288</v>
      </c>
      <c r="F871" s="153">
        <v>58310.36</v>
      </c>
      <c r="G871" s="154">
        <v>8.5462671185956005E-2</v>
      </c>
      <c r="H871" s="155">
        <v>11490.42</v>
      </c>
      <c r="I871" s="154">
        <v>1.3605994259089E-2</v>
      </c>
      <c r="J871" s="155">
        <v>19705.810000000001</v>
      </c>
      <c r="K871" s="154">
        <v>6.6208242119148705E-2</v>
      </c>
      <c r="L871" s="156">
        <v>5.0746935273036096</v>
      </c>
      <c r="M871" s="154">
        <v>7.0892119160553893E-2</v>
      </c>
      <c r="N871" s="156">
        <v>2.9590440585796798</v>
      </c>
      <c r="O871" s="154">
        <v>1.8058788430052E-2</v>
      </c>
      <c r="P871" s="153">
        <v>202880.9</v>
      </c>
      <c r="Q871" s="154">
        <v>0.112074317457001</v>
      </c>
      <c r="R871" s="155">
        <v>40127.870000000003</v>
      </c>
      <c r="S871" s="154">
        <v>5.2745258328488698E-2</v>
      </c>
      <c r="T871" s="155">
        <v>69356.7</v>
      </c>
      <c r="U871" s="154">
        <v>0.10015608493304499</v>
      </c>
      <c r="V871" s="156">
        <v>5.0558601789728703</v>
      </c>
      <c r="W871" s="154">
        <v>5.6356519926494403E-2</v>
      </c>
      <c r="X871" s="156">
        <v>2.9251809846777599</v>
      </c>
      <c r="Y871" s="154">
        <v>1.0833219655991501E-2</v>
      </c>
      <c r="Z871" s="153">
        <v>392410.87</v>
      </c>
      <c r="AA871" s="154">
        <v>0.110648960476653</v>
      </c>
      <c r="AB871" s="155">
        <v>77730.23</v>
      </c>
      <c r="AC871" s="154">
        <v>4.1097305008462703E-2</v>
      </c>
      <c r="AD871" s="155">
        <v>133225.87</v>
      </c>
      <c r="AE871" s="154">
        <v>6.42945548657535E-2</v>
      </c>
      <c r="AF871" s="156">
        <v>5.0483688263884003</v>
      </c>
      <c r="AG871" s="154">
        <v>6.6806104610582201E-2</v>
      </c>
      <c r="AH871" s="156">
        <v>2.9454554884873301</v>
      </c>
      <c r="AI871" s="154">
        <v>4.3554113284688202E-2</v>
      </c>
      <c r="AJ871" s="153">
        <v>775519.35</v>
      </c>
      <c r="AK871" s="154">
        <v>-0.14984677836747201</v>
      </c>
      <c r="AL871" s="155">
        <v>157490.46</v>
      </c>
      <c r="AM871" s="154">
        <v>-0.18082924451340801</v>
      </c>
      <c r="AN871" s="155">
        <v>268506.62</v>
      </c>
      <c r="AO871" s="154">
        <v>-0.19752439540408301</v>
      </c>
      <c r="AP871" s="156">
        <v>4.9242306486373799</v>
      </c>
      <c r="AQ871" s="154">
        <v>3.7821743438011798E-2</v>
      </c>
      <c r="AR871" s="156">
        <v>2.8882690117658898</v>
      </c>
      <c r="AS871" s="157">
        <v>5.9413166909440103E-2</v>
      </c>
    </row>
    <row r="872" spans="1:45" x14ac:dyDescent="0.2">
      <c r="A872" s="123"/>
      <c r="B872" s="29"/>
      <c r="C872" s="29"/>
      <c r="D872" s="29"/>
      <c r="E872" s="14" t="s">
        <v>289</v>
      </c>
      <c r="F872" s="148">
        <v>34114.959999999999</v>
      </c>
      <c r="G872" s="149">
        <v>-0.31932543405399999</v>
      </c>
      <c r="H872" s="150">
        <v>6794.59</v>
      </c>
      <c r="I872" s="149">
        <v>-0.37191984122802402</v>
      </c>
      <c r="J872" s="150">
        <v>13589.17</v>
      </c>
      <c r="K872" s="149">
        <v>-0.371920593712259</v>
      </c>
      <c r="L872" s="151">
        <v>5.0209004516828797</v>
      </c>
      <c r="M872" s="149">
        <v>8.3738367530757099E-2</v>
      </c>
      <c r="N872" s="151">
        <v>2.5104520732318498</v>
      </c>
      <c r="O872" s="149">
        <v>8.3739665927151805E-2</v>
      </c>
      <c r="P872" s="148">
        <v>150737.85</v>
      </c>
      <c r="Q872" s="149">
        <v>-0.11690030515238101</v>
      </c>
      <c r="R872" s="150">
        <v>31575.360000000001</v>
      </c>
      <c r="S872" s="149">
        <v>-0.159022671637987</v>
      </c>
      <c r="T872" s="150">
        <v>63150.68</v>
      </c>
      <c r="U872" s="149">
        <v>-0.15902298033187001</v>
      </c>
      <c r="V872" s="151">
        <v>4.7739075658994903</v>
      </c>
      <c r="W872" s="149">
        <v>5.0087398393543502E-2</v>
      </c>
      <c r="X872" s="151">
        <v>2.3869552948598498</v>
      </c>
      <c r="Y872" s="149">
        <v>5.0087783844690398E-2</v>
      </c>
      <c r="Z872" s="148">
        <v>318441.90000000002</v>
      </c>
      <c r="AA872" s="149">
        <v>-5.3426648508562803E-2</v>
      </c>
      <c r="AB872" s="150">
        <v>66654.070000000007</v>
      </c>
      <c r="AC872" s="149">
        <v>-0.13905387734055799</v>
      </c>
      <c r="AD872" s="150">
        <v>133308.04999999999</v>
      </c>
      <c r="AE872" s="149">
        <v>-0.13905429178122899</v>
      </c>
      <c r="AF872" s="151">
        <v>4.7775312145229796</v>
      </c>
      <c r="AG872" s="149">
        <v>9.9457128127245706E-2</v>
      </c>
      <c r="AH872" s="151">
        <v>2.3887672199840901</v>
      </c>
      <c r="AI872" s="149">
        <v>9.9457657382163195E-2</v>
      </c>
      <c r="AJ872" s="148">
        <v>633629.18999999994</v>
      </c>
      <c r="AK872" s="149">
        <v>-0.167098819409079</v>
      </c>
      <c r="AL872" s="150">
        <v>133341.96</v>
      </c>
      <c r="AM872" s="149">
        <v>-0.22729456356924199</v>
      </c>
      <c r="AN872" s="150">
        <v>266683.75</v>
      </c>
      <c r="AO872" s="149">
        <v>-0.22729478747138801</v>
      </c>
      <c r="AP872" s="151">
        <v>4.7519114763274803</v>
      </c>
      <c r="AQ872" s="149">
        <v>7.7902576223891296E-2</v>
      </c>
      <c r="AR872" s="151">
        <v>2.3759572527385</v>
      </c>
      <c r="AS872" s="152">
        <v>7.7902888561243402E-2</v>
      </c>
    </row>
    <row r="873" spans="1:45" x14ac:dyDescent="0.2">
      <c r="A873" s="123"/>
      <c r="B873" s="29"/>
      <c r="C873" s="29"/>
      <c r="D873" s="29"/>
      <c r="E873" s="14" t="s">
        <v>290</v>
      </c>
      <c r="F873" s="153">
        <v>114384.91</v>
      </c>
      <c r="G873" s="154">
        <v>7.5849292380580705E-2</v>
      </c>
      <c r="H873" s="155">
        <v>26825.58</v>
      </c>
      <c r="I873" s="154">
        <v>0.109574354558112</v>
      </c>
      <c r="J873" s="155">
        <v>52772.72</v>
      </c>
      <c r="K873" s="154">
        <v>9.1407773144480106E-2</v>
      </c>
      <c r="L873" s="156">
        <v>4.2640237415183604</v>
      </c>
      <c r="M873" s="154">
        <v>-3.0394594142329399E-2</v>
      </c>
      <c r="N873" s="156">
        <v>2.16750074659786</v>
      </c>
      <c r="O873" s="154">
        <v>-1.4255424184009199E-2</v>
      </c>
      <c r="P873" s="153">
        <v>398296.62</v>
      </c>
      <c r="Q873" s="154">
        <v>8.5150342139935706E-2</v>
      </c>
      <c r="R873" s="155">
        <v>92650.559999999998</v>
      </c>
      <c r="S873" s="154">
        <v>0.107545814046035</v>
      </c>
      <c r="T873" s="155">
        <v>184422.65</v>
      </c>
      <c r="U873" s="154">
        <v>0.102295523442689</v>
      </c>
      <c r="V873" s="156">
        <v>4.2989121706334004</v>
      </c>
      <c r="W873" s="154">
        <v>-2.0220808586043901E-2</v>
      </c>
      <c r="X873" s="156">
        <v>2.15969470127449</v>
      </c>
      <c r="Y873" s="154">
        <v>-1.55540696103036E-2</v>
      </c>
      <c r="Z873" s="153">
        <v>730788.2</v>
      </c>
      <c r="AA873" s="154">
        <v>5.3519981991264197E-2</v>
      </c>
      <c r="AB873" s="155">
        <v>169775.86</v>
      </c>
      <c r="AC873" s="154">
        <v>4.5609788348464603E-2</v>
      </c>
      <c r="AD873" s="155">
        <v>338673.3</v>
      </c>
      <c r="AE873" s="154">
        <v>4.2904154448452303E-2</v>
      </c>
      <c r="AF873" s="156">
        <v>4.3044293811852903</v>
      </c>
      <c r="AG873" s="154">
        <v>7.56514880689255E-3</v>
      </c>
      <c r="AH873" s="156">
        <v>2.15779690929282</v>
      </c>
      <c r="AI873" s="154">
        <v>1.01791017875714E-2</v>
      </c>
      <c r="AJ873" s="153">
        <v>1369079.61</v>
      </c>
      <c r="AK873" s="154">
        <v>8.1343560990122701E-2</v>
      </c>
      <c r="AL873" s="155">
        <v>318070.75</v>
      </c>
      <c r="AM873" s="154">
        <v>6.9953975638126803E-2</v>
      </c>
      <c r="AN873" s="155">
        <v>635263.12</v>
      </c>
      <c r="AO873" s="154">
        <v>6.8476266743488806E-2</v>
      </c>
      <c r="AP873" s="156">
        <v>4.3043241480079502</v>
      </c>
      <c r="AQ873" s="154">
        <v>1.0644930166461701E-2</v>
      </c>
      <c r="AR873" s="156">
        <v>2.1551378742087199</v>
      </c>
      <c r="AS873" s="157">
        <v>1.2042657986078601E-2</v>
      </c>
    </row>
    <row r="874" spans="1:45" x14ac:dyDescent="0.2">
      <c r="A874" s="123"/>
      <c r="B874" s="29"/>
      <c r="C874" s="29"/>
      <c r="D874" s="29"/>
      <c r="E874" s="14" t="s">
        <v>291</v>
      </c>
      <c r="F874" s="148">
        <v>21511.83</v>
      </c>
      <c r="G874" s="149">
        <v>0.19880464100220699</v>
      </c>
      <c r="H874" s="150">
        <v>4484</v>
      </c>
      <c r="I874" s="149">
        <v>0.11127633209417601</v>
      </c>
      <c r="J874" s="150">
        <v>7770</v>
      </c>
      <c r="K874" s="149">
        <v>0.17995444191344001</v>
      </c>
      <c r="L874" s="151">
        <v>4.7974643175736</v>
      </c>
      <c r="M874" s="149">
        <v>7.8763765933074298E-2</v>
      </c>
      <c r="N874" s="151">
        <v>2.7685752895752902</v>
      </c>
      <c r="O874" s="149">
        <v>1.59753617760015E-2</v>
      </c>
      <c r="P874" s="148">
        <v>88105.1</v>
      </c>
      <c r="Q874" s="149">
        <v>0.44854954492528998</v>
      </c>
      <c r="R874" s="150">
        <v>18716.47</v>
      </c>
      <c r="S874" s="149">
        <v>0.36616569343065702</v>
      </c>
      <c r="T874" s="150">
        <v>32583.94</v>
      </c>
      <c r="U874" s="149">
        <v>0.48054980007270098</v>
      </c>
      <c r="V874" s="151">
        <v>4.7073566756979304</v>
      </c>
      <c r="W874" s="149">
        <v>6.0302971953390003E-2</v>
      </c>
      <c r="X874" s="151">
        <v>2.7039424943699299</v>
      </c>
      <c r="Y874" s="149">
        <v>-2.1613764795915501E-2</v>
      </c>
      <c r="Z874" s="148">
        <v>154404.72</v>
      </c>
      <c r="AA874" s="149">
        <v>0.32712388984624002</v>
      </c>
      <c r="AB874" s="150">
        <v>32840.47</v>
      </c>
      <c r="AC874" s="149">
        <v>0.25496284079166998</v>
      </c>
      <c r="AD874" s="150">
        <v>56140.94</v>
      </c>
      <c r="AE874" s="149">
        <v>0.34202647864267799</v>
      </c>
      <c r="AF874" s="151">
        <v>4.7016598727119296</v>
      </c>
      <c r="AG874" s="149">
        <v>5.7500546397890498E-2</v>
      </c>
      <c r="AH874" s="151">
        <v>2.7503052139846602</v>
      </c>
      <c r="AI874" s="149">
        <v>-1.11045415523475E-2</v>
      </c>
      <c r="AJ874" s="148">
        <v>260170.29</v>
      </c>
      <c r="AK874" s="149">
        <v>-0.34929567594365502</v>
      </c>
      <c r="AL874" s="150">
        <v>56255.47</v>
      </c>
      <c r="AM874" s="149">
        <v>-0.26727773452061399</v>
      </c>
      <c r="AN874" s="150">
        <v>95095.94</v>
      </c>
      <c r="AO874" s="149">
        <v>-0.300903835400889</v>
      </c>
      <c r="AP874" s="151">
        <v>4.6247998639065697</v>
      </c>
      <c r="AQ874" s="149">
        <v>-0.111935920726225</v>
      </c>
      <c r="AR874" s="151">
        <v>2.7358716891593899</v>
      </c>
      <c r="AS874" s="152">
        <v>-6.9220577930814597E-2</v>
      </c>
    </row>
    <row r="875" spans="1:45" x14ac:dyDescent="0.2">
      <c r="A875" s="123"/>
      <c r="B875" s="29"/>
      <c r="C875" s="29"/>
      <c r="D875" s="29"/>
      <c r="E875" s="14" t="s">
        <v>292</v>
      </c>
      <c r="F875" s="153">
        <v>235712.46</v>
      </c>
      <c r="G875" s="154">
        <v>9.7903399482591996E-2</v>
      </c>
      <c r="H875" s="155">
        <v>43481.55</v>
      </c>
      <c r="I875" s="154">
        <v>3.5222745899492702E-2</v>
      </c>
      <c r="J875" s="155">
        <v>88429.13</v>
      </c>
      <c r="K875" s="154">
        <v>8.7456168678248805E-2</v>
      </c>
      <c r="L875" s="156">
        <v>5.4209764831290501</v>
      </c>
      <c r="M875" s="154">
        <v>6.05479872147099E-2</v>
      </c>
      <c r="N875" s="156">
        <v>2.6655521772067599</v>
      </c>
      <c r="O875" s="154">
        <v>9.60703622385203E-3</v>
      </c>
      <c r="P875" s="153">
        <v>760560.87</v>
      </c>
      <c r="Q875" s="154">
        <v>-0.12315409743236801</v>
      </c>
      <c r="R875" s="155">
        <v>139300.59</v>
      </c>
      <c r="S875" s="154">
        <v>-0.19662925981493701</v>
      </c>
      <c r="T875" s="155">
        <v>278205.71999999997</v>
      </c>
      <c r="U875" s="154">
        <v>-0.171961317518775</v>
      </c>
      <c r="V875" s="156">
        <v>5.4598539029877804</v>
      </c>
      <c r="W875" s="154">
        <v>9.1458599009522204E-2</v>
      </c>
      <c r="X875" s="156">
        <v>2.73380745011282</v>
      </c>
      <c r="Y875" s="154">
        <v>5.8943164273624102E-2</v>
      </c>
      <c r="Z875" s="153">
        <v>1564935.59</v>
      </c>
      <c r="AA875" s="154">
        <v>-0.24333683275844101</v>
      </c>
      <c r="AB875" s="155">
        <v>286764.84000000003</v>
      </c>
      <c r="AC875" s="154">
        <v>-0.29625548763473802</v>
      </c>
      <c r="AD875" s="155">
        <v>569629.14</v>
      </c>
      <c r="AE875" s="154">
        <v>-0.28138844092203702</v>
      </c>
      <c r="AF875" s="156">
        <v>5.4572087359105801</v>
      </c>
      <c r="AG875" s="154">
        <v>7.51958330707828E-2</v>
      </c>
      <c r="AH875" s="156">
        <v>2.7472885077473399</v>
      </c>
      <c r="AI875" s="154">
        <v>5.2951567064159398E-2</v>
      </c>
      <c r="AJ875" s="153">
        <v>2891454.44</v>
      </c>
      <c r="AK875" s="154">
        <v>-0.29586141192597398</v>
      </c>
      <c r="AL875" s="155">
        <v>550669.62</v>
      </c>
      <c r="AM875" s="154">
        <v>-0.31509340672441299</v>
      </c>
      <c r="AN875" s="155">
        <v>1076527.03</v>
      </c>
      <c r="AO875" s="154">
        <v>-0.31518698192516298</v>
      </c>
      <c r="AP875" s="156">
        <v>5.2507970931826602</v>
      </c>
      <c r="AQ875" s="154">
        <v>2.8079733772835399E-2</v>
      </c>
      <c r="AR875" s="156">
        <v>2.6859097444120801</v>
      </c>
      <c r="AS875" s="157">
        <v>2.82202141155504E-2</v>
      </c>
    </row>
    <row r="876" spans="1:45" x14ac:dyDescent="0.2">
      <c r="A876" s="123"/>
      <c r="B876" s="29"/>
      <c r="C876" s="29"/>
      <c r="D876" s="29"/>
      <c r="E876" s="14" t="s">
        <v>293</v>
      </c>
      <c r="F876" s="148">
        <v>5958.24</v>
      </c>
      <c r="G876" s="149">
        <v>-0.44652255901013499</v>
      </c>
      <c r="H876" s="150">
        <v>1156</v>
      </c>
      <c r="I876" s="149">
        <v>-0.50567448065887299</v>
      </c>
      <c r="J876" s="150">
        <v>2312</v>
      </c>
      <c r="K876" s="149">
        <v>-0.50567553756716299</v>
      </c>
      <c r="L876" s="151">
        <v>5.1541868512110698</v>
      </c>
      <c r="M876" s="149">
        <v>0.119661881360242</v>
      </c>
      <c r="N876" s="151">
        <v>2.5770934256055398</v>
      </c>
      <c r="O876" s="149">
        <v>0.11966427529381</v>
      </c>
      <c r="P876" s="148">
        <v>31121.15</v>
      </c>
      <c r="Q876" s="149">
        <v>-0.13834290525527701</v>
      </c>
      <c r="R876" s="150">
        <v>6658.41</v>
      </c>
      <c r="S876" s="149">
        <v>-0.166185376458272</v>
      </c>
      <c r="T876" s="150">
        <v>13316.82</v>
      </c>
      <c r="U876" s="149">
        <v>-0.16618589853966301</v>
      </c>
      <c r="V876" s="151">
        <v>4.6739612009473701</v>
      </c>
      <c r="W876" s="149">
        <v>3.33916801371631E-2</v>
      </c>
      <c r="X876" s="151">
        <v>2.3369806004736899</v>
      </c>
      <c r="Y876" s="149">
        <v>3.3392327181348401E-2</v>
      </c>
      <c r="Z876" s="148">
        <v>63446.45</v>
      </c>
      <c r="AA876" s="149">
        <v>-3.8490711179334003E-2</v>
      </c>
      <c r="AB876" s="150">
        <v>13484.31</v>
      </c>
      <c r="AC876" s="149">
        <v>-0.12116201557157701</v>
      </c>
      <c r="AD876" s="150">
        <v>26968.6</v>
      </c>
      <c r="AE876" s="149">
        <v>-0.121169540638161</v>
      </c>
      <c r="AF876" s="151">
        <v>4.7052055314658299</v>
      </c>
      <c r="AG876" s="149">
        <v>9.4068879426064705E-2</v>
      </c>
      <c r="AH876" s="151">
        <v>2.3526045104306501</v>
      </c>
      <c r="AI876" s="149">
        <v>9.4078247491403602E-2</v>
      </c>
      <c r="AJ876" s="148">
        <v>137191.29</v>
      </c>
      <c r="AK876" s="149">
        <v>-0.41106537610821298</v>
      </c>
      <c r="AL876" s="150">
        <v>28705.99</v>
      </c>
      <c r="AM876" s="149">
        <v>-0.44668410308186601</v>
      </c>
      <c r="AN876" s="150">
        <v>57411.95</v>
      </c>
      <c r="AO876" s="149">
        <v>-0.44658950799805702</v>
      </c>
      <c r="AP876" s="151">
        <v>4.7791868526394703</v>
      </c>
      <c r="AQ876" s="149">
        <v>6.4373221828693095E-2</v>
      </c>
      <c r="AR876" s="151">
        <v>2.3895946749762</v>
      </c>
      <c r="AS876" s="152">
        <v>6.41912873052643E-2</v>
      </c>
    </row>
    <row r="877" spans="1:45" x14ac:dyDescent="0.2">
      <c r="A877" s="123"/>
      <c r="B877" s="29"/>
      <c r="C877" s="29"/>
      <c r="D877" s="29"/>
      <c r="E877" s="14" t="s">
        <v>294</v>
      </c>
      <c r="F877" s="153">
        <v>295129.21999999997</v>
      </c>
      <c r="G877" s="154">
        <v>5.00637999145871E-2</v>
      </c>
      <c r="H877" s="155">
        <v>69975.490000000005</v>
      </c>
      <c r="I877" s="154">
        <v>0.100253241223508</v>
      </c>
      <c r="J877" s="155">
        <v>139950.95000000001</v>
      </c>
      <c r="K877" s="154">
        <v>0.100253005372374</v>
      </c>
      <c r="L877" s="156">
        <v>4.2176084797691296</v>
      </c>
      <c r="M877" s="154">
        <v>-4.5616263082405399E-2</v>
      </c>
      <c r="N877" s="156">
        <v>2.10880469192956</v>
      </c>
      <c r="O877" s="154">
        <v>-4.56160584999276E-2</v>
      </c>
      <c r="P877" s="153">
        <v>1008297.03</v>
      </c>
      <c r="Q877" s="154">
        <v>4.7945470506608703E-2</v>
      </c>
      <c r="R877" s="155">
        <v>236230.65</v>
      </c>
      <c r="S877" s="154">
        <v>7.9613495501744597E-2</v>
      </c>
      <c r="T877" s="155">
        <v>472461.28</v>
      </c>
      <c r="U877" s="154">
        <v>7.9613499140214497E-2</v>
      </c>
      <c r="V877" s="156">
        <v>4.2682735284350297</v>
      </c>
      <c r="W877" s="154">
        <v>-2.93327428075713E-2</v>
      </c>
      <c r="X877" s="156">
        <v>2.1341368545587498</v>
      </c>
      <c r="Y877" s="154">
        <v>-2.9332746078875201E-2</v>
      </c>
      <c r="Z877" s="153">
        <v>1917247.67</v>
      </c>
      <c r="AA877" s="154">
        <v>3.4514829033354399E-2</v>
      </c>
      <c r="AB877" s="155">
        <v>447812.76</v>
      </c>
      <c r="AC877" s="154">
        <v>3.11012775782088E-2</v>
      </c>
      <c r="AD877" s="155">
        <v>895625.48</v>
      </c>
      <c r="AE877" s="154">
        <v>3.1101243398350801E-2</v>
      </c>
      <c r="AF877" s="156">
        <v>4.28136007111544</v>
      </c>
      <c r="AG877" s="154">
        <v>3.31058794065614E-3</v>
      </c>
      <c r="AH877" s="156">
        <v>2.1406801311637502</v>
      </c>
      <c r="AI877" s="154">
        <v>3.3106211992848201E-3</v>
      </c>
      <c r="AJ877" s="153">
        <v>3738569.06</v>
      </c>
      <c r="AK877" s="154">
        <v>0.101957392703254</v>
      </c>
      <c r="AL877" s="155">
        <v>873003.22</v>
      </c>
      <c r="AM877" s="154">
        <v>9.3242345850987104E-2</v>
      </c>
      <c r="AN877" s="155">
        <v>1746006.41</v>
      </c>
      <c r="AO877" s="154">
        <v>9.3242320221609498E-2</v>
      </c>
      <c r="AP877" s="156">
        <v>4.2824229903756796</v>
      </c>
      <c r="AQ877" s="154">
        <v>7.9717428485479094E-3</v>
      </c>
      <c r="AR877" s="156">
        <v>2.1412115319782798</v>
      </c>
      <c r="AS877" s="157">
        <v>7.9717664788885294E-3</v>
      </c>
    </row>
    <row r="878" spans="1:45" x14ac:dyDescent="0.2">
      <c r="A878" s="123"/>
      <c r="B878" s="29"/>
      <c r="C878" s="29"/>
      <c r="D878" s="29"/>
      <c r="E878" s="14" t="s">
        <v>295</v>
      </c>
      <c r="F878" s="148">
        <v>15901.98</v>
      </c>
      <c r="G878" s="149">
        <v>0.45801307647380801</v>
      </c>
      <c r="H878" s="150">
        <v>3361.38</v>
      </c>
      <c r="I878" s="149">
        <v>0.34397677793904202</v>
      </c>
      <c r="J878" s="150">
        <v>6250.75</v>
      </c>
      <c r="K878" s="149">
        <v>0.27246910815707498</v>
      </c>
      <c r="L878" s="151">
        <v>4.7307891401745703</v>
      </c>
      <c r="M878" s="149">
        <v>8.4849902473492195E-2</v>
      </c>
      <c r="N878" s="151">
        <v>2.5440115186177699</v>
      </c>
      <c r="O878" s="149">
        <v>0.145814123995086</v>
      </c>
      <c r="P878" s="148">
        <v>54131.99</v>
      </c>
      <c r="Q878" s="149">
        <v>0.42555432747674099</v>
      </c>
      <c r="R878" s="150">
        <v>11272.79</v>
      </c>
      <c r="S878" s="149">
        <v>0.31339953465666098</v>
      </c>
      <c r="T878" s="150">
        <v>21095.88</v>
      </c>
      <c r="U878" s="149">
        <v>0.24991660657797801</v>
      </c>
      <c r="V878" s="151">
        <v>4.8020046501354097</v>
      </c>
      <c r="W878" s="149">
        <v>8.5392745970020806E-2</v>
      </c>
      <c r="X878" s="151">
        <v>2.5659981949081998</v>
      </c>
      <c r="Y878" s="149">
        <v>0.14051955144401501</v>
      </c>
      <c r="Z878" s="148">
        <v>103589.84</v>
      </c>
      <c r="AA878" s="149">
        <v>0.40982502164960499</v>
      </c>
      <c r="AB878" s="150">
        <v>21272.16</v>
      </c>
      <c r="AC878" s="149">
        <v>0.28612265232385498</v>
      </c>
      <c r="AD878" s="150">
        <v>40202.839999999997</v>
      </c>
      <c r="AE878" s="149">
        <v>0.234148376518824</v>
      </c>
      <c r="AF878" s="151">
        <v>4.8697377229204699</v>
      </c>
      <c r="AG878" s="149">
        <v>9.6182404611439204E-2</v>
      </c>
      <c r="AH878" s="151">
        <v>2.5766796574570399</v>
      </c>
      <c r="AI878" s="149">
        <v>0.14234645401901699</v>
      </c>
      <c r="AJ878" s="148">
        <v>170093.01</v>
      </c>
      <c r="AK878" s="149">
        <v>0.29856336039560999</v>
      </c>
      <c r="AL878" s="150">
        <v>36216.480000000003</v>
      </c>
      <c r="AM878" s="149">
        <v>0.154123620501803</v>
      </c>
      <c r="AN878" s="150">
        <v>69590.570000000007</v>
      </c>
      <c r="AO878" s="149">
        <v>0.12570088824335701</v>
      </c>
      <c r="AP878" s="151">
        <v>4.6965638295052399</v>
      </c>
      <c r="AQ878" s="149">
        <v>0.12515101270607901</v>
      </c>
      <c r="AR878" s="151">
        <v>2.4441962467041201</v>
      </c>
      <c r="AS878" s="152">
        <v>0.15355986120078799</v>
      </c>
    </row>
    <row r="879" spans="1:45" x14ac:dyDescent="0.2">
      <c r="A879" s="123"/>
      <c r="B879" s="29"/>
      <c r="C879" s="29"/>
      <c r="D879" s="29"/>
      <c r="E879" s="14" t="s">
        <v>296</v>
      </c>
      <c r="F879" s="153">
        <v>30350.41</v>
      </c>
      <c r="G879" s="154">
        <v>-0.40600748283463101</v>
      </c>
      <c r="H879" s="155">
        <v>6469.45</v>
      </c>
      <c r="I879" s="154">
        <v>-0.44454318163866002</v>
      </c>
      <c r="J879" s="155">
        <v>12820.95</v>
      </c>
      <c r="K879" s="154">
        <v>-0.44960644625367302</v>
      </c>
      <c r="L879" s="156">
        <v>4.6913431590011498</v>
      </c>
      <c r="M879" s="154">
        <v>6.9376587936598205E-2</v>
      </c>
      <c r="N879" s="156">
        <v>2.3672512567321502</v>
      </c>
      <c r="O879" s="154">
        <v>7.92141607078789E-2</v>
      </c>
      <c r="P879" s="153">
        <v>104429.47</v>
      </c>
      <c r="Q879" s="154">
        <v>-0.58689173078685697</v>
      </c>
      <c r="R879" s="155">
        <v>22775.1</v>
      </c>
      <c r="S879" s="154">
        <v>-0.60809986483591505</v>
      </c>
      <c r="T879" s="155">
        <v>44980.1</v>
      </c>
      <c r="U879" s="154">
        <v>-0.61300476610500598</v>
      </c>
      <c r="V879" s="156">
        <v>4.5852474851921601</v>
      </c>
      <c r="W879" s="154">
        <v>5.4116169263829998E-2</v>
      </c>
      <c r="X879" s="156">
        <v>2.3216815880800601</v>
      </c>
      <c r="Y879" s="154">
        <v>6.7476374464172401E-2</v>
      </c>
      <c r="Z879" s="153">
        <v>209566.75</v>
      </c>
      <c r="AA879" s="154">
        <v>-0.61280593692236196</v>
      </c>
      <c r="AB879" s="155">
        <v>45646.63</v>
      </c>
      <c r="AC879" s="154">
        <v>-0.63014716773096002</v>
      </c>
      <c r="AD879" s="155">
        <v>90451.63</v>
      </c>
      <c r="AE879" s="154">
        <v>-0.633556845450027</v>
      </c>
      <c r="AF879" s="156">
        <v>4.5910672923718598</v>
      </c>
      <c r="AG879" s="154">
        <v>4.6886840644724301E-2</v>
      </c>
      <c r="AH879" s="156">
        <v>2.31689301784832</v>
      </c>
      <c r="AI879" s="154">
        <v>5.66279060476634E-2</v>
      </c>
      <c r="AJ879" s="153">
        <v>378549.6</v>
      </c>
      <c r="AK879" s="154">
        <v>-0.62480398081067801</v>
      </c>
      <c r="AL879" s="155">
        <v>84099.63</v>
      </c>
      <c r="AM879" s="154">
        <v>-0.64144787820839</v>
      </c>
      <c r="AN879" s="155">
        <v>167357.63</v>
      </c>
      <c r="AO879" s="154">
        <v>-0.64324198968226598</v>
      </c>
      <c r="AP879" s="156">
        <v>4.5012041075567204</v>
      </c>
      <c r="AQ879" s="154">
        <v>4.6419743145139102E-2</v>
      </c>
      <c r="AR879" s="156">
        <v>2.26192017657038</v>
      </c>
      <c r="AS879" s="157">
        <v>5.16821159955628E-2</v>
      </c>
    </row>
    <row r="880" spans="1:45" x14ac:dyDescent="0.2">
      <c r="A880" s="123"/>
      <c r="B880" s="29"/>
      <c r="C880" s="29"/>
      <c r="D880" s="29"/>
      <c r="E880" s="14" t="s">
        <v>297</v>
      </c>
      <c r="F880" s="148">
        <v>43301.16</v>
      </c>
      <c r="G880" s="149">
        <v>8.50966098530649E-2</v>
      </c>
      <c r="H880" s="150">
        <v>9967.56</v>
      </c>
      <c r="I880" s="149">
        <v>0.14622750538467799</v>
      </c>
      <c r="J880" s="150">
        <v>19935.14</v>
      </c>
      <c r="K880" s="149">
        <v>0.13583292690153101</v>
      </c>
      <c r="L880" s="151">
        <v>4.3442086127397301</v>
      </c>
      <c r="M880" s="149">
        <v>-5.3332253190955699E-2</v>
      </c>
      <c r="N880" s="151">
        <v>2.1721021271984999</v>
      </c>
      <c r="O880" s="149">
        <v>-4.4668820428433301E-2</v>
      </c>
      <c r="P880" s="148">
        <v>150459.79</v>
      </c>
      <c r="Q880" s="149">
        <v>7.6153139823858601E-2</v>
      </c>
      <c r="R880" s="150">
        <v>34251.620000000003</v>
      </c>
      <c r="S880" s="149">
        <v>0.118519222435683</v>
      </c>
      <c r="T880" s="150">
        <v>68503.31</v>
      </c>
      <c r="U880" s="149">
        <v>0.109469014351624</v>
      </c>
      <c r="V880" s="151">
        <v>4.3927787941125098</v>
      </c>
      <c r="W880" s="149">
        <v>-3.78769374383826E-2</v>
      </c>
      <c r="X880" s="151">
        <v>2.1963871526791898</v>
      </c>
      <c r="Y880" s="149">
        <v>-3.00286660526842E-2</v>
      </c>
      <c r="Z880" s="148">
        <v>282437.71999999997</v>
      </c>
      <c r="AA880" s="149">
        <v>7.3427658452811198E-2</v>
      </c>
      <c r="AB880" s="150">
        <v>64007.35</v>
      </c>
      <c r="AC880" s="149">
        <v>8.7212452588542405E-2</v>
      </c>
      <c r="AD880" s="150">
        <v>128014.85</v>
      </c>
      <c r="AE880" s="149">
        <v>7.9210692793125106E-2</v>
      </c>
      <c r="AF880" s="151">
        <v>4.4125826174650298</v>
      </c>
      <c r="AG880" s="149">
        <v>-1.26790252474675E-2</v>
      </c>
      <c r="AH880" s="151">
        <v>2.2062887235348101</v>
      </c>
      <c r="AI880" s="149">
        <v>-5.3585776891691096E-3</v>
      </c>
      <c r="AJ880" s="148">
        <v>536652.91</v>
      </c>
      <c r="AK880" s="149">
        <v>-0.14106043225305101</v>
      </c>
      <c r="AL880" s="150">
        <v>120714.25</v>
      </c>
      <c r="AM880" s="149">
        <v>-0.12377856121099701</v>
      </c>
      <c r="AN880" s="150">
        <v>242154.21</v>
      </c>
      <c r="AO880" s="149">
        <v>-0.126280744081959</v>
      </c>
      <c r="AP880" s="151">
        <v>4.4456467235641197</v>
      </c>
      <c r="AQ880" s="149">
        <v>-1.9723177586181299E-2</v>
      </c>
      <c r="AR880" s="151">
        <v>2.2161618003668</v>
      </c>
      <c r="AS880" s="152">
        <v>-1.6915832026116299E-2</v>
      </c>
    </row>
    <row r="881" spans="1:45" x14ac:dyDescent="0.2">
      <c r="A881" s="123"/>
      <c r="B881" s="29"/>
      <c r="C881" s="29"/>
      <c r="D881" s="29"/>
      <c r="E881" s="14" t="s">
        <v>298</v>
      </c>
      <c r="F881" s="153">
        <v>95543.23</v>
      </c>
      <c r="G881" s="154">
        <v>0.103912506164093</v>
      </c>
      <c r="H881" s="155">
        <v>19337.099999999999</v>
      </c>
      <c r="I881" s="154">
        <v>6.2610556371591394E-2</v>
      </c>
      <c r="J881" s="155">
        <v>38674.22</v>
      </c>
      <c r="K881" s="154">
        <v>6.2611689816086794E-2</v>
      </c>
      <c r="L881" s="156">
        <v>4.9409285777081404</v>
      </c>
      <c r="M881" s="154">
        <v>3.8868378960520998E-2</v>
      </c>
      <c r="N881" s="156">
        <v>2.4704630112772801</v>
      </c>
      <c r="O881" s="154">
        <v>3.8867270842045901E-2</v>
      </c>
      <c r="P881" s="153">
        <v>331646.28000000003</v>
      </c>
      <c r="Q881" s="154">
        <v>0.18153551890939401</v>
      </c>
      <c r="R881" s="155">
        <v>67734.52</v>
      </c>
      <c r="S881" s="154">
        <v>0.16797288235195701</v>
      </c>
      <c r="T881" s="155">
        <v>135469.07999999999</v>
      </c>
      <c r="U881" s="154">
        <v>0.167973630016341</v>
      </c>
      <c r="V881" s="156">
        <v>4.8962667780032998</v>
      </c>
      <c r="W881" s="154">
        <v>1.1612115968074301E-2</v>
      </c>
      <c r="X881" s="156">
        <v>2.4481326661404998</v>
      </c>
      <c r="Y881" s="154">
        <v>1.1611468396647799E-2</v>
      </c>
      <c r="Z881" s="153">
        <v>615579.96</v>
      </c>
      <c r="AA881" s="154">
        <v>0.204824080073853</v>
      </c>
      <c r="AB881" s="155">
        <v>126212.83</v>
      </c>
      <c r="AC881" s="154">
        <v>0.19256266152172</v>
      </c>
      <c r="AD881" s="155">
        <v>252425.69</v>
      </c>
      <c r="AE881" s="154">
        <v>0.19256297227880401</v>
      </c>
      <c r="AF881" s="156">
        <v>4.8773168306264898</v>
      </c>
      <c r="AG881" s="154">
        <v>1.0281571734341599E-2</v>
      </c>
      <c r="AH881" s="156">
        <v>2.4386581254863602</v>
      </c>
      <c r="AI881" s="154">
        <v>1.0281308475996001E-2</v>
      </c>
      <c r="AJ881" s="153">
        <v>1120818.17</v>
      </c>
      <c r="AK881" s="154">
        <v>0.205189354995651</v>
      </c>
      <c r="AL881" s="155">
        <v>229793.05</v>
      </c>
      <c r="AM881" s="154">
        <v>0.200481575890257</v>
      </c>
      <c r="AN881" s="155">
        <v>459385.83</v>
      </c>
      <c r="AO881" s="154">
        <v>0.200011739266656</v>
      </c>
      <c r="AP881" s="156">
        <v>4.8775111779925497</v>
      </c>
      <c r="AQ881" s="154">
        <v>3.9215754743282503E-3</v>
      </c>
      <c r="AR881" s="156">
        <v>2.4398187684631001</v>
      </c>
      <c r="AS881" s="157">
        <v>4.3146375652621397E-3</v>
      </c>
    </row>
    <row r="882" spans="1:45" x14ac:dyDescent="0.2">
      <c r="A882" s="123"/>
      <c r="B882" s="29"/>
      <c r="C882" s="29"/>
      <c r="D882" s="29"/>
      <c r="E882" s="14" t="s">
        <v>299</v>
      </c>
      <c r="F882" s="148">
        <v>358200.92</v>
      </c>
      <c r="G882" s="149">
        <v>-2.5505465371363101E-2</v>
      </c>
      <c r="H882" s="150">
        <v>83234.14</v>
      </c>
      <c r="I882" s="149">
        <v>-3.56903119907446E-2</v>
      </c>
      <c r="J882" s="150">
        <v>158220.41</v>
      </c>
      <c r="K882" s="149">
        <v>-3.9819647744228297E-2</v>
      </c>
      <c r="L882" s="151">
        <v>4.30353362214111</v>
      </c>
      <c r="M882" s="149">
        <v>1.05618005771645E-2</v>
      </c>
      <c r="N882" s="151">
        <v>2.2639362393258899</v>
      </c>
      <c r="O882" s="149">
        <v>1.49078059546174E-2</v>
      </c>
      <c r="P882" s="148">
        <v>1238584.05</v>
      </c>
      <c r="Q882" s="149">
        <v>-5.2499668263515202E-2</v>
      </c>
      <c r="R882" s="150">
        <v>288378.57</v>
      </c>
      <c r="S882" s="149">
        <v>-9.7674286023963594E-2</v>
      </c>
      <c r="T882" s="150">
        <v>550050.11</v>
      </c>
      <c r="U882" s="149">
        <v>-8.9277946652576795E-2</v>
      </c>
      <c r="V882" s="151">
        <v>4.2949933831768403</v>
      </c>
      <c r="W882" s="149">
        <v>5.0064646347480903E-2</v>
      </c>
      <c r="X882" s="151">
        <v>2.2517658436610399</v>
      </c>
      <c r="Y882" s="149">
        <v>4.0383647517791298E-2</v>
      </c>
      <c r="Z882" s="148">
        <v>2463814.46</v>
      </c>
      <c r="AA882" s="149">
        <v>-5.4882078703433201E-2</v>
      </c>
      <c r="AB882" s="150">
        <v>576186.41</v>
      </c>
      <c r="AC882" s="149">
        <v>-5.5558081630292598E-2</v>
      </c>
      <c r="AD882" s="150">
        <v>1099059.31</v>
      </c>
      <c r="AE882" s="149">
        <v>-7.2459706562173903E-2</v>
      </c>
      <c r="AF882" s="151">
        <v>4.2760718011381096</v>
      </c>
      <c r="AG882" s="149">
        <v>7.1576971935593105E-4</v>
      </c>
      <c r="AH882" s="151">
        <v>2.2417484093738298</v>
      </c>
      <c r="AI882" s="149">
        <v>1.8950797052267199E-2</v>
      </c>
      <c r="AJ882" s="148">
        <v>4681000.93</v>
      </c>
      <c r="AK882" s="149">
        <v>4.5178409418294797E-2</v>
      </c>
      <c r="AL882" s="150">
        <v>1112402.99</v>
      </c>
      <c r="AM882" s="149">
        <v>7.9751352296604794E-2</v>
      </c>
      <c r="AN882" s="150">
        <v>2115027.37</v>
      </c>
      <c r="AO882" s="149">
        <v>4.9435372869784201E-2</v>
      </c>
      <c r="AP882" s="151">
        <v>4.2080082237103698</v>
      </c>
      <c r="AQ882" s="149">
        <v>-3.2019355942249403E-2</v>
      </c>
      <c r="AR882" s="151">
        <v>2.2132105694689002</v>
      </c>
      <c r="AS882" s="152">
        <v>-4.0564322125413504E-3</v>
      </c>
    </row>
    <row r="883" spans="1:45" x14ac:dyDescent="0.2">
      <c r="A883" s="123"/>
      <c r="B883" s="29"/>
      <c r="C883" s="29"/>
      <c r="D883" s="29"/>
      <c r="E883" s="14" t="s">
        <v>300</v>
      </c>
      <c r="F883" s="153">
        <v>194257.89</v>
      </c>
      <c r="G883" s="154">
        <v>0.11603487678469999</v>
      </c>
      <c r="H883" s="155">
        <v>43446.73</v>
      </c>
      <c r="I883" s="154">
        <v>0.15350741765076201</v>
      </c>
      <c r="J883" s="155">
        <v>86893.47</v>
      </c>
      <c r="K883" s="154">
        <v>0.307704266265587</v>
      </c>
      <c r="L883" s="156">
        <v>4.4711740101038702</v>
      </c>
      <c r="M883" s="154">
        <v>-3.2485738966792702E-2</v>
      </c>
      <c r="N883" s="156">
        <v>2.2355867477728801</v>
      </c>
      <c r="O883" s="154">
        <v>-0.146569369256734</v>
      </c>
      <c r="P883" s="153">
        <v>633854.09</v>
      </c>
      <c r="Q883" s="154">
        <v>-5.2528208684782703E-2</v>
      </c>
      <c r="R883" s="155">
        <v>138089.95000000001</v>
      </c>
      <c r="S883" s="154">
        <v>-0.13118495367073099</v>
      </c>
      <c r="T883" s="155">
        <v>276179.96999999997</v>
      </c>
      <c r="U883" s="154">
        <v>4.9245394620293398E-2</v>
      </c>
      <c r="V883" s="156">
        <v>4.5901536643325596</v>
      </c>
      <c r="W883" s="154">
        <v>9.0533359566310007E-2</v>
      </c>
      <c r="X883" s="156">
        <v>2.2950762504608901</v>
      </c>
      <c r="Y883" s="154">
        <v>-9.6996950214783995E-2</v>
      </c>
      <c r="Z883" s="153">
        <v>1249112.6399999999</v>
      </c>
      <c r="AA883" s="154">
        <v>-4.9273022034478899E-2</v>
      </c>
      <c r="AB883" s="155">
        <v>278729.52</v>
      </c>
      <c r="AC883" s="154">
        <v>-0.122192810415114</v>
      </c>
      <c r="AD883" s="155">
        <v>557459.09</v>
      </c>
      <c r="AE883" s="154">
        <v>5.8288947905562702E-2</v>
      </c>
      <c r="AF883" s="156">
        <v>4.4814508344864201</v>
      </c>
      <c r="AG883" s="154">
        <v>8.3070393186365304E-2</v>
      </c>
      <c r="AH883" s="156">
        <v>2.2407252162665401</v>
      </c>
      <c r="AI883" s="154">
        <v>-0.10163762000247201</v>
      </c>
      <c r="AJ883" s="153">
        <v>2191673.2400000002</v>
      </c>
      <c r="AK883" s="154">
        <v>-9.7835001495215596E-2</v>
      </c>
      <c r="AL883" s="155">
        <v>482546</v>
      </c>
      <c r="AM883" s="154">
        <v>-0.17704749993979799</v>
      </c>
      <c r="AN883" s="155">
        <v>950463.05</v>
      </c>
      <c r="AO883" s="154">
        <v>-2.44717966295744E-2</v>
      </c>
      <c r="AP883" s="156">
        <v>4.5418949488753402</v>
      </c>
      <c r="AQ883" s="154">
        <v>9.6254034636006097E-2</v>
      </c>
      <c r="AR883" s="156">
        <v>2.3059005186998101</v>
      </c>
      <c r="AS883" s="157">
        <v>-7.5203571370026201E-2</v>
      </c>
    </row>
    <row r="884" spans="1:45" x14ac:dyDescent="0.2">
      <c r="A884" s="123"/>
      <c r="B884" s="29"/>
      <c r="C884" s="29"/>
      <c r="D884" s="29"/>
      <c r="E884" s="14" t="s">
        <v>301</v>
      </c>
      <c r="F884" s="148">
        <v>8506.26</v>
      </c>
      <c r="G884" s="149">
        <v>0.22063799560893699</v>
      </c>
      <c r="H884" s="150">
        <v>1708</v>
      </c>
      <c r="I884" s="149">
        <v>0.15171948752528699</v>
      </c>
      <c r="J884" s="150">
        <v>3416</v>
      </c>
      <c r="K884" s="149">
        <v>0.15171948752528699</v>
      </c>
      <c r="L884" s="151">
        <v>4.9802459016393401</v>
      </c>
      <c r="M884" s="149">
        <v>5.9839664805652198E-2</v>
      </c>
      <c r="N884" s="151">
        <v>2.4901229508196701</v>
      </c>
      <c r="O884" s="149">
        <v>5.9839664805652198E-2</v>
      </c>
      <c r="P884" s="148">
        <v>29371.46</v>
      </c>
      <c r="Q884" s="149">
        <v>0.31150985816125398</v>
      </c>
      <c r="R884" s="150">
        <v>6091</v>
      </c>
      <c r="S884" s="149">
        <v>0.28732959949276099</v>
      </c>
      <c r="T884" s="150">
        <v>12182</v>
      </c>
      <c r="U884" s="149">
        <v>0.28732959949276099</v>
      </c>
      <c r="V884" s="151">
        <v>4.8221080282383797</v>
      </c>
      <c r="W884" s="149">
        <v>1.87832693958251E-2</v>
      </c>
      <c r="X884" s="151">
        <v>2.4110540141191898</v>
      </c>
      <c r="Y884" s="149">
        <v>1.87832693958251E-2</v>
      </c>
      <c r="Z884" s="148">
        <v>55957.03</v>
      </c>
      <c r="AA884" s="149">
        <v>0.17361438093694001</v>
      </c>
      <c r="AB884" s="150">
        <v>11451.01</v>
      </c>
      <c r="AC884" s="149">
        <v>0.16331502332012299</v>
      </c>
      <c r="AD884" s="150">
        <v>22900</v>
      </c>
      <c r="AE884" s="149">
        <v>0.16321241680999399</v>
      </c>
      <c r="AF884" s="151">
        <v>4.8866458067891001</v>
      </c>
      <c r="AG884" s="149">
        <v>8.8534553498868102E-3</v>
      </c>
      <c r="AH884" s="151">
        <v>2.4435384279475998</v>
      </c>
      <c r="AI884" s="149">
        <v>8.9424459166904599E-3</v>
      </c>
      <c r="AJ884" s="148">
        <v>93068.09</v>
      </c>
      <c r="AK884" s="149">
        <v>-0.50754995332819597</v>
      </c>
      <c r="AL884" s="150">
        <v>19264.009999999998</v>
      </c>
      <c r="AM884" s="149">
        <v>-0.49599351154774401</v>
      </c>
      <c r="AN884" s="150">
        <v>38526</v>
      </c>
      <c r="AO884" s="149">
        <v>-0.49601947479332098</v>
      </c>
      <c r="AP884" s="151">
        <v>4.8311898716829997</v>
      </c>
      <c r="AQ884" s="149">
        <v>-2.2929152789163999E-2</v>
      </c>
      <c r="AR884" s="151">
        <v>2.4157215906141301</v>
      </c>
      <c r="AS884" s="152">
        <v>-2.2878817649048401E-2</v>
      </c>
    </row>
    <row r="885" spans="1:45" x14ac:dyDescent="0.2">
      <c r="A885" s="123"/>
      <c r="B885" s="29"/>
      <c r="C885" s="29"/>
      <c r="D885" s="29"/>
      <c r="E885" s="14" t="s">
        <v>302</v>
      </c>
      <c r="F885" s="153">
        <v>187636.39</v>
      </c>
      <c r="G885" s="154">
        <v>3.5201386238784098E-2</v>
      </c>
      <c r="H885" s="155">
        <v>44122.42</v>
      </c>
      <c r="I885" s="154">
        <v>7.2191568642984094E-2</v>
      </c>
      <c r="J885" s="155">
        <v>87827.13</v>
      </c>
      <c r="K885" s="154">
        <v>6.7115923826598894E-2</v>
      </c>
      <c r="L885" s="156">
        <v>4.2526314286478399</v>
      </c>
      <c r="M885" s="154">
        <v>-3.4499602017031603E-2</v>
      </c>
      <c r="N885" s="156">
        <v>2.1364285728111598</v>
      </c>
      <c r="O885" s="154">
        <v>-2.9907282681502501E-2</v>
      </c>
      <c r="P885" s="153">
        <v>652588.1</v>
      </c>
      <c r="Q885" s="154">
        <v>4.82643455407007E-2</v>
      </c>
      <c r="R885" s="155">
        <v>152070.75</v>
      </c>
      <c r="S885" s="154">
        <v>6.9767008328693397E-2</v>
      </c>
      <c r="T885" s="155">
        <v>303723.78000000003</v>
      </c>
      <c r="U885" s="154">
        <v>6.8297447282048396E-2</v>
      </c>
      <c r="V885" s="156">
        <v>4.2913453113106899</v>
      </c>
      <c r="W885" s="154">
        <v>-2.0100323360678799E-2</v>
      </c>
      <c r="X885" s="156">
        <v>2.1486236606168898</v>
      </c>
      <c r="Y885" s="154">
        <v>-1.87523632040081E-2</v>
      </c>
      <c r="Z885" s="153">
        <v>1224292.05</v>
      </c>
      <c r="AA885" s="154">
        <v>2.0224636874169401E-2</v>
      </c>
      <c r="AB885" s="155">
        <v>284747.84999999998</v>
      </c>
      <c r="AC885" s="154">
        <v>8.34048177473223E-3</v>
      </c>
      <c r="AD885" s="155">
        <v>569078.03</v>
      </c>
      <c r="AE885" s="154">
        <v>7.6007118174437104E-3</v>
      </c>
      <c r="AF885" s="156">
        <v>4.2995655630060101</v>
      </c>
      <c r="AG885" s="154">
        <v>1.1785855387379199E-2</v>
      </c>
      <c r="AH885" s="156">
        <v>2.1513605963667199</v>
      </c>
      <c r="AI885" s="154">
        <v>1.2528698033525101E-2</v>
      </c>
      <c r="AJ885" s="153">
        <v>2357137.4300000002</v>
      </c>
      <c r="AK885" s="154">
        <v>6.9544862640286295E-2</v>
      </c>
      <c r="AL885" s="155">
        <v>548859.17000000004</v>
      </c>
      <c r="AM885" s="154">
        <v>5.6738018507518098E-2</v>
      </c>
      <c r="AN885" s="155">
        <v>1097300.6399999999</v>
      </c>
      <c r="AO885" s="154">
        <v>5.6335861353212099E-2</v>
      </c>
      <c r="AP885" s="156">
        <v>4.2946124595130701</v>
      </c>
      <c r="AQ885" s="154">
        <v>1.2119223410600699E-2</v>
      </c>
      <c r="AR885" s="156">
        <v>2.1481236263564001</v>
      </c>
      <c r="AS885" s="157">
        <v>1.25045468684108E-2</v>
      </c>
    </row>
    <row r="886" spans="1:45" x14ac:dyDescent="0.2">
      <c r="A886" s="123"/>
      <c r="B886" s="29"/>
      <c r="C886" s="29"/>
      <c r="D886" s="29"/>
      <c r="E886" s="14" t="s">
        <v>303</v>
      </c>
      <c r="F886" s="148">
        <v>20279.599999999999</v>
      </c>
      <c r="G886" s="149">
        <v>-0.43712073249023797</v>
      </c>
      <c r="H886" s="150">
        <v>4392.34</v>
      </c>
      <c r="I886" s="149">
        <v>-0.407215966141588</v>
      </c>
      <c r="J886" s="150">
        <v>8077.95</v>
      </c>
      <c r="K886" s="149">
        <v>-0.42652063842747301</v>
      </c>
      <c r="L886" s="151">
        <v>4.6170378431542201</v>
      </c>
      <c r="M886" s="149">
        <v>-5.0447995628358402E-2</v>
      </c>
      <c r="N886" s="151">
        <v>2.5104884283760098</v>
      </c>
      <c r="O886" s="149">
        <v>-1.8483828317201401E-2</v>
      </c>
      <c r="P886" s="148">
        <v>106693.43</v>
      </c>
      <c r="Q886" s="149">
        <v>-0.12988011749869899</v>
      </c>
      <c r="R886" s="150">
        <v>23148.97</v>
      </c>
      <c r="S886" s="149">
        <v>-0.10398356056005301</v>
      </c>
      <c r="T886" s="150">
        <v>43648.82</v>
      </c>
      <c r="U886" s="149">
        <v>-0.113972773362521</v>
      </c>
      <c r="V886" s="151">
        <v>4.6089925383289199</v>
      </c>
      <c r="W886" s="149">
        <v>-2.8901877017829002E-2</v>
      </c>
      <c r="X886" s="151">
        <v>2.4443600078994101</v>
      </c>
      <c r="Y886" s="149">
        <v>-1.79535613104665E-2</v>
      </c>
      <c r="Z886" s="148">
        <v>213967.71</v>
      </c>
      <c r="AA886" s="149">
        <v>-6.8387376833872096E-2</v>
      </c>
      <c r="AB886" s="150">
        <v>45387.64</v>
      </c>
      <c r="AC886" s="149">
        <v>-9.5836187836003797E-2</v>
      </c>
      <c r="AD886" s="150">
        <v>86372.44</v>
      </c>
      <c r="AE886" s="149">
        <v>-9.8759574691646604E-2</v>
      </c>
      <c r="AF886" s="151">
        <v>4.71422858734228</v>
      </c>
      <c r="AG886" s="149">
        <v>3.0358227826478301E-2</v>
      </c>
      <c r="AH886" s="151">
        <v>2.4772683277212</v>
      </c>
      <c r="AI886" s="149">
        <v>3.3700438867223299E-2</v>
      </c>
      <c r="AJ886" s="148">
        <v>418304.43</v>
      </c>
      <c r="AK886" s="149">
        <v>-0.13997692580266999</v>
      </c>
      <c r="AL886" s="150">
        <v>88381.62</v>
      </c>
      <c r="AM886" s="149">
        <v>-0.171030261624357</v>
      </c>
      <c r="AN886" s="150">
        <v>168976.93</v>
      </c>
      <c r="AO886" s="149">
        <v>-0.174254883189981</v>
      </c>
      <c r="AP886" s="151">
        <v>4.7329346305261204</v>
      </c>
      <c r="AQ886" s="149">
        <v>3.7460156124077E-2</v>
      </c>
      <c r="AR886" s="151">
        <v>2.4755120713815799</v>
      </c>
      <c r="AS886" s="152">
        <v>4.1511547194771001E-2</v>
      </c>
    </row>
    <row r="887" spans="1:45" x14ac:dyDescent="0.2">
      <c r="A887" s="123"/>
      <c r="B887" s="29"/>
      <c r="C887" s="29"/>
      <c r="D887" s="29"/>
      <c r="E887" s="14" t="s">
        <v>304</v>
      </c>
      <c r="F887" s="153">
        <v>216030.03</v>
      </c>
      <c r="G887" s="154">
        <v>-5.7361485217250097E-2</v>
      </c>
      <c r="H887" s="155">
        <v>49476.29</v>
      </c>
      <c r="I887" s="154">
        <v>-0.10180011084922699</v>
      </c>
      <c r="J887" s="155">
        <v>97802</v>
      </c>
      <c r="K887" s="154">
        <v>-0.10378424404280701</v>
      </c>
      <c r="L887" s="156">
        <v>4.3663344604051799</v>
      </c>
      <c r="M887" s="154">
        <v>4.9475207210271502E-2</v>
      </c>
      <c r="N887" s="156">
        <v>2.2088508414960799</v>
      </c>
      <c r="O887" s="154">
        <v>5.1798641696469298E-2</v>
      </c>
      <c r="P887" s="153">
        <v>746241.68</v>
      </c>
      <c r="Q887" s="154">
        <v>-4.4481535406544002E-2</v>
      </c>
      <c r="R887" s="155">
        <v>172482.91</v>
      </c>
      <c r="S887" s="154">
        <v>-8.48559964451754E-2</v>
      </c>
      <c r="T887" s="155">
        <v>341351.26</v>
      </c>
      <c r="U887" s="154">
        <v>-8.2591852951210507E-2</v>
      </c>
      <c r="V887" s="156">
        <v>4.3264673584182898</v>
      </c>
      <c r="W887" s="154">
        <v>4.4118150675521099E-2</v>
      </c>
      <c r="X887" s="156">
        <v>2.1861401068213402</v>
      </c>
      <c r="Y887" s="154">
        <v>4.15412896291181E-2</v>
      </c>
      <c r="Z887" s="153">
        <v>1491372.5</v>
      </c>
      <c r="AA887" s="154">
        <v>-3.6170803635426102E-2</v>
      </c>
      <c r="AB887" s="155">
        <v>348916.54</v>
      </c>
      <c r="AC887" s="154">
        <v>-4.9568806894121298E-2</v>
      </c>
      <c r="AD887" s="155">
        <v>690525.06</v>
      </c>
      <c r="AE887" s="154">
        <v>-5.3883509678434097E-2</v>
      </c>
      <c r="AF887" s="156">
        <v>4.2742957957797003</v>
      </c>
      <c r="AG887" s="154">
        <v>1.40967629807185E-2</v>
      </c>
      <c r="AH887" s="156">
        <v>2.1597659323182299</v>
      </c>
      <c r="AI887" s="154">
        <v>1.8721485381771302E-2</v>
      </c>
      <c r="AJ887" s="153">
        <v>2869724.46</v>
      </c>
      <c r="AK887" s="154">
        <v>4.8901826473144797E-2</v>
      </c>
      <c r="AL887" s="155">
        <v>677239.27</v>
      </c>
      <c r="AM887" s="154">
        <v>4.60986728647561E-2</v>
      </c>
      <c r="AN887" s="155">
        <v>1339944.93</v>
      </c>
      <c r="AO887" s="154">
        <v>4.5870086575532397E-2</v>
      </c>
      <c r="AP887" s="156">
        <v>4.2373863819208202</v>
      </c>
      <c r="AQ887" s="154">
        <v>2.67962638812296E-3</v>
      </c>
      <c r="AR887" s="156">
        <v>2.1416734342955399</v>
      </c>
      <c r="AS887" s="157">
        <v>2.8987729322474901E-3</v>
      </c>
    </row>
    <row r="888" spans="1:45" x14ac:dyDescent="0.2">
      <c r="A888" s="123"/>
      <c r="B888" s="29"/>
      <c r="C888" s="29"/>
      <c r="D888" s="29"/>
      <c r="E888" s="14" t="s">
        <v>305</v>
      </c>
      <c r="F888" s="148">
        <v>96002.26</v>
      </c>
      <c r="G888" s="149">
        <v>-5.9413952266185802E-2</v>
      </c>
      <c r="H888" s="150">
        <v>18151.25</v>
      </c>
      <c r="I888" s="149">
        <v>-9.0645161613540401E-2</v>
      </c>
      <c r="J888" s="150">
        <v>35387.24</v>
      </c>
      <c r="K888" s="149">
        <v>-0.12910997892867501</v>
      </c>
      <c r="L888" s="151">
        <v>5.2890164589215596</v>
      </c>
      <c r="M888" s="149">
        <v>3.4344359351263197E-2</v>
      </c>
      <c r="N888" s="151">
        <v>2.71290612096338</v>
      </c>
      <c r="O888" s="149">
        <v>8.0028505294793204E-2</v>
      </c>
      <c r="P888" s="148">
        <v>306993.74</v>
      </c>
      <c r="Q888" s="149">
        <v>-0.14852689653137199</v>
      </c>
      <c r="R888" s="150">
        <v>55878.68</v>
      </c>
      <c r="S888" s="149">
        <v>-0.21965793453322799</v>
      </c>
      <c r="T888" s="150">
        <v>114666.34</v>
      </c>
      <c r="U888" s="149">
        <v>-0.21309208955595699</v>
      </c>
      <c r="V888" s="151">
        <v>5.4939332854677296</v>
      </c>
      <c r="W888" s="149">
        <v>9.1153663437724006E-2</v>
      </c>
      <c r="X888" s="151">
        <v>2.6772786155030301</v>
      </c>
      <c r="Y888" s="149">
        <v>8.2049236216410096E-2</v>
      </c>
      <c r="Z888" s="148">
        <v>612731.46</v>
      </c>
      <c r="AA888" s="149">
        <v>-0.14341413373796399</v>
      </c>
      <c r="AB888" s="150">
        <v>110556.31</v>
      </c>
      <c r="AC888" s="149">
        <v>-0.188909359209671</v>
      </c>
      <c r="AD888" s="150">
        <v>229573.83</v>
      </c>
      <c r="AE888" s="149">
        <v>-0.16189784750394901</v>
      </c>
      <c r="AF888" s="151">
        <v>5.54225679203656</v>
      </c>
      <c r="AG888" s="149">
        <v>5.6091419606784799E-2</v>
      </c>
      <c r="AH888" s="151">
        <v>2.6689952421841801</v>
      </c>
      <c r="AI888" s="149">
        <v>2.2054249247464401E-2</v>
      </c>
      <c r="AJ888" s="148">
        <v>1197713.83</v>
      </c>
      <c r="AK888" s="149">
        <v>-8.2636240923396595E-2</v>
      </c>
      <c r="AL888" s="150">
        <v>221722.71</v>
      </c>
      <c r="AM888" s="149">
        <v>-0.115063595146304</v>
      </c>
      <c r="AN888" s="150">
        <v>459388.6</v>
      </c>
      <c r="AO888" s="149">
        <v>-8.4034995756029796E-2</v>
      </c>
      <c r="AP888" s="151">
        <v>5.4018545506682702</v>
      </c>
      <c r="AQ888" s="149">
        <v>3.6643711395587003E-2</v>
      </c>
      <c r="AR888" s="151">
        <v>2.6071910143177299</v>
      </c>
      <c r="AS888" s="152">
        <v>1.5270832686316599E-3</v>
      </c>
    </row>
    <row r="889" spans="1:45" x14ac:dyDescent="0.2">
      <c r="A889" s="123"/>
      <c r="B889" s="29"/>
      <c r="C889" s="29"/>
      <c r="D889" s="29"/>
      <c r="E889" s="14" t="s">
        <v>306</v>
      </c>
      <c r="F889" s="153">
        <v>119939.32</v>
      </c>
      <c r="G889" s="154">
        <v>-0.148976985635836</v>
      </c>
      <c r="H889" s="155">
        <v>18196.93</v>
      </c>
      <c r="I889" s="154">
        <v>-0.31818716596775298</v>
      </c>
      <c r="J889" s="155">
        <v>36393.85</v>
      </c>
      <c r="K889" s="154">
        <v>-0.31842293871905197</v>
      </c>
      <c r="L889" s="156">
        <v>6.5911843371381904</v>
      </c>
      <c r="M889" s="154">
        <v>0.248176877708808</v>
      </c>
      <c r="N889" s="156">
        <v>3.2955930741045498</v>
      </c>
      <c r="O889" s="154">
        <v>0.24860865001055099</v>
      </c>
      <c r="P889" s="153">
        <v>444352.52</v>
      </c>
      <c r="Q889" s="154">
        <v>-2.8613451118886201E-2</v>
      </c>
      <c r="R889" s="155">
        <v>77963.02</v>
      </c>
      <c r="S889" s="154">
        <v>-9.0839207101628003E-2</v>
      </c>
      <c r="T889" s="155">
        <v>155926.07</v>
      </c>
      <c r="U889" s="154">
        <v>-9.1058602111644293E-2</v>
      </c>
      <c r="V889" s="156">
        <v>5.6995293409619103</v>
      </c>
      <c r="W889" s="154">
        <v>6.8443070212441101E-2</v>
      </c>
      <c r="X889" s="156">
        <v>2.8497641221894501</v>
      </c>
      <c r="Y889" s="154">
        <v>6.8700964812286006E-2</v>
      </c>
      <c r="Z889" s="153">
        <v>924254.17</v>
      </c>
      <c r="AA889" s="154">
        <v>5.8123670188971001E-2</v>
      </c>
      <c r="AB889" s="155">
        <v>166875.97</v>
      </c>
      <c r="AC889" s="154">
        <v>5.17750140424936E-2</v>
      </c>
      <c r="AD889" s="155">
        <v>333751.88</v>
      </c>
      <c r="AE889" s="154">
        <v>5.1531992353774897E-2</v>
      </c>
      <c r="AF889" s="156">
        <v>5.5385695735581297</v>
      </c>
      <c r="AG889" s="154">
        <v>6.0361351636187E-3</v>
      </c>
      <c r="AH889" s="156">
        <v>2.7692852846252101</v>
      </c>
      <c r="AI889" s="154">
        <v>6.2686422126263797E-3</v>
      </c>
      <c r="AJ889" s="153">
        <v>1725099.31</v>
      </c>
      <c r="AK889" s="154">
        <v>7.1883236346533097E-2</v>
      </c>
      <c r="AL889" s="155">
        <v>313554.86</v>
      </c>
      <c r="AM889" s="154">
        <v>6.94348689641133E-2</v>
      </c>
      <c r="AN889" s="155">
        <v>627178.32999999996</v>
      </c>
      <c r="AO889" s="154">
        <v>6.9312003868206101E-2</v>
      </c>
      <c r="AP889" s="156">
        <v>5.5017463610674104</v>
      </c>
      <c r="AQ889" s="154">
        <v>2.2894029860755899E-3</v>
      </c>
      <c r="AR889" s="156">
        <v>2.7505722495227198</v>
      </c>
      <c r="AS889" s="157">
        <v>2.4045671132706301E-3</v>
      </c>
    </row>
    <row r="890" spans="1:45" x14ac:dyDescent="0.2">
      <c r="A890" s="123"/>
      <c r="B890" s="29"/>
      <c r="C890" s="29"/>
      <c r="D890" s="29"/>
      <c r="E890" s="14" t="s">
        <v>307</v>
      </c>
      <c r="F890" s="148">
        <v>50213.74</v>
      </c>
      <c r="G890" s="149">
        <v>0.11129347271602601</v>
      </c>
      <c r="H890" s="150">
        <v>10916.36</v>
      </c>
      <c r="I890" s="149">
        <v>0.21933854517469101</v>
      </c>
      <c r="J890" s="150">
        <v>20766.29</v>
      </c>
      <c r="K890" s="149">
        <v>0.21133138427939499</v>
      </c>
      <c r="L890" s="151">
        <v>4.5998611258697997</v>
      </c>
      <c r="M890" s="149">
        <v>-8.8609576795741496E-2</v>
      </c>
      <c r="N890" s="151">
        <v>2.4180409692824298</v>
      </c>
      <c r="O890" s="149">
        <v>-8.2585090142677703E-2</v>
      </c>
      <c r="P890" s="148">
        <v>164032.10999999999</v>
      </c>
      <c r="Q890" s="149">
        <v>5.7525201082255298E-2</v>
      </c>
      <c r="R890" s="150">
        <v>34726.720000000001</v>
      </c>
      <c r="S890" s="149">
        <v>0.119089021257288</v>
      </c>
      <c r="T890" s="150">
        <v>66131.100000000006</v>
      </c>
      <c r="U890" s="149">
        <v>0.115829926253187</v>
      </c>
      <c r="V890" s="151">
        <v>4.7235129030325904</v>
      </c>
      <c r="W890" s="149">
        <v>-5.5012442268324697E-2</v>
      </c>
      <c r="X890" s="151">
        <v>2.4804080077300998</v>
      </c>
      <c r="Y890" s="149">
        <v>-5.2252340432122603E-2</v>
      </c>
      <c r="Z890" s="148">
        <v>331342.78000000003</v>
      </c>
      <c r="AA890" s="149">
        <v>-0.28280858063177799</v>
      </c>
      <c r="AB890" s="150">
        <v>69573.63</v>
      </c>
      <c r="AC890" s="149">
        <v>-0.31896866479599201</v>
      </c>
      <c r="AD890" s="150">
        <v>132416.92000000001</v>
      </c>
      <c r="AE890" s="149">
        <v>-0.33537600463852302</v>
      </c>
      <c r="AF890" s="151">
        <v>4.7624765302601002</v>
      </c>
      <c r="AG890" s="149">
        <v>5.3096065180880898E-2</v>
      </c>
      <c r="AH890" s="151">
        <v>2.5022691964138701</v>
      </c>
      <c r="AI890" s="149">
        <v>7.9093478980028095E-2</v>
      </c>
      <c r="AJ890" s="148">
        <v>604869.99</v>
      </c>
      <c r="AK890" s="149">
        <v>-0.44457648306469699</v>
      </c>
      <c r="AL890" s="150">
        <v>128408.77</v>
      </c>
      <c r="AM890" s="149">
        <v>-0.4953441009224</v>
      </c>
      <c r="AN890" s="150">
        <v>244808.68</v>
      </c>
      <c r="AO890" s="149">
        <v>-0.511218885832607</v>
      </c>
      <c r="AP890" s="151">
        <v>4.71050372961286</v>
      </c>
      <c r="AQ890" s="149">
        <v>0.10059848294748</v>
      </c>
      <c r="AR890" s="151">
        <v>2.4707865342029498</v>
      </c>
      <c r="AS890" s="152">
        <v>0.136344062477599</v>
      </c>
    </row>
    <row r="891" spans="1:45" x14ac:dyDescent="0.2">
      <c r="A891" s="123"/>
      <c r="B891" s="29"/>
      <c r="C891" s="29"/>
      <c r="D891" s="29"/>
      <c r="E891" s="14" t="s">
        <v>308</v>
      </c>
      <c r="F891" s="153">
        <v>122705.45</v>
      </c>
      <c r="G891" s="154">
        <v>4.3020251884578198E-2</v>
      </c>
      <c r="H891" s="155">
        <v>26001.55</v>
      </c>
      <c r="I891" s="154">
        <v>0.140534914078976</v>
      </c>
      <c r="J891" s="155">
        <v>52003.14</v>
      </c>
      <c r="K891" s="154">
        <v>7.8467681208441303E-2</v>
      </c>
      <c r="L891" s="156">
        <v>4.7191590501335501</v>
      </c>
      <c r="M891" s="154">
        <v>-8.5499059249005804E-2</v>
      </c>
      <c r="N891" s="156">
        <v>2.3595777101151998</v>
      </c>
      <c r="O891" s="154">
        <v>-3.2868327852109198E-2</v>
      </c>
      <c r="P891" s="153">
        <v>444549.13</v>
      </c>
      <c r="Q891" s="154">
        <v>1.9594790150559701E-2</v>
      </c>
      <c r="R891" s="155">
        <v>94030.89</v>
      </c>
      <c r="S891" s="154">
        <v>0.135213063217236</v>
      </c>
      <c r="T891" s="155">
        <v>188061.88</v>
      </c>
      <c r="U891" s="154">
        <v>8.0315352882062499E-2</v>
      </c>
      <c r="V891" s="156">
        <v>4.72769246361488</v>
      </c>
      <c r="W891" s="154">
        <v>-0.101847201034676</v>
      </c>
      <c r="X891" s="156">
        <v>2.3638449748561499</v>
      </c>
      <c r="Y891" s="154">
        <v>-5.6206331391581703E-2</v>
      </c>
      <c r="Z891" s="153">
        <v>856843.01</v>
      </c>
      <c r="AA891" s="154">
        <v>4.4684565965104998E-2</v>
      </c>
      <c r="AB891" s="155">
        <v>181955.68</v>
      </c>
      <c r="AC891" s="154">
        <v>0.182679969900613</v>
      </c>
      <c r="AD891" s="155">
        <v>363911.49</v>
      </c>
      <c r="AE891" s="154">
        <v>0.12971528317441999</v>
      </c>
      <c r="AF891" s="156">
        <v>4.7090753638468401</v>
      </c>
      <c r="AG891" s="154">
        <v>-0.116680257929036</v>
      </c>
      <c r="AH891" s="156">
        <v>2.35453684081258</v>
      </c>
      <c r="AI891" s="154">
        <v>-7.5267386814830806E-2</v>
      </c>
      <c r="AJ891" s="153">
        <v>1543224.59</v>
      </c>
      <c r="AK891" s="154">
        <v>8.5298160828273205E-3</v>
      </c>
      <c r="AL891" s="155">
        <v>321527.78000000003</v>
      </c>
      <c r="AM891" s="154">
        <v>0.12026201901577201</v>
      </c>
      <c r="AN891" s="155">
        <v>653832.31000000006</v>
      </c>
      <c r="AO891" s="154">
        <v>8.4745206224709796E-2</v>
      </c>
      <c r="AP891" s="156">
        <v>4.7996617586200498</v>
      </c>
      <c r="AQ891" s="154">
        <v>-9.9737562316991796E-2</v>
      </c>
      <c r="AR891" s="156">
        <v>2.3602758175104599</v>
      </c>
      <c r="AS891" s="157">
        <v>-7.0261098831806396E-2</v>
      </c>
    </row>
    <row r="892" spans="1:45" x14ac:dyDescent="0.2">
      <c r="A892" s="123"/>
      <c r="B892" s="29"/>
      <c r="C892" s="29"/>
      <c r="D892" s="29"/>
      <c r="E892" s="14" t="s">
        <v>309</v>
      </c>
      <c r="F892" s="148">
        <v>77913.039999999994</v>
      </c>
      <c r="G892" s="149">
        <v>-0.118105722898146</v>
      </c>
      <c r="H892" s="150">
        <v>16833.330000000002</v>
      </c>
      <c r="I892" s="149">
        <v>-4.3241694815259399E-2</v>
      </c>
      <c r="J892" s="150">
        <v>33666.57</v>
      </c>
      <c r="K892" s="149">
        <v>-0.111371746819406</v>
      </c>
      <c r="L892" s="151">
        <v>4.6284983422768997</v>
      </c>
      <c r="M892" s="149">
        <v>-7.8247586331044505E-2</v>
      </c>
      <c r="N892" s="151">
        <v>2.3142553577629101</v>
      </c>
      <c r="O892" s="149">
        <v>-7.5779450570452097E-3</v>
      </c>
      <c r="P892" s="148">
        <v>272948.84000000003</v>
      </c>
      <c r="Q892" s="149">
        <v>-9.4649603528144999E-2</v>
      </c>
      <c r="R892" s="150">
        <v>59510.38</v>
      </c>
      <c r="S892" s="149">
        <v>-2.2314261728904098E-3</v>
      </c>
      <c r="T892" s="150">
        <v>119020.7</v>
      </c>
      <c r="U892" s="149">
        <v>-7.2016029031646403E-2</v>
      </c>
      <c r="V892" s="151">
        <v>4.5865753167766696</v>
      </c>
      <c r="W892" s="149">
        <v>-9.2624862898586999E-2</v>
      </c>
      <c r="X892" s="151">
        <v>2.2932888144667301</v>
      </c>
      <c r="Y892" s="149">
        <v>-2.4390048971299101E-2</v>
      </c>
      <c r="Z892" s="148">
        <v>528872.31000000006</v>
      </c>
      <c r="AA892" s="149">
        <v>-7.5833500198184495E-2</v>
      </c>
      <c r="AB892" s="150">
        <v>116959.59</v>
      </c>
      <c r="AC892" s="149">
        <v>2.8722352440141301E-2</v>
      </c>
      <c r="AD892" s="150">
        <v>233919.19</v>
      </c>
      <c r="AE892" s="149">
        <v>-3.8916142472464998E-2</v>
      </c>
      <c r="AF892" s="151">
        <v>4.5218379270994404</v>
      </c>
      <c r="AG892" s="149">
        <v>-0.101636610102151</v>
      </c>
      <c r="AH892" s="151">
        <v>2.26091886689587</v>
      </c>
      <c r="AI892" s="149">
        <v>-3.84122128746315E-2</v>
      </c>
      <c r="AJ892" s="148">
        <v>964293.91</v>
      </c>
      <c r="AK892" s="149">
        <v>-0.14630595275863001</v>
      </c>
      <c r="AL892" s="150">
        <v>209170.86</v>
      </c>
      <c r="AM892" s="149">
        <v>-8.2209746570356207E-2</v>
      </c>
      <c r="AN892" s="150">
        <v>429184.86</v>
      </c>
      <c r="AO892" s="149">
        <v>-0.115296259228495</v>
      </c>
      <c r="AP892" s="151">
        <v>4.6100776656939697</v>
      </c>
      <c r="AQ892" s="149">
        <v>-6.9837531994652993E-2</v>
      </c>
      <c r="AR892" s="151">
        <v>2.24680318406386</v>
      </c>
      <c r="AS892" s="152">
        <v>-3.5050935246518901E-2</v>
      </c>
    </row>
    <row r="893" spans="1:45" x14ac:dyDescent="0.2">
      <c r="A893" s="123"/>
      <c r="B893" s="29"/>
      <c r="C893" s="29"/>
      <c r="D893" s="29"/>
      <c r="E893" s="14" t="s">
        <v>310</v>
      </c>
      <c r="F893" s="153">
        <v>29104.52</v>
      </c>
      <c r="G893" s="154">
        <v>-0.39268362102999899</v>
      </c>
      <c r="H893" s="155">
        <v>6137.44</v>
      </c>
      <c r="I893" s="154">
        <v>-0.27907118793784702</v>
      </c>
      <c r="J893" s="155">
        <v>12274.91</v>
      </c>
      <c r="K893" s="154">
        <v>-0.31754568168651698</v>
      </c>
      <c r="L893" s="156">
        <v>4.7421270106102904</v>
      </c>
      <c r="M893" s="154">
        <v>-0.15759174996373501</v>
      </c>
      <c r="N893" s="156">
        <v>2.3710577104027601</v>
      </c>
      <c r="O893" s="154">
        <v>-0.110099588100149</v>
      </c>
      <c r="P893" s="153">
        <v>99140.84</v>
      </c>
      <c r="Q893" s="154">
        <v>-0.38479969206736497</v>
      </c>
      <c r="R893" s="155">
        <v>20899.68</v>
      </c>
      <c r="S893" s="154">
        <v>-0.27027505465164903</v>
      </c>
      <c r="T893" s="155">
        <v>41799.379999999997</v>
      </c>
      <c r="U893" s="154">
        <v>-0.30809486391861501</v>
      </c>
      <c r="V893" s="156">
        <v>4.7436534913453201</v>
      </c>
      <c r="W893" s="154">
        <v>-0.156942198763735</v>
      </c>
      <c r="X893" s="156">
        <v>2.3718256108104998</v>
      </c>
      <c r="Y893" s="154">
        <v>-0.11086032484622001</v>
      </c>
      <c r="Z893" s="153">
        <v>189974.83</v>
      </c>
      <c r="AA893" s="154">
        <v>-0.35456681040443</v>
      </c>
      <c r="AB893" s="155">
        <v>40458.94</v>
      </c>
      <c r="AC893" s="154">
        <v>-0.22579957519279001</v>
      </c>
      <c r="AD893" s="155">
        <v>80917.94</v>
      </c>
      <c r="AE893" s="154">
        <v>-0.26308076328635399</v>
      </c>
      <c r="AF893" s="156">
        <v>4.6954969655655798</v>
      </c>
      <c r="AG893" s="154">
        <v>-0.166322868194893</v>
      </c>
      <c r="AH893" s="156">
        <v>2.3477467419462199</v>
      </c>
      <c r="AI893" s="154">
        <v>-0.124146639903262</v>
      </c>
      <c r="AJ893" s="153">
        <v>347978.91</v>
      </c>
      <c r="AK893" s="154">
        <v>-0.37547885548343801</v>
      </c>
      <c r="AL893" s="155">
        <v>72138.5</v>
      </c>
      <c r="AM893" s="154">
        <v>-0.26902038081243002</v>
      </c>
      <c r="AN893" s="155">
        <v>148175.46</v>
      </c>
      <c r="AO893" s="154">
        <v>-0.28545748590124098</v>
      </c>
      <c r="AP893" s="156">
        <v>4.8237613756870497</v>
      </c>
      <c r="AQ893" s="154">
        <v>-0.14563808877370499</v>
      </c>
      <c r="AR893" s="156">
        <v>2.34842469866468</v>
      </c>
      <c r="AS893" s="157">
        <v>-0.12598462345622499</v>
      </c>
    </row>
    <row r="894" spans="1:45" x14ac:dyDescent="0.2">
      <c r="A894" s="123"/>
      <c r="B894" s="29"/>
      <c r="C894" s="29"/>
      <c r="D894" s="29"/>
      <c r="E894" s="14" t="s">
        <v>311</v>
      </c>
      <c r="F894" s="148">
        <v>98568.61</v>
      </c>
      <c r="G894" s="149">
        <v>-0.28093259040082202</v>
      </c>
      <c r="H894" s="150">
        <v>19496.3</v>
      </c>
      <c r="I894" s="149">
        <v>-0.27601179841977203</v>
      </c>
      <c r="J894" s="150">
        <v>33043.699999999997</v>
      </c>
      <c r="K894" s="149">
        <v>-0.31048535435811497</v>
      </c>
      <c r="L894" s="151">
        <v>5.0557598108358999</v>
      </c>
      <c r="M894" s="149">
        <v>-6.7967847684656897E-3</v>
      </c>
      <c r="N894" s="151">
        <v>2.9829773905464601</v>
      </c>
      <c r="O894" s="149">
        <v>4.2860241104497099E-2</v>
      </c>
      <c r="P894" s="148">
        <v>329460.47999999998</v>
      </c>
      <c r="Q894" s="149">
        <v>-0.28579438296071702</v>
      </c>
      <c r="R894" s="150">
        <v>63842.68</v>
      </c>
      <c r="S894" s="149">
        <v>-0.28993850395967202</v>
      </c>
      <c r="T894" s="150">
        <v>111069.71</v>
      </c>
      <c r="U894" s="149">
        <v>-0.30763195171875002</v>
      </c>
      <c r="V894" s="151">
        <v>5.1605051667630502</v>
      </c>
      <c r="W894" s="149">
        <v>5.8362846345918398E-3</v>
      </c>
      <c r="X894" s="151">
        <v>2.9662495742538599</v>
      </c>
      <c r="Y894" s="149">
        <v>3.1540405153362601E-2</v>
      </c>
      <c r="Z894" s="148">
        <v>646551.04000000004</v>
      </c>
      <c r="AA894" s="149">
        <v>-0.31401119612987299</v>
      </c>
      <c r="AB894" s="150">
        <v>121448.15</v>
      </c>
      <c r="AC894" s="149">
        <v>-0.34912759528271398</v>
      </c>
      <c r="AD894" s="150">
        <v>212680.34</v>
      </c>
      <c r="AE894" s="149">
        <v>-0.36111424525507602</v>
      </c>
      <c r="AF894" s="151">
        <v>5.3236796114226497</v>
      </c>
      <c r="AG894" s="149">
        <v>5.3952816094721398E-2</v>
      </c>
      <c r="AH894" s="151">
        <v>3.0400131953898502</v>
      </c>
      <c r="AI894" s="149">
        <v>7.3726873350008201E-2</v>
      </c>
      <c r="AJ894" s="148">
        <v>1457940.92</v>
      </c>
      <c r="AK894" s="149">
        <v>-0.121847273090069</v>
      </c>
      <c r="AL894" s="150">
        <v>278974.63</v>
      </c>
      <c r="AM894" s="149">
        <v>-0.15856968691512099</v>
      </c>
      <c r="AN894" s="150">
        <v>497057.16</v>
      </c>
      <c r="AO894" s="149">
        <v>-0.16417763174820801</v>
      </c>
      <c r="AP894" s="151">
        <v>5.2260699118052401</v>
      </c>
      <c r="AQ894" s="149">
        <v>4.3642846298725502E-2</v>
      </c>
      <c r="AR894" s="151">
        <v>2.9331453951895599</v>
      </c>
      <c r="AS894" s="152">
        <v>5.0645161299855301E-2</v>
      </c>
    </row>
    <row r="895" spans="1:45" x14ac:dyDescent="0.2">
      <c r="A895" s="123"/>
      <c r="B895" s="29"/>
      <c r="C895" s="29"/>
      <c r="D895" s="29"/>
      <c r="E895" s="14" t="s">
        <v>312</v>
      </c>
      <c r="F895" s="153">
        <v>14607.82</v>
      </c>
      <c r="G895" s="154">
        <v>0.96139463751750498</v>
      </c>
      <c r="H895" s="155">
        <v>2962</v>
      </c>
      <c r="I895" s="154">
        <v>0.89325663151166501</v>
      </c>
      <c r="J895" s="155">
        <v>5924</v>
      </c>
      <c r="K895" s="154">
        <v>0.89325663151166501</v>
      </c>
      <c r="L895" s="156">
        <v>4.9317420661715099</v>
      </c>
      <c r="M895" s="154">
        <v>3.5989841457169901E-2</v>
      </c>
      <c r="N895" s="156">
        <v>2.4658710330857501</v>
      </c>
      <c r="O895" s="154">
        <v>3.5989841457169901E-2</v>
      </c>
      <c r="P895" s="153">
        <v>45367.15</v>
      </c>
      <c r="Q895" s="154">
        <v>0.65539103179265601</v>
      </c>
      <c r="R895" s="155">
        <v>9143</v>
      </c>
      <c r="S895" s="154">
        <v>0.60108571928902899</v>
      </c>
      <c r="T895" s="155">
        <v>18284</v>
      </c>
      <c r="U895" s="154">
        <v>0.60091060327467005</v>
      </c>
      <c r="V895" s="156">
        <v>4.96195450071093</v>
      </c>
      <c r="W895" s="154">
        <v>3.3917804555612399E-2</v>
      </c>
      <c r="X895" s="156">
        <v>2.4812486326843102</v>
      </c>
      <c r="Y895" s="154">
        <v>3.40308999181759E-2</v>
      </c>
      <c r="Z895" s="153">
        <v>87083.11</v>
      </c>
      <c r="AA895" s="154">
        <v>0.25854065947025301</v>
      </c>
      <c r="AB895" s="155">
        <v>17426</v>
      </c>
      <c r="AC895" s="154">
        <v>0.23927651739545699</v>
      </c>
      <c r="AD895" s="155">
        <v>34850</v>
      </c>
      <c r="AE895" s="154">
        <v>0.29325204461849402</v>
      </c>
      <c r="AF895" s="156">
        <v>4.9973091931596496</v>
      </c>
      <c r="AG895" s="154">
        <v>1.5544668041707401E-2</v>
      </c>
      <c r="AH895" s="156">
        <v>2.49879799139168</v>
      </c>
      <c r="AI895" s="154">
        <v>-2.6840386831541201E-2</v>
      </c>
      <c r="AJ895" s="153">
        <v>138715.45000000001</v>
      </c>
      <c r="AK895" s="154">
        <v>-0.12619066096975301</v>
      </c>
      <c r="AL895" s="155">
        <v>28147.5</v>
      </c>
      <c r="AM895" s="154">
        <v>-0.11493836876986301</v>
      </c>
      <c r="AN895" s="155">
        <v>56293</v>
      </c>
      <c r="AO895" s="154">
        <v>-4.4998708128037697E-2</v>
      </c>
      <c r="AP895" s="156">
        <v>4.9281623590016901</v>
      </c>
      <c r="AQ895" s="154">
        <v>-1.2713569092641999E-2</v>
      </c>
      <c r="AR895" s="156">
        <v>2.4641687243529402</v>
      </c>
      <c r="AS895" s="157">
        <v>-8.5017636659491705E-2</v>
      </c>
    </row>
    <row r="896" spans="1:45" x14ac:dyDescent="0.2">
      <c r="A896" s="123"/>
      <c r="B896" s="29"/>
      <c r="C896" s="29"/>
      <c r="D896" s="29"/>
      <c r="E896" s="14" t="s">
        <v>313</v>
      </c>
      <c r="F896" s="148">
        <v>83746.42</v>
      </c>
      <c r="G896" s="149">
        <v>0.157813633668973</v>
      </c>
      <c r="H896" s="150">
        <v>15993.93</v>
      </c>
      <c r="I896" s="149">
        <v>8.4746808786257094E-2</v>
      </c>
      <c r="J896" s="150">
        <v>30116.06</v>
      </c>
      <c r="K896" s="149">
        <v>0.12967025217598799</v>
      </c>
      <c r="L896" s="151">
        <v>5.2361377097436304</v>
      </c>
      <c r="M896" s="149">
        <v>6.7358414231678307E-2</v>
      </c>
      <c r="N896" s="151">
        <v>2.7807893861282</v>
      </c>
      <c r="O896" s="149">
        <v>2.4912917232949399E-2</v>
      </c>
      <c r="P896" s="148">
        <v>274929.17</v>
      </c>
      <c r="Q896" s="149">
        <v>-6.5435778646270202E-3</v>
      </c>
      <c r="R896" s="150">
        <v>52447.75</v>
      </c>
      <c r="S896" s="149">
        <v>-0.10562623599827201</v>
      </c>
      <c r="T896" s="150">
        <v>98403.97</v>
      </c>
      <c r="U896" s="149">
        <v>-8.7675653595149894E-2</v>
      </c>
      <c r="V896" s="151">
        <v>5.2419630966056703</v>
      </c>
      <c r="W896" s="149">
        <v>0.110784396995632</v>
      </c>
      <c r="X896" s="151">
        <v>2.7938829093988802</v>
      </c>
      <c r="Y896" s="149">
        <v>8.8928982384648594E-2</v>
      </c>
      <c r="Z896" s="148">
        <v>562647.24</v>
      </c>
      <c r="AA896" s="149">
        <v>-9.4649271296495197E-2</v>
      </c>
      <c r="AB896" s="150">
        <v>107103.83</v>
      </c>
      <c r="AC896" s="149">
        <v>-0.165288025343163</v>
      </c>
      <c r="AD896" s="150">
        <v>200655.42</v>
      </c>
      <c r="AE896" s="149">
        <v>-0.15810746831859099</v>
      </c>
      <c r="AF896" s="151">
        <v>5.2532877675803</v>
      </c>
      <c r="AG896" s="149">
        <v>8.46265013458182E-2</v>
      </c>
      <c r="AH896" s="151">
        <v>2.8040470573882299</v>
      </c>
      <c r="AI896" s="149">
        <v>7.5375650257116497E-2</v>
      </c>
      <c r="AJ896" s="148">
        <v>1031540.95</v>
      </c>
      <c r="AK896" s="149">
        <v>-0.14717624937398699</v>
      </c>
      <c r="AL896" s="150">
        <v>205429.21</v>
      </c>
      <c r="AM896" s="149">
        <v>-0.16388077218754701</v>
      </c>
      <c r="AN896" s="150">
        <v>379953.95</v>
      </c>
      <c r="AO896" s="149">
        <v>-0.16750021680483501</v>
      </c>
      <c r="AP896" s="151">
        <v>5.0213937443462902</v>
      </c>
      <c r="AQ896" s="149">
        <v>1.9978637325760201E-2</v>
      </c>
      <c r="AR896" s="151">
        <v>2.7149104516481501</v>
      </c>
      <c r="AS896" s="152">
        <v>2.4413180448941502E-2</v>
      </c>
    </row>
    <row r="897" spans="1:45" x14ac:dyDescent="0.2">
      <c r="A897" s="123"/>
      <c r="B897" s="29"/>
      <c r="C897" s="29"/>
      <c r="D897" s="29"/>
      <c r="E897" s="14" t="s">
        <v>314</v>
      </c>
      <c r="F897" s="153">
        <v>234463.06</v>
      </c>
      <c r="G897" s="154">
        <v>-8.0141408267626293E-2</v>
      </c>
      <c r="H897" s="155">
        <v>46769.72</v>
      </c>
      <c r="I897" s="154">
        <v>1.46142642126031E-2</v>
      </c>
      <c r="J897" s="155">
        <v>82246.070000000007</v>
      </c>
      <c r="K897" s="154">
        <v>2.52603818339363E-2</v>
      </c>
      <c r="L897" s="156">
        <v>5.0131379875697304</v>
      </c>
      <c r="M897" s="154">
        <v>-9.3390834154854899E-2</v>
      </c>
      <c r="N897" s="156">
        <v>2.85075092341798</v>
      </c>
      <c r="O897" s="154">
        <v>-0.10280489909599801</v>
      </c>
      <c r="P897" s="153">
        <v>848232.6</v>
      </c>
      <c r="Q897" s="154">
        <v>3.3026482349121603E-2</v>
      </c>
      <c r="R897" s="155">
        <v>165265.14000000001</v>
      </c>
      <c r="S897" s="154">
        <v>0.12556190360474401</v>
      </c>
      <c r="T897" s="155">
        <v>292376.17</v>
      </c>
      <c r="U897" s="154">
        <v>0.13575062570431801</v>
      </c>
      <c r="V897" s="156">
        <v>5.1325560853305197</v>
      </c>
      <c r="W897" s="154">
        <v>-8.2212645043570703E-2</v>
      </c>
      <c r="X897" s="156">
        <v>2.9011687238395698</v>
      </c>
      <c r="Y897" s="154">
        <v>-9.0446037211287994E-2</v>
      </c>
      <c r="Z897" s="153">
        <v>1730473.59</v>
      </c>
      <c r="AA897" s="154">
        <v>1.4873748658578099E-2</v>
      </c>
      <c r="AB897" s="155">
        <v>322306.12</v>
      </c>
      <c r="AC897" s="154">
        <v>3.4026062030953499E-2</v>
      </c>
      <c r="AD897" s="155">
        <v>569415.59</v>
      </c>
      <c r="AE897" s="154">
        <v>4.8145524413215998E-2</v>
      </c>
      <c r="AF897" s="156">
        <v>5.3690373301009604</v>
      </c>
      <c r="AG897" s="154">
        <v>-1.8522079931677898E-2</v>
      </c>
      <c r="AH897" s="156">
        <v>3.03903444231304</v>
      </c>
      <c r="AI897" s="154">
        <v>-3.1743469756515499E-2</v>
      </c>
      <c r="AJ897" s="153">
        <v>3320713.68</v>
      </c>
      <c r="AK897" s="154">
        <v>7.6819452082976997E-2</v>
      </c>
      <c r="AL897" s="155">
        <v>624509.09</v>
      </c>
      <c r="AM897" s="154">
        <v>7.4437531536949098E-2</v>
      </c>
      <c r="AN897" s="155">
        <v>1099424.28</v>
      </c>
      <c r="AO897" s="154">
        <v>8.6985234036080106E-2</v>
      </c>
      <c r="AP897" s="156">
        <v>5.3173184076471998</v>
      </c>
      <c r="AQ897" s="154">
        <v>2.2168999835854401E-3</v>
      </c>
      <c r="AR897" s="156">
        <v>3.0204114466164098</v>
      </c>
      <c r="AS897" s="157">
        <v>-9.3522723536515005E-3</v>
      </c>
    </row>
    <row r="898" spans="1:45" x14ac:dyDescent="0.2">
      <c r="A898" s="123"/>
      <c r="B898" s="29"/>
      <c r="C898" s="29"/>
      <c r="D898" s="29"/>
      <c r="E898" s="14" t="s">
        <v>315</v>
      </c>
      <c r="F898" s="148">
        <v>57398.54</v>
      </c>
      <c r="G898" s="149">
        <v>0.189716525209781</v>
      </c>
      <c r="H898" s="150">
        <v>11301.71</v>
      </c>
      <c r="I898" s="149">
        <v>0.33758178134201899</v>
      </c>
      <c r="J898" s="150">
        <v>21835.11</v>
      </c>
      <c r="K898" s="149">
        <v>0.345997626716393</v>
      </c>
      <c r="L898" s="151">
        <v>5.0787482602190304</v>
      </c>
      <c r="M898" s="149">
        <v>-0.110546703158503</v>
      </c>
      <c r="N898" s="151">
        <v>2.6287268532194301</v>
      </c>
      <c r="O898" s="149">
        <v>-0.116108006733908</v>
      </c>
      <c r="P898" s="148">
        <v>191058.07</v>
      </c>
      <c r="Q898" s="149">
        <v>0.120117551972608</v>
      </c>
      <c r="R898" s="150">
        <v>35906.339999999997</v>
      </c>
      <c r="S898" s="149">
        <v>0.161581788578329</v>
      </c>
      <c r="T898" s="150">
        <v>68877.98</v>
      </c>
      <c r="U898" s="149">
        <v>0.15839127561826</v>
      </c>
      <c r="V898" s="151">
        <v>5.3210121109531103</v>
      </c>
      <c r="W898" s="149">
        <v>-3.5696355619065E-2</v>
      </c>
      <c r="X898" s="151">
        <v>2.7738628513786301</v>
      </c>
      <c r="Y898" s="149">
        <v>-3.3040410827701303E-2</v>
      </c>
      <c r="Z898" s="148">
        <v>386142.36</v>
      </c>
      <c r="AA898" s="149">
        <v>-0.25929596678818101</v>
      </c>
      <c r="AB898" s="150">
        <v>71412.350000000006</v>
      </c>
      <c r="AC898" s="149">
        <v>-0.298532241014072</v>
      </c>
      <c r="AD898" s="150">
        <v>137112.10999999999</v>
      </c>
      <c r="AE898" s="149">
        <v>-0.31170436965369303</v>
      </c>
      <c r="AF898" s="151">
        <v>5.4072210198936199</v>
      </c>
      <c r="AG898" s="149">
        <v>5.5934536866831003E-2</v>
      </c>
      <c r="AH898" s="151">
        <v>2.8162527730045102</v>
      </c>
      <c r="AI898" s="149">
        <v>7.6142286184707905E-2</v>
      </c>
      <c r="AJ898" s="148">
        <v>698330.47</v>
      </c>
      <c r="AK898" s="149">
        <v>-0.40637377980940698</v>
      </c>
      <c r="AL898" s="150">
        <v>130700.59</v>
      </c>
      <c r="AM898" s="149">
        <v>-0.44454763921700402</v>
      </c>
      <c r="AN898" s="150">
        <v>251095.43</v>
      </c>
      <c r="AO898" s="149">
        <v>-0.45875330921468899</v>
      </c>
      <c r="AP898" s="151">
        <v>5.3429787118788097</v>
      </c>
      <c r="AQ898" s="149">
        <v>6.8725712775412603E-2</v>
      </c>
      <c r="AR898" s="151">
        <v>2.7811357219842701</v>
      </c>
      <c r="AS898" s="152">
        <v>9.6775703754019102E-2</v>
      </c>
    </row>
    <row r="899" spans="1:45" x14ac:dyDescent="0.2">
      <c r="A899" s="123"/>
      <c r="B899" s="29"/>
      <c r="C899" s="29"/>
      <c r="D899" s="29"/>
      <c r="E899" s="14" t="s">
        <v>316</v>
      </c>
      <c r="F899" s="153">
        <v>190939.18</v>
      </c>
      <c r="G899" s="154">
        <v>2.8402704494210201E-2</v>
      </c>
      <c r="H899" s="155">
        <v>43031.48</v>
      </c>
      <c r="I899" s="154">
        <v>9.0692678821950604E-2</v>
      </c>
      <c r="J899" s="155">
        <v>85949.96</v>
      </c>
      <c r="K899" s="154">
        <v>5.4518056805116802E-2</v>
      </c>
      <c r="L899" s="156">
        <v>4.4371976051021296</v>
      </c>
      <c r="M899" s="154">
        <v>-5.7110472580616703E-2</v>
      </c>
      <c r="N899" s="156">
        <v>2.2215156353766798</v>
      </c>
      <c r="O899" s="154">
        <v>-2.47652016410497E-2</v>
      </c>
      <c r="P899" s="153">
        <v>649624.42000000004</v>
      </c>
      <c r="Q899" s="154">
        <v>2.2099281223428399E-2</v>
      </c>
      <c r="R899" s="155">
        <v>148702.57999999999</v>
      </c>
      <c r="S899" s="154">
        <v>9.5201803081860395E-2</v>
      </c>
      <c r="T899" s="155">
        <v>297292.15999999997</v>
      </c>
      <c r="U899" s="154">
        <v>7.7529201340245393E-2</v>
      </c>
      <c r="V899" s="156">
        <v>4.3686156622164898</v>
      </c>
      <c r="W899" s="154">
        <v>-6.6747992609876905E-2</v>
      </c>
      <c r="X899" s="156">
        <v>2.18513808100422</v>
      </c>
      <c r="Y899" s="154">
        <v>-5.1441687193138401E-2</v>
      </c>
      <c r="Z899" s="153">
        <v>1218992.5</v>
      </c>
      <c r="AA899" s="154">
        <v>5.9879518171807103E-2</v>
      </c>
      <c r="AB899" s="155">
        <v>275720.42</v>
      </c>
      <c r="AC899" s="154">
        <v>0.104160253407035</v>
      </c>
      <c r="AD899" s="155">
        <v>551327.82999999996</v>
      </c>
      <c r="AE899" s="154">
        <v>9.7484051751972195E-2</v>
      </c>
      <c r="AF899" s="156">
        <v>4.4211179570958103</v>
      </c>
      <c r="AG899" s="154">
        <v>-4.01035403136401E-2</v>
      </c>
      <c r="AH899" s="156">
        <v>2.2110120942017399</v>
      </c>
      <c r="AI899" s="154">
        <v>-3.4264309827678099E-2</v>
      </c>
      <c r="AJ899" s="153">
        <v>2283933.65</v>
      </c>
      <c r="AK899" s="154">
        <v>4.3046615221571299E-2</v>
      </c>
      <c r="AL899" s="155">
        <v>506851.82</v>
      </c>
      <c r="AM899" s="154">
        <v>7.0930503526113395E-2</v>
      </c>
      <c r="AN899" s="155">
        <v>1023690.87</v>
      </c>
      <c r="AO899" s="154">
        <v>6.9782346101366202E-2</v>
      </c>
      <c r="AP899" s="156">
        <v>4.5061170935521204</v>
      </c>
      <c r="AQ899" s="154">
        <v>-2.60370660960095E-2</v>
      </c>
      <c r="AR899" s="156">
        <v>2.2310774833812901</v>
      </c>
      <c r="AS899" s="157">
        <v>-2.49917480665377E-2</v>
      </c>
    </row>
    <row r="900" spans="1:45" x14ac:dyDescent="0.2">
      <c r="A900" s="123"/>
      <c r="B900" s="29"/>
      <c r="C900" s="29"/>
      <c r="D900" s="29"/>
      <c r="E900" s="14" t="s">
        <v>317</v>
      </c>
      <c r="F900" s="148">
        <v>90653.61</v>
      </c>
      <c r="G900" s="149">
        <v>0.16611866203084899</v>
      </c>
      <c r="H900" s="150">
        <v>20098.919999999998</v>
      </c>
      <c r="I900" s="149">
        <v>0.45053622205222199</v>
      </c>
      <c r="J900" s="150">
        <v>40399.599999999999</v>
      </c>
      <c r="K900" s="149">
        <v>0.47260204066754702</v>
      </c>
      <c r="L900" s="151">
        <v>4.5103721991032399</v>
      </c>
      <c r="M900" s="149">
        <v>-0.196077530293575</v>
      </c>
      <c r="N900" s="151">
        <v>2.2439234546876698</v>
      </c>
      <c r="O900" s="149">
        <v>-0.20812369545390999</v>
      </c>
      <c r="P900" s="148">
        <v>343702.16</v>
      </c>
      <c r="Q900" s="149">
        <v>0.20335761623951901</v>
      </c>
      <c r="R900" s="150">
        <v>68535.3</v>
      </c>
      <c r="S900" s="149">
        <v>0.363573962745257</v>
      </c>
      <c r="T900" s="150">
        <v>135665.73000000001</v>
      </c>
      <c r="U900" s="149">
        <v>0.35431000989085698</v>
      </c>
      <c r="V900" s="151">
        <v>5.0149654265757899</v>
      </c>
      <c r="W900" s="149">
        <v>-0.117497364193709</v>
      </c>
      <c r="X900" s="151">
        <v>2.53344864616879</v>
      </c>
      <c r="Y900" s="149">
        <v>-0.111460738345649</v>
      </c>
      <c r="Z900" s="148">
        <v>665652.17000000004</v>
      </c>
      <c r="AA900" s="149">
        <v>0.13672102588409399</v>
      </c>
      <c r="AB900" s="150">
        <v>126846.5</v>
      </c>
      <c r="AC900" s="149">
        <v>0.23971756138432701</v>
      </c>
      <c r="AD900" s="150">
        <v>256591.45</v>
      </c>
      <c r="AE900" s="149">
        <v>0.25532515815128998</v>
      </c>
      <c r="AF900" s="151">
        <v>5.2476983598286102</v>
      </c>
      <c r="AG900" s="149">
        <v>-8.3080645711933104E-2</v>
      </c>
      <c r="AH900" s="151">
        <v>2.5942102513548302</v>
      </c>
      <c r="AI900" s="149">
        <v>-9.4480805627972203E-2</v>
      </c>
      <c r="AJ900" s="148">
        <v>1179960.8600000001</v>
      </c>
      <c r="AK900" s="149">
        <v>0.153127907988208</v>
      </c>
      <c r="AL900" s="150">
        <v>217412.13</v>
      </c>
      <c r="AM900" s="149">
        <v>0.17576843997158201</v>
      </c>
      <c r="AN900" s="150">
        <v>442988.54</v>
      </c>
      <c r="AO900" s="149">
        <v>0.20217281396315101</v>
      </c>
      <c r="AP900" s="151">
        <v>5.4273000315115798</v>
      </c>
      <c r="AQ900" s="149">
        <v>-1.92559446347456E-2</v>
      </c>
      <c r="AR900" s="151">
        <v>2.6636374385666999</v>
      </c>
      <c r="AS900" s="152">
        <v>-4.0796884944734803E-2</v>
      </c>
    </row>
    <row r="901" spans="1:45" x14ac:dyDescent="0.2">
      <c r="A901" s="134"/>
      <c r="B901" s="135"/>
      <c r="C901" s="135"/>
      <c r="D901" s="135"/>
      <c r="E901" s="14" t="s">
        <v>318</v>
      </c>
      <c r="F901" s="153">
        <v>240665.28</v>
      </c>
      <c r="G901" s="154">
        <v>3.0563550795485499E-2</v>
      </c>
      <c r="H901" s="155">
        <v>57478.6</v>
      </c>
      <c r="I901" s="154">
        <v>7.91179028856593E-2</v>
      </c>
      <c r="J901" s="155">
        <v>114801.21</v>
      </c>
      <c r="K901" s="154">
        <v>7.7654110657952594E-2</v>
      </c>
      <c r="L901" s="156">
        <v>4.1870414380308496</v>
      </c>
      <c r="M901" s="154">
        <v>-4.4994482957177499E-2</v>
      </c>
      <c r="N901" s="156">
        <v>2.096365360609</v>
      </c>
      <c r="O901" s="154">
        <v>-4.3697285981414098E-2</v>
      </c>
      <c r="P901" s="153">
        <v>855332.24</v>
      </c>
      <c r="Q901" s="154">
        <v>3.1995779027301399E-2</v>
      </c>
      <c r="R901" s="155">
        <v>201477.44</v>
      </c>
      <c r="S901" s="154">
        <v>5.9781136739646197E-2</v>
      </c>
      <c r="T901" s="155">
        <v>402798.9</v>
      </c>
      <c r="U901" s="154">
        <v>5.9370849821831703E-2</v>
      </c>
      <c r="V901" s="156">
        <v>4.2453003174945998</v>
      </c>
      <c r="W901" s="154">
        <v>-2.6218014974134202E-2</v>
      </c>
      <c r="X901" s="156">
        <v>2.1234721346061298</v>
      </c>
      <c r="Y901" s="154">
        <v>-2.58408760247975E-2</v>
      </c>
      <c r="Z901" s="153">
        <v>1618011.5</v>
      </c>
      <c r="AA901" s="154">
        <v>8.4121480042596009E-3</v>
      </c>
      <c r="AB901" s="155">
        <v>380000.85</v>
      </c>
      <c r="AC901" s="154">
        <v>1.9838708907645801E-3</v>
      </c>
      <c r="AD901" s="155">
        <v>759845.7</v>
      </c>
      <c r="AE901" s="154">
        <v>1.7782009773170699E-3</v>
      </c>
      <c r="AF901" s="156">
        <v>4.2579154757153796</v>
      </c>
      <c r="AG901" s="154">
        <v>6.41554949161022E-3</v>
      </c>
      <c r="AH901" s="156">
        <v>2.1293948231858102</v>
      </c>
      <c r="AI901" s="154">
        <v>6.6221714751534501E-3</v>
      </c>
      <c r="AJ901" s="153">
        <v>3080767.66</v>
      </c>
      <c r="AK901" s="154">
        <v>4.0377987257768602E-2</v>
      </c>
      <c r="AL901" s="155">
        <v>723110.56</v>
      </c>
      <c r="AM901" s="154">
        <v>2.76675296380261E-2</v>
      </c>
      <c r="AN901" s="155">
        <v>1446065.1</v>
      </c>
      <c r="AO901" s="154">
        <v>2.7556765905138E-2</v>
      </c>
      <c r="AP901" s="156">
        <v>4.2604379335851501</v>
      </c>
      <c r="AQ901" s="154">
        <v>1.2368258462169801E-2</v>
      </c>
      <c r="AR901" s="156">
        <v>2.13044880206292</v>
      </c>
      <c r="AS901" s="157">
        <v>1.2477384975745799E-2</v>
      </c>
    </row>
    <row r="902" spans="1:45" x14ac:dyDescent="0.2">
      <c r="C902" s="29"/>
      <c r="D902" s="29"/>
      <c r="E902" s="14" t="s">
        <v>344</v>
      </c>
      <c r="F902" s="148">
        <v>11913.34</v>
      </c>
      <c r="G902" s="149">
        <v>-0.67820856449137001</v>
      </c>
      <c r="H902" s="150">
        <v>2330.02</v>
      </c>
      <c r="I902" s="149">
        <v>-0.696025403186879</v>
      </c>
      <c r="J902" s="150">
        <v>4660.07</v>
      </c>
      <c r="K902" s="149">
        <v>-0.69602384285320995</v>
      </c>
      <c r="L902" s="151">
        <v>5.1129775710079697</v>
      </c>
      <c r="M902" s="149">
        <v>5.8612919902849503E-2</v>
      </c>
      <c r="N902" s="151">
        <v>2.5564723276688999</v>
      </c>
      <c r="O902" s="149">
        <v>5.8607485958963E-2</v>
      </c>
      <c r="P902" s="148">
        <v>68590.28</v>
      </c>
      <c r="Q902" s="149">
        <v>-0.48457778721933997</v>
      </c>
      <c r="R902" s="150">
        <v>15202.36</v>
      </c>
      <c r="S902" s="149">
        <v>-0.45875190475512301</v>
      </c>
      <c r="T902" s="150">
        <v>30404.75</v>
      </c>
      <c r="U902" s="149">
        <v>-0.45042585342399899</v>
      </c>
      <c r="V902" s="151">
        <v>4.5118179019573299</v>
      </c>
      <c r="W902" s="149">
        <v>-4.7715424204000503E-2</v>
      </c>
      <c r="X902" s="151">
        <v>2.25590672510052</v>
      </c>
      <c r="Y902" s="149">
        <v>-6.2142540743804701E-2</v>
      </c>
      <c r="Z902" s="148">
        <v>152629.26</v>
      </c>
      <c r="AA902" s="149">
        <v>-0.41550596699574499</v>
      </c>
      <c r="AB902" s="150">
        <v>33675.32</v>
      </c>
      <c r="AC902" s="149">
        <v>-0.410272939026391</v>
      </c>
      <c r="AD902" s="150">
        <v>67350.710000000006</v>
      </c>
      <c r="AE902" s="149">
        <v>-0.39686386846093402</v>
      </c>
      <c r="AF902" s="151">
        <v>4.5323774206154503</v>
      </c>
      <c r="AG902" s="149">
        <v>-8.8736439543980195E-3</v>
      </c>
      <c r="AH902" s="151">
        <v>2.26618635497681</v>
      </c>
      <c r="AI902" s="149">
        <v>-3.0908608455011002E-2</v>
      </c>
      <c r="AJ902" s="148">
        <v>308130.46999999997</v>
      </c>
      <c r="AK902" s="149">
        <v>-0.387005706589584</v>
      </c>
      <c r="AL902" s="150">
        <v>68053.55</v>
      </c>
      <c r="AM902" s="149">
        <v>-0.395494434441927</v>
      </c>
      <c r="AN902" s="150">
        <v>136107.25</v>
      </c>
      <c r="AO902" s="149">
        <v>-0.38652702103113101</v>
      </c>
      <c r="AP902" s="151">
        <v>4.5277648263756998</v>
      </c>
      <c r="AQ902" s="149">
        <v>1.4042431262821699E-2</v>
      </c>
      <c r="AR902" s="151">
        <v>2.2638799182262499</v>
      </c>
      <c r="AS902" s="152">
        <v>-7.8028792605877703E-4</v>
      </c>
    </row>
    <row r="903" spans="1:45" x14ac:dyDescent="0.2">
      <c r="C903" s="29"/>
      <c r="D903" s="29"/>
      <c r="E903" s="14" t="s">
        <v>345</v>
      </c>
      <c r="F903" s="153">
        <v>85725.54</v>
      </c>
      <c r="G903" s="154">
        <v>0.13575577794309199</v>
      </c>
      <c r="H903" s="155">
        <v>16892.03</v>
      </c>
      <c r="I903" s="154">
        <v>4.2438630638458499E-2</v>
      </c>
      <c r="J903" s="155">
        <v>33418.04</v>
      </c>
      <c r="K903" s="154">
        <v>3.2547548019212301E-2</v>
      </c>
      <c r="L903" s="156">
        <v>5.0749104755319498</v>
      </c>
      <c r="M903" s="154">
        <v>8.9518120838902801E-2</v>
      </c>
      <c r="N903" s="156">
        <v>2.5652473933240798</v>
      </c>
      <c r="O903" s="154">
        <v>9.9954941660429897E-2</v>
      </c>
      <c r="P903" s="153">
        <v>281900.3</v>
      </c>
      <c r="Q903" s="154">
        <v>0.120072253523376</v>
      </c>
      <c r="R903" s="155">
        <v>55517.48</v>
      </c>
      <c r="S903" s="154">
        <v>4.3681520565613897E-2</v>
      </c>
      <c r="T903" s="155">
        <v>110165</v>
      </c>
      <c r="U903" s="154">
        <v>3.6972666712664401E-2</v>
      </c>
      <c r="V903" s="156">
        <v>5.0776854424948699</v>
      </c>
      <c r="W903" s="154">
        <v>7.3193528344128594E-2</v>
      </c>
      <c r="X903" s="156">
        <v>2.5588916625062401</v>
      </c>
      <c r="Y903" s="154">
        <v>8.0136718621666603E-2</v>
      </c>
      <c r="Z903" s="153">
        <v>545705.05000000005</v>
      </c>
      <c r="AA903" s="154">
        <v>8.2636006402432294E-2</v>
      </c>
      <c r="AB903" s="155">
        <v>108839.4</v>
      </c>
      <c r="AC903" s="154">
        <v>3.4084698882452601E-2</v>
      </c>
      <c r="AD903" s="155">
        <v>216693.88</v>
      </c>
      <c r="AE903" s="154">
        <v>4.0854675819849903E-2</v>
      </c>
      <c r="AF903" s="156">
        <v>5.0138557360661702</v>
      </c>
      <c r="AG903" s="154">
        <v>4.6950996927475598E-2</v>
      </c>
      <c r="AH903" s="156">
        <v>2.51832239101538</v>
      </c>
      <c r="AI903" s="154">
        <v>4.01413680057425E-2</v>
      </c>
      <c r="AJ903" s="153">
        <v>986522.87</v>
      </c>
      <c r="AK903" s="154">
        <v>-6.9346423324149295E-2</v>
      </c>
      <c r="AL903" s="155">
        <v>199313.95</v>
      </c>
      <c r="AM903" s="154">
        <v>-0.10698006410923599</v>
      </c>
      <c r="AN903" s="155">
        <v>397117.59</v>
      </c>
      <c r="AO903" s="154">
        <v>-6.9221493229325706E-2</v>
      </c>
      <c r="AP903" s="156">
        <v>4.9495926903259901</v>
      </c>
      <c r="AQ903" s="154">
        <v>4.2141994005484303E-2</v>
      </c>
      <c r="AR903" s="156">
        <v>2.4842084431465201</v>
      </c>
      <c r="AS903" s="157">
        <v>-1.3422107828532699E-4</v>
      </c>
    </row>
    <row r="904" spans="1:45" x14ac:dyDescent="0.2">
      <c r="A904" s="122" t="s">
        <v>19</v>
      </c>
      <c r="B904" s="28" t="s">
        <v>11</v>
      </c>
      <c r="C904" s="28" t="s">
        <v>110</v>
      </c>
      <c r="D904" s="28" t="s">
        <v>23</v>
      </c>
      <c r="E904" s="14" t="s">
        <v>319</v>
      </c>
      <c r="F904" s="148">
        <v>917396.18</v>
      </c>
      <c r="G904" s="149">
        <v>-5.4725500889894897E-2</v>
      </c>
      <c r="H904" s="150">
        <v>177484.77</v>
      </c>
      <c r="I904" s="149">
        <v>-4.63345989245708E-2</v>
      </c>
      <c r="J904" s="150">
        <v>324828.69</v>
      </c>
      <c r="K904" s="149">
        <v>-2.7700311141345801E-2</v>
      </c>
      <c r="L904" s="151">
        <v>5.1688726869353401</v>
      </c>
      <c r="M904" s="149">
        <v>-8.7985806718603697E-3</v>
      </c>
      <c r="N904" s="151">
        <v>2.8242461587983501</v>
      </c>
      <c r="O904" s="149">
        <v>-2.77951233125181E-2</v>
      </c>
      <c r="P904" s="148">
        <v>3133045.15</v>
      </c>
      <c r="Q904" s="149">
        <v>-7.8171004999736601E-2</v>
      </c>
      <c r="R904" s="150">
        <v>598175.19999999995</v>
      </c>
      <c r="S904" s="149">
        <v>-9.1589743462022505E-2</v>
      </c>
      <c r="T904" s="150">
        <v>1095738.43</v>
      </c>
      <c r="U904" s="149">
        <v>-8.2863410432880202E-2</v>
      </c>
      <c r="V904" s="151">
        <v>5.23767142134946</v>
      </c>
      <c r="W904" s="149">
        <v>1.47716721224899E-2</v>
      </c>
      <c r="X904" s="151">
        <v>2.8593002346372001</v>
      </c>
      <c r="Y904" s="149">
        <v>5.1163648757687899E-3</v>
      </c>
      <c r="Z904" s="148">
        <v>6350202.1200000001</v>
      </c>
      <c r="AA904" s="149">
        <v>-0.137046130846881</v>
      </c>
      <c r="AB904" s="150">
        <v>1184132.1000000001</v>
      </c>
      <c r="AC904" s="149">
        <v>-0.17254516244658799</v>
      </c>
      <c r="AD904" s="150">
        <v>2169989.63</v>
      </c>
      <c r="AE904" s="149">
        <v>-0.16643087623626299</v>
      </c>
      <c r="AF904" s="151">
        <v>5.3627480582614</v>
      </c>
      <c r="AG904" s="149">
        <v>4.2901473275168502E-2</v>
      </c>
      <c r="AH904" s="151">
        <v>2.92637440852655</v>
      </c>
      <c r="AI904" s="149">
        <v>3.52517200453673E-2</v>
      </c>
      <c r="AJ904" s="148">
        <v>12314921.630000001</v>
      </c>
      <c r="AK904" s="149">
        <v>-0.104685652837834</v>
      </c>
      <c r="AL904" s="150">
        <v>2355122.2999999998</v>
      </c>
      <c r="AM904" s="149">
        <v>-0.126605653974591</v>
      </c>
      <c r="AN904" s="150">
        <v>4287104.37</v>
      </c>
      <c r="AO904" s="149">
        <v>-0.12950375356275001</v>
      </c>
      <c r="AP904" s="151">
        <v>5.2289945324707796</v>
      </c>
      <c r="AQ904" s="149">
        <v>2.5097484585867001E-2</v>
      </c>
      <c r="AR904" s="151">
        <v>2.87254999345864</v>
      </c>
      <c r="AS904" s="152">
        <v>2.85102903389765E-2</v>
      </c>
    </row>
    <row r="905" spans="1:45" x14ac:dyDescent="0.2">
      <c r="A905" s="123"/>
      <c r="B905" s="29"/>
      <c r="C905" s="29"/>
      <c r="D905" s="29"/>
      <c r="E905" s="14" t="s">
        <v>320</v>
      </c>
      <c r="F905" s="153">
        <v>554999.34</v>
      </c>
      <c r="G905" s="154">
        <v>-0.42486280629978102</v>
      </c>
      <c r="H905" s="155">
        <v>107817.65</v>
      </c>
      <c r="I905" s="154">
        <v>-0.463522250727958</v>
      </c>
      <c r="J905" s="155">
        <v>210244.37</v>
      </c>
      <c r="K905" s="154">
        <v>-0.47333846423538001</v>
      </c>
      <c r="L905" s="156">
        <v>5.1475740753021402</v>
      </c>
      <c r="M905" s="154">
        <v>7.2061598977096603E-2</v>
      </c>
      <c r="N905" s="156">
        <v>2.6397821734774598</v>
      </c>
      <c r="O905" s="154">
        <v>9.2043285191164198E-2</v>
      </c>
      <c r="P905" s="153">
        <v>2641581.83</v>
      </c>
      <c r="Q905" s="154">
        <v>-0.20101448205995801</v>
      </c>
      <c r="R905" s="155">
        <v>563576.31000000006</v>
      </c>
      <c r="S905" s="154">
        <v>-0.19521784223921601</v>
      </c>
      <c r="T905" s="155">
        <v>1109863.55</v>
      </c>
      <c r="U905" s="154">
        <v>-0.19735374336199499</v>
      </c>
      <c r="V905" s="156">
        <v>4.6871768438953696</v>
      </c>
      <c r="W905" s="154">
        <v>-7.2027439535569098E-3</v>
      </c>
      <c r="X905" s="156">
        <v>2.38009603072378</v>
      </c>
      <c r="Y905" s="154">
        <v>-4.5608369411654498E-3</v>
      </c>
      <c r="Z905" s="153">
        <v>5733487.9299999997</v>
      </c>
      <c r="AA905" s="154">
        <v>-0.11851995999562</v>
      </c>
      <c r="AB905" s="155">
        <v>1232098.05</v>
      </c>
      <c r="AC905" s="154">
        <v>-0.12707133755632299</v>
      </c>
      <c r="AD905" s="155">
        <v>2436543.12</v>
      </c>
      <c r="AE905" s="154">
        <v>-0.124237102348859</v>
      </c>
      <c r="AF905" s="156">
        <v>4.6534347895445496</v>
      </c>
      <c r="AG905" s="154">
        <v>9.7961928948067604E-3</v>
      </c>
      <c r="AH905" s="156">
        <v>2.35312393322224</v>
      </c>
      <c r="AI905" s="154">
        <v>6.5281851612726399E-3</v>
      </c>
      <c r="AJ905" s="153">
        <v>11285265.65</v>
      </c>
      <c r="AK905" s="154">
        <v>-0.138043419239047</v>
      </c>
      <c r="AL905" s="155">
        <v>2449942.25</v>
      </c>
      <c r="AM905" s="154">
        <v>-0.15376888222299401</v>
      </c>
      <c r="AN905" s="155">
        <v>4855432.42</v>
      </c>
      <c r="AO905" s="154">
        <v>-0.15226110239576601</v>
      </c>
      <c r="AP905" s="156">
        <v>4.6063394555524697</v>
      </c>
      <c r="AQ905" s="154">
        <v>1.85829410590066E-2</v>
      </c>
      <c r="AR905" s="156">
        <v>2.3242555294385099</v>
      </c>
      <c r="AS905" s="157">
        <v>1.6771299744412899E-2</v>
      </c>
    </row>
    <row r="906" spans="1:45" x14ac:dyDescent="0.2">
      <c r="A906" s="123"/>
      <c r="B906" s="29"/>
      <c r="C906" s="29"/>
      <c r="D906" s="29"/>
      <c r="E906" s="14" t="s">
        <v>321</v>
      </c>
      <c r="F906" s="148">
        <v>1070203.44</v>
      </c>
      <c r="G906" s="149">
        <v>2.1189080499001998E-2</v>
      </c>
      <c r="H906" s="150">
        <v>231202.69</v>
      </c>
      <c r="I906" s="149">
        <v>4.3176303136287501E-2</v>
      </c>
      <c r="J906" s="150">
        <v>462106.58</v>
      </c>
      <c r="K906" s="149">
        <v>2.0212525659760098E-3</v>
      </c>
      <c r="L906" s="151">
        <v>4.6288537559835499</v>
      </c>
      <c r="M906" s="149">
        <v>-2.10771875963645E-2</v>
      </c>
      <c r="N906" s="151">
        <v>2.3159233958538299</v>
      </c>
      <c r="O906" s="149">
        <v>1.91291630630997E-2</v>
      </c>
      <c r="P906" s="148">
        <v>3761572.43</v>
      </c>
      <c r="Q906" s="149">
        <v>2.0407344302224899E-2</v>
      </c>
      <c r="R906" s="150">
        <v>820508.43</v>
      </c>
      <c r="S906" s="149">
        <v>6.1217140049579399E-2</v>
      </c>
      <c r="T906" s="150">
        <v>1640108.82</v>
      </c>
      <c r="U906" s="149">
        <v>2.42474942339161E-2</v>
      </c>
      <c r="V906" s="151">
        <v>4.5844409301193902</v>
      </c>
      <c r="W906" s="149">
        <v>-3.8455650787404302E-2</v>
      </c>
      <c r="X906" s="151">
        <v>2.2934895441876799</v>
      </c>
      <c r="Y906" s="149">
        <v>-3.7492402503396002E-3</v>
      </c>
      <c r="Z906" s="148">
        <v>7255128.6299999999</v>
      </c>
      <c r="AA906" s="149">
        <v>4.6121339803123197E-2</v>
      </c>
      <c r="AB906" s="150">
        <v>1597493.32</v>
      </c>
      <c r="AC906" s="149">
        <v>9.7802903401544405E-2</v>
      </c>
      <c r="AD906" s="150">
        <v>3193186.97</v>
      </c>
      <c r="AE906" s="149">
        <v>6.3176958183040699E-2</v>
      </c>
      <c r="AF906" s="151">
        <v>4.54157055880522</v>
      </c>
      <c r="AG906" s="149">
        <v>-4.7077269916381101E-2</v>
      </c>
      <c r="AH906" s="151">
        <v>2.2720650867493699</v>
      </c>
      <c r="AI906" s="149">
        <v>-1.6042125676863202E-2</v>
      </c>
      <c r="AJ906" s="148">
        <v>13245316.310000001</v>
      </c>
      <c r="AK906" s="149">
        <v>-3.0933489982443298E-2</v>
      </c>
      <c r="AL906" s="150">
        <v>2897306.42</v>
      </c>
      <c r="AM906" s="149">
        <v>7.1698739427129496E-3</v>
      </c>
      <c r="AN906" s="150">
        <v>5865197.0199999996</v>
      </c>
      <c r="AO906" s="149">
        <v>-8.0904108698370107E-3</v>
      </c>
      <c r="AP906" s="151">
        <v>4.5715966452730301</v>
      </c>
      <c r="AQ906" s="149">
        <v>-3.7832112447918301E-2</v>
      </c>
      <c r="AR906" s="151">
        <v>2.2582900906541101</v>
      </c>
      <c r="AS906" s="152">
        <v>-2.3029396391497901E-2</v>
      </c>
    </row>
    <row r="907" spans="1:45" x14ac:dyDescent="0.2">
      <c r="A907" s="123"/>
      <c r="B907" s="29"/>
      <c r="C907" s="29"/>
      <c r="D907" s="29"/>
      <c r="E907" s="14" t="s">
        <v>322</v>
      </c>
      <c r="F907" s="153">
        <v>2007912.68</v>
      </c>
      <c r="G907" s="154">
        <v>2.61120487453037E-2</v>
      </c>
      <c r="H907" s="155">
        <v>454936.49</v>
      </c>
      <c r="I907" s="154">
        <v>-2.3792007856073799E-2</v>
      </c>
      <c r="J907" s="155">
        <v>901194.07</v>
      </c>
      <c r="K907" s="154">
        <v>4.0779626878965003E-3</v>
      </c>
      <c r="L907" s="156">
        <v>4.4136109635874696</v>
      </c>
      <c r="M907" s="154">
        <v>5.1120311453074101E-2</v>
      </c>
      <c r="N907" s="156">
        <v>2.2280580252819502</v>
      </c>
      <c r="O907" s="154">
        <v>2.1944596810413299E-2</v>
      </c>
      <c r="P907" s="153">
        <v>6833640.1900000004</v>
      </c>
      <c r="Q907" s="154">
        <v>-3.3731944276309503E-2</v>
      </c>
      <c r="R907" s="155">
        <v>1578535.19</v>
      </c>
      <c r="S907" s="154">
        <v>-8.1671265189100797E-2</v>
      </c>
      <c r="T907" s="155">
        <v>3129071.48</v>
      </c>
      <c r="U907" s="154">
        <v>-3.36994393392199E-2</v>
      </c>
      <c r="V907" s="156">
        <v>4.3291022165935997</v>
      </c>
      <c r="W907" s="154">
        <v>5.2202788713415299E-2</v>
      </c>
      <c r="X907" s="156">
        <v>2.18391948975228</v>
      </c>
      <c r="Y907" s="154">
        <v>-3.3638536924120499E-5</v>
      </c>
      <c r="Z907" s="153">
        <v>13526285.970000001</v>
      </c>
      <c r="AA907" s="154">
        <v>-3.0946860839250499E-2</v>
      </c>
      <c r="AB907" s="155">
        <v>3174086.63</v>
      </c>
      <c r="AC907" s="154">
        <v>-5.7378604740194301E-2</v>
      </c>
      <c r="AD907" s="155">
        <v>6292410.6600000001</v>
      </c>
      <c r="AE907" s="154">
        <v>-1.25435738302213E-2</v>
      </c>
      <c r="AF907" s="156">
        <v>4.2614734715038303</v>
      </c>
      <c r="AG907" s="154">
        <v>2.80406789341534E-2</v>
      </c>
      <c r="AH907" s="156">
        <v>2.14961907301835</v>
      </c>
      <c r="AI907" s="154">
        <v>-1.8637062376932599E-2</v>
      </c>
      <c r="AJ907" s="153">
        <v>25078473.129999999</v>
      </c>
      <c r="AK907" s="154">
        <v>-1.3742689691429E-2</v>
      </c>
      <c r="AL907" s="155">
        <v>5914653.8600000003</v>
      </c>
      <c r="AM907" s="154">
        <v>-3.2596236093024797E-2</v>
      </c>
      <c r="AN907" s="155">
        <v>11673144.529999999</v>
      </c>
      <c r="AO907" s="154">
        <v>1.30345989694878E-2</v>
      </c>
      <c r="AP907" s="156">
        <v>4.2400576134475596</v>
      </c>
      <c r="AQ907" s="154">
        <v>1.9488808194681202E-2</v>
      </c>
      <c r="AR907" s="156">
        <v>2.1483905271238899</v>
      </c>
      <c r="AS907" s="157">
        <v>-2.6432748386043401E-2</v>
      </c>
    </row>
    <row r="908" spans="1:45" x14ac:dyDescent="0.2">
      <c r="A908" s="123"/>
      <c r="B908" s="29"/>
      <c r="C908" s="29"/>
      <c r="D908" s="29"/>
      <c r="E908" s="14" t="s">
        <v>323</v>
      </c>
      <c r="F908" s="148">
        <v>374488.2</v>
      </c>
      <c r="G908" s="149">
        <v>-1.49275143991491E-2</v>
      </c>
      <c r="H908" s="150">
        <v>79818.58</v>
      </c>
      <c r="I908" s="149">
        <v>2.9833711539245598E-2</v>
      </c>
      <c r="J908" s="150">
        <v>154646.45000000001</v>
      </c>
      <c r="K908" s="149">
        <v>5.0171508182765799E-2</v>
      </c>
      <c r="L908" s="151">
        <v>4.69174219837035</v>
      </c>
      <c r="M908" s="149">
        <v>-4.3464518044852199E-2</v>
      </c>
      <c r="N908" s="151">
        <v>2.4215764409723</v>
      </c>
      <c r="O908" s="149">
        <v>-6.1988943781728902E-2</v>
      </c>
      <c r="P908" s="148">
        <v>1355338.22</v>
      </c>
      <c r="Q908" s="149">
        <v>-0.115411291768087</v>
      </c>
      <c r="R908" s="150">
        <v>275386</v>
      </c>
      <c r="S908" s="149">
        <v>-0.12676932140914399</v>
      </c>
      <c r="T908" s="150">
        <v>526775.39</v>
      </c>
      <c r="U908" s="149">
        <v>-0.129336581163183</v>
      </c>
      <c r="V908" s="151">
        <v>4.9215944891897196</v>
      </c>
      <c r="W908" s="149">
        <v>1.3006906330164001E-2</v>
      </c>
      <c r="X908" s="151">
        <v>2.57289585984645</v>
      </c>
      <c r="Y908" s="149">
        <v>1.599388362233E-2</v>
      </c>
      <c r="Z908" s="148">
        <v>2591503.59</v>
      </c>
      <c r="AA908" s="149">
        <v>-0.18074335157711899</v>
      </c>
      <c r="AB908" s="150">
        <v>513868.73</v>
      </c>
      <c r="AC908" s="149">
        <v>-0.20572877976627099</v>
      </c>
      <c r="AD908" s="150">
        <v>990868.81</v>
      </c>
      <c r="AE908" s="149">
        <v>-0.20500045820822499</v>
      </c>
      <c r="AF908" s="151">
        <v>5.0431237370680204</v>
      </c>
      <c r="AG908" s="149">
        <v>3.1457048364158802E-2</v>
      </c>
      <c r="AH908" s="151">
        <v>2.61538516890041</v>
      </c>
      <c r="AI908" s="149">
        <v>3.05121013987435E-2</v>
      </c>
      <c r="AJ908" s="148">
        <v>4579341.62</v>
      </c>
      <c r="AK908" s="149">
        <v>-0.28518813240141</v>
      </c>
      <c r="AL908" s="150">
        <v>900556.85</v>
      </c>
      <c r="AM908" s="149">
        <v>-0.32406969471082497</v>
      </c>
      <c r="AN908" s="150">
        <v>1740473.84</v>
      </c>
      <c r="AO908" s="149">
        <v>-0.32633743826363598</v>
      </c>
      <c r="AP908" s="151">
        <v>5.0850111461591796</v>
      </c>
      <c r="AQ908" s="149">
        <v>5.7523034557209397E-2</v>
      </c>
      <c r="AR908" s="151">
        <v>2.6310890257333601</v>
      </c>
      <c r="AS908" s="152">
        <v>6.1082963785554299E-2</v>
      </c>
    </row>
    <row r="909" spans="1:45" x14ac:dyDescent="0.2">
      <c r="A909" s="123"/>
      <c r="B909" s="29"/>
      <c r="C909" s="29"/>
      <c r="D909" s="29"/>
      <c r="E909" s="14" t="s">
        <v>324</v>
      </c>
      <c r="F909" s="153">
        <v>606949.06000000006</v>
      </c>
      <c r="G909" s="154">
        <v>0.10096033202671501</v>
      </c>
      <c r="H909" s="155">
        <v>118128.41</v>
      </c>
      <c r="I909" s="154">
        <v>3.9816631374805303E-2</v>
      </c>
      <c r="J909" s="155">
        <v>210372.4</v>
      </c>
      <c r="K909" s="154">
        <v>6.7295411843886099E-2</v>
      </c>
      <c r="L909" s="156">
        <v>5.1380447768661197</v>
      </c>
      <c r="M909" s="154">
        <v>5.8802387658550399E-2</v>
      </c>
      <c r="N909" s="156">
        <v>2.8851173442904101</v>
      </c>
      <c r="O909" s="154">
        <v>3.1542270124321301E-2</v>
      </c>
      <c r="P909" s="153">
        <v>2116366.1800000002</v>
      </c>
      <c r="Q909" s="154">
        <v>0.130799210135564</v>
      </c>
      <c r="R909" s="155">
        <v>416190.08</v>
      </c>
      <c r="S909" s="154">
        <v>8.2678889245917306E-2</v>
      </c>
      <c r="T909" s="155">
        <v>746287.28</v>
      </c>
      <c r="U909" s="154">
        <v>0.120328028270278</v>
      </c>
      <c r="V909" s="156">
        <v>5.0850952045757598</v>
      </c>
      <c r="W909" s="154">
        <v>4.4445607435056003E-2</v>
      </c>
      <c r="X909" s="156">
        <v>2.83585991174873</v>
      </c>
      <c r="Y909" s="154">
        <v>9.3465320879751908E-3</v>
      </c>
      <c r="Z909" s="153">
        <v>4067255.39</v>
      </c>
      <c r="AA909" s="154">
        <v>0.13746217399687899</v>
      </c>
      <c r="AB909" s="155">
        <v>798415.14</v>
      </c>
      <c r="AC909" s="154">
        <v>8.0965853377588104E-2</v>
      </c>
      <c r="AD909" s="155">
        <v>1427476.63</v>
      </c>
      <c r="AE909" s="154">
        <v>0.10667112898242601</v>
      </c>
      <c r="AF909" s="156">
        <v>5.09416115280579</v>
      </c>
      <c r="AG909" s="154">
        <v>5.22646672351052E-2</v>
      </c>
      <c r="AH909" s="156">
        <v>2.84926233083059</v>
      </c>
      <c r="AI909" s="154">
        <v>2.7823121258042802E-2</v>
      </c>
      <c r="AJ909" s="153">
        <v>7597301.4900000002</v>
      </c>
      <c r="AK909" s="154">
        <v>1.7270955738637E-4</v>
      </c>
      <c r="AL909" s="155">
        <v>1514619.08</v>
      </c>
      <c r="AM909" s="154">
        <v>-3.3548499761510302E-2</v>
      </c>
      <c r="AN909" s="155">
        <v>2690998.34</v>
      </c>
      <c r="AO909" s="154">
        <v>-3.0417549696743099E-2</v>
      </c>
      <c r="AP909" s="156">
        <v>5.0159816354617703</v>
      </c>
      <c r="AQ909" s="154">
        <v>3.4891776059714601E-2</v>
      </c>
      <c r="AR909" s="156">
        <v>2.82322786196888</v>
      </c>
      <c r="AS909" s="157">
        <v>3.1549930843490101E-2</v>
      </c>
    </row>
    <row r="910" spans="1:45" x14ac:dyDescent="0.2">
      <c r="A910" s="123"/>
      <c r="B910" s="29"/>
      <c r="C910" s="29"/>
      <c r="D910" s="29"/>
      <c r="E910" s="14" t="s">
        <v>325</v>
      </c>
      <c r="F910" s="148">
        <v>1841213.35</v>
      </c>
      <c r="G910" s="149">
        <v>4.6583151050872101E-2</v>
      </c>
      <c r="H910" s="150">
        <v>430049.34</v>
      </c>
      <c r="I910" s="149">
        <v>8.7230201913406802E-2</v>
      </c>
      <c r="J910" s="150">
        <v>857634.92</v>
      </c>
      <c r="K910" s="149">
        <v>8.0024286963966407E-2</v>
      </c>
      <c r="L910" s="151">
        <v>4.2814002458415601</v>
      </c>
      <c r="M910" s="149">
        <v>-3.7385873562931299E-2</v>
      </c>
      <c r="N910" s="151">
        <v>2.14684979245015</v>
      </c>
      <c r="O910" s="149">
        <v>-3.0963318433421601E-2</v>
      </c>
      <c r="P910" s="148">
        <v>6451355.0999999996</v>
      </c>
      <c r="Q910" s="149">
        <v>5.26435751036003E-2</v>
      </c>
      <c r="R910" s="150">
        <v>1495290.45</v>
      </c>
      <c r="S910" s="149">
        <v>8.1439456386500506E-2</v>
      </c>
      <c r="T910" s="150">
        <v>2988116.15</v>
      </c>
      <c r="U910" s="149">
        <v>7.8493296738941995E-2</v>
      </c>
      <c r="V910" s="151">
        <v>4.3144494770230102</v>
      </c>
      <c r="W910" s="149">
        <v>-2.6627363291439301E-2</v>
      </c>
      <c r="X910" s="151">
        <v>2.1590041270651401</v>
      </c>
      <c r="Y910" s="149">
        <v>-2.3968365601811301E-2</v>
      </c>
      <c r="Z910" s="148">
        <v>12100077.359999999</v>
      </c>
      <c r="AA910" s="149">
        <v>3.9778367072457597E-2</v>
      </c>
      <c r="AB910" s="150">
        <v>2795249.82</v>
      </c>
      <c r="AC910" s="149">
        <v>3.67748946971009E-2</v>
      </c>
      <c r="AD910" s="150">
        <v>5588034.9699999997</v>
      </c>
      <c r="AE910" s="149">
        <v>3.5468460446053597E-2</v>
      </c>
      <c r="AF910" s="151">
        <v>4.3287999782430902</v>
      </c>
      <c r="AG910" s="149">
        <v>2.8969377930722E-3</v>
      </c>
      <c r="AH910" s="151">
        <v>2.1653546237560501</v>
      </c>
      <c r="AI910" s="149">
        <v>4.1622770668914401E-3</v>
      </c>
      <c r="AJ910" s="148">
        <v>23108231.510000002</v>
      </c>
      <c r="AK910" s="149">
        <v>4.6116589135142598E-2</v>
      </c>
      <c r="AL910" s="150">
        <v>5331484.1399999997</v>
      </c>
      <c r="AM910" s="149">
        <v>4.1275886844459798E-2</v>
      </c>
      <c r="AN910" s="150">
        <v>10672523.210000001</v>
      </c>
      <c r="AO910" s="149">
        <v>4.0839184410234097E-2</v>
      </c>
      <c r="AP910" s="151">
        <v>4.3342962115610799</v>
      </c>
      <c r="AQ910" s="149">
        <v>4.6488181968300001E-3</v>
      </c>
      <c r="AR910" s="151">
        <v>2.16520789463807</v>
      </c>
      <c r="AS910" s="152">
        <v>5.0703363247213201E-3</v>
      </c>
    </row>
    <row r="911" spans="1:45" x14ac:dyDescent="0.2">
      <c r="A911" s="123"/>
      <c r="B911" s="29"/>
      <c r="C911" s="29"/>
      <c r="D911" s="29"/>
      <c r="E911" s="14" t="s">
        <v>326</v>
      </c>
      <c r="F911" s="153">
        <v>685581.69</v>
      </c>
      <c r="G911" s="154">
        <v>0.162871687234661</v>
      </c>
      <c r="H911" s="155">
        <v>135118.25</v>
      </c>
      <c r="I911" s="154">
        <v>0.15608139459172399</v>
      </c>
      <c r="J911" s="155">
        <v>255514.5</v>
      </c>
      <c r="K911" s="154">
        <v>0.16633962320649501</v>
      </c>
      <c r="L911" s="156">
        <v>5.0739384946149002</v>
      </c>
      <c r="M911" s="154">
        <v>5.8735420141716402E-3</v>
      </c>
      <c r="N911" s="156">
        <v>2.6831420134669499</v>
      </c>
      <c r="O911" s="154">
        <v>-2.9733500455898202E-3</v>
      </c>
      <c r="P911" s="153">
        <v>2205082.73</v>
      </c>
      <c r="Q911" s="154">
        <v>8.6062463221172794E-2</v>
      </c>
      <c r="R911" s="155">
        <v>423248.37</v>
      </c>
      <c r="S911" s="154">
        <v>4.0403682608129599E-2</v>
      </c>
      <c r="T911" s="155">
        <v>808889.16</v>
      </c>
      <c r="U911" s="154">
        <v>5.98411718475894E-2</v>
      </c>
      <c r="V911" s="156">
        <v>5.2099024740485103</v>
      </c>
      <c r="W911" s="154">
        <v>4.3885639176693199E-2</v>
      </c>
      <c r="X911" s="156">
        <v>2.7260629008800201</v>
      </c>
      <c r="Y911" s="154">
        <v>2.4740774438751501E-2</v>
      </c>
      <c r="Z911" s="153">
        <v>4323059.63</v>
      </c>
      <c r="AA911" s="154">
        <v>-4.5711280356481199E-2</v>
      </c>
      <c r="AB911" s="155">
        <v>824251.49</v>
      </c>
      <c r="AC911" s="154">
        <v>-0.10379573812451</v>
      </c>
      <c r="AD911" s="155">
        <v>1577887.38</v>
      </c>
      <c r="AE911" s="154">
        <v>-8.9353100967944202E-2</v>
      </c>
      <c r="AF911" s="156">
        <v>5.2448308343367396</v>
      </c>
      <c r="AG911" s="154">
        <v>6.4811628597342005E-2</v>
      </c>
      <c r="AH911" s="156">
        <v>2.7397770492340201</v>
      </c>
      <c r="AI911" s="154">
        <v>4.7923976524655999E-2</v>
      </c>
      <c r="AJ911" s="153">
        <v>7891900.8300000001</v>
      </c>
      <c r="AK911" s="154">
        <v>-0.13440325805933301</v>
      </c>
      <c r="AL911" s="155">
        <v>1529042.27</v>
      </c>
      <c r="AM911" s="154">
        <v>-0.18450192106355801</v>
      </c>
      <c r="AN911" s="155">
        <v>2917757.15</v>
      </c>
      <c r="AO911" s="154">
        <v>-0.18392234664038701</v>
      </c>
      <c r="AP911" s="156">
        <v>5.1613359452776901</v>
      </c>
      <c r="AQ911" s="154">
        <v>6.1433207874091601E-2</v>
      </c>
      <c r="AR911" s="156">
        <v>2.7047833059033</v>
      </c>
      <c r="AS911" s="157">
        <v>6.06793831165384E-2</v>
      </c>
    </row>
    <row r="912" spans="1:45" x14ac:dyDescent="0.2">
      <c r="A912" s="123"/>
      <c r="B912" s="29"/>
      <c r="C912" s="29"/>
      <c r="D912" s="29"/>
      <c r="E912" s="14" t="s">
        <v>327</v>
      </c>
      <c r="F912" s="148">
        <v>8058743.9699999997</v>
      </c>
      <c r="G912" s="149">
        <v>-1.9686874877330101E-2</v>
      </c>
      <c r="H912" s="150">
        <v>1734556.1</v>
      </c>
      <c r="I912" s="149">
        <v>-2.4583326664874401E-2</v>
      </c>
      <c r="J912" s="150">
        <v>3376542.08</v>
      </c>
      <c r="K912" s="149">
        <v>-2.1156531252735901E-2</v>
      </c>
      <c r="L912" s="151">
        <v>4.6459978838389802</v>
      </c>
      <c r="M912" s="149">
        <v>5.0198565611989498E-3</v>
      </c>
      <c r="N912" s="151">
        <v>2.3866854844587002</v>
      </c>
      <c r="O912" s="149">
        <v>1.5014212408104399E-3</v>
      </c>
      <c r="P912" s="148">
        <v>28497981.960000001</v>
      </c>
      <c r="Q912" s="149">
        <v>-1.8199265668673002E-2</v>
      </c>
      <c r="R912" s="150">
        <v>6170909.9299999997</v>
      </c>
      <c r="S912" s="149">
        <v>-2.6691505243715E-2</v>
      </c>
      <c r="T912" s="150">
        <v>12044850.25</v>
      </c>
      <c r="U912" s="149">
        <v>-1.44935236180586E-2</v>
      </c>
      <c r="V912" s="151">
        <v>4.6181166607952804</v>
      </c>
      <c r="W912" s="149">
        <v>8.7251263302376703E-3</v>
      </c>
      <c r="X912" s="151">
        <v>2.3659888972052601</v>
      </c>
      <c r="Y912" s="149">
        <v>-3.76024119518646E-3</v>
      </c>
      <c r="Z912" s="148">
        <v>55947000.719999999</v>
      </c>
      <c r="AA912" s="149">
        <v>-2.97567001911999E-2</v>
      </c>
      <c r="AB912" s="150">
        <v>12119595.1</v>
      </c>
      <c r="AC912" s="149">
        <v>-4.31677224489889E-2</v>
      </c>
      <c r="AD912" s="150">
        <v>23676398.109999999</v>
      </c>
      <c r="AE912" s="149">
        <v>-3.0721333271135701E-2</v>
      </c>
      <c r="AF912" s="151">
        <v>4.61624338588671</v>
      </c>
      <c r="AG912" s="149">
        <v>1.40160638101738E-2</v>
      </c>
      <c r="AH912" s="151">
        <v>2.3629861459530899</v>
      </c>
      <c r="AI912" s="149">
        <v>9.9520717111351497E-4</v>
      </c>
      <c r="AJ912" s="148">
        <v>105100752.03</v>
      </c>
      <c r="AK912" s="149">
        <v>-5.4447102226077099E-2</v>
      </c>
      <c r="AL912" s="150">
        <v>22892726.960000001</v>
      </c>
      <c r="AM912" s="149">
        <v>-6.4721457147832007E-2</v>
      </c>
      <c r="AN912" s="150">
        <v>44702630.770000003</v>
      </c>
      <c r="AO912" s="149">
        <v>-5.4443260760744697E-2</v>
      </c>
      <c r="AP912" s="151">
        <v>4.5910105953581004</v>
      </c>
      <c r="AQ912" s="149">
        <v>1.0985342281479901E-2</v>
      </c>
      <c r="AR912" s="151">
        <v>2.3511088770313102</v>
      </c>
      <c r="AS912" s="152">
        <v>-4.0626492022657501E-6</v>
      </c>
    </row>
    <row r="913" spans="1:45" x14ac:dyDescent="0.2">
      <c r="A913" s="122" t="s">
        <v>19</v>
      </c>
      <c r="B913" s="28" t="s">
        <v>11</v>
      </c>
      <c r="C913" s="28" t="s">
        <v>110</v>
      </c>
      <c r="D913" s="28" t="s">
        <v>24</v>
      </c>
      <c r="E913" s="14" t="s">
        <v>271</v>
      </c>
      <c r="F913" s="153">
        <v>78570.210000000006</v>
      </c>
      <c r="G913" s="154">
        <v>0.29812993457819298</v>
      </c>
      <c r="H913" s="155">
        <v>16573.82</v>
      </c>
      <c r="I913" s="154">
        <v>0.26063016980737402</v>
      </c>
      <c r="J913" s="155">
        <v>24926.5</v>
      </c>
      <c r="K913" s="154">
        <v>0.269727344689981</v>
      </c>
      <c r="L913" s="156">
        <v>4.7406216551163203</v>
      </c>
      <c r="M913" s="154">
        <v>2.9746840642842099E-2</v>
      </c>
      <c r="N913" s="156">
        <v>3.1520755019758102</v>
      </c>
      <c r="O913" s="154">
        <v>2.2369046399600901E-2</v>
      </c>
      <c r="P913" s="153">
        <v>232212.58</v>
      </c>
      <c r="Q913" s="154">
        <v>0.14073276073812499</v>
      </c>
      <c r="R913" s="155">
        <v>52408.84</v>
      </c>
      <c r="S913" s="154">
        <v>0.156946679273198</v>
      </c>
      <c r="T913" s="155">
        <v>78953.58</v>
      </c>
      <c r="U913" s="154">
        <v>0.15656888890191001</v>
      </c>
      <c r="V913" s="156">
        <v>4.4307903017887798</v>
      </c>
      <c r="W913" s="154">
        <v>-1.40144043157274E-2</v>
      </c>
      <c r="X913" s="156">
        <v>2.9411279387204501</v>
      </c>
      <c r="Y913" s="154">
        <v>-1.3692334555895099E-2</v>
      </c>
      <c r="Z913" s="153">
        <v>452282.84</v>
      </c>
      <c r="AA913" s="154">
        <v>0.14483887660897399</v>
      </c>
      <c r="AB913" s="155">
        <v>103813.39</v>
      </c>
      <c r="AC913" s="154">
        <v>0.21630066167360401</v>
      </c>
      <c r="AD913" s="155">
        <v>156607.29999999999</v>
      </c>
      <c r="AE913" s="154">
        <v>0.218705684390018</v>
      </c>
      <c r="AF913" s="156">
        <v>4.3566907891169002</v>
      </c>
      <c r="AG913" s="154">
        <v>-5.8753388299814101E-2</v>
      </c>
      <c r="AH913" s="156">
        <v>2.88800611465749</v>
      </c>
      <c r="AI913" s="154">
        <v>-6.0610866698317098E-2</v>
      </c>
      <c r="AJ913" s="153">
        <v>821352.69</v>
      </c>
      <c r="AK913" s="154">
        <v>0.15653075366216401</v>
      </c>
      <c r="AL913" s="155">
        <v>189281.53</v>
      </c>
      <c r="AM913" s="154">
        <v>0.21350400809543199</v>
      </c>
      <c r="AN913" s="155">
        <v>285942.90000000002</v>
      </c>
      <c r="AO913" s="154">
        <v>0.20988099798218399</v>
      </c>
      <c r="AP913" s="156">
        <v>4.33931768197351</v>
      </c>
      <c r="AQ913" s="154">
        <v>-4.6949374747172402E-2</v>
      </c>
      <c r="AR913" s="156">
        <v>2.8724360353063498</v>
      </c>
      <c r="AS913" s="157">
        <v>-4.4095447741551899E-2</v>
      </c>
    </row>
    <row r="914" spans="1:45" x14ac:dyDescent="0.2">
      <c r="A914" s="123"/>
      <c r="B914" s="29"/>
      <c r="C914" s="29"/>
      <c r="D914" s="29"/>
      <c r="E914" s="14" t="s">
        <v>272</v>
      </c>
      <c r="F914" s="148">
        <v>150600.20000000001</v>
      </c>
      <c r="G914" s="149">
        <v>0.32119450211869</v>
      </c>
      <c r="H914" s="150">
        <v>35169.279999999999</v>
      </c>
      <c r="I914" s="149">
        <v>0.44774349922280499</v>
      </c>
      <c r="J914" s="150">
        <v>60855.24</v>
      </c>
      <c r="K914" s="149">
        <v>0.32405710121952902</v>
      </c>
      <c r="L914" s="151">
        <v>4.2821519234968699</v>
      </c>
      <c r="M914" s="149">
        <v>-8.7411200376344603E-2</v>
      </c>
      <c r="N914" s="151">
        <v>2.4747285525453502</v>
      </c>
      <c r="O914" s="149">
        <v>-2.1619906710992299E-3</v>
      </c>
      <c r="P914" s="148">
        <v>519339.82</v>
      </c>
      <c r="Q914" s="149">
        <v>0.33035622455869601</v>
      </c>
      <c r="R914" s="150">
        <v>119805.85</v>
      </c>
      <c r="S914" s="149">
        <v>0.43442953679048302</v>
      </c>
      <c r="T914" s="150">
        <v>207874.17</v>
      </c>
      <c r="U914" s="149">
        <v>0.30267117747280697</v>
      </c>
      <c r="V914" s="151">
        <v>4.3348452517135003</v>
      </c>
      <c r="W914" s="149">
        <v>-7.2553798958051099E-2</v>
      </c>
      <c r="X914" s="151">
        <v>2.4983374317261302</v>
      </c>
      <c r="Y914" s="149">
        <v>2.12525214072809E-2</v>
      </c>
      <c r="Z914" s="148">
        <v>978517.33</v>
      </c>
      <c r="AA914" s="149">
        <v>0.246741065742276</v>
      </c>
      <c r="AB914" s="150">
        <v>223460.25</v>
      </c>
      <c r="AC914" s="149">
        <v>0.33078394735470801</v>
      </c>
      <c r="AD914" s="150">
        <v>390828.09</v>
      </c>
      <c r="AE914" s="149">
        <v>0.21848956189906099</v>
      </c>
      <c r="AF914" s="151">
        <v>4.3789324052040604</v>
      </c>
      <c r="AG914" s="149">
        <v>-6.3152912070730899E-2</v>
      </c>
      <c r="AH914" s="151">
        <v>2.5037026637466102</v>
      </c>
      <c r="AI914" s="149">
        <v>2.3185675714106201E-2</v>
      </c>
      <c r="AJ914" s="148">
        <v>1703810.68</v>
      </c>
      <c r="AK914" s="149">
        <v>0.14025987228272699</v>
      </c>
      <c r="AL914" s="150">
        <v>389471.8</v>
      </c>
      <c r="AM914" s="149">
        <v>0.19977259659600299</v>
      </c>
      <c r="AN914" s="150">
        <v>702741.9</v>
      </c>
      <c r="AO914" s="149">
        <v>0.12678928263606601</v>
      </c>
      <c r="AP914" s="151">
        <v>4.3746702071883004</v>
      </c>
      <c r="AQ914" s="149">
        <v>-4.9603336900781003E-2</v>
      </c>
      <c r="AR914" s="151">
        <v>2.4245184184976001</v>
      </c>
      <c r="AS914" s="152">
        <v>1.1954843602299099E-2</v>
      </c>
    </row>
    <row r="915" spans="1:45" x14ac:dyDescent="0.2">
      <c r="A915" s="123"/>
      <c r="B915" s="29"/>
      <c r="C915" s="29"/>
      <c r="D915" s="29"/>
      <c r="E915" s="14" t="s">
        <v>273</v>
      </c>
      <c r="F915" s="153">
        <v>239002.79</v>
      </c>
      <c r="G915" s="154">
        <v>0.183070147023708</v>
      </c>
      <c r="H915" s="155">
        <v>56661.279999999999</v>
      </c>
      <c r="I915" s="154">
        <v>0.15188194066376701</v>
      </c>
      <c r="J915" s="155">
        <v>99436.47</v>
      </c>
      <c r="K915" s="154">
        <v>0.16304290615721101</v>
      </c>
      <c r="L915" s="156">
        <v>4.2180972614808603</v>
      </c>
      <c r="M915" s="154">
        <v>2.7075870589627501E-2</v>
      </c>
      <c r="N915" s="156">
        <v>2.4035727535380098</v>
      </c>
      <c r="O915" s="154">
        <v>1.72196922060837E-2</v>
      </c>
      <c r="P915" s="153">
        <v>818779.03</v>
      </c>
      <c r="Q915" s="154">
        <v>0.188817462508967</v>
      </c>
      <c r="R915" s="155">
        <v>193728.81</v>
      </c>
      <c r="S915" s="154">
        <v>0.14970779391303299</v>
      </c>
      <c r="T915" s="155">
        <v>339819.31</v>
      </c>
      <c r="U915" s="154">
        <v>0.161195773692592</v>
      </c>
      <c r="V915" s="156">
        <v>4.2264185177207301</v>
      </c>
      <c r="W915" s="154">
        <v>3.4017050943721601E-2</v>
      </c>
      <c r="X915" s="156">
        <v>2.40945410076902</v>
      </c>
      <c r="Y915" s="154">
        <v>2.3787279838729001E-2</v>
      </c>
      <c r="Z915" s="153">
        <v>1634950.61</v>
      </c>
      <c r="AA915" s="154">
        <v>-4.4830729670433198E-3</v>
      </c>
      <c r="AB915" s="155">
        <v>384431.73</v>
      </c>
      <c r="AC915" s="154">
        <v>-7.35663296821428E-2</v>
      </c>
      <c r="AD915" s="155">
        <v>676845.64</v>
      </c>
      <c r="AE915" s="154">
        <v>-8.8706292676734105E-2</v>
      </c>
      <c r="AF915" s="156">
        <v>4.2529023553804999</v>
      </c>
      <c r="AG915" s="154">
        <v>7.4569026287005596E-2</v>
      </c>
      <c r="AH915" s="156">
        <v>2.4155442738760899</v>
      </c>
      <c r="AI915" s="154">
        <v>9.2421596937258502E-2</v>
      </c>
      <c r="AJ915" s="153">
        <v>2954862.28</v>
      </c>
      <c r="AK915" s="154">
        <v>-6.3764001665874398E-2</v>
      </c>
      <c r="AL915" s="155">
        <v>701974.36</v>
      </c>
      <c r="AM915" s="154">
        <v>-0.122615193177757</v>
      </c>
      <c r="AN915" s="155">
        <v>1238044.05</v>
      </c>
      <c r="AO915" s="154">
        <v>-0.14180023109568601</v>
      </c>
      <c r="AP915" s="156">
        <v>4.2093592706149598</v>
      </c>
      <c r="AQ915" s="154">
        <v>6.7075690226541002E-2</v>
      </c>
      <c r="AR915" s="156">
        <v>2.3867182108746499</v>
      </c>
      <c r="AS915" s="157">
        <v>9.0930145005098703E-2</v>
      </c>
    </row>
    <row r="916" spans="1:45" x14ac:dyDescent="0.2">
      <c r="A916" s="123"/>
      <c r="B916" s="29"/>
      <c r="C916" s="29"/>
      <c r="D916" s="29"/>
      <c r="E916" s="14" t="s">
        <v>274</v>
      </c>
      <c r="F916" s="148">
        <v>104105.77</v>
      </c>
      <c r="G916" s="149">
        <v>0.15521564827641601</v>
      </c>
      <c r="H916" s="150">
        <v>24082.89</v>
      </c>
      <c r="I916" s="149">
        <v>0.18186921987834301</v>
      </c>
      <c r="J916" s="150">
        <v>43227.89</v>
      </c>
      <c r="K916" s="149">
        <v>0.19382994811847301</v>
      </c>
      <c r="L916" s="151">
        <v>4.3228105098682104</v>
      </c>
      <c r="M916" s="149">
        <v>-2.25520481908059E-2</v>
      </c>
      <c r="N916" s="151">
        <v>2.4083009834623001</v>
      </c>
      <c r="O916" s="149">
        <v>-3.2344891249306097E-2</v>
      </c>
      <c r="P916" s="148">
        <v>347468.1</v>
      </c>
      <c r="Q916" s="149">
        <v>0.159190403144053</v>
      </c>
      <c r="R916" s="150">
        <v>79899.14</v>
      </c>
      <c r="S916" s="149">
        <v>0.18270852641368901</v>
      </c>
      <c r="T916" s="150">
        <v>143625.17000000001</v>
      </c>
      <c r="U916" s="149">
        <v>0.176516504428407</v>
      </c>
      <c r="V916" s="151">
        <v>4.3488340425191101</v>
      </c>
      <c r="W916" s="149">
        <v>-1.9884969749012701E-2</v>
      </c>
      <c r="X916" s="151">
        <v>2.4192702435095499</v>
      </c>
      <c r="Y916" s="149">
        <v>-1.47266113302607E-2</v>
      </c>
      <c r="Z916" s="148">
        <v>643845.52</v>
      </c>
      <c r="AA916" s="149">
        <v>0.14012716317990301</v>
      </c>
      <c r="AB916" s="150">
        <v>147573.45000000001</v>
      </c>
      <c r="AC916" s="149">
        <v>0.141664070512451</v>
      </c>
      <c r="AD916" s="150">
        <v>264652.71999999997</v>
      </c>
      <c r="AE916" s="149">
        <v>0.13547032100293399</v>
      </c>
      <c r="AF916" s="151">
        <v>4.3628818056364498</v>
      </c>
      <c r="AG916" s="149">
        <v>-1.3461992649537299E-3</v>
      </c>
      <c r="AH916" s="151">
        <v>2.4327938892900902</v>
      </c>
      <c r="AI916" s="149">
        <v>4.1012451764089299E-3</v>
      </c>
      <c r="AJ916" s="148">
        <v>1179676.2</v>
      </c>
      <c r="AK916" s="149">
        <v>0.127901581053143</v>
      </c>
      <c r="AL916" s="150">
        <v>272574.95</v>
      </c>
      <c r="AM916" s="149">
        <v>0.13599823724882101</v>
      </c>
      <c r="AN916" s="150">
        <v>491085.63</v>
      </c>
      <c r="AO916" s="149">
        <v>0.12187170593317299</v>
      </c>
      <c r="AP916" s="151">
        <v>4.3278966023840404</v>
      </c>
      <c r="AQ916" s="149">
        <v>-7.1273492600543598E-3</v>
      </c>
      <c r="AR916" s="151">
        <v>2.4021802470579301</v>
      </c>
      <c r="AS916" s="152">
        <v>5.3748348301146699E-3</v>
      </c>
    </row>
    <row r="917" spans="1:45" x14ac:dyDescent="0.2">
      <c r="A917" s="123"/>
      <c r="B917" s="29"/>
      <c r="C917" s="29"/>
      <c r="D917" s="29"/>
      <c r="E917" s="14" t="s">
        <v>275</v>
      </c>
      <c r="F917" s="153">
        <v>227739.4</v>
      </c>
      <c r="G917" s="154">
        <v>0.16688371799419499</v>
      </c>
      <c r="H917" s="155">
        <v>60873.72</v>
      </c>
      <c r="I917" s="154">
        <v>0.16243607421949999</v>
      </c>
      <c r="J917" s="155">
        <v>84868.42</v>
      </c>
      <c r="K917" s="154">
        <v>0.22408075766052701</v>
      </c>
      <c r="L917" s="156">
        <v>3.7411776379035202</v>
      </c>
      <c r="M917" s="154">
        <v>3.8261405279263801E-3</v>
      </c>
      <c r="N917" s="156">
        <v>2.6834410255310499</v>
      </c>
      <c r="O917" s="154">
        <v>-4.6726524625424301E-2</v>
      </c>
      <c r="P917" s="153">
        <v>716910.6</v>
      </c>
      <c r="Q917" s="154">
        <v>7.9713143631638297E-2</v>
      </c>
      <c r="R917" s="155">
        <v>190860.87</v>
      </c>
      <c r="S917" s="154">
        <v>4.5603750964464597E-2</v>
      </c>
      <c r="T917" s="155">
        <v>262545.43</v>
      </c>
      <c r="U917" s="154">
        <v>9.2325517255611098E-2</v>
      </c>
      <c r="V917" s="156">
        <v>3.7561947611367401</v>
      </c>
      <c r="W917" s="154">
        <v>3.2621719877832599E-2</v>
      </c>
      <c r="X917" s="156">
        <v>2.7306154214910499</v>
      </c>
      <c r="Y917" s="154">
        <v>-1.15463508127692E-2</v>
      </c>
      <c r="Z917" s="153">
        <v>1402764.2</v>
      </c>
      <c r="AA917" s="154">
        <v>-9.5625971837649204E-2</v>
      </c>
      <c r="AB917" s="155">
        <v>374853.78</v>
      </c>
      <c r="AC917" s="154">
        <v>-0.12757369274746999</v>
      </c>
      <c r="AD917" s="155">
        <v>512114.93</v>
      </c>
      <c r="AE917" s="154">
        <v>-0.16982075329899499</v>
      </c>
      <c r="AF917" s="156">
        <v>3.7421636777945801</v>
      </c>
      <c r="AG917" s="154">
        <v>3.6619391969542399E-2</v>
      </c>
      <c r="AH917" s="156">
        <v>2.7391589618369498</v>
      </c>
      <c r="AI917" s="154">
        <v>8.9372002198541606E-2</v>
      </c>
      <c r="AJ917" s="153">
        <v>2723933.94</v>
      </c>
      <c r="AK917" s="154">
        <v>-9.6909710214870201E-2</v>
      </c>
      <c r="AL917" s="155">
        <v>725978.96</v>
      </c>
      <c r="AM917" s="154">
        <v>-0.11174937588185301</v>
      </c>
      <c r="AN917" s="155">
        <v>973404.71</v>
      </c>
      <c r="AO917" s="154">
        <v>-0.18922144003654001</v>
      </c>
      <c r="AP917" s="156">
        <v>3.7520838620447101</v>
      </c>
      <c r="AQ917" s="154">
        <v>1.6706620028233001E-2</v>
      </c>
      <c r="AR917" s="156">
        <v>2.7983570574668799</v>
      </c>
      <c r="AS917" s="157">
        <v>0.11385566217467501</v>
      </c>
    </row>
    <row r="918" spans="1:45" x14ac:dyDescent="0.2">
      <c r="A918" s="123"/>
      <c r="B918" s="29"/>
      <c r="C918" s="29"/>
      <c r="D918" s="29"/>
      <c r="E918" s="14" t="s">
        <v>276</v>
      </c>
      <c r="F918" s="148">
        <v>102962.3</v>
      </c>
      <c r="G918" s="149">
        <v>1.73155168768242E-2</v>
      </c>
      <c r="H918" s="150">
        <v>24327.14</v>
      </c>
      <c r="I918" s="149">
        <v>-1.0422899708217401E-2</v>
      </c>
      <c r="J918" s="150">
        <v>42771.8</v>
      </c>
      <c r="K918" s="149">
        <v>-1.1967921378409499E-2</v>
      </c>
      <c r="L918" s="151">
        <v>4.2324046312061299</v>
      </c>
      <c r="M918" s="149">
        <v>2.8030576472376698E-2</v>
      </c>
      <c r="N918" s="151">
        <v>2.4072472984536502</v>
      </c>
      <c r="O918" s="149">
        <v>2.9638145247356001E-2</v>
      </c>
      <c r="P918" s="148">
        <v>341147.25</v>
      </c>
      <c r="Q918" s="149">
        <v>-6.1695765415092198E-3</v>
      </c>
      <c r="R918" s="150">
        <v>82198.22</v>
      </c>
      <c r="S918" s="149">
        <v>-1.67998102454309E-2</v>
      </c>
      <c r="T918" s="150">
        <v>144558.74</v>
      </c>
      <c r="U918" s="149">
        <v>-2.35266867767705E-2</v>
      </c>
      <c r="V918" s="151">
        <v>4.1502997266850796</v>
      </c>
      <c r="W918" s="149">
        <v>1.08118710865742E-2</v>
      </c>
      <c r="X918" s="151">
        <v>2.3599213025791501</v>
      </c>
      <c r="Y918" s="149">
        <v>1.7775304250730099E-2</v>
      </c>
      <c r="Z918" s="148">
        <v>720370.03</v>
      </c>
      <c r="AA918" s="149">
        <v>1.25073045799282E-2</v>
      </c>
      <c r="AB918" s="150">
        <v>174834.99</v>
      </c>
      <c r="AC918" s="149">
        <v>5.5387309144039002E-3</v>
      </c>
      <c r="AD918" s="150">
        <v>306106.84000000003</v>
      </c>
      <c r="AE918" s="149">
        <v>8.6377747303156198E-4</v>
      </c>
      <c r="AF918" s="151">
        <v>4.12028524724942</v>
      </c>
      <c r="AG918" s="149">
        <v>6.9301892122913397E-3</v>
      </c>
      <c r="AH918" s="151">
        <v>2.35332875933122</v>
      </c>
      <c r="AI918" s="149">
        <v>1.16334783703472E-2</v>
      </c>
      <c r="AJ918" s="148">
        <v>1376713.96</v>
      </c>
      <c r="AK918" s="149">
        <v>-4.1006949689794E-4</v>
      </c>
      <c r="AL918" s="150">
        <v>332998.59999999998</v>
      </c>
      <c r="AM918" s="149">
        <v>-9.0825258884229994E-3</v>
      </c>
      <c r="AN918" s="150">
        <v>585951.81000000006</v>
      </c>
      <c r="AO918" s="149">
        <v>-1.12315947813978E-2</v>
      </c>
      <c r="AP918" s="151">
        <v>4.1342935375704304</v>
      </c>
      <c r="AQ918" s="149">
        <v>8.7519461691807094E-3</v>
      </c>
      <c r="AR918" s="151">
        <v>2.3495344437966699</v>
      </c>
      <c r="AS918" s="152">
        <v>1.09444488996465E-2</v>
      </c>
    </row>
    <row r="919" spans="1:45" x14ac:dyDescent="0.2">
      <c r="A919" s="123"/>
      <c r="B919" s="29"/>
      <c r="C919" s="29"/>
      <c r="D919" s="29"/>
      <c r="E919" s="14" t="s">
        <v>277</v>
      </c>
      <c r="F919" s="153">
        <v>52671.75</v>
      </c>
      <c r="G919" s="154">
        <v>4.86685915178331E-2</v>
      </c>
      <c r="H919" s="155">
        <v>11253.41</v>
      </c>
      <c r="I919" s="154">
        <v>2.7404676607104401E-2</v>
      </c>
      <c r="J919" s="155">
        <v>18249.189999999999</v>
      </c>
      <c r="K919" s="154">
        <v>1.8335313362658898E-2</v>
      </c>
      <c r="L919" s="156">
        <v>4.6805146173471002</v>
      </c>
      <c r="M919" s="154">
        <v>2.06967277791168E-2</v>
      </c>
      <c r="N919" s="156">
        <v>2.8862513897877098</v>
      </c>
      <c r="O919" s="154">
        <v>2.9787121940228398E-2</v>
      </c>
      <c r="P919" s="153">
        <v>178592.34</v>
      </c>
      <c r="Q919" s="154">
        <v>1.6493629567231698E-2</v>
      </c>
      <c r="R919" s="155">
        <v>38236.68</v>
      </c>
      <c r="S919" s="154">
        <v>-5.1041240106916103E-2</v>
      </c>
      <c r="T919" s="155">
        <v>61592.01</v>
      </c>
      <c r="U919" s="154">
        <v>-4.9703996852507502E-2</v>
      </c>
      <c r="V919" s="156">
        <v>4.6707072894403998</v>
      </c>
      <c r="W919" s="154">
        <v>7.1167338907074107E-2</v>
      </c>
      <c r="X919" s="156">
        <v>2.8996023997268501</v>
      </c>
      <c r="Y919" s="154">
        <v>6.9660007198267607E-2</v>
      </c>
      <c r="Z919" s="153">
        <v>351827.58</v>
      </c>
      <c r="AA919" s="154">
        <v>2.7620195412453301E-2</v>
      </c>
      <c r="AB919" s="155">
        <v>75979.899999999994</v>
      </c>
      <c r="AC919" s="154">
        <v>-3.0925481413080502E-2</v>
      </c>
      <c r="AD919" s="155">
        <v>122793.34</v>
      </c>
      <c r="AE919" s="154">
        <v>-3.32683929482709E-2</v>
      </c>
      <c r="AF919" s="156">
        <v>4.63053491778747</v>
      </c>
      <c r="AG919" s="154">
        <v>6.04140091423555E-2</v>
      </c>
      <c r="AH919" s="156">
        <v>2.8652008325532998</v>
      </c>
      <c r="AI919" s="154">
        <v>6.2983963611594404E-2</v>
      </c>
      <c r="AJ919" s="153">
        <v>716046.52</v>
      </c>
      <c r="AK919" s="154">
        <v>0.184232042006679</v>
      </c>
      <c r="AL919" s="155">
        <v>155141.38</v>
      </c>
      <c r="AM919" s="154">
        <v>0.126553762982139</v>
      </c>
      <c r="AN919" s="155">
        <v>256104.48</v>
      </c>
      <c r="AO919" s="154">
        <v>0.13675046411320299</v>
      </c>
      <c r="AP919" s="156">
        <v>4.6154450862819401</v>
      </c>
      <c r="AQ919" s="154">
        <v>5.1198869436872303E-2</v>
      </c>
      <c r="AR919" s="156">
        <v>2.7959156356811898</v>
      </c>
      <c r="AS919" s="157">
        <v>4.1769569833003901E-2</v>
      </c>
    </row>
    <row r="920" spans="1:45" x14ac:dyDescent="0.2">
      <c r="A920" s="123"/>
      <c r="B920" s="29"/>
      <c r="C920" s="29"/>
      <c r="D920" s="29"/>
      <c r="E920" s="14" t="s">
        <v>278</v>
      </c>
      <c r="F920" s="148">
        <v>250657.7</v>
      </c>
      <c r="G920" s="149">
        <v>0.25056670409686799</v>
      </c>
      <c r="H920" s="150">
        <v>65287.360000000001</v>
      </c>
      <c r="I920" s="149">
        <v>0.36882770859165398</v>
      </c>
      <c r="J920" s="150">
        <v>117337.69</v>
      </c>
      <c r="K920" s="149">
        <v>0.42775709837639603</v>
      </c>
      <c r="L920" s="151">
        <v>3.8392990618704799</v>
      </c>
      <c r="M920" s="149">
        <v>-8.63958288924917E-2</v>
      </c>
      <c r="N920" s="151">
        <v>2.13620789705337</v>
      </c>
      <c r="O920" s="149">
        <v>-0.124104019150753</v>
      </c>
      <c r="P920" s="148">
        <v>803734.37</v>
      </c>
      <c r="Q920" s="149">
        <v>0.217822082968851</v>
      </c>
      <c r="R920" s="150">
        <v>207567.71</v>
      </c>
      <c r="S920" s="149">
        <v>0.30540754232889</v>
      </c>
      <c r="T920" s="150">
        <v>371572.34</v>
      </c>
      <c r="U920" s="149">
        <v>0.348897071128978</v>
      </c>
      <c r="V920" s="151">
        <v>3.8721551150706399</v>
      </c>
      <c r="W920" s="149">
        <v>-6.7094341437451493E-2</v>
      </c>
      <c r="X920" s="151">
        <v>2.1630629718024799</v>
      </c>
      <c r="Y920" s="149">
        <v>-9.7171971802431298E-2</v>
      </c>
      <c r="Z920" s="148">
        <v>1559728.29</v>
      </c>
      <c r="AA920" s="149">
        <v>0.20470129920164001</v>
      </c>
      <c r="AB920" s="150">
        <v>393774.42</v>
      </c>
      <c r="AC920" s="149">
        <v>0.27271055993367799</v>
      </c>
      <c r="AD920" s="150">
        <v>701666.53</v>
      </c>
      <c r="AE920" s="149">
        <v>0.31066628022862502</v>
      </c>
      <c r="AF920" s="151">
        <v>3.9609690492338201</v>
      </c>
      <c r="AG920" s="149">
        <v>-5.3436549419046103E-2</v>
      </c>
      <c r="AH920" s="151">
        <v>2.2228911075464901</v>
      </c>
      <c r="AI920" s="149">
        <v>-8.08481782322963E-2</v>
      </c>
      <c r="AJ920" s="148">
        <v>2705286.43</v>
      </c>
      <c r="AK920" s="149">
        <v>0.19361863910705801</v>
      </c>
      <c r="AL920" s="150">
        <v>665242.12</v>
      </c>
      <c r="AM920" s="149">
        <v>0.249316215454566</v>
      </c>
      <c r="AN920" s="150">
        <v>1208712.81</v>
      </c>
      <c r="AO920" s="149">
        <v>0.28377294735755099</v>
      </c>
      <c r="AP920" s="151">
        <v>4.0666192784064803</v>
      </c>
      <c r="AQ920" s="149">
        <v>-4.45824489096555E-2</v>
      </c>
      <c r="AR920" s="151">
        <v>2.2381548434156202</v>
      </c>
      <c r="AS920" s="152">
        <v>-7.0226053942063202E-2</v>
      </c>
    </row>
    <row r="921" spans="1:45" x14ac:dyDescent="0.2">
      <c r="A921" s="123"/>
      <c r="B921" s="29"/>
      <c r="C921" s="29"/>
      <c r="D921" s="29"/>
      <c r="E921" s="14" t="s">
        <v>279</v>
      </c>
      <c r="F921" s="153">
        <v>92199.35</v>
      </c>
      <c r="G921" s="154">
        <v>0.12653537346010599</v>
      </c>
      <c r="H921" s="155">
        <v>21815.51</v>
      </c>
      <c r="I921" s="154">
        <v>1.05008103735221E-2</v>
      </c>
      <c r="J921" s="155">
        <v>31286.38</v>
      </c>
      <c r="K921" s="154">
        <v>1.18263816795868E-2</v>
      </c>
      <c r="L921" s="156">
        <v>4.22632108990347</v>
      </c>
      <c r="M921" s="154">
        <v>0.11482876796871901</v>
      </c>
      <c r="N921" s="156">
        <v>2.9469484804569901</v>
      </c>
      <c r="O921" s="154">
        <v>0.113368255520386</v>
      </c>
      <c r="P921" s="153">
        <v>312849.40000000002</v>
      </c>
      <c r="Q921" s="154">
        <v>0.20623374776676701</v>
      </c>
      <c r="R921" s="155">
        <v>74846.23</v>
      </c>
      <c r="S921" s="154">
        <v>4.16091270987183E-2</v>
      </c>
      <c r="T921" s="155">
        <v>106805.37</v>
      </c>
      <c r="U921" s="154">
        <v>4.0844667298743302E-2</v>
      </c>
      <c r="V921" s="156">
        <v>4.1798952332001198</v>
      </c>
      <c r="W921" s="154">
        <v>0.15804836611463999</v>
      </c>
      <c r="X921" s="156">
        <v>2.9291542176203298</v>
      </c>
      <c r="Y921" s="154">
        <v>0.158898907458738</v>
      </c>
      <c r="Z921" s="153">
        <v>637166.05000000005</v>
      </c>
      <c r="AA921" s="154">
        <v>0.181805783426149</v>
      </c>
      <c r="AB921" s="155">
        <v>152890.13</v>
      </c>
      <c r="AC921" s="154">
        <v>9.8017809863895897E-2</v>
      </c>
      <c r="AD921" s="155">
        <v>218624.26</v>
      </c>
      <c r="AE921" s="154">
        <v>9.3054732966762393E-2</v>
      </c>
      <c r="AF921" s="156">
        <v>4.1674766709924302</v>
      </c>
      <c r="AG921" s="154">
        <v>7.63083920948779E-2</v>
      </c>
      <c r="AH921" s="156">
        <v>2.91443433587837</v>
      </c>
      <c r="AI921" s="154">
        <v>8.1195431283206804E-2</v>
      </c>
      <c r="AJ921" s="153">
        <v>1184799.01</v>
      </c>
      <c r="AK921" s="154">
        <v>0.20711296391196901</v>
      </c>
      <c r="AL921" s="155">
        <v>282973.17</v>
      </c>
      <c r="AM921" s="154">
        <v>9.8948447401728798E-2</v>
      </c>
      <c r="AN921" s="155">
        <v>414012.5</v>
      </c>
      <c r="AO921" s="154">
        <v>5.2254873445010001E-2</v>
      </c>
      <c r="AP921" s="156">
        <v>4.1869658879673999</v>
      </c>
      <c r="AQ921" s="154">
        <v>9.8425469152784897E-2</v>
      </c>
      <c r="AR921" s="156">
        <v>2.86174695208478</v>
      </c>
      <c r="AS921" s="157">
        <v>0.14716785293658399</v>
      </c>
    </row>
    <row r="922" spans="1:45" x14ac:dyDescent="0.2">
      <c r="A922" s="123"/>
      <c r="B922" s="29"/>
      <c r="C922" s="29"/>
      <c r="D922" s="29"/>
      <c r="E922" s="14" t="s">
        <v>280</v>
      </c>
      <c r="F922" s="148">
        <v>54582.400000000001</v>
      </c>
      <c r="G922" s="149">
        <v>-9.9847402972747801E-2</v>
      </c>
      <c r="H922" s="150">
        <v>11609.13</v>
      </c>
      <c r="I922" s="149">
        <v>-0.14777737484014999</v>
      </c>
      <c r="J922" s="150">
        <v>17846.82</v>
      </c>
      <c r="K922" s="149">
        <v>-0.16624644540463901</v>
      </c>
      <c r="L922" s="151">
        <v>4.7016787649031402</v>
      </c>
      <c r="M922" s="149">
        <v>5.6241139876346997E-2</v>
      </c>
      <c r="N922" s="151">
        <v>3.0583823896918299</v>
      </c>
      <c r="O922" s="149">
        <v>7.9638691872343403E-2</v>
      </c>
      <c r="P922" s="148">
        <v>190531.48</v>
      </c>
      <c r="Q922" s="149">
        <v>6.3109240893560598E-2</v>
      </c>
      <c r="R922" s="150">
        <v>42584.93</v>
      </c>
      <c r="S922" s="149">
        <v>7.3984907946341202E-2</v>
      </c>
      <c r="T922" s="150">
        <v>66095.600000000006</v>
      </c>
      <c r="U922" s="149">
        <v>6.6097441340978697E-2</v>
      </c>
      <c r="V922" s="151">
        <v>4.47415271082986</v>
      </c>
      <c r="W922" s="149">
        <v>-1.0126461714975899E-2</v>
      </c>
      <c r="X922" s="151">
        <v>2.8826651093264899</v>
      </c>
      <c r="Y922" s="149">
        <v>-2.8029337015004398E-3</v>
      </c>
      <c r="Z922" s="148">
        <v>379852.15</v>
      </c>
      <c r="AA922" s="149">
        <v>6.3800205533382101E-2</v>
      </c>
      <c r="AB922" s="150">
        <v>84410.21</v>
      </c>
      <c r="AC922" s="149">
        <v>7.6343842100585604E-2</v>
      </c>
      <c r="AD922" s="150">
        <v>132912.51</v>
      </c>
      <c r="AE922" s="149">
        <v>7.4315683290184301E-2</v>
      </c>
      <c r="AF922" s="151">
        <v>4.5000735100647198</v>
      </c>
      <c r="AG922" s="149">
        <v>-1.1653930720431801E-2</v>
      </c>
      <c r="AH922" s="151">
        <v>2.8579111928591199</v>
      </c>
      <c r="AI922" s="149">
        <v>-9.7880706019273008E-3</v>
      </c>
      <c r="AJ922" s="148">
        <v>730060.14</v>
      </c>
      <c r="AK922" s="149">
        <v>0.13159023582552401</v>
      </c>
      <c r="AL922" s="150">
        <v>160092.75</v>
      </c>
      <c r="AM922" s="149">
        <v>0.16496837487920499</v>
      </c>
      <c r="AN922" s="150">
        <v>254466.85</v>
      </c>
      <c r="AO922" s="149">
        <v>0.13640351411916299</v>
      </c>
      <c r="AP922" s="151">
        <v>4.5602323653007399</v>
      </c>
      <c r="AQ922" s="149">
        <v>-2.8651540911693599E-2</v>
      </c>
      <c r="AR922" s="151">
        <v>2.86897935821503</v>
      </c>
      <c r="AS922" s="152">
        <v>-4.2355362631647997E-3</v>
      </c>
    </row>
    <row r="923" spans="1:45" x14ac:dyDescent="0.2">
      <c r="A923" s="123"/>
      <c r="B923" s="29"/>
      <c r="C923" s="29"/>
      <c r="D923" s="29"/>
      <c r="E923" s="14" t="s">
        <v>281</v>
      </c>
      <c r="F923" s="153">
        <v>59294.35</v>
      </c>
      <c r="G923" s="154">
        <v>-4.6707580152522098E-2</v>
      </c>
      <c r="H923" s="155">
        <v>13108.99</v>
      </c>
      <c r="I923" s="154">
        <v>-0.1260993763562</v>
      </c>
      <c r="J923" s="155">
        <v>22729.67</v>
      </c>
      <c r="K923" s="154">
        <v>-8.8625171311284195E-2</v>
      </c>
      <c r="L923" s="156">
        <v>4.5231821826090304</v>
      </c>
      <c r="M923" s="154">
        <v>9.0847625068222998E-2</v>
      </c>
      <c r="N923" s="156">
        <v>2.6086762368305401</v>
      </c>
      <c r="O923" s="154">
        <v>4.59937995205255E-2</v>
      </c>
      <c r="P923" s="153">
        <v>193808.36</v>
      </c>
      <c r="Q923" s="154">
        <v>-1.16720675591424E-2</v>
      </c>
      <c r="R923" s="155">
        <v>44033.49</v>
      </c>
      <c r="S923" s="154">
        <v>-7.2612888795659095E-2</v>
      </c>
      <c r="T923" s="155">
        <v>76342.91</v>
      </c>
      <c r="U923" s="154">
        <v>-2.9056235137998002E-2</v>
      </c>
      <c r="V923" s="156">
        <v>4.40138540006709</v>
      </c>
      <c r="W923" s="154">
        <v>6.5712387524317198E-2</v>
      </c>
      <c r="X923" s="156">
        <v>2.5386556525026398</v>
      </c>
      <c r="Y923" s="154">
        <v>1.7904402096167098E-2</v>
      </c>
      <c r="Z923" s="153">
        <v>384526.33</v>
      </c>
      <c r="AA923" s="154">
        <v>1.97069199680346E-2</v>
      </c>
      <c r="AB923" s="155">
        <v>87582.42</v>
      </c>
      <c r="AC923" s="154">
        <v>-4.0536171871396798E-2</v>
      </c>
      <c r="AD923" s="155">
        <v>154424.88</v>
      </c>
      <c r="AE923" s="154">
        <v>1.28109120401324E-2</v>
      </c>
      <c r="AF923" s="156">
        <v>4.3904510745421303</v>
      </c>
      <c r="AG923" s="154">
        <v>6.2788288701756803E-2</v>
      </c>
      <c r="AH923" s="156">
        <v>2.4900542580962299</v>
      </c>
      <c r="AI923" s="154">
        <v>6.8087812304583103E-3</v>
      </c>
      <c r="AJ923" s="153">
        <v>734003.35</v>
      </c>
      <c r="AK923" s="154">
        <v>7.7212176457350595E-2</v>
      </c>
      <c r="AL923" s="155">
        <v>165869.91</v>
      </c>
      <c r="AM923" s="154">
        <v>2.9822207031813999E-2</v>
      </c>
      <c r="AN923" s="155">
        <v>299808.89</v>
      </c>
      <c r="AO923" s="154">
        <v>9.2229567169325205E-2</v>
      </c>
      <c r="AP923" s="156">
        <v>4.4251748252591403</v>
      </c>
      <c r="AQ923" s="154">
        <v>4.60176223642772E-2</v>
      </c>
      <c r="AR923" s="156">
        <v>2.4482374421919202</v>
      </c>
      <c r="AS923" s="157">
        <v>-1.3749298831832801E-2</v>
      </c>
    </row>
    <row r="924" spans="1:45" x14ac:dyDescent="0.2">
      <c r="A924" s="123"/>
      <c r="B924" s="29"/>
      <c r="C924" s="29"/>
      <c r="D924" s="29"/>
      <c r="E924" s="14" t="s">
        <v>282</v>
      </c>
      <c r="F924" s="148">
        <v>187641.36</v>
      </c>
      <c r="G924" s="149">
        <v>0.13516468359116901</v>
      </c>
      <c r="H924" s="150">
        <v>39800.449999999997</v>
      </c>
      <c r="I924" s="149">
        <v>7.0713073393322903E-2</v>
      </c>
      <c r="J924" s="150">
        <v>60639.38</v>
      </c>
      <c r="K924" s="149">
        <v>7.4928646095446597E-2</v>
      </c>
      <c r="L924" s="151">
        <v>4.7145537299201399</v>
      </c>
      <c r="M924" s="149">
        <v>6.0195034318190697E-2</v>
      </c>
      <c r="N924" s="151">
        <v>3.09438124202457</v>
      </c>
      <c r="O924" s="149">
        <v>5.6037242764460003E-2</v>
      </c>
      <c r="P924" s="148">
        <v>607148.14</v>
      </c>
      <c r="Q924" s="149">
        <v>0.13455019875384699</v>
      </c>
      <c r="R924" s="150">
        <v>131634.56</v>
      </c>
      <c r="S924" s="149">
        <v>9.2460375719322002E-2</v>
      </c>
      <c r="T924" s="150">
        <v>200112.07</v>
      </c>
      <c r="U924" s="149">
        <v>8.4338629636866697E-2</v>
      </c>
      <c r="V924" s="151">
        <v>4.6123764154337596</v>
      </c>
      <c r="W924" s="149">
        <v>3.8527551177140899E-2</v>
      </c>
      <c r="X924" s="151">
        <v>3.0340405753635999</v>
      </c>
      <c r="Y924" s="149">
        <v>4.6306170180246402E-2</v>
      </c>
      <c r="Z924" s="148">
        <v>1206190.1299999999</v>
      </c>
      <c r="AA924" s="149">
        <v>0.190461197146537</v>
      </c>
      <c r="AB924" s="150">
        <v>261772.85</v>
      </c>
      <c r="AC924" s="149">
        <v>0.13842302664146999</v>
      </c>
      <c r="AD924" s="150">
        <v>394207.56</v>
      </c>
      <c r="AE924" s="149">
        <v>0.107898660075386</v>
      </c>
      <c r="AF924" s="151">
        <v>4.6077739918406397</v>
      </c>
      <c r="AG924" s="149">
        <v>4.5710750122990702E-2</v>
      </c>
      <c r="AH924" s="151">
        <v>3.0597843684174899</v>
      </c>
      <c r="AI924" s="149">
        <v>7.4521741063874103E-2</v>
      </c>
      <c r="AJ924" s="148">
        <v>2238553.46</v>
      </c>
      <c r="AK924" s="149">
        <v>0.235954287799855</v>
      </c>
      <c r="AL924" s="150">
        <v>496720.45</v>
      </c>
      <c r="AM924" s="149">
        <v>0.26192661458285599</v>
      </c>
      <c r="AN924" s="150">
        <v>743011.94</v>
      </c>
      <c r="AO924" s="149">
        <v>0.132689966624294</v>
      </c>
      <c r="AP924" s="151">
        <v>4.5066665968755704</v>
      </c>
      <c r="AQ924" s="149">
        <v>-2.0581487451698001E-2</v>
      </c>
      <c r="AR924" s="151">
        <v>3.0128095384308402</v>
      </c>
      <c r="AS924" s="152">
        <v>9.1167331059985396E-2</v>
      </c>
    </row>
    <row r="925" spans="1:45" x14ac:dyDescent="0.2">
      <c r="A925" s="123"/>
      <c r="B925" s="29"/>
      <c r="C925" s="29"/>
      <c r="D925" s="29"/>
      <c r="E925" s="14" t="s">
        <v>283</v>
      </c>
      <c r="F925" s="153">
        <v>204312.4</v>
      </c>
      <c r="G925" s="154">
        <v>0.27512023192174301</v>
      </c>
      <c r="H925" s="155">
        <v>46731.37</v>
      </c>
      <c r="I925" s="154">
        <v>0.27328818873866401</v>
      </c>
      <c r="J925" s="155">
        <v>78173.13</v>
      </c>
      <c r="K925" s="154">
        <v>0.208742583856348</v>
      </c>
      <c r="L925" s="156">
        <v>4.3720609945738804</v>
      </c>
      <c r="M925" s="154">
        <v>1.43882838094466E-3</v>
      </c>
      <c r="N925" s="156">
        <v>2.6135885821637199</v>
      </c>
      <c r="O925" s="154">
        <v>5.4914626945320802E-2</v>
      </c>
      <c r="P925" s="153">
        <v>665938.48</v>
      </c>
      <c r="Q925" s="154">
        <v>0.28200210398675202</v>
      </c>
      <c r="R925" s="155">
        <v>150130.93</v>
      </c>
      <c r="S925" s="154">
        <v>0.25668879411860202</v>
      </c>
      <c r="T925" s="155">
        <v>251151.76</v>
      </c>
      <c r="U925" s="154">
        <v>0.196533160577674</v>
      </c>
      <c r="V925" s="156">
        <v>4.4357180762152097</v>
      </c>
      <c r="W925" s="154">
        <v>2.01428627251375E-2</v>
      </c>
      <c r="X925" s="156">
        <v>2.65153817755448</v>
      </c>
      <c r="Y925" s="154">
        <v>7.1430484523983998E-2</v>
      </c>
      <c r="Z925" s="153">
        <v>1325006.57</v>
      </c>
      <c r="AA925" s="154">
        <v>0.31171875408363298</v>
      </c>
      <c r="AB925" s="155">
        <v>294635.21999999997</v>
      </c>
      <c r="AC925" s="154">
        <v>0.26914411372963198</v>
      </c>
      <c r="AD925" s="155">
        <v>497087.96</v>
      </c>
      <c r="AE925" s="154">
        <v>0.217390656948172</v>
      </c>
      <c r="AF925" s="156">
        <v>4.4971085602054002</v>
      </c>
      <c r="AG925" s="154">
        <v>3.3545946353473403E-2</v>
      </c>
      <c r="AH925" s="156">
        <v>2.66553744331285</v>
      </c>
      <c r="AI925" s="154">
        <v>7.7483835280885496E-2</v>
      </c>
      <c r="AJ925" s="153">
        <v>2375277.27</v>
      </c>
      <c r="AK925" s="154">
        <v>0.256490467773136</v>
      </c>
      <c r="AL925" s="155">
        <v>533995.48</v>
      </c>
      <c r="AM925" s="154">
        <v>0.26770289673513398</v>
      </c>
      <c r="AN925" s="155">
        <v>901991.34</v>
      </c>
      <c r="AO925" s="154">
        <v>0.195043173005226</v>
      </c>
      <c r="AP925" s="156">
        <v>4.4481224260549901</v>
      </c>
      <c r="AQ925" s="154">
        <v>-8.8446819762534792E-3</v>
      </c>
      <c r="AR925" s="156">
        <v>2.6333703713829499</v>
      </c>
      <c r="AS925" s="157">
        <v>5.1418472701188198E-2</v>
      </c>
    </row>
    <row r="926" spans="1:45" x14ac:dyDescent="0.2">
      <c r="A926" s="123"/>
      <c r="B926" s="29"/>
      <c r="C926" s="29"/>
      <c r="D926" s="29"/>
      <c r="E926" s="14" t="s">
        <v>284</v>
      </c>
      <c r="F926" s="148">
        <v>74601.929999999993</v>
      </c>
      <c r="G926" s="149">
        <v>-6.3206555978050596E-2</v>
      </c>
      <c r="H926" s="150">
        <v>15681.61</v>
      </c>
      <c r="I926" s="149">
        <v>-0.161586534580203</v>
      </c>
      <c r="J926" s="150">
        <v>25256.880000000001</v>
      </c>
      <c r="K926" s="149">
        <v>-0.122367080043685</v>
      </c>
      <c r="L926" s="151">
        <v>4.7572876764566896</v>
      </c>
      <c r="M926" s="149">
        <v>0.11734064713869199</v>
      </c>
      <c r="N926" s="151">
        <v>2.9537270636753199</v>
      </c>
      <c r="O926" s="149">
        <v>6.7409189788117399E-2</v>
      </c>
      <c r="P926" s="148">
        <v>235723.72</v>
      </c>
      <c r="Q926" s="149">
        <v>-0.112634801377811</v>
      </c>
      <c r="R926" s="150">
        <v>49934.83</v>
      </c>
      <c r="S926" s="149">
        <v>-0.19583598315686501</v>
      </c>
      <c r="T926" s="150">
        <v>81501.929999999993</v>
      </c>
      <c r="U926" s="149">
        <v>-0.15384525140894401</v>
      </c>
      <c r="V926" s="151">
        <v>4.7206272655779502</v>
      </c>
      <c r="W926" s="149">
        <v>0.10346295038874399</v>
      </c>
      <c r="X926" s="151">
        <v>2.89224709157194</v>
      </c>
      <c r="Y926" s="149">
        <v>4.8703207184918898E-2</v>
      </c>
      <c r="Z926" s="148">
        <v>477694.9</v>
      </c>
      <c r="AA926" s="149">
        <v>-9.4562155569340001E-2</v>
      </c>
      <c r="AB926" s="150">
        <v>100963.13</v>
      </c>
      <c r="AC926" s="149">
        <v>-0.17923514663685</v>
      </c>
      <c r="AD926" s="150">
        <v>167987.26</v>
      </c>
      <c r="AE926" s="149">
        <v>-0.13054937247041201</v>
      </c>
      <c r="AF926" s="151">
        <v>4.7313796630512499</v>
      </c>
      <c r="AG926" s="149">
        <v>0.10316351963727</v>
      </c>
      <c r="AH926" s="151">
        <v>2.8436376663325502</v>
      </c>
      <c r="AI926" s="149">
        <v>4.1390753841105597E-2</v>
      </c>
      <c r="AJ926" s="148">
        <v>877543.61</v>
      </c>
      <c r="AK926" s="149">
        <v>-6.8674117759567804E-2</v>
      </c>
      <c r="AL926" s="150">
        <v>183462.08</v>
      </c>
      <c r="AM926" s="149">
        <v>-0.15007552224871901</v>
      </c>
      <c r="AN926" s="150">
        <v>319883.46999999997</v>
      </c>
      <c r="AO926" s="149">
        <v>-8.77656435244797E-2</v>
      </c>
      <c r="AP926" s="151">
        <v>4.7832424553346398</v>
      </c>
      <c r="AQ926" s="149">
        <v>9.5774867791221102E-2</v>
      </c>
      <c r="AR926" s="151">
        <v>2.7433227793858799</v>
      </c>
      <c r="AS926" s="152">
        <v>2.0928312586990599E-2</v>
      </c>
    </row>
    <row r="927" spans="1:45" x14ac:dyDescent="0.2">
      <c r="A927" s="123"/>
      <c r="B927" s="29"/>
      <c r="C927" s="29"/>
      <c r="D927" s="29"/>
      <c r="E927" s="14" t="s">
        <v>285</v>
      </c>
      <c r="F927" s="153">
        <v>25835.1</v>
      </c>
      <c r="G927" s="154">
        <v>-5.5262280262938501E-2</v>
      </c>
      <c r="H927" s="155">
        <v>6683.16</v>
      </c>
      <c r="I927" s="154">
        <v>-6.4283304094345101E-2</v>
      </c>
      <c r="J927" s="155">
        <v>10238.85</v>
      </c>
      <c r="K927" s="154">
        <v>-8.6027504378455605E-2</v>
      </c>
      <c r="L927" s="156">
        <v>3.8657012550948999</v>
      </c>
      <c r="M927" s="154">
        <v>9.6407639949988907E-3</v>
      </c>
      <c r="N927" s="156">
        <v>2.5232423563193098</v>
      </c>
      <c r="O927" s="154">
        <v>3.36609955582911E-2</v>
      </c>
      <c r="P927" s="153">
        <v>84891.28</v>
      </c>
      <c r="Q927" s="154">
        <v>5.8088546803540198E-2</v>
      </c>
      <c r="R927" s="155">
        <v>21793.94</v>
      </c>
      <c r="S927" s="154">
        <v>9.3213320645857398E-2</v>
      </c>
      <c r="T927" s="155">
        <v>34142.03</v>
      </c>
      <c r="U927" s="154">
        <v>0.10334895294726</v>
      </c>
      <c r="V927" s="156">
        <v>3.89517820091273</v>
      </c>
      <c r="W927" s="154">
        <v>-3.2129844357884199E-2</v>
      </c>
      <c r="X927" s="156">
        <v>2.4864157169330601</v>
      </c>
      <c r="Y927" s="154">
        <v>-4.1020935419225302E-2</v>
      </c>
      <c r="Z927" s="153">
        <v>181567.15</v>
      </c>
      <c r="AA927" s="154">
        <v>0.146813145917573</v>
      </c>
      <c r="AB927" s="155">
        <v>48764.01</v>
      </c>
      <c r="AC927" s="154">
        <v>0.259880698385697</v>
      </c>
      <c r="AD927" s="155">
        <v>79282.63</v>
      </c>
      <c r="AE927" s="154">
        <v>0.28712547076416201</v>
      </c>
      <c r="AF927" s="156">
        <v>3.72338431560489</v>
      </c>
      <c r="AG927" s="154">
        <v>-8.9744650118856101E-2</v>
      </c>
      <c r="AH927" s="156">
        <v>2.2901252140601298</v>
      </c>
      <c r="AI927" s="154">
        <v>-0.109012157737261</v>
      </c>
      <c r="AJ927" s="153">
        <v>338199.03</v>
      </c>
      <c r="AK927" s="154">
        <v>0.15087892419531501</v>
      </c>
      <c r="AL927" s="155">
        <v>90534.61</v>
      </c>
      <c r="AM927" s="154">
        <v>0.23849813516548199</v>
      </c>
      <c r="AN927" s="155">
        <v>152054.28</v>
      </c>
      <c r="AO927" s="154">
        <v>0.22892811308309699</v>
      </c>
      <c r="AP927" s="156">
        <v>3.7355772560350098</v>
      </c>
      <c r="AQ927" s="154">
        <v>-7.0746340654327902E-2</v>
      </c>
      <c r="AR927" s="156">
        <v>2.2241993451286</v>
      </c>
      <c r="AS927" s="157">
        <v>-6.3509971052720701E-2</v>
      </c>
    </row>
    <row r="928" spans="1:45" x14ac:dyDescent="0.2">
      <c r="A928" s="123"/>
      <c r="B928" s="29"/>
      <c r="C928" s="29"/>
      <c r="D928" s="29"/>
      <c r="E928" s="14" t="s">
        <v>286</v>
      </c>
      <c r="F928" s="148">
        <v>129693.3</v>
      </c>
      <c r="G928" s="149">
        <v>0.16627498066149601</v>
      </c>
      <c r="H928" s="150">
        <v>33224.21</v>
      </c>
      <c r="I928" s="149">
        <v>0.15737827470072899</v>
      </c>
      <c r="J928" s="150">
        <v>50155.85</v>
      </c>
      <c r="K928" s="149">
        <v>0.144815639986862</v>
      </c>
      <c r="L928" s="151">
        <v>3.90357814376926</v>
      </c>
      <c r="M928" s="149">
        <v>7.6869474356323301E-3</v>
      </c>
      <c r="N928" s="151">
        <v>2.58580604256532</v>
      </c>
      <c r="O928" s="149">
        <v>1.87448004072348E-2</v>
      </c>
      <c r="P928" s="148">
        <v>421912.88</v>
      </c>
      <c r="Q928" s="149">
        <v>9.6341576449482894E-2</v>
      </c>
      <c r="R928" s="150">
        <v>108690.27</v>
      </c>
      <c r="S928" s="149">
        <v>8.2682511837110201E-2</v>
      </c>
      <c r="T928" s="150">
        <v>164695.99</v>
      </c>
      <c r="U928" s="149">
        <v>6.7543300727204506E-2</v>
      </c>
      <c r="V928" s="151">
        <v>3.8817907067486401</v>
      </c>
      <c r="W928" s="149">
        <v>1.2615946469104499E-2</v>
      </c>
      <c r="X928" s="151">
        <v>2.5617677758881698</v>
      </c>
      <c r="Y928" s="149">
        <v>2.6976213238995701E-2</v>
      </c>
      <c r="Z928" s="148">
        <v>837280.3</v>
      </c>
      <c r="AA928" s="149">
        <v>-9.29264200631673E-2</v>
      </c>
      <c r="AB928" s="150">
        <v>213794.94</v>
      </c>
      <c r="AC928" s="149">
        <v>-0.12430498254814799</v>
      </c>
      <c r="AD928" s="150">
        <v>324463.42</v>
      </c>
      <c r="AE928" s="149">
        <v>-0.18090900420578099</v>
      </c>
      <c r="AF928" s="151">
        <v>3.9162774385586498</v>
      </c>
      <c r="AG928" s="149">
        <v>3.58327521107615E-2</v>
      </c>
      <c r="AH928" s="151">
        <v>2.5805075345627602</v>
      </c>
      <c r="AI928" s="149">
        <v>0.107414908226775</v>
      </c>
      <c r="AJ928" s="148">
        <v>1564500.37</v>
      </c>
      <c r="AK928" s="149">
        <v>-0.165460962076005</v>
      </c>
      <c r="AL928" s="150">
        <v>402653.85</v>
      </c>
      <c r="AM928" s="149">
        <v>-0.18877860963523599</v>
      </c>
      <c r="AN928" s="150">
        <v>617013.37</v>
      </c>
      <c r="AO928" s="149">
        <v>-0.25568463966755201</v>
      </c>
      <c r="AP928" s="151">
        <v>3.8854722735173199</v>
      </c>
      <c r="AQ928" s="149">
        <v>2.8743876623797501E-2</v>
      </c>
      <c r="AR928" s="151">
        <v>2.5356020567269102</v>
      </c>
      <c r="AS928" s="152">
        <v>0.121217003436888</v>
      </c>
    </row>
    <row r="929" spans="1:45" x14ac:dyDescent="0.2">
      <c r="A929" s="123"/>
      <c r="B929" s="29"/>
      <c r="C929" s="29"/>
      <c r="D929" s="29"/>
      <c r="E929" s="14" t="s">
        <v>287</v>
      </c>
      <c r="F929" s="153">
        <v>135214.81</v>
      </c>
      <c r="G929" s="154">
        <v>0.104471115117557</v>
      </c>
      <c r="H929" s="155">
        <v>33091.56</v>
      </c>
      <c r="I929" s="154">
        <v>0.137353442471498</v>
      </c>
      <c r="J929" s="155">
        <v>45647.65</v>
      </c>
      <c r="K929" s="154">
        <v>9.1160712941115205E-2</v>
      </c>
      <c r="L929" s="156">
        <v>4.0860814660898397</v>
      </c>
      <c r="M929" s="154">
        <v>-2.8911265509942701E-2</v>
      </c>
      <c r="N929" s="156">
        <v>2.9621417531899201</v>
      </c>
      <c r="O929" s="154">
        <v>1.21983883937361E-2</v>
      </c>
      <c r="P929" s="153">
        <v>428108.73</v>
      </c>
      <c r="Q929" s="154">
        <v>4.78718868241155E-2</v>
      </c>
      <c r="R929" s="155">
        <v>111753.82</v>
      </c>
      <c r="S929" s="154">
        <v>3.55143810193876E-2</v>
      </c>
      <c r="T929" s="155">
        <v>157765.22</v>
      </c>
      <c r="U929" s="154">
        <v>-8.5352636425898194E-3</v>
      </c>
      <c r="V929" s="156">
        <v>3.8308196534131902</v>
      </c>
      <c r="W929" s="154">
        <v>1.1933688253139301E-2</v>
      </c>
      <c r="X929" s="156">
        <v>2.7135811682701698</v>
      </c>
      <c r="Y929" s="154">
        <v>5.6892745045015201E-2</v>
      </c>
      <c r="Z929" s="153">
        <v>837015.39</v>
      </c>
      <c r="AA929" s="154">
        <v>-0.15183591721381701</v>
      </c>
      <c r="AB929" s="155">
        <v>218650.31</v>
      </c>
      <c r="AC929" s="154">
        <v>-0.16282904189222</v>
      </c>
      <c r="AD929" s="155">
        <v>312614.58</v>
      </c>
      <c r="AE929" s="154">
        <v>-0.26370653757119</v>
      </c>
      <c r="AF929" s="156">
        <v>3.8281006324665201</v>
      </c>
      <c r="AG929" s="154">
        <v>1.3131278112239599E-2</v>
      </c>
      <c r="AH929" s="156">
        <v>2.6774675384622202</v>
      </c>
      <c r="AI929" s="154">
        <v>0.15193754401722601</v>
      </c>
      <c r="AJ929" s="153">
        <v>1543071.17</v>
      </c>
      <c r="AK929" s="154">
        <v>-0.23907799481870001</v>
      </c>
      <c r="AL929" s="155">
        <v>407776.33</v>
      </c>
      <c r="AM929" s="154">
        <v>-0.24990858305043401</v>
      </c>
      <c r="AN929" s="155">
        <v>589806.92000000004</v>
      </c>
      <c r="AO929" s="154">
        <v>-0.34893140563949898</v>
      </c>
      <c r="AP929" s="156">
        <v>3.7841116722003001</v>
      </c>
      <c r="AQ929" s="154">
        <v>1.44390243468974E-2</v>
      </c>
      <c r="AR929" s="156">
        <v>2.6162310370993902</v>
      </c>
      <c r="AS929" s="157">
        <v>0.16872786027822501</v>
      </c>
    </row>
    <row r="930" spans="1:45" x14ac:dyDescent="0.2">
      <c r="A930" s="123"/>
      <c r="B930" s="29"/>
      <c r="C930" s="29"/>
      <c r="D930" s="29"/>
      <c r="E930" s="14" t="s">
        <v>288</v>
      </c>
      <c r="F930" s="148">
        <v>156941.46</v>
      </c>
      <c r="G930" s="149">
        <v>0.159221002460533</v>
      </c>
      <c r="H930" s="150">
        <v>33429.01</v>
      </c>
      <c r="I930" s="149">
        <v>8.8805232934027797E-2</v>
      </c>
      <c r="J930" s="150">
        <v>51499.93</v>
      </c>
      <c r="K930" s="149">
        <v>9.5850444937164006E-2</v>
      </c>
      <c r="L930" s="151">
        <v>4.6947684062435604</v>
      </c>
      <c r="M930" s="149">
        <v>6.46725120311505E-2</v>
      </c>
      <c r="N930" s="151">
        <v>3.04741113240348</v>
      </c>
      <c r="O930" s="149">
        <v>5.7827742659723E-2</v>
      </c>
      <c r="P930" s="148">
        <v>497053.05</v>
      </c>
      <c r="Q930" s="149">
        <v>0.195563873098066</v>
      </c>
      <c r="R930" s="150">
        <v>106491.89</v>
      </c>
      <c r="S930" s="149">
        <v>0.12619529882880501</v>
      </c>
      <c r="T930" s="150">
        <v>164341.56</v>
      </c>
      <c r="U930" s="149">
        <v>0.13374473559452801</v>
      </c>
      <c r="V930" s="151">
        <v>4.6675202214929197</v>
      </c>
      <c r="W930" s="149">
        <v>6.1595510424702599E-2</v>
      </c>
      <c r="X930" s="151">
        <v>3.0245121806072701</v>
      </c>
      <c r="Y930" s="149">
        <v>5.4526504567291599E-2</v>
      </c>
      <c r="Z930" s="148">
        <v>969616.55</v>
      </c>
      <c r="AA930" s="149">
        <v>0.26031676642552598</v>
      </c>
      <c r="AB930" s="150">
        <v>208399.37</v>
      </c>
      <c r="AC930" s="149">
        <v>0.194678699250079</v>
      </c>
      <c r="AD930" s="150">
        <v>320316.7</v>
      </c>
      <c r="AE930" s="149">
        <v>0.170962849036943</v>
      </c>
      <c r="AF930" s="151">
        <v>4.6526846506301798</v>
      </c>
      <c r="AG930" s="149">
        <v>5.4942025179364001E-2</v>
      </c>
      <c r="AH930" s="151">
        <v>3.02705587938437</v>
      </c>
      <c r="AI930" s="149">
        <v>7.6308071995684804E-2</v>
      </c>
      <c r="AJ930" s="148">
        <v>1796748.08</v>
      </c>
      <c r="AK930" s="149">
        <v>0.29123449940227703</v>
      </c>
      <c r="AL930" s="150">
        <v>396696.56</v>
      </c>
      <c r="AM930" s="149">
        <v>0.31381239139509298</v>
      </c>
      <c r="AN930" s="150">
        <v>602296.31000000006</v>
      </c>
      <c r="AO930" s="149">
        <v>0.191513165509829</v>
      </c>
      <c r="AP930" s="151">
        <v>4.5292756760986297</v>
      </c>
      <c r="AQ930" s="149">
        <v>-1.7185019825275101E-2</v>
      </c>
      <c r="AR930" s="151">
        <v>2.98316302153669</v>
      </c>
      <c r="AS930" s="152">
        <v>8.3693018909932498E-2</v>
      </c>
    </row>
    <row r="931" spans="1:45" x14ac:dyDescent="0.2">
      <c r="A931" s="123"/>
      <c r="B931" s="29"/>
      <c r="C931" s="29"/>
      <c r="D931" s="29"/>
      <c r="E931" s="14" t="s">
        <v>289</v>
      </c>
      <c r="F931" s="153">
        <v>66820.850000000006</v>
      </c>
      <c r="G931" s="154">
        <v>6.6816985579474505E-2</v>
      </c>
      <c r="H931" s="155">
        <v>16690.11</v>
      </c>
      <c r="I931" s="154">
        <v>6.9275665009481902E-2</v>
      </c>
      <c r="J931" s="155">
        <v>22942.73</v>
      </c>
      <c r="K931" s="154">
        <v>5.3172937135260598E-2</v>
      </c>
      <c r="L931" s="156">
        <v>4.0036195087989199</v>
      </c>
      <c r="M931" s="154">
        <v>-2.29938781033191E-3</v>
      </c>
      <c r="N931" s="156">
        <v>2.9125064889836598</v>
      </c>
      <c r="O931" s="154">
        <v>1.29551832971773E-2</v>
      </c>
      <c r="P931" s="153">
        <v>218126.07</v>
      </c>
      <c r="Q931" s="154">
        <v>9.8367470133111701E-2</v>
      </c>
      <c r="R931" s="155">
        <v>54456.11</v>
      </c>
      <c r="S931" s="154">
        <v>8.8683678214415307E-2</v>
      </c>
      <c r="T931" s="155">
        <v>74411.740000000005</v>
      </c>
      <c r="U931" s="154">
        <v>7.6878436711824899E-2</v>
      </c>
      <c r="V931" s="156">
        <v>4.0055389560510299</v>
      </c>
      <c r="W931" s="154">
        <v>8.8949546250010596E-3</v>
      </c>
      <c r="X931" s="156">
        <v>2.9313394633696199</v>
      </c>
      <c r="Y931" s="154">
        <v>1.99549296268779E-2</v>
      </c>
      <c r="Z931" s="153">
        <v>431303.15</v>
      </c>
      <c r="AA931" s="154">
        <v>0.13683431463321799</v>
      </c>
      <c r="AB931" s="155">
        <v>107574.69</v>
      </c>
      <c r="AC931" s="154">
        <v>0.107944201678457</v>
      </c>
      <c r="AD931" s="155">
        <v>147672.43</v>
      </c>
      <c r="AE931" s="154">
        <v>0.10426210340559799</v>
      </c>
      <c r="AF931" s="156">
        <v>4.0093366757552404</v>
      </c>
      <c r="AG931" s="154">
        <v>2.6075422310071799E-2</v>
      </c>
      <c r="AH931" s="156">
        <v>2.9206748341582802</v>
      </c>
      <c r="AI931" s="154">
        <v>2.9496811605836198E-2</v>
      </c>
      <c r="AJ931" s="153">
        <v>812022.99</v>
      </c>
      <c r="AK931" s="154">
        <v>0.19160366705352599</v>
      </c>
      <c r="AL931" s="155">
        <v>200431.87</v>
      </c>
      <c r="AM931" s="154">
        <v>0.15109842066727</v>
      </c>
      <c r="AN931" s="155">
        <v>284122.15000000002</v>
      </c>
      <c r="AO931" s="154">
        <v>0.13990987991718801</v>
      </c>
      <c r="AP931" s="156">
        <v>4.0513666314643499</v>
      </c>
      <c r="AQ931" s="154">
        <v>3.5188343289338599E-2</v>
      </c>
      <c r="AR931" s="156">
        <v>2.8580066355263001</v>
      </c>
      <c r="AS931" s="157">
        <v>4.5349012274630597E-2</v>
      </c>
    </row>
    <row r="932" spans="1:45" x14ac:dyDescent="0.2">
      <c r="A932" s="123"/>
      <c r="B932" s="29"/>
      <c r="C932" s="29"/>
      <c r="D932" s="29"/>
      <c r="E932" s="14" t="s">
        <v>290</v>
      </c>
      <c r="F932" s="148">
        <v>67217.52</v>
      </c>
      <c r="G932" s="149">
        <v>3.7907247321175598E-2</v>
      </c>
      <c r="H932" s="150">
        <v>16249.99</v>
      </c>
      <c r="I932" s="149">
        <v>4.9418266734518303E-2</v>
      </c>
      <c r="J932" s="150">
        <v>30268.880000000001</v>
      </c>
      <c r="K932" s="149">
        <v>0.127868588573192</v>
      </c>
      <c r="L932" s="151">
        <v>4.1364653147478903</v>
      </c>
      <c r="M932" s="149">
        <v>-1.0968952779106299E-2</v>
      </c>
      <c r="N932" s="151">
        <v>2.2206807784100402</v>
      </c>
      <c r="O932" s="149">
        <v>-7.9762254364953503E-2</v>
      </c>
      <c r="P932" s="148">
        <v>226128.92</v>
      </c>
      <c r="Q932" s="149">
        <v>3.7556818012362499E-2</v>
      </c>
      <c r="R932" s="150">
        <v>54113.07</v>
      </c>
      <c r="S932" s="149">
        <v>4.0536910428718903E-2</v>
      </c>
      <c r="T932" s="150">
        <v>100777.18</v>
      </c>
      <c r="U932" s="149">
        <v>0.104446546436657</v>
      </c>
      <c r="V932" s="151">
        <v>4.1788226023768402</v>
      </c>
      <c r="W932" s="149">
        <v>-2.8639949111737501E-3</v>
      </c>
      <c r="X932" s="151">
        <v>2.2438504431261102</v>
      </c>
      <c r="Y932" s="149">
        <v>-6.0564025158216198E-2</v>
      </c>
      <c r="Z932" s="148">
        <v>430454.49</v>
      </c>
      <c r="AA932" s="149">
        <v>2.15696685566081E-2</v>
      </c>
      <c r="AB932" s="150">
        <v>102791.58</v>
      </c>
      <c r="AC932" s="149">
        <v>-1.3967019104710299E-3</v>
      </c>
      <c r="AD932" s="150">
        <v>190984.3</v>
      </c>
      <c r="AE932" s="149">
        <v>5.7371668403353102E-2</v>
      </c>
      <c r="AF932" s="151">
        <v>4.1876434820828701</v>
      </c>
      <c r="AG932" s="149">
        <v>2.2998492505499499E-2</v>
      </c>
      <c r="AH932" s="151">
        <v>2.2538736953770502</v>
      </c>
      <c r="AI932" s="149">
        <v>-3.3859427972764401E-2</v>
      </c>
      <c r="AJ932" s="148">
        <v>802014.74</v>
      </c>
      <c r="AK932" s="149">
        <v>7.5056188414369895E-2</v>
      </c>
      <c r="AL932" s="150">
        <v>191968.48</v>
      </c>
      <c r="AM932" s="149">
        <v>5.8654045585517803E-2</v>
      </c>
      <c r="AN932" s="150">
        <v>353677.79</v>
      </c>
      <c r="AO932" s="149">
        <v>8.1515720360999994E-2</v>
      </c>
      <c r="AP932" s="151">
        <v>4.1778459672129502</v>
      </c>
      <c r="AQ932" s="149">
        <v>1.54933926689719E-2</v>
      </c>
      <c r="AR932" s="151">
        <v>2.2676423645375099</v>
      </c>
      <c r="AS932" s="152">
        <v>-5.97266579211063E-3</v>
      </c>
    </row>
    <row r="933" spans="1:45" x14ac:dyDescent="0.2">
      <c r="A933" s="123"/>
      <c r="B933" s="29"/>
      <c r="C933" s="29"/>
      <c r="D933" s="29"/>
      <c r="E933" s="14" t="s">
        <v>291</v>
      </c>
      <c r="F933" s="153">
        <v>136280.07999999999</v>
      </c>
      <c r="G933" s="154">
        <v>0.17689961919184699</v>
      </c>
      <c r="H933" s="155">
        <v>24569.15</v>
      </c>
      <c r="I933" s="154">
        <v>4.2555295108095199E-2</v>
      </c>
      <c r="J933" s="155">
        <v>45417.03</v>
      </c>
      <c r="K933" s="154">
        <v>6.5679281524617895E-4</v>
      </c>
      <c r="L933" s="156">
        <v>5.5467966942283304</v>
      </c>
      <c r="M933" s="154">
        <v>0.12886062227502501</v>
      </c>
      <c r="N933" s="156">
        <v>3.0006383068201501</v>
      </c>
      <c r="O933" s="154">
        <v>0.17612714733166299</v>
      </c>
      <c r="P933" s="153">
        <v>474358.29</v>
      </c>
      <c r="Q933" s="154">
        <v>0.26516194816759298</v>
      </c>
      <c r="R933" s="155">
        <v>88428.79</v>
      </c>
      <c r="S933" s="154">
        <v>0.249418270071042</v>
      </c>
      <c r="T933" s="155">
        <v>161549.63</v>
      </c>
      <c r="U933" s="154">
        <v>0.219498631297426</v>
      </c>
      <c r="V933" s="156">
        <v>5.36429696708504</v>
      </c>
      <c r="W933" s="154">
        <v>1.2600806690345001E-2</v>
      </c>
      <c r="X933" s="156">
        <v>2.93630068976326</v>
      </c>
      <c r="Y933" s="154">
        <v>3.7444336302030201E-2</v>
      </c>
      <c r="Z933" s="153">
        <v>947149.09</v>
      </c>
      <c r="AA933" s="154">
        <v>0.22795739168505</v>
      </c>
      <c r="AB933" s="155">
        <v>173276.56</v>
      </c>
      <c r="AC933" s="154">
        <v>0.20690451125735199</v>
      </c>
      <c r="AD933" s="155">
        <v>322364.38</v>
      </c>
      <c r="AE933" s="154">
        <v>0.19838879195307499</v>
      </c>
      <c r="AF933" s="156">
        <v>5.4661120350034604</v>
      </c>
      <c r="AG933" s="154">
        <v>1.7443700169588999E-2</v>
      </c>
      <c r="AH933" s="156">
        <v>2.9381319673097899</v>
      </c>
      <c r="AI933" s="154">
        <v>2.4673628400500199E-2</v>
      </c>
      <c r="AJ933" s="153">
        <v>1776895.03</v>
      </c>
      <c r="AK933" s="154">
        <v>0.50936726016024303</v>
      </c>
      <c r="AL933" s="155">
        <v>326101.59999999998</v>
      </c>
      <c r="AM933" s="154">
        <v>0.49246901814739102</v>
      </c>
      <c r="AN933" s="155">
        <v>627049.21</v>
      </c>
      <c r="AO933" s="154">
        <v>0.52609983248778902</v>
      </c>
      <c r="AP933" s="156">
        <v>5.4489000667276697</v>
      </c>
      <c r="AQ933" s="154">
        <v>1.1322340234457599E-2</v>
      </c>
      <c r="AR933" s="156">
        <v>2.83374095950141</v>
      </c>
      <c r="AS933" s="157">
        <v>-1.0964271125218399E-2</v>
      </c>
    </row>
    <row r="934" spans="1:45" x14ac:dyDescent="0.2">
      <c r="A934" s="123"/>
      <c r="B934" s="29"/>
      <c r="C934" s="29"/>
      <c r="D934" s="29"/>
      <c r="E934" s="14" t="s">
        <v>292</v>
      </c>
      <c r="F934" s="148">
        <v>412339.77</v>
      </c>
      <c r="G934" s="149">
        <v>7.9080492268661706E-2</v>
      </c>
      <c r="H934" s="150">
        <v>85163.44</v>
      </c>
      <c r="I934" s="149">
        <v>6.03704423095121E-2</v>
      </c>
      <c r="J934" s="150">
        <v>170747.65</v>
      </c>
      <c r="K934" s="149">
        <v>5.8888991557918297E-2</v>
      </c>
      <c r="L934" s="151">
        <v>4.8417462939496101</v>
      </c>
      <c r="M934" s="149">
        <v>1.76448241224063E-2</v>
      </c>
      <c r="N934" s="151">
        <v>2.4149074379647399</v>
      </c>
      <c r="O934" s="149">
        <v>1.9068571749939599E-2</v>
      </c>
      <c r="P934" s="148">
        <v>1326298.19</v>
      </c>
      <c r="Q934" s="149">
        <v>4.3772911409363999E-2</v>
      </c>
      <c r="R934" s="150">
        <v>271049.2</v>
      </c>
      <c r="S934" s="149">
        <v>1.55279762578937E-2</v>
      </c>
      <c r="T934" s="150">
        <v>544539.68000000005</v>
      </c>
      <c r="U934" s="149">
        <v>1.7220046976637E-2</v>
      </c>
      <c r="V934" s="151">
        <v>4.8932009022716203</v>
      </c>
      <c r="W934" s="149">
        <v>2.7813054698453299E-2</v>
      </c>
      <c r="X934" s="151">
        <v>2.4356318533114099</v>
      </c>
      <c r="Y934" s="149">
        <v>2.6103363290614499E-2</v>
      </c>
      <c r="Z934" s="148">
        <v>2627732.17</v>
      </c>
      <c r="AA934" s="149">
        <v>2.8202940116514402E-2</v>
      </c>
      <c r="AB934" s="150">
        <v>531819.96</v>
      </c>
      <c r="AC934" s="149">
        <v>1.1423445003375301E-2</v>
      </c>
      <c r="AD934" s="150">
        <v>1069255.78</v>
      </c>
      <c r="AE934" s="149">
        <v>1.5730509861281598E-2</v>
      </c>
      <c r="AF934" s="151">
        <v>4.9410183288344403</v>
      </c>
      <c r="AG934" s="149">
        <v>1.6589980384608499E-2</v>
      </c>
      <c r="AH934" s="151">
        <v>2.4575337530557899</v>
      </c>
      <c r="AI934" s="149">
        <v>1.22792710607226E-2</v>
      </c>
      <c r="AJ934" s="148">
        <v>4883322.96</v>
      </c>
      <c r="AK934" s="149">
        <v>3.7609496816664902E-2</v>
      </c>
      <c r="AL934" s="150">
        <v>998376.73</v>
      </c>
      <c r="AM934" s="149">
        <v>4.7498380950907103E-2</v>
      </c>
      <c r="AN934" s="150">
        <v>2049430.11</v>
      </c>
      <c r="AO934" s="149">
        <v>5.58433820774554E-2</v>
      </c>
      <c r="AP934" s="151">
        <v>4.8912628001656202</v>
      </c>
      <c r="AQ934" s="149">
        <v>-9.4404767721599295E-3</v>
      </c>
      <c r="AR934" s="151">
        <v>2.3827711597347401</v>
      </c>
      <c r="AS934" s="152">
        <v>-1.7269498081158501E-2</v>
      </c>
    </row>
    <row r="935" spans="1:45" x14ac:dyDescent="0.2">
      <c r="A935" s="123"/>
      <c r="B935" s="29"/>
      <c r="C935" s="29"/>
      <c r="D935" s="29"/>
      <c r="E935" s="14" t="s">
        <v>293</v>
      </c>
      <c r="F935" s="153">
        <v>37331.879999999997</v>
      </c>
      <c r="G935" s="154">
        <v>0.35785323775129302</v>
      </c>
      <c r="H935" s="155">
        <v>8452.7099999999991</v>
      </c>
      <c r="I935" s="154">
        <v>0.38655846776177899</v>
      </c>
      <c r="J935" s="155">
        <v>12495.76</v>
      </c>
      <c r="K935" s="154">
        <v>0.48551429311890298</v>
      </c>
      <c r="L935" s="156">
        <v>4.4165575300702402</v>
      </c>
      <c r="M935" s="154">
        <v>-2.0702502402817902E-2</v>
      </c>
      <c r="N935" s="156">
        <v>2.98756378163473</v>
      </c>
      <c r="O935" s="154">
        <v>-8.5937278395066999E-2</v>
      </c>
      <c r="P935" s="153">
        <v>126202.74</v>
      </c>
      <c r="Q935" s="154">
        <v>0.39837745199663899</v>
      </c>
      <c r="R935" s="155">
        <v>29233.72</v>
      </c>
      <c r="S935" s="154">
        <v>0.54400460554461105</v>
      </c>
      <c r="T935" s="155">
        <v>42179.72</v>
      </c>
      <c r="U935" s="154">
        <v>0.62498752742521801</v>
      </c>
      <c r="V935" s="156">
        <v>4.3170263654437404</v>
      </c>
      <c r="W935" s="154">
        <v>-9.4317823292117201E-2</v>
      </c>
      <c r="X935" s="156">
        <v>2.9920241291312499</v>
      </c>
      <c r="Y935" s="154">
        <v>-0.13945342447498099</v>
      </c>
      <c r="Z935" s="153">
        <v>238923.09</v>
      </c>
      <c r="AA935" s="154">
        <v>0.46014170867249499</v>
      </c>
      <c r="AB935" s="155">
        <v>55920.32</v>
      </c>
      <c r="AC935" s="154">
        <v>0.67954309000521396</v>
      </c>
      <c r="AD935" s="155">
        <v>80307.67</v>
      </c>
      <c r="AE935" s="154">
        <v>0.70394628520020996</v>
      </c>
      <c r="AF935" s="156">
        <v>4.2725629967782703</v>
      </c>
      <c r="AG935" s="154">
        <v>-0.13063158822084001</v>
      </c>
      <c r="AH935" s="156">
        <v>2.9750967746916301</v>
      </c>
      <c r="AI935" s="154">
        <v>-0.143082313477428</v>
      </c>
      <c r="AJ935" s="153">
        <v>416575.98</v>
      </c>
      <c r="AK935" s="154">
        <v>0.31514541671440399</v>
      </c>
      <c r="AL935" s="155">
        <v>96378.32</v>
      </c>
      <c r="AM935" s="154">
        <v>0.464631080688021</v>
      </c>
      <c r="AN935" s="155">
        <v>144422.23000000001</v>
      </c>
      <c r="AO935" s="154">
        <v>0.370430769975295</v>
      </c>
      <c r="AP935" s="156">
        <v>4.3222996624137</v>
      </c>
      <c r="AQ935" s="154">
        <v>-0.102063697776641</v>
      </c>
      <c r="AR935" s="156">
        <v>2.8844311571701899</v>
      </c>
      <c r="AS935" s="157">
        <v>-4.0341587821972301E-2</v>
      </c>
    </row>
    <row r="936" spans="1:45" x14ac:dyDescent="0.2">
      <c r="A936" s="123"/>
      <c r="B936" s="29"/>
      <c r="C936" s="29"/>
      <c r="D936" s="29"/>
      <c r="E936" s="14" t="s">
        <v>294</v>
      </c>
      <c r="F936" s="148">
        <v>216826.67</v>
      </c>
      <c r="G936" s="149">
        <v>0.116955707799322</v>
      </c>
      <c r="H936" s="150">
        <v>53553.75</v>
      </c>
      <c r="I936" s="149">
        <v>0.16440965303022101</v>
      </c>
      <c r="J936" s="150">
        <v>95249.49</v>
      </c>
      <c r="K936" s="149">
        <v>0.18981876933231601</v>
      </c>
      <c r="L936" s="151">
        <v>4.0487672665312902</v>
      </c>
      <c r="M936" s="149">
        <v>-4.0753651524105802E-2</v>
      </c>
      <c r="N936" s="151">
        <v>2.2764076742038202</v>
      </c>
      <c r="O936" s="149">
        <v>-6.1238789814924803E-2</v>
      </c>
      <c r="P936" s="148">
        <v>726733.83</v>
      </c>
      <c r="Q936" s="149">
        <v>7.6691393513081504E-2</v>
      </c>
      <c r="R936" s="150">
        <v>177225.87</v>
      </c>
      <c r="S936" s="149">
        <v>0.109947277058578</v>
      </c>
      <c r="T936" s="150">
        <v>315783.75</v>
      </c>
      <c r="U936" s="149">
        <v>0.12541772324048001</v>
      </c>
      <c r="V936" s="151">
        <v>4.10060805456901</v>
      </c>
      <c r="W936" s="149">
        <v>-2.9961678570559199E-2</v>
      </c>
      <c r="X936" s="151">
        <v>2.30136550724982</v>
      </c>
      <c r="Y936" s="149">
        <v>-4.3296216792373297E-2</v>
      </c>
      <c r="Z936" s="148">
        <v>1424626.3</v>
      </c>
      <c r="AA936" s="149">
        <v>7.3493758987829394E-2</v>
      </c>
      <c r="AB936" s="150">
        <v>345503.6</v>
      </c>
      <c r="AC936" s="149">
        <v>7.6306970390371695E-2</v>
      </c>
      <c r="AD936" s="150">
        <v>617249.1</v>
      </c>
      <c r="AE936" s="149">
        <v>8.6930207374435395E-2</v>
      </c>
      <c r="AF936" s="151">
        <v>4.1233327235953503</v>
      </c>
      <c r="AG936" s="149">
        <v>-2.6137630619655402E-3</v>
      </c>
      <c r="AH936" s="151">
        <v>2.3080249124705099</v>
      </c>
      <c r="AI936" s="149">
        <v>-1.23618317859274E-2</v>
      </c>
      <c r="AJ936" s="148">
        <v>2612866.67</v>
      </c>
      <c r="AK936" s="149">
        <v>0.10764272845783</v>
      </c>
      <c r="AL936" s="150">
        <v>634072.81000000006</v>
      </c>
      <c r="AM936" s="149">
        <v>0.114946251870354</v>
      </c>
      <c r="AN936" s="150">
        <v>1137410.5</v>
      </c>
      <c r="AO936" s="149">
        <v>0.113264015034074</v>
      </c>
      <c r="AP936" s="151">
        <v>4.1207675661096399</v>
      </c>
      <c r="AQ936" s="149">
        <v>-6.5505609802013302E-3</v>
      </c>
      <c r="AR936" s="151">
        <v>2.29720639118419</v>
      </c>
      <c r="AS936" s="152">
        <v>-5.0493741828809202E-3</v>
      </c>
    </row>
    <row r="937" spans="1:45" x14ac:dyDescent="0.2">
      <c r="A937" s="123"/>
      <c r="B937" s="29"/>
      <c r="C937" s="29"/>
      <c r="D937" s="29"/>
      <c r="E937" s="14" t="s">
        <v>295</v>
      </c>
      <c r="F937" s="153">
        <v>194783.8</v>
      </c>
      <c r="G937" s="154">
        <v>0.15551767314911799</v>
      </c>
      <c r="H937" s="155">
        <v>49039.43</v>
      </c>
      <c r="I937" s="154">
        <v>0.174702075179411</v>
      </c>
      <c r="J937" s="155">
        <v>93511.4</v>
      </c>
      <c r="K937" s="154">
        <v>0.184615306657613</v>
      </c>
      <c r="L937" s="156">
        <v>3.9719833611442898</v>
      </c>
      <c r="M937" s="154">
        <v>-1.6331291512669901E-2</v>
      </c>
      <c r="N937" s="156">
        <v>2.0829952283892701</v>
      </c>
      <c r="O937" s="154">
        <v>-2.4562938993751199E-2</v>
      </c>
      <c r="P937" s="153">
        <v>681146.88</v>
      </c>
      <c r="Q937" s="154">
        <v>0.17410416467505599</v>
      </c>
      <c r="R937" s="155">
        <v>174612.53</v>
      </c>
      <c r="S937" s="154">
        <v>0.141618386190416</v>
      </c>
      <c r="T937" s="155">
        <v>334795.55</v>
      </c>
      <c r="U937" s="154">
        <v>0.14757098701808499</v>
      </c>
      <c r="V937" s="156">
        <v>3.9009049350582101</v>
      </c>
      <c r="W937" s="154">
        <v>2.84558998677698E-2</v>
      </c>
      <c r="X937" s="156">
        <v>2.0345159306926299</v>
      </c>
      <c r="Y937" s="154">
        <v>2.3121164579035201E-2</v>
      </c>
      <c r="Z937" s="153">
        <v>1339244.3</v>
      </c>
      <c r="AA937" s="154">
        <v>0.155071170410891</v>
      </c>
      <c r="AB937" s="155">
        <v>350811.39</v>
      </c>
      <c r="AC937" s="154">
        <v>0.143590314313156</v>
      </c>
      <c r="AD937" s="155">
        <v>672730.49</v>
      </c>
      <c r="AE937" s="154">
        <v>0.146229139238651</v>
      </c>
      <c r="AF937" s="156">
        <v>3.8175621948876901</v>
      </c>
      <c r="AG937" s="154">
        <v>1.0039308617816701E-2</v>
      </c>
      <c r="AH937" s="156">
        <v>1.9907590333834899</v>
      </c>
      <c r="AI937" s="154">
        <v>7.7140170927023303E-3</v>
      </c>
      <c r="AJ937" s="153">
        <v>2518698.02</v>
      </c>
      <c r="AK937" s="154">
        <v>0.209100225328128</v>
      </c>
      <c r="AL937" s="155">
        <v>661232.59</v>
      </c>
      <c r="AM937" s="154">
        <v>0.19787609933954101</v>
      </c>
      <c r="AN937" s="155">
        <v>1281477.1200000001</v>
      </c>
      <c r="AO937" s="154">
        <v>0.20267390857904599</v>
      </c>
      <c r="AP937" s="156">
        <v>3.8090954046896002</v>
      </c>
      <c r="AQ937" s="154">
        <v>9.3700224879478995E-3</v>
      </c>
      <c r="AR937" s="156">
        <v>1.96546468188211</v>
      </c>
      <c r="AS937" s="157">
        <v>5.3433575828333701E-3</v>
      </c>
    </row>
    <row r="938" spans="1:45" x14ac:dyDescent="0.2">
      <c r="A938" s="123"/>
      <c r="B938" s="29"/>
      <c r="C938" s="29"/>
      <c r="D938" s="29"/>
      <c r="E938" s="14" t="s">
        <v>296</v>
      </c>
      <c r="F938" s="148">
        <v>354102.65</v>
      </c>
      <c r="G938" s="149">
        <v>1.1534795462632501</v>
      </c>
      <c r="H938" s="150">
        <v>97234.83</v>
      </c>
      <c r="I938" s="149">
        <v>1.3825671786616101</v>
      </c>
      <c r="J938" s="150">
        <v>183163.84</v>
      </c>
      <c r="K938" s="149">
        <v>1.56305693124726</v>
      </c>
      <c r="L938" s="151">
        <v>3.6417264266312799</v>
      </c>
      <c r="M938" s="149">
        <v>-9.6151594150243297E-2</v>
      </c>
      <c r="N938" s="151">
        <v>1.93325631303646</v>
      </c>
      <c r="O938" s="149">
        <v>-0.159800346215758</v>
      </c>
      <c r="P938" s="148">
        <v>866270.94</v>
      </c>
      <c r="Q938" s="149">
        <v>0.68981550333183606</v>
      </c>
      <c r="R938" s="150">
        <v>226843.21</v>
      </c>
      <c r="S938" s="149">
        <v>0.69922031281121599</v>
      </c>
      <c r="T938" s="150">
        <v>418738.17</v>
      </c>
      <c r="U938" s="149">
        <v>0.78833154053814802</v>
      </c>
      <c r="V938" s="151">
        <v>3.8188092118781101</v>
      </c>
      <c r="W938" s="149">
        <v>-5.5347793387785903E-3</v>
      </c>
      <c r="X938" s="151">
        <v>2.0687651665478701</v>
      </c>
      <c r="Y938" s="149">
        <v>-5.5088240056799902E-2</v>
      </c>
      <c r="Z938" s="148">
        <v>1597439.53</v>
      </c>
      <c r="AA938" s="149">
        <v>0.542866818616068</v>
      </c>
      <c r="AB938" s="150">
        <v>407633.84</v>
      </c>
      <c r="AC938" s="149">
        <v>0.50539467093164703</v>
      </c>
      <c r="AD938" s="150">
        <v>745989.38</v>
      </c>
      <c r="AE938" s="149">
        <v>0.56926612077866701</v>
      </c>
      <c r="AF938" s="151">
        <v>3.9188099054779202</v>
      </c>
      <c r="AG938" s="149">
        <v>2.4891909349745601E-2</v>
      </c>
      <c r="AH938" s="151">
        <v>2.14137033693429</v>
      </c>
      <c r="AI938" s="149">
        <v>-1.6822705730433901E-2</v>
      </c>
      <c r="AJ938" s="148">
        <v>2923809.29</v>
      </c>
      <c r="AK938" s="149">
        <v>0.50439502634939204</v>
      </c>
      <c r="AL938" s="150">
        <v>740373.31</v>
      </c>
      <c r="AM938" s="149">
        <v>0.40975784098961598</v>
      </c>
      <c r="AN938" s="150">
        <v>1385576.15</v>
      </c>
      <c r="AO938" s="149">
        <v>0.44142669202203699</v>
      </c>
      <c r="AP938" s="151">
        <v>3.9491014202011101</v>
      </c>
      <c r="AQ938" s="149">
        <v>6.7130100367693596E-2</v>
      </c>
      <c r="AR938" s="151">
        <v>2.11017582108353</v>
      </c>
      <c r="AS938" s="152">
        <v>4.3684728939646901E-2</v>
      </c>
    </row>
    <row r="939" spans="1:45" x14ac:dyDescent="0.2">
      <c r="A939" s="123"/>
      <c r="B939" s="29"/>
      <c r="C939" s="29"/>
      <c r="D939" s="29"/>
      <c r="E939" s="14" t="s">
        <v>297</v>
      </c>
      <c r="F939" s="153">
        <v>57362.28</v>
      </c>
      <c r="G939" s="154">
        <v>0.24533760529099799</v>
      </c>
      <c r="H939" s="155">
        <v>13562.36</v>
      </c>
      <c r="I939" s="154">
        <v>0.29584817900995702</v>
      </c>
      <c r="J939" s="155">
        <v>21700.7</v>
      </c>
      <c r="K939" s="154">
        <v>0.35942126855597201</v>
      </c>
      <c r="L939" s="156">
        <v>4.2295205259261701</v>
      </c>
      <c r="M939" s="154">
        <v>-3.89787743171809E-2</v>
      </c>
      <c r="N939" s="156">
        <v>2.6433377725142502</v>
      </c>
      <c r="O939" s="154">
        <v>-8.3920757975309096E-2</v>
      </c>
      <c r="P939" s="153">
        <v>194929.4</v>
      </c>
      <c r="Q939" s="154">
        <v>0.322741865787668</v>
      </c>
      <c r="R939" s="155">
        <v>46097.69</v>
      </c>
      <c r="S939" s="154">
        <v>0.416572018934463</v>
      </c>
      <c r="T939" s="155">
        <v>72274.19</v>
      </c>
      <c r="U939" s="154">
        <v>0.44514043463273101</v>
      </c>
      <c r="V939" s="156">
        <v>4.2286153601189103</v>
      </c>
      <c r="W939" s="154">
        <v>-6.6237474616626907E-2</v>
      </c>
      <c r="X939" s="156">
        <v>2.6970817659803599</v>
      </c>
      <c r="Y939" s="154">
        <v>-8.4696660554079498E-2</v>
      </c>
      <c r="Z939" s="153">
        <v>364068.23</v>
      </c>
      <c r="AA939" s="154">
        <v>0.32416611082117103</v>
      </c>
      <c r="AB939" s="155">
        <v>86362.42</v>
      </c>
      <c r="AC939" s="154">
        <v>0.43692562437793497</v>
      </c>
      <c r="AD939" s="155">
        <v>135218.4</v>
      </c>
      <c r="AE939" s="154">
        <v>0.421105633685878</v>
      </c>
      <c r="AF939" s="156">
        <v>4.2155862468883996</v>
      </c>
      <c r="AG939" s="154">
        <v>-7.84727557528105E-2</v>
      </c>
      <c r="AH939" s="156">
        <v>2.6924459245191499</v>
      </c>
      <c r="AI939" s="154">
        <v>-6.8214157038613998E-2</v>
      </c>
      <c r="AJ939" s="153">
        <v>667625.48</v>
      </c>
      <c r="AK939" s="154">
        <v>0.25373400261445</v>
      </c>
      <c r="AL939" s="155">
        <v>157276.72</v>
      </c>
      <c r="AM939" s="154">
        <v>0.34519204838755302</v>
      </c>
      <c r="AN939" s="155">
        <v>254189.11</v>
      </c>
      <c r="AO939" s="154">
        <v>0.27672528536685598</v>
      </c>
      <c r="AP939" s="156">
        <v>4.2449097361643897</v>
      </c>
      <c r="AQ939" s="154">
        <v>-6.7988839127269302E-2</v>
      </c>
      <c r="AR939" s="156">
        <v>2.6264912765145598</v>
      </c>
      <c r="AS939" s="157">
        <v>-1.8008010819492201E-2</v>
      </c>
    </row>
    <row r="940" spans="1:45" x14ac:dyDescent="0.2">
      <c r="A940" s="123"/>
      <c r="B940" s="29"/>
      <c r="C940" s="29"/>
      <c r="D940" s="29"/>
      <c r="E940" s="14" t="s">
        <v>298</v>
      </c>
      <c r="F940" s="148">
        <v>119198.85</v>
      </c>
      <c r="G940" s="149">
        <v>7.3464590861504198E-2</v>
      </c>
      <c r="H940" s="150">
        <v>28016.03</v>
      </c>
      <c r="I940" s="149">
        <v>4.0524168688337803E-2</v>
      </c>
      <c r="J940" s="150">
        <v>40412.620000000003</v>
      </c>
      <c r="K940" s="149">
        <v>1.97942324419903E-2</v>
      </c>
      <c r="L940" s="151">
        <v>4.2546659894353303</v>
      </c>
      <c r="M940" s="149">
        <v>3.1657527200632397E-2</v>
      </c>
      <c r="N940" s="151">
        <v>2.9495452163210398</v>
      </c>
      <c r="O940" s="149">
        <v>5.2628615373706701E-2</v>
      </c>
      <c r="P940" s="148">
        <v>355847.7</v>
      </c>
      <c r="Q940" s="149">
        <v>7.5850440554306203E-2</v>
      </c>
      <c r="R940" s="150">
        <v>84644.89</v>
      </c>
      <c r="S940" s="149">
        <v>6.9123209205245506E-2</v>
      </c>
      <c r="T940" s="150">
        <v>123283.08</v>
      </c>
      <c r="U940" s="149">
        <v>4.7423977423513501E-2</v>
      </c>
      <c r="V940" s="151">
        <v>4.20400688098242</v>
      </c>
      <c r="W940" s="149">
        <v>6.2922881957277396E-3</v>
      </c>
      <c r="X940" s="151">
        <v>2.8864277239017699</v>
      </c>
      <c r="Y940" s="149">
        <v>2.7139404618860202E-2</v>
      </c>
      <c r="Z940" s="148">
        <v>647245.75</v>
      </c>
      <c r="AA940" s="149">
        <v>8.1314263964469793E-2</v>
      </c>
      <c r="AB940" s="150">
        <v>155312.79</v>
      </c>
      <c r="AC940" s="149">
        <v>8.2914432889272902E-2</v>
      </c>
      <c r="AD940" s="150">
        <v>225957.12</v>
      </c>
      <c r="AE940" s="149">
        <v>6.2752936753118493E-2</v>
      </c>
      <c r="AF940" s="151">
        <v>4.1673692810489102</v>
      </c>
      <c r="AG940" s="149">
        <v>-1.47765038141898E-3</v>
      </c>
      <c r="AH940" s="151">
        <v>2.8644627352304699</v>
      </c>
      <c r="AI940" s="149">
        <v>1.7465326671370199E-2</v>
      </c>
      <c r="AJ940" s="148">
        <v>1144772.52</v>
      </c>
      <c r="AK940" s="149">
        <v>8.7869348848476303E-2</v>
      </c>
      <c r="AL940" s="150">
        <v>268147.26</v>
      </c>
      <c r="AM940" s="149">
        <v>0.11893664921972801</v>
      </c>
      <c r="AN940" s="150">
        <v>410681.08</v>
      </c>
      <c r="AO940" s="149">
        <v>7.9188180802489003E-2</v>
      </c>
      <c r="AP940" s="151">
        <v>4.2691934275218797</v>
      </c>
      <c r="AQ940" s="149">
        <v>-2.7765021722111299E-2</v>
      </c>
      <c r="AR940" s="151">
        <v>2.7874975881528301</v>
      </c>
      <c r="AS940" s="152">
        <v>8.0441652349565393E-3</v>
      </c>
    </row>
    <row r="941" spans="1:45" x14ac:dyDescent="0.2">
      <c r="A941" s="123"/>
      <c r="B941" s="29"/>
      <c r="C941" s="29"/>
      <c r="D941" s="29"/>
      <c r="E941" s="14" t="s">
        <v>299</v>
      </c>
      <c r="F941" s="153">
        <v>590234.1</v>
      </c>
      <c r="G941" s="154">
        <v>0.21076522669827999</v>
      </c>
      <c r="H941" s="155">
        <v>167954.25</v>
      </c>
      <c r="I941" s="154">
        <v>0.227009047711655</v>
      </c>
      <c r="J941" s="155">
        <v>201094.67</v>
      </c>
      <c r="K941" s="154">
        <v>0.183544342537523</v>
      </c>
      <c r="L941" s="156">
        <v>3.5142552212879399</v>
      </c>
      <c r="M941" s="154">
        <v>-1.32385503136014E-2</v>
      </c>
      <c r="N941" s="156">
        <v>2.9351056395477801</v>
      </c>
      <c r="O941" s="154">
        <v>2.29994628696342E-2</v>
      </c>
      <c r="P941" s="153">
        <v>1990329.84</v>
      </c>
      <c r="Q941" s="154">
        <v>0.11480837306611801</v>
      </c>
      <c r="R941" s="155">
        <v>569162.43999999994</v>
      </c>
      <c r="S941" s="154">
        <v>0.1009647850236</v>
      </c>
      <c r="T941" s="155">
        <v>704087.88</v>
      </c>
      <c r="U941" s="154">
        <v>6.4778127178344996E-2</v>
      </c>
      <c r="V941" s="156">
        <v>3.49694516033068</v>
      </c>
      <c r="W941" s="154">
        <v>1.2574051623477699E-2</v>
      </c>
      <c r="X941" s="156">
        <v>2.8268201975014802</v>
      </c>
      <c r="Y941" s="154">
        <v>4.6986545469667997E-2</v>
      </c>
      <c r="Z941" s="153">
        <v>3977211.34</v>
      </c>
      <c r="AA941" s="154">
        <v>2.66841078215144E-2</v>
      </c>
      <c r="AB941" s="155">
        <v>1137320.8999999999</v>
      </c>
      <c r="AC941" s="154">
        <v>0.117495084458103</v>
      </c>
      <c r="AD941" s="155">
        <v>1422667.59</v>
      </c>
      <c r="AE941" s="154">
        <v>-3.4434085227484298E-2</v>
      </c>
      <c r="AF941" s="156">
        <v>3.4970001342628998</v>
      </c>
      <c r="AG941" s="154">
        <v>-8.1262976365238396E-2</v>
      </c>
      <c r="AH941" s="156">
        <v>2.7956012830797698</v>
      </c>
      <c r="AI941" s="154">
        <v>6.3297794706639099E-2</v>
      </c>
      <c r="AJ941" s="153">
        <v>7158075.1100000003</v>
      </c>
      <c r="AK941" s="154">
        <v>-5.2107552252108898E-2</v>
      </c>
      <c r="AL941" s="155">
        <v>2048913.63</v>
      </c>
      <c r="AM941" s="154">
        <v>6.1477850618685798E-2</v>
      </c>
      <c r="AN941" s="155">
        <v>2568117.0099999998</v>
      </c>
      <c r="AO941" s="154">
        <v>-0.13595511098344401</v>
      </c>
      <c r="AP941" s="156">
        <v>3.49359534008273</v>
      </c>
      <c r="AQ941" s="154">
        <v>-0.10700685163104499</v>
      </c>
      <c r="AR941" s="156">
        <v>2.7872854243506602</v>
      </c>
      <c r="AS941" s="157">
        <v>9.7040743828447407E-2</v>
      </c>
    </row>
    <row r="942" spans="1:45" x14ac:dyDescent="0.2">
      <c r="A942" s="123"/>
      <c r="B942" s="29"/>
      <c r="C942" s="29"/>
      <c r="D942" s="29"/>
      <c r="E942" s="14" t="s">
        <v>300</v>
      </c>
      <c r="F942" s="148">
        <v>187724.08</v>
      </c>
      <c r="G942" s="149">
        <v>0.177688667464699</v>
      </c>
      <c r="H942" s="150">
        <v>47129.599999999999</v>
      </c>
      <c r="I942" s="149">
        <v>0.17838346818725201</v>
      </c>
      <c r="J942" s="150">
        <v>68860.3</v>
      </c>
      <c r="K942" s="149">
        <v>0.237572657203932</v>
      </c>
      <c r="L942" s="151">
        <v>3.9831460483432899</v>
      </c>
      <c r="M942" s="149">
        <v>-5.8962191961324897E-4</v>
      </c>
      <c r="N942" s="151">
        <v>2.7261583234461702</v>
      </c>
      <c r="O942" s="149">
        <v>-4.8388261804789702E-2</v>
      </c>
      <c r="P942" s="148">
        <v>603482.11</v>
      </c>
      <c r="Q942" s="149">
        <v>0.114844383338939</v>
      </c>
      <c r="R942" s="150">
        <v>151462.9</v>
      </c>
      <c r="S942" s="149">
        <v>9.3282275011457097E-2</v>
      </c>
      <c r="T942" s="150">
        <v>218016.55</v>
      </c>
      <c r="U942" s="149">
        <v>0.14423564720455601</v>
      </c>
      <c r="V942" s="151">
        <v>3.9843559710001601</v>
      </c>
      <c r="W942" s="149">
        <v>1.9722361571494498E-2</v>
      </c>
      <c r="X942" s="151">
        <v>2.7680564159005399</v>
      </c>
      <c r="Y942" s="149">
        <v>-2.56863732024269E-2</v>
      </c>
      <c r="Z942" s="148">
        <v>1150523.54</v>
      </c>
      <c r="AA942" s="149">
        <v>9.9704753714665501E-2</v>
      </c>
      <c r="AB942" s="150">
        <v>288862.02</v>
      </c>
      <c r="AC942" s="149">
        <v>8.3672180165786605E-2</v>
      </c>
      <c r="AD942" s="150">
        <v>414497.11</v>
      </c>
      <c r="AE942" s="149">
        <v>0.12627233998499801</v>
      </c>
      <c r="AF942" s="151">
        <v>3.9829519297829501</v>
      </c>
      <c r="AG942" s="149">
        <v>1.47946711582336E-2</v>
      </c>
      <c r="AH942" s="151">
        <v>2.7757094373951099</v>
      </c>
      <c r="AI942" s="149">
        <v>-2.3588953867664599E-2</v>
      </c>
      <c r="AJ942" s="148">
        <v>2170283.66</v>
      </c>
      <c r="AK942" s="149">
        <v>0.124080466328627</v>
      </c>
      <c r="AL942" s="150">
        <v>546570.65</v>
      </c>
      <c r="AM942" s="149">
        <v>0.12538302860088299</v>
      </c>
      <c r="AN942" s="150">
        <v>774706.65</v>
      </c>
      <c r="AO942" s="149">
        <v>0.14699368532614601</v>
      </c>
      <c r="AP942" s="151">
        <v>3.9707285050889598</v>
      </c>
      <c r="AQ942" s="149">
        <v>-1.1574390577717901E-3</v>
      </c>
      <c r="AR942" s="151">
        <v>2.80142639797916</v>
      </c>
      <c r="AS942" s="152">
        <v>-1.9976761241718401E-2</v>
      </c>
    </row>
    <row r="943" spans="1:45" x14ac:dyDescent="0.2">
      <c r="A943" s="123"/>
      <c r="B943" s="29"/>
      <c r="C943" s="29"/>
      <c r="D943" s="29"/>
      <c r="E943" s="14" t="s">
        <v>301</v>
      </c>
      <c r="F943" s="153">
        <v>34599.67</v>
      </c>
      <c r="G943" s="154">
        <v>0.234048874508159</v>
      </c>
      <c r="H943" s="155">
        <v>7936.92</v>
      </c>
      <c r="I943" s="154">
        <v>0.23475904298597799</v>
      </c>
      <c r="J943" s="155">
        <v>12231.39</v>
      </c>
      <c r="K943" s="154">
        <v>0.268108669642876</v>
      </c>
      <c r="L943" s="156">
        <v>4.3593320834782299</v>
      </c>
      <c r="M943" s="154">
        <v>-5.7514741993874895E-4</v>
      </c>
      <c r="N943" s="156">
        <v>2.8287602635514002</v>
      </c>
      <c r="O943" s="154">
        <v>-2.6858735335599199E-2</v>
      </c>
      <c r="P943" s="153">
        <v>112421.32</v>
      </c>
      <c r="Q943" s="154">
        <v>0.28245844008478599</v>
      </c>
      <c r="R943" s="155">
        <v>25489</v>
      </c>
      <c r="S943" s="154">
        <v>0.260100604367762</v>
      </c>
      <c r="T943" s="155">
        <v>39711.85</v>
      </c>
      <c r="U943" s="154">
        <v>0.307594362360949</v>
      </c>
      <c r="V943" s="156">
        <v>4.4105818196084599</v>
      </c>
      <c r="W943" s="154">
        <v>1.77428973841669E-2</v>
      </c>
      <c r="X943" s="156">
        <v>2.8309262852272101</v>
      </c>
      <c r="Y943" s="154">
        <v>-1.9223027415611001E-2</v>
      </c>
      <c r="Z943" s="153">
        <v>216257.23</v>
      </c>
      <c r="AA943" s="154">
        <v>0.30827967246974902</v>
      </c>
      <c r="AB943" s="155">
        <v>48655.73</v>
      </c>
      <c r="AC943" s="154">
        <v>0.29621964033008802</v>
      </c>
      <c r="AD943" s="155">
        <v>75621.95</v>
      </c>
      <c r="AE943" s="154">
        <v>0.34929253181737802</v>
      </c>
      <c r="AF943" s="156">
        <v>4.4446405387402503</v>
      </c>
      <c r="AG943" s="154">
        <v>9.3040035534332193E-3</v>
      </c>
      <c r="AH943" s="156">
        <v>2.8597150695003202</v>
      </c>
      <c r="AI943" s="154">
        <v>-3.0395824760393601E-2</v>
      </c>
      <c r="AJ943" s="153">
        <v>384087.98</v>
      </c>
      <c r="AK943" s="154">
        <v>0.25334836571767899</v>
      </c>
      <c r="AL943" s="155">
        <v>83449.25</v>
      </c>
      <c r="AM943" s="154">
        <v>0.294436247394817</v>
      </c>
      <c r="AN943" s="155">
        <v>137567.01999999999</v>
      </c>
      <c r="AO943" s="154">
        <v>0.39363894436527902</v>
      </c>
      <c r="AP943" s="156">
        <v>4.6026534690245899</v>
      </c>
      <c r="AQ943" s="154">
        <v>-3.1741912172060398E-2</v>
      </c>
      <c r="AR943" s="156">
        <v>2.7920062526614302</v>
      </c>
      <c r="AS943" s="157">
        <v>-0.100664938515688</v>
      </c>
    </row>
    <row r="944" spans="1:45" x14ac:dyDescent="0.2">
      <c r="A944" s="123"/>
      <c r="B944" s="29"/>
      <c r="C944" s="29"/>
      <c r="D944" s="29"/>
      <c r="E944" s="14" t="s">
        <v>302</v>
      </c>
      <c r="F944" s="148">
        <v>130049.65</v>
      </c>
      <c r="G944" s="149">
        <v>7.6623157617971699E-2</v>
      </c>
      <c r="H944" s="150">
        <v>32560.97</v>
      </c>
      <c r="I944" s="149">
        <v>0.107193243330091</v>
      </c>
      <c r="J944" s="150">
        <v>55325.48</v>
      </c>
      <c r="K944" s="149">
        <v>0.14928268348790599</v>
      </c>
      <c r="L944" s="151">
        <v>3.9940348828674299</v>
      </c>
      <c r="M944" s="149">
        <v>-2.7610433766894801E-2</v>
      </c>
      <c r="N944" s="151">
        <v>2.3506284988399599</v>
      </c>
      <c r="O944" s="149">
        <v>-6.3221631121616995E-2</v>
      </c>
      <c r="P944" s="148">
        <v>450735.21</v>
      </c>
      <c r="Q944" s="149">
        <v>9.2308434984359297E-2</v>
      </c>
      <c r="R944" s="150">
        <v>110055.61</v>
      </c>
      <c r="S944" s="149">
        <v>9.7084595215360101E-2</v>
      </c>
      <c r="T944" s="150">
        <v>189543.44</v>
      </c>
      <c r="U944" s="149">
        <v>0.12961416873044701</v>
      </c>
      <c r="V944" s="151">
        <v>4.0955223454760699</v>
      </c>
      <c r="W944" s="149">
        <v>-4.3535022293000802E-3</v>
      </c>
      <c r="X944" s="151">
        <v>2.3780047993219902</v>
      </c>
      <c r="Y944" s="149">
        <v>-3.3025199912298103E-2</v>
      </c>
      <c r="Z944" s="148">
        <v>884837.79</v>
      </c>
      <c r="AA944" s="149">
        <v>9.8746792980395695E-2</v>
      </c>
      <c r="AB944" s="150">
        <v>214474.02</v>
      </c>
      <c r="AC944" s="149">
        <v>6.9481217335732703E-2</v>
      </c>
      <c r="AD944" s="150">
        <v>369491.72</v>
      </c>
      <c r="AE944" s="149">
        <v>9.6869458477217105E-2</v>
      </c>
      <c r="AF944" s="151">
        <v>4.1256175922846001</v>
      </c>
      <c r="AG944" s="149">
        <v>2.73642726681716E-2</v>
      </c>
      <c r="AH944" s="151">
        <v>2.39474321643798</v>
      </c>
      <c r="AI944" s="149">
        <v>1.7115386782534099E-3</v>
      </c>
      <c r="AJ944" s="148">
        <v>1627371.74</v>
      </c>
      <c r="AK944" s="149">
        <v>0.153328420534799</v>
      </c>
      <c r="AL944" s="150">
        <v>397006.8</v>
      </c>
      <c r="AM944" s="149">
        <v>0.14144018763230201</v>
      </c>
      <c r="AN944" s="150">
        <v>682798.14</v>
      </c>
      <c r="AO944" s="149">
        <v>0.13398062412450701</v>
      </c>
      <c r="AP944" s="151">
        <v>4.0991029372796604</v>
      </c>
      <c r="AQ944" s="149">
        <v>1.04151168246113E-2</v>
      </c>
      <c r="AR944" s="151">
        <v>2.3833863109234601</v>
      </c>
      <c r="AS944" s="152">
        <v>1.7061840386584402E-2</v>
      </c>
    </row>
    <row r="945" spans="1:45" x14ac:dyDescent="0.2">
      <c r="A945" s="123"/>
      <c r="B945" s="29"/>
      <c r="C945" s="29"/>
      <c r="D945" s="29"/>
      <c r="E945" s="14" t="s">
        <v>303</v>
      </c>
      <c r="F945" s="153">
        <v>57454.64</v>
      </c>
      <c r="G945" s="154">
        <v>3.87514294108341E-2</v>
      </c>
      <c r="H945" s="155">
        <v>13422.06</v>
      </c>
      <c r="I945" s="154">
        <v>3.2707648557816597E-2</v>
      </c>
      <c r="J945" s="155">
        <v>17829.28</v>
      </c>
      <c r="K945" s="154">
        <v>-1.24202994320772E-2</v>
      </c>
      <c r="L945" s="156">
        <v>4.2806126630338399</v>
      </c>
      <c r="M945" s="154">
        <v>5.8523637947852499E-3</v>
      </c>
      <c r="N945" s="156">
        <v>3.2224879524018899</v>
      </c>
      <c r="O945" s="154">
        <v>5.1815290263139503E-2</v>
      </c>
      <c r="P945" s="153">
        <v>186263.88</v>
      </c>
      <c r="Q945" s="154">
        <v>0.100839359228622</v>
      </c>
      <c r="R945" s="155">
        <v>43654.65</v>
      </c>
      <c r="S945" s="154">
        <v>9.3219804177983798E-2</v>
      </c>
      <c r="T945" s="155">
        <v>57722.52</v>
      </c>
      <c r="U945" s="154">
        <v>5.6199162799259302E-2</v>
      </c>
      <c r="V945" s="156">
        <v>4.2667592112180497</v>
      </c>
      <c r="W945" s="154">
        <v>6.9698289598475903E-3</v>
      </c>
      <c r="X945" s="156">
        <v>3.2268840653526598</v>
      </c>
      <c r="Y945" s="154">
        <v>4.2264942069308697E-2</v>
      </c>
      <c r="Z945" s="153">
        <v>366473.09</v>
      </c>
      <c r="AA945" s="154">
        <v>0.13332761628331299</v>
      </c>
      <c r="AB945" s="155">
        <v>85642.14</v>
      </c>
      <c r="AC945" s="154">
        <v>0.123395571093461</v>
      </c>
      <c r="AD945" s="155">
        <v>113856.84</v>
      </c>
      <c r="AE945" s="154">
        <v>8.6914526205333506E-2</v>
      </c>
      <c r="AF945" s="156">
        <v>4.2791211195796803</v>
      </c>
      <c r="AG945" s="154">
        <v>8.8410934183979408E-3</v>
      </c>
      <c r="AH945" s="156">
        <v>3.21871826058057</v>
      </c>
      <c r="AI945" s="154">
        <v>4.2701692689689499E-2</v>
      </c>
      <c r="AJ945" s="153">
        <v>676457.85</v>
      </c>
      <c r="AK945" s="154">
        <v>0.20633876092390899</v>
      </c>
      <c r="AL945" s="155">
        <v>155902.85</v>
      </c>
      <c r="AM945" s="154">
        <v>0.19503816041994099</v>
      </c>
      <c r="AN945" s="155">
        <v>217750.78</v>
      </c>
      <c r="AO945" s="154">
        <v>0.16301657913585099</v>
      </c>
      <c r="AP945" s="156">
        <v>4.3389703908555903</v>
      </c>
      <c r="AQ945" s="154">
        <v>9.4562674885602192E-3</v>
      </c>
      <c r="AR945" s="156">
        <v>3.1065691245744298</v>
      </c>
      <c r="AS945" s="157">
        <v>3.72498402561438E-2</v>
      </c>
    </row>
    <row r="946" spans="1:45" x14ac:dyDescent="0.2">
      <c r="A946" s="123"/>
      <c r="B946" s="29"/>
      <c r="C946" s="29"/>
      <c r="D946" s="29"/>
      <c r="E946" s="14" t="s">
        <v>304</v>
      </c>
      <c r="F946" s="148">
        <v>199688.52</v>
      </c>
      <c r="G946" s="149">
        <v>0.16258386280418999</v>
      </c>
      <c r="H946" s="150">
        <v>53897.14</v>
      </c>
      <c r="I946" s="149">
        <v>0.18474104450906001</v>
      </c>
      <c r="J946" s="150">
        <v>72436.08</v>
      </c>
      <c r="K946" s="149">
        <v>0.138233386298725</v>
      </c>
      <c r="L946" s="151">
        <v>3.7049928808838501</v>
      </c>
      <c r="M946" s="149">
        <v>-1.8702130569007099E-2</v>
      </c>
      <c r="N946" s="151">
        <v>2.75675492102831</v>
      </c>
      <c r="O946" s="149">
        <v>2.1393219350776E-2</v>
      </c>
      <c r="P946" s="148">
        <v>681993.99</v>
      </c>
      <c r="Q946" s="149">
        <v>9.74774018239076E-2</v>
      </c>
      <c r="R946" s="150">
        <v>184883.73</v>
      </c>
      <c r="S946" s="149">
        <v>9.4917247707888994E-2</v>
      </c>
      <c r="T946" s="150">
        <v>255451.86</v>
      </c>
      <c r="U946" s="149">
        <v>6.1683111032625498E-2</v>
      </c>
      <c r="V946" s="151">
        <v>3.68877234356966</v>
      </c>
      <c r="W946" s="149">
        <v>2.3382169943692199E-3</v>
      </c>
      <c r="X946" s="151">
        <v>2.66975542867451</v>
      </c>
      <c r="Y946" s="149">
        <v>3.3714665345356699E-2</v>
      </c>
      <c r="Z946" s="148">
        <v>1368308.27</v>
      </c>
      <c r="AA946" s="149">
        <v>-3.4692141907369202E-3</v>
      </c>
      <c r="AB946" s="150">
        <v>367901.42</v>
      </c>
      <c r="AC946" s="149">
        <v>3.6893684817609802E-2</v>
      </c>
      <c r="AD946" s="150">
        <v>514525.52</v>
      </c>
      <c r="AE946" s="149">
        <v>-6.5506472549628894E-2</v>
      </c>
      <c r="AF946" s="151">
        <v>3.7192253022562398</v>
      </c>
      <c r="AG946" s="149">
        <v>-3.8926747842472E-2</v>
      </c>
      <c r="AH946" s="151">
        <v>2.65935938415649</v>
      </c>
      <c r="AI946" s="149">
        <v>6.6385969015913496E-2</v>
      </c>
      <c r="AJ946" s="148">
        <v>2448807.92</v>
      </c>
      <c r="AK946" s="149">
        <v>-7.0005525413201694E-2</v>
      </c>
      <c r="AL946" s="150">
        <v>659484.48</v>
      </c>
      <c r="AM946" s="149">
        <v>-2.4682949426986601E-2</v>
      </c>
      <c r="AN946" s="150">
        <v>928117.89</v>
      </c>
      <c r="AO946" s="149">
        <v>-0.145730897533634</v>
      </c>
      <c r="AP946" s="151">
        <v>3.7132153890869399</v>
      </c>
      <c r="AQ946" s="149">
        <v>-4.6469582336930701E-2</v>
      </c>
      <c r="AR946" s="151">
        <v>2.6384664560231701</v>
      </c>
      <c r="AS946" s="152">
        <v>8.8643463636698797E-2</v>
      </c>
    </row>
    <row r="947" spans="1:45" x14ac:dyDescent="0.2">
      <c r="A947" s="123"/>
      <c r="B947" s="29"/>
      <c r="C947" s="29"/>
      <c r="D947" s="29"/>
      <c r="E947" s="14" t="s">
        <v>305</v>
      </c>
      <c r="F947" s="153">
        <v>125322.85</v>
      </c>
      <c r="G947" s="154">
        <v>-4.9349704597372701E-2</v>
      </c>
      <c r="H947" s="155">
        <v>27362.11</v>
      </c>
      <c r="I947" s="154">
        <v>-0.103254450280998</v>
      </c>
      <c r="J947" s="155">
        <v>38135.72</v>
      </c>
      <c r="K947" s="154">
        <v>-0.182766130661946</v>
      </c>
      <c r="L947" s="156">
        <v>4.5801603019650203</v>
      </c>
      <c r="M947" s="154">
        <v>6.0111528516106197E-2</v>
      </c>
      <c r="N947" s="156">
        <v>3.28623269732419</v>
      </c>
      <c r="O947" s="154">
        <v>0.16325366712057399</v>
      </c>
      <c r="P947" s="153">
        <v>426130.75</v>
      </c>
      <c r="Q947" s="154">
        <v>-4.5522598808048799E-2</v>
      </c>
      <c r="R947" s="155">
        <v>91983.9</v>
      </c>
      <c r="S947" s="154">
        <v>-0.116548172159193</v>
      </c>
      <c r="T947" s="155">
        <v>129443.42</v>
      </c>
      <c r="U947" s="154">
        <v>-0.18806978350814099</v>
      </c>
      <c r="V947" s="156">
        <v>4.63266669493248</v>
      </c>
      <c r="W947" s="154">
        <v>8.0395524818522093E-2</v>
      </c>
      <c r="X947" s="156">
        <v>3.29202326390944</v>
      </c>
      <c r="Y947" s="154">
        <v>0.17556580824889301</v>
      </c>
      <c r="Z947" s="153">
        <v>892343.13</v>
      </c>
      <c r="AA947" s="154">
        <v>-1.17753737444254E-2</v>
      </c>
      <c r="AB947" s="155">
        <v>191533.81</v>
      </c>
      <c r="AC947" s="154">
        <v>-6.3292176163297104E-2</v>
      </c>
      <c r="AD947" s="155">
        <v>270682.94</v>
      </c>
      <c r="AE947" s="154">
        <v>-0.143224427878721</v>
      </c>
      <c r="AF947" s="156">
        <v>4.6589326970522897</v>
      </c>
      <c r="AG947" s="154">
        <v>5.4997728328841797E-2</v>
      </c>
      <c r="AH947" s="156">
        <v>3.2966360199870701</v>
      </c>
      <c r="AI947" s="154">
        <v>0.15342297144261799</v>
      </c>
      <c r="AJ947" s="153">
        <v>1629051.7</v>
      </c>
      <c r="AK947" s="154">
        <v>1.6637674274422001E-2</v>
      </c>
      <c r="AL947" s="155">
        <v>357142.13</v>
      </c>
      <c r="AM947" s="154">
        <v>4.2670801356952899E-2</v>
      </c>
      <c r="AN947" s="155">
        <v>525044.42000000004</v>
      </c>
      <c r="AO947" s="154">
        <v>-8.9417135272220394E-2</v>
      </c>
      <c r="AP947" s="156">
        <v>4.5613540469168399</v>
      </c>
      <c r="AQ947" s="154">
        <v>-2.4967733870221501E-2</v>
      </c>
      <c r="AR947" s="156">
        <v>3.1026931016617598</v>
      </c>
      <c r="AS947" s="157">
        <v>0.116469147020845</v>
      </c>
    </row>
    <row r="948" spans="1:45" x14ac:dyDescent="0.2">
      <c r="A948" s="123"/>
      <c r="B948" s="29"/>
      <c r="C948" s="29"/>
      <c r="D948" s="29"/>
      <c r="E948" s="14" t="s">
        <v>306</v>
      </c>
      <c r="F948" s="148">
        <v>92211.64</v>
      </c>
      <c r="G948" s="149">
        <v>-0.14442944962304399</v>
      </c>
      <c r="H948" s="150">
        <v>20072</v>
      </c>
      <c r="I948" s="149">
        <v>-0.18557867248349799</v>
      </c>
      <c r="J948" s="150">
        <v>30078.25</v>
      </c>
      <c r="K948" s="149">
        <v>-0.21292340864814099</v>
      </c>
      <c r="L948" s="151">
        <v>4.59404344360303</v>
      </c>
      <c r="M948" s="149">
        <v>5.0525718654660302E-2</v>
      </c>
      <c r="N948" s="151">
        <v>3.0657249008835299</v>
      </c>
      <c r="O948" s="149">
        <v>8.7023244977281394E-2</v>
      </c>
      <c r="P948" s="148">
        <v>337096.4</v>
      </c>
      <c r="Q948" s="149">
        <v>2.7852602716151701E-2</v>
      </c>
      <c r="R948" s="150">
        <v>76603.45</v>
      </c>
      <c r="S948" s="149">
        <v>2.7845440476340699E-2</v>
      </c>
      <c r="T948" s="150">
        <v>116697.44</v>
      </c>
      <c r="U948" s="149">
        <v>1.3951831452659101E-2</v>
      </c>
      <c r="V948" s="151">
        <v>4.4005380958690496</v>
      </c>
      <c r="W948" s="149">
        <v>6.9682070171888401E-6</v>
      </c>
      <c r="X948" s="151">
        <v>2.8886357747007998</v>
      </c>
      <c r="Y948" s="149">
        <v>1.37094986490406E-2</v>
      </c>
      <c r="Z948" s="148">
        <v>671913.69</v>
      </c>
      <c r="AA948" s="149">
        <v>5.5797982931116E-2</v>
      </c>
      <c r="AB948" s="150">
        <v>152068.87</v>
      </c>
      <c r="AC948" s="149">
        <v>5.5153425804788603E-2</v>
      </c>
      <c r="AD948" s="150">
        <v>234416.27</v>
      </c>
      <c r="AE948" s="149">
        <v>4.2470706449461798E-2</v>
      </c>
      <c r="AF948" s="151">
        <v>4.4184828229472597</v>
      </c>
      <c r="AG948" s="149">
        <v>6.1086578554754003E-4</v>
      </c>
      <c r="AH948" s="151">
        <v>2.86632702585021</v>
      </c>
      <c r="AI948" s="149">
        <v>1.27843174865272E-2</v>
      </c>
      <c r="AJ948" s="148">
        <v>1296051.1399999999</v>
      </c>
      <c r="AK948" s="149">
        <v>0.119004198085974</v>
      </c>
      <c r="AL948" s="150">
        <v>292310.86</v>
      </c>
      <c r="AM948" s="149">
        <v>0.121288832006064</v>
      </c>
      <c r="AN948" s="150">
        <v>447055.03</v>
      </c>
      <c r="AO948" s="149">
        <v>0.107890355650983</v>
      </c>
      <c r="AP948" s="151">
        <v>4.4338111146469199</v>
      </c>
      <c r="AQ948" s="149">
        <v>-2.0375070676505202E-3</v>
      </c>
      <c r="AR948" s="151">
        <v>2.8990863607999202</v>
      </c>
      <c r="AS948" s="152">
        <v>1.0031536404575599E-2</v>
      </c>
    </row>
    <row r="949" spans="1:45" x14ac:dyDescent="0.2">
      <c r="A949" s="123"/>
      <c r="B949" s="29"/>
      <c r="C949" s="29"/>
      <c r="D949" s="29"/>
      <c r="E949" s="14" t="s">
        <v>307</v>
      </c>
      <c r="F949" s="153">
        <v>213669.72</v>
      </c>
      <c r="G949" s="154">
        <v>0.120411077669387</v>
      </c>
      <c r="H949" s="155">
        <v>62907.95</v>
      </c>
      <c r="I949" s="154">
        <v>0.105452848905099</v>
      </c>
      <c r="J949" s="155">
        <v>133181.78</v>
      </c>
      <c r="K949" s="154">
        <v>8.8510725871988202E-2</v>
      </c>
      <c r="L949" s="156">
        <v>3.3965455876403499</v>
      </c>
      <c r="M949" s="154">
        <v>1.3531313234303399E-2</v>
      </c>
      <c r="N949" s="156">
        <v>1.60434648042698</v>
      </c>
      <c r="O949" s="154">
        <v>2.9306419348182001E-2</v>
      </c>
      <c r="P949" s="153">
        <v>683051.15</v>
      </c>
      <c r="Q949" s="154">
        <v>0.13275866029063599</v>
      </c>
      <c r="R949" s="155">
        <v>200056.56</v>
      </c>
      <c r="S949" s="154">
        <v>0.109439559792367</v>
      </c>
      <c r="T949" s="155">
        <v>428062.05</v>
      </c>
      <c r="U949" s="154">
        <v>9.21996736378283E-2</v>
      </c>
      <c r="V949" s="156">
        <v>3.41429018873463</v>
      </c>
      <c r="W949" s="154">
        <v>2.1018811067664799E-2</v>
      </c>
      <c r="X949" s="156">
        <v>1.5956825651795099</v>
      </c>
      <c r="Y949" s="154">
        <v>3.71351389601835E-2</v>
      </c>
      <c r="Z949" s="153">
        <v>1360584.14</v>
      </c>
      <c r="AA949" s="154">
        <v>0.116982682478234</v>
      </c>
      <c r="AB949" s="155">
        <v>396452.2</v>
      </c>
      <c r="AC949" s="154">
        <v>9.4745235461562993E-2</v>
      </c>
      <c r="AD949" s="155">
        <v>847093.06</v>
      </c>
      <c r="AE949" s="154">
        <v>7.8541647976757306E-2</v>
      </c>
      <c r="AF949" s="156">
        <v>3.4318995833545598</v>
      </c>
      <c r="AG949" s="154">
        <v>2.0312896824159099E-2</v>
      </c>
      <c r="AH949" s="156">
        <v>1.6061802465953401</v>
      </c>
      <c r="AI949" s="154">
        <v>3.5641678347413101E-2</v>
      </c>
      <c r="AJ949" s="153">
        <v>2566467.02</v>
      </c>
      <c r="AK949" s="154">
        <v>0.127213311669126</v>
      </c>
      <c r="AL949" s="155">
        <v>759008.29</v>
      </c>
      <c r="AM949" s="154">
        <v>0.189384876291848</v>
      </c>
      <c r="AN949" s="155">
        <v>1626557.73</v>
      </c>
      <c r="AO949" s="154">
        <v>0.19132561020897501</v>
      </c>
      <c r="AP949" s="156">
        <v>3.3813425410676299</v>
      </c>
      <c r="AQ949" s="154">
        <v>-5.22720322596954E-2</v>
      </c>
      <c r="AR949" s="156">
        <v>1.57785178642261</v>
      </c>
      <c r="AS949" s="157">
        <v>-5.3815932428920701E-2</v>
      </c>
    </row>
    <row r="950" spans="1:45" x14ac:dyDescent="0.2">
      <c r="A950" s="123"/>
      <c r="B950" s="29"/>
      <c r="C950" s="29"/>
      <c r="D950" s="29"/>
      <c r="E950" s="14" t="s">
        <v>308</v>
      </c>
      <c r="F950" s="148">
        <v>75366.38</v>
      </c>
      <c r="G950" s="149">
        <v>-2.9331515115374799E-2</v>
      </c>
      <c r="H950" s="150">
        <v>16086.98</v>
      </c>
      <c r="I950" s="149">
        <v>-4.3100674119073999E-2</v>
      </c>
      <c r="J950" s="150">
        <v>25706.560000000001</v>
      </c>
      <c r="K950" s="149">
        <v>-4.9649254793517797E-2</v>
      </c>
      <c r="L950" s="151">
        <v>4.6849302976693004</v>
      </c>
      <c r="M950" s="149">
        <v>1.4389349674819E-2</v>
      </c>
      <c r="N950" s="151">
        <v>2.9317956194838999</v>
      </c>
      <c r="O950" s="149">
        <v>2.1379201079837599E-2</v>
      </c>
      <c r="P950" s="148">
        <v>258196.53</v>
      </c>
      <c r="Q950" s="149">
        <v>-5.4464288190523404E-3</v>
      </c>
      <c r="R950" s="150">
        <v>55398.23</v>
      </c>
      <c r="S950" s="149">
        <v>-7.2945148227252204E-2</v>
      </c>
      <c r="T950" s="150">
        <v>87693.32</v>
      </c>
      <c r="U950" s="149">
        <v>-4.2914633160087999E-2</v>
      </c>
      <c r="V950" s="151">
        <v>4.6607360921097998</v>
      </c>
      <c r="W950" s="149">
        <v>7.2809844292520798E-2</v>
      </c>
      <c r="X950" s="151">
        <v>2.94431240600766</v>
      </c>
      <c r="Y950" s="149">
        <v>3.9148236551507801E-2</v>
      </c>
      <c r="Z950" s="148">
        <v>515568.53</v>
      </c>
      <c r="AA950" s="149">
        <v>3.0013665295808501E-2</v>
      </c>
      <c r="AB950" s="150">
        <v>111448.84</v>
      </c>
      <c r="AC950" s="149">
        <v>-4.4959441417570897E-2</v>
      </c>
      <c r="AD950" s="150">
        <v>176609.36</v>
      </c>
      <c r="AE950" s="149">
        <v>-1.7342676062755101E-3</v>
      </c>
      <c r="AF950" s="151">
        <v>4.6260555964512502</v>
      </c>
      <c r="AG950" s="149">
        <v>7.8502536923313798E-2</v>
      </c>
      <c r="AH950" s="151">
        <v>2.91925937560727</v>
      </c>
      <c r="AI950" s="149">
        <v>3.18030879673252E-2</v>
      </c>
      <c r="AJ950" s="148">
        <v>956267.89</v>
      </c>
      <c r="AK950" s="149">
        <v>5.85714767409658E-2</v>
      </c>
      <c r="AL950" s="150">
        <v>206332.05</v>
      </c>
      <c r="AM950" s="149">
        <v>-1.14061126625531E-2</v>
      </c>
      <c r="AN950" s="150">
        <v>326959.92</v>
      </c>
      <c r="AO950" s="149">
        <v>1.25655275239757E-2</v>
      </c>
      <c r="AP950" s="151">
        <v>4.6346066449686303</v>
      </c>
      <c r="AQ950" s="149">
        <v>7.0784970754763199E-2</v>
      </c>
      <c r="AR950" s="151">
        <v>2.9247251161549102</v>
      </c>
      <c r="AS950" s="152">
        <v>4.5435034046130897E-2</v>
      </c>
    </row>
    <row r="951" spans="1:45" x14ac:dyDescent="0.2">
      <c r="A951" s="123"/>
      <c r="B951" s="29"/>
      <c r="C951" s="29"/>
      <c r="D951" s="29"/>
      <c r="E951" s="14" t="s">
        <v>309</v>
      </c>
      <c r="F951" s="153">
        <v>93809.54</v>
      </c>
      <c r="G951" s="154">
        <v>-4.3863158320668602E-2</v>
      </c>
      <c r="H951" s="155">
        <v>20860.34</v>
      </c>
      <c r="I951" s="154">
        <v>-6.5027907520844905E-2</v>
      </c>
      <c r="J951" s="155">
        <v>35948.9</v>
      </c>
      <c r="K951" s="154">
        <v>-6.4314166847128901E-2</v>
      </c>
      <c r="L951" s="156">
        <v>4.4970283322323601</v>
      </c>
      <c r="M951" s="154">
        <v>2.2636771054905198E-2</v>
      </c>
      <c r="N951" s="156">
        <v>2.6095246307953799</v>
      </c>
      <c r="O951" s="154">
        <v>2.1856704250345398E-2</v>
      </c>
      <c r="P951" s="153">
        <v>320126.77</v>
      </c>
      <c r="Q951" s="154">
        <v>-2.0490835944986199E-2</v>
      </c>
      <c r="R951" s="155">
        <v>71809.09</v>
      </c>
      <c r="S951" s="154">
        <v>-7.9896515555596598E-2</v>
      </c>
      <c r="T951" s="155">
        <v>123059.15</v>
      </c>
      <c r="U951" s="154">
        <v>-3.8304819621905697E-2</v>
      </c>
      <c r="V951" s="156">
        <v>4.4580257179139897</v>
      </c>
      <c r="W951" s="154">
        <v>6.4564128508308102E-2</v>
      </c>
      <c r="X951" s="156">
        <v>2.60140566548688</v>
      </c>
      <c r="Y951" s="154">
        <v>1.85235239194146E-2</v>
      </c>
      <c r="Z951" s="153">
        <v>636606.18000000005</v>
      </c>
      <c r="AA951" s="154">
        <v>-6.4602864681484098E-3</v>
      </c>
      <c r="AB951" s="155">
        <v>143489.22</v>
      </c>
      <c r="AC951" s="154">
        <v>-7.4265963563467693E-2</v>
      </c>
      <c r="AD951" s="155">
        <v>246033.78</v>
      </c>
      <c r="AE951" s="154">
        <v>-3.2456014646762101E-2</v>
      </c>
      <c r="AF951" s="156">
        <v>4.4366132870469297</v>
      </c>
      <c r="AG951" s="154">
        <v>7.3245310668630798E-2</v>
      </c>
      <c r="AH951" s="156">
        <v>2.5874746955479</v>
      </c>
      <c r="AI951" s="154">
        <v>2.68677482079774E-2</v>
      </c>
      <c r="AJ951" s="153">
        <v>1203541.26</v>
      </c>
      <c r="AK951" s="154">
        <v>8.2555691173451198E-2</v>
      </c>
      <c r="AL951" s="155">
        <v>270274.61</v>
      </c>
      <c r="AM951" s="154">
        <v>1.70526417272568E-2</v>
      </c>
      <c r="AN951" s="155">
        <v>463936.98</v>
      </c>
      <c r="AO951" s="154">
        <v>5.63121356423446E-2</v>
      </c>
      <c r="AP951" s="156">
        <v>4.4530311596786696</v>
      </c>
      <c r="AQ951" s="154">
        <v>6.4404777844095401E-2</v>
      </c>
      <c r="AR951" s="156">
        <v>2.5941912627874602</v>
      </c>
      <c r="AS951" s="157">
        <v>2.4844508214560902E-2</v>
      </c>
    </row>
    <row r="952" spans="1:45" x14ac:dyDescent="0.2">
      <c r="A952" s="123"/>
      <c r="B952" s="29"/>
      <c r="C952" s="29"/>
      <c r="D952" s="29"/>
      <c r="E952" s="14" t="s">
        <v>310</v>
      </c>
      <c r="F952" s="148">
        <v>47901.1</v>
      </c>
      <c r="G952" s="149">
        <v>-0.100303523198113</v>
      </c>
      <c r="H952" s="150">
        <v>10258.23</v>
      </c>
      <c r="I952" s="149">
        <v>-9.7085353359316395E-2</v>
      </c>
      <c r="J952" s="150">
        <v>14644.35</v>
      </c>
      <c r="K952" s="149">
        <v>-0.107298955045372</v>
      </c>
      <c r="L952" s="151">
        <v>4.6695287588599603</v>
      </c>
      <c r="M952" s="149">
        <v>-3.5642016117133201E-3</v>
      </c>
      <c r="N952" s="151">
        <v>3.27096115566754</v>
      </c>
      <c r="O952" s="149">
        <v>7.8362536784241706E-3</v>
      </c>
      <c r="P952" s="148">
        <v>157974.98000000001</v>
      </c>
      <c r="Q952" s="149">
        <v>-0.113263253944541</v>
      </c>
      <c r="R952" s="150">
        <v>34720.620000000003</v>
      </c>
      <c r="S952" s="149">
        <v>-0.114927606092717</v>
      </c>
      <c r="T952" s="150">
        <v>49414.89</v>
      </c>
      <c r="U952" s="149">
        <v>-0.103828618063112</v>
      </c>
      <c r="V952" s="151">
        <v>4.5498893740952804</v>
      </c>
      <c r="W952" s="149">
        <v>1.88047007186517E-3</v>
      </c>
      <c r="X952" s="151">
        <v>3.19691048588796</v>
      </c>
      <c r="Y952" s="149">
        <v>-1.05277138632095E-2</v>
      </c>
      <c r="Z952" s="148">
        <v>309557.52</v>
      </c>
      <c r="AA952" s="149">
        <v>-0.110037668742304</v>
      </c>
      <c r="AB952" s="150">
        <v>67886.09</v>
      </c>
      <c r="AC952" s="149">
        <v>-0.123019235392533</v>
      </c>
      <c r="AD952" s="150">
        <v>97550.97</v>
      </c>
      <c r="AE952" s="149">
        <v>-0.107326393639066</v>
      </c>
      <c r="AF952" s="151">
        <v>4.5599550659052497</v>
      </c>
      <c r="AG952" s="149">
        <v>1.4802567141868801E-2</v>
      </c>
      <c r="AH952" s="151">
        <v>3.1732900246917102</v>
      </c>
      <c r="AI952" s="149">
        <v>-3.03725245590082E-3</v>
      </c>
      <c r="AJ952" s="148">
        <v>586892.5</v>
      </c>
      <c r="AK952" s="149">
        <v>-0.13610895793890501</v>
      </c>
      <c r="AL952" s="150">
        <v>126475.03</v>
      </c>
      <c r="AM952" s="149">
        <v>-0.14157025242138599</v>
      </c>
      <c r="AN952" s="150">
        <v>185501.49</v>
      </c>
      <c r="AO952" s="149">
        <v>-0.14437481930540599</v>
      </c>
      <c r="AP952" s="151">
        <v>4.6403823742915904</v>
      </c>
      <c r="AQ952" s="149">
        <v>6.3619585619963297E-3</v>
      </c>
      <c r="AR952" s="151">
        <v>3.1638155574922902</v>
      </c>
      <c r="AS952" s="152">
        <v>9.6606102216278793E-3</v>
      </c>
    </row>
    <row r="953" spans="1:45" x14ac:dyDescent="0.2">
      <c r="A953" s="123"/>
      <c r="B953" s="29"/>
      <c r="C953" s="29"/>
      <c r="D953" s="29"/>
      <c r="E953" s="14" t="s">
        <v>311</v>
      </c>
      <c r="F953" s="153">
        <v>89777.31</v>
      </c>
      <c r="G953" s="154">
        <v>-0.111324977148945</v>
      </c>
      <c r="H953" s="155">
        <v>19190.8</v>
      </c>
      <c r="I953" s="154">
        <v>-7.6384931696724195E-2</v>
      </c>
      <c r="J953" s="155">
        <v>36318.17</v>
      </c>
      <c r="K953" s="154">
        <v>-0.100460269523807</v>
      </c>
      <c r="L953" s="156">
        <v>4.67814317277029</v>
      </c>
      <c r="M953" s="154">
        <v>-3.7829661567136297E-2</v>
      </c>
      <c r="N953" s="156">
        <v>2.4719667868727999</v>
      </c>
      <c r="O953" s="154">
        <v>-1.20780742162285E-2</v>
      </c>
      <c r="P953" s="153">
        <v>291301.25</v>
      </c>
      <c r="Q953" s="154">
        <v>-0.140511285306895</v>
      </c>
      <c r="R953" s="155">
        <v>62534.45</v>
      </c>
      <c r="S953" s="154">
        <v>-0.108933118455157</v>
      </c>
      <c r="T953" s="155">
        <v>118664.99</v>
      </c>
      <c r="U953" s="154">
        <v>-0.13266597371546099</v>
      </c>
      <c r="V953" s="156">
        <v>4.6582523712929396</v>
      </c>
      <c r="W953" s="154">
        <v>-3.5438604560177701E-2</v>
      </c>
      <c r="X953" s="156">
        <v>2.4548204992896401</v>
      </c>
      <c r="Y953" s="154">
        <v>-9.0453174367459508E-3</v>
      </c>
      <c r="Z953" s="153">
        <v>586839.61</v>
      </c>
      <c r="AA953" s="154">
        <v>-0.17235239679904199</v>
      </c>
      <c r="AB953" s="155">
        <v>125333.14</v>
      </c>
      <c r="AC953" s="154">
        <v>-0.164032263690955</v>
      </c>
      <c r="AD953" s="155">
        <v>238797.67</v>
      </c>
      <c r="AE953" s="154">
        <v>-0.17815201823639301</v>
      </c>
      <c r="AF953" s="156">
        <v>4.6822381534524702</v>
      </c>
      <c r="AG953" s="154">
        <v>-9.9526964339822794E-3</v>
      </c>
      <c r="AH953" s="156">
        <v>2.4574762810709201</v>
      </c>
      <c r="AI953" s="154">
        <v>7.0568055967052904E-3</v>
      </c>
      <c r="AJ953" s="153">
        <v>1170733.1100000001</v>
      </c>
      <c r="AK953" s="154">
        <v>-0.14060979127612</v>
      </c>
      <c r="AL953" s="155">
        <v>243185.62</v>
      </c>
      <c r="AM953" s="154">
        <v>-0.16950415134168401</v>
      </c>
      <c r="AN953" s="155">
        <v>476993.23</v>
      </c>
      <c r="AO953" s="154">
        <v>-0.165191137102291</v>
      </c>
      <c r="AP953" s="156">
        <v>4.8141543484355704</v>
      </c>
      <c r="AQ953" s="154">
        <v>3.4791697167713902E-2</v>
      </c>
      <c r="AR953" s="156">
        <v>2.4544019419311298</v>
      </c>
      <c r="AS953" s="157">
        <v>2.9445477783796199E-2</v>
      </c>
    </row>
    <row r="954" spans="1:45" x14ac:dyDescent="0.2">
      <c r="A954" s="123"/>
      <c r="B954" s="29"/>
      <c r="C954" s="29"/>
      <c r="D954" s="29"/>
      <c r="E954" s="14" t="s">
        <v>312</v>
      </c>
      <c r="F954" s="148">
        <v>50007.49</v>
      </c>
      <c r="G954" s="149">
        <v>5.4020201532806403E-3</v>
      </c>
      <c r="H954" s="150">
        <v>11876.99</v>
      </c>
      <c r="I954" s="149">
        <v>1.5658618012156799E-2</v>
      </c>
      <c r="J954" s="150">
        <v>19496.099999999999</v>
      </c>
      <c r="K954" s="149">
        <v>4.4297796894333399E-2</v>
      </c>
      <c r="L954" s="151">
        <v>4.21045146960636</v>
      </c>
      <c r="M954" s="149">
        <v>-1.00984697781135E-2</v>
      </c>
      <c r="N954" s="151">
        <v>2.5649996665999901</v>
      </c>
      <c r="O954" s="149">
        <v>-3.7245866894219298E-2</v>
      </c>
      <c r="P954" s="148">
        <v>168531.67</v>
      </c>
      <c r="Q954" s="149">
        <v>0.106622511642469</v>
      </c>
      <c r="R954" s="150">
        <v>39817.9</v>
      </c>
      <c r="S954" s="149">
        <v>0.116094841110671</v>
      </c>
      <c r="T954" s="150">
        <v>65089.21</v>
      </c>
      <c r="U954" s="149">
        <v>0.12566375017813</v>
      </c>
      <c r="V954" s="151">
        <v>4.2325604815924498</v>
      </c>
      <c r="W954" s="149">
        <v>-8.4870291657078399E-3</v>
      </c>
      <c r="X954" s="151">
        <v>2.5892412889939802</v>
      </c>
      <c r="Y954" s="149">
        <v>-1.6915565178898299E-2</v>
      </c>
      <c r="Z954" s="148">
        <v>344261.25</v>
      </c>
      <c r="AA954" s="149">
        <v>0.14886815739550099</v>
      </c>
      <c r="AB954" s="150">
        <v>82502.31</v>
      </c>
      <c r="AC954" s="149">
        <v>0.174628478974169</v>
      </c>
      <c r="AD954" s="150">
        <v>135130.45000000001</v>
      </c>
      <c r="AE954" s="149">
        <v>0.17997671839377</v>
      </c>
      <c r="AF954" s="151">
        <v>4.1727467994532503</v>
      </c>
      <c r="AG954" s="149">
        <v>-2.1930612138031699E-2</v>
      </c>
      <c r="AH954" s="151">
        <v>2.54762157604004</v>
      </c>
      <c r="AI954" s="149">
        <v>-2.6363707447224799E-2</v>
      </c>
      <c r="AJ954" s="148">
        <v>628114.71</v>
      </c>
      <c r="AK954" s="149">
        <v>0.16478589952596701</v>
      </c>
      <c r="AL954" s="150">
        <v>148159.20000000001</v>
      </c>
      <c r="AM954" s="149">
        <v>0.183190805561155</v>
      </c>
      <c r="AN954" s="150">
        <v>246201.9</v>
      </c>
      <c r="AO954" s="149">
        <v>0.16524731142082599</v>
      </c>
      <c r="AP954" s="151">
        <v>4.2394580289310397</v>
      </c>
      <c r="AQ954" s="149">
        <v>-1.5555315295455599E-2</v>
      </c>
      <c r="AR954" s="151">
        <v>2.55121796379313</v>
      </c>
      <c r="AS954" s="152">
        <v>-3.9597765241536001E-4</v>
      </c>
    </row>
    <row r="955" spans="1:45" x14ac:dyDescent="0.2">
      <c r="A955" s="123"/>
      <c r="B955" s="29"/>
      <c r="C955" s="29"/>
      <c r="D955" s="29"/>
      <c r="E955" s="14" t="s">
        <v>313</v>
      </c>
      <c r="F955" s="153">
        <v>105330.72</v>
      </c>
      <c r="G955" s="154">
        <v>1.3177371968797201E-2</v>
      </c>
      <c r="H955" s="155">
        <v>21776.59</v>
      </c>
      <c r="I955" s="154">
        <v>-6.4531347023431699E-3</v>
      </c>
      <c r="J955" s="155">
        <v>45057.42</v>
      </c>
      <c r="K955" s="154">
        <v>-7.3356937448654002E-3</v>
      </c>
      <c r="L955" s="156">
        <v>4.8368785011794797</v>
      </c>
      <c r="M955" s="154">
        <v>1.9758007756643998E-2</v>
      </c>
      <c r="N955" s="156">
        <v>2.3376997617706499</v>
      </c>
      <c r="O955" s="154">
        <v>2.0664655296259202E-2</v>
      </c>
      <c r="P955" s="153">
        <v>341823.5</v>
      </c>
      <c r="Q955" s="154">
        <v>6.5884375818577403E-4</v>
      </c>
      <c r="R955" s="155">
        <v>70432.149999999994</v>
      </c>
      <c r="S955" s="154">
        <v>-3.1320417266313801E-2</v>
      </c>
      <c r="T955" s="155">
        <v>145815.98000000001</v>
      </c>
      <c r="U955" s="154">
        <v>-3.0710093895153199E-2</v>
      </c>
      <c r="V955" s="156">
        <v>4.85323108835951</v>
      </c>
      <c r="W955" s="154">
        <v>3.3013249783020802E-2</v>
      </c>
      <c r="X955" s="156">
        <v>2.34421151920386</v>
      </c>
      <c r="Y955" s="154">
        <v>3.2362802352288E-2</v>
      </c>
      <c r="Z955" s="153">
        <v>676544.23</v>
      </c>
      <c r="AA955" s="154">
        <v>-1.05896112851221E-2</v>
      </c>
      <c r="AB955" s="155">
        <v>138727.69</v>
      </c>
      <c r="AC955" s="154">
        <v>-2.04287053273664E-2</v>
      </c>
      <c r="AD955" s="155">
        <v>286480.73</v>
      </c>
      <c r="AE955" s="154">
        <v>-1.9826430206212001E-2</v>
      </c>
      <c r="AF955" s="156">
        <v>4.8767786013015897</v>
      </c>
      <c r="AG955" s="154">
        <v>1.00442857970154E-2</v>
      </c>
      <c r="AH955" s="156">
        <v>2.36156976422114</v>
      </c>
      <c r="AI955" s="154">
        <v>9.4236563867287609E-3</v>
      </c>
      <c r="AJ955" s="153">
        <v>1293952.8400000001</v>
      </c>
      <c r="AK955" s="154">
        <v>-3.64457613310678E-3</v>
      </c>
      <c r="AL955" s="155">
        <v>272063</v>
      </c>
      <c r="AM955" s="154">
        <v>2.1090277144174899E-2</v>
      </c>
      <c r="AN955" s="155">
        <v>563951.98</v>
      </c>
      <c r="AO955" s="154">
        <v>2.0670001670131999E-2</v>
      </c>
      <c r="AP955" s="156">
        <v>4.7560779672355302</v>
      </c>
      <c r="AQ955" s="154">
        <v>-2.42239631802793E-2</v>
      </c>
      <c r="AR955" s="156">
        <v>2.2944379767937</v>
      </c>
      <c r="AS955" s="157">
        <v>-2.3822173438479099E-2</v>
      </c>
    </row>
    <row r="956" spans="1:45" x14ac:dyDescent="0.2">
      <c r="A956" s="123"/>
      <c r="B956" s="29"/>
      <c r="C956" s="29"/>
      <c r="D956" s="29"/>
      <c r="E956" s="14" t="s">
        <v>314</v>
      </c>
      <c r="F956" s="148">
        <v>188729.8</v>
      </c>
      <c r="G956" s="149">
        <v>-0.102769446968712</v>
      </c>
      <c r="H956" s="150">
        <v>35537.64</v>
      </c>
      <c r="I956" s="149">
        <v>3.1440714196776701E-2</v>
      </c>
      <c r="J956" s="150">
        <v>71368.75</v>
      </c>
      <c r="K956" s="149">
        <v>3.43186174809126E-3</v>
      </c>
      <c r="L956" s="151">
        <v>5.3107015547458998</v>
      </c>
      <c r="M956" s="149">
        <v>-0.130119123007475</v>
      </c>
      <c r="N956" s="151">
        <v>2.6444319117260702</v>
      </c>
      <c r="O956" s="149">
        <v>-0.10583808703441901</v>
      </c>
      <c r="P956" s="148">
        <v>651913.43999999994</v>
      </c>
      <c r="Q956" s="149">
        <v>-6.3906244022994496E-2</v>
      </c>
      <c r="R956" s="150">
        <v>120799.26</v>
      </c>
      <c r="S956" s="149">
        <v>4.6143888273919603E-2</v>
      </c>
      <c r="T956" s="150">
        <v>242495.09</v>
      </c>
      <c r="U956" s="149">
        <v>1.7312876190516101E-2</v>
      </c>
      <c r="V956" s="151">
        <v>5.3966674961419496</v>
      </c>
      <c r="W956" s="149">
        <v>-0.10519598071589401</v>
      </c>
      <c r="X956" s="151">
        <v>2.68835727766694</v>
      </c>
      <c r="Y956" s="149">
        <v>-7.9836913612700997E-2</v>
      </c>
      <c r="Z956" s="148">
        <v>1319955.33</v>
      </c>
      <c r="AA956" s="149">
        <v>-9.0996292482253799E-2</v>
      </c>
      <c r="AB956" s="150">
        <v>237100.21</v>
      </c>
      <c r="AC956" s="149">
        <v>-5.4455159280496497E-2</v>
      </c>
      <c r="AD956" s="150">
        <v>474865.02</v>
      </c>
      <c r="AE956" s="149">
        <v>-6.2637298516327197E-2</v>
      </c>
      <c r="AF956" s="151">
        <v>5.56707786129755</v>
      </c>
      <c r="AG956" s="149">
        <v>-3.8645584670475998E-2</v>
      </c>
      <c r="AH956" s="151">
        <v>2.7796432131387601</v>
      </c>
      <c r="AI956" s="149">
        <v>-3.0254024318483699E-2</v>
      </c>
      <c r="AJ956" s="148">
        <v>2557820.27</v>
      </c>
      <c r="AK956" s="149">
        <v>-0.156027801922516</v>
      </c>
      <c r="AL956" s="150">
        <v>451660.79</v>
      </c>
      <c r="AM956" s="149">
        <v>-0.19981539766780801</v>
      </c>
      <c r="AN956" s="150">
        <v>913886.17</v>
      </c>
      <c r="AO956" s="149">
        <v>-0.17711292846736801</v>
      </c>
      <c r="AP956" s="151">
        <v>5.6631443920558198</v>
      </c>
      <c r="AQ956" s="149">
        <v>5.4721867451173398E-2</v>
      </c>
      <c r="AR956" s="151">
        <v>2.7988390173362601</v>
      </c>
      <c r="AS956" s="152">
        <v>2.5623353767827099E-2</v>
      </c>
    </row>
    <row r="957" spans="1:45" x14ac:dyDescent="0.2">
      <c r="A957" s="123"/>
      <c r="B957" s="29"/>
      <c r="C957" s="29"/>
      <c r="D957" s="29"/>
      <c r="E957" s="14" t="s">
        <v>315</v>
      </c>
      <c r="F957" s="153">
        <v>239764.69</v>
      </c>
      <c r="G957" s="154">
        <v>0.119041184913365</v>
      </c>
      <c r="H957" s="155">
        <v>61635.89</v>
      </c>
      <c r="I957" s="154">
        <v>6.5685642576600006E-2</v>
      </c>
      <c r="J957" s="155">
        <v>129345.48</v>
      </c>
      <c r="K957" s="154">
        <v>6.95620852252882E-2</v>
      </c>
      <c r="L957" s="156">
        <v>3.8900174881874801</v>
      </c>
      <c r="M957" s="154">
        <v>5.0066867944061302E-2</v>
      </c>
      <c r="N957" s="156">
        <v>1.85367660315614</v>
      </c>
      <c r="O957" s="154">
        <v>4.6261082336005302E-2</v>
      </c>
      <c r="P957" s="153">
        <v>805990.2</v>
      </c>
      <c r="Q957" s="154">
        <v>0.13654034323089601</v>
      </c>
      <c r="R957" s="155">
        <v>206936.85</v>
      </c>
      <c r="S957" s="154">
        <v>7.42392428569323E-2</v>
      </c>
      <c r="T957" s="155">
        <v>429484.34</v>
      </c>
      <c r="U957" s="154">
        <v>7.6334792774565605E-2</v>
      </c>
      <c r="V957" s="156">
        <v>3.89486067851134</v>
      </c>
      <c r="W957" s="154">
        <v>5.79955543313374E-2</v>
      </c>
      <c r="X957" s="156">
        <v>1.8766463056604099</v>
      </c>
      <c r="Y957" s="154">
        <v>5.5935709651393398E-2</v>
      </c>
      <c r="Z957" s="153">
        <v>1651667.33</v>
      </c>
      <c r="AA957" s="154">
        <v>0.14250135355228399</v>
      </c>
      <c r="AB957" s="155">
        <v>424479.8</v>
      </c>
      <c r="AC957" s="154">
        <v>7.88535904405719E-2</v>
      </c>
      <c r="AD957" s="155">
        <v>869135.01</v>
      </c>
      <c r="AE957" s="154">
        <v>6.4245122256341006E-2</v>
      </c>
      <c r="AF957" s="156">
        <v>3.8910387019594301</v>
      </c>
      <c r="AG957" s="154">
        <v>5.8995737397249497E-2</v>
      </c>
      <c r="AH957" s="156">
        <v>1.90035760957322</v>
      </c>
      <c r="AI957" s="154">
        <v>7.3532149369901698E-2</v>
      </c>
      <c r="AJ957" s="153">
        <v>3021327.81</v>
      </c>
      <c r="AK957" s="154">
        <v>0.142775631329216</v>
      </c>
      <c r="AL957" s="155">
        <v>797536.67</v>
      </c>
      <c r="AM957" s="154">
        <v>0.123078016043999</v>
      </c>
      <c r="AN957" s="155">
        <v>1649527.68</v>
      </c>
      <c r="AO957" s="154">
        <v>0.106868348764734</v>
      </c>
      <c r="AP957" s="156">
        <v>3.78832462963741</v>
      </c>
      <c r="AQ957" s="154">
        <v>1.75389554455011E-2</v>
      </c>
      <c r="AR957" s="156">
        <v>1.8316320766439</v>
      </c>
      <c r="AS957" s="157">
        <v>3.2440427630399497E-2</v>
      </c>
    </row>
    <row r="958" spans="1:45" x14ac:dyDescent="0.2">
      <c r="A958" s="123"/>
      <c r="B958" s="29"/>
      <c r="C958" s="29"/>
      <c r="D958" s="29"/>
      <c r="E958" s="14" t="s">
        <v>316</v>
      </c>
      <c r="F958" s="148">
        <v>147410.04999999999</v>
      </c>
      <c r="G958" s="149">
        <v>9.2391250379605896E-2</v>
      </c>
      <c r="H958" s="150">
        <v>33768.269999999997</v>
      </c>
      <c r="I958" s="149">
        <v>0.10276485837056799</v>
      </c>
      <c r="J958" s="150">
        <v>58280.76</v>
      </c>
      <c r="K958" s="149">
        <v>8.9388507362809594E-2</v>
      </c>
      <c r="L958" s="151">
        <v>4.3653420800058802</v>
      </c>
      <c r="M958" s="149">
        <v>-9.4069083832518698E-3</v>
      </c>
      <c r="N958" s="151">
        <v>2.5293089863618801</v>
      </c>
      <c r="O958" s="149">
        <v>2.7563564297784001E-3</v>
      </c>
      <c r="P958" s="148">
        <v>488205.44</v>
      </c>
      <c r="Q958" s="149">
        <v>5.0917505122089403E-2</v>
      </c>
      <c r="R958" s="150">
        <v>112924.91</v>
      </c>
      <c r="S958" s="149">
        <v>7.5227109474917397E-2</v>
      </c>
      <c r="T958" s="150">
        <v>197849.93</v>
      </c>
      <c r="U958" s="149">
        <v>5.5920412018849501E-2</v>
      </c>
      <c r="V958" s="151">
        <v>4.3232749975182596</v>
      </c>
      <c r="W958" s="149">
        <v>-2.2608809002871402E-2</v>
      </c>
      <c r="X958" s="151">
        <v>2.46755427206873</v>
      </c>
      <c r="Y958" s="149">
        <v>-4.73795831562246E-3</v>
      </c>
      <c r="Z958" s="148">
        <v>921442.05</v>
      </c>
      <c r="AA958" s="149">
        <v>4.5851349582107098E-2</v>
      </c>
      <c r="AB958" s="150">
        <v>210365.73</v>
      </c>
      <c r="AC958" s="149">
        <v>5.4979874886285397E-2</v>
      </c>
      <c r="AD958" s="150">
        <v>370669.83</v>
      </c>
      <c r="AE958" s="149">
        <v>3.4270050330387901E-2</v>
      </c>
      <c r="AF958" s="151">
        <v>4.3801908704426298</v>
      </c>
      <c r="AG958" s="149">
        <v>-8.6527956802610103E-3</v>
      </c>
      <c r="AH958" s="151">
        <v>2.48588359619125</v>
      </c>
      <c r="AI958" s="149">
        <v>1.11975583630402E-2</v>
      </c>
      <c r="AJ958" s="148">
        <v>1699558.3999999999</v>
      </c>
      <c r="AK958" s="149">
        <v>7.2815586440248603E-2</v>
      </c>
      <c r="AL958" s="150">
        <v>388801.87</v>
      </c>
      <c r="AM958" s="149">
        <v>8.9162906416116405E-2</v>
      </c>
      <c r="AN958" s="150">
        <v>686372.35</v>
      </c>
      <c r="AO958" s="149">
        <v>5.8038085294438498E-2</v>
      </c>
      <c r="AP958" s="151">
        <v>4.3712711566948004</v>
      </c>
      <c r="AQ958" s="149">
        <v>-1.50090678626382E-2</v>
      </c>
      <c r="AR958" s="151">
        <v>2.47614636574448</v>
      </c>
      <c r="AS958" s="152">
        <v>1.3966889615034801E-2</v>
      </c>
    </row>
    <row r="959" spans="1:45" x14ac:dyDescent="0.2">
      <c r="A959" s="123"/>
      <c r="B959" s="29"/>
      <c r="C959" s="29"/>
      <c r="D959" s="29"/>
      <c r="E959" s="14" t="s">
        <v>317</v>
      </c>
      <c r="F959" s="153">
        <v>83136.289999999994</v>
      </c>
      <c r="G959" s="154">
        <v>-4.0934453469748097E-2</v>
      </c>
      <c r="H959" s="155">
        <v>19174.16</v>
      </c>
      <c r="I959" s="154">
        <v>-0.105600654537754</v>
      </c>
      <c r="J959" s="155">
        <v>24900.46</v>
      </c>
      <c r="K959" s="154">
        <v>-0.17624411306618101</v>
      </c>
      <c r="L959" s="156">
        <v>4.3358504362120698</v>
      </c>
      <c r="M959" s="154">
        <v>7.23012616188628E-2</v>
      </c>
      <c r="N959" s="156">
        <v>3.3387451476800001</v>
      </c>
      <c r="O959" s="154">
        <v>0.16425941440015901</v>
      </c>
      <c r="P959" s="153">
        <v>274635.26</v>
      </c>
      <c r="Q959" s="154">
        <v>6.3465810633679995E-2</v>
      </c>
      <c r="R959" s="155">
        <v>62987.24</v>
      </c>
      <c r="S959" s="154">
        <v>3.70793830885561E-3</v>
      </c>
      <c r="T959" s="155">
        <v>83475.839999999997</v>
      </c>
      <c r="U959" s="154">
        <v>-5.3987288708954799E-2</v>
      </c>
      <c r="V959" s="156">
        <v>4.3601729493148103</v>
      </c>
      <c r="W959" s="154">
        <v>5.9537112385013302E-2</v>
      </c>
      <c r="X959" s="156">
        <v>3.2899969619952301</v>
      </c>
      <c r="Y959" s="154">
        <v>0.124155942029937</v>
      </c>
      <c r="Z959" s="153">
        <v>582403.1</v>
      </c>
      <c r="AA959" s="154">
        <v>0.15380515246936899</v>
      </c>
      <c r="AB959" s="155">
        <v>133439.72</v>
      </c>
      <c r="AC959" s="154">
        <v>0.107851072423508</v>
      </c>
      <c r="AD959" s="155">
        <v>180105.78</v>
      </c>
      <c r="AE959" s="154">
        <v>5.2378854980771002E-2</v>
      </c>
      <c r="AF959" s="156">
        <v>4.3645407829093203</v>
      </c>
      <c r="AG959" s="154">
        <v>4.1480376911431298E-2</v>
      </c>
      <c r="AH959" s="156">
        <v>3.2336724562643102</v>
      </c>
      <c r="AI959" s="154">
        <v>9.6378121822345897E-2</v>
      </c>
      <c r="AJ959" s="153">
        <v>1041020.99</v>
      </c>
      <c r="AK959" s="154">
        <v>0.15125329752495401</v>
      </c>
      <c r="AL959" s="155">
        <v>237133.13</v>
      </c>
      <c r="AM959" s="154">
        <v>0.13362934247019601</v>
      </c>
      <c r="AN959" s="155">
        <v>334415.06</v>
      </c>
      <c r="AO959" s="154">
        <v>9.5383924602197606E-2</v>
      </c>
      <c r="AP959" s="156">
        <v>4.3900276186629803</v>
      </c>
      <c r="AQ959" s="154">
        <v>1.55464880755069E-2</v>
      </c>
      <c r="AR959" s="156">
        <v>3.1129608517032699</v>
      </c>
      <c r="AS959" s="157">
        <v>5.1004375423024197E-2</v>
      </c>
    </row>
    <row r="960" spans="1:45" x14ac:dyDescent="0.2">
      <c r="A960" s="134"/>
      <c r="B960" s="135"/>
      <c r="C960" s="135"/>
      <c r="D960" s="135"/>
      <c r="E960" s="14" t="s">
        <v>318</v>
      </c>
      <c r="F960" s="148">
        <v>164586.29</v>
      </c>
      <c r="G960" s="149">
        <v>0.101097315473733</v>
      </c>
      <c r="H960" s="150">
        <v>41787.06</v>
      </c>
      <c r="I960" s="149">
        <v>0.13716620775874599</v>
      </c>
      <c r="J960" s="150">
        <v>71243.37</v>
      </c>
      <c r="K960" s="149">
        <v>0.15943815152248</v>
      </c>
      <c r="L960" s="151">
        <v>3.9386903505534998</v>
      </c>
      <c r="M960" s="149">
        <v>-3.1718223808374801E-2</v>
      </c>
      <c r="N960" s="151">
        <v>2.3101979875460699</v>
      </c>
      <c r="O960" s="149">
        <v>-5.0318195905610402E-2</v>
      </c>
      <c r="P960" s="148">
        <v>586082.02</v>
      </c>
      <c r="Q960" s="149">
        <v>0.114656058147538</v>
      </c>
      <c r="R960" s="150">
        <v>144264.07</v>
      </c>
      <c r="S960" s="149">
        <v>0.11726186714546601</v>
      </c>
      <c r="T960" s="150">
        <v>249179.85</v>
      </c>
      <c r="U960" s="149">
        <v>0.13185922638887901</v>
      </c>
      <c r="V960" s="151">
        <v>4.0625640188856504</v>
      </c>
      <c r="W960" s="149">
        <v>-2.3323171358076598E-3</v>
      </c>
      <c r="X960" s="151">
        <v>2.35204419619002</v>
      </c>
      <c r="Y960" s="149">
        <v>-1.5199035215913001E-2</v>
      </c>
      <c r="Z960" s="148">
        <v>1146938.96</v>
      </c>
      <c r="AA960" s="149">
        <v>0.118421188124126</v>
      </c>
      <c r="AB960" s="150">
        <v>279096.8</v>
      </c>
      <c r="AC960" s="149">
        <v>8.0431812241328199E-2</v>
      </c>
      <c r="AD960" s="150">
        <v>484003.94</v>
      </c>
      <c r="AE960" s="149">
        <v>9.4585036918198306E-2</v>
      </c>
      <c r="AF960" s="151">
        <v>4.1094665363415102</v>
      </c>
      <c r="AG960" s="149">
        <v>3.5161289636584797E-2</v>
      </c>
      <c r="AH960" s="151">
        <v>2.36968930459533</v>
      </c>
      <c r="AI960" s="149">
        <v>2.1776427049503701E-2</v>
      </c>
      <c r="AJ960" s="148">
        <v>2025499.39</v>
      </c>
      <c r="AK960" s="149">
        <v>0.15051204134614901</v>
      </c>
      <c r="AL960" s="150">
        <v>494300.3</v>
      </c>
      <c r="AM960" s="149">
        <v>0.12688768105509601</v>
      </c>
      <c r="AN960" s="150">
        <v>865580.47</v>
      </c>
      <c r="AO960" s="149">
        <v>0.111602303899124</v>
      </c>
      <c r="AP960" s="151">
        <v>4.0977102178574398</v>
      </c>
      <c r="AQ960" s="149">
        <v>2.0964254635327601E-2</v>
      </c>
      <c r="AR960" s="151">
        <v>2.3400474712651498</v>
      </c>
      <c r="AS960" s="152">
        <v>3.5003289675221601E-2</v>
      </c>
    </row>
    <row r="961" spans="1:45" x14ac:dyDescent="0.2">
      <c r="C961" s="29"/>
      <c r="D961" s="29"/>
      <c r="E961" s="14" t="s">
        <v>344</v>
      </c>
      <c r="F961" s="153">
        <v>39419.89</v>
      </c>
      <c r="G961" s="154">
        <v>4.4622506387476E-3</v>
      </c>
      <c r="H961" s="155">
        <v>9109.18</v>
      </c>
      <c r="I961" s="154">
        <v>-5.9692695188104203E-2</v>
      </c>
      <c r="J961" s="155">
        <v>13788.7</v>
      </c>
      <c r="K961" s="154">
        <v>-2.84906648103616E-2</v>
      </c>
      <c r="L961" s="156">
        <v>4.3274905095738596</v>
      </c>
      <c r="M961" s="154">
        <v>6.8227637388912604E-2</v>
      </c>
      <c r="N961" s="156">
        <v>2.8588547143675598</v>
      </c>
      <c r="O961" s="154">
        <v>3.3919298822462501E-2</v>
      </c>
      <c r="P961" s="153">
        <v>132921.70000000001</v>
      </c>
      <c r="Q961" s="154">
        <v>8.3278010145129103E-2</v>
      </c>
      <c r="R961" s="155">
        <v>30741.69</v>
      </c>
      <c r="S961" s="154">
        <v>1.1755331910898E-2</v>
      </c>
      <c r="T961" s="155">
        <v>46850.33</v>
      </c>
      <c r="U961" s="154">
        <v>3.5868891097449403E-2</v>
      </c>
      <c r="V961" s="156">
        <v>4.3238253980181298</v>
      </c>
      <c r="W961" s="154">
        <v>7.0691674141362404E-2</v>
      </c>
      <c r="X961" s="156">
        <v>2.83715610967948</v>
      </c>
      <c r="Y961" s="154">
        <v>4.5767489935383703E-2</v>
      </c>
      <c r="Z961" s="153">
        <v>264682.12</v>
      </c>
      <c r="AA961" s="154">
        <v>0.134033911147004</v>
      </c>
      <c r="AB961" s="155">
        <v>61031.45</v>
      </c>
      <c r="AC961" s="154">
        <v>6.1614443597136699E-2</v>
      </c>
      <c r="AD961" s="155">
        <v>94240.04</v>
      </c>
      <c r="AE961" s="154">
        <v>9.1916530524754597E-2</v>
      </c>
      <c r="AF961" s="156">
        <v>4.3368151993767103</v>
      </c>
      <c r="AG961" s="154">
        <v>6.8216354804370993E-2</v>
      </c>
      <c r="AH961" s="156">
        <v>2.8085951576421202</v>
      </c>
      <c r="AI961" s="154">
        <v>3.8571978209734202E-2</v>
      </c>
      <c r="AJ961" s="153">
        <v>504544.39</v>
      </c>
      <c r="AK961" s="154">
        <v>0.18582237055331599</v>
      </c>
      <c r="AL961" s="155">
        <v>117068.23</v>
      </c>
      <c r="AM961" s="154">
        <v>0.13673021460415999</v>
      </c>
      <c r="AN961" s="155">
        <v>184274.79</v>
      </c>
      <c r="AO961" s="154">
        <v>0.16674888211368599</v>
      </c>
      <c r="AP961" s="156">
        <v>4.3098318818008998</v>
      </c>
      <c r="AQ961" s="154">
        <v>4.31871655371205E-2</v>
      </c>
      <c r="AR961" s="156">
        <v>2.7380000812916401</v>
      </c>
      <c r="AS961" s="157">
        <v>1.63475523585477E-2</v>
      </c>
    </row>
    <row r="962" spans="1:45" x14ac:dyDescent="0.2">
      <c r="C962" s="29"/>
      <c r="D962" s="29"/>
      <c r="E962" s="14" t="s">
        <v>345</v>
      </c>
      <c r="F962" s="148">
        <v>150336.47</v>
      </c>
      <c r="G962" s="149">
        <v>5.6383565759804799E-2</v>
      </c>
      <c r="H962" s="150">
        <v>50756.44</v>
      </c>
      <c r="I962" s="149">
        <v>7.1566492662125905E-2</v>
      </c>
      <c r="J962" s="150">
        <v>51458.39</v>
      </c>
      <c r="K962" s="149">
        <v>1.4141868420731099E-2</v>
      </c>
      <c r="L962" s="151">
        <v>2.96191911804689</v>
      </c>
      <c r="M962" s="149">
        <v>-1.41689078617993E-2</v>
      </c>
      <c r="N962" s="151">
        <v>2.92151522812898</v>
      </c>
      <c r="O962" s="149">
        <v>4.1652651028848998E-2</v>
      </c>
      <c r="P962" s="148">
        <v>493189.4</v>
      </c>
      <c r="Q962" s="149">
        <v>8.2131414651742396E-2</v>
      </c>
      <c r="R962" s="150">
        <v>165218.74</v>
      </c>
      <c r="S962" s="149">
        <v>7.6795135523606797E-2</v>
      </c>
      <c r="T962" s="150">
        <v>168840.9</v>
      </c>
      <c r="U962" s="149">
        <v>4.7481349360217098E-2</v>
      </c>
      <c r="V962" s="151">
        <v>2.98506936924952</v>
      </c>
      <c r="W962" s="149">
        <v>4.9557050845524704E-3</v>
      </c>
      <c r="X962" s="151">
        <v>2.9210303901483599</v>
      </c>
      <c r="Y962" s="149">
        <v>3.3079410256506202E-2</v>
      </c>
      <c r="Z962" s="148">
        <v>978856.55</v>
      </c>
      <c r="AA962" s="149">
        <v>0.113800370441255</v>
      </c>
      <c r="AB962" s="150">
        <v>329543.7</v>
      </c>
      <c r="AC962" s="149">
        <v>9.5937338655434995E-2</v>
      </c>
      <c r="AD962" s="150">
        <v>339931.93</v>
      </c>
      <c r="AE962" s="149">
        <v>0.10540584712895899</v>
      </c>
      <c r="AF962" s="151">
        <v>2.9703391386332099</v>
      </c>
      <c r="AG962" s="149">
        <v>1.62993185429153E-2</v>
      </c>
      <c r="AH962" s="151">
        <v>2.8795663590648899</v>
      </c>
      <c r="AI962" s="149">
        <v>7.59406450951785E-3</v>
      </c>
      <c r="AJ962" s="148">
        <v>1827895.85</v>
      </c>
      <c r="AK962" s="149">
        <v>0.21952713903721099</v>
      </c>
      <c r="AL962" s="150">
        <v>612977.14</v>
      </c>
      <c r="AM962" s="149">
        <v>0.40085215666261398</v>
      </c>
      <c r="AN962" s="150">
        <v>640092.5</v>
      </c>
      <c r="AO962" s="149">
        <v>0.135685851667115</v>
      </c>
      <c r="AP962" s="151">
        <v>2.9819967674487802</v>
      </c>
      <c r="AQ962" s="149">
        <v>-0.12943908232071399</v>
      </c>
      <c r="AR962" s="151">
        <v>2.8556745314153802</v>
      </c>
      <c r="AS962" s="152">
        <v>7.3824365467811306E-2</v>
      </c>
    </row>
    <row r="963" spans="1:45" x14ac:dyDescent="0.2">
      <c r="A963" s="122" t="s">
        <v>19</v>
      </c>
      <c r="B963" s="28" t="s">
        <v>11</v>
      </c>
      <c r="C963" s="28" t="s">
        <v>110</v>
      </c>
      <c r="D963" s="28" t="s">
        <v>24</v>
      </c>
      <c r="E963" s="14" t="s">
        <v>319</v>
      </c>
      <c r="F963" s="153">
        <v>1063967.25</v>
      </c>
      <c r="G963" s="154">
        <v>-1.94506430311609E-2</v>
      </c>
      <c r="H963" s="155">
        <v>215591.56</v>
      </c>
      <c r="I963" s="154">
        <v>9.1158652189686391E-3</v>
      </c>
      <c r="J963" s="155">
        <v>431928.61</v>
      </c>
      <c r="K963" s="154">
        <v>-1.76619520133955E-3</v>
      </c>
      <c r="L963" s="156">
        <v>4.9351062258652396</v>
      </c>
      <c r="M963" s="154">
        <v>-2.8308452215178401E-2</v>
      </c>
      <c r="N963" s="156">
        <v>2.4632942235523601</v>
      </c>
      <c r="O963" s="154">
        <v>-1.77157372799936E-2</v>
      </c>
      <c r="P963" s="153">
        <v>3498695.07</v>
      </c>
      <c r="Q963" s="154">
        <v>-2.6763255401190001E-2</v>
      </c>
      <c r="R963" s="155">
        <v>703290.31</v>
      </c>
      <c r="S963" s="154">
        <v>-1.19069175111726E-2</v>
      </c>
      <c r="T963" s="155">
        <v>1410133.41</v>
      </c>
      <c r="U963" s="154">
        <v>-2.24034028013382E-2</v>
      </c>
      <c r="V963" s="156">
        <v>4.9747522754863498</v>
      </c>
      <c r="W963" s="154">
        <v>-1.5035362713598699E-2</v>
      </c>
      <c r="X963" s="156">
        <v>2.48110926610837</v>
      </c>
      <c r="Y963" s="154">
        <v>-4.4597665461859701E-3</v>
      </c>
      <c r="Z963" s="153">
        <v>6971751.0199999996</v>
      </c>
      <c r="AA963" s="154">
        <v>-5.0004868081345397E-2</v>
      </c>
      <c r="AB963" s="155">
        <v>1382747.64</v>
      </c>
      <c r="AC963" s="154">
        <v>-4.9461926820782799E-2</v>
      </c>
      <c r="AD963" s="155">
        <v>2771039.14</v>
      </c>
      <c r="AE963" s="154">
        <v>-5.1001084165432399E-2</v>
      </c>
      <c r="AF963" s="156">
        <v>5.0419547416475803</v>
      </c>
      <c r="AG963" s="154">
        <v>-5.7119359642975303E-4</v>
      </c>
      <c r="AH963" s="156">
        <v>2.5159337951466099</v>
      </c>
      <c r="AI963" s="154">
        <v>1.0497547125339799E-3</v>
      </c>
      <c r="AJ963" s="153">
        <v>13337405.529999999</v>
      </c>
      <c r="AK963" s="154">
        <v>-6.6032965060584703E-2</v>
      </c>
      <c r="AL963" s="155">
        <v>2648277.21</v>
      </c>
      <c r="AM963" s="154">
        <v>-7.9139792539255294E-2</v>
      </c>
      <c r="AN963" s="155">
        <v>5387270.8300000001</v>
      </c>
      <c r="AO963" s="154">
        <v>-6.3897437077947705E-2</v>
      </c>
      <c r="AP963" s="156">
        <v>5.0362573372747503</v>
      </c>
      <c r="AQ963" s="154">
        <v>1.4233243409238599E-2</v>
      </c>
      <c r="AR963" s="156">
        <v>2.4757258268376301</v>
      </c>
      <c r="AS963" s="157">
        <v>-2.2812970151165398E-3</v>
      </c>
    </row>
    <row r="964" spans="1:45" x14ac:dyDescent="0.2">
      <c r="A964" s="123"/>
      <c r="B964" s="29"/>
      <c r="C964" s="29"/>
      <c r="D964" s="29"/>
      <c r="E964" s="14" t="s">
        <v>320</v>
      </c>
      <c r="F964" s="148">
        <v>1300213.6599999999</v>
      </c>
      <c r="G964" s="149">
        <v>6.8218763514854702E-2</v>
      </c>
      <c r="H964" s="150">
        <v>313942.58</v>
      </c>
      <c r="I964" s="149">
        <v>5.8706431489233102E-2</v>
      </c>
      <c r="J964" s="150">
        <v>509340.06</v>
      </c>
      <c r="K964" s="149">
        <v>7.9762317490956094E-2</v>
      </c>
      <c r="L964" s="151">
        <v>4.1415651868567798</v>
      </c>
      <c r="M964" s="149">
        <v>8.9848627935896208E-3</v>
      </c>
      <c r="N964" s="151">
        <v>2.5527417969048001</v>
      </c>
      <c r="O964" s="149">
        <v>-1.06908287028625E-2</v>
      </c>
      <c r="P964" s="148">
        <v>4278792.71</v>
      </c>
      <c r="Q964" s="149">
        <v>9.8143340523855802E-2</v>
      </c>
      <c r="R964" s="150">
        <v>1039453.04</v>
      </c>
      <c r="S964" s="149">
        <v>7.8952778315779196E-2</v>
      </c>
      <c r="T964" s="150">
        <v>1688613.29</v>
      </c>
      <c r="U964" s="149">
        <v>9.3422193249863006E-2</v>
      </c>
      <c r="V964" s="151">
        <v>4.1163886634070499</v>
      </c>
      <c r="W964" s="149">
        <v>1.77862855481336E-2</v>
      </c>
      <c r="X964" s="151">
        <v>2.53390917585399</v>
      </c>
      <c r="Y964" s="149">
        <v>4.3177715827776696E-3</v>
      </c>
      <c r="Z964" s="148">
        <v>8508102.3200000003</v>
      </c>
      <c r="AA964" s="149">
        <v>0.111747664801003</v>
      </c>
      <c r="AB964" s="150">
        <v>2070346.76</v>
      </c>
      <c r="AC964" s="149">
        <v>0.10191507002186601</v>
      </c>
      <c r="AD964" s="150">
        <v>3385287.35</v>
      </c>
      <c r="AE964" s="149">
        <v>0.115318569192184</v>
      </c>
      <c r="AF964" s="151">
        <v>4.1095059457576104</v>
      </c>
      <c r="AG964" s="149">
        <v>8.9231875002324205E-3</v>
      </c>
      <c r="AH964" s="151">
        <v>2.5132585332822601</v>
      </c>
      <c r="AI964" s="149">
        <v>-3.2016900729691898E-3</v>
      </c>
      <c r="AJ964" s="148">
        <v>15842923.800000001</v>
      </c>
      <c r="AK964" s="149">
        <v>0.152584572754803</v>
      </c>
      <c r="AL964" s="150">
        <v>3823772.05</v>
      </c>
      <c r="AM964" s="149">
        <v>0.14179888668808099</v>
      </c>
      <c r="AN964" s="150">
        <v>6393100.79</v>
      </c>
      <c r="AO964" s="149">
        <v>0.148572998609596</v>
      </c>
      <c r="AP964" s="151">
        <v>4.1432709881332999</v>
      </c>
      <c r="AQ964" s="149">
        <v>9.4462222659957296E-3</v>
      </c>
      <c r="AR964" s="151">
        <v>2.4781282698970202</v>
      </c>
      <c r="AS964" s="152">
        <v>3.49265928248609E-3</v>
      </c>
    </row>
    <row r="965" spans="1:45" x14ac:dyDescent="0.2">
      <c r="A965" s="123"/>
      <c r="B965" s="29"/>
      <c r="C965" s="29"/>
      <c r="D965" s="29"/>
      <c r="E965" s="14" t="s">
        <v>321</v>
      </c>
      <c r="F965" s="153">
        <v>998165.16</v>
      </c>
      <c r="G965" s="154">
        <v>9.5368981094283295E-2</v>
      </c>
      <c r="H965" s="155">
        <v>226461.28</v>
      </c>
      <c r="I965" s="154">
        <v>8.114143561652E-2</v>
      </c>
      <c r="J965" s="155">
        <v>368428.69</v>
      </c>
      <c r="K965" s="154">
        <v>8.7595224329157395E-2</v>
      </c>
      <c r="L965" s="156">
        <v>4.4076636853770301</v>
      </c>
      <c r="M965" s="154">
        <v>1.3159744885413599E-2</v>
      </c>
      <c r="N965" s="156">
        <v>2.7092492715483201</v>
      </c>
      <c r="O965" s="154">
        <v>7.1476562155013404E-3</v>
      </c>
      <c r="P965" s="153">
        <v>3383960.28</v>
      </c>
      <c r="Q965" s="154">
        <v>0.110323671811559</v>
      </c>
      <c r="R965" s="155">
        <v>772524.6</v>
      </c>
      <c r="S965" s="154">
        <v>8.6107425805478699E-2</v>
      </c>
      <c r="T965" s="155">
        <v>1248204.52</v>
      </c>
      <c r="U965" s="154">
        <v>9.8569944701435097E-2</v>
      </c>
      <c r="V965" s="156">
        <v>4.3803916147136297</v>
      </c>
      <c r="W965" s="154">
        <v>2.2296363537079499E-2</v>
      </c>
      <c r="X965" s="156">
        <v>2.7110623505833802</v>
      </c>
      <c r="Y965" s="154">
        <v>1.06991158522167E-2</v>
      </c>
      <c r="Z965" s="153">
        <v>6634431.9699999997</v>
      </c>
      <c r="AA965" s="154">
        <v>5.5799678260189098E-2</v>
      </c>
      <c r="AB965" s="155">
        <v>1516567.22</v>
      </c>
      <c r="AC965" s="154">
        <v>2.2277737415755901E-2</v>
      </c>
      <c r="AD965" s="155">
        <v>2455995.9700000002</v>
      </c>
      <c r="AE965" s="154">
        <v>1.2210176209884E-2</v>
      </c>
      <c r="AF965" s="156">
        <v>4.3746375910722897</v>
      </c>
      <c r="AG965" s="154">
        <v>3.2791422152236599E-2</v>
      </c>
      <c r="AH965" s="156">
        <v>2.7013203812382498</v>
      </c>
      <c r="AI965" s="154">
        <v>4.30636868456723E-2</v>
      </c>
      <c r="AJ965" s="153">
        <v>12272800.24</v>
      </c>
      <c r="AK965" s="154">
        <v>3.8097273432675598E-2</v>
      </c>
      <c r="AL965" s="155">
        <v>2806553.12</v>
      </c>
      <c r="AM965" s="154">
        <v>1.05099579793878E-2</v>
      </c>
      <c r="AN965" s="155">
        <v>4595211.34</v>
      </c>
      <c r="AO965" s="154">
        <v>-1.43156949932373E-2</v>
      </c>
      <c r="AP965" s="156">
        <v>4.3729085875987304</v>
      </c>
      <c r="AQ965" s="154">
        <v>2.7300389506751E-2</v>
      </c>
      <c r="AR965" s="156">
        <v>2.6707803693746999</v>
      </c>
      <c r="AS965" s="157">
        <v>5.3174193968273997E-2</v>
      </c>
    </row>
    <row r="966" spans="1:45" x14ac:dyDescent="0.2">
      <c r="A966" s="123"/>
      <c r="B966" s="29"/>
      <c r="C966" s="29"/>
      <c r="D966" s="29"/>
      <c r="E966" s="14" t="s">
        <v>322</v>
      </c>
      <c r="F966" s="148">
        <v>2102271.46</v>
      </c>
      <c r="G966" s="149">
        <v>0.15708612619984599</v>
      </c>
      <c r="H966" s="150">
        <v>543121.1</v>
      </c>
      <c r="I966" s="149">
        <v>0.165634523195129</v>
      </c>
      <c r="J966" s="150">
        <v>746585.32</v>
      </c>
      <c r="K966" s="149">
        <v>0.14232743279368601</v>
      </c>
      <c r="L966" s="151">
        <v>3.8707232328112502</v>
      </c>
      <c r="M966" s="149">
        <v>-7.3336854950480498E-3</v>
      </c>
      <c r="N966" s="151">
        <v>2.81584891061078</v>
      </c>
      <c r="O966" s="149">
        <v>1.29198450308296E-2</v>
      </c>
      <c r="P966" s="148">
        <v>6903237.8499999996</v>
      </c>
      <c r="Q966" s="149">
        <v>9.5438123630911101E-2</v>
      </c>
      <c r="R966" s="150">
        <v>1813606.63</v>
      </c>
      <c r="S966" s="149">
        <v>8.8437021134247604E-2</v>
      </c>
      <c r="T966" s="150">
        <v>2525066.7599999998</v>
      </c>
      <c r="U966" s="149">
        <v>7.1409939390096405E-2</v>
      </c>
      <c r="V966" s="151">
        <v>3.8063589621967799</v>
      </c>
      <c r="W966" s="149">
        <v>6.4322531857357599E-3</v>
      </c>
      <c r="X966" s="151">
        <v>2.7338833013666499</v>
      </c>
      <c r="Y966" s="149">
        <v>2.24266952894734E-2</v>
      </c>
      <c r="Z966" s="148">
        <v>13672140.84</v>
      </c>
      <c r="AA966" s="149">
        <v>-1.60630631071014E-3</v>
      </c>
      <c r="AB966" s="150">
        <v>3591254.51</v>
      </c>
      <c r="AC966" s="149">
        <v>2.0259549328321701E-2</v>
      </c>
      <c r="AD966" s="150">
        <v>5034318.2300000004</v>
      </c>
      <c r="AE966" s="149">
        <v>-5.6650465059817703E-2</v>
      </c>
      <c r="AF966" s="151">
        <v>3.8070654145868401</v>
      </c>
      <c r="AG966" s="149">
        <v>-2.1431659868733501E-2</v>
      </c>
      <c r="AH966" s="151">
        <v>2.7157879608258302</v>
      </c>
      <c r="AI966" s="149">
        <v>5.8349696173431401E-2</v>
      </c>
      <c r="AJ966" s="148">
        <v>25290550.870000001</v>
      </c>
      <c r="AK966" s="149">
        <v>-4.8837531551917897E-2</v>
      </c>
      <c r="AL966" s="150">
        <v>6642217.5099999998</v>
      </c>
      <c r="AM966" s="149">
        <v>-1.96157063697299E-2</v>
      </c>
      <c r="AN966" s="150">
        <v>9335374.7699999996</v>
      </c>
      <c r="AO966" s="149">
        <v>-0.120169448354093</v>
      </c>
      <c r="AP966" s="151">
        <v>3.8075463249923001</v>
      </c>
      <c r="AQ966" s="149">
        <v>-2.98065007487852E-2</v>
      </c>
      <c r="AR966" s="151">
        <v>2.7091093280232599</v>
      </c>
      <c r="AS966" s="152">
        <v>8.1074607682961E-2</v>
      </c>
    </row>
    <row r="967" spans="1:45" x14ac:dyDescent="0.2">
      <c r="A967" s="123"/>
      <c r="B967" s="29"/>
      <c r="C967" s="29"/>
      <c r="D967" s="29"/>
      <c r="E967" s="14" t="s">
        <v>323</v>
      </c>
      <c r="F967" s="153">
        <v>1306801.3899999999</v>
      </c>
      <c r="G967" s="154">
        <v>0.61711756723012501</v>
      </c>
      <c r="H967" s="155">
        <v>328319.17</v>
      </c>
      <c r="I967" s="154">
        <v>0.72388109033864401</v>
      </c>
      <c r="J967" s="155">
        <v>589945.87</v>
      </c>
      <c r="K967" s="154">
        <v>0.83607616929490902</v>
      </c>
      <c r="L967" s="156">
        <v>3.9802774537959502</v>
      </c>
      <c r="M967" s="154">
        <v>-6.1932069274886099E-2</v>
      </c>
      <c r="N967" s="156">
        <v>2.21512083812028</v>
      </c>
      <c r="O967" s="154">
        <v>-0.11925355043895999</v>
      </c>
      <c r="P967" s="153">
        <v>3573244.49</v>
      </c>
      <c r="Q967" s="154">
        <v>0.451013295322445</v>
      </c>
      <c r="R967" s="155">
        <v>854068.3</v>
      </c>
      <c r="S967" s="154">
        <v>0.45969596691082598</v>
      </c>
      <c r="T967" s="155">
        <v>1497489.15</v>
      </c>
      <c r="U967" s="154">
        <v>0.51948964300745104</v>
      </c>
      <c r="V967" s="156">
        <v>4.1837924320572499</v>
      </c>
      <c r="W967" s="154">
        <v>-5.9482740140440402E-3</v>
      </c>
      <c r="X967" s="156">
        <v>2.3861571818400198</v>
      </c>
      <c r="Y967" s="154">
        <v>-4.5065359938534201E-2</v>
      </c>
      <c r="Z967" s="153">
        <v>6856047.25</v>
      </c>
      <c r="AA967" s="154">
        <v>0.41164629819156801</v>
      </c>
      <c r="AB967" s="155">
        <v>1601246.97</v>
      </c>
      <c r="AC967" s="154">
        <v>0.39318015338226903</v>
      </c>
      <c r="AD967" s="155">
        <v>2793557.4</v>
      </c>
      <c r="AE967" s="154">
        <v>0.43641806417048701</v>
      </c>
      <c r="AF967" s="156">
        <v>4.2816925673870303</v>
      </c>
      <c r="AG967" s="154">
        <v>1.3254671166875599E-2</v>
      </c>
      <c r="AH967" s="156">
        <v>2.4542353237488501</v>
      </c>
      <c r="AI967" s="154">
        <v>-1.7245512707489401E-2</v>
      </c>
      <c r="AJ967" s="153">
        <v>12633949.85</v>
      </c>
      <c r="AK967" s="154">
        <v>0.398438684717703</v>
      </c>
      <c r="AL967" s="155">
        <v>2928900.46</v>
      </c>
      <c r="AM967" s="154">
        <v>0.35627296266916297</v>
      </c>
      <c r="AN967" s="155">
        <v>5246588.6399999997</v>
      </c>
      <c r="AO967" s="154">
        <v>0.39524793628924498</v>
      </c>
      <c r="AP967" s="156">
        <v>4.3135470196211401</v>
      </c>
      <c r="AQ967" s="154">
        <v>3.1089406932920699E-2</v>
      </c>
      <c r="AR967" s="156">
        <v>2.4080313355765601</v>
      </c>
      <c r="AS967" s="157">
        <v>2.2868684091692298E-3</v>
      </c>
    </row>
    <row r="968" spans="1:45" x14ac:dyDescent="0.2">
      <c r="A968" s="123"/>
      <c r="B968" s="29"/>
      <c r="C968" s="29"/>
      <c r="D968" s="29"/>
      <c r="E968" s="14" t="s">
        <v>324</v>
      </c>
      <c r="F968" s="148">
        <v>994064.61</v>
      </c>
      <c r="G968" s="149">
        <v>0.144776364507191</v>
      </c>
      <c r="H968" s="150">
        <v>218031.62</v>
      </c>
      <c r="I968" s="149">
        <v>8.45015028364305E-2</v>
      </c>
      <c r="J968" s="150">
        <v>322463.56</v>
      </c>
      <c r="K968" s="149">
        <v>8.3034541555424807E-2</v>
      </c>
      <c r="L968" s="151">
        <v>4.55926810065439</v>
      </c>
      <c r="M968" s="149">
        <v>5.55784030848425E-2</v>
      </c>
      <c r="N968" s="151">
        <v>3.0827192070942799</v>
      </c>
      <c r="O968" s="149">
        <v>5.7008175254590399E-2</v>
      </c>
      <c r="P968" s="148">
        <v>3125588.82</v>
      </c>
      <c r="Q968" s="149">
        <v>0.14852756813351101</v>
      </c>
      <c r="R968" s="150">
        <v>692704.01</v>
      </c>
      <c r="S968" s="149">
        <v>0.104314696907146</v>
      </c>
      <c r="T968" s="150">
        <v>1026460.4</v>
      </c>
      <c r="U968" s="149">
        <v>0.10083740011834399</v>
      </c>
      <c r="V968" s="151">
        <v>4.5121563826373698</v>
      </c>
      <c r="W968" s="149">
        <v>4.0036478143586997E-2</v>
      </c>
      <c r="X968" s="151">
        <v>3.0450164662952401</v>
      </c>
      <c r="Y968" s="149">
        <v>4.33217185481162E-2</v>
      </c>
      <c r="Z968" s="148">
        <v>6021110.3300000001</v>
      </c>
      <c r="AA968" s="149">
        <v>0.18828094675714999</v>
      </c>
      <c r="AB968" s="150">
        <v>1334435.05</v>
      </c>
      <c r="AC968" s="149">
        <v>0.14224267895300799</v>
      </c>
      <c r="AD968" s="150">
        <v>1970835.3</v>
      </c>
      <c r="AE968" s="149">
        <v>0.123201848483115</v>
      </c>
      <c r="AF968" s="151">
        <v>4.5121044519926201</v>
      </c>
      <c r="AG968" s="149">
        <v>4.0305154633462202E-2</v>
      </c>
      <c r="AH968" s="151">
        <v>3.05510578687118</v>
      </c>
      <c r="AI968" s="149">
        <v>5.7940697268192599E-2</v>
      </c>
      <c r="AJ968" s="148">
        <v>11047231.82</v>
      </c>
      <c r="AK968" s="149">
        <v>0.20657421505139401</v>
      </c>
      <c r="AL968" s="150">
        <v>2478997.41</v>
      </c>
      <c r="AM968" s="149">
        <v>0.239964565887227</v>
      </c>
      <c r="AN968" s="150">
        <v>3695367.66</v>
      </c>
      <c r="AO968" s="149">
        <v>0.137317904473822</v>
      </c>
      <c r="AP968" s="151">
        <v>4.4563305211359596</v>
      </c>
      <c r="AQ968" s="149">
        <v>-2.6928471792209401E-2</v>
      </c>
      <c r="AR968" s="151">
        <v>2.9894811116033901</v>
      </c>
      <c r="AS968" s="152">
        <v>6.0894416860176298E-2</v>
      </c>
    </row>
    <row r="969" spans="1:45" x14ac:dyDescent="0.2">
      <c r="A969" s="123"/>
      <c r="B969" s="29"/>
      <c r="C969" s="29"/>
      <c r="D969" s="29"/>
      <c r="E969" s="14" t="s">
        <v>325</v>
      </c>
      <c r="F969" s="153">
        <v>1415744.94</v>
      </c>
      <c r="G969" s="154">
        <v>0.147857525898519</v>
      </c>
      <c r="H969" s="155">
        <v>342542.26</v>
      </c>
      <c r="I969" s="154">
        <v>0.18385081103648299</v>
      </c>
      <c r="J969" s="155">
        <v>590447.81999999995</v>
      </c>
      <c r="K969" s="154">
        <v>0.184770312831083</v>
      </c>
      <c r="L969" s="156">
        <v>4.1330519043110199</v>
      </c>
      <c r="M969" s="154">
        <v>-3.0403565045878999E-2</v>
      </c>
      <c r="N969" s="156">
        <v>2.3977477637228</v>
      </c>
      <c r="O969" s="154">
        <v>-3.1156070111478799E-2</v>
      </c>
      <c r="P969" s="153">
        <v>4854659.78</v>
      </c>
      <c r="Q969" s="154">
        <v>0.13816684672962201</v>
      </c>
      <c r="R969" s="155">
        <v>1158525.69</v>
      </c>
      <c r="S969" s="154">
        <v>0.16101480124253201</v>
      </c>
      <c r="T969" s="155">
        <v>2014433.99</v>
      </c>
      <c r="U969" s="154">
        <v>0.15169845269888399</v>
      </c>
      <c r="V969" s="156">
        <v>4.1903773234411403</v>
      </c>
      <c r="W969" s="154">
        <v>-1.9679296498595601E-2</v>
      </c>
      <c r="X969" s="156">
        <v>2.4099373839497198</v>
      </c>
      <c r="Y969" s="154">
        <v>-1.17492612215911E-2</v>
      </c>
      <c r="Z969" s="153">
        <v>9291129.5199999996</v>
      </c>
      <c r="AA969" s="154">
        <v>0.11998498799848099</v>
      </c>
      <c r="AB969" s="155">
        <v>2202193.9</v>
      </c>
      <c r="AC969" s="154">
        <v>0.116951642960686</v>
      </c>
      <c r="AD969" s="155">
        <v>3842117.42</v>
      </c>
      <c r="AE969" s="154">
        <v>0.10829717359886901</v>
      </c>
      <c r="AF969" s="156">
        <v>4.2190333557821598</v>
      </c>
      <c r="AG969" s="154">
        <v>2.7157353291989701E-3</v>
      </c>
      <c r="AH969" s="156">
        <v>2.4182315385873898</v>
      </c>
      <c r="AI969" s="154">
        <v>1.05457405089826E-2</v>
      </c>
      <c r="AJ969" s="153">
        <v>16709246.439999999</v>
      </c>
      <c r="AK969" s="154">
        <v>0.12905239961463</v>
      </c>
      <c r="AL969" s="155">
        <v>3969264.33</v>
      </c>
      <c r="AM969" s="154">
        <v>0.13702368883946101</v>
      </c>
      <c r="AN969" s="155">
        <v>6994020.3899999997</v>
      </c>
      <c r="AO969" s="154">
        <v>0.113820598601754</v>
      </c>
      <c r="AP969" s="156">
        <v>4.2096582769029096</v>
      </c>
      <c r="AQ969" s="154">
        <v>-7.0106624013848802E-3</v>
      </c>
      <c r="AR969" s="156">
        <v>2.3890760261280901</v>
      </c>
      <c r="AS969" s="157">
        <v>1.36752732280199E-2</v>
      </c>
    </row>
    <row r="970" spans="1:45" x14ac:dyDescent="0.2">
      <c r="A970" s="123"/>
      <c r="B970" s="29"/>
      <c r="C970" s="29"/>
      <c r="D970" s="29"/>
      <c r="E970" s="14" t="s">
        <v>326</v>
      </c>
      <c r="F970" s="148">
        <v>1528903.12</v>
      </c>
      <c r="G970" s="149">
        <v>0.1034425598262</v>
      </c>
      <c r="H970" s="150">
        <v>387662.25</v>
      </c>
      <c r="I970" s="149">
        <v>9.9767318546750805E-2</v>
      </c>
      <c r="J970" s="150">
        <v>697265.72</v>
      </c>
      <c r="K970" s="149">
        <v>7.2836633505466E-2</v>
      </c>
      <c r="L970" s="151">
        <v>3.9439050874827299</v>
      </c>
      <c r="M970" s="149">
        <v>3.3418353295913499E-3</v>
      </c>
      <c r="N970" s="151">
        <v>2.19271229912178</v>
      </c>
      <c r="O970" s="149">
        <v>2.8528039931606599E-2</v>
      </c>
      <c r="P970" s="148">
        <v>5084921.57</v>
      </c>
      <c r="Q970" s="149">
        <v>0.121756157374258</v>
      </c>
      <c r="R970" s="150">
        <v>1280347.6100000001</v>
      </c>
      <c r="S970" s="149">
        <v>0.105646601750592</v>
      </c>
      <c r="T970" s="150">
        <v>2300484.54</v>
      </c>
      <c r="U970" s="149">
        <v>7.6410403171957006E-2</v>
      </c>
      <c r="V970" s="151">
        <v>3.97151643060434</v>
      </c>
      <c r="W970" s="149">
        <v>1.45702574386421E-2</v>
      </c>
      <c r="X970" s="151">
        <v>2.2103698075710598</v>
      </c>
      <c r="Y970" s="149">
        <v>4.21268264118193E-2</v>
      </c>
      <c r="Z970" s="148">
        <v>10227152.48</v>
      </c>
      <c r="AA970" s="149">
        <v>0.13229360474164001</v>
      </c>
      <c r="AB970" s="150">
        <v>2567315.61</v>
      </c>
      <c r="AC970" s="149">
        <v>0.113688532210732</v>
      </c>
      <c r="AD970" s="150">
        <v>4599933.95</v>
      </c>
      <c r="AE970" s="149">
        <v>8.0304564211645502E-2</v>
      </c>
      <c r="AF970" s="151">
        <v>3.9835976691622998</v>
      </c>
      <c r="AG970" s="149">
        <v>1.6705813154038299E-2</v>
      </c>
      <c r="AH970" s="151">
        <v>2.2233259414518298</v>
      </c>
      <c r="AI970" s="149">
        <v>4.8124429214027598E-2</v>
      </c>
      <c r="AJ970" s="148">
        <v>18840424.940000001</v>
      </c>
      <c r="AK970" s="149">
        <v>0.13305585838189299</v>
      </c>
      <c r="AL970" s="150">
        <v>4766471.47</v>
      </c>
      <c r="AM970" s="149">
        <v>0.16765055543410401</v>
      </c>
      <c r="AN970" s="150">
        <v>8689896.0299999993</v>
      </c>
      <c r="AO970" s="149">
        <v>0.12269325779762701</v>
      </c>
      <c r="AP970" s="151">
        <v>3.9526985650876001</v>
      </c>
      <c r="AQ970" s="149">
        <v>-2.9627611524022698E-2</v>
      </c>
      <c r="AR970" s="151">
        <v>2.16808404553489</v>
      </c>
      <c r="AS970" s="152">
        <v>9.2301263165987107E-3</v>
      </c>
    </row>
    <row r="971" spans="1:45" x14ac:dyDescent="0.2">
      <c r="A971" s="123"/>
      <c r="B971" s="29"/>
      <c r="C971" s="29"/>
      <c r="D971" s="29"/>
      <c r="E971" s="14" t="s">
        <v>327</v>
      </c>
      <c r="F971" s="153">
        <v>10710131.5</v>
      </c>
      <c r="G971" s="154">
        <v>0.14844255505219101</v>
      </c>
      <c r="H971" s="155">
        <v>2575671.79</v>
      </c>
      <c r="I971" s="154">
        <v>0.16077464143863601</v>
      </c>
      <c r="J971" s="155">
        <v>4256405.66</v>
      </c>
      <c r="K971" s="154">
        <v>0.16166086584808601</v>
      </c>
      <c r="L971" s="156">
        <v>4.1581895416884596</v>
      </c>
      <c r="M971" s="154">
        <v>-1.06240142971771E-2</v>
      </c>
      <c r="N971" s="156">
        <v>2.5162384310897701</v>
      </c>
      <c r="O971" s="154">
        <v>-1.1378803560060199E-2</v>
      </c>
      <c r="P971" s="153">
        <v>34703100.539999999</v>
      </c>
      <c r="Q971" s="154">
        <v>0.125878509842237</v>
      </c>
      <c r="R971" s="155">
        <v>8314520.2000000002</v>
      </c>
      <c r="S971" s="154">
        <v>0.120416766588613</v>
      </c>
      <c r="T971" s="155">
        <v>13710885.869999999</v>
      </c>
      <c r="U971" s="154">
        <v>0.116157840457646</v>
      </c>
      <c r="V971" s="156">
        <v>4.1737947235969202</v>
      </c>
      <c r="W971" s="154">
        <v>4.87474252126208E-3</v>
      </c>
      <c r="X971" s="156">
        <v>2.5310618780608398</v>
      </c>
      <c r="Y971" s="154">
        <v>8.7090454703121403E-3</v>
      </c>
      <c r="Z971" s="153">
        <v>68181865.930000007</v>
      </c>
      <c r="AA971" s="154">
        <v>9.5794047217908004E-2</v>
      </c>
      <c r="AB971" s="155">
        <v>16266107.42</v>
      </c>
      <c r="AC971" s="154">
        <v>8.9383848035506294E-2</v>
      </c>
      <c r="AD971" s="155">
        <v>26853084.309999999</v>
      </c>
      <c r="AE971" s="154">
        <v>6.8040454793767496E-2</v>
      </c>
      <c r="AF971" s="156">
        <v>4.1916522600955499</v>
      </c>
      <c r="AG971" s="154">
        <v>5.8842429084672099E-3</v>
      </c>
      <c r="AH971" s="156">
        <v>2.5390701918218501</v>
      </c>
      <c r="AI971" s="154">
        <v>2.5985525454182801E-2</v>
      </c>
      <c r="AJ971" s="153">
        <v>125974534.18000001</v>
      </c>
      <c r="AK971" s="154">
        <v>8.5473064143517005E-2</v>
      </c>
      <c r="AL971" s="155">
        <v>30064453.030000001</v>
      </c>
      <c r="AM971" s="154">
        <v>9.2893050703603403E-2</v>
      </c>
      <c r="AN971" s="155">
        <v>50336830.140000001</v>
      </c>
      <c r="AO971" s="154">
        <v>5.6995684470303502E-2</v>
      </c>
      <c r="AP971" s="156">
        <v>4.1901488796185804</v>
      </c>
      <c r="AQ971" s="154">
        <v>-6.7893071104343904E-3</v>
      </c>
      <c r="AR971" s="156">
        <v>2.5026314495694599</v>
      </c>
      <c r="AS971" s="157">
        <v>2.6941812621954501E-2</v>
      </c>
    </row>
    <row r="972" spans="1:45" x14ac:dyDescent="0.2">
      <c r="A972" s="122" t="s">
        <v>19</v>
      </c>
      <c r="B972" s="28" t="s">
        <v>11</v>
      </c>
      <c r="C972" s="28" t="s">
        <v>111</v>
      </c>
      <c r="D972" s="28" t="s">
        <v>23</v>
      </c>
      <c r="E972" s="14" t="s">
        <v>271</v>
      </c>
      <c r="F972" s="148">
        <v>44480.46</v>
      </c>
      <c r="G972" s="149">
        <v>0.29156409465719602</v>
      </c>
      <c r="H972" s="150">
        <v>7772.25</v>
      </c>
      <c r="I972" s="149">
        <v>0.24931283574604299</v>
      </c>
      <c r="J972" s="150">
        <v>14670.04</v>
      </c>
      <c r="K972" s="149">
        <v>0.26701680109790599</v>
      </c>
      <c r="L972" s="151">
        <v>5.7229836919810904</v>
      </c>
      <c r="M972" s="149">
        <v>3.3819598824438503E-2</v>
      </c>
      <c r="N972" s="151">
        <v>3.0320612622733099</v>
      </c>
      <c r="O972" s="149">
        <v>1.93740868613736E-2</v>
      </c>
      <c r="P972" s="148">
        <v>126912.56</v>
      </c>
      <c r="Q972" s="149">
        <v>0.14201653321513</v>
      </c>
      <c r="R972" s="150">
        <v>24369.08</v>
      </c>
      <c r="S972" s="149">
        <v>0.13730448195155201</v>
      </c>
      <c r="T972" s="150">
        <v>46292.47</v>
      </c>
      <c r="U972" s="149">
        <v>0.14223876722766399</v>
      </c>
      <c r="V972" s="151">
        <v>5.2079339884804803</v>
      </c>
      <c r="W972" s="149">
        <v>4.1431747947498904E-3</v>
      </c>
      <c r="X972" s="151">
        <v>2.7415378786225899</v>
      </c>
      <c r="Y972" s="149">
        <v>-1.94560033252597E-4</v>
      </c>
      <c r="Z972" s="148">
        <v>239343.69</v>
      </c>
      <c r="AA972" s="149">
        <v>3.6507236665546901E-2</v>
      </c>
      <c r="AB972" s="150">
        <v>47171.92</v>
      </c>
      <c r="AC972" s="149">
        <v>7.7644347520559404E-2</v>
      </c>
      <c r="AD972" s="150">
        <v>90087.47</v>
      </c>
      <c r="AE972" s="149">
        <v>8.3101293794757794E-2</v>
      </c>
      <c r="AF972" s="151">
        <v>5.0738594061891096</v>
      </c>
      <c r="AG972" s="149">
        <v>-3.8173179258686303E-2</v>
      </c>
      <c r="AH972" s="151">
        <v>2.6567922264883199</v>
      </c>
      <c r="AI972" s="149">
        <v>-4.30191131671201E-2</v>
      </c>
      <c r="AJ972" s="148">
        <v>492882.7</v>
      </c>
      <c r="AK972" s="149">
        <v>-0.102095293823168</v>
      </c>
      <c r="AL972" s="150">
        <v>98052.86</v>
      </c>
      <c r="AM972" s="149">
        <v>-6.4905402276357202E-2</v>
      </c>
      <c r="AN972" s="150">
        <v>178860.89</v>
      </c>
      <c r="AO972" s="149">
        <v>-4.8787199077276001E-2</v>
      </c>
      <c r="AP972" s="151">
        <v>5.0267039635559803</v>
      </c>
      <c r="AQ972" s="149">
        <v>-3.9771261257785399E-2</v>
      </c>
      <c r="AR972" s="151">
        <v>2.7556762129496302</v>
      </c>
      <c r="AS972" s="152">
        <v>-5.6042238597063102E-2</v>
      </c>
    </row>
    <row r="973" spans="1:45" x14ac:dyDescent="0.2">
      <c r="A973" s="123"/>
      <c r="B973" s="29"/>
      <c r="C973" s="29"/>
      <c r="D973" s="29"/>
      <c r="E973" s="14" t="s">
        <v>272</v>
      </c>
      <c r="F973" s="153">
        <v>119405.1</v>
      </c>
      <c r="G973" s="154">
        <v>1.1476653210721599E-3</v>
      </c>
      <c r="H973" s="155">
        <v>24899.68</v>
      </c>
      <c r="I973" s="154">
        <v>2.8630160980623501E-2</v>
      </c>
      <c r="J973" s="155">
        <v>48412.77</v>
      </c>
      <c r="K973" s="154">
        <v>5.6824939030300101E-2</v>
      </c>
      <c r="L973" s="156">
        <v>4.7954471704054003</v>
      </c>
      <c r="M973" s="154">
        <v>-2.6717567403770799E-2</v>
      </c>
      <c r="N973" s="156">
        <v>2.4663967791968902</v>
      </c>
      <c r="O973" s="154">
        <v>-5.2683535042535201E-2</v>
      </c>
      <c r="P973" s="153">
        <v>426011.99</v>
      </c>
      <c r="Q973" s="154">
        <v>6.3703217976218293E-2</v>
      </c>
      <c r="R973" s="155">
        <v>87016.9</v>
      </c>
      <c r="S973" s="154">
        <v>5.9012926332694497E-2</v>
      </c>
      <c r="T973" s="155">
        <v>166829</v>
      </c>
      <c r="U973" s="154">
        <v>8.0226409249689004E-2</v>
      </c>
      <c r="V973" s="156">
        <v>4.8957385289524202</v>
      </c>
      <c r="W973" s="154">
        <v>4.4289276616914699E-3</v>
      </c>
      <c r="X973" s="156">
        <v>2.5535847484550001</v>
      </c>
      <c r="Y973" s="154">
        <v>-1.5296044543983599E-2</v>
      </c>
      <c r="Z973" s="153">
        <v>801641.04</v>
      </c>
      <c r="AA973" s="154">
        <v>6.2266486595919497E-2</v>
      </c>
      <c r="AB973" s="155">
        <v>164279.38</v>
      </c>
      <c r="AC973" s="154">
        <v>6.4958361902714701E-2</v>
      </c>
      <c r="AD973" s="155">
        <v>314251.64</v>
      </c>
      <c r="AE973" s="154">
        <v>8.0650382728776407E-2</v>
      </c>
      <c r="AF973" s="156">
        <v>4.8797423024119002</v>
      </c>
      <c r="AG973" s="154">
        <v>-2.5276812719566199E-3</v>
      </c>
      <c r="AH973" s="156">
        <v>2.5509526060070802</v>
      </c>
      <c r="AI973" s="154">
        <v>-1.7011881387979801E-2</v>
      </c>
      <c r="AJ973" s="153">
        <v>1505642.13</v>
      </c>
      <c r="AK973" s="154">
        <v>0.42818622124186201</v>
      </c>
      <c r="AL973" s="155">
        <v>304725.15999999997</v>
      </c>
      <c r="AM973" s="154">
        <v>0.50962904783860696</v>
      </c>
      <c r="AN973" s="155">
        <v>583708.87</v>
      </c>
      <c r="AO973" s="154">
        <v>0.516548771968806</v>
      </c>
      <c r="AP973" s="156">
        <v>4.9409839673232101</v>
      </c>
      <c r="AQ973" s="154">
        <v>-5.3948900038291003E-2</v>
      </c>
      <c r="AR973" s="156">
        <v>2.5794402096373799</v>
      </c>
      <c r="AS973" s="157">
        <v>-5.8265551599920001E-2</v>
      </c>
    </row>
    <row r="974" spans="1:45" x14ac:dyDescent="0.2">
      <c r="A974" s="123"/>
      <c r="B974" s="29"/>
      <c r="C974" s="29"/>
      <c r="D974" s="29"/>
      <c r="E974" s="14" t="s">
        <v>273</v>
      </c>
      <c r="F974" s="148">
        <v>109579.92</v>
      </c>
      <c r="G974" s="149">
        <v>0.65611310665312705</v>
      </c>
      <c r="H974" s="150">
        <v>22250.38</v>
      </c>
      <c r="I974" s="149">
        <v>1.56804392261144</v>
      </c>
      <c r="J974" s="150">
        <v>32356.29</v>
      </c>
      <c r="K974" s="149">
        <v>0.63537019908720105</v>
      </c>
      <c r="L974" s="151">
        <v>4.9248561148169196</v>
      </c>
      <c r="M974" s="149">
        <v>-0.35510717240029699</v>
      </c>
      <c r="N974" s="151">
        <v>3.3866651584591398</v>
      </c>
      <c r="O974" s="149">
        <v>1.2683921706231499E-2</v>
      </c>
      <c r="P974" s="148">
        <v>371398.03</v>
      </c>
      <c r="Q974" s="149">
        <v>0.70302931729622098</v>
      </c>
      <c r="R974" s="150">
        <v>80932.95</v>
      </c>
      <c r="S974" s="149">
        <v>1.82533450350213</v>
      </c>
      <c r="T974" s="150">
        <v>113445.36</v>
      </c>
      <c r="U974" s="149">
        <v>0.71461554540531502</v>
      </c>
      <c r="V974" s="151">
        <v>4.5889595028971497</v>
      </c>
      <c r="W974" s="149">
        <v>-0.39722913687379702</v>
      </c>
      <c r="X974" s="151">
        <v>3.2738053808459</v>
      </c>
      <c r="Y974" s="149">
        <v>-6.7573329427358299E-3</v>
      </c>
      <c r="Z974" s="148">
        <v>685504.97</v>
      </c>
      <c r="AA974" s="149">
        <v>0.64810132650638896</v>
      </c>
      <c r="AB974" s="150">
        <v>145423.06</v>
      </c>
      <c r="AC974" s="149">
        <v>1.6670714935084301</v>
      </c>
      <c r="AD974" s="150">
        <v>207545.73</v>
      </c>
      <c r="AE974" s="149">
        <v>0.643752499240279</v>
      </c>
      <c r="AF974" s="151">
        <v>4.7138670441950499</v>
      </c>
      <c r="AG974" s="149">
        <v>-0.38205581270775302</v>
      </c>
      <c r="AH974" s="151">
        <v>3.3029104959181801</v>
      </c>
      <c r="AI974" s="149">
        <v>2.6456703598138199E-3</v>
      </c>
      <c r="AJ974" s="148">
        <v>1198354.01</v>
      </c>
      <c r="AK974" s="149">
        <v>0.39504019730238898</v>
      </c>
      <c r="AL974" s="150">
        <v>228327.15</v>
      </c>
      <c r="AM974" s="149">
        <v>1.04559962135374</v>
      </c>
      <c r="AN974" s="150">
        <v>366698.79</v>
      </c>
      <c r="AO974" s="149">
        <v>0.39286770375828201</v>
      </c>
      <c r="AP974" s="151">
        <v>5.2484078656436601</v>
      </c>
      <c r="AQ974" s="149">
        <v>-0.31802871747738198</v>
      </c>
      <c r="AR974" s="151">
        <v>3.2679519067952199</v>
      </c>
      <c r="AS974" s="152">
        <v>1.55972712860271E-3</v>
      </c>
    </row>
    <row r="975" spans="1:45" x14ac:dyDescent="0.2">
      <c r="A975" s="123"/>
      <c r="B975" s="29"/>
      <c r="C975" s="29"/>
      <c r="D975" s="29"/>
      <c r="E975" s="14" t="s">
        <v>274</v>
      </c>
      <c r="F975" s="153">
        <v>49091.67</v>
      </c>
      <c r="G975" s="154">
        <v>0.13561812513489199</v>
      </c>
      <c r="H975" s="155">
        <v>9608.1200000000008</v>
      </c>
      <c r="I975" s="154">
        <v>0.10896149269338801</v>
      </c>
      <c r="J975" s="155">
        <v>15233</v>
      </c>
      <c r="K975" s="154">
        <v>0.140307275868574</v>
      </c>
      <c r="L975" s="156">
        <v>5.1093939293014596</v>
      </c>
      <c r="M975" s="154">
        <v>2.4037473453439501E-2</v>
      </c>
      <c r="N975" s="156">
        <v>3.2227184402284501</v>
      </c>
      <c r="O975" s="154">
        <v>-4.11218171883537E-3</v>
      </c>
      <c r="P975" s="153">
        <v>168231.18</v>
      </c>
      <c r="Q975" s="154">
        <v>0.17366081656583801</v>
      </c>
      <c r="R975" s="155">
        <v>33631.68</v>
      </c>
      <c r="S975" s="154">
        <v>0.14808341435172501</v>
      </c>
      <c r="T975" s="155">
        <v>53039.89</v>
      </c>
      <c r="U975" s="154">
        <v>0.188392136161701</v>
      </c>
      <c r="V975" s="156">
        <v>5.0021640310564299</v>
      </c>
      <c r="W975" s="154">
        <v>2.2278348327638701E-2</v>
      </c>
      <c r="X975" s="156">
        <v>3.17178598975224</v>
      </c>
      <c r="Y975" s="154">
        <v>-1.2396008983568499E-2</v>
      </c>
      <c r="Z975" s="153">
        <v>297728.56</v>
      </c>
      <c r="AA975" s="154">
        <v>0.15543265929082101</v>
      </c>
      <c r="AB975" s="155">
        <v>59640.79</v>
      </c>
      <c r="AC975" s="154">
        <v>0.13425317435488299</v>
      </c>
      <c r="AD975" s="155">
        <v>93874.83</v>
      </c>
      <c r="AE975" s="154">
        <v>0.17117442277682901</v>
      </c>
      <c r="AF975" s="156">
        <v>4.9920291129611103</v>
      </c>
      <c r="AG975" s="154">
        <v>1.86726256666499E-2</v>
      </c>
      <c r="AH975" s="156">
        <v>3.1715483266387801</v>
      </c>
      <c r="AI975" s="154">
        <v>-1.34410068900625E-2</v>
      </c>
      <c r="AJ975" s="153">
        <v>563580.91</v>
      </c>
      <c r="AK975" s="154">
        <v>0.222972971360132</v>
      </c>
      <c r="AL975" s="155">
        <v>111446.67</v>
      </c>
      <c r="AM975" s="154">
        <v>0.25804114939067002</v>
      </c>
      <c r="AN975" s="155">
        <v>177298.83</v>
      </c>
      <c r="AO975" s="154">
        <v>0.27165069525970198</v>
      </c>
      <c r="AP975" s="156">
        <v>5.0569560310774699</v>
      </c>
      <c r="AQ975" s="154">
        <v>-2.7875223356185998E-2</v>
      </c>
      <c r="AR975" s="156">
        <v>3.17870631182394</v>
      </c>
      <c r="AS975" s="157">
        <v>-3.8279162730005298E-2</v>
      </c>
    </row>
    <row r="976" spans="1:45" x14ac:dyDescent="0.2">
      <c r="A976" s="123"/>
      <c r="B976" s="29"/>
      <c r="C976" s="29"/>
      <c r="D976" s="29"/>
      <c r="E976" s="14" t="s">
        <v>275</v>
      </c>
      <c r="F976" s="148">
        <v>178468.15</v>
      </c>
      <c r="G976" s="149">
        <v>2.2301150035664299</v>
      </c>
      <c r="H976" s="150">
        <v>48328.43</v>
      </c>
      <c r="I976" s="149">
        <v>4.2710576486807197</v>
      </c>
      <c r="J976" s="150">
        <v>56577.73</v>
      </c>
      <c r="K976" s="149">
        <v>2.2668200636299098</v>
      </c>
      <c r="L976" s="151">
        <v>3.6928191128906902</v>
      </c>
      <c r="M976" s="149">
        <v>-0.38719793657068302</v>
      </c>
      <c r="N976" s="151">
        <v>3.1543886614044099</v>
      </c>
      <c r="O976" s="149">
        <v>-1.12357152670028E-2</v>
      </c>
      <c r="P976" s="148">
        <v>591359.88</v>
      </c>
      <c r="Q976" s="149">
        <v>2.6480634680261699</v>
      </c>
      <c r="R976" s="150">
        <v>168012.61</v>
      </c>
      <c r="S976" s="149">
        <v>6.1327608590256197</v>
      </c>
      <c r="T976" s="150">
        <v>194146.85</v>
      </c>
      <c r="U976" s="149">
        <v>2.7827950662121701</v>
      </c>
      <c r="V976" s="151">
        <v>3.5197350960740401</v>
      </c>
      <c r="W976" s="149">
        <v>-0.488548187703503</v>
      </c>
      <c r="X976" s="151">
        <v>3.0459411522772601</v>
      </c>
      <c r="Y976" s="149">
        <v>-3.5616943510743099E-2</v>
      </c>
      <c r="Z976" s="148">
        <v>1132600.43</v>
      </c>
      <c r="AA976" s="149">
        <v>2.64930057569096</v>
      </c>
      <c r="AB976" s="150">
        <v>322599.09999999998</v>
      </c>
      <c r="AC976" s="149">
        <v>6.5025733479757202</v>
      </c>
      <c r="AD976" s="150">
        <v>373370.49</v>
      </c>
      <c r="AE976" s="149">
        <v>2.8334410696864598</v>
      </c>
      <c r="AF976" s="151">
        <v>3.5108604766721299</v>
      </c>
      <c r="AG976" s="149">
        <v>-0.513593482338218</v>
      </c>
      <c r="AH976" s="151">
        <v>3.033449242333</v>
      </c>
      <c r="AI976" s="149">
        <v>-4.8035300568885199E-2</v>
      </c>
      <c r="AJ976" s="148">
        <v>1933208.7</v>
      </c>
      <c r="AK976" s="149">
        <v>1.92060835097759</v>
      </c>
      <c r="AL976" s="150">
        <v>528082.56999999995</v>
      </c>
      <c r="AM976" s="149">
        <v>4.9228987203604104</v>
      </c>
      <c r="AN976" s="150">
        <v>637966.35</v>
      </c>
      <c r="AO976" s="149">
        <v>2.1074372738252101</v>
      </c>
      <c r="AP976" s="151">
        <v>3.6608076271102798</v>
      </c>
      <c r="AQ976" s="149">
        <v>-0.50689544277740595</v>
      </c>
      <c r="AR976" s="151">
        <v>3.0302675054883399</v>
      </c>
      <c r="AS976" s="152">
        <v>-6.0123151775686202E-2</v>
      </c>
    </row>
    <row r="977" spans="1:45" x14ac:dyDescent="0.2">
      <c r="A977" s="123"/>
      <c r="B977" s="29"/>
      <c r="C977" s="29"/>
      <c r="D977" s="29"/>
      <c r="E977" s="14" t="s">
        <v>276</v>
      </c>
      <c r="F977" s="153">
        <v>10939.34</v>
      </c>
      <c r="G977" s="154">
        <v>-0.30892874966676198</v>
      </c>
      <c r="H977" s="155">
        <v>1403.55</v>
      </c>
      <c r="I977" s="154">
        <v>-0.36447239730493403</v>
      </c>
      <c r="J977" s="155">
        <v>3617.77</v>
      </c>
      <c r="K977" s="154">
        <v>-0.31850256943502597</v>
      </c>
      <c r="L977" s="156">
        <v>7.7940507997577599</v>
      </c>
      <c r="M977" s="154">
        <v>8.7397695084570404E-2</v>
      </c>
      <c r="N977" s="156">
        <v>3.0237798422785298</v>
      </c>
      <c r="O977" s="154">
        <v>1.40482110993824E-2</v>
      </c>
      <c r="P977" s="153">
        <v>28748.65</v>
      </c>
      <c r="Q977" s="154">
        <v>-0.28223550571941602</v>
      </c>
      <c r="R977" s="155">
        <v>3629.43</v>
      </c>
      <c r="S977" s="154">
        <v>-0.330407943383834</v>
      </c>
      <c r="T977" s="155">
        <v>9237.35</v>
      </c>
      <c r="U977" s="154">
        <v>-0.31128541019724199</v>
      </c>
      <c r="V977" s="156">
        <v>7.9209820825859696</v>
      </c>
      <c r="W977" s="154">
        <v>7.1942964658005704E-2</v>
      </c>
      <c r="X977" s="156">
        <v>3.1122183310148501</v>
      </c>
      <c r="Y977" s="154">
        <v>4.21798883135985E-2</v>
      </c>
      <c r="Z977" s="153">
        <v>57805.53</v>
      </c>
      <c r="AA977" s="154">
        <v>-0.16683558972452001</v>
      </c>
      <c r="AB977" s="155">
        <v>7467.1</v>
      </c>
      <c r="AC977" s="154">
        <v>-0.19052228879549099</v>
      </c>
      <c r="AD977" s="155">
        <v>19070.27</v>
      </c>
      <c r="AE977" s="154">
        <v>-0.170811679954363</v>
      </c>
      <c r="AF977" s="156">
        <v>7.7413627780530598</v>
      </c>
      <c r="AG977" s="154">
        <v>2.9261706336206901E-2</v>
      </c>
      <c r="AH977" s="156">
        <v>3.0311857147276902</v>
      </c>
      <c r="AI977" s="154">
        <v>4.7951594755024397E-3</v>
      </c>
      <c r="AJ977" s="153">
        <v>159927.97</v>
      </c>
      <c r="AK977" s="154">
        <v>-0.142364431476874</v>
      </c>
      <c r="AL977" s="155">
        <v>21589.46</v>
      </c>
      <c r="AM977" s="154">
        <v>-0.16630522255843699</v>
      </c>
      <c r="AN977" s="155">
        <v>53015.34</v>
      </c>
      <c r="AO977" s="154">
        <v>-0.15195564827668101</v>
      </c>
      <c r="AP977" s="156">
        <v>7.4076873622591801</v>
      </c>
      <c r="AQ977" s="154">
        <v>2.8716494008793302E-2</v>
      </c>
      <c r="AR977" s="156">
        <v>3.0166357510863802</v>
      </c>
      <c r="AS977" s="157">
        <v>1.13098056490983E-2</v>
      </c>
    </row>
    <row r="978" spans="1:45" x14ac:dyDescent="0.2">
      <c r="A978" s="123"/>
      <c r="B978" s="29"/>
      <c r="C978" s="29"/>
      <c r="D978" s="29"/>
      <c r="E978" s="14" t="s">
        <v>277</v>
      </c>
      <c r="F978" s="148">
        <v>10180.209999999999</v>
      </c>
      <c r="G978" s="149">
        <v>8.3426366307624997E-2</v>
      </c>
      <c r="H978" s="150">
        <v>1408.58</v>
      </c>
      <c r="I978" s="149">
        <v>0.19747681269074799</v>
      </c>
      <c r="J978" s="150">
        <v>3113.6</v>
      </c>
      <c r="K978" s="149">
        <v>2.98033067746214E-2</v>
      </c>
      <c r="L978" s="151">
        <v>7.2272856351786903</v>
      </c>
      <c r="M978" s="149">
        <v>-9.5242300455780901E-2</v>
      </c>
      <c r="N978" s="151">
        <v>3.2695946813977401</v>
      </c>
      <c r="O978" s="149">
        <v>5.2071166581269597E-2</v>
      </c>
      <c r="P978" s="148">
        <v>37413.339999999997</v>
      </c>
      <c r="Q978" s="149">
        <v>0.213904963068592</v>
      </c>
      <c r="R978" s="150">
        <v>5427.85</v>
      </c>
      <c r="S978" s="149">
        <v>0.37693144832939701</v>
      </c>
      <c r="T978" s="150">
        <v>11863.01</v>
      </c>
      <c r="U978" s="149">
        <v>0.17626160718269601</v>
      </c>
      <c r="V978" s="151">
        <v>6.8928470757297999</v>
      </c>
      <c r="W978" s="149">
        <v>-0.118398403536067</v>
      </c>
      <c r="X978" s="151">
        <v>3.15378137589027</v>
      </c>
      <c r="Y978" s="149">
        <v>3.2002537238342003E-2</v>
      </c>
      <c r="Z978" s="148">
        <v>63412.97</v>
      </c>
      <c r="AA978" s="149">
        <v>0.128269577789663</v>
      </c>
      <c r="AB978" s="150">
        <v>8873.27</v>
      </c>
      <c r="AC978" s="149">
        <v>0.229572302554545</v>
      </c>
      <c r="AD978" s="150">
        <v>19857.57</v>
      </c>
      <c r="AE978" s="149">
        <v>7.0659792613807906E-2</v>
      </c>
      <c r="AF978" s="151">
        <v>7.1465164477131902</v>
      </c>
      <c r="AG978" s="149">
        <v>-8.2388587116362696E-2</v>
      </c>
      <c r="AH978" s="151">
        <v>3.1933902285123499</v>
      </c>
      <c r="AI978" s="149">
        <v>5.3807741332297702E-2</v>
      </c>
      <c r="AJ978" s="148">
        <v>130714.01</v>
      </c>
      <c r="AK978" s="149">
        <v>1.2809936405917301E-2</v>
      </c>
      <c r="AL978" s="150">
        <v>18048.52</v>
      </c>
      <c r="AM978" s="149">
        <v>5.9569726579240603E-2</v>
      </c>
      <c r="AN978" s="150">
        <v>41806.589999999997</v>
      </c>
      <c r="AO978" s="149">
        <v>-5.5323553782595597E-2</v>
      </c>
      <c r="AP978" s="151">
        <v>7.2423672411920696</v>
      </c>
      <c r="AQ978" s="149">
        <v>-4.4130923147723898E-2</v>
      </c>
      <c r="AR978" s="151">
        <v>3.12663649439</v>
      </c>
      <c r="AS978" s="152">
        <v>7.2123625460682905E-2</v>
      </c>
    </row>
    <row r="979" spans="1:45" x14ac:dyDescent="0.2">
      <c r="A979" s="123"/>
      <c r="B979" s="29"/>
      <c r="C979" s="29"/>
      <c r="D979" s="29"/>
      <c r="E979" s="14" t="s">
        <v>278</v>
      </c>
      <c r="F979" s="153">
        <v>40494.300000000003</v>
      </c>
      <c r="G979" s="154">
        <v>-0.10473845729366101</v>
      </c>
      <c r="H979" s="155">
        <v>5554.12</v>
      </c>
      <c r="I979" s="154">
        <v>-0.14290255626798801</v>
      </c>
      <c r="J979" s="155">
        <v>11129.99</v>
      </c>
      <c r="K979" s="154">
        <v>-0.12123286481501699</v>
      </c>
      <c r="L979" s="156">
        <v>7.2908579576962698</v>
      </c>
      <c r="M979" s="154">
        <v>4.4527141287635498E-2</v>
      </c>
      <c r="N979" s="156">
        <v>3.6383051557099302</v>
      </c>
      <c r="O979" s="154">
        <v>1.8769941274469001E-2</v>
      </c>
      <c r="P979" s="153">
        <v>132325.38</v>
      </c>
      <c r="Q979" s="154">
        <v>-0.109912462588852</v>
      </c>
      <c r="R979" s="155">
        <v>18382.189999999999</v>
      </c>
      <c r="S979" s="154">
        <v>-0.17144083156154899</v>
      </c>
      <c r="T979" s="155">
        <v>36532.089999999997</v>
      </c>
      <c r="U979" s="154">
        <v>-0.15516546408548601</v>
      </c>
      <c r="V979" s="156">
        <v>7.1985644800755502</v>
      </c>
      <c r="W979" s="154">
        <v>7.4259475142440995E-2</v>
      </c>
      <c r="X979" s="156">
        <v>3.6221683456927898</v>
      </c>
      <c r="Y979" s="154">
        <v>5.3564336651612601E-2</v>
      </c>
      <c r="Z979" s="153">
        <v>262598.34999999998</v>
      </c>
      <c r="AA979" s="154">
        <v>-0.11325416122282</v>
      </c>
      <c r="AB979" s="155">
        <v>37618.76</v>
      </c>
      <c r="AC979" s="154">
        <v>-0.15809625009259701</v>
      </c>
      <c r="AD979" s="155">
        <v>73113.84</v>
      </c>
      <c r="AE979" s="154">
        <v>-0.14960016674451801</v>
      </c>
      <c r="AF979" s="156">
        <v>6.9805158383742603</v>
      </c>
      <c r="AG979" s="154">
        <v>5.3262726142636399E-2</v>
      </c>
      <c r="AH979" s="156">
        <v>3.5916366860227802</v>
      </c>
      <c r="AI979" s="154">
        <v>4.2739901985350701E-2</v>
      </c>
      <c r="AJ979" s="153">
        <v>562141.5</v>
      </c>
      <c r="AK979" s="154">
        <v>-2.6228312941676001E-2</v>
      </c>
      <c r="AL979" s="155">
        <v>80924.47</v>
      </c>
      <c r="AM979" s="154">
        <v>-6.4805664939950103E-2</v>
      </c>
      <c r="AN979" s="155">
        <v>161372.68</v>
      </c>
      <c r="AO979" s="154">
        <v>-0.103987475466533</v>
      </c>
      <c r="AP979" s="156">
        <v>6.9464959115580198</v>
      </c>
      <c r="AQ979" s="154">
        <v>4.1250626262398102E-2</v>
      </c>
      <c r="AR979" s="156">
        <v>3.48349856989423</v>
      </c>
      <c r="AS979" s="157">
        <v>8.6783566519167105E-2</v>
      </c>
    </row>
    <row r="980" spans="1:45" x14ac:dyDescent="0.2">
      <c r="A980" s="123"/>
      <c r="B980" s="29"/>
      <c r="C980" s="29"/>
      <c r="D980" s="29"/>
      <c r="E980" s="14" t="s">
        <v>279</v>
      </c>
      <c r="F980" s="148">
        <v>85690.47</v>
      </c>
      <c r="G980" s="149">
        <v>0.125709640496108</v>
      </c>
      <c r="H980" s="150">
        <v>18042.38</v>
      </c>
      <c r="I980" s="149">
        <v>-1.5450767281117799E-3</v>
      </c>
      <c r="J980" s="150">
        <v>36086.11</v>
      </c>
      <c r="K980" s="149">
        <v>-1.43395042272758E-3</v>
      </c>
      <c r="L980" s="151">
        <v>4.74939946947132</v>
      </c>
      <c r="M980" s="149">
        <v>0.12745163978681401</v>
      </c>
      <c r="N980" s="151">
        <v>2.3746108959929502</v>
      </c>
      <c r="O980" s="149">
        <v>0.12732617033461099</v>
      </c>
      <c r="P980" s="148">
        <v>281377.51</v>
      </c>
      <c r="Q980" s="149">
        <v>0.17408846691764299</v>
      </c>
      <c r="R980" s="150">
        <v>59308.59</v>
      </c>
      <c r="S980" s="149">
        <v>-1.7528692124173E-2</v>
      </c>
      <c r="T980" s="150">
        <v>118708.76</v>
      </c>
      <c r="U980" s="149">
        <v>-1.69040277625029E-2</v>
      </c>
      <c r="V980" s="151">
        <v>4.7442960623410499</v>
      </c>
      <c r="W980" s="149">
        <v>0.195035882987877</v>
      </c>
      <c r="X980" s="151">
        <v>2.3703179950662401</v>
      </c>
      <c r="Y980" s="149">
        <v>0.19427655088999299</v>
      </c>
      <c r="Z980" s="148">
        <v>555159.65</v>
      </c>
      <c r="AA980" s="149">
        <v>0.18182143500495301</v>
      </c>
      <c r="AB980" s="150">
        <v>118422.62</v>
      </c>
      <c r="AC980" s="149">
        <v>8.2627954020138603E-2</v>
      </c>
      <c r="AD980" s="150">
        <v>236880.86</v>
      </c>
      <c r="AE980" s="149">
        <v>8.2486862875990094E-2</v>
      </c>
      <c r="AF980" s="151">
        <v>4.68795277456283</v>
      </c>
      <c r="AG980" s="149">
        <v>9.1622870642197707E-2</v>
      </c>
      <c r="AH980" s="151">
        <v>2.34362392132484</v>
      </c>
      <c r="AI980" s="149">
        <v>9.1765152571965006E-2</v>
      </c>
      <c r="AJ980" s="148">
        <v>1044699.86</v>
      </c>
      <c r="AK980" s="149">
        <v>0.75034410007043795</v>
      </c>
      <c r="AL980" s="150">
        <v>224089.31</v>
      </c>
      <c r="AM980" s="149">
        <v>0.75314940424499899</v>
      </c>
      <c r="AN980" s="150">
        <v>448101.21</v>
      </c>
      <c r="AO980" s="149">
        <v>0.71008105899717899</v>
      </c>
      <c r="AP980" s="151">
        <v>4.6619799043515302</v>
      </c>
      <c r="AQ980" s="149">
        <v>-1.6001512294208601E-3</v>
      </c>
      <c r="AR980" s="151">
        <v>2.3313926333740498</v>
      </c>
      <c r="AS980" s="152">
        <v>2.3544521975390701E-2</v>
      </c>
    </row>
    <row r="981" spans="1:45" x14ac:dyDescent="0.2">
      <c r="A981" s="123"/>
      <c r="B981" s="29"/>
      <c r="C981" s="29"/>
      <c r="D981" s="29"/>
      <c r="E981" s="14" t="s">
        <v>280</v>
      </c>
      <c r="F981" s="153">
        <v>12626.45</v>
      </c>
      <c r="G981" s="154">
        <v>5.1193506838804002E-3</v>
      </c>
      <c r="H981" s="155">
        <v>1618.57</v>
      </c>
      <c r="I981" s="154">
        <v>3.9036822103533202E-2</v>
      </c>
      <c r="J981" s="155">
        <v>3822.33</v>
      </c>
      <c r="K981" s="154">
        <v>-6.1518620693241204E-3</v>
      </c>
      <c r="L981" s="156">
        <v>7.8009909982268297</v>
      </c>
      <c r="M981" s="154">
        <v>-3.2643185205878299E-2</v>
      </c>
      <c r="N981" s="156">
        <v>3.3033385395818802</v>
      </c>
      <c r="O981" s="154">
        <v>1.1340980903453399E-2</v>
      </c>
      <c r="P981" s="153">
        <v>37278.339999999997</v>
      </c>
      <c r="Q981" s="154">
        <v>4.0278833931678401E-2</v>
      </c>
      <c r="R981" s="155">
        <v>4913.37</v>
      </c>
      <c r="S981" s="154">
        <v>0.125497364569088</v>
      </c>
      <c r="T981" s="155">
        <v>11545.95</v>
      </c>
      <c r="U981" s="154">
        <v>4.9831286126182199E-2</v>
      </c>
      <c r="V981" s="156">
        <v>7.5871224841605702</v>
      </c>
      <c r="W981" s="154">
        <v>-7.5716330681979693E-2</v>
      </c>
      <c r="X981" s="156">
        <v>3.2286940442319598</v>
      </c>
      <c r="Y981" s="154">
        <v>-9.0990355505138395E-3</v>
      </c>
      <c r="Z981" s="153">
        <v>73281.98</v>
      </c>
      <c r="AA981" s="154">
        <v>2.09734150052844E-2</v>
      </c>
      <c r="AB981" s="155">
        <v>9625.41</v>
      </c>
      <c r="AC981" s="154">
        <v>0.117426348777733</v>
      </c>
      <c r="AD981" s="155">
        <v>22717.91</v>
      </c>
      <c r="AE981" s="154">
        <v>4.1299672547128602E-2</v>
      </c>
      <c r="AF981" s="156">
        <v>7.6133878972428199</v>
      </c>
      <c r="AG981" s="154">
        <v>-8.6317039040605101E-2</v>
      </c>
      <c r="AH981" s="156">
        <v>3.22573599420017</v>
      </c>
      <c r="AI981" s="154">
        <v>-1.9520084446126899E-2</v>
      </c>
      <c r="AJ981" s="153">
        <v>184277.87</v>
      </c>
      <c r="AK981" s="154">
        <v>6.5041879146749901E-2</v>
      </c>
      <c r="AL981" s="155">
        <v>24429.7</v>
      </c>
      <c r="AM981" s="154">
        <v>0.16359221474374699</v>
      </c>
      <c r="AN981" s="155">
        <v>58574.58</v>
      </c>
      <c r="AO981" s="154">
        <v>9.6314466607135593E-2</v>
      </c>
      <c r="AP981" s="156">
        <v>7.5431900514537604</v>
      </c>
      <c r="AQ981" s="154">
        <v>-8.4694908016981194E-2</v>
      </c>
      <c r="AR981" s="156">
        <v>3.1460382643802101</v>
      </c>
      <c r="AS981" s="157">
        <v>-2.8525198209933201E-2</v>
      </c>
    </row>
    <row r="982" spans="1:45" x14ac:dyDescent="0.2">
      <c r="A982" s="123"/>
      <c r="B982" s="29"/>
      <c r="C982" s="29"/>
      <c r="D982" s="29"/>
      <c r="E982" s="14" t="s">
        <v>281</v>
      </c>
      <c r="F982" s="148">
        <v>50433.59</v>
      </c>
      <c r="G982" s="149">
        <v>2.3428352887605102</v>
      </c>
      <c r="H982" s="150">
        <v>8128.67</v>
      </c>
      <c r="I982" s="149">
        <v>2.7247666484903799</v>
      </c>
      <c r="J982" s="150">
        <v>16540</v>
      </c>
      <c r="K982" s="149">
        <v>2.2645230815992599</v>
      </c>
      <c r="L982" s="151">
        <v>6.2044085932877104</v>
      </c>
      <c r="M982" s="149">
        <v>-0.102538332135427</v>
      </c>
      <c r="N982" s="151">
        <v>3.0491892382104</v>
      </c>
      <c r="O982" s="149">
        <v>2.3988866123404E-2</v>
      </c>
      <c r="P982" s="148">
        <v>155347.19</v>
      </c>
      <c r="Q982" s="149">
        <v>3.4696741437836902</v>
      </c>
      <c r="R982" s="150">
        <v>25420.400000000001</v>
      </c>
      <c r="S982" s="149">
        <v>4.6457910423894102</v>
      </c>
      <c r="T982" s="150">
        <v>51761.53</v>
      </c>
      <c r="U982" s="149">
        <v>3.62756862250759</v>
      </c>
      <c r="V982" s="151">
        <v>6.1111229563657501</v>
      </c>
      <c r="W982" s="149">
        <v>-0.20831746867272699</v>
      </c>
      <c r="X982" s="151">
        <v>3.0012093923807899</v>
      </c>
      <c r="Y982" s="149">
        <v>-3.4120397038724798E-2</v>
      </c>
      <c r="Z982" s="148">
        <v>286304.69</v>
      </c>
      <c r="AA982" s="149">
        <v>3.7273057952055</v>
      </c>
      <c r="AB982" s="150">
        <v>47059.92</v>
      </c>
      <c r="AC982" s="149">
        <v>5.2480310569891504</v>
      </c>
      <c r="AD982" s="150">
        <v>95835.93</v>
      </c>
      <c r="AE982" s="149">
        <v>4.0034447130858899</v>
      </c>
      <c r="AF982" s="151">
        <v>6.0838329091932204</v>
      </c>
      <c r="AG982" s="149">
        <v>-0.243392718107977</v>
      </c>
      <c r="AH982" s="151">
        <v>2.98744625319544</v>
      </c>
      <c r="AI982" s="149">
        <v>-5.5189760997693703E-2</v>
      </c>
      <c r="AJ982" s="148">
        <v>550400.63</v>
      </c>
      <c r="AK982" s="149">
        <v>2.98982732925657</v>
      </c>
      <c r="AL982" s="150">
        <v>91816.92</v>
      </c>
      <c r="AM982" s="149">
        <v>4.3575893656861204</v>
      </c>
      <c r="AN982" s="150">
        <v>187956.41</v>
      </c>
      <c r="AO982" s="149">
        <v>3.2256415640568101</v>
      </c>
      <c r="AP982" s="151">
        <v>5.9945446874061998</v>
      </c>
      <c r="AQ982" s="149">
        <v>-0.25529430179731299</v>
      </c>
      <c r="AR982" s="151">
        <v>2.9283418958683001</v>
      </c>
      <c r="AS982" s="152">
        <v>-5.5805546027866602E-2</v>
      </c>
    </row>
    <row r="983" spans="1:45" x14ac:dyDescent="0.2">
      <c r="A983" s="123"/>
      <c r="B983" s="29"/>
      <c r="C983" s="29"/>
      <c r="D983" s="29"/>
      <c r="E983" s="14" t="s">
        <v>282</v>
      </c>
      <c r="F983" s="153">
        <v>80020.13</v>
      </c>
      <c r="G983" s="154">
        <v>0.145208215889574</v>
      </c>
      <c r="H983" s="155">
        <v>13731.65</v>
      </c>
      <c r="I983" s="154">
        <v>4.7036244603416801E-2</v>
      </c>
      <c r="J983" s="155">
        <v>27536.18</v>
      </c>
      <c r="K983" s="154">
        <v>4.5131739406515103E-2</v>
      </c>
      <c r="L983" s="156">
        <v>5.82742277876293</v>
      </c>
      <c r="M983" s="154">
        <v>9.3761769749758098E-2</v>
      </c>
      <c r="N983" s="156">
        <v>2.9059996702520099</v>
      </c>
      <c r="O983" s="154">
        <v>9.5754891665511696E-2</v>
      </c>
      <c r="P983" s="153">
        <v>284025.5</v>
      </c>
      <c r="Q983" s="154">
        <v>0.26106434664683098</v>
      </c>
      <c r="R983" s="155">
        <v>49993.77</v>
      </c>
      <c r="S983" s="154">
        <v>0.191230923633535</v>
      </c>
      <c r="T983" s="155">
        <v>100215.02</v>
      </c>
      <c r="U983" s="154">
        <v>0.19749362239029999</v>
      </c>
      <c r="V983" s="156">
        <v>5.6812178797478197</v>
      </c>
      <c r="W983" s="154">
        <v>5.86229098219576E-2</v>
      </c>
      <c r="X983" s="156">
        <v>2.8341609870456499</v>
      </c>
      <c r="Y983" s="154">
        <v>5.3086482523087002E-2</v>
      </c>
      <c r="Z983" s="153">
        <v>551269.01</v>
      </c>
      <c r="AA983" s="154">
        <v>0.32241082448710001</v>
      </c>
      <c r="AB983" s="155">
        <v>96931.45</v>
      </c>
      <c r="AC983" s="154">
        <v>0.27330833344389599</v>
      </c>
      <c r="AD983" s="155">
        <v>194492.22</v>
      </c>
      <c r="AE983" s="154">
        <v>0.28342749690744301</v>
      </c>
      <c r="AF983" s="156">
        <v>5.6872048236150397</v>
      </c>
      <c r="AG983" s="154">
        <v>3.8562922862836503E-2</v>
      </c>
      <c r="AH983" s="156">
        <v>2.8344013452054799</v>
      </c>
      <c r="AI983" s="154">
        <v>3.0374390196245101E-2</v>
      </c>
      <c r="AJ983" s="153">
        <v>972837.06</v>
      </c>
      <c r="AK983" s="154">
        <v>0.58187807205872799</v>
      </c>
      <c r="AL983" s="155">
        <v>171046.96</v>
      </c>
      <c r="AM983" s="154">
        <v>0.67429806461212005</v>
      </c>
      <c r="AN983" s="155">
        <v>345672.71</v>
      </c>
      <c r="AO983" s="154">
        <v>0.64278621619689802</v>
      </c>
      <c r="AP983" s="156">
        <v>5.6875437014490098</v>
      </c>
      <c r="AQ983" s="154">
        <v>-5.5199247079582701E-2</v>
      </c>
      <c r="AR983" s="156">
        <v>2.81432994811769</v>
      </c>
      <c r="AS983" s="157">
        <v>-3.7076123197073298E-2</v>
      </c>
    </row>
    <row r="984" spans="1:45" x14ac:dyDescent="0.2">
      <c r="A984" s="123"/>
      <c r="B984" s="29"/>
      <c r="C984" s="29"/>
      <c r="D984" s="29"/>
      <c r="E984" s="14" t="s">
        <v>283</v>
      </c>
      <c r="F984" s="148">
        <v>76914.789999999994</v>
      </c>
      <c r="G984" s="149">
        <v>0.52817925334286997</v>
      </c>
      <c r="H984" s="150">
        <v>14194.92</v>
      </c>
      <c r="I984" s="149">
        <v>0.67648747026712897</v>
      </c>
      <c r="J984" s="150">
        <v>28772.7</v>
      </c>
      <c r="K984" s="149">
        <v>0.68080348536839297</v>
      </c>
      <c r="L984" s="151">
        <v>5.4184729466597901</v>
      </c>
      <c r="M984" s="149">
        <v>-8.84636596184213E-2</v>
      </c>
      <c r="N984" s="151">
        <v>2.6731863884863101</v>
      </c>
      <c r="O984" s="149">
        <v>-9.0804328616721802E-2</v>
      </c>
      <c r="P984" s="148">
        <v>251083.23</v>
      </c>
      <c r="Q984" s="149">
        <v>0.71135722554856895</v>
      </c>
      <c r="R984" s="150">
        <v>45517.279999999999</v>
      </c>
      <c r="S984" s="149">
        <v>0.86234515671310796</v>
      </c>
      <c r="T984" s="150">
        <v>92265.78</v>
      </c>
      <c r="U984" s="149">
        <v>0.88044341118701996</v>
      </c>
      <c r="V984" s="151">
        <v>5.5162177968455097</v>
      </c>
      <c r="W984" s="149">
        <v>-8.1074085875155799E-2</v>
      </c>
      <c r="X984" s="151">
        <v>2.7213039330508</v>
      </c>
      <c r="Y984" s="149">
        <v>-8.9918252595390005E-2</v>
      </c>
      <c r="Z984" s="148">
        <v>481295.13</v>
      </c>
      <c r="AA984" s="149">
        <v>0.79579399374148496</v>
      </c>
      <c r="AB984" s="150">
        <v>84846.84</v>
      </c>
      <c r="AC984" s="149">
        <v>0.95185894746140798</v>
      </c>
      <c r="AD984" s="150">
        <v>172083.52</v>
      </c>
      <c r="AE984" s="149">
        <v>0.96900888267095897</v>
      </c>
      <c r="AF984" s="151">
        <v>5.6725168550767497</v>
      </c>
      <c r="AG984" s="149">
        <v>-7.9957085998914698E-2</v>
      </c>
      <c r="AH984" s="151">
        <v>2.7968693922579</v>
      </c>
      <c r="AI984" s="149">
        <v>-8.7970598027221195E-2</v>
      </c>
      <c r="AJ984" s="148">
        <v>833730.88</v>
      </c>
      <c r="AK984" s="149">
        <v>1.0224836445547101</v>
      </c>
      <c r="AL984" s="150">
        <v>145365.82999999999</v>
      </c>
      <c r="AM984" s="149">
        <v>1.3443553071811201</v>
      </c>
      <c r="AN984" s="150">
        <v>295053.01</v>
      </c>
      <c r="AO984" s="149">
        <v>1.3299857059342399</v>
      </c>
      <c r="AP984" s="151">
        <v>5.7353979267342297</v>
      </c>
      <c r="AQ984" s="149">
        <v>-0.137296450602204</v>
      </c>
      <c r="AR984" s="151">
        <v>2.82569860920924</v>
      </c>
      <c r="AS984" s="152">
        <v>-0.13197594328426701</v>
      </c>
    </row>
    <row r="985" spans="1:45" x14ac:dyDescent="0.2">
      <c r="A985" s="123"/>
      <c r="B985" s="29"/>
      <c r="C985" s="29"/>
      <c r="D985" s="29"/>
      <c r="E985" s="14" t="s">
        <v>284</v>
      </c>
      <c r="F985" s="153">
        <v>77997.490000000005</v>
      </c>
      <c r="G985" s="154">
        <v>2.4949371070309598</v>
      </c>
      <c r="H985" s="155">
        <v>12682.87</v>
      </c>
      <c r="I985" s="154">
        <v>3.1794619995584199</v>
      </c>
      <c r="J985" s="155">
        <v>25639.86</v>
      </c>
      <c r="K985" s="154">
        <v>2.5752985125617198</v>
      </c>
      <c r="L985" s="156">
        <v>6.1498296521213298</v>
      </c>
      <c r="M985" s="154">
        <v>-0.16378301623505101</v>
      </c>
      <c r="N985" s="156">
        <v>3.04204040115664</v>
      </c>
      <c r="O985" s="154">
        <v>-2.2476838017415401E-2</v>
      </c>
      <c r="P985" s="153">
        <v>244409.58</v>
      </c>
      <c r="Q985" s="154">
        <v>3.4171366618274002</v>
      </c>
      <c r="R985" s="155">
        <v>40006.82</v>
      </c>
      <c r="S985" s="154">
        <v>4.8850954473307597</v>
      </c>
      <c r="T985" s="155">
        <v>81342.17</v>
      </c>
      <c r="U985" s="154">
        <v>3.7272363258718899</v>
      </c>
      <c r="V985" s="156">
        <v>6.1091978817611601</v>
      </c>
      <c r="W985" s="154">
        <v>-0.24943669964930801</v>
      </c>
      <c r="X985" s="156">
        <v>3.00470936538821</v>
      </c>
      <c r="Y985" s="154">
        <v>-6.5598510983537806E-2</v>
      </c>
      <c r="Z985" s="153">
        <v>460665.51</v>
      </c>
      <c r="AA985" s="154">
        <v>3.3884453594788799</v>
      </c>
      <c r="AB985" s="155">
        <v>75354.64</v>
      </c>
      <c r="AC985" s="154">
        <v>5.10116542491778</v>
      </c>
      <c r="AD985" s="155">
        <v>152797.43</v>
      </c>
      <c r="AE985" s="154">
        <v>3.7727361607064802</v>
      </c>
      <c r="AF985" s="156">
        <v>6.1132998578455204</v>
      </c>
      <c r="AG985" s="154">
        <v>-0.28072014871846901</v>
      </c>
      <c r="AH985" s="156">
        <v>3.0148773444684198</v>
      </c>
      <c r="AI985" s="154">
        <v>-8.0517922694204103E-2</v>
      </c>
      <c r="AJ985" s="153">
        <v>849338.98</v>
      </c>
      <c r="AK985" s="154">
        <v>2.6208411902791098</v>
      </c>
      <c r="AL985" s="155">
        <v>140442.60999999999</v>
      </c>
      <c r="AM985" s="154">
        <v>3.99203294310845</v>
      </c>
      <c r="AN985" s="155">
        <v>284452.5</v>
      </c>
      <c r="AO985" s="154">
        <v>2.8404091468034598</v>
      </c>
      <c r="AP985" s="156">
        <v>6.0475875519544999</v>
      </c>
      <c r="AQ985" s="154">
        <v>-0.27467602246541201</v>
      </c>
      <c r="AR985" s="156">
        <v>2.98587279071198</v>
      </c>
      <c r="AS985" s="157">
        <v>-5.7173063632323301E-2</v>
      </c>
    </row>
    <row r="986" spans="1:45" x14ac:dyDescent="0.2">
      <c r="A986" s="123"/>
      <c r="B986" s="29"/>
      <c r="C986" s="29"/>
      <c r="D986" s="29"/>
      <c r="E986" s="14" t="s">
        <v>285</v>
      </c>
      <c r="F986" s="148">
        <v>609.57000000000005</v>
      </c>
      <c r="G986" s="149">
        <v>8.0433896382424305E-2</v>
      </c>
      <c r="H986" s="150">
        <v>105.59</v>
      </c>
      <c r="I986" s="149">
        <v>6.5776930409914003E-3</v>
      </c>
      <c r="J986" s="150">
        <v>213.32</v>
      </c>
      <c r="K986" s="149">
        <v>-1.73148018157146E-3</v>
      </c>
      <c r="L986" s="151">
        <v>5.7729898664646297</v>
      </c>
      <c r="M986" s="149">
        <v>7.3373574491110205E-2</v>
      </c>
      <c r="N986" s="151">
        <v>2.8575379711231998</v>
      </c>
      <c r="O986" s="149">
        <v>8.2307891046129095E-2</v>
      </c>
      <c r="P986" s="148">
        <v>5168.63</v>
      </c>
      <c r="Q986" s="149">
        <v>2.0329843792176701</v>
      </c>
      <c r="R986" s="150">
        <v>817.61</v>
      </c>
      <c r="S986" s="149">
        <v>1.70821464060947</v>
      </c>
      <c r="T986" s="150">
        <v>1945.88</v>
      </c>
      <c r="U986" s="149">
        <v>2.1708382218745901</v>
      </c>
      <c r="V986" s="151">
        <v>6.3216325632025097</v>
      </c>
      <c r="W986" s="149">
        <v>0.119920235914207</v>
      </c>
      <c r="X986" s="151">
        <v>2.65619154315785</v>
      </c>
      <c r="Y986" s="149">
        <v>-4.3475520670185598E-2</v>
      </c>
      <c r="Z986" s="148">
        <v>6731.48</v>
      </c>
      <c r="AA986" s="149">
        <v>1.15981005550743</v>
      </c>
      <c r="AB986" s="150">
        <v>1097.98</v>
      </c>
      <c r="AC986" s="149">
        <v>0.97481969100163701</v>
      </c>
      <c r="AD986" s="150">
        <v>2512.14</v>
      </c>
      <c r="AE986" s="149">
        <v>1.21035960335407</v>
      </c>
      <c r="AF986" s="151">
        <v>6.1307856245104597</v>
      </c>
      <c r="AG986" s="149">
        <v>9.3674559428746196E-2</v>
      </c>
      <c r="AH986" s="151">
        <v>2.6795799597156198</v>
      </c>
      <c r="AI986" s="149">
        <v>-2.28693773492494E-2</v>
      </c>
      <c r="AJ986" s="148">
        <v>10145.18</v>
      </c>
      <c r="AK986" s="149">
        <v>-1.1874823465243401E-2</v>
      </c>
      <c r="AL986" s="150">
        <v>1707.67</v>
      </c>
      <c r="AM986" s="149">
        <v>0.15389345370019999</v>
      </c>
      <c r="AN986" s="150">
        <v>3745.8</v>
      </c>
      <c r="AO986" s="149">
        <v>4.7553527082354503E-2</v>
      </c>
      <c r="AP986" s="151">
        <v>5.9409487781597203</v>
      </c>
      <c r="AQ986" s="149">
        <v>-0.14365995112796001</v>
      </c>
      <c r="AR986" s="151">
        <v>2.70841475786214</v>
      </c>
      <c r="AS986" s="152">
        <v>-5.6730609950899402E-2</v>
      </c>
    </row>
    <row r="987" spans="1:45" x14ac:dyDescent="0.2">
      <c r="A987" s="123"/>
      <c r="B987" s="29"/>
      <c r="C987" s="29"/>
      <c r="D987" s="29"/>
      <c r="E987" s="14" t="s">
        <v>286</v>
      </c>
      <c r="F987" s="153">
        <v>49129.83</v>
      </c>
      <c r="G987" s="154">
        <v>1.2773927772143101</v>
      </c>
      <c r="H987" s="155">
        <v>11471.56</v>
      </c>
      <c r="I987" s="154">
        <v>2.65845460082982</v>
      </c>
      <c r="J987" s="155">
        <v>14873.29</v>
      </c>
      <c r="K987" s="154">
        <v>1.2096701827365901</v>
      </c>
      <c r="L987" s="156">
        <v>4.2827505587731798</v>
      </c>
      <c r="M987" s="154">
        <v>-0.377498691196619</v>
      </c>
      <c r="N987" s="156">
        <v>3.3032254464210702</v>
      </c>
      <c r="O987" s="154">
        <v>3.0648281814550399E-2</v>
      </c>
      <c r="P987" s="153">
        <v>164744.20000000001</v>
      </c>
      <c r="Q987" s="154">
        <v>1.43528636132496</v>
      </c>
      <c r="R987" s="155">
        <v>43513.94</v>
      </c>
      <c r="S987" s="154">
        <v>3.2445336215440101</v>
      </c>
      <c r="T987" s="155">
        <v>54250.16</v>
      </c>
      <c r="U987" s="154">
        <v>1.4601105028496399</v>
      </c>
      <c r="V987" s="156">
        <v>3.7860097246997202</v>
      </c>
      <c r="W987" s="154">
        <v>-0.42625348778858502</v>
      </c>
      <c r="X987" s="156">
        <v>3.0367504906898</v>
      </c>
      <c r="Y987" s="154">
        <v>-1.0090661169863501E-2</v>
      </c>
      <c r="Z987" s="153">
        <v>307694.92</v>
      </c>
      <c r="AA987" s="154">
        <v>1.27392153961736</v>
      </c>
      <c r="AB987" s="155">
        <v>80231.59</v>
      </c>
      <c r="AC987" s="154">
        <v>2.8952743970528001</v>
      </c>
      <c r="AD987" s="155">
        <v>101086.65</v>
      </c>
      <c r="AE987" s="154">
        <v>1.2906471921590199</v>
      </c>
      <c r="AF987" s="156">
        <v>3.8350844100185499</v>
      </c>
      <c r="AG987" s="154">
        <v>-0.41623585200112401</v>
      </c>
      <c r="AH987" s="156">
        <v>3.0438729545394998</v>
      </c>
      <c r="AI987" s="154">
        <v>-7.3017148161903002E-3</v>
      </c>
      <c r="AJ987" s="153">
        <v>501925.41</v>
      </c>
      <c r="AK987" s="154">
        <v>0.41329729133703602</v>
      </c>
      <c r="AL987" s="155">
        <v>116908.07</v>
      </c>
      <c r="AM987" s="154">
        <v>1.16728285056068</v>
      </c>
      <c r="AN987" s="155">
        <v>164064.15</v>
      </c>
      <c r="AO987" s="154">
        <v>0.42750650001070201</v>
      </c>
      <c r="AP987" s="156">
        <v>4.29333415563186</v>
      </c>
      <c r="AQ987" s="154">
        <v>-0.34789439644603298</v>
      </c>
      <c r="AR987" s="156">
        <v>3.0593241119403598</v>
      </c>
      <c r="AS987" s="157">
        <v>-9.9538661810364797E-3</v>
      </c>
    </row>
    <row r="988" spans="1:45" x14ac:dyDescent="0.2">
      <c r="A988" s="123"/>
      <c r="B988" s="29"/>
      <c r="C988" s="29"/>
      <c r="D988" s="29"/>
      <c r="E988" s="14" t="s">
        <v>287</v>
      </c>
      <c r="F988" s="148">
        <v>72543.13</v>
      </c>
      <c r="G988" s="149">
        <v>1.4264505142856401</v>
      </c>
      <c r="H988" s="150">
        <v>17247.03</v>
      </c>
      <c r="I988" s="149">
        <v>3.4707716714233499</v>
      </c>
      <c r="J988" s="150">
        <v>21562.35</v>
      </c>
      <c r="K988" s="149">
        <v>1.4097853893066801</v>
      </c>
      <c r="L988" s="151">
        <v>4.2061230252397097</v>
      </c>
      <c r="M988" s="149">
        <v>-0.45726360176359998</v>
      </c>
      <c r="N988" s="151">
        <v>3.3643424765853398</v>
      </c>
      <c r="O988" s="149">
        <v>6.9156054530447502E-3</v>
      </c>
      <c r="P988" s="148">
        <v>239004.48</v>
      </c>
      <c r="Q988" s="149">
        <v>1.53278200965809</v>
      </c>
      <c r="R988" s="150">
        <v>63276.91</v>
      </c>
      <c r="S988" s="149">
        <v>4.01970218258234</v>
      </c>
      <c r="T988" s="150">
        <v>76970.25</v>
      </c>
      <c r="U988" s="149">
        <v>1.6391651939919001</v>
      </c>
      <c r="V988" s="151">
        <v>3.7771199636644699</v>
      </c>
      <c r="W988" s="149">
        <v>-0.495431816961873</v>
      </c>
      <c r="X988" s="151">
        <v>3.1051540043068599</v>
      </c>
      <c r="Y988" s="149">
        <v>-4.0309407147377997E-2</v>
      </c>
      <c r="Z988" s="148">
        <v>430434.28</v>
      </c>
      <c r="AA988" s="149">
        <v>1.31943452120343</v>
      </c>
      <c r="AB988" s="150">
        <v>110879.07</v>
      </c>
      <c r="AC988" s="149">
        <v>3.4698668461938502</v>
      </c>
      <c r="AD988" s="150">
        <v>137607.28</v>
      </c>
      <c r="AE988" s="149">
        <v>1.4029335192714301</v>
      </c>
      <c r="AF988" s="151">
        <v>3.8820156049288701</v>
      </c>
      <c r="AG988" s="149">
        <v>-0.48109538806990099</v>
      </c>
      <c r="AH988" s="151">
        <v>3.1279906121245902</v>
      </c>
      <c r="AI988" s="149">
        <v>-3.4748775776915902E-2</v>
      </c>
      <c r="AJ988" s="148">
        <v>699657.84</v>
      </c>
      <c r="AK988" s="149">
        <v>0.549527117705226</v>
      </c>
      <c r="AL988" s="150">
        <v>161472.32000000001</v>
      </c>
      <c r="AM988" s="149">
        <v>1.5993210665128199</v>
      </c>
      <c r="AN988" s="150">
        <v>227019.26</v>
      </c>
      <c r="AO988" s="149">
        <v>0.62420106103558903</v>
      </c>
      <c r="AP988" s="151">
        <v>4.3329893321654103</v>
      </c>
      <c r="AQ988" s="149">
        <v>-0.40387236587743602</v>
      </c>
      <c r="AR988" s="151">
        <v>3.0819316387517102</v>
      </c>
      <c r="AS988" s="152">
        <v>-4.5975800115997202E-2</v>
      </c>
    </row>
    <row r="989" spans="1:45" x14ac:dyDescent="0.2">
      <c r="A989" s="123"/>
      <c r="B989" s="29"/>
      <c r="C989" s="29"/>
      <c r="D989" s="29"/>
      <c r="E989" s="14" t="s">
        <v>288</v>
      </c>
      <c r="F989" s="153">
        <v>99371.59</v>
      </c>
      <c r="G989" s="154">
        <v>0.43404936041007702</v>
      </c>
      <c r="H989" s="155">
        <v>18299.34</v>
      </c>
      <c r="I989" s="154">
        <v>0.332394070850972</v>
      </c>
      <c r="J989" s="155">
        <v>35721.919999999998</v>
      </c>
      <c r="K989" s="154">
        <v>0.32735781926683399</v>
      </c>
      <c r="L989" s="156">
        <v>5.4303373782879598</v>
      </c>
      <c r="M989" s="154">
        <v>7.62952130927598E-2</v>
      </c>
      <c r="N989" s="156">
        <v>2.78180988031998</v>
      </c>
      <c r="O989" s="154">
        <v>8.0378884724673097E-2</v>
      </c>
      <c r="P989" s="153">
        <v>326426.90999999997</v>
      </c>
      <c r="Q989" s="154">
        <v>0.37151524563098698</v>
      </c>
      <c r="R989" s="155">
        <v>60425.56</v>
      </c>
      <c r="S989" s="154">
        <v>0.30424148133694701</v>
      </c>
      <c r="T989" s="155">
        <v>118356.52</v>
      </c>
      <c r="U989" s="154">
        <v>0.31279576485579202</v>
      </c>
      <c r="V989" s="156">
        <v>5.4021329715438302</v>
      </c>
      <c r="W989" s="154">
        <v>5.1580758054926998E-2</v>
      </c>
      <c r="X989" s="156">
        <v>2.7579968556020402</v>
      </c>
      <c r="Y989" s="154">
        <v>4.4728572674551097E-2</v>
      </c>
      <c r="Z989" s="153">
        <v>620321.81999999995</v>
      </c>
      <c r="AA989" s="154">
        <v>0.35157991367100599</v>
      </c>
      <c r="AB989" s="155">
        <v>114476.58</v>
      </c>
      <c r="AC989" s="154">
        <v>0.30286434999204997</v>
      </c>
      <c r="AD989" s="155">
        <v>224317.86</v>
      </c>
      <c r="AE989" s="154">
        <v>0.31485966793028902</v>
      </c>
      <c r="AF989" s="156">
        <v>5.4187661790734802</v>
      </c>
      <c r="AG989" s="154">
        <v>3.7391124931196798E-2</v>
      </c>
      <c r="AH989" s="156">
        <v>2.76536973025688</v>
      </c>
      <c r="AI989" s="154">
        <v>2.7927121529644199E-2</v>
      </c>
      <c r="AJ989" s="153">
        <v>1041418.31</v>
      </c>
      <c r="AK989" s="154">
        <v>0.65113619685585999</v>
      </c>
      <c r="AL989" s="155">
        <v>192374.44</v>
      </c>
      <c r="AM989" s="154">
        <v>0.71174556735577099</v>
      </c>
      <c r="AN989" s="155">
        <v>378902.02</v>
      </c>
      <c r="AO989" s="154">
        <v>0.71052585365461696</v>
      </c>
      <c r="AP989" s="156">
        <v>5.4134962524127399</v>
      </c>
      <c r="AQ989" s="154">
        <v>-3.5407931912181403E-2</v>
      </c>
      <c r="AR989" s="156">
        <v>2.74851612034161</v>
      </c>
      <c r="AS989" s="157">
        <v>-3.4720116431954599E-2</v>
      </c>
    </row>
    <row r="990" spans="1:45" x14ac:dyDescent="0.2">
      <c r="A990" s="123"/>
      <c r="B990" s="29"/>
      <c r="C990" s="29"/>
      <c r="D990" s="29"/>
      <c r="E990" s="14" t="s">
        <v>289</v>
      </c>
      <c r="F990" s="148">
        <v>36742.31</v>
      </c>
      <c r="G990" s="149">
        <v>0.13758811186797601</v>
      </c>
      <c r="H990" s="150">
        <v>6482.9</v>
      </c>
      <c r="I990" s="149">
        <v>7.0283531280232597E-2</v>
      </c>
      <c r="J990" s="150">
        <v>12943.14</v>
      </c>
      <c r="K990" s="149">
        <v>5.0709178405127897E-2</v>
      </c>
      <c r="L990" s="151">
        <v>5.6675731539897303</v>
      </c>
      <c r="M990" s="149">
        <v>6.2884813809324203E-2</v>
      </c>
      <c r="N990" s="151">
        <v>2.8387477845406899</v>
      </c>
      <c r="O990" s="149">
        <v>8.2685994610537203E-2</v>
      </c>
      <c r="P990" s="148">
        <v>123383.64</v>
      </c>
      <c r="Q990" s="149">
        <v>0.245197834077692</v>
      </c>
      <c r="R990" s="150">
        <v>22038.06</v>
      </c>
      <c r="S990" s="149">
        <v>0.264264963697945</v>
      </c>
      <c r="T990" s="150">
        <v>44120.88</v>
      </c>
      <c r="U990" s="149">
        <v>0.23773490053853899</v>
      </c>
      <c r="V990" s="151">
        <v>5.5986615881797199</v>
      </c>
      <c r="W990" s="149">
        <v>-1.50815929949386E-2</v>
      </c>
      <c r="X990" s="151">
        <v>2.7964909131458802</v>
      </c>
      <c r="Y990" s="149">
        <v>6.0295088519406901E-3</v>
      </c>
      <c r="Z990" s="148">
        <v>237392.36</v>
      </c>
      <c r="AA990" s="149">
        <v>0.23871487388052201</v>
      </c>
      <c r="AB990" s="150">
        <v>42725.18</v>
      </c>
      <c r="AC990" s="149">
        <v>0.28445828557032599</v>
      </c>
      <c r="AD990" s="150">
        <v>85658.72</v>
      </c>
      <c r="AE990" s="149">
        <v>0.248482115437787</v>
      </c>
      <c r="AF990" s="151">
        <v>5.5562635429505498</v>
      </c>
      <c r="AG990" s="149">
        <v>-3.5612999039118201E-2</v>
      </c>
      <c r="AH990" s="151">
        <v>2.7713741227980102</v>
      </c>
      <c r="AI990" s="149">
        <v>-7.8232931305060593E-3</v>
      </c>
      <c r="AJ990" s="148">
        <v>443423.01</v>
      </c>
      <c r="AK990" s="149">
        <v>0.42302000843947601</v>
      </c>
      <c r="AL990" s="150">
        <v>79542.850000000006</v>
      </c>
      <c r="AM990" s="149">
        <v>0.64617438558339002</v>
      </c>
      <c r="AN990" s="150">
        <v>159685.65</v>
      </c>
      <c r="AO990" s="149">
        <v>0.49627032585268399</v>
      </c>
      <c r="AP990" s="151">
        <v>5.57464322688966</v>
      </c>
      <c r="AQ990" s="149">
        <v>-0.135559378822937</v>
      </c>
      <c r="AR990" s="151">
        <v>2.7768494539114799</v>
      </c>
      <c r="AS990" s="152">
        <v>-4.8955269744766002E-2</v>
      </c>
    </row>
    <row r="991" spans="1:45" x14ac:dyDescent="0.2">
      <c r="A991" s="123"/>
      <c r="B991" s="29"/>
      <c r="C991" s="29"/>
      <c r="D991" s="29"/>
      <c r="E991" s="14" t="s">
        <v>290</v>
      </c>
      <c r="F991" s="153">
        <v>11219.71</v>
      </c>
      <c r="G991" s="154">
        <v>-0.262050526509646</v>
      </c>
      <c r="H991" s="155">
        <v>1369.52</v>
      </c>
      <c r="I991" s="154">
        <v>-0.47608463624852199</v>
      </c>
      <c r="J991" s="155">
        <v>3338.52</v>
      </c>
      <c r="K991" s="154">
        <v>-0.211411726356666</v>
      </c>
      <c r="L991" s="156">
        <v>8.1924396868976004</v>
      </c>
      <c r="M991" s="154">
        <v>0.40852802675282002</v>
      </c>
      <c r="N991" s="156">
        <v>3.3606837760444699</v>
      </c>
      <c r="O991" s="154">
        <v>-6.4214498040941703E-2</v>
      </c>
      <c r="P991" s="153">
        <v>51536.39</v>
      </c>
      <c r="Q991" s="154">
        <v>-5.23843470288771E-2</v>
      </c>
      <c r="R991" s="155">
        <v>8244.15</v>
      </c>
      <c r="S991" s="154">
        <v>-0.137585282727541</v>
      </c>
      <c r="T991" s="155">
        <v>15253.7</v>
      </c>
      <c r="U991" s="154">
        <v>-2.4558535952125999E-2</v>
      </c>
      <c r="V991" s="156">
        <v>6.2512678687311602</v>
      </c>
      <c r="W991" s="154">
        <v>9.8793462115450606E-2</v>
      </c>
      <c r="X991" s="156">
        <v>3.37861568013007</v>
      </c>
      <c r="Y991" s="154">
        <v>-2.8526377135210099E-2</v>
      </c>
      <c r="Z991" s="153">
        <v>101117.06</v>
      </c>
      <c r="AA991" s="154">
        <v>1.54356327446541E-2</v>
      </c>
      <c r="AB991" s="155">
        <v>16782.400000000001</v>
      </c>
      <c r="AC991" s="154">
        <v>-3.4538223769859398E-2</v>
      </c>
      <c r="AD991" s="155">
        <v>29098.98</v>
      </c>
      <c r="AE991" s="154">
        <v>2.5925083689863501E-2</v>
      </c>
      <c r="AF991" s="156">
        <v>6.0251847173229098</v>
      </c>
      <c r="AG991" s="154">
        <v>5.1761610604251398E-2</v>
      </c>
      <c r="AH991" s="156">
        <v>3.4749348602597099</v>
      </c>
      <c r="AI991" s="154">
        <v>-1.02243829612615E-2</v>
      </c>
      <c r="AJ991" s="153">
        <v>207736.82</v>
      </c>
      <c r="AK991" s="154">
        <v>2.5185432155536501E-2</v>
      </c>
      <c r="AL991" s="155">
        <v>34815.870000000003</v>
      </c>
      <c r="AM991" s="154">
        <v>3.8436553007707298E-2</v>
      </c>
      <c r="AN991" s="155">
        <v>59683.48</v>
      </c>
      <c r="AO991" s="154">
        <v>1.79618515114266E-2</v>
      </c>
      <c r="AP991" s="156">
        <v>5.9667278169409501</v>
      </c>
      <c r="AQ991" s="154">
        <v>-1.2760645620371E-2</v>
      </c>
      <c r="AR991" s="156">
        <v>3.4806418794614502</v>
      </c>
      <c r="AS991" s="157">
        <v>7.0961211693587999E-3</v>
      </c>
    </row>
    <row r="992" spans="1:45" x14ac:dyDescent="0.2">
      <c r="A992" s="123"/>
      <c r="B992" s="29"/>
      <c r="C992" s="29"/>
      <c r="D992" s="29"/>
      <c r="E992" s="14" t="s">
        <v>291</v>
      </c>
      <c r="F992" s="148">
        <v>8396.82</v>
      </c>
      <c r="G992" s="149">
        <v>0.24972577478854499</v>
      </c>
      <c r="H992" s="150">
        <v>1069.04</v>
      </c>
      <c r="I992" s="149">
        <v>0.27365223089295299</v>
      </c>
      <c r="J992" s="150">
        <v>2542.64</v>
      </c>
      <c r="K992" s="149">
        <v>0.27349768103456901</v>
      </c>
      <c r="L992" s="151">
        <v>7.8545423931751897</v>
      </c>
      <c r="M992" s="149">
        <v>-1.8785705802621601E-2</v>
      </c>
      <c r="N992" s="151">
        <v>3.3024022276059499</v>
      </c>
      <c r="O992" s="149">
        <v>-1.8666627038309201E-2</v>
      </c>
      <c r="P992" s="148">
        <v>28038.14</v>
      </c>
      <c r="Q992" s="149">
        <v>0.59001445512022599</v>
      </c>
      <c r="R992" s="150">
        <v>4143.97</v>
      </c>
      <c r="S992" s="149">
        <v>0.91650826685165898</v>
      </c>
      <c r="T992" s="150">
        <v>8964.98</v>
      </c>
      <c r="U992" s="149">
        <v>0.76230371843965505</v>
      </c>
      <c r="V992" s="151">
        <v>6.7660094064387497</v>
      </c>
      <c r="W992" s="149">
        <v>-0.17035867644222599</v>
      </c>
      <c r="X992" s="151">
        <v>3.1275184105262901</v>
      </c>
      <c r="Y992" s="149">
        <v>-9.7763661006159602E-2</v>
      </c>
      <c r="Z992" s="148">
        <v>52557.15</v>
      </c>
      <c r="AA992" s="149">
        <v>0.33909639723788798</v>
      </c>
      <c r="AB992" s="150">
        <v>7339.91</v>
      </c>
      <c r="AC992" s="149">
        <v>0.56635872615488403</v>
      </c>
      <c r="AD992" s="150">
        <v>16511.37</v>
      </c>
      <c r="AE992" s="149">
        <v>0.483060293838939</v>
      </c>
      <c r="AF992" s="151">
        <v>7.1604624579865401</v>
      </c>
      <c r="AG992" s="149">
        <v>-0.14508957949554899</v>
      </c>
      <c r="AH992" s="151">
        <v>3.1830883809157</v>
      </c>
      <c r="AI992" s="149">
        <v>-9.7072180543919404E-2</v>
      </c>
      <c r="AJ992" s="148">
        <v>104111.73</v>
      </c>
      <c r="AK992" s="149">
        <v>0.30195597783697797</v>
      </c>
      <c r="AL992" s="150">
        <v>13638.73</v>
      </c>
      <c r="AM992" s="149">
        <v>0.51992693864450901</v>
      </c>
      <c r="AN992" s="150">
        <v>31791.27</v>
      </c>
      <c r="AO992" s="149">
        <v>0.40882030747305198</v>
      </c>
      <c r="AP992" s="151">
        <v>7.6335355271348604</v>
      </c>
      <c r="AQ992" s="149">
        <v>-0.14340884108674301</v>
      </c>
      <c r="AR992" s="151">
        <v>3.2748528133666901</v>
      </c>
      <c r="AS992" s="152">
        <v>-7.5853768624156603E-2</v>
      </c>
    </row>
    <row r="993" spans="1:45" x14ac:dyDescent="0.2">
      <c r="A993" s="123"/>
      <c r="B993" s="29"/>
      <c r="C993" s="29"/>
      <c r="D993" s="29"/>
      <c r="E993" s="14" t="s">
        <v>292</v>
      </c>
      <c r="F993" s="153">
        <v>184986.18</v>
      </c>
      <c r="G993" s="154">
        <v>0.14986173589009599</v>
      </c>
      <c r="H993" s="155">
        <v>31895.33</v>
      </c>
      <c r="I993" s="154">
        <v>0.112394058597223</v>
      </c>
      <c r="J993" s="155">
        <v>63573.15</v>
      </c>
      <c r="K993" s="154">
        <v>7.5929036543726E-2</v>
      </c>
      <c r="L993" s="156">
        <v>5.7997888719132202</v>
      </c>
      <c r="M993" s="154">
        <v>3.3682018528686797E-2</v>
      </c>
      <c r="N993" s="156">
        <v>2.9098161723935299</v>
      </c>
      <c r="O993" s="154">
        <v>6.8715218973797995E-2</v>
      </c>
      <c r="P993" s="153">
        <v>606185.05000000005</v>
      </c>
      <c r="Q993" s="154">
        <v>0.54824066025434404</v>
      </c>
      <c r="R993" s="155">
        <v>102037.07</v>
      </c>
      <c r="S993" s="154">
        <v>0.56802944488565499</v>
      </c>
      <c r="T993" s="155">
        <v>200603.19</v>
      </c>
      <c r="U993" s="154">
        <v>0.47363975149804199</v>
      </c>
      <c r="V993" s="156">
        <v>5.9408316016914204</v>
      </c>
      <c r="W993" s="154">
        <v>-1.26201613725146E-2</v>
      </c>
      <c r="X993" s="156">
        <v>3.0218116172529501</v>
      </c>
      <c r="Y993" s="154">
        <v>5.0623572471132E-2</v>
      </c>
      <c r="Z993" s="153">
        <v>1213479.82</v>
      </c>
      <c r="AA993" s="154">
        <v>1.1386720763368601</v>
      </c>
      <c r="AB993" s="155">
        <v>203718.91</v>
      </c>
      <c r="AC993" s="154">
        <v>1.41593412666337</v>
      </c>
      <c r="AD993" s="155">
        <v>398313.8</v>
      </c>
      <c r="AE993" s="154">
        <v>1.1977409462472599</v>
      </c>
      <c r="AF993" s="156">
        <v>5.9566380951086</v>
      </c>
      <c r="AG993" s="154">
        <v>-0.114763911510048</v>
      </c>
      <c r="AH993" s="156">
        <v>3.04654224885003</v>
      </c>
      <c r="AI993" s="154">
        <v>-2.6877084859003902E-2</v>
      </c>
      <c r="AJ993" s="153">
        <v>2287286.33</v>
      </c>
      <c r="AK993" s="154">
        <v>1.4201173251281001</v>
      </c>
      <c r="AL993" s="155">
        <v>386014.85</v>
      </c>
      <c r="AM993" s="154">
        <v>2.0572220250592301</v>
      </c>
      <c r="AN993" s="155">
        <v>769932.09</v>
      </c>
      <c r="AO993" s="154">
        <v>1.7521652156829799</v>
      </c>
      <c r="AP993" s="156">
        <v>5.9253842954487403</v>
      </c>
      <c r="AQ993" s="154">
        <v>-0.208393337058595</v>
      </c>
      <c r="AR993" s="156">
        <v>2.9707637332014598</v>
      </c>
      <c r="AS993" s="157">
        <v>-0.12064969379844299</v>
      </c>
    </row>
    <row r="994" spans="1:45" x14ac:dyDescent="0.2">
      <c r="A994" s="123"/>
      <c r="B994" s="29"/>
      <c r="C994" s="29"/>
      <c r="D994" s="29"/>
      <c r="E994" s="14" t="s">
        <v>293</v>
      </c>
      <c r="F994" s="148">
        <v>35583.730000000003</v>
      </c>
      <c r="G994" s="149">
        <v>0.26843249513159101</v>
      </c>
      <c r="H994" s="150">
        <v>6605.44</v>
      </c>
      <c r="I994" s="149">
        <v>0.42183342947917601</v>
      </c>
      <c r="J994" s="150">
        <v>12328.04</v>
      </c>
      <c r="K994" s="149">
        <v>0.46869210818821799</v>
      </c>
      <c r="L994" s="151">
        <v>5.3870340204437603</v>
      </c>
      <c r="M994" s="149">
        <v>-0.107889525711726</v>
      </c>
      <c r="N994" s="151">
        <v>2.886406111596</v>
      </c>
      <c r="O994" s="149">
        <v>-0.13635234501509499</v>
      </c>
      <c r="P994" s="148">
        <v>117680.42</v>
      </c>
      <c r="Q994" s="149">
        <v>0.156055546266714</v>
      </c>
      <c r="R994" s="150">
        <v>22150.15</v>
      </c>
      <c r="S994" s="149">
        <v>0.47152534693549503</v>
      </c>
      <c r="T994" s="150">
        <v>41264.61</v>
      </c>
      <c r="U994" s="149">
        <v>0.52599372659584598</v>
      </c>
      <c r="V994" s="151">
        <v>5.3128498001142201</v>
      </c>
      <c r="W994" s="149">
        <v>-0.21438285200167101</v>
      </c>
      <c r="X994" s="151">
        <v>2.8518485937465501</v>
      </c>
      <c r="Y994" s="149">
        <v>-0.24242444374550701</v>
      </c>
      <c r="Z994" s="148">
        <v>219174.49</v>
      </c>
      <c r="AA994" s="149">
        <v>9.5726718346459794E-2</v>
      </c>
      <c r="AB994" s="150">
        <v>41650.14</v>
      </c>
      <c r="AC994" s="149">
        <v>0.44703655552953703</v>
      </c>
      <c r="AD994" s="150">
        <v>77678.02</v>
      </c>
      <c r="AE994" s="149">
        <v>0.49639251946486801</v>
      </c>
      <c r="AF994" s="151">
        <v>5.2622749887515399</v>
      </c>
      <c r="AG994" s="149">
        <v>-0.242778826727371</v>
      </c>
      <c r="AH994" s="151">
        <v>2.8215766828248201</v>
      </c>
      <c r="AI994" s="149">
        <v>-0.26775448012911202</v>
      </c>
      <c r="AJ994" s="148">
        <v>384559.46</v>
      </c>
      <c r="AK994" s="149">
        <v>0.45110929114253101</v>
      </c>
      <c r="AL994" s="150">
        <v>73914.42</v>
      </c>
      <c r="AM994" s="149">
        <v>0.89980301421155795</v>
      </c>
      <c r="AN994" s="150">
        <v>137442.73000000001</v>
      </c>
      <c r="AO994" s="149">
        <v>0.95314242351682299</v>
      </c>
      <c r="AP994" s="151">
        <v>5.2027663884800797</v>
      </c>
      <c r="AQ994" s="149">
        <v>-0.23617907736357699</v>
      </c>
      <c r="AR994" s="151">
        <v>2.7979614491068401</v>
      </c>
      <c r="AS994" s="152">
        <v>-0.257038670774624</v>
      </c>
    </row>
    <row r="995" spans="1:45" x14ac:dyDescent="0.2">
      <c r="A995" s="123"/>
      <c r="B995" s="29"/>
      <c r="C995" s="29"/>
      <c r="D995" s="29"/>
      <c r="E995" s="14" t="s">
        <v>294</v>
      </c>
      <c r="F995" s="153">
        <v>62559.7</v>
      </c>
      <c r="G995" s="154">
        <v>5.4805466198094198E-2</v>
      </c>
      <c r="H995" s="155">
        <v>9126.0499999999993</v>
      </c>
      <c r="I995" s="154">
        <v>4.0343587375956801E-2</v>
      </c>
      <c r="J995" s="155">
        <v>17587.88</v>
      </c>
      <c r="K995" s="154">
        <v>6.7306682849123903E-2</v>
      </c>
      <c r="L995" s="156">
        <v>6.8550687318171599</v>
      </c>
      <c r="M995" s="154">
        <v>1.3901060185908601E-2</v>
      </c>
      <c r="N995" s="156">
        <v>3.5569778733991799</v>
      </c>
      <c r="O995" s="154">
        <v>-1.1712862715015E-2</v>
      </c>
      <c r="P995" s="153">
        <v>214585.47</v>
      </c>
      <c r="Q995" s="154">
        <v>4.0085506052340701E-2</v>
      </c>
      <c r="R995" s="155">
        <v>31865.96</v>
      </c>
      <c r="S995" s="154">
        <v>4.1135455271077502E-2</v>
      </c>
      <c r="T995" s="155">
        <v>61275.59</v>
      </c>
      <c r="U995" s="154">
        <v>2.0778536253489702E-2</v>
      </c>
      <c r="V995" s="156">
        <v>6.7340029925349798</v>
      </c>
      <c r="W995" s="154">
        <v>-1.00846553003374E-3</v>
      </c>
      <c r="X995" s="156">
        <v>3.5019731348160001</v>
      </c>
      <c r="Y995" s="154">
        <v>1.89139652854695E-2</v>
      </c>
      <c r="Z995" s="153">
        <v>408169.81</v>
      </c>
      <c r="AA995" s="154">
        <v>2.44348288025719E-2</v>
      </c>
      <c r="AB995" s="155">
        <v>59629.91</v>
      </c>
      <c r="AC995" s="154">
        <v>1.5543475817323901E-2</v>
      </c>
      <c r="AD995" s="155">
        <v>115668.31</v>
      </c>
      <c r="AE995" s="154">
        <v>1.16235645353023E-2</v>
      </c>
      <c r="AF995" s="156">
        <v>6.8450515856891299</v>
      </c>
      <c r="AG995" s="154">
        <v>8.7552657241898695E-3</v>
      </c>
      <c r="AH995" s="156">
        <v>3.5287954842601201</v>
      </c>
      <c r="AI995" s="154">
        <v>1.26640627169995E-2</v>
      </c>
      <c r="AJ995" s="153">
        <v>797858.63</v>
      </c>
      <c r="AK995" s="154">
        <v>1.8987991180488401E-2</v>
      </c>
      <c r="AL995" s="155">
        <v>116105.4</v>
      </c>
      <c r="AM995" s="154">
        <v>3.46852056521662E-2</v>
      </c>
      <c r="AN995" s="155">
        <v>227448.73</v>
      </c>
      <c r="AO995" s="154">
        <v>-1.19089580598046E-4</v>
      </c>
      <c r="AP995" s="156">
        <v>6.8718477349029401</v>
      </c>
      <c r="AQ995" s="154">
        <v>-1.5171005041851199E-2</v>
      </c>
      <c r="AR995" s="156">
        <v>3.5078614420049701</v>
      </c>
      <c r="AS995" s="157">
        <v>1.9109356486336E-2</v>
      </c>
    </row>
    <row r="996" spans="1:45" x14ac:dyDescent="0.2">
      <c r="A996" s="123"/>
      <c r="B996" s="29"/>
      <c r="C996" s="29"/>
      <c r="D996" s="29"/>
      <c r="E996" s="14" t="s">
        <v>295</v>
      </c>
      <c r="F996" s="148">
        <v>10268.799999999999</v>
      </c>
      <c r="G996" s="149">
        <v>0.38599562422306999</v>
      </c>
      <c r="H996" s="150">
        <v>2272.3200000000002</v>
      </c>
      <c r="I996" s="149">
        <v>0.26498619399661499</v>
      </c>
      <c r="J996" s="150">
        <v>2718.74</v>
      </c>
      <c r="K996" s="149">
        <v>0.38386439987783799</v>
      </c>
      <c r="L996" s="151">
        <v>4.5190818194620501</v>
      </c>
      <c r="M996" s="149">
        <v>9.5660672662470206E-2</v>
      </c>
      <c r="N996" s="151">
        <v>3.77704377763229</v>
      </c>
      <c r="O996" s="149">
        <v>1.5400528732587499E-3</v>
      </c>
      <c r="P996" s="148">
        <v>31485.25</v>
      </c>
      <c r="Q996" s="149">
        <v>0.29988691878671597</v>
      </c>
      <c r="R996" s="150">
        <v>7044.44</v>
      </c>
      <c r="S996" s="149">
        <v>0.160140051317016</v>
      </c>
      <c r="T996" s="150">
        <v>8341.15</v>
      </c>
      <c r="U996" s="149">
        <v>0.322302454799819</v>
      </c>
      <c r="V996" s="151">
        <v>4.4695178041121801</v>
      </c>
      <c r="W996" s="149">
        <v>0.120456894243981</v>
      </c>
      <c r="X996" s="151">
        <v>3.77468934139777</v>
      </c>
      <c r="Y996" s="149">
        <v>-1.69518977536019E-2</v>
      </c>
      <c r="Z996" s="148">
        <v>61207.05</v>
      </c>
      <c r="AA996" s="149">
        <v>0.29114360630562403</v>
      </c>
      <c r="AB996" s="150">
        <v>14015.66</v>
      </c>
      <c r="AC996" s="149">
        <v>0.17109067148839699</v>
      </c>
      <c r="AD996" s="150">
        <v>16156.82</v>
      </c>
      <c r="AE996" s="149">
        <v>0.31332342727828399</v>
      </c>
      <c r="AF996" s="151">
        <v>4.3670472885329703</v>
      </c>
      <c r="AG996" s="149">
        <v>0.102513782869302</v>
      </c>
      <c r="AH996" s="151">
        <v>3.7883104472291</v>
      </c>
      <c r="AI996" s="149">
        <v>-1.6888315941051502E-2</v>
      </c>
      <c r="AJ996" s="148">
        <v>104836.78</v>
      </c>
      <c r="AK996" s="149">
        <v>-0.140108682314698</v>
      </c>
      <c r="AL996" s="150">
        <v>24257.34</v>
      </c>
      <c r="AM996" s="149">
        <v>-1.9182621859503701E-2</v>
      </c>
      <c r="AN996" s="150">
        <v>27956.36</v>
      </c>
      <c r="AO996" s="149">
        <v>-0.218734699626419</v>
      </c>
      <c r="AP996" s="151">
        <v>4.3218580437921101</v>
      </c>
      <c r="AQ996" s="149">
        <v>-0.123291107142141</v>
      </c>
      <c r="AR996" s="151">
        <v>3.75001538111542</v>
      </c>
      <c r="AS996" s="152">
        <v>0.10063933119021801</v>
      </c>
    </row>
    <row r="997" spans="1:45" x14ac:dyDescent="0.2">
      <c r="A997" s="123"/>
      <c r="B997" s="29"/>
      <c r="C997" s="29"/>
      <c r="D997" s="29"/>
      <c r="E997" s="14" t="s">
        <v>296</v>
      </c>
      <c r="F997" s="153">
        <v>10984.26</v>
      </c>
      <c r="G997" s="154">
        <v>5.2632285070301502E-2</v>
      </c>
      <c r="H997" s="155">
        <v>2066.23</v>
      </c>
      <c r="I997" s="154">
        <v>6.5748210196207899E-2</v>
      </c>
      <c r="J997" s="155">
        <v>2979.89</v>
      </c>
      <c r="K997" s="154">
        <v>4.0097591282403797E-2</v>
      </c>
      <c r="L997" s="156">
        <v>5.3160877540254496</v>
      </c>
      <c r="M997" s="154">
        <v>-1.2306776591716501E-2</v>
      </c>
      <c r="N997" s="156">
        <v>3.6861293537680901</v>
      </c>
      <c r="O997" s="154">
        <v>1.20514592985865E-2</v>
      </c>
      <c r="P997" s="153">
        <v>32816.04</v>
      </c>
      <c r="Q997" s="154">
        <v>-5.7104065535366596E-4</v>
      </c>
      <c r="R997" s="155">
        <v>6028.08</v>
      </c>
      <c r="S997" s="154">
        <v>-4.0756182171159401E-2</v>
      </c>
      <c r="T997" s="155">
        <v>8959.82</v>
      </c>
      <c r="U997" s="154">
        <v>2.8373255492491899E-3</v>
      </c>
      <c r="V997" s="156">
        <v>5.4438627224588902</v>
      </c>
      <c r="W997" s="154">
        <v>4.1892520721959002E-2</v>
      </c>
      <c r="X997" s="156">
        <v>3.6625780428624699</v>
      </c>
      <c r="Y997" s="154">
        <v>-3.3987229212235999E-3</v>
      </c>
      <c r="Z997" s="153">
        <v>67746.02</v>
      </c>
      <c r="AA997" s="154">
        <v>5.0997878333371598E-2</v>
      </c>
      <c r="AB997" s="155">
        <v>12591.33</v>
      </c>
      <c r="AC997" s="154">
        <v>2.0191830901012099E-2</v>
      </c>
      <c r="AD997" s="155">
        <v>18435.009999999998</v>
      </c>
      <c r="AE997" s="154">
        <v>5.2594285218352403E-2</v>
      </c>
      <c r="AF997" s="156">
        <v>5.3803704612618404</v>
      </c>
      <c r="AG997" s="154">
        <v>3.0196328277939902E-2</v>
      </c>
      <c r="AH997" s="156">
        <v>3.67485669929119</v>
      </c>
      <c r="AI997" s="154">
        <v>-1.5166402738445699E-3</v>
      </c>
      <c r="AJ997" s="153">
        <v>131526.20000000001</v>
      </c>
      <c r="AK997" s="154">
        <v>-3.6534371217411002E-2</v>
      </c>
      <c r="AL997" s="155">
        <v>23712.36</v>
      </c>
      <c r="AM997" s="154">
        <v>1.7460301114246402E-2</v>
      </c>
      <c r="AN997" s="155">
        <v>36182.61</v>
      </c>
      <c r="AO997" s="154">
        <v>-6.2487514338268303E-2</v>
      </c>
      <c r="AP997" s="156">
        <v>5.5467359638601996</v>
      </c>
      <c r="AQ997" s="154">
        <v>-5.3068087543589201E-2</v>
      </c>
      <c r="AR997" s="156">
        <v>3.63506667982216</v>
      </c>
      <c r="AS997" s="157">
        <v>2.76829839791825E-2</v>
      </c>
    </row>
    <row r="998" spans="1:45" x14ac:dyDescent="0.2">
      <c r="A998" s="123"/>
      <c r="B998" s="29"/>
      <c r="C998" s="29"/>
      <c r="D998" s="29"/>
      <c r="E998" s="14" t="s">
        <v>297</v>
      </c>
      <c r="F998" s="148">
        <v>43463.98</v>
      </c>
      <c r="G998" s="149">
        <v>0.12961143209710299</v>
      </c>
      <c r="H998" s="150">
        <v>8332.7099999999991</v>
      </c>
      <c r="I998" s="149">
        <v>0.27967952380074801</v>
      </c>
      <c r="J998" s="150">
        <v>15382.58</v>
      </c>
      <c r="K998" s="149">
        <v>0.34098326928843897</v>
      </c>
      <c r="L998" s="151">
        <v>5.2160677618685902</v>
      </c>
      <c r="M998" s="149">
        <v>-0.117270057785977</v>
      </c>
      <c r="N998" s="151">
        <v>2.82553251795213</v>
      </c>
      <c r="O998" s="149">
        <v>-0.15762451481105699</v>
      </c>
      <c r="P998" s="148">
        <v>150663.09</v>
      </c>
      <c r="Q998" s="149">
        <v>0.12658592542731401</v>
      </c>
      <c r="R998" s="150">
        <v>28515.62</v>
      </c>
      <c r="S998" s="149">
        <v>0.38298454330735399</v>
      </c>
      <c r="T998" s="150">
        <v>52235.09</v>
      </c>
      <c r="U998" s="149">
        <v>0.453083307555185</v>
      </c>
      <c r="V998" s="151">
        <v>5.2835284661529398</v>
      </c>
      <c r="W998" s="149">
        <v>-0.18539514351105699</v>
      </c>
      <c r="X998" s="151">
        <v>2.8843271831253698</v>
      </c>
      <c r="Y998" s="149">
        <v>-0.22469281728740201</v>
      </c>
      <c r="Z998" s="148">
        <v>275269.11</v>
      </c>
      <c r="AA998" s="149">
        <v>8.6869919803452197E-2</v>
      </c>
      <c r="AB998" s="150">
        <v>52314.41</v>
      </c>
      <c r="AC998" s="149">
        <v>0.37548602018226102</v>
      </c>
      <c r="AD998" s="150">
        <v>95643.51</v>
      </c>
      <c r="AE998" s="149">
        <v>0.43840617090297102</v>
      </c>
      <c r="AF998" s="151">
        <v>5.2618219339566297</v>
      </c>
      <c r="AG998" s="149">
        <v>-0.209828450557836</v>
      </c>
      <c r="AH998" s="151">
        <v>2.8780741108309398</v>
      </c>
      <c r="AI998" s="149">
        <v>-0.244392896951241</v>
      </c>
      <c r="AJ998" s="148">
        <v>493040.94</v>
      </c>
      <c r="AK998" s="149">
        <v>0.412813978281035</v>
      </c>
      <c r="AL998" s="150">
        <v>94420.17</v>
      </c>
      <c r="AM998" s="149">
        <v>0.76957004697916997</v>
      </c>
      <c r="AN998" s="150">
        <v>172072.46</v>
      </c>
      <c r="AO998" s="149">
        <v>0.83620950822152695</v>
      </c>
      <c r="AP998" s="151">
        <v>5.2217756015478498</v>
      </c>
      <c r="AQ998" s="149">
        <v>-0.20160607335502301</v>
      </c>
      <c r="AR998" s="151">
        <v>2.8653099978927501</v>
      </c>
      <c r="AS998" s="152">
        <v>-0.23058127520022201</v>
      </c>
    </row>
    <row r="999" spans="1:45" x14ac:dyDescent="0.2">
      <c r="A999" s="123"/>
      <c r="B999" s="29"/>
      <c r="C999" s="29"/>
      <c r="D999" s="29"/>
      <c r="E999" s="14" t="s">
        <v>298</v>
      </c>
      <c r="F999" s="153">
        <v>34733.53</v>
      </c>
      <c r="G999" s="154">
        <v>0.108952001593817</v>
      </c>
      <c r="H999" s="155">
        <v>6660.34</v>
      </c>
      <c r="I999" s="154">
        <v>8.9383793544503903E-2</v>
      </c>
      <c r="J999" s="155">
        <v>9716.68</v>
      </c>
      <c r="K999" s="154">
        <v>0.13439861584100901</v>
      </c>
      <c r="L999" s="156">
        <v>5.2149785146103698</v>
      </c>
      <c r="M999" s="154">
        <v>1.7962639214270201E-2</v>
      </c>
      <c r="N999" s="156">
        <v>3.5746294001654899</v>
      </c>
      <c r="O999" s="154">
        <v>-2.24318100285467E-2</v>
      </c>
      <c r="P999" s="153">
        <v>120039.94</v>
      </c>
      <c r="Q999" s="154">
        <v>0.17127094572370299</v>
      </c>
      <c r="R999" s="155">
        <v>23701.919999999998</v>
      </c>
      <c r="S999" s="154">
        <v>0.15116595894313101</v>
      </c>
      <c r="T999" s="155">
        <v>34988.239999999998</v>
      </c>
      <c r="U999" s="154">
        <v>0.24959829768935901</v>
      </c>
      <c r="V999" s="156">
        <v>5.0645660773473198</v>
      </c>
      <c r="W999" s="154">
        <v>1.7464889944305E-2</v>
      </c>
      <c r="X999" s="156">
        <v>3.4308653421835502</v>
      </c>
      <c r="Y999" s="154">
        <v>-6.2682025184006701E-2</v>
      </c>
      <c r="Z999" s="153">
        <v>214629.23</v>
      </c>
      <c r="AA999" s="154">
        <v>0.18264617687023901</v>
      </c>
      <c r="AB999" s="155">
        <v>42168.37</v>
      </c>
      <c r="AC999" s="154">
        <v>0.15190521068087101</v>
      </c>
      <c r="AD999" s="155">
        <v>61379.69</v>
      </c>
      <c r="AE999" s="154">
        <v>0.23666523415864699</v>
      </c>
      <c r="AF999" s="156">
        <v>5.0898156604108697</v>
      </c>
      <c r="AG999" s="154">
        <v>2.6687062359233901E-2</v>
      </c>
      <c r="AH999" s="156">
        <v>3.4967467251789599</v>
      </c>
      <c r="AI999" s="154">
        <v>-4.36812289990186E-2</v>
      </c>
      <c r="AJ999" s="153">
        <v>397216.09</v>
      </c>
      <c r="AK999" s="154">
        <v>7.4802783572331999E-2</v>
      </c>
      <c r="AL999" s="155">
        <v>76392.990000000005</v>
      </c>
      <c r="AM999" s="154">
        <v>7.4754939718864002E-2</v>
      </c>
      <c r="AN999" s="155">
        <v>113311.31</v>
      </c>
      <c r="AO999" s="154">
        <v>9.8137316650936099E-2</v>
      </c>
      <c r="AP999" s="156">
        <v>5.1996405691150498</v>
      </c>
      <c r="AQ999" s="154">
        <v>4.4516058219224403E-5</v>
      </c>
      <c r="AR999" s="156">
        <v>3.5055290597205202</v>
      </c>
      <c r="AS999" s="157">
        <v>-2.1249194180714099E-2</v>
      </c>
    </row>
    <row r="1000" spans="1:45" x14ac:dyDescent="0.2">
      <c r="A1000" s="123"/>
      <c r="B1000" s="29"/>
      <c r="C1000" s="29"/>
      <c r="D1000" s="29"/>
      <c r="E1000" s="14" t="s">
        <v>299</v>
      </c>
      <c r="F1000" s="148">
        <v>161001.69</v>
      </c>
      <c r="G1000" s="149">
        <v>0.36709539517006001</v>
      </c>
      <c r="H1000" s="150">
        <v>34222.559999999998</v>
      </c>
      <c r="I1000" s="149">
        <v>0.67579388591547196</v>
      </c>
      <c r="J1000" s="150">
        <v>45032.62</v>
      </c>
      <c r="K1000" s="149">
        <v>0.34354182727765298</v>
      </c>
      <c r="L1000" s="151">
        <v>4.7045484031586202</v>
      </c>
      <c r="M1000" s="149">
        <v>-0.18421029778180201</v>
      </c>
      <c r="N1000" s="151">
        <v>3.5752236934026902</v>
      </c>
      <c r="O1000" s="149">
        <v>1.7530952452840799E-2</v>
      </c>
      <c r="P1000" s="148">
        <v>527948.44999999995</v>
      </c>
      <c r="Q1000" s="149">
        <v>0.41448359904198001</v>
      </c>
      <c r="R1000" s="150">
        <v>122333.55</v>
      </c>
      <c r="S1000" s="149">
        <v>0.98993512118114102</v>
      </c>
      <c r="T1000" s="150">
        <v>154896.70000000001</v>
      </c>
      <c r="U1000" s="149">
        <v>0.47343503644427498</v>
      </c>
      <c r="V1000" s="151">
        <v>4.3156472611151999</v>
      </c>
      <c r="W1000" s="149">
        <v>-0.28918104716780801</v>
      </c>
      <c r="X1000" s="151">
        <v>3.4083905596439399</v>
      </c>
      <c r="Y1000" s="149">
        <v>-4.0009526001606899E-2</v>
      </c>
      <c r="Z1000" s="148">
        <v>1014142.82</v>
      </c>
      <c r="AA1000" s="149">
        <v>0.38856178457036</v>
      </c>
      <c r="AB1000" s="150">
        <v>232892.16</v>
      </c>
      <c r="AC1000" s="149">
        <v>1.32693695547068</v>
      </c>
      <c r="AD1000" s="150">
        <v>295957.53999999998</v>
      </c>
      <c r="AE1000" s="149">
        <v>0.456977909489098</v>
      </c>
      <c r="AF1000" s="151">
        <v>4.3545597241229599</v>
      </c>
      <c r="AG1000" s="149">
        <v>-0.40326626327119802</v>
      </c>
      <c r="AH1000" s="151">
        <v>3.42664971468542</v>
      </c>
      <c r="AI1000" s="149">
        <v>-4.69575581573013E-2</v>
      </c>
      <c r="AJ1000" s="148">
        <v>1941798.65</v>
      </c>
      <c r="AK1000" s="149">
        <v>5.43005044118526E-2</v>
      </c>
      <c r="AL1000" s="150">
        <v>407849.68</v>
      </c>
      <c r="AM1000" s="149">
        <v>0.64846308231998995</v>
      </c>
      <c r="AN1000" s="150">
        <v>571788.87</v>
      </c>
      <c r="AO1000" s="149">
        <v>6.7459827034538095E-2</v>
      </c>
      <c r="AP1000" s="151">
        <v>4.7610645422107503</v>
      </c>
      <c r="AQ1000" s="149">
        <v>-0.36043426406124501</v>
      </c>
      <c r="AR1000" s="151">
        <v>3.3960063790678499</v>
      </c>
      <c r="AS1000" s="152">
        <v>-1.2327698232207E-2</v>
      </c>
    </row>
    <row r="1001" spans="1:45" x14ac:dyDescent="0.2">
      <c r="A1001" s="123"/>
      <c r="B1001" s="29"/>
      <c r="C1001" s="29"/>
      <c r="D1001" s="29"/>
      <c r="E1001" s="14" t="s">
        <v>300</v>
      </c>
      <c r="F1001" s="153">
        <v>85178.32</v>
      </c>
      <c r="G1001" s="154">
        <v>1.49235775022092</v>
      </c>
      <c r="H1001" s="155">
        <v>23334.95</v>
      </c>
      <c r="I1001" s="154">
        <v>2.5768734365036501</v>
      </c>
      <c r="J1001" s="155">
        <v>28283.87</v>
      </c>
      <c r="K1001" s="154">
        <v>1.5254086709310599</v>
      </c>
      <c r="L1001" s="156">
        <v>3.65024651863407</v>
      </c>
      <c r="M1001" s="154">
        <v>-0.30320214162870601</v>
      </c>
      <c r="N1001" s="156">
        <v>3.0115511066908498</v>
      </c>
      <c r="O1001" s="154">
        <v>-1.30873553617591E-2</v>
      </c>
      <c r="P1001" s="153">
        <v>277731.28999999998</v>
      </c>
      <c r="Q1001" s="154">
        <v>1.8290306930018401</v>
      </c>
      <c r="R1001" s="155">
        <v>78577.789999999994</v>
      </c>
      <c r="S1001" s="154">
        <v>3.5192998741600099</v>
      </c>
      <c r="T1001" s="155">
        <v>94618.7</v>
      </c>
      <c r="U1001" s="154">
        <v>1.8218906808031601</v>
      </c>
      <c r="V1001" s="156">
        <v>3.5344757087212599</v>
      </c>
      <c r="W1001" s="154">
        <v>-0.37401129117866799</v>
      </c>
      <c r="X1001" s="156">
        <v>2.9352685040060802</v>
      </c>
      <c r="Y1001" s="154">
        <v>2.53022282090952E-3</v>
      </c>
      <c r="Z1001" s="153">
        <v>530021.36</v>
      </c>
      <c r="AA1001" s="154">
        <v>1.76972093782316</v>
      </c>
      <c r="AB1001" s="155">
        <v>151518.01</v>
      </c>
      <c r="AC1001" s="154">
        <v>3.6452553513725601</v>
      </c>
      <c r="AD1001" s="155">
        <v>182640.58</v>
      </c>
      <c r="AE1001" s="154">
        <v>1.8154834449050901</v>
      </c>
      <c r="AF1001" s="156">
        <v>3.4980749813174001</v>
      </c>
      <c r="AG1001" s="154">
        <v>-0.40375270500366101</v>
      </c>
      <c r="AH1001" s="156">
        <v>2.9019912223231001</v>
      </c>
      <c r="AI1001" s="154">
        <v>-1.62538718402854E-2</v>
      </c>
      <c r="AJ1001" s="153">
        <v>992621.57</v>
      </c>
      <c r="AK1001" s="154">
        <v>1.2405734199368601</v>
      </c>
      <c r="AL1001" s="155">
        <v>274771.53999999998</v>
      </c>
      <c r="AM1001" s="154">
        <v>2.7327982435011902</v>
      </c>
      <c r="AN1001" s="155">
        <v>338752.18</v>
      </c>
      <c r="AO1001" s="154">
        <v>1.3426467609477699</v>
      </c>
      <c r="AP1001" s="156">
        <v>3.6125341438199898</v>
      </c>
      <c r="AQ1001" s="154">
        <v>-0.39976037444892698</v>
      </c>
      <c r="AR1001" s="156">
        <v>2.9302293198526401</v>
      </c>
      <c r="AS1001" s="157">
        <v>-4.3571802079802401E-2</v>
      </c>
    </row>
    <row r="1002" spans="1:45" x14ac:dyDescent="0.2">
      <c r="A1002" s="123"/>
      <c r="B1002" s="29"/>
      <c r="C1002" s="29"/>
      <c r="D1002" s="29"/>
      <c r="E1002" s="14" t="s">
        <v>301</v>
      </c>
      <c r="F1002" s="148">
        <v>32911.94</v>
      </c>
      <c r="G1002" s="149">
        <v>0.17670777929252299</v>
      </c>
      <c r="H1002" s="150">
        <v>6129.15</v>
      </c>
      <c r="I1002" s="149">
        <v>0.197317090799696</v>
      </c>
      <c r="J1002" s="150">
        <v>11269.29</v>
      </c>
      <c r="K1002" s="149">
        <v>0.192215936921773</v>
      </c>
      <c r="L1002" s="151">
        <v>5.3697396865797096</v>
      </c>
      <c r="M1002" s="149">
        <v>-1.7212910151819801E-2</v>
      </c>
      <c r="N1002" s="151">
        <v>2.9204980970407202</v>
      </c>
      <c r="O1002" s="149">
        <v>-1.30078429158496E-2</v>
      </c>
      <c r="P1002" s="148">
        <v>106098.96</v>
      </c>
      <c r="Q1002" s="149">
        <v>9.9778342218717397E-2</v>
      </c>
      <c r="R1002" s="150">
        <v>19552.68</v>
      </c>
      <c r="S1002" s="149">
        <v>0.117024722567377</v>
      </c>
      <c r="T1002" s="150">
        <v>35956.839999999997</v>
      </c>
      <c r="U1002" s="149">
        <v>0.111880260133579</v>
      </c>
      <c r="V1002" s="151">
        <v>5.4263129146490403</v>
      </c>
      <c r="W1002" s="149">
        <v>-1.5439569062554E-2</v>
      </c>
      <c r="X1002" s="151">
        <v>2.9507309318616399</v>
      </c>
      <c r="Y1002" s="149">
        <v>-1.0884191714500099E-2</v>
      </c>
      <c r="Z1002" s="148">
        <v>209168.28</v>
      </c>
      <c r="AA1002" s="149">
        <v>0.236828498957879</v>
      </c>
      <c r="AB1002" s="150">
        <v>38515.11</v>
      </c>
      <c r="AC1002" s="149">
        <v>0.25594251670400398</v>
      </c>
      <c r="AD1002" s="150">
        <v>71037.399999999994</v>
      </c>
      <c r="AE1002" s="149">
        <v>0.26103020210417299</v>
      </c>
      <c r="AF1002" s="151">
        <v>5.4308109207009903</v>
      </c>
      <c r="AG1002" s="149">
        <v>-1.52188635163706E-2</v>
      </c>
      <c r="AH1002" s="151">
        <v>2.94448107616551</v>
      </c>
      <c r="AI1002" s="149">
        <v>-1.9192009125483502E-2</v>
      </c>
      <c r="AJ1002" s="148">
        <v>378194.95</v>
      </c>
      <c r="AK1002" s="149">
        <v>0.90854115363214605</v>
      </c>
      <c r="AL1002" s="150">
        <v>68940.800000000003</v>
      </c>
      <c r="AM1002" s="149">
        <v>0.95656609889824495</v>
      </c>
      <c r="AN1002" s="150">
        <v>127681.57</v>
      </c>
      <c r="AO1002" s="149">
        <v>0.98955884007403405</v>
      </c>
      <c r="AP1002" s="151">
        <v>5.4857928831693297</v>
      </c>
      <c r="AQ1002" s="149">
        <v>-2.45455266209216E-2</v>
      </c>
      <c r="AR1002" s="151">
        <v>2.9620167577826599</v>
      </c>
      <c r="AS1002" s="152">
        <v>-4.0721432716648798E-2</v>
      </c>
    </row>
    <row r="1003" spans="1:45" x14ac:dyDescent="0.2">
      <c r="A1003" s="123"/>
      <c r="B1003" s="29"/>
      <c r="C1003" s="29"/>
      <c r="D1003" s="29"/>
      <c r="E1003" s="14" t="s">
        <v>302</v>
      </c>
      <c r="F1003" s="153">
        <v>32260.84</v>
      </c>
      <c r="G1003" s="154">
        <v>-1.3975147685927799E-2</v>
      </c>
      <c r="H1003" s="155">
        <v>5391.63</v>
      </c>
      <c r="I1003" s="154">
        <v>-6.70177126521911E-2</v>
      </c>
      <c r="J1003" s="155">
        <v>9080.8700000000008</v>
      </c>
      <c r="K1003" s="154">
        <v>5.9531656240689604E-3</v>
      </c>
      <c r="L1003" s="156">
        <v>5.9835040609240604</v>
      </c>
      <c r="M1003" s="154">
        <v>5.6852703085122303E-2</v>
      </c>
      <c r="N1003" s="156">
        <v>3.5526155533555701</v>
      </c>
      <c r="O1003" s="154">
        <v>-1.9810378843664898E-2</v>
      </c>
      <c r="P1003" s="153">
        <v>117154.82</v>
      </c>
      <c r="Q1003" s="154">
        <v>2.9090935922114501E-2</v>
      </c>
      <c r="R1003" s="155">
        <v>20205.93</v>
      </c>
      <c r="S1003" s="154">
        <v>-1.4285735192892101E-2</v>
      </c>
      <c r="T1003" s="155">
        <v>33465.839999999997</v>
      </c>
      <c r="U1003" s="154">
        <v>3.2433613084506499E-2</v>
      </c>
      <c r="V1003" s="156">
        <v>5.7980414660448698</v>
      </c>
      <c r="W1003" s="154">
        <v>4.4005319455831103E-2</v>
      </c>
      <c r="X1003" s="156">
        <v>3.5007285040506999</v>
      </c>
      <c r="Y1003" s="154">
        <v>-3.2376678946023402E-3</v>
      </c>
      <c r="Z1003" s="153">
        <v>217743.28</v>
      </c>
      <c r="AA1003" s="154">
        <v>1.15741122507009E-2</v>
      </c>
      <c r="AB1003" s="155">
        <v>37525.57</v>
      </c>
      <c r="AC1003" s="154">
        <v>-3.6131484822993797E-2</v>
      </c>
      <c r="AD1003" s="155">
        <v>61544.99</v>
      </c>
      <c r="AE1003" s="154">
        <v>1.6350119255399701E-2</v>
      </c>
      <c r="AF1003" s="156">
        <v>5.8025309142539303</v>
      </c>
      <c r="AG1003" s="154">
        <v>4.9493884614473502E-2</v>
      </c>
      <c r="AH1003" s="156">
        <v>3.53795296741457</v>
      </c>
      <c r="AI1003" s="154">
        <v>-4.6991749341238698E-3</v>
      </c>
      <c r="AJ1003" s="153">
        <v>444254.03</v>
      </c>
      <c r="AK1003" s="154">
        <v>6.5059227663412803E-3</v>
      </c>
      <c r="AL1003" s="155">
        <v>76472.740000000005</v>
      </c>
      <c r="AM1003" s="154">
        <v>1.2999361516676199E-2</v>
      </c>
      <c r="AN1003" s="155">
        <v>126044.38</v>
      </c>
      <c r="AO1003" s="154">
        <v>-4.3920078931813803E-3</v>
      </c>
      <c r="AP1003" s="156">
        <v>5.8093123118120298</v>
      </c>
      <c r="AQ1003" s="154">
        <v>-6.4101113949498302E-3</v>
      </c>
      <c r="AR1003" s="156">
        <v>3.5245841980419899</v>
      </c>
      <c r="AS1003" s="157">
        <v>1.09460056025278E-2</v>
      </c>
    </row>
    <row r="1004" spans="1:45" x14ac:dyDescent="0.2">
      <c r="A1004" s="123"/>
      <c r="B1004" s="29"/>
      <c r="C1004" s="29"/>
      <c r="D1004" s="29"/>
      <c r="E1004" s="14" t="s">
        <v>303</v>
      </c>
      <c r="F1004" s="148">
        <v>32389.61</v>
      </c>
      <c r="G1004" s="149">
        <v>0.159346362744123</v>
      </c>
      <c r="H1004" s="150">
        <v>6072.79</v>
      </c>
      <c r="I1004" s="149">
        <v>0.108375615988319</v>
      </c>
      <c r="J1004" s="150">
        <v>10467.209999999999</v>
      </c>
      <c r="K1004" s="149">
        <v>4.4910170674221497E-2</v>
      </c>
      <c r="L1004" s="151">
        <v>5.3335633209776701</v>
      </c>
      <c r="M1004" s="149">
        <v>4.59868893004775E-2</v>
      </c>
      <c r="N1004" s="151">
        <v>3.0943880938664701</v>
      </c>
      <c r="O1004" s="149">
        <v>0.10951773203246901</v>
      </c>
      <c r="P1004" s="148">
        <v>103171.91</v>
      </c>
      <c r="Q1004" s="149">
        <v>0.21424587570669301</v>
      </c>
      <c r="R1004" s="150">
        <v>19452.419999999998</v>
      </c>
      <c r="S1004" s="149">
        <v>0.201838677091603</v>
      </c>
      <c r="T1004" s="150">
        <v>33579.480000000003</v>
      </c>
      <c r="U1004" s="149">
        <v>0.16409323428796499</v>
      </c>
      <c r="V1004" s="151">
        <v>5.3038084721592504</v>
      </c>
      <c r="W1004" s="149">
        <v>1.0323514171731499E-2</v>
      </c>
      <c r="X1004" s="151">
        <v>3.07246896021022</v>
      </c>
      <c r="Y1004" s="149">
        <v>4.3083010828944002E-2</v>
      </c>
      <c r="Z1004" s="148">
        <v>194660.52</v>
      </c>
      <c r="AA1004" s="149">
        <v>0.24548377375584701</v>
      </c>
      <c r="AB1004" s="150">
        <v>37116.6</v>
      </c>
      <c r="AC1004" s="149">
        <v>0.237104949239721</v>
      </c>
      <c r="AD1004" s="150">
        <v>63498.47</v>
      </c>
      <c r="AE1004" s="149">
        <v>0.196146582159543</v>
      </c>
      <c r="AF1004" s="151">
        <v>5.2445676597533204</v>
      </c>
      <c r="AG1004" s="149">
        <v>6.7729294279160997E-3</v>
      </c>
      <c r="AH1004" s="151">
        <v>3.0655938639151499</v>
      </c>
      <c r="AI1004" s="149">
        <v>4.1246777219586001E-2</v>
      </c>
      <c r="AJ1004" s="148">
        <v>363194.87</v>
      </c>
      <c r="AK1004" s="149">
        <v>0.433758041465168</v>
      </c>
      <c r="AL1004" s="150">
        <v>68843.7</v>
      </c>
      <c r="AM1004" s="149">
        <v>0.49747819865925902</v>
      </c>
      <c r="AN1004" s="150">
        <v>119811.55</v>
      </c>
      <c r="AO1004" s="149">
        <v>0.44118886378746203</v>
      </c>
      <c r="AP1004" s="151">
        <v>5.2756442492196101</v>
      </c>
      <c r="AQ1004" s="149">
        <v>-4.2551642655727299E-2</v>
      </c>
      <c r="AR1004" s="151">
        <v>3.0313844533352601</v>
      </c>
      <c r="AS1004" s="152">
        <v>-5.1560364564330599E-3</v>
      </c>
    </row>
    <row r="1005" spans="1:45" x14ac:dyDescent="0.2">
      <c r="A1005" s="123"/>
      <c r="B1005" s="29"/>
      <c r="C1005" s="29"/>
      <c r="D1005" s="29"/>
      <c r="E1005" s="14" t="s">
        <v>304</v>
      </c>
      <c r="F1005" s="153">
        <v>50052.22</v>
      </c>
      <c r="G1005" s="154">
        <v>0.45111033283892399</v>
      </c>
      <c r="H1005" s="155">
        <v>10064.24</v>
      </c>
      <c r="I1005" s="154">
        <v>1.18669934470112</v>
      </c>
      <c r="J1005" s="155">
        <v>14258.47</v>
      </c>
      <c r="K1005" s="154">
        <v>0.43039852811646701</v>
      </c>
      <c r="L1005" s="156">
        <v>4.9732736898166197</v>
      </c>
      <c r="M1005" s="154">
        <v>-0.33639238683849998</v>
      </c>
      <c r="N1005" s="156">
        <v>3.5103499884630001</v>
      </c>
      <c r="O1005" s="154">
        <v>1.4479744151953799E-2</v>
      </c>
      <c r="P1005" s="153">
        <v>168400.11</v>
      </c>
      <c r="Q1005" s="154">
        <v>0.58459546499236603</v>
      </c>
      <c r="R1005" s="155">
        <v>37446.89</v>
      </c>
      <c r="S1005" s="154">
        <v>1.6844803360717999</v>
      </c>
      <c r="T1005" s="155">
        <v>51009.55</v>
      </c>
      <c r="U1005" s="154">
        <v>0.66059469412363703</v>
      </c>
      <c r="V1005" s="156">
        <v>4.4970386058762202</v>
      </c>
      <c r="W1005" s="154">
        <v>-0.40971984644480502</v>
      </c>
      <c r="X1005" s="156">
        <v>3.3013447481893099</v>
      </c>
      <c r="Y1005" s="154">
        <v>-4.5766272408439099E-2</v>
      </c>
      <c r="Z1005" s="153">
        <v>318676.76</v>
      </c>
      <c r="AA1005" s="154">
        <v>0.51154813073743599</v>
      </c>
      <c r="AB1005" s="155">
        <v>69331.97</v>
      </c>
      <c r="AC1005" s="154">
        <v>1.69254133261669</v>
      </c>
      <c r="AD1005" s="155">
        <v>96401.98</v>
      </c>
      <c r="AE1005" s="154">
        <v>0.58751298473318103</v>
      </c>
      <c r="AF1005" s="156">
        <v>4.59638980401105</v>
      </c>
      <c r="AG1005" s="154">
        <v>-0.43861655439529701</v>
      </c>
      <c r="AH1005" s="156">
        <v>3.3057076213579801</v>
      </c>
      <c r="AI1005" s="154">
        <v>-4.7851485138254199E-2</v>
      </c>
      <c r="AJ1005" s="153">
        <v>584361.31999999995</v>
      </c>
      <c r="AK1005" s="154">
        <v>-1.9104687459084901E-2</v>
      </c>
      <c r="AL1005" s="155">
        <v>111103.41</v>
      </c>
      <c r="AM1005" s="154">
        <v>0.455286292920623</v>
      </c>
      <c r="AN1005" s="155">
        <v>175653.64</v>
      </c>
      <c r="AO1005" s="154">
        <v>-1.6198641200489399E-2</v>
      </c>
      <c r="AP1005" s="156">
        <v>5.2596164240143501</v>
      </c>
      <c r="AQ1005" s="154">
        <v>-0.32597776993257399</v>
      </c>
      <c r="AR1005" s="156">
        <v>3.3267817279505301</v>
      </c>
      <c r="AS1005" s="157">
        <v>-2.95389534950596E-3</v>
      </c>
    </row>
    <row r="1006" spans="1:45" x14ac:dyDescent="0.2">
      <c r="A1006" s="123"/>
      <c r="B1006" s="29"/>
      <c r="C1006" s="29"/>
      <c r="D1006" s="29"/>
      <c r="E1006" s="14" t="s">
        <v>305</v>
      </c>
      <c r="F1006" s="148">
        <v>58243.21</v>
      </c>
      <c r="G1006" s="149">
        <v>0.61063029305827299</v>
      </c>
      <c r="H1006" s="150">
        <v>7658.36</v>
      </c>
      <c r="I1006" s="149">
        <v>0.15249442064219401</v>
      </c>
      <c r="J1006" s="150">
        <v>15759.02</v>
      </c>
      <c r="K1006" s="149">
        <v>0.50330012067213903</v>
      </c>
      <c r="L1006" s="151">
        <v>7.6051804825053901</v>
      </c>
      <c r="M1006" s="149">
        <v>0.397516781175214</v>
      </c>
      <c r="N1006" s="151">
        <v>3.6958649712989802</v>
      </c>
      <c r="O1006" s="149">
        <v>7.1396370498623796E-2</v>
      </c>
      <c r="P1006" s="148">
        <v>215584.97</v>
      </c>
      <c r="Q1006" s="149">
        <v>0.71144427149748901</v>
      </c>
      <c r="R1006" s="150">
        <v>31973.06</v>
      </c>
      <c r="S1006" s="149">
        <v>0.32629060365128498</v>
      </c>
      <c r="T1006" s="150">
        <v>58772.66</v>
      </c>
      <c r="U1006" s="149">
        <v>0.61978925227385895</v>
      </c>
      <c r="V1006" s="151">
        <v>6.7427068288115102</v>
      </c>
      <c r="W1006" s="149">
        <v>0.29039915293516699</v>
      </c>
      <c r="X1006" s="151">
        <v>3.6681166038767001</v>
      </c>
      <c r="Y1006" s="149">
        <v>5.6584533509507401E-2</v>
      </c>
      <c r="Z1006" s="148">
        <v>473387.32</v>
      </c>
      <c r="AA1006" s="149">
        <v>0.80620744577264403</v>
      </c>
      <c r="AB1006" s="150">
        <v>70695.710000000006</v>
      </c>
      <c r="AC1006" s="149">
        <v>0.41675138632625702</v>
      </c>
      <c r="AD1006" s="150">
        <v>125030.65</v>
      </c>
      <c r="AE1006" s="149">
        <v>0.63696114139183302</v>
      </c>
      <c r="AF1006" s="151">
        <v>6.6961251255557102</v>
      </c>
      <c r="AG1006" s="149">
        <v>0.27489372038398102</v>
      </c>
      <c r="AH1006" s="151">
        <v>3.7861701910691501</v>
      </c>
      <c r="AI1006" s="149">
        <v>0.10339054489522501</v>
      </c>
      <c r="AJ1006" s="148">
        <v>760582.03</v>
      </c>
      <c r="AK1006" s="149">
        <v>0.65201271858299803</v>
      </c>
      <c r="AL1006" s="150">
        <v>117947.69</v>
      </c>
      <c r="AM1006" s="149">
        <v>0.44538760368668701</v>
      </c>
      <c r="AN1006" s="150">
        <v>206129.62</v>
      </c>
      <c r="AO1006" s="149">
        <v>0.46388709647866799</v>
      </c>
      <c r="AP1006" s="151">
        <v>6.4484690628532002</v>
      </c>
      <c r="AQ1006" s="149">
        <v>0.1429548132067</v>
      </c>
      <c r="AR1006" s="151">
        <v>3.6898240534281301</v>
      </c>
      <c r="AS1006" s="152">
        <v>0.128511018750599</v>
      </c>
    </row>
    <row r="1007" spans="1:45" x14ac:dyDescent="0.2">
      <c r="A1007" s="123"/>
      <c r="B1007" s="29"/>
      <c r="C1007" s="29"/>
      <c r="D1007" s="29"/>
      <c r="E1007" s="14" t="s">
        <v>306</v>
      </c>
      <c r="F1007" s="153">
        <v>20636.36</v>
      </c>
      <c r="G1007" s="154">
        <v>6.2480660625316299E-2</v>
      </c>
      <c r="H1007" s="155">
        <v>2844.48</v>
      </c>
      <c r="I1007" s="154">
        <v>0.21137065349317499</v>
      </c>
      <c r="J1007" s="155">
        <v>6063.3</v>
      </c>
      <c r="K1007" s="154">
        <v>4.5728300012417802E-2</v>
      </c>
      <c r="L1007" s="156">
        <v>7.2548796265046702</v>
      </c>
      <c r="M1007" s="154">
        <v>-0.122910351541464</v>
      </c>
      <c r="N1007" s="156">
        <v>3.4034865502284202</v>
      </c>
      <c r="O1007" s="154">
        <v>1.60198022877448E-2</v>
      </c>
      <c r="P1007" s="153">
        <v>61689.05</v>
      </c>
      <c r="Q1007" s="154">
        <v>0.109507106152634</v>
      </c>
      <c r="R1007" s="155">
        <v>8682.7099999999991</v>
      </c>
      <c r="S1007" s="154">
        <v>0.34287746974442201</v>
      </c>
      <c r="T1007" s="155">
        <v>18465.98</v>
      </c>
      <c r="U1007" s="154">
        <v>0.11994104928631399</v>
      </c>
      <c r="V1007" s="156">
        <v>7.1048152017054598</v>
      </c>
      <c r="W1007" s="154">
        <v>-0.17378381039947199</v>
      </c>
      <c r="X1007" s="156">
        <v>3.3406864948407802</v>
      </c>
      <c r="Y1007" s="154">
        <v>-9.3165110255837603E-3</v>
      </c>
      <c r="Z1007" s="153">
        <v>119284.34</v>
      </c>
      <c r="AA1007" s="154">
        <v>0.12780268104342199</v>
      </c>
      <c r="AB1007" s="155">
        <v>16610.560000000001</v>
      </c>
      <c r="AC1007" s="154">
        <v>0.370145365790084</v>
      </c>
      <c r="AD1007" s="155">
        <v>35741.24</v>
      </c>
      <c r="AE1007" s="154">
        <v>0.14770672133337401</v>
      </c>
      <c r="AF1007" s="156">
        <v>7.1812353105494298</v>
      </c>
      <c r="AG1007" s="154">
        <v>-0.17687370318325099</v>
      </c>
      <c r="AH1007" s="156">
        <v>3.3374426852565802</v>
      </c>
      <c r="AI1007" s="154">
        <v>-1.73424446506934E-2</v>
      </c>
      <c r="AJ1007" s="153">
        <v>313778.93</v>
      </c>
      <c r="AK1007" s="154">
        <v>0.183441619729696</v>
      </c>
      <c r="AL1007" s="155">
        <v>43415.97</v>
      </c>
      <c r="AM1007" s="154">
        <v>0.41371009284723897</v>
      </c>
      <c r="AN1007" s="155">
        <v>98152.68</v>
      </c>
      <c r="AO1007" s="154">
        <v>0.234442301365232</v>
      </c>
      <c r="AP1007" s="156">
        <v>7.2272698272087403</v>
      </c>
      <c r="AQ1007" s="154">
        <v>-0.162882386058218</v>
      </c>
      <c r="AR1007" s="156">
        <v>3.1968452618919798</v>
      </c>
      <c r="AS1007" s="157">
        <v>-4.1314755318358501E-2</v>
      </c>
    </row>
    <row r="1008" spans="1:45" x14ac:dyDescent="0.2">
      <c r="A1008" s="123"/>
      <c r="B1008" s="29"/>
      <c r="C1008" s="29"/>
      <c r="D1008" s="29"/>
      <c r="E1008" s="14" t="s">
        <v>307</v>
      </c>
      <c r="F1008" s="148">
        <v>70516.38</v>
      </c>
      <c r="G1008" s="149">
        <v>0.111948987746488</v>
      </c>
      <c r="H1008" s="150">
        <v>15671.87</v>
      </c>
      <c r="I1008" s="149">
        <v>3.6193003787901398E-2</v>
      </c>
      <c r="J1008" s="150">
        <v>31514.65</v>
      </c>
      <c r="K1008" s="149">
        <v>4.1298526735384797E-2</v>
      </c>
      <c r="L1008" s="151">
        <v>4.4995511065367397</v>
      </c>
      <c r="M1008" s="149">
        <v>7.3109916474685205E-2</v>
      </c>
      <c r="N1008" s="151">
        <v>2.23757458832638</v>
      </c>
      <c r="O1008" s="149">
        <v>6.7848421175243798E-2</v>
      </c>
      <c r="P1008" s="148">
        <v>220086.63</v>
      </c>
      <c r="Q1008" s="149">
        <v>-3.7719548435489201E-3</v>
      </c>
      <c r="R1008" s="150">
        <v>50685.33</v>
      </c>
      <c r="S1008" s="149">
        <v>-6.78498285230026E-2</v>
      </c>
      <c r="T1008" s="150">
        <v>101594.42</v>
      </c>
      <c r="U1008" s="149">
        <v>-6.6214625996119297E-2</v>
      </c>
      <c r="V1008" s="151">
        <v>4.3422155878239304</v>
      </c>
      <c r="W1008" s="149">
        <v>6.8742007071587896E-2</v>
      </c>
      <c r="X1008" s="151">
        <v>2.16632596554023</v>
      </c>
      <c r="Y1008" s="149">
        <v>6.6870474619696599E-2</v>
      </c>
      <c r="Z1008" s="148">
        <v>443505.01</v>
      </c>
      <c r="AA1008" s="149">
        <v>0.51060096102427899</v>
      </c>
      <c r="AB1008" s="150">
        <v>101892.98</v>
      </c>
      <c r="AC1008" s="149">
        <v>0.49246006735135101</v>
      </c>
      <c r="AD1008" s="150">
        <v>204035.4</v>
      </c>
      <c r="AE1008" s="149">
        <v>0.48397335915386902</v>
      </c>
      <c r="AF1008" s="151">
        <v>4.3526552074539397</v>
      </c>
      <c r="AG1008" s="149">
        <v>1.21550278428033E-2</v>
      </c>
      <c r="AH1008" s="151">
        <v>2.17366697151573</v>
      </c>
      <c r="AI1008" s="149">
        <v>1.7943450066780501E-2</v>
      </c>
      <c r="AJ1008" s="148">
        <v>853680.02</v>
      </c>
      <c r="AK1008" s="149">
        <v>1.30946968849511</v>
      </c>
      <c r="AL1008" s="150">
        <v>202162.37</v>
      </c>
      <c r="AM1008" s="149">
        <v>1.6346776122145601</v>
      </c>
      <c r="AN1008" s="150">
        <v>404663.52</v>
      </c>
      <c r="AO1008" s="149">
        <v>1.5568823013484501</v>
      </c>
      <c r="AP1008" s="151">
        <v>4.2227444207346796</v>
      </c>
      <c r="AQ1008" s="149">
        <v>-0.123433668776692</v>
      </c>
      <c r="AR1008" s="151">
        <v>2.1096045919829902</v>
      </c>
      <c r="AS1008" s="152">
        <v>-9.6763395297022298E-2</v>
      </c>
    </row>
    <row r="1009" spans="1:45" x14ac:dyDescent="0.2">
      <c r="A1009" s="123"/>
      <c r="B1009" s="29"/>
      <c r="C1009" s="29"/>
      <c r="D1009" s="29"/>
      <c r="E1009" s="14" t="s">
        <v>308</v>
      </c>
      <c r="F1009" s="153">
        <v>18643.34</v>
      </c>
      <c r="G1009" s="154">
        <v>0.64964871608827202</v>
      </c>
      <c r="H1009" s="155">
        <v>2778.69</v>
      </c>
      <c r="I1009" s="154">
        <v>1.15342230075328</v>
      </c>
      <c r="J1009" s="155">
        <v>6032.34</v>
      </c>
      <c r="K1009" s="154">
        <v>0.75308268841234705</v>
      </c>
      <c r="L1009" s="156">
        <v>6.7093990333574496</v>
      </c>
      <c r="M1009" s="154">
        <v>-0.233940915578326</v>
      </c>
      <c r="N1009" s="156">
        <v>3.0905651869755402</v>
      </c>
      <c r="O1009" s="154">
        <v>-5.9001194300622402E-2</v>
      </c>
      <c r="P1009" s="153">
        <v>65182.45</v>
      </c>
      <c r="Q1009" s="154">
        <v>0.73835442322298706</v>
      </c>
      <c r="R1009" s="155">
        <v>10163.290000000001</v>
      </c>
      <c r="S1009" s="154">
        <v>1.2052353044561299</v>
      </c>
      <c r="T1009" s="155">
        <v>21952.45</v>
      </c>
      <c r="U1009" s="154">
        <v>0.78622748546767096</v>
      </c>
      <c r="V1009" s="156">
        <v>6.4135186539004598</v>
      </c>
      <c r="W1009" s="154">
        <v>-0.211714768165425</v>
      </c>
      <c r="X1009" s="156">
        <v>2.9692562789119199</v>
      </c>
      <c r="Y1009" s="154">
        <v>-2.6801212406688101E-2</v>
      </c>
      <c r="Z1009" s="153">
        <v>120422.8</v>
      </c>
      <c r="AA1009" s="154">
        <v>0.82404315317349897</v>
      </c>
      <c r="AB1009" s="155">
        <v>18582.68</v>
      </c>
      <c r="AC1009" s="154">
        <v>1.2942514941966801</v>
      </c>
      <c r="AD1009" s="155">
        <v>40104.720000000001</v>
      </c>
      <c r="AE1009" s="154">
        <v>0.85679112030497795</v>
      </c>
      <c r="AF1009" s="156">
        <v>6.4803785029931102</v>
      </c>
      <c r="AG1009" s="154">
        <v>-0.204950652625736</v>
      </c>
      <c r="AH1009" s="156">
        <v>3.0027089080786502</v>
      </c>
      <c r="AI1009" s="154">
        <v>-1.7636861127438001E-2</v>
      </c>
      <c r="AJ1009" s="153">
        <v>238773.2</v>
      </c>
      <c r="AK1009" s="154">
        <v>0.62573658286556399</v>
      </c>
      <c r="AL1009" s="155">
        <v>35469.1</v>
      </c>
      <c r="AM1009" s="154">
        <v>1.01206475302938</v>
      </c>
      <c r="AN1009" s="155">
        <v>78316.570000000007</v>
      </c>
      <c r="AO1009" s="154">
        <v>0.66601153580571304</v>
      </c>
      <c r="AP1009" s="156">
        <v>6.73186520097775</v>
      </c>
      <c r="AQ1009" s="154">
        <v>-0.19200583360061099</v>
      </c>
      <c r="AR1009" s="156">
        <v>3.0488209583233798</v>
      </c>
      <c r="AS1009" s="157">
        <v>-2.4174474230559E-2</v>
      </c>
    </row>
    <row r="1010" spans="1:45" x14ac:dyDescent="0.2">
      <c r="A1010" s="123"/>
      <c r="B1010" s="29"/>
      <c r="C1010" s="29"/>
      <c r="D1010" s="29"/>
      <c r="E1010" s="14" t="s">
        <v>309</v>
      </c>
      <c r="F1010" s="148">
        <v>40763.58</v>
      </c>
      <c r="G1010" s="149">
        <v>1.9354403854047399</v>
      </c>
      <c r="H1010" s="150">
        <v>7489.8</v>
      </c>
      <c r="I1010" s="149">
        <v>3.8567259994163998</v>
      </c>
      <c r="J1010" s="150">
        <v>13490.4</v>
      </c>
      <c r="K1010" s="149">
        <v>2.2803962620640399</v>
      </c>
      <c r="L1010" s="151">
        <v>5.44254586237283</v>
      </c>
      <c r="M1010" s="149">
        <v>-0.39559275409865202</v>
      </c>
      <c r="N1010" s="151">
        <v>3.02167318982388</v>
      </c>
      <c r="O1010" s="149">
        <v>-0.105156770433048</v>
      </c>
      <c r="P1010" s="148">
        <v>138712.54</v>
      </c>
      <c r="Q1010" s="149">
        <v>2.08571140017236</v>
      </c>
      <c r="R1010" s="150">
        <v>26198.84</v>
      </c>
      <c r="S1010" s="149">
        <v>3.6643711721976899</v>
      </c>
      <c r="T1010" s="150">
        <v>47179.94</v>
      </c>
      <c r="U1010" s="149">
        <v>2.1499029924784101</v>
      </c>
      <c r="V1010" s="151">
        <v>5.2946061734030998</v>
      </c>
      <c r="W1010" s="149">
        <v>-0.33845071795208898</v>
      </c>
      <c r="X1010" s="151">
        <v>2.9400745316759598</v>
      </c>
      <c r="Y1010" s="149">
        <v>-2.0378910861488901E-2</v>
      </c>
      <c r="Z1010" s="148">
        <v>263442.83</v>
      </c>
      <c r="AA1010" s="149">
        <v>2.1867697492865101</v>
      </c>
      <c r="AB1010" s="150">
        <v>48753.24</v>
      </c>
      <c r="AC1010" s="149">
        <v>3.5300103695499501</v>
      </c>
      <c r="AD1010" s="150">
        <v>89087.73</v>
      </c>
      <c r="AE1010" s="149">
        <v>2.1042156594579202</v>
      </c>
      <c r="AF1010" s="151">
        <v>5.40359635585245</v>
      </c>
      <c r="AG1010" s="149">
        <v>-0.29652042946579099</v>
      </c>
      <c r="AH1010" s="151">
        <v>2.95711687793594</v>
      </c>
      <c r="AI1010" s="149">
        <v>2.6594186385556402E-2</v>
      </c>
      <c r="AJ1010" s="148">
        <v>465334.85</v>
      </c>
      <c r="AK1010" s="149">
        <v>1.6892662736536399</v>
      </c>
      <c r="AL1010" s="150">
        <v>79602.039999999994</v>
      </c>
      <c r="AM1010" s="149">
        <v>2.5816150870319201</v>
      </c>
      <c r="AN1010" s="150">
        <v>152687.63</v>
      </c>
      <c r="AO1010" s="149">
        <v>1.57982920383603</v>
      </c>
      <c r="AP1010" s="151">
        <v>5.84576538490722</v>
      </c>
      <c r="AQ1010" s="149">
        <v>-0.24914704447421901</v>
      </c>
      <c r="AR1010" s="151">
        <v>3.0476263859750801</v>
      </c>
      <c r="AS1010" s="152">
        <v>4.2420277146598899E-2</v>
      </c>
    </row>
    <row r="1011" spans="1:45" x14ac:dyDescent="0.2">
      <c r="A1011" s="123"/>
      <c r="B1011" s="29"/>
      <c r="C1011" s="29"/>
      <c r="D1011" s="29"/>
      <c r="E1011" s="14" t="s">
        <v>310</v>
      </c>
      <c r="F1011" s="153">
        <v>45863.12</v>
      </c>
      <c r="G1011" s="154">
        <v>3.28254668134548</v>
      </c>
      <c r="H1011" s="155">
        <v>8046</v>
      </c>
      <c r="I1011" s="154">
        <v>4.5329771212840102</v>
      </c>
      <c r="J1011" s="155">
        <v>15316.53</v>
      </c>
      <c r="K1011" s="154">
        <v>4.2212298577471996</v>
      </c>
      <c r="L1011" s="156">
        <v>5.7001143425304504</v>
      </c>
      <c r="M1011" s="154">
        <v>-0.22599595344944201</v>
      </c>
      <c r="N1011" s="156">
        <v>2.9943544654043701</v>
      </c>
      <c r="O1011" s="154">
        <v>-0.17978200576803</v>
      </c>
      <c r="P1011" s="153">
        <v>149669.72</v>
      </c>
      <c r="Q1011" s="154">
        <v>3.3460454019874502</v>
      </c>
      <c r="R1011" s="155">
        <v>27007.75</v>
      </c>
      <c r="S1011" s="154">
        <v>4.4564859000416197</v>
      </c>
      <c r="T1011" s="155">
        <v>50987.37</v>
      </c>
      <c r="U1011" s="154">
        <v>4.1179035487902196</v>
      </c>
      <c r="V1011" s="156">
        <v>5.5417322805491001</v>
      </c>
      <c r="W1011" s="154">
        <v>-0.20350836021507901</v>
      </c>
      <c r="X1011" s="156">
        <v>2.9354273421045298</v>
      </c>
      <c r="Y1011" s="154">
        <v>-0.15081529760075801</v>
      </c>
      <c r="Z1011" s="153">
        <v>279308.34000000003</v>
      </c>
      <c r="AA1011" s="154">
        <v>3.4629124355749199</v>
      </c>
      <c r="AB1011" s="155">
        <v>50272.01</v>
      </c>
      <c r="AC1011" s="154">
        <v>4.6718332026468197</v>
      </c>
      <c r="AD1011" s="155">
        <v>94865.9</v>
      </c>
      <c r="AE1011" s="154">
        <v>4.2409319726688501</v>
      </c>
      <c r="AF1011" s="156">
        <v>5.5559413677710499</v>
      </c>
      <c r="AG1011" s="154">
        <v>-0.21314462606335999</v>
      </c>
      <c r="AH1011" s="156">
        <v>2.9442438220688398</v>
      </c>
      <c r="AI1011" s="154">
        <v>-0.148450607859682</v>
      </c>
      <c r="AJ1011" s="153">
        <v>503422.03</v>
      </c>
      <c r="AK1011" s="154">
        <v>2.4631822872238001</v>
      </c>
      <c r="AL1011" s="155">
        <v>85543.97</v>
      </c>
      <c r="AM1011" s="154">
        <v>3.3336573884568201</v>
      </c>
      <c r="AN1011" s="155">
        <v>163944.89000000001</v>
      </c>
      <c r="AO1011" s="154">
        <v>2.7555292987375601</v>
      </c>
      <c r="AP1011" s="156">
        <v>5.8849505114153597</v>
      </c>
      <c r="AQ1011" s="154">
        <v>-0.200863848524719</v>
      </c>
      <c r="AR1011" s="156">
        <v>3.0706783846693799</v>
      </c>
      <c r="AS1011" s="157">
        <v>-7.7844423051641506E-2</v>
      </c>
    </row>
    <row r="1012" spans="1:45" x14ac:dyDescent="0.2">
      <c r="A1012" s="123"/>
      <c r="B1012" s="29"/>
      <c r="C1012" s="29"/>
      <c r="D1012" s="29"/>
      <c r="E1012" s="14" t="s">
        <v>311</v>
      </c>
      <c r="F1012" s="148">
        <v>12791.23</v>
      </c>
      <c r="G1012" s="149">
        <v>0.163665293267311</v>
      </c>
      <c r="H1012" s="150">
        <v>1704.01</v>
      </c>
      <c r="I1012" s="149">
        <v>0.21471189968705701</v>
      </c>
      <c r="J1012" s="150">
        <v>3471.41</v>
      </c>
      <c r="K1012" s="149">
        <v>0.210064905639331</v>
      </c>
      <c r="L1012" s="151">
        <v>7.5065463230849598</v>
      </c>
      <c r="M1012" s="149">
        <v>-4.2023632462065502E-2</v>
      </c>
      <c r="N1012" s="151">
        <v>3.6847361734857</v>
      </c>
      <c r="O1012" s="149">
        <v>-3.8344730233710399E-2</v>
      </c>
      <c r="P1012" s="148">
        <v>54864.22</v>
      </c>
      <c r="Q1012" s="149">
        <v>0.59187758050897898</v>
      </c>
      <c r="R1012" s="150">
        <v>8857.7800000000007</v>
      </c>
      <c r="S1012" s="149">
        <v>1.03540095499396</v>
      </c>
      <c r="T1012" s="150">
        <v>14703.42</v>
      </c>
      <c r="U1012" s="149">
        <v>0.66264144713408102</v>
      </c>
      <c r="V1012" s="151">
        <v>6.1939018580276297</v>
      </c>
      <c r="W1012" s="149">
        <v>-0.21790467052536799</v>
      </c>
      <c r="X1012" s="151">
        <v>3.7313917442336502</v>
      </c>
      <c r="Y1012" s="149">
        <v>-4.2561110663443799E-2</v>
      </c>
      <c r="Z1012" s="148">
        <v>117907.01</v>
      </c>
      <c r="AA1012" s="149">
        <v>0.81260681484269204</v>
      </c>
      <c r="AB1012" s="150">
        <v>20077.91</v>
      </c>
      <c r="AC1012" s="149">
        <v>1.4379117743482599</v>
      </c>
      <c r="AD1012" s="150">
        <v>31075.73</v>
      </c>
      <c r="AE1012" s="149">
        <v>0.86940350134208899</v>
      </c>
      <c r="AF1012" s="151">
        <v>5.87247427645607</v>
      </c>
      <c r="AG1012" s="149">
        <v>-0.25649203801591097</v>
      </c>
      <c r="AH1012" s="151">
        <v>3.7941831133170498</v>
      </c>
      <c r="AI1012" s="149">
        <v>-3.0382251054211599E-2</v>
      </c>
      <c r="AJ1012" s="148">
        <v>225425.79</v>
      </c>
      <c r="AK1012" s="149">
        <v>0.41454620914239498</v>
      </c>
      <c r="AL1012" s="150">
        <v>36597.24</v>
      </c>
      <c r="AM1012" s="149">
        <v>0.62201173875486604</v>
      </c>
      <c r="AN1012" s="150">
        <v>59235.87</v>
      </c>
      <c r="AO1012" s="149">
        <v>0.39932287327189703</v>
      </c>
      <c r="AP1012" s="151">
        <v>6.1596390875377498</v>
      </c>
      <c r="AQ1012" s="149">
        <v>-0.127906305888841</v>
      </c>
      <c r="AR1012" s="151">
        <v>3.8055622378805301</v>
      </c>
      <c r="AS1012" s="152">
        <v>1.08790731297796E-2</v>
      </c>
    </row>
    <row r="1013" spans="1:45" x14ac:dyDescent="0.2">
      <c r="A1013" s="123"/>
      <c r="B1013" s="29"/>
      <c r="C1013" s="29"/>
      <c r="D1013" s="29"/>
      <c r="E1013" s="14" t="s">
        <v>312</v>
      </c>
      <c r="F1013" s="153">
        <v>30520.67</v>
      </c>
      <c r="G1013" s="154">
        <v>0.274400028393611</v>
      </c>
      <c r="H1013" s="155">
        <v>6255.7</v>
      </c>
      <c r="I1013" s="154">
        <v>0.247803373778516</v>
      </c>
      <c r="J1013" s="155">
        <v>10855.65</v>
      </c>
      <c r="K1013" s="154">
        <v>0.32192684111890102</v>
      </c>
      <c r="L1013" s="156">
        <v>4.8788576817941998</v>
      </c>
      <c r="M1013" s="154">
        <v>2.1314780176107401E-2</v>
      </c>
      <c r="N1013" s="156">
        <v>2.8115009234822401</v>
      </c>
      <c r="O1013" s="154">
        <v>-3.5952680017498101E-2</v>
      </c>
      <c r="P1013" s="153">
        <v>98290.46</v>
      </c>
      <c r="Q1013" s="154">
        <v>0.119421907675515</v>
      </c>
      <c r="R1013" s="155">
        <v>20130.23</v>
      </c>
      <c r="S1013" s="154">
        <v>7.6558304351802206E-2</v>
      </c>
      <c r="T1013" s="155">
        <v>34889.86</v>
      </c>
      <c r="U1013" s="154">
        <v>0.15370531357994999</v>
      </c>
      <c r="V1013" s="156">
        <v>4.8827291094041199</v>
      </c>
      <c r="W1013" s="154">
        <v>3.9815403541493398E-2</v>
      </c>
      <c r="X1013" s="156">
        <v>2.8171640700192002</v>
      </c>
      <c r="Y1013" s="154">
        <v>-2.97159122879075E-2</v>
      </c>
      <c r="Z1013" s="153">
        <v>207625.95</v>
      </c>
      <c r="AA1013" s="154">
        <v>0.41193003849816601</v>
      </c>
      <c r="AB1013" s="155">
        <v>40541.870000000003</v>
      </c>
      <c r="AC1013" s="154">
        <v>0.289522650530671</v>
      </c>
      <c r="AD1013" s="155">
        <v>70069.8</v>
      </c>
      <c r="AE1013" s="154">
        <v>0.43459393832682103</v>
      </c>
      <c r="AF1013" s="156">
        <v>5.1212721564150803</v>
      </c>
      <c r="AG1013" s="154">
        <v>9.49245737693101E-2</v>
      </c>
      <c r="AH1013" s="156">
        <v>2.96313033575092</v>
      </c>
      <c r="AI1013" s="154">
        <v>-1.5798128810643099E-2</v>
      </c>
      <c r="AJ1013" s="153">
        <v>371809.04</v>
      </c>
      <c r="AK1013" s="154">
        <v>0.79372127908611401</v>
      </c>
      <c r="AL1013" s="155">
        <v>74478.899999999994</v>
      </c>
      <c r="AM1013" s="154">
        <v>0.73045771375464696</v>
      </c>
      <c r="AN1013" s="155">
        <v>127814.83</v>
      </c>
      <c r="AO1013" s="154">
        <v>0.94249705619700197</v>
      </c>
      <c r="AP1013" s="156">
        <v>4.9921392501769004</v>
      </c>
      <c r="AQ1013" s="154">
        <v>3.6558862333712701E-2</v>
      </c>
      <c r="AR1013" s="156">
        <v>2.90896635390432</v>
      </c>
      <c r="AS1013" s="157">
        <v>-7.6589962716421905E-2</v>
      </c>
    </row>
    <row r="1014" spans="1:45" x14ac:dyDescent="0.2">
      <c r="A1014" s="123"/>
      <c r="B1014" s="29"/>
      <c r="C1014" s="29"/>
      <c r="D1014" s="29"/>
      <c r="E1014" s="14" t="s">
        <v>313</v>
      </c>
      <c r="F1014" s="148">
        <v>36181.699999999997</v>
      </c>
      <c r="G1014" s="149">
        <v>0.23531468316588999</v>
      </c>
      <c r="H1014" s="150">
        <v>6090.57</v>
      </c>
      <c r="I1014" s="149">
        <v>0.25538901049975898</v>
      </c>
      <c r="J1014" s="150">
        <v>11703.1</v>
      </c>
      <c r="K1014" s="149">
        <v>0.17584588241440699</v>
      </c>
      <c r="L1014" s="151">
        <v>5.9406098279799799</v>
      </c>
      <c r="M1014" s="149">
        <v>-1.5990523388346198E-2</v>
      </c>
      <c r="N1014" s="151">
        <v>3.0916338406063302</v>
      </c>
      <c r="O1014" s="149">
        <v>5.05753361396079E-2</v>
      </c>
      <c r="P1014" s="148">
        <v>117315.18</v>
      </c>
      <c r="Q1014" s="149">
        <v>0.50879385674975097</v>
      </c>
      <c r="R1014" s="150">
        <v>19407.16</v>
      </c>
      <c r="S1014" s="149">
        <v>0.62987585599900597</v>
      </c>
      <c r="T1014" s="150">
        <v>36996.33</v>
      </c>
      <c r="U1014" s="149">
        <v>0.49718460903417999</v>
      </c>
      <c r="V1014" s="151">
        <v>6.0449432065278996</v>
      </c>
      <c r="W1014" s="149">
        <v>-7.4289093125463695E-2</v>
      </c>
      <c r="X1014" s="151">
        <v>3.1709950689703499</v>
      </c>
      <c r="Y1014" s="149">
        <v>7.75405226951917E-3</v>
      </c>
      <c r="Z1014" s="148">
        <v>232312.83</v>
      </c>
      <c r="AA1014" s="149">
        <v>0.82383933326063497</v>
      </c>
      <c r="AB1014" s="150">
        <v>38204</v>
      </c>
      <c r="AC1014" s="149">
        <v>1.1493035747839999</v>
      </c>
      <c r="AD1014" s="150">
        <v>72592.34</v>
      </c>
      <c r="AE1014" s="149">
        <v>0.93899844169275903</v>
      </c>
      <c r="AF1014" s="151">
        <v>6.08085095801487</v>
      </c>
      <c r="AG1014" s="149">
        <v>-0.151427767273904</v>
      </c>
      <c r="AH1014" s="151">
        <v>3.2002388957292198</v>
      </c>
      <c r="AI1014" s="149">
        <v>-5.9391026808453297E-2</v>
      </c>
      <c r="AJ1014" s="148">
        <v>441811.15</v>
      </c>
      <c r="AK1014" s="149">
        <v>0.85129261841049397</v>
      </c>
      <c r="AL1014" s="150">
        <v>72182.59</v>
      </c>
      <c r="AM1014" s="149">
        <v>1.3122602093132201</v>
      </c>
      <c r="AN1014" s="150">
        <v>140888.12</v>
      </c>
      <c r="AO1014" s="149">
        <v>1.1081908850240301</v>
      </c>
      <c r="AP1014" s="151">
        <v>6.1207439356221496</v>
      </c>
      <c r="AQ1014" s="149">
        <v>-0.19935800869039899</v>
      </c>
      <c r="AR1014" s="151">
        <v>3.1359006706882</v>
      </c>
      <c r="AS1014" s="152">
        <v>-0.12185721342335</v>
      </c>
    </row>
    <row r="1015" spans="1:45" x14ac:dyDescent="0.2">
      <c r="A1015" s="123"/>
      <c r="B1015" s="29"/>
      <c r="C1015" s="29"/>
      <c r="D1015" s="29"/>
      <c r="E1015" s="14" t="s">
        <v>314</v>
      </c>
      <c r="F1015" s="153">
        <v>38598.01</v>
      </c>
      <c r="G1015" s="154">
        <v>3.3999163114008898E-2</v>
      </c>
      <c r="H1015" s="155">
        <v>5225.66</v>
      </c>
      <c r="I1015" s="154">
        <v>0.113040848232352</v>
      </c>
      <c r="J1015" s="155">
        <v>10502.52</v>
      </c>
      <c r="K1015" s="154">
        <v>0.114166140658898</v>
      </c>
      <c r="L1015" s="156">
        <v>7.38624594788027</v>
      </c>
      <c r="M1015" s="154">
        <v>-7.1014181774075494E-2</v>
      </c>
      <c r="N1015" s="156">
        <v>3.6751189238392299</v>
      </c>
      <c r="O1015" s="154">
        <v>-7.1952444630456497E-2</v>
      </c>
      <c r="P1015" s="153">
        <v>127040.56</v>
      </c>
      <c r="Q1015" s="154">
        <v>5.4774293908771698E-2</v>
      </c>
      <c r="R1015" s="155">
        <v>17566.009999999998</v>
      </c>
      <c r="S1015" s="154">
        <v>0.15874370775347199</v>
      </c>
      <c r="T1015" s="155">
        <v>34192.68</v>
      </c>
      <c r="U1015" s="154">
        <v>0.12363926744067601</v>
      </c>
      <c r="V1015" s="156">
        <v>7.2321807855056504</v>
      </c>
      <c r="W1015" s="154">
        <v>-8.9725979221300406E-2</v>
      </c>
      <c r="X1015" s="156">
        <v>3.71543149001482</v>
      </c>
      <c r="Y1015" s="154">
        <v>-6.1287439418843598E-2</v>
      </c>
      <c r="Z1015" s="153">
        <v>257700.28</v>
      </c>
      <c r="AA1015" s="154">
        <v>0.127782176964717</v>
      </c>
      <c r="AB1015" s="155">
        <v>35110.51</v>
      </c>
      <c r="AC1015" s="154">
        <v>0.22128355698278099</v>
      </c>
      <c r="AD1015" s="155">
        <v>67697.94</v>
      </c>
      <c r="AE1015" s="154">
        <v>0.17392028127777701</v>
      </c>
      <c r="AF1015" s="156">
        <v>7.3396905940699799</v>
      </c>
      <c r="AG1015" s="154">
        <v>-7.65599270402543E-2</v>
      </c>
      <c r="AH1015" s="156">
        <v>3.8066192265229901</v>
      </c>
      <c r="AI1015" s="154">
        <v>-3.9302587278618302E-2</v>
      </c>
      <c r="AJ1015" s="153">
        <v>526876.89</v>
      </c>
      <c r="AK1015" s="154">
        <v>0.175113615096855</v>
      </c>
      <c r="AL1015" s="155">
        <v>70807.87</v>
      </c>
      <c r="AM1015" s="154">
        <v>0.22746104154441801</v>
      </c>
      <c r="AN1015" s="155">
        <v>137711.82999999999</v>
      </c>
      <c r="AO1015" s="154">
        <v>0.19936194548536501</v>
      </c>
      <c r="AP1015" s="156">
        <v>7.4409368619618101</v>
      </c>
      <c r="AQ1015" s="154">
        <v>-4.2646914790629903E-2</v>
      </c>
      <c r="AR1015" s="156">
        <v>3.8259377571265998</v>
      </c>
      <c r="AS1015" s="157">
        <v>-2.0217691981794898E-2</v>
      </c>
    </row>
    <row r="1016" spans="1:45" x14ac:dyDescent="0.2">
      <c r="A1016" s="123"/>
      <c r="B1016" s="29"/>
      <c r="C1016" s="29"/>
      <c r="D1016" s="29"/>
      <c r="E1016" s="14" t="s">
        <v>315</v>
      </c>
      <c r="F1016" s="148">
        <v>110967.83</v>
      </c>
      <c r="G1016" s="149">
        <v>0.162494128226542</v>
      </c>
      <c r="H1016" s="150">
        <v>21450.48</v>
      </c>
      <c r="I1016" s="149">
        <v>0.14538050878319</v>
      </c>
      <c r="J1016" s="150">
        <v>43047.39</v>
      </c>
      <c r="K1016" s="149">
        <v>0.14947682949461299</v>
      </c>
      <c r="L1016" s="151">
        <v>5.1732096437935198</v>
      </c>
      <c r="M1016" s="149">
        <v>1.49414271607722E-2</v>
      </c>
      <c r="N1016" s="151">
        <v>2.5778062270441899</v>
      </c>
      <c r="O1016" s="149">
        <v>1.1324542085508701E-2</v>
      </c>
      <c r="P1016" s="148">
        <v>360898.71</v>
      </c>
      <c r="Q1016" s="149">
        <v>0.13240969706379099</v>
      </c>
      <c r="R1016" s="150">
        <v>71793.539999999994</v>
      </c>
      <c r="S1016" s="149">
        <v>0.143697674707574</v>
      </c>
      <c r="T1016" s="150">
        <v>143764.67000000001</v>
      </c>
      <c r="U1016" s="149">
        <v>0.14548958208836299</v>
      </c>
      <c r="V1016" s="151">
        <v>5.0268967096482502</v>
      </c>
      <c r="W1016" s="149">
        <v>-9.8697215998702001E-3</v>
      </c>
      <c r="X1016" s="151">
        <v>2.51034353572404</v>
      </c>
      <c r="Y1016" s="149">
        <v>-1.1418597976880201E-2</v>
      </c>
      <c r="Z1016" s="148">
        <v>709437.8</v>
      </c>
      <c r="AA1016" s="149">
        <v>0.689476117655478</v>
      </c>
      <c r="AB1016" s="150">
        <v>139311.24</v>
      </c>
      <c r="AC1016" s="149">
        <v>0.77063812182608804</v>
      </c>
      <c r="AD1016" s="150">
        <v>278820.59000000003</v>
      </c>
      <c r="AE1016" s="149">
        <v>0.75813355745989197</v>
      </c>
      <c r="AF1016" s="151">
        <v>5.0924663365281901</v>
      </c>
      <c r="AG1016" s="149">
        <v>-4.5837714194759703E-2</v>
      </c>
      <c r="AH1016" s="151">
        <v>2.54442399680741</v>
      </c>
      <c r="AI1016" s="149">
        <v>-3.9051322075672197E-2</v>
      </c>
      <c r="AJ1016" s="148">
        <v>1296948.97</v>
      </c>
      <c r="AK1016" s="149">
        <v>1.4247459642142399</v>
      </c>
      <c r="AL1016" s="150">
        <v>258677.93</v>
      </c>
      <c r="AM1016" s="149">
        <v>1.82461560602783</v>
      </c>
      <c r="AN1016" s="150">
        <v>517606.82</v>
      </c>
      <c r="AO1016" s="149">
        <v>1.73267543033</v>
      </c>
      <c r="AP1016" s="151">
        <v>5.0137596585839397</v>
      </c>
      <c r="AQ1016" s="149">
        <v>-0.14156603856477201</v>
      </c>
      <c r="AR1016" s="151">
        <v>2.5056643766788098</v>
      </c>
      <c r="AS1016" s="152">
        <v>-0.112684244421435</v>
      </c>
    </row>
    <row r="1017" spans="1:45" x14ac:dyDescent="0.2">
      <c r="A1017" s="123"/>
      <c r="B1017" s="29"/>
      <c r="C1017" s="29"/>
      <c r="D1017" s="29"/>
      <c r="E1017" s="14" t="s">
        <v>316</v>
      </c>
      <c r="F1017" s="153">
        <v>47453.279999999999</v>
      </c>
      <c r="G1017" s="154">
        <v>-8.0825584327890804E-2</v>
      </c>
      <c r="H1017" s="155">
        <v>8450.07</v>
      </c>
      <c r="I1017" s="154">
        <v>-9.3997272364679696E-2</v>
      </c>
      <c r="J1017" s="155">
        <v>17580.060000000001</v>
      </c>
      <c r="K1017" s="154">
        <v>-1.07767570469255E-2</v>
      </c>
      <c r="L1017" s="156">
        <v>5.6157262602558298</v>
      </c>
      <c r="M1017" s="154">
        <v>1.4538243246979299E-2</v>
      </c>
      <c r="N1017" s="156">
        <v>2.6992672379957701</v>
      </c>
      <c r="O1017" s="154">
        <v>-7.0811950467168899E-2</v>
      </c>
      <c r="P1017" s="153">
        <v>178750.72</v>
      </c>
      <c r="Q1017" s="154">
        <v>2.00532822329119E-2</v>
      </c>
      <c r="R1017" s="155">
        <v>32591.95</v>
      </c>
      <c r="S1017" s="154">
        <v>1.23072297520384E-2</v>
      </c>
      <c r="T1017" s="155">
        <v>63972.99</v>
      </c>
      <c r="U1017" s="154">
        <v>3.8611251545180601E-2</v>
      </c>
      <c r="V1017" s="156">
        <v>5.4845052229154696</v>
      </c>
      <c r="W1017" s="154">
        <v>7.6518790474021901E-3</v>
      </c>
      <c r="X1017" s="156">
        <v>2.7941592225093799</v>
      </c>
      <c r="Y1017" s="154">
        <v>-1.7868061110121E-2</v>
      </c>
      <c r="Z1017" s="153">
        <v>326786.01</v>
      </c>
      <c r="AA1017" s="154">
        <v>3.5977737445056099E-2</v>
      </c>
      <c r="AB1017" s="155">
        <v>60154.78</v>
      </c>
      <c r="AC1017" s="154">
        <v>3.7737880132944102E-2</v>
      </c>
      <c r="AD1017" s="155">
        <v>115682.75</v>
      </c>
      <c r="AE1017" s="154">
        <v>3.7991860104850103E-2</v>
      </c>
      <c r="AF1017" s="156">
        <v>5.4324196680629502</v>
      </c>
      <c r="AG1017" s="154">
        <v>-1.69613417953138E-3</v>
      </c>
      <c r="AH1017" s="156">
        <v>2.82484648748409</v>
      </c>
      <c r="AI1017" s="154">
        <v>-1.94040313532959E-3</v>
      </c>
      <c r="AJ1017" s="153">
        <v>650048.56000000006</v>
      </c>
      <c r="AK1017" s="154">
        <v>0.16642518983004201</v>
      </c>
      <c r="AL1017" s="155">
        <v>117521.14</v>
      </c>
      <c r="AM1017" s="154">
        <v>0.23070873348607401</v>
      </c>
      <c r="AN1017" s="155">
        <v>227803.03</v>
      </c>
      <c r="AO1017" s="154">
        <v>0.17537005089625199</v>
      </c>
      <c r="AP1017" s="156">
        <v>5.53133300102433</v>
      </c>
      <c r="AQ1017" s="154">
        <v>-5.2232946681010799E-2</v>
      </c>
      <c r="AR1017" s="156">
        <v>2.8535553719368898</v>
      </c>
      <c r="AS1017" s="157">
        <v>-7.6102509668243496E-3</v>
      </c>
    </row>
    <row r="1018" spans="1:45" x14ac:dyDescent="0.2">
      <c r="A1018" s="123"/>
      <c r="B1018" s="29"/>
      <c r="C1018" s="29"/>
      <c r="D1018" s="29"/>
      <c r="E1018" s="14" t="s">
        <v>317</v>
      </c>
      <c r="F1018" s="148">
        <v>33105.69</v>
      </c>
      <c r="G1018" s="149">
        <v>0.256549826352647</v>
      </c>
      <c r="H1018" s="150">
        <v>5726.22</v>
      </c>
      <c r="I1018" s="149">
        <v>0.273305419234045</v>
      </c>
      <c r="J1018" s="150">
        <v>9052.7800000000007</v>
      </c>
      <c r="K1018" s="149">
        <v>0.32746300741537998</v>
      </c>
      <c r="L1018" s="151">
        <v>5.7814212517157904</v>
      </c>
      <c r="M1018" s="149">
        <v>-1.31591310523736E-2</v>
      </c>
      <c r="N1018" s="151">
        <v>3.6569639381493899</v>
      </c>
      <c r="O1018" s="149">
        <v>-5.3420080760520898E-2</v>
      </c>
      <c r="P1018" s="148">
        <v>96221.96</v>
      </c>
      <c r="Q1018" s="149">
        <v>0.15972409204806101</v>
      </c>
      <c r="R1018" s="150">
        <v>16738.89</v>
      </c>
      <c r="S1018" s="149">
        <v>0.160464632599156</v>
      </c>
      <c r="T1018" s="150">
        <v>24647.23</v>
      </c>
      <c r="U1018" s="149">
        <v>7.1680200776740199E-2</v>
      </c>
      <c r="V1018" s="151">
        <v>5.7484074511511798</v>
      </c>
      <c r="W1018" s="149">
        <v>-6.3814142222998801E-4</v>
      </c>
      <c r="X1018" s="151">
        <v>3.9039664903520599</v>
      </c>
      <c r="Y1018" s="149">
        <v>8.2155004083781499E-2</v>
      </c>
      <c r="Z1018" s="148">
        <v>200327.19</v>
      </c>
      <c r="AA1018" s="149">
        <v>0.36949983398008301</v>
      </c>
      <c r="AB1018" s="150">
        <v>35777.1</v>
      </c>
      <c r="AC1018" s="149">
        <v>0.42177987251426702</v>
      </c>
      <c r="AD1018" s="150">
        <v>49882.03</v>
      </c>
      <c r="AE1018" s="149">
        <v>0.250447904344127</v>
      </c>
      <c r="AF1018" s="151">
        <v>5.5993132478596603</v>
      </c>
      <c r="AG1018" s="149">
        <v>-3.6770838823123903E-2</v>
      </c>
      <c r="AH1018" s="151">
        <v>4.0160191956903102</v>
      </c>
      <c r="AI1018" s="149">
        <v>9.5207428652055795E-2</v>
      </c>
      <c r="AJ1018" s="148">
        <v>399475.25</v>
      </c>
      <c r="AK1018" s="149">
        <v>0.35096026929705099</v>
      </c>
      <c r="AL1018" s="150">
        <v>70929.990000000005</v>
      </c>
      <c r="AM1018" s="149">
        <v>0.472217673214954</v>
      </c>
      <c r="AN1018" s="150">
        <v>103327.06</v>
      </c>
      <c r="AO1018" s="149">
        <v>0.247172387954673</v>
      </c>
      <c r="AP1018" s="151">
        <v>5.6319654070161302</v>
      </c>
      <c r="AQ1018" s="149">
        <v>-8.2363774137494003E-2</v>
      </c>
      <c r="AR1018" s="151">
        <v>3.8661242272837302</v>
      </c>
      <c r="AS1018" s="152">
        <v>8.3218552899961495E-2</v>
      </c>
    </row>
    <row r="1019" spans="1:45" x14ac:dyDescent="0.2">
      <c r="A1019" s="134"/>
      <c r="B1019" s="135"/>
      <c r="C1019" s="135"/>
      <c r="D1019" s="135"/>
      <c r="E1019" s="14" t="s">
        <v>318</v>
      </c>
      <c r="F1019" s="153">
        <v>42707.67</v>
      </c>
      <c r="G1019" s="154">
        <v>5.8661106099693099E-2</v>
      </c>
      <c r="H1019" s="155">
        <v>7069.76</v>
      </c>
      <c r="I1019" s="154">
        <v>6.8121899961776006E-2</v>
      </c>
      <c r="J1019" s="155">
        <v>12015.97</v>
      </c>
      <c r="K1019" s="154">
        <v>6.8313179422117107E-2</v>
      </c>
      <c r="L1019" s="156">
        <v>6.04089389173041</v>
      </c>
      <c r="M1019" s="154">
        <v>-8.8574102472962803E-3</v>
      </c>
      <c r="N1019" s="156">
        <v>3.5542423957449998</v>
      </c>
      <c r="O1019" s="154">
        <v>-9.0348724590714902E-3</v>
      </c>
      <c r="P1019" s="153">
        <v>147160.31</v>
      </c>
      <c r="Q1019" s="154">
        <v>4.1786406485849997E-2</v>
      </c>
      <c r="R1019" s="155">
        <v>24559.94</v>
      </c>
      <c r="S1019" s="154">
        <v>4.0575775370663703E-2</v>
      </c>
      <c r="T1019" s="155">
        <v>41748.620000000003</v>
      </c>
      <c r="U1019" s="154">
        <v>2.0674787350353201E-2</v>
      </c>
      <c r="V1019" s="156">
        <v>5.9918839378272102</v>
      </c>
      <c r="W1019" s="154">
        <v>1.1634242732155499E-3</v>
      </c>
      <c r="X1019" s="156">
        <v>3.52491435645058</v>
      </c>
      <c r="Y1019" s="154">
        <v>2.0683982201913701E-2</v>
      </c>
      <c r="Z1019" s="153">
        <v>275754.81</v>
      </c>
      <c r="AA1019" s="154">
        <v>3.95481710491545E-2</v>
      </c>
      <c r="AB1019" s="155">
        <v>45554.33</v>
      </c>
      <c r="AC1019" s="154">
        <v>2.9542228350423399E-2</v>
      </c>
      <c r="AD1019" s="155">
        <v>77703.03</v>
      </c>
      <c r="AE1019" s="154">
        <v>2.2688586885063401E-2</v>
      </c>
      <c r="AF1019" s="156">
        <v>6.0533172148509298</v>
      </c>
      <c r="AG1019" s="154">
        <v>9.7188268952921007E-3</v>
      </c>
      <c r="AH1019" s="156">
        <v>3.5488295630170401</v>
      </c>
      <c r="AI1019" s="154">
        <v>1.6485550323234299E-2</v>
      </c>
      <c r="AJ1019" s="153">
        <v>542117.17000000004</v>
      </c>
      <c r="AK1019" s="154">
        <v>2.8281596179569502E-3</v>
      </c>
      <c r="AL1019" s="155">
        <v>88230.42</v>
      </c>
      <c r="AM1019" s="154">
        <v>2.7189481853305102E-2</v>
      </c>
      <c r="AN1019" s="155">
        <v>154073.41</v>
      </c>
      <c r="AO1019" s="154">
        <v>-2.3494678458498099E-2</v>
      </c>
      <c r="AP1019" s="156">
        <v>6.1443340063438399</v>
      </c>
      <c r="AQ1019" s="154">
        <v>-2.3716483341899301E-2</v>
      </c>
      <c r="AR1019" s="156">
        <v>3.5185641052534602</v>
      </c>
      <c r="AS1019" s="157">
        <v>2.6956164493709099E-2</v>
      </c>
    </row>
    <row r="1020" spans="1:45" x14ac:dyDescent="0.2">
      <c r="C1020" s="29"/>
      <c r="D1020" s="29"/>
      <c r="E1020" s="14" t="s">
        <v>344</v>
      </c>
      <c r="F1020" s="148">
        <v>30025.72</v>
      </c>
      <c r="G1020" s="149">
        <v>2.19028519031282</v>
      </c>
      <c r="H1020" s="150">
        <v>5085.54</v>
      </c>
      <c r="I1020" s="149">
        <v>2.2857632046519099</v>
      </c>
      <c r="J1020" s="150">
        <v>10101.030000000001</v>
      </c>
      <c r="K1020" s="149">
        <v>2.01419811109619</v>
      </c>
      <c r="L1020" s="151">
        <v>5.9041360406171197</v>
      </c>
      <c r="M1020" s="149">
        <v>-2.9058093475489301E-2</v>
      </c>
      <c r="N1020" s="151">
        <v>2.9725404240953601</v>
      </c>
      <c r="O1020" s="149">
        <v>5.8419212250314399E-2</v>
      </c>
      <c r="P1020" s="148">
        <v>94251.15</v>
      </c>
      <c r="Q1020" s="149">
        <v>3.2134981398247402</v>
      </c>
      <c r="R1020" s="150">
        <v>16079.84</v>
      </c>
      <c r="S1020" s="149">
        <v>3.5551954674221</v>
      </c>
      <c r="T1020" s="150">
        <v>32103.51</v>
      </c>
      <c r="U1020" s="149">
        <v>3.0042545230032398</v>
      </c>
      <c r="V1020" s="151">
        <v>5.8614482482412802</v>
      </c>
      <c r="W1020" s="149">
        <v>-7.5012659729118802E-2</v>
      </c>
      <c r="X1020" s="151">
        <v>2.9358518741408699</v>
      </c>
      <c r="Y1020" s="149">
        <v>5.2255323836049999E-2</v>
      </c>
      <c r="Z1020" s="148">
        <v>171243.66</v>
      </c>
      <c r="AA1020" s="149">
        <v>3.2732564842361498</v>
      </c>
      <c r="AB1020" s="150">
        <v>29397.63</v>
      </c>
      <c r="AC1020" s="149">
        <v>3.8348263844917798</v>
      </c>
      <c r="AD1020" s="150">
        <v>58605.02</v>
      </c>
      <c r="AE1020" s="149">
        <v>3.17738985394644</v>
      </c>
      <c r="AF1020" s="151">
        <v>5.82508385880086</v>
      </c>
      <c r="AG1020" s="149">
        <v>-0.1161509960434</v>
      </c>
      <c r="AH1020" s="151">
        <v>2.9219964433081</v>
      </c>
      <c r="AI1020" s="149">
        <v>2.2948930705892202E-2</v>
      </c>
      <c r="AJ1020" s="148">
        <v>330460.33</v>
      </c>
      <c r="AK1020" s="149">
        <v>2.5153016953659999</v>
      </c>
      <c r="AL1020" s="150">
        <v>57872.22</v>
      </c>
      <c r="AM1020" s="149">
        <v>3.53797259913055</v>
      </c>
      <c r="AN1020" s="150">
        <v>114989.65</v>
      </c>
      <c r="AO1020" s="149">
        <v>2.62678848305853</v>
      </c>
      <c r="AP1020" s="151">
        <v>5.7101719961667303</v>
      </c>
      <c r="AQ1020" s="149">
        <v>-0.22535854534698799</v>
      </c>
      <c r="AR1020" s="151">
        <v>2.8738267313623398</v>
      </c>
      <c r="AS1020" s="152">
        <v>-3.0739809672748301E-2</v>
      </c>
    </row>
    <row r="1021" spans="1:45" x14ac:dyDescent="0.2">
      <c r="C1021" s="29"/>
      <c r="D1021" s="29"/>
      <c r="E1021" s="14" t="s">
        <v>345</v>
      </c>
      <c r="F1021" s="153">
        <v>28932.36</v>
      </c>
      <c r="G1021" s="154">
        <v>0.19770992366412199</v>
      </c>
      <c r="H1021" s="155">
        <v>5168.57</v>
      </c>
      <c r="I1021" s="154">
        <v>1.71715077010136E-3</v>
      </c>
      <c r="J1021" s="155">
        <v>7948.39</v>
      </c>
      <c r="K1021" s="154">
        <v>0.21274849214910499</v>
      </c>
      <c r="L1021" s="156">
        <v>5.5977494742259504</v>
      </c>
      <c r="M1021" s="154">
        <v>0.195656800668078</v>
      </c>
      <c r="N1021" s="156">
        <v>3.6400277288859799</v>
      </c>
      <c r="O1021" s="154">
        <v>-1.24004017175346E-2</v>
      </c>
      <c r="P1021" s="153">
        <v>97275.25</v>
      </c>
      <c r="Q1021" s="154">
        <v>0.231210404235935</v>
      </c>
      <c r="R1021" s="155">
        <v>18584.96</v>
      </c>
      <c r="S1021" s="154">
        <v>6.0736952650563898E-2</v>
      </c>
      <c r="T1021" s="155">
        <v>28252.19</v>
      </c>
      <c r="U1021" s="154">
        <v>0.341319699301808</v>
      </c>
      <c r="V1021" s="156">
        <v>5.2340844424739101</v>
      </c>
      <c r="W1021" s="154">
        <v>0.16071227759096399</v>
      </c>
      <c r="X1021" s="156">
        <v>3.4431047646217898</v>
      </c>
      <c r="Y1021" s="154">
        <v>-8.2090269100787705E-2</v>
      </c>
      <c r="Z1021" s="153">
        <v>213192.83</v>
      </c>
      <c r="AA1021" s="154">
        <v>0.44621048904180599</v>
      </c>
      <c r="AB1021" s="155">
        <v>41129.449999999997</v>
      </c>
      <c r="AC1021" s="154">
        <v>0.246751597260808</v>
      </c>
      <c r="AD1021" s="155">
        <v>59383.25</v>
      </c>
      <c r="AE1021" s="154">
        <v>0.51322971496369296</v>
      </c>
      <c r="AF1021" s="156">
        <v>5.1834592974134104</v>
      </c>
      <c r="AG1021" s="154">
        <v>0.15998286444486801</v>
      </c>
      <c r="AH1021" s="156">
        <v>3.5901172468667499</v>
      </c>
      <c r="AI1021" s="154">
        <v>-4.4288864578300197E-2</v>
      </c>
      <c r="AJ1021" s="153">
        <v>367614.66</v>
      </c>
      <c r="AK1021" s="154">
        <v>0.44663715529124998</v>
      </c>
      <c r="AL1021" s="155">
        <v>70254.710000000006</v>
      </c>
      <c r="AM1021" s="154">
        <v>0.35515693787084701</v>
      </c>
      <c r="AN1021" s="155">
        <v>101846.91</v>
      </c>
      <c r="AO1021" s="154">
        <v>0.43897074230113198</v>
      </c>
      <c r="AP1021" s="156">
        <v>5.2325980706489297</v>
      </c>
      <c r="AQ1021" s="154">
        <v>6.7505257039920399E-2</v>
      </c>
      <c r="AR1021" s="156">
        <v>3.60948270300984</v>
      </c>
      <c r="AS1021" s="157">
        <v>5.3277059531164099E-3</v>
      </c>
    </row>
    <row r="1022" spans="1:45" x14ac:dyDescent="0.2">
      <c r="A1022" s="122" t="s">
        <v>19</v>
      </c>
      <c r="B1022" s="28" t="s">
        <v>11</v>
      </c>
      <c r="C1022" s="28" t="s">
        <v>111</v>
      </c>
      <c r="D1022" s="28" t="s">
        <v>23</v>
      </c>
      <c r="E1022" s="14" t="s">
        <v>319</v>
      </c>
      <c r="F1022" s="148">
        <v>320671.83</v>
      </c>
      <c r="G1022" s="149">
        <v>0.16102941051346401</v>
      </c>
      <c r="H1022" s="150">
        <v>51974.28</v>
      </c>
      <c r="I1022" s="149">
        <v>0.164359943760468</v>
      </c>
      <c r="J1022" s="150">
        <v>102652.07</v>
      </c>
      <c r="K1022" s="149">
        <v>0.121988085634</v>
      </c>
      <c r="L1022" s="151">
        <v>6.1698176482675704</v>
      </c>
      <c r="M1022" s="149">
        <v>-2.8603983371734E-3</v>
      </c>
      <c r="N1022" s="151">
        <v>3.12387105296561</v>
      </c>
      <c r="O1022" s="149">
        <v>3.4796559232090699E-2</v>
      </c>
      <c r="P1022" s="148">
        <v>1073933.99</v>
      </c>
      <c r="Q1022" s="149">
        <v>0.45773488552277097</v>
      </c>
      <c r="R1022" s="150">
        <v>174266.45</v>
      </c>
      <c r="S1022" s="149">
        <v>0.56865472897330205</v>
      </c>
      <c r="T1022" s="150">
        <v>332738.75</v>
      </c>
      <c r="U1022" s="149">
        <v>0.44843135783397398</v>
      </c>
      <c r="V1022" s="151">
        <v>6.1625975051422701</v>
      </c>
      <c r="W1022" s="149">
        <v>-7.0710170569612096E-2</v>
      </c>
      <c r="X1022" s="151">
        <v>3.22755912859563</v>
      </c>
      <c r="Y1022" s="149">
        <v>6.4231747251801401E-3</v>
      </c>
      <c r="Z1022" s="148">
        <v>2165437.5699999998</v>
      </c>
      <c r="AA1022" s="149">
        <v>0.80789491188268203</v>
      </c>
      <c r="AB1022" s="150">
        <v>351917.75</v>
      </c>
      <c r="AC1022" s="149">
        <v>1.1217828033444699</v>
      </c>
      <c r="AD1022" s="150">
        <v>662754.81000000006</v>
      </c>
      <c r="AE1022" s="149">
        <v>0.909540803356642</v>
      </c>
      <c r="AF1022" s="151">
        <v>6.1532490759559604</v>
      </c>
      <c r="AG1022" s="149">
        <v>-0.147935920192689</v>
      </c>
      <c r="AH1022" s="151">
        <v>3.2673283351953302</v>
      </c>
      <c r="AI1022" s="149">
        <v>-5.3230541759193499E-2</v>
      </c>
      <c r="AJ1022" s="148">
        <v>4125091.14</v>
      </c>
      <c r="AK1022" s="149">
        <v>0.833583903521249</v>
      </c>
      <c r="AL1022" s="150">
        <v>664029.26</v>
      </c>
      <c r="AM1022" s="149">
        <v>1.21772408479829</v>
      </c>
      <c r="AN1022" s="150">
        <v>1282185.52</v>
      </c>
      <c r="AO1022" s="149">
        <v>1.05338535515176</v>
      </c>
      <c r="AP1022" s="151">
        <v>6.2122129076059096</v>
      </c>
      <c r="AQ1022" s="149">
        <v>-0.17321369412461499</v>
      </c>
      <c r="AR1022" s="151">
        <v>3.2172342267599499</v>
      </c>
      <c r="AS1022" s="152">
        <v>-0.107043449530331</v>
      </c>
    </row>
    <row r="1023" spans="1:45" x14ac:dyDescent="0.2">
      <c r="A1023" s="123"/>
      <c r="B1023" s="29"/>
      <c r="C1023" s="29"/>
      <c r="D1023" s="29"/>
      <c r="E1023" s="14" t="s">
        <v>320</v>
      </c>
      <c r="F1023" s="153">
        <v>563728.56999999995</v>
      </c>
      <c r="G1023" s="154">
        <v>0.53352661445142102</v>
      </c>
      <c r="H1023" s="155">
        <v>99583.51</v>
      </c>
      <c r="I1023" s="154">
        <v>0.46069650383951</v>
      </c>
      <c r="J1023" s="155">
        <v>190922.58</v>
      </c>
      <c r="K1023" s="154">
        <v>0.43271292969175601</v>
      </c>
      <c r="L1023" s="156">
        <v>5.6608626267541702</v>
      </c>
      <c r="M1023" s="154">
        <v>4.9859851393136E-2</v>
      </c>
      <c r="N1023" s="156">
        <v>2.9526553119070602</v>
      </c>
      <c r="O1023" s="154">
        <v>7.0365585924707902E-2</v>
      </c>
      <c r="P1023" s="153">
        <v>1803068.36</v>
      </c>
      <c r="Q1023" s="154">
        <v>0.64223035536153195</v>
      </c>
      <c r="R1023" s="155">
        <v>321479.17</v>
      </c>
      <c r="S1023" s="154">
        <v>0.56268121167506902</v>
      </c>
      <c r="T1023" s="155">
        <v>618672.55000000005</v>
      </c>
      <c r="U1023" s="154">
        <v>0.548150918555666</v>
      </c>
      <c r="V1023" s="156">
        <v>5.6086631056065004</v>
      </c>
      <c r="W1023" s="154">
        <v>5.0905548164358397E-2</v>
      </c>
      <c r="X1023" s="156">
        <v>2.9144146770371502</v>
      </c>
      <c r="Y1023" s="154">
        <v>6.0768905458930697E-2</v>
      </c>
      <c r="Z1023" s="153">
        <v>3415912.3</v>
      </c>
      <c r="AA1023" s="154">
        <v>0.62527995464172503</v>
      </c>
      <c r="AB1023" s="155">
        <v>615469.43000000005</v>
      </c>
      <c r="AC1023" s="154">
        <v>0.60665735289910205</v>
      </c>
      <c r="AD1023" s="155">
        <v>1176428.43</v>
      </c>
      <c r="AE1023" s="154">
        <v>0.58644392690726599</v>
      </c>
      <c r="AF1023" s="156">
        <v>5.5500925529315097</v>
      </c>
      <c r="AG1023" s="154">
        <v>1.1590898152004699E-2</v>
      </c>
      <c r="AH1023" s="156">
        <v>2.9036295051115002</v>
      </c>
      <c r="AI1023" s="154">
        <v>2.4479924613641499E-2</v>
      </c>
      <c r="AJ1023" s="153">
        <v>6515799.29</v>
      </c>
      <c r="AK1023" s="154">
        <v>0.75368528290183401</v>
      </c>
      <c r="AL1023" s="155">
        <v>1172645.04</v>
      </c>
      <c r="AM1023" s="154">
        <v>0.90688823663941598</v>
      </c>
      <c r="AN1023" s="155">
        <v>2261541.1800000002</v>
      </c>
      <c r="AO1023" s="154">
        <v>0.79500926188864596</v>
      </c>
      <c r="AP1023" s="156">
        <v>5.5564975484823602</v>
      </c>
      <c r="AQ1023" s="154">
        <v>-8.0341863143262804E-2</v>
      </c>
      <c r="AR1023" s="156">
        <v>2.8811322772376</v>
      </c>
      <c r="AS1023" s="157">
        <v>-2.30215965255424E-2</v>
      </c>
    </row>
    <row r="1024" spans="1:45" x14ac:dyDescent="0.2">
      <c r="A1024" s="123"/>
      <c r="B1024" s="29"/>
      <c r="C1024" s="29"/>
      <c r="D1024" s="29"/>
      <c r="E1024" s="14" t="s">
        <v>321</v>
      </c>
      <c r="F1024" s="148">
        <v>530497.56999999995</v>
      </c>
      <c r="G1024" s="149">
        <v>0.50023558472734497</v>
      </c>
      <c r="H1024" s="150">
        <v>100246.42</v>
      </c>
      <c r="I1024" s="149">
        <v>0.76769397012323004</v>
      </c>
      <c r="J1024" s="150">
        <v>173738.11</v>
      </c>
      <c r="K1024" s="149">
        <v>0.55994303910270404</v>
      </c>
      <c r="L1024" s="151">
        <v>5.2919353130016997</v>
      </c>
      <c r="M1024" s="149">
        <v>-0.15130355701628601</v>
      </c>
      <c r="N1024" s="151">
        <v>3.0534323758903601</v>
      </c>
      <c r="O1024" s="149">
        <v>-3.82754067800474E-2</v>
      </c>
      <c r="P1024" s="148">
        <v>1802500.83</v>
      </c>
      <c r="Q1024" s="149">
        <v>0.51776557896183395</v>
      </c>
      <c r="R1024" s="150">
        <v>352859.37</v>
      </c>
      <c r="S1024" s="149">
        <v>0.896431471338068</v>
      </c>
      <c r="T1024" s="150">
        <v>601577.73</v>
      </c>
      <c r="U1024" s="149">
        <v>0.64176472771513904</v>
      </c>
      <c r="V1024" s="151">
        <v>5.1082697052936403</v>
      </c>
      <c r="W1024" s="149">
        <v>-0.199672858259971</v>
      </c>
      <c r="X1024" s="151">
        <v>2.9962891578449899</v>
      </c>
      <c r="Y1024" s="149">
        <v>-7.5527964914848603E-2</v>
      </c>
      <c r="Z1024" s="148">
        <v>3299819.3</v>
      </c>
      <c r="AA1024" s="149">
        <v>0.49028942206044401</v>
      </c>
      <c r="AB1024" s="150">
        <v>640046.01</v>
      </c>
      <c r="AC1024" s="149">
        <v>0.88203220401973803</v>
      </c>
      <c r="AD1024" s="150">
        <v>1099023.42</v>
      </c>
      <c r="AE1024" s="149">
        <v>0.63090432845695399</v>
      </c>
      <c r="AF1024" s="151">
        <v>5.1555970171581897</v>
      </c>
      <c r="AG1024" s="149">
        <v>-0.208148819729328</v>
      </c>
      <c r="AH1024" s="151">
        <v>3.0025013479694498</v>
      </c>
      <c r="AI1024" s="149">
        <v>-8.6218979214770897E-2</v>
      </c>
      <c r="AJ1024" s="148">
        <v>5948559.7300000004</v>
      </c>
      <c r="AK1024" s="149">
        <v>0.54978230369125403</v>
      </c>
      <c r="AL1024" s="150">
        <v>1102658.67</v>
      </c>
      <c r="AM1024" s="149">
        <v>0.93484083210082902</v>
      </c>
      <c r="AN1024" s="150">
        <v>1979174.47</v>
      </c>
      <c r="AO1024" s="149">
        <v>0.67203728839937604</v>
      </c>
      <c r="AP1024" s="151">
        <v>5.3947426269273304</v>
      </c>
      <c r="AQ1024" s="149">
        <v>-0.19901302578542501</v>
      </c>
      <c r="AR1024" s="151">
        <v>3.0055762239091499</v>
      </c>
      <c r="AS1024" s="152">
        <v>-7.3117379352918496E-2</v>
      </c>
    </row>
    <row r="1025" spans="1:45" x14ac:dyDescent="0.2">
      <c r="A1025" s="123"/>
      <c r="B1025" s="29"/>
      <c r="C1025" s="29"/>
      <c r="D1025" s="29"/>
      <c r="E1025" s="14" t="s">
        <v>322</v>
      </c>
      <c r="F1025" s="153">
        <v>817647.66</v>
      </c>
      <c r="G1025" s="154">
        <v>0.82498641551353402</v>
      </c>
      <c r="H1025" s="155">
        <v>187477.46</v>
      </c>
      <c r="I1025" s="154">
        <v>1.6009282892657699</v>
      </c>
      <c r="J1025" s="155">
        <v>251051.7</v>
      </c>
      <c r="K1025" s="154">
        <v>0.81685961939780705</v>
      </c>
      <c r="L1025" s="156">
        <v>4.3613118078301296</v>
      </c>
      <c r="M1025" s="154">
        <v>-0.29833266720755303</v>
      </c>
      <c r="N1025" s="156">
        <v>3.2568895570115601</v>
      </c>
      <c r="O1025" s="154">
        <v>4.4729906641992499E-3</v>
      </c>
      <c r="P1025" s="153">
        <v>2633817.23</v>
      </c>
      <c r="Q1025" s="154">
        <v>0.91640869571778605</v>
      </c>
      <c r="R1025" s="155">
        <v>653008.56999999995</v>
      </c>
      <c r="S1025" s="154">
        <v>2.0183390580104699</v>
      </c>
      <c r="T1025" s="155">
        <v>851174.2</v>
      </c>
      <c r="U1025" s="154">
        <v>0.962851177564226</v>
      </c>
      <c r="V1025" s="156">
        <v>4.0333578317356498</v>
      </c>
      <c r="W1025" s="154">
        <v>-0.36507838950969801</v>
      </c>
      <c r="X1025" s="156">
        <v>3.0943339565508401</v>
      </c>
      <c r="Y1025" s="154">
        <v>-2.3660724958308999E-2</v>
      </c>
      <c r="Z1025" s="153">
        <v>4979256</v>
      </c>
      <c r="AA1025" s="154">
        <v>0.84749734009680699</v>
      </c>
      <c r="AB1025" s="155">
        <v>1230675.32</v>
      </c>
      <c r="AC1025" s="154">
        <v>2.0830428366667202</v>
      </c>
      <c r="AD1025" s="155">
        <v>1617171.66</v>
      </c>
      <c r="AE1025" s="154">
        <v>0.91462919907343698</v>
      </c>
      <c r="AF1025" s="156">
        <v>4.0459542164215998</v>
      </c>
      <c r="AG1025" s="154">
        <v>-0.40075521555378202</v>
      </c>
      <c r="AH1025" s="156">
        <v>3.0789903899255799</v>
      </c>
      <c r="AI1025" s="154">
        <v>-3.5062590191937498E-2</v>
      </c>
      <c r="AJ1025" s="153">
        <v>9205737.1099999994</v>
      </c>
      <c r="AK1025" s="154">
        <v>0.38336441666828402</v>
      </c>
      <c r="AL1025" s="155">
        <v>2103257.7799999998</v>
      </c>
      <c r="AM1025" s="154">
        <v>1.1410746174850599</v>
      </c>
      <c r="AN1025" s="155">
        <v>2981854.44</v>
      </c>
      <c r="AO1025" s="154">
        <v>0.43123562745732902</v>
      </c>
      <c r="AP1025" s="156">
        <v>4.3768943576664201</v>
      </c>
      <c r="AQ1025" s="154">
        <v>-0.35389247746386099</v>
      </c>
      <c r="AR1025" s="156">
        <v>3.0872523442156998</v>
      </c>
      <c r="AS1025" s="157">
        <v>-3.3447470053615098E-2</v>
      </c>
    </row>
    <row r="1026" spans="1:45" x14ac:dyDescent="0.2">
      <c r="A1026" s="123"/>
      <c r="B1026" s="29"/>
      <c r="C1026" s="29"/>
      <c r="D1026" s="29"/>
      <c r="E1026" s="14" t="s">
        <v>323</v>
      </c>
      <c r="F1026" s="148">
        <v>278967.71000000002</v>
      </c>
      <c r="G1026" s="149">
        <v>0.20111135896767199</v>
      </c>
      <c r="H1026" s="150">
        <v>50418.74</v>
      </c>
      <c r="I1026" s="149">
        <v>0.21568743755039399</v>
      </c>
      <c r="J1026" s="150">
        <v>87854.76</v>
      </c>
      <c r="K1026" s="149">
        <v>0.225314732617617</v>
      </c>
      <c r="L1026" s="151">
        <v>5.5330162951315298</v>
      </c>
      <c r="M1026" s="149">
        <v>-1.1989988653738201E-2</v>
      </c>
      <c r="N1026" s="151">
        <v>3.1753283487428599</v>
      </c>
      <c r="O1026" s="149">
        <v>-1.9752781065677499E-2</v>
      </c>
      <c r="P1026" s="148">
        <v>877957.85</v>
      </c>
      <c r="Q1026" s="149">
        <v>0.17494740118197899</v>
      </c>
      <c r="R1026" s="150">
        <v>157777.64000000001</v>
      </c>
      <c r="S1026" s="149">
        <v>0.16149617196702001</v>
      </c>
      <c r="T1026" s="150">
        <v>272014.40000000002</v>
      </c>
      <c r="U1026" s="149">
        <v>0.16628900054752699</v>
      </c>
      <c r="V1026" s="151">
        <v>5.5645264436709798</v>
      </c>
      <c r="W1026" s="149">
        <v>1.15809501052239E-2</v>
      </c>
      <c r="X1026" s="151">
        <v>3.2276153394820302</v>
      </c>
      <c r="Y1026" s="149">
        <v>7.42388947369612E-3</v>
      </c>
      <c r="Z1026" s="148">
        <v>1727035.84</v>
      </c>
      <c r="AA1026" s="149">
        <v>0.27460111956956201</v>
      </c>
      <c r="AB1026" s="150">
        <v>312104.14</v>
      </c>
      <c r="AC1026" s="149">
        <v>0.26942390069389099</v>
      </c>
      <c r="AD1026" s="150">
        <v>530300.34</v>
      </c>
      <c r="AE1026" s="149">
        <v>0.264141341543214</v>
      </c>
      <c r="AF1026" s="151">
        <v>5.5335242909626299</v>
      </c>
      <c r="AG1026" s="149">
        <v>4.07840034588985E-3</v>
      </c>
      <c r="AH1026" s="151">
        <v>3.2567126771972301</v>
      </c>
      <c r="AI1026" s="149">
        <v>8.2742156138795493E-3</v>
      </c>
      <c r="AJ1026" s="148">
        <v>3256098.8</v>
      </c>
      <c r="AK1026" s="149">
        <v>0.54248520081046203</v>
      </c>
      <c r="AL1026" s="150">
        <v>582512.32999999996</v>
      </c>
      <c r="AM1026" s="149">
        <v>0.603930132134612</v>
      </c>
      <c r="AN1026" s="150">
        <v>1003169.03</v>
      </c>
      <c r="AO1026" s="149">
        <v>0.57569636675326896</v>
      </c>
      <c r="AP1026" s="151">
        <v>5.5897508641576703</v>
      </c>
      <c r="AQ1026" s="149">
        <v>-3.8308982475673499E-2</v>
      </c>
      <c r="AR1026" s="151">
        <v>3.2458127221092501</v>
      </c>
      <c r="AS1026" s="152">
        <v>-2.10771355722797E-2</v>
      </c>
    </row>
    <row r="1027" spans="1:45" x14ac:dyDescent="0.2">
      <c r="A1027" s="123"/>
      <c r="B1027" s="29"/>
      <c r="C1027" s="29"/>
      <c r="D1027" s="29"/>
      <c r="E1027" s="14" t="s">
        <v>324</v>
      </c>
      <c r="F1027" s="153">
        <v>461136.47</v>
      </c>
      <c r="G1027" s="154">
        <v>0.24941309187618699</v>
      </c>
      <c r="H1027" s="155">
        <v>81745.289999999994</v>
      </c>
      <c r="I1027" s="154">
        <v>0.154404373517017</v>
      </c>
      <c r="J1027" s="155">
        <v>156282.34</v>
      </c>
      <c r="K1027" s="154">
        <v>0.17394259049975599</v>
      </c>
      <c r="L1027" s="156">
        <v>5.6411381010453301</v>
      </c>
      <c r="M1027" s="154">
        <v>8.2301072777224496E-2</v>
      </c>
      <c r="N1027" s="156">
        <v>2.95066269163874</v>
      </c>
      <c r="O1027" s="154">
        <v>6.4288068247274996E-2</v>
      </c>
      <c r="P1027" s="153">
        <v>1554935.83</v>
      </c>
      <c r="Q1027" s="154">
        <v>0.300944205705521</v>
      </c>
      <c r="R1027" s="155">
        <v>280062</v>
      </c>
      <c r="S1027" s="154">
        <v>0.23341158918571001</v>
      </c>
      <c r="T1027" s="155">
        <v>535522.66</v>
      </c>
      <c r="U1027" s="154">
        <v>0.27448383327953202</v>
      </c>
      <c r="V1027" s="156">
        <v>5.55211285358242</v>
      </c>
      <c r="W1027" s="154">
        <v>5.4752701459855502E-2</v>
      </c>
      <c r="X1027" s="156">
        <v>2.9035854990711298</v>
      </c>
      <c r="Y1027" s="154">
        <v>2.0761638347267401E-2</v>
      </c>
      <c r="Z1027" s="153">
        <v>2954859.4</v>
      </c>
      <c r="AA1027" s="154">
        <v>0.33844540833808601</v>
      </c>
      <c r="AB1027" s="155">
        <v>533199.55000000005</v>
      </c>
      <c r="AC1027" s="154">
        <v>0.29478598568313202</v>
      </c>
      <c r="AD1027" s="155">
        <v>1013892.81</v>
      </c>
      <c r="AE1027" s="154">
        <v>0.33226162534626902</v>
      </c>
      <c r="AF1027" s="156">
        <v>5.5417514887249997</v>
      </c>
      <c r="AG1027" s="154">
        <v>3.3719412426230999E-2</v>
      </c>
      <c r="AH1027" s="156">
        <v>2.9143706029437202</v>
      </c>
      <c r="AI1027" s="154">
        <v>4.6415680480253697E-3</v>
      </c>
      <c r="AJ1027" s="153">
        <v>5155620.09</v>
      </c>
      <c r="AK1027" s="154">
        <v>0.49469997475087102</v>
      </c>
      <c r="AL1027" s="155">
        <v>929583.86</v>
      </c>
      <c r="AM1027" s="154">
        <v>0.54749813018494098</v>
      </c>
      <c r="AN1027" s="155">
        <v>1778237.08</v>
      </c>
      <c r="AO1027" s="154">
        <v>0.58032966240651596</v>
      </c>
      <c r="AP1027" s="156">
        <v>5.5461592136507196</v>
      </c>
      <c r="AQ1027" s="154">
        <v>-3.4118396917067702E-2</v>
      </c>
      <c r="AR1027" s="156">
        <v>2.89928724801982</v>
      </c>
      <c r="AS1027" s="157">
        <v>-5.4184699365351703E-2</v>
      </c>
    </row>
    <row r="1028" spans="1:45" x14ac:dyDescent="0.2">
      <c r="A1028" s="123"/>
      <c r="B1028" s="29"/>
      <c r="C1028" s="29"/>
      <c r="D1028" s="29"/>
      <c r="E1028" s="14" t="s">
        <v>325</v>
      </c>
      <c r="F1028" s="148">
        <v>539935.04</v>
      </c>
      <c r="G1028" s="149">
        <v>3.2291753099637797E-2</v>
      </c>
      <c r="H1028" s="150">
        <v>98682.79</v>
      </c>
      <c r="I1028" s="149">
        <v>2.0030294084570299E-2</v>
      </c>
      <c r="J1028" s="150">
        <v>179570.1</v>
      </c>
      <c r="K1028" s="149">
        <v>6.6819698006485406E-2</v>
      </c>
      <c r="L1028" s="151">
        <v>5.4714204979409304</v>
      </c>
      <c r="M1028" s="149">
        <v>1.20206812348369E-2</v>
      </c>
      <c r="N1028" s="151">
        <v>3.00682040050097</v>
      </c>
      <c r="O1028" s="149">
        <v>-3.2365305000805901E-2</v>
      </c>
      <c r="P1028" s="148">
        <v>1926843.38</v>
      </c>
      <c r="Q1028" s="149">
        <v>7.0042245558493005E-2</v>
      </c>
      <c r="R1028" s="150">
        <v>355278.31</v>
      </c>
      <c r="S1028" s="149">
        <v>5.84613810656959E-2</v>
      </c>
      <c r="T1028" s="150">
        <v>634297.97</v>
      </c>
      <c r="U1028" s="149">
        <v>8.2136468030382395E-2</v>
      </c>
      <c r="V1028" s="151">
        <v>5.4234759785926698</v>
      </c>
      <c r="W1028" s="149">
        <v>1.09412253483799E-2</v>
      </c>
      <c r="X1028" s="151">
        <v>3.0377574438713699</v>
      </c>
      <c r="Y1028" s="149">
        <v>-1.11762451679522E-2</v>
      </c>
      <c r="Z1028" s="148">
        <v>3571426.98</v>
      </c>
      <c r="AA1028" s="149">
        <v>6.7889652315947693E-2</v>
      </c>
      <c r="AB1028" s="150">
        <v>657805.97</v>
      </c>
      <c r="AC1028" s="149">
        <v>6.1054964890496902E-2</v>
      </c>
      <c r="AD1028" s="150">
        <v>1170187.49</v>
      </c>
      <c r="AE1028" s="149">
        <v>8.0893884228339999E-2</v>
      </c>
      <c r="AF1028" s="151">
        <v>5.4293015613707496</v>
      </c>
      <c r="AG1028" s="149">
        <v>6.4414075157323697E-3</v>
      </c>
      <c r="AH1028" s="151">
        <v>3.0520126138077202</v>
      </c>
      <c r="AI1028" s="149">
        <v>-1.2030997771512199E-2</v>
      </c>
      <c r="AJ1028" s="148">
        <v>6843760.9699999997</v>
      </c>
      <c r="AK1028" s="149">
        <v>0.16879029139229501</v>
      </c>
      <c r="AL1028" s="150">
        <v>1247488.02</v>
      </c>
      <c r="AM1028" s="149">
        <v>0.22451457150505899</v>
      </c>
      <c r="AN1028" s="150">
        <v>2231126.34</v>
      </c>
      <c r="AO1028" s="149">
        <v>0.21309693379355499</v>
      </c>
      <c r="AP1028" s="151">
        <v>5.4860334209862804</v>
      </c>
      <c r="AQ1028" s="149">
        <v>-4.5507241326065498E-2</v>
      </c>
      <c r="AR1028" s="151">
        <v>3.0674018083619599</v>
      </c>
      <c r="AS1028" s="152">
        <v>-3.6523579581316502E-2</v>
      </c>
    </row>
    <row r="1029" spans="1:45" x14ac:dyDescent="0.2">
      <c r="A1029" s="123"/>
      <c r="B1029" s="29"/>
      <c r="C1029" s="29"/>
      <c r="D1029" s="29"/>
      <c r="E1029" s="14" t="s">
        <v>326</v>
      </c>
      <c r="F1029" s="153">
        <v>560005.04</v>
      </c>
      <c r="G1029" s="154">
        <v>0.29533163672630902</v>
      </c>
      <c r="H1029" s="155">
        <v>104631.47</v>
      </c>
      <c r="I1029" s="154">
        <v>0.21940439872133899</v>
      </c>
      <c r="J1029" s="155">
        <v>204130.46</v>
      </c>
      <c r="K1029" s="154">
        <v>0.27324048485197799</v>
      </c>
      <c r="L1029" s="156">
        <v>5.3521664180002402</v>
      </c>
      <c r="M1029" s="154">
        <v>6.2265839031405201E-2</v>
      </c>
      <c r="N1029" s="156">
        <v>2.7433683341525801</v>
      </c>
      <c r="O1029" s="154">
        <v>1.73503372985346E-2</v>
      </c>
      <c r="P1029" s="153">
        <v>1852348.59</v>
      </c>
      <c r="Q1029" s="154">
        <v>0.27372859994562598</v>
      </c>
      <c r="R1029" s="155">
        <v>357066.54</v>
      </c>
      <c r="S1029" s="154">
        <v>0.206122026264105</v>
      </c>
      <c r="T1029" s="155">
        <v>680796.37</v>
      </c>
      <c r="U1029" s="154">
        <v>0.248244820544782</v>
      </c>
      <c r="V1029" s="156">
        <v>5.1876845979463697</v>
      </c>
      <c r="W1029" s="154">
        <v>5.6052847232157199E-2</v>
      </c>
      <c r="X1029" s="156">
        <v>2.7208555621411401</v>
      </c>
      <c r="Y1029" s="154">
        <v>2.0415690080510501E-2</v>
      </c>
      <c r="Z1029" s="153">
        <v>3747687.86</v>
      </c>
      <c r="AA1029" s="154">
        <v>0.61694823871195004</v>
      </c>
      <c r="AB1029" s="155">
        <v>713412.55</v>
      </c>
      <c r="AC1029" s="154">
        <v>0.57957541299280901</v>
      </c>
      <c r="AD1029" s="155">
        <v>1341621.2</v>
      </c>
      <c r="AE1029" s="154">
        <v>0.64245777336683696</v>
      </c>
      <c r="AF1029" s="156">
        <v>5.2531846545172201</v>
      </c>
      <c r="AG1029" s="154">
        <v>2.3660045232238299E-2</v>
      </c>
      <c r="AH1029" s="156">
        <v>2.7934023851143701</v>
      </c>
      <c r="AI1029" s="154">
        <v>-1.55313184110633E-2</v>
      </c>
      <c r="AJ1029" s="153">
        <v>6688035.0199999996</v>
      </c>
      <c r="AK1029" s="154">
        <v>0.87525798716856396</v>
      </c>
      <c r="AL1029" s="155">
        <v>1297195.2</v>
      </c>
      <c r="AM1029" s="154">
        <v>1.05122999064941</v>
      </c>
      <c r="AN1029" s="155">
        <v>2445711.54</v>
      </c>
      <c r="AO1029" s="154">
        <v>1.0811388266045501</v>
      </c>
      <c r="AP1029" s="156">
        <v>5.1557660867076898</v>
      </c>
      <c r="AQ1029" s="154">
        <v>-8.57885289718954E-2</v>
      </c>
      <c r="AR1029" s="156">
        <v>2.7345968282097601</v>
      </c>
      <c r="AS1029" s="157">
        <v>-9.8927009002991395E-2</v>
      </c>
    </row>
    <row r="1030" spans="1:45" x14ac:dyDescent="0.2">
      <c r="A1030" s="123"/>
      <c r="B1030" s="29"/>
      <c r="C1030" s="29"/>
      <c r="D1030" s="29"/>
      <c r="E1030" s="14" t="s">
        <v>327</v>
      </c>
      <c r="F1030" s="148">
        <v>4072589.87</v>
      </c>
      <c r="G1030" s="149">
        <v>0.35655828110108001</v>
      </c>
      <c r="H1030" s="150">
        <v>774759.84</v>
      </c>
      <c r="I1030" s="149">
        <v>0.44426276304286</v>
      </c>
      <c r="J1030" s="150">
        <v>1346202.1</v>
      </c>
      <c r="K1030" s="149">
        <v>0.335814088309696</v>
      </c>
      <c r="L1030" s="151">
        <v>5.2565836014422196</v>
      </c>
      <c r="M1030" s="149">
        <v>-6.0726125595732303E-2</v>
      </c>
      <c r="N1030" s="151">
        <v>3.0252440328238999</v>
      </c>
      <c r="O1030" s="149">
        <v>1.5529251392783701E-2</v>
      </c>
      <c r="P1030" s="148">
        <v>13525406.08</v>
      </c>
      <c r="Q1030" s="149">
        <v>0.409768364344753</v>
      </c>
      <c r="R1030" s="150">
        <v>2651797.71</v>
      </c>
      <c r="S1030" s="149">
        <v>0.547292371672225</v>
      </c>
      <c r="T1030" s="150">
        <v>4526794.71</v>
      </c>
      <c r="U1030" s="149">
        <v>0.40829390634142099</v>
      </c>
      <c r="V1030" s="151">
        <v>5.1004667622252402</v>
      </c>
      <c r="W1030" s="149">
        <v>-8.8880427413239593E-2</v>
      </c>
      <c r="X1030" s="151">
        <v>2.9878549716693499</v>
      </c>
      <c r="Y1030" s="149">
        <v>1.0469817391758401E-3</v>
      </c>
      <c r="Z1030" s="148">
        <v>25861435.420000002</v>
      </c>
      <c r="AA1030" s="149">
        <v>0.48342241214956</v>
      </c>
      <c r="AB1030" s="150">
        <v>5054630.3</v>
      </c>
      <c r="AC1030" s="149">
        <v>0.67512597562139298</v>
      </c>
      <c r="AD1030" s="150">
        <v>8611380.25</v>
      </c>
      <c r="AE1030" s="149">
        <v>0.51419163513249599</v>
      </c>
      <c r="AF1030" s="151">
        <v>5.1163851528369904</v>
      </c>
      <c r="AG1030" s="149">
        <v>-0.114441281588222</v>
      </c>
      <c r="AH1030" s="151">
        <v>3.0031696045474199</v>
      </c>
      <c r="AI1030" s="149">
        <v>-2.0320560666843498E-2</v>
      </c>
      <c r="AJ1030" s="148">
        <v>47738702.299999997</v>
      </c>
      <c r="AK1030" s="149">
        <v>0.51839467872103395</v>
      </c>
      <c r="AL1030" s="150">
        <v>9099369.3000000007</v>
      </c>
      <c r="AM1030" s="149">
        <v>0.79063493666491602</v>
      </c>
      <c r="AN1030" s="150">
        <v>15962999.77</v>
      </c>
      <c r="AO1030" s="149">
        <v>0.60792610600457897</v>
      </c>
      <c r="AP1030" s="151">
        <v>5.2463748558924799</v>
      </c>
      <c r="AQ1030" s="149">
        <v>-0.15203560054007101</v>
      </c>
      <c r="AR1030" s="151">
        <v>2.9905846637746301</v>
      </c>
      <c r="AS1030" s="152">
        <v>-5.5681307088181899E-2</v>
      </c>
    </row>
    <row r="1031" spans="1:45" x14ac:dyDescent="0.2">
      <c r="A1031" s="122" t="s">
        <v>19</v>
      </c>
      <c r="B1031" s="28" t="s">
        <v>11</v>
      </c>
      <c r="C1031" s="28" t="s">
        <v>111</v>
      </c>
      <c r="D1031" s="28" t="s">
        <v>24</v>
      </c>
      <c r="E1031" s="14" t="s">
        <v>271</v>
      </c>
      <c r="F1031" s="153">
        <v>12239.06</v>
      </c>
      <c r="G1031" s="154">
        <v>-0.27376309210803501</v>
      </c>
      <c r="H1031" s="155">
        <v>2904.71</v>
      </c>
      <c r="I1031" s="154">
        <v>-0.35225329090410401</v>
      </c>
      <c r="J1031" s="155">
        <v>4429.93</v>
      </c>
      <c r="K1031" s="154">
        <v>-0.36653568190723002</v>
      </c>
      <c r="L1031" s="156">
        <v>4.2135221760519999</v>
      </c>
      <c r="M1031" s="154">
        <v>0.121174214695159</v>
      </c>
      <c r="N1031" s="156">
        <v>2.7628111505147901</v>
      </c>
      <c r="O1031" s="154">
        <v>0.14645274745468501</v>
      </c>
      <c r="P1031" s="153">
        <v>34743.82</v>
      </c>
      <c r="Q1031" s="154">
        <v>-0.226624949666032</v>
      </c>
      <c r="R1031" s="155">
        <v>8826.67</v>
      </c>
      <c r="S1031" s="154">
        <v>-0.229484598718175</v>
      </c>
      <c r="T1031" s="155">
        <v>12769.41</v>
      </c>
      <c r="U1031" s="154">
        <v>-0.253860442667599</v>
      </c>
      <c r="V1031" s="156">
        <v>3.9362318971933901</v>
      </c>
      <c r="W1031" s="154">
        <v>3.7113457399887899E-3</v>
      </c>
      <c r="X1031" s="156">
        <v>2.72086337583334</v>
      </c>
      <c r="Y1031" s="154">
        <v>3.6501875197368E-2</v>
      </c>
      <c r="Z1031" s="153">
        <v>71065.259999999995</v>
      </c>
      <c r="AA1031" s="154">
        <v>-0.137427719705393</v>
      </c>
      <c r="AB1031" s="155">
        <v>18519.5</v>
      </c>
      <c r="AC1031" s="154">
        <v>-0.12060271680316199</v>
      </c>
      <c r="AD1031" s="155">
        <v>26061.79</v>
      </c>
      <c r="AE1031" s="154">
        <v>-0.15203137333500799</v>
      </c>
      <c r="AF1031" s="156">
        <v>3.8373206620049101</v>
      </c>
      <c r="AG1031" s="154">
        <v>-1.9132425382379199E-2</v>
      </c>
      <c r="AH1031" s="156">
        <v>2.72679888833422</v>
      </c>
      <c r="AI1031" s="154">
        <v>1.7221926814734299E-2</v>
      </c>
      <c r="AJ1031" s="153">
        <v>201334.94</v>
      </c>
      <c r="AK1031" s="154">
        <v>4.2499086482945703E-2</v>
      </c>
      <c r="AL1031" s="155">
        <v>51061.19</v>
      </c>
      <c r="AM1031" s="154">
        <v>9.2578343487841303E-2</v>
      </c>
      <c r="AN1031" s="155">
        <v>72215.31</v>
      </c>
      <c r="AO1031" s="154">
        <v>3.2510759712479402E-2</v>
      </c>
      <c r="AP1031" s="156">
        <v>3.94301307901363</v>
      </c>
      <c r="AQ1031" s="154">
        <v>-4.58358499446615E-2</v>
      </c>
      <c r="AR1031" s="156">
        <v>2.78798138511072</v>
      </c>
      <c r="AS1031" s="157">
        <v>9.6738234217022094E-3</v>
      </c>
    </row>
    <row r="1032" spans="1:45" x14ac:dyDescent="0.2">
      <c r="A1032" s="123"/>
      <c r="B1032" s="29"/>
      <c r="C1032" s="29"/>
      <c r="D1032" s="29"/>
      <c r="E1032" s="14" t="s">
        <v>272</v>
      </c>
      <c r="F1032" s="148">
        <v>60011.38</v>
      </c>
      <c r="G1032" s="149">
        <v>-3.0378303722932098E-2</v>
      </c>
      <c r="H1032" s="150">
        <v>8026.85</v>
      </c>
      <c r="I1032" s="149">
        <v>-5.0490437300678502E-2</v>
      </c>
      <c r="J1032" s="150">
        <v>17850.560000000001</v>
      </c>
      <c r="K1032" s="149">
        <v>-5.91836605620054E-2</v>
      </c>
      <c r="L1032" s="151">
        <v>7.4763300672119204</v>
      </c>
      <c r="M1032" s="149">
        <v>2.1181601921491398E-2</v>
      </c>
      <c r="N1032" s="151">
        <v>3.3618766021906299</v>
      </c>
      <c r="O1032" s="149">
        <v>3.0617407066165999E-2</v>
      </c>
      <c r="P1032" s="148">
        <v>200272.98</v>
      </c>
      <c r="Q1032" s="149">
        <v>3.8457188869203102E-2</v>
      </c>
      <c r="R1032" s="150">
        <v>26980.92</v>
      </c>
      <c r="S1032" s="149">
        <v>4.6282815931416301E-3</v>
      </c>
      <c r="T1032" s="150">
        <v>60208.09</v>
      </c>
      <c r="U1032" s="149">
        <v>-2.8745483313974301E-3</v>
      </c>
      <c r="V1032" s="151">
        <v>7.4227631971037296</v>
      </c>
      <c r="W1032" s="149">
        <v>3.3673058877474099E-2</v>
      </c>
      <c r="X1032" s="151">
        <v>3.3263466753388098</v>
      </c>
      <c r="Y1032" s="149">
        <v>4.1450889786671698E-2</v>
      </c>
      <c r="Z1032" s="148">
        <v>364310.15</v>
      </c>
      <c r="AA1032" s="149">
        <v>5.4240844174811703E-2</v>
      </c>
      <c r="AB1032" s="150">
        <v>49506.99</v>
      </c>
      <c r="AC1032" s="149">
        <v>3.7789706831213701E-2</v>
      </c>
      <c r="AD1032" s="150">
        <v>110481.35</v>
      </c>
      <c r="AE1032" s="149">
        <v>2.7443414812655199E-2</v>
      </c>
      <c r="AF1032" s="151">
        <v>7.3587618637287404</v>
      </c>
      <c r="AG1032" s="149">
        <v>1.58520914548573E-2</v>
      </c>
      <c r="AH1032" s="151">
        <v>3.29748097755866</v>
      </c>
      <c r="AI1032" s="149">
        <v>2.6081659559853101E-2</v>
      </c>
      <c r="AJ1032" s="148">
        <v>813542.79</v>
      </c>
      <c r="AK1032" s="149">
        <v>0.279631107496839</v>
      </c>
      <c r="AL1032" s="150">
        <v>108044.22</v>
      </c>
      <c r="AM1032" s="149">
        <v>0.30564540278264202</v>
      </c>
      <c r="AN1032" s="150">
        <v>241697.35</v>
      </c>
      <c r="AO1032" s="149">
        <v>0.256861200960945</v>
      </c>
      <c r="AP1032" s="151">
        <v>7.5297206088396003</v>
      </c>
      <c r="AQ1032" s="149">
        <v>-1.99244720123548E-2</v>
      </c>
      <c r="AR1032" s="151">
        <v>3.36595659820019</v>
      </c>
      <c r="AS1032" s="152">
        <v>1.81164845557211E-2</v>
      </c>
    </row>
    <row r="1033" spans="1:45" x14ac:dyDescent="0.2">
      <c r="A1033" s="123"/>
      <c r="B1033" s="29"/>
      <c r="C1033" s="29"/>
      <c r="D1033" s="29"/>
      <c r="E1033" s="14" t="s">
        <v>273</v>
      </c>
      <c r="F1033" s="153">
        <v>127227.32</v>
      </c>
      <c r="G1033" s="154">
        <v>0.134117197788126</v>
      </c>
      <c r="H1033" s="155">
        <v>22586.77</v>
      </c>
      <c r="I1033" s="154">
        <v>0.19864282977474601</v>
      </c>
      <c r="J1033" s="155">
        <v>39130.39</v>
      </c>
      <c r="K1033" s="154">
        <v>0.15795188081707401</v>
      </c>
      <c r="L1033" s="156">
        <v>5.6328248793430804</v>
      </c>
      <c r="M1033" s="154">
        <v>-5.3832242919891103E-2</v>
      </c>
      <c r="N1033" s="156">
        <v>3.2513685654551399</v>
      </c>
      <c r="O1033" s="154">
        <v>-2.0583483151415401E-2</v>
      </c>
      <c r="P1033" s="153">
        <v>390296.1</v>
      </c>
      <c r="Q1033" s="154">
        <v>9.6590776750570997E-2</v>
      </c>
      <c r="R1033" s="155">
        <v>69503.460000000006</v>
      </c>
      <c r="S1033" s="154">
        <v>0.159514182738346</v>
      </c>
      <c r="T1033" s="155">
        <v>119117.77</v>
      </c>
      <c r="U1033" s="154">
        <v>0.102409483564425</v>
      </c>
      <c r="V1033" s="156">
        <v>5.6154916604151799</v>
      </c>
      <c r="W1033" s="154">
        <v>-5.4267042977579803E-2</v>
      </c>
      <c r="X1033" s="156">
        <v>3.2765564701219598</v>
      </c>
      <c r="Y1033" s="154">
        <v>-5.2781719502636697E-3</v>
      </c>
      <c r="Z1033" s="153">
        <v>727323.58</v>
      </c>
      <c r="AA1033" s="154">
        <v>0.16917203714718301</v>
      </c>
      <c r="AB1033" s="155">
        <v>130762.91</v>
      </c>
      <c r="AC1033" s="154">
        <v>0.22902819925340701</v>
      </c>
      <c r="AD1033" s="155">
        <v>223646.57</v>
      </c>
      <c r="AE1033" s="154">
        <v>0.148867045097409</v>
      </c>
      <c r="AF1033" s="156">
        <v>5.5621550484001903</v>
      </c>
      <c r="AG1033" s="154">
        <v>-4.8702025016663403E-2</v>
      </c>
      <c r="AH1033" s="156">
        <v>3.2521114900174899</v>
      </c>
      <c r="AI1033" s="154">
        <v>1.7673926792854299E-2</v>
      </c>
      <c r="AJ1033" s="153">
        <v>1546045.73</v>
      </c>
      <c r="AK1033" s="154">
        <v>0.17820585589093901</v>
      </c>
      <c r="AL1033" s="155">
        <v>271005.28999999998</v>
      </c>
      <c r="AM1033" s="154">
        <v>0.22332747877985801</v>
      </c>
      <c r="AN1033" s="155">
        <v>471669.55</v>
      </c>
      <c r="AO1033" s="154">
        <v>0.13031333987409299</v>
      </c>
      <c r="AP1033" s="156">
        <v>5.7048544329153099</v>
      </c>
      <c r="AQ1033" s="154">
        <v>-3.68843369184539E-2</v>
      </c>
      <c r="AR1033" s="156">
        <v>3.2778154324357001</v>
      </c>
      <c r="AS1033" s="157">
        <v>4.2371008398591897E-2</v>
      </c>
    </row>
    <row r="1034" spans="1:45" x14ac:dyDescent="0.2">
      <c r="A1034" s="123"/>
      <c r="B1034" s="29"/>
      <c r="C1034" s="29"/>
      <c r="D1034" s="29"/>
      <c r="E1034" s="14" t="s">
        <v>274</v>
      </c>
      <c r="F1034" s="148">
        <v>41169.74</v>
      </c>
      <c r="G1034" s="149">
        <v>1.99277350499872E-2</v>
      </c>
      <c r="H1034" s="150">
        <v>8280.0300000000007</v>
      </c>
      <c r="I1034" s="149">
        <v>-4.3038449605690204E-3</v>
      </c>
      <c r="J1034" s="150">
        <v>11568.59</v>
      </c>
      <c r="K1034" s="149">
        <v>1.27843495678728E-2</v>
      </c>
      <c r="L1034" s="151">
        <v>4.9721728061371797</v>
      </c>
      <c r="M1034" s="149">
        <v>2.4336319757704099E-2</v>
      </c>
      <c r="N1034" s="151">
        <v>3.5587517579929799</v>
      </c>
      <c r="O1034" s="149">
        <v>7.0532147195623198E-3</v>
      </c>
      <c r="P1034" s="148">
        <v>131496</v>
      </c>
      <c r="Q1034" s="149">
        <v>-1.5095508706493199E-3</v>
      </c>
      <c r="R1034" s="150">
        <v>26984</v>
      </c>
      <c r="S1034" s="149">
        <v>9.2018987237620607E-3</v>
      </c>
      <c r="T1034" s="150">
        <v>38059.97</v>
      </c>
      <c r="U1034" s="149">
        <v>-1.3756677616733699E-3</v>
      </c>
      <c r="V1034" s="151">
        <v>4.8731099911058404</v>
      </c>
      <c r="W1034" s="149">
        <v>-1.0613782641468599E-2</v>
      </c>
      <c r="X1034" s="151">
        <v>3.4549685667119499</v>
      </c>
      <c r="Y1034" s="149">
        <v>-1.3406754137047899E-4</v>
      </c>
      <c r="Z1034" s="148">
        <v>229544.25</v>
      </c>
      <c r="AA1034" s="149">
        <v>1.25632354680171E-3</v>
      </c>
      <c r="AB1034" s="150">
        <v>48040.38</v>
      </c>
      <c r="AC1034" s="149">
        <v>2.9300993597558399E-2</v>
      </c>
      <c r="AD1034" s="150">
        <v>65793.149999999994</v>
      </c>
      <c r="AE1034" s="149">
        <v>-1.04303677295723E-2</v>
      </c>
      <c r="AF1034" s="151">
        <v>4.7781522544159696</v>
      </c>
      <c r="AG1034" s="149">
        <v>-2.7246325637689701E-2</v>
      </c>
      <c r="AH1034" s="151">
        <v>3.4888776415173899</v>
      </c>
      <c r="AI1034" s="149">
        <v>1.1809872590330501E-2</v>
      </c>
      <c r="AJ1034" s="148">
        <v>501073.37</v>
      </c>
      <c r="AK1034" s="149">
        <v>8.3926126346383606E-2</v>
      </c>
      <c r="AL1034" s="150">
        <v>100789.05</v>
      </c>
      <c r="AM1034" s="149">
        <v>0.20151500322405799</v>
      </c>
      <c r="AN1034" s="150">
        <v>140633.10999999999</v>
      </c>
      <c r="AO1034" s="149">
        <v>6.0490829818927901E-2</v>
      </c>
      <c r="AP1034" s="151">
        <v>4.9715060316572099</v>
      </c>
      <c r="AQ1034" s="149">
        <v>-9.7867173162336701E-2</v>
      </c>
      <c r="AR1034" s="151">
        <v>3.5629829277045801</v>
      </c>
      <c r="AS1034" s="152">
        <v>2.2098537647380699E-2</v>
      </c>
    </row>
    <row r="1035" spans="1:45" x14ac:dyDescent="0.2">
      <c r="A1035" s="123"/>
      <c r="B1035" s="29"/>
      <c r="C1035" s="29"/>
      <c r="D1035" s="29"/>
      <c r="E1035" s="14" t="s">
        <v>275</v>
      </c>
      <c r="F1035" s="153">
        <v>90069.440000000002</v>
      </c>
      <c r="G1035" s="154">
        <v>-3.0742662137196199E-2</v>
      </c>
      <c r="H1035" s="155">
        <v>15029.35</v>
      </c>
      <c r="I1035" s="154">
        <v>-3.6798083510590197E-2</v>
      </c>
      <c r="J1035" s="155">
        <v>29448.85</v>
      </c>
      <c r="K1035" s="154">
        <v>-6.4587762130533201E-3</v>
      </c>
      <c r="L1035" s="156">
        <v>5.9929032193674399</v>
      </c>
      <c r="M1035" s="154">
        <v>6.2867621728416199E-3</v>
      </c>
      <c r="N1035" s="156">
        <v>3.0585044916864299</v>
      </c>
      <c r="O1035" s="154">
        <v>-2.4441749715812599E-2</v>
      </c>
      <c r="P1035" s="153">
        <v>264937.27</v>
      </c>
      <c r="Q1035" s="154">
        <v>-7.4580615027052793E-2</v>
      </c>
      <c r="R1035" s="155">
        <v>44167.45</v>
      </c>
      <c r="S1035" s="154">
        <v>-7.9237855953382702E-2</v>
      </c>
      <c r="T1035" s="155">
        <v>88028.45</v>
      </c>
      <c r="U1035" s="154">
        <v>-4.9189820502930602E-2</v>
      </c>
      <c r="V1035" s="156">
        <v>5.9984733100960099</v>
      </c>
      <c r="W1035" s="154">
        <v>5.0580282393691599E-3</v>
      </c>
      <c r="X1035" s="156">
        <v>3.0096777803085302</v>
      </c>
      <c r="Y1035" s="154">
        <v>-2.67043780889606E-2</v>
      </c>
      <c r="Z1035" s="153">
        <v>515846.48</v>
      </c>
      <c r="AA1035" s="154">
        <v>-9.2439243332131896E-2</v>
      </c>
      <c r="AB1035" s="155">
        <v>86459.57</v>
      </c>
      <c r="AC1035" s="154">
        <v>-0.10201991477559499</v>
      </c>
      <c r="AD1035" s="155">
        <v>170537.58</v>
      </c>
      <c r="AE1035" s="154">
        <v>-6.78870337824964E-2</v>
      </c>
      <c r="AF1035" s="156">
        <v>5.96633177796281</v>
      </c>
      <c r="AG1035" s="154">
        <v>1.06691357649309E-2</v>
      </c>
      <c r="AH1035" s="156">
        <v>3.0248258477691499</v>
      </c>
      <c r="AI1035" s="154">
        <v>-2.63403798031774E-2</v>
      </c>
      <c r="AJ1035" s="153">
        <v>1223665.43</v>
      </c>
      <c r="AK1035" s="154">
        <v>-9.1852797388000798E-2</v>
      </c>
      <c r="AL1035" s="155">
        <v>207824.24</v>
      </c>
      <c r="AM1035" s="154">
        <v>-0.10009063862209901</v>
      </c>
      <c r="AN1035" s="155">
        <v>410414.13</v>
      </c>
      <c r="AO1035" s="154">
        <v>-7.5167291722236795E-2</v>
      </c>
      <c r="AP1035" s="156">
        <v>5.8879822199758802</v>
      </c>
      <c r="AQ1035" s="154">
        <v>9.1540788302109707E-3</v>
      </c>
      <c r="AR1035" s="156">
        <v>2.98153825746691</v>
      </c>
      <c r="AS1035" s="157">
        <v>-1.80416474422017E-2</v>
      </c>
    </row>
    <row r="1036" spans="1:45" x14ac:dyDescent="0.2">
      <c r="A1036" s="123"/>
      <c r="B1036" s="29"/>
      <c r="C1036" s="29"/>
      <c r="D1036" s="29"/>
      <c r="E1036" s="14" t="s">
        <v>276</v>
      </c>
      <c r="F1036" s="148">
        <v>56477.13</v>
      </c>
      <c r="G1036" s="149">
        <v>-5.3931283049950202E-3</v>
      </c>
      <c r="H1036" s="150">
        <v>9599.8799999999992</v>
      </c>
      <c r="I1036" s="149">
        <v>-6.0344270671216199E-2</v>
      </c>
      <c r="J1036" s="150">
        <v>16848.77</v>
      </c>
      <c r="K1036" s="149">
        <v>-4.3737041974778901E-2</v>
      </c>
      <c r="L1036" s="151">
        <v>5.88310791384892</v>
      </c>
      <c r="M1036" s="149">
        <v>5.8480080151774298E-2</v>
      </c>
      <c r="N1036" s="151">
        <v>3.3520031432561499</v>
      </c>
      <c r="O1036" s="149">
        <v>4.0097667015114601E-2</v>
      </c>
      <c r="P1036" s="148">
        <v>141076.60999999999</v>
      </c>
      <c r="Q1036" s="149">
        <v>-0.17192428336976501</v>
      </c>
      <c r="R1036" s="150">
        <v>23915.96</v>
      </c>
      <c r="S1036" s="149">
        <v>-0.217167868608628</v>
      </c>
      <c r="T1036" s="150">
        <v>42344.81</v>
      </c>
      <c r="U1036" s="149">
        <v>-0.18369515074767101</v>
      </c>
      <c r="V1036" s="151">
        <v>5.89884788233464</v>
      </c>
      <c r="W1036" s="149">
        <v>5.7794747334207398E-2</v>
      </c>
      <c r="X1036" s="151">
        <v>3.3316151377229</v>
      </c>
      <c r="Y1036" s="149">
        <v>1.44196955202304E-2</v>
      </c>
      <c r="Z1036" s="148">
        <v>257848.48</v>
      </c>
      <c r="AA1036" s="149">
        <v>-0.122343157781302</v>
      </c>
      <c r="AB1036" s="150">
        <v>44524.41</v>
      </c>
      <c r="AC1036" s="149">
        <v>-0.15723919827542601</v>
      </c>
      <c r="AD1036" s="150">
        <v>79160.820000000007</v>
      </c>
      <c r="AE1036" s="149">
        <v>-0.123873448615754</v>
      </c>
      <c r="AF1036" s="151">
        <v>5.7911711800335999</v>
      </c>
      <c r="AG1036" s="149">
        <v>4.1406814866941498E-2</v>
      </c>
      <c r="AH1036" s="151">
        <v>3.2572739898348702</v>
      </c>
      <c r="AI1036" s="149">
        <v>1.7466550146605199E-3</v>
      </c>
      <c r="AJ1036" s="148">
        <v>713779.63</v>
      </c>
      <c r="AK1036" s="149">
        <v>-6.1794676330693903E-2</v>
      </c>
      <c r="AL1036" s="150">
        <v>124366.58</v>
      </c>
      <c r="AM1036" s="149">
        <v>-9.7944574252510797E-2</v>
      </c>
      <c r="AN1036" s="150">
        <v>217911.87</v>
      </c>
      <c r="AO1036" s="149">
        <v>-9.7679207441939794E-2</v>
      </c>
      <c r="AP1036" s="151">
        <v>5.7393202418205904</v>
      </c>
      <c r="AQ1036" s="149">
        <v>4.0075029637853199E-2</v>
      </c>
      <c r="AR1036" s="151">
        <v>3.27554267695468</v>
      </c>
      <c r="AS1036" s="152">
        <v>3.9769150181626599E-2</v>
      </c>
    </row>
    <row r="1037" spans="1:45" x14ac:dyDescent="0.2">
      <c r="A1037" s="123"/>
      <c r="B1037" s="29"/>
      <c r="C1037" s="29"/>
      <c r="D1037" s="29"/>
      <c r="E1037" s="14" t="s">
        <v>277</v>
      </c>
      <c r="F1037" s="153">
        <v>29188.13</v>
      </c>
      <c r="G1037" s="154">
        <v>-5.241158683667E-2</v>
      </c>
      <c r="H1037" s="155">
        <v>5704.41</v>
      </c>
      <c r="I1037" s="154">
        <v>4.98360209215956E-2</v>
      </c>
      <c r="J1037" s="155">
        <v>8184.07</v>
      </c>
      <c r="K1037" s="154">
        <v>-6.8369102083516001E-2</v>
      </c>
      <c r="L1037" s="156">
        <v>5.1167658004947096</v>
      </c>
      <c r="M1037" s="154">
        <v>-9.7393884112023293E-2</v>
      </c>
      <c r="N1037" s="156">
        <v>3.5664565430158799</v>
      </c>
      <c r="O1037" s="154">
        <v>1.71285809460953E-2</v>
      </c>
      <c r="P1037" s="153">
        <v>94956.87</v>
      </c>
      <c r="Q1037" s="154">
        <v>-1.6385551453919501E-2</v>
      </c>
      <c r="R1037" s="155">
        <v>19421.689999999999</v>
      </c>
      <c r="S1037" s="154">
        <v>0.18969660475923</v>
      </c>
      <c r="T1037" s="155">
        <v>27449.94</v>
      </c>
      <c r="U1037" s="154">
        <v>-1.2219359031519401E-2</v>
      </c>
      <c r="V1037" s="156">
        <v>4.8892176736422002</v>
      </c>
      <c r="W1037" s="154">
        <v>-0.173222446284829</v>
      </c>
      <c r="X1037" s="156">
        <v>3.4592742279218101</v>
      </c>
      <c r="Y1037" s="154">
        <v>-4.2177303842635197E-3</v>
      </c>
      <c r="Z1037" s="153">
        <v>176173.31</v>
      </c>
      <c r="AA1037" s="154">
        <v>-1.40643040508789E-2</v>
      </c>
      <c r="AB1037" s="155">
        <v>36088.92</v>
      </c>
      <c r="AC1037" s="154">
        <v>0.219001591268593</v>
      </c>
      <c r="AD1037" s="155">
        <v>50976.86</v>
      </c>
      <c r="AE1037" s="154">
        <v>-4.2681594058213103E-3</v>
      </c>
      <c r="AF1037" s="156">
        <v>4.8816453914386999</v>
      </c>
      <c r="AG1037" s="154">
        <v>-0.19119408620043299</v>
      </c>
      <c r="AH1037" s="156">
        <v>3.4559466785518</v>
      </c>
      <c r="AI1037" s="154">
        <v>-9.8381353750945106E-3</v>
      </c>
      <c r="AJ1037" s="153">
        <v>368179.97</v>
      </c>
      <c r="AK1037" s="154">
        <v>-7.9339496926434605E-2</v>
      </c>
      <c r="AL1037" s="155">
        <v>68939.960000000006</v>
      </c>
      <c r="AM1037" s="154">
        <v>7.3950592012881303E-2</v>
      </c>
      <c r="AN1037" s="155">
        <v>108638.55</v>
      </c>
      <c r="AO1037" s="154">
        <v>-4.9604501071571203E-2</v>
      </c>
      <c r="AP1037" s="156">
        <v>5.3405886803531599</v>
      </c>
      <c r="AQ1037" s="154">
        <v>-0.14273476832114601</v>
      </c>
      <c r="AR1037" s="156">
        <v>3.3890361202353998</v>
      </c>
      <c r="AS1037" s="157">
        <v>-3.1286970412201701E-2</v>
      </c>
    </row>
    <row r="1038" spans="1:45" x14ac:dyDescent="0.2">
      <c r="A1038" s="123"/>
      <c r="B1038" s="29"/>
      <c r="C1038" s="29"/>
      <c r="D1038" s="29"/>
      <c r="E1038" s="14" t="s">
        <v>278</v>
      </c>
      <c r="F1038" s="148">
        <v>155542.87</v>
      </c>
      <c r="G1038" s="149">
        <v>0.43121880193351803</v>
      </c>
      <c r="H1038" s="150">
        <v>34062.94</v>
      </c>
      <c r="I1038" s="149">
        <v>0.50670038977973797</v>
      </c>
      <c r="J1038" s="150">
        <v>62997.99</v>
      </c>
      <c r="K1038" s="149">
        <v>0.45657869729618</v>
      </c>
      <c r="L1038" s="151">
        <v>4.5663371981396796</v>
      </c>
      <c r="M1038" s="149">
        <v>-5.0097277705792198E-2</v>
      </c>
      <c r="N1038" s="151">
        <v>2.4690132177233002</v>
      </c>
      <c r="O1038" s="149">
        <v>-1.7410590591320201E-2</v>
      </c>
      <c r="P1038" s="148">
        <v>435225.22</v>
      </c>
      <c r="Q1038" s="149">
        <v>0.29552456432101698</v>
      </c>
      <c r="R1038" s="150">
        <v>102603.84</v>
      </c>
      <c r="S1038" s="149">
        <v>0.37626733247255001</v>
      </c>
      <c r="T1038" s="150">
        <v>187832.16</v>
      </c>
      <c r="U1038" s="149">
        <v>0.33755628720064601</v>
      </c>
      <c r="V1038" s="151">
        <v>4.2418024510583603</v>
      </c>
      <c r="W1038" s="149">
        <v>-5.8667939176085503E-2</v>
      </c>
      <c r="X1038" s="151">
        <v>2.31709639073522</v>
      </c>
      <c r="Y1038" s="149">
        <v>-3.14242647444739E-2</v>
      </c>
      <c r="Z1038" s="148">
        <v>788433.63</v>
      </c>
      <c r="AA1038" s="149">
        <v>0.213140586379819</v>
      </c>
      <c r="AB1038" s="150">
        <v>186963.8</v>
      </c>
      <c r="AC1038" s="149">
        <v>0.326918886847262</v>
      </c>
      <c r="AD1038" s="150">
        <v>345000.37</v>
      </c>
      <c r="AE1038" s="149">
        <v>0.29127493201257598</v>
      </c>
      <c r="AF1038" s="151">
        <v>4.21703896690161</v>
      </c>
      <c r="AG1038" s="149">
        <v>-8.5746236333841402E-2</v>
      </c>
      <c r="AH1038" s="151">
        <v>2.2853124186504501</v>
      </c>
      <c r="AI1038" s="149">
        <v>-6.0509457510320802E-2</v>
      </c>
      <c r="AJ1038" s="148">
        <v>1578488.15</v>
      </c>
      <c r="AK1038" s="149">
        <v>0.15896147901775701</v>
      </c>
      <c r="AL1038" s="150">
        <v>357184.08</v>
      </c>
      <c r="AM1038" s="149">
        <v>0.19467230002729299</v>
      </c>
      <c r="AN1038" s="150">
        <v>671050.82999999996</v>
      </c>
      <c r="AO1038" s="149">
        <v>0.159570451606729</v>
      </c>
      <c r="AP1038" s="151">
        <v>4.4192567317110001</v>
      </c>
      <c r="AQ1038" s="149">
        <v>-2.98917293124818E-2</v>
      </c>
      <c r="AR1038" s="151">
        <v>2.3522631661151499</v>
      </c>
      <c r="AS1038" s="152">
        <v>-5.2517084074390195E-4</v>
      </c>
    </row>
    <row r="1039" spans="1:45" x14ac:dyDescent="0.2">
      <c r="A1039" s="123"/>
      <c r="B1039" s="29"/>
      <c r="C1039" s="29"/>
      <c r="D1039" s="29"/>
      <c r="E1039" s="14" t="s">
        <v>279</v>
      </c>
      <c r="F1039" s="153">
        <v>82979.39</v>
      </c>
      <c r="G1039" s="154">
        <v>0.28658136012402602</v>
      </c>
      <c r="H1039" s="155">
        <v>18268.580000000002</v>
      </c>
      <c r="I1039" s="154">
        <v>0.34080041805105699</v>
      </c>
      <c r="J1039" s="155">
        <v>33218.17</v>
      </c>
      <c r="K1039" s="154">
        <v>0.308831513923157</v>
      </c>
      <c r="L1039" s="156">
        <v>4.54219156606589</v>
      </c>
      <c r="M1039" s="154">
        <v>-4.0437828924488203E-2</v>
      </c>
      <c r="N1039" s="156">
        <v>2.4980120819419001</v>
      </c>
      <c r="O1039" s="154">
        <v>-1.7000013800429301E-2</v>
      </c>
      <c r="P1039" s="153">
        <v>241907.64</v>
      </c>
      <c r="Q1039" s="154">
        <v>0.20487329207507299</v>
      </c>
      <c r="R1039" s="155">
        <v>59336.480000000003</v>
      </c>
      <c r="S1039" s="154">
        <v>0.210374508090449</v>
      </c>
      <c r="T1039" s="155">
        <v>106339.11</v>
      </c>
      <c r="U1039" s="154">
        <v>0.18394196520424</v>
      </c>
      <c r="V1039" s="156">
        <v>4.0768788441781503</v>
      </c>
      <c r="W1039" s="154">
        <v>-4.5450527738349804E-3</v>
      </c>
      <c r="X1039" s="156">
        <v>2.27486989499912</v>
      </c>
      <c r="Y1039" s="154">
        <v>1.7679352101707301E-2</v>
      </c>
      <c r="Z1039" s="153">
        <v>437671.08</v>
      </c>
      <c r="AA1039" s="154">
        <v>0.18452984617036799</v>
      </c>
      <c r="AB1039" s="155">
        <v>103193.1</v>
      </c>
      <c r="AC1039" s="154">
        <v>0.18575141679191401</v>
      </c>
      <c r="AD1039" s="155">
        <v>185360.31</v>
      </c>
      <c r="AE1039" s="154">
        <v>0.17528225019254601</v>
      </c>
      <c r="AF1039" s="156">
        <v>4.2412824113240104</v>
      </c>
      <c r="AG1039" s="154">
        <v>-1.0302080218899899E-3</v>
      </c>
      <c r="AH1039" s="156">
        <v>2.3611909151425099</v>
      </c>
      <c r="AI1039" s="154">
        <v>7.8684043567464595E-3</v>
      </c>
      <c r="AJ1039" s="153">
        <v>919426.03</v>
      </c>
      <c r="AK1039" s="154">
        <v>0.61604187078636397</v>
      </c>
      <c r="AL1039" s="155">
        <v>210078.34</v>
      </c>
      <c r="AM1039" s="154">
        <v>0.35462731269556602</v>
      </c>
      <c r="AN1039" s="155">
        <v>380744.94</v>
      </c>
      <c r="AO1039" s="154">
        <v>0.39092170327357001</v>
      </c>
      <c r="AP1039" s="156">
        <v>4.3765865152970997</v>
      </c>
      <c r="AQ1039" s="154">
        <v>0.19297895121471501</v>
      </c>
      <c r="AR1039" s="156">
        <v>2.4148082703344702</v>
      </c>
      <c r="AS1039" s="157">
        <v>0.16184963322016399</v>
      </c>
    </row>
    <row r="1040" spans="1:45" x14ac:dyDescent="0.2">
      <c r="A1040" s="123"/>
      <c r="B1040" s="29"/>
      <c r="C1040" s="29"/>
      <c r="D1040" s="29"/>
      <c r="E1040" s="14" t="s">
        <v>280</v>
      </c>
      <c r="F1040" s="148">
        <v>18119.71</v>
      </c>
      <c r="G1040" s="149">
        <v>-0.13625961057650801</v>
      </c>
      <c r="H1040" s="150">
        <v>2578.13</v>
      </c>
      <c r="I1040" s="149">
        <v>-0.164658881775059</v>
      </c>
      <c r="J1040" s="150">
        <v>5680.71</v>
      </c>
      <c r="K1040" s="149">
        <v>-0.159186881402443</v>
      </c>
      <c r="L1040" s="151">
        <v>7.0282375209939003</v>
      </c>
      <c r="M1040" s="149">
        <v>3.3997214525842701E-2</v>
      </c>
      <c r="N1040" s="151">
        <v>3.1896910773477298</v>
      </c>
      <c r="O1040" s="149">
        <v>2.7267974676913501E-2</v>
      </c>
      <c r="P1040" s="148">
        <v>52082.16</v>
      </c>
      <c r="Q1040" s="149">
        <v>-0.105536171729933</v>
      </c>
      <c r="R1040" s="150">
        <v>7403.65</v>
      </c>
      <c r="S1040" s="149">
        <v>-0.14501582095757201</v>
      </c>
      <c r="T1040" s="150">
        <v>16460.740000000002</v>
      </c>
      <c r="U1040" s="149">
        <v>-0.12544609010688099</v>
      </c>
      <c r="V1040" s="151">
        <v>7.0346599312501299</v>
      </c>
      <c r="W1040" s="149">
        <v>4.6175882776984603E-2</v>
      </c>
      <c r="X1040" s="151">
        <v>3.1640230026110601</v>
      </c>
      <c r="Y1040" s="149">
        <v>2.27657988280923E-2</v>
      </c>
      <c r="Z1040" s="148">
        <v>103905.24</v>
      </c>
      <c r="AA1040" s="149">
        <v>-4.91758124355492E-2</v>
      </c>
      <c r="AB1040" s="150">
        <v>15233.19</v>
      </c>
      <c r="AC1040" s="149">
        <v>-7.1410806441584193E-2</v>
      </c>
      <c r="AD1040" s="150">
        <v>33060.06</v>
      </c>
      <c r="AE1040" s="149">
        <v>-7.0024810545325805E-2</v>
      </c>
      <c r="AF1040" s="151">
        <v>6.8209770901564299</v>
      </c>
      <c r="AG1040" s="149">
        <v>2.3944920057521898E-2</v>
      </c>
      <c r="AH1040" s="151">
        <v>3.1429235155653101</v>
      </c>
      <c r="AI1040" s="149">
        <v>2.2418875628286501E-2</v>
      </c>
      <c r="AJ1040" s="148">
        <v>293010.88</v>
      </c>
      <c r="AK1040" s="149">
        <v>0.113171148419829</v>
      </c>
      <c r="AL1040" s="150">
        <v>42725.760000000002</v>
      </c>
      <c r="AM1040" s="149">
        <v>0.124630240788988</v>
      </c>
      <c r="AN1040" s="150">
        <v>91928.51</v>
      </c>
      <c r="AO1040" s="149">
        <v>6.9786269693847297E-2</v>
      </c>
      <c r="AP1040" s="151">
        <v>6.8579442472176</v>
      </c>
      <c r="AQ1040" s="149">
        <v>-1.01892088204212E-2</v>
      </c>
      <c r="AR1040" s="151">
        <v>3.1873776698871801</v>
      </c>
      <c r="AS1040" s="152">
        <v>4.0554716353199398E-2</v>
      </c>
    </row>
    <row r="1041" spans="1:45" x14ac:dyDescent="0.2">
      <c r="A1041" s="123"/>
      <c r="B1041" s="29"/>
      <c r="C1041" s="29"/>
      <c r="D1041" s="29"/>
      <c r="E1041" s="14" t="s">
        <v>281</v>
      </c>
      <c r="F1041" s="153">
        <v>55913.96</v>
      </c>
      <c r="G1041" s="154">
        <v>0.40404117258137701</v>
      </c>
      <c r="H1041" s="155">
        <v>13588.26</v>
      </c>
      <c r="I1041" s="154">
        <v>0.36901834155286101</v>
      </c>
      <c r="J1041" s="155">
        <v>22960.36</v>
      </c>
      <c r="K1041" s="154">
        <v>0.323690224447299</v>
      </c>
      <c r="L1041" s="156">
        <v>4.1148726915734599</v>
      </c>
      <c r="M1041" s="154">
        <v>2.5582441056844998E-2</v>
      </c>
      <c r="N1041" s="156">
        <v>2.4352388202972399</v>
      </c>
      <c r="O1041" s="154">
        <v>6.0702229758951801E-2</v>
      </c>
      <c r="P1041" s="153">
        <v>152613.22</v>
      </c>
      <c r="Q1041" s="154">
        <v>0.27564863956251201</v>
      </c>
      <c r="R1041" s="155">
        <v>42061.38</v>
      </c>
      <c r="S1041" s="154">
        <v>0.26606588202856502</v>
      </c>
      <c r="T1041" s="155">
        <v>70665.3</v>
      </c>
      <c r="U1041" s="154">
        <v>0.236910664850007</v>
      </c>
      <c r="V1041" s="156">
        <v>3.6283455274173102</v>
      </c>
      <c r="W1041" s="154">
        <v>7.56892486399961E-3</v>
      </c>
      <c r="X1041" s="156">
        <v>2.1596628047995301</v>
      </c>
      <c r="Y1041" s="154">
        <v>3.13183286500349E-2</v>
      </c>
      <c r="Z1041" s="153">
        <v>272151.57</v>
      </c>
      <c r="AA1041" s="154">
        <v>0.24861407619240899</v>
      </c>
      <c r="AB1041" s="155">
        <v>73661.73</v>
      </c>
      <c r="AC1041" s="154">
        <v>0.22259361683693901</v>
      </c>
      <c r="AD1041" s="155">
        <v>123971.94</v>
      </c>
      <c r="AE1041" s="154">
        <v>0.19992671047132399</v>
      </c>
      <c r="AF1041" s="156">
        <v>3.69461279283014</v>
      </c>
      <c r="AG1041" s="154">
        <v>2.1282999516052802E-2</v>
      </c>
      <c r="AH1041" s="156">
        <v>2.1952674935957299</v>
      </c>
      <c r="AI1041" s="154">
        <v>4.0575282887036698E-2</v>
      </c>
      <c r="AJ1041" s="153">
        <v>587685.43999999994</v>
      </c>
      <c r="AK1041" s="154">
        <v>0.42093512662352001</v>
      </c>
      <c r="AL1041" s="155">
        <v>151222.85999999999</v>
      </c>
      <c r="AM1041" s="154">
        <v>0.26275694826760798</v>
      </c>
      <c r="AN1041" s="155">
        <v>258347.59</v>
      </c>
      <c r="AO1041" s="154">
        <v>0.241573477301773</v>
      </c>
      <c r="AP1041" s="156">
        <v>3.8862209060191</v>
      </c>
      <c r="AQ1041" s="154">
        <v>0.12526415203885299</v>
      </c>
      <c r="AR1041" s="156">
        <v>2.2747858418187699</v>
      </c>
      <c r="AS1041" s="157">
        <v>0.144463177251129</v>
      </c>
    </row>
    <row r="1042" spans="1:45" x14ac:dyDescent="0.2">
      <c r="A1042" s="123"/>
      <c r="B1042" s="29"/>
      <c r="C1042" s="29"/>
      <c r="D1042" s="29"/>
      <c r="E1042" s="14" t="s">
        <v>282</v>
      </c>
      <c r="F1042" s="148">
        <v>69341.67</v>
      </c>
      <c r="G1042" s="149">
        <v>-7.1221678401575297E-2</v>
      </c>
      <c r="H1042" s="150">
        <v>11035.51</v>
      </c>
      <c r="I1042" s="149">
        <v>-0.124124859814864</v>
      </c>
      <c r="J1042" s="150">
        <v>19839.03</v>
      </c>
      <c r="K1042" s="149">
        <v>-9.8441873242182495E-2</v>
      </c>
      <c r="L1042" s="151">
        <v>6.2835038888098502</v>
      </c>
      <c r="M1042" s="149">
        <v>6.0400368712493401E-2</v>
      </c>
      <c r="N1042" s="151">
        <v>3.4952147358010999</v>
      </c>
      <c r="O1042" s="149">
        <v>3.01923902993327E-2</v>
      </c>
      <c r="P1042" s="148">
        <v>219732.87</v>
      </c>
      <c r="Q1042" s="149">
        <v>-7.56942004091576E-2</v>
      </c>
      <c r="R1042" s="150">
        <v>35259.65</v>
      </c>
      <c r="S1042" s="149">
        <v>-0.11344920461071301</v>
      </c>
      <c r="T1042" s="150">
        <v>63841.51</v>
      </c>
      <c r="U1042" s="149">
        <v>-8.9142764363496399E-2</v>
      </c>
      <c r="V1042" s="151">
        <v>6.2318505714038599</v>
      </c>
      <c r="W1042" s="149">
        <v>4.2586397077200099E-2</v>
      </c>
      <c r="X1042" s="151">
        <v>3.4418495113915699</v>
      </c>
      <c r="Y1042" s="149">
        <v>1.47647330758053E-2</v>
      </c>
      <c r="Z1042" s="148">
        <v>417022.4</v>
      </c>
      <c r="AA1042" s="149">
        <v>-4.0274964634190898E-2</v>
      </c>
      <c r="AB1042" s="150">
        <v>67299.149999999994</v>
      </c>
      <c r="AC1042" s="149">
        <v>-7.5254868061386898E-2</v>
      </c>
      <c r="AD1042" s="150">
        <v>121214.36</v>
      </c>
      <c r="AE1042" s="149">
        <v>-5.1386087861606401E-2</v>
      </c>
      <c r="AF1042" s="151">
        <v>6.1965478018667399</v>
      </c>
      <c r="AG1042" s="149">
        <v>3.7826534273140797E-2</v>
      </c>
      <c r="AH1042" s="151">
        <v>3.4403712563429001</v>
      </c>
      <c r="AI1042" s="149">
        <v>1.17130089336014E-2</v>
      </c>
      <c r="AJ1042" s="148">
        <v>876755.48</v>
      </c>
      <c r="AK1042" s="149">
        <v>8.7257434909432302E-2</v>
      </c>
      <c r="AL1042" s="150">
        <v>144352.07</v>
      </c>
      <c r="AM1042" s="149">
        <v>0.13734189322833101</v>
      </c>
      <c r="AN1042" s="150">
        <v>256020.43</v>
      </c>
      <c r="AO1042" s="149">
        <v>7.1277627185551001E-2</v>
      </c>
      <c r="AP1042" s="151">
        <v>6.0737298744659496</v>
      </c>
      <c r="AQ1042" s="149">
        <v>-4.4036413867368202E-2</v>
      </c>
      <c r="AR1042" s="151">
        <v>3.4245527983841</v>
      </c>
      <c r="AS1042" s="152">
        <v>1.4916588677263099E-2</v>
      </c>
    </row>
    <row r="1043" spans="1:45" x14ac:dyDescent="0.2">
      <c r="A1043" s="123"/>
      <c r="B1043" s="29"/>
      <c r="C1043" s="29"/>
      <c r="D1043" s="29"/>
      <c r="E1043" s="14" t="s">
        <v>283</v>
      </c>
      <c r="F1043" s="153">
        <v>81951.77</v>
      </c>
      <c r="G1043" s="154">
        <v>5.8820436201341898E-2</v>
      </c>
      <c r="H1043" s="155">
        <v>11780.99</v>
      </c>
      <c r="I1043" s="154">
        <v>-0.370954195110621</v>
      </c>
      <c r="J1043" s="155">
        <v>23896.16</v>
      </c>
      <c r="K1043" s="154">
        <v>2.55673393151972E-2</v>
      </c>
      <c r="L1043" s="156">
        <v>6.9562719262133301</v>
      </c>
      <c r="M1043" s="154">
        <v>0.68321675142168903</v>
      </c>
      <c r="N1043" s="156">
        <v>3.42949536661957</v>
      </c>
      <c r="O1043" s="154">
        <v>3.24240989463929E-2</v>
      </c>
      <c r="P1043" s="153">
        <v>264423.93</v>
      </c>
      <c r="Q1043" s="154">
        <v>8.1294452402343995E-2</v>
      </c>
      <c r="R1043" s="155">
        <v>37477.480000000003</v>
      </c>
      <c r="S1043" s="154">
        <v>-0.355844871927747</v>
      </c>
      <c r="T1043" s="155">
        <v>75872.53</v>
      </c>
      <c r="U1043" s="154">
        <v>2.2738629371044199E-2</v>
      </c>
      <c r="V1043" s="156">
        <v>7.0555418880885297</v>
      </c>
      <c r="W1043" s="154">
        <v>0.67862430225201598</v>
      </c>
      <c r="X1043" s="156">
        <v>3.48510758768687</v>
      </c>
      <c r="Y1043" s="154">
        <v>5.7253946755986003E-2</v>
      </c>
      <c r="Z1043" s="153">
        <v>496478.41</v>
      </c>
      <c r="AA1043" s="154">
        <v>0.13190037557700099</v>
      </c>
      <c r="AB1043" s="155">
        <v>71925.990000000005</v>
      </c>
      <c r="AC1043" s="154">
        <v>-0.32312092060687098</v>
      </c>
      <c r="AD1043" s="155">
        <v>142899.51999999999</v>
      </c>
      <c r="AE1043" s="154">
        <v>6.8139453287167306E-2</v>
      </c>
      <c r="AF1043" s="156">
        <v>6.9026287994089497</v>
      </c>
      <c r="AG1043" s="154">
        <v>0.67223424395363296</v>
      </c>
      <c r="AH1043" s="156">
        <v>3.47431824823484</v>
      </c>
      <c r="AI1043" s="154">
        <v>5.9693443673118698E-2</v>
      </c>
      <c r="AJ1043" s="153">
        <v>1049308.8899999999</v>
      </c>
      <c r="AK1043" s="154">
        <v>0.332567499788395</v>
      </c>
      <c r="AL1043" s="155">
        <v>193246.87</v>
      </c>
      <c r="AM1043" s="154">
        <v>-0.103615639374997</v>
      </c>
      <c r="AN1043" s="155">
        <v>306712.08</v>
      </c>
      <c r="AO1043" s="154">
        <v>0.24473935709613701</v>
      </c>
      <c r="AP1043" s="156">
        <v>5.42988815291032</v>
      </c>
      <c r="AQ1043" s="154">
        <v>0.48660279933851502</v>
      </c>
      <c r="AR1043" s="156">
        <v>3.4211527958077199</v>
      </c>
      <c r="AS1043" s="157">
        <v>7.0559464671506006E-2</v>
      </c>
    </row>
    <row r="1044" spans="1:45" x14ac:dyDescent="0.2">
      <c r="A1044" s="123"/>
      <c r="B1044" s="29"/>
      <c r="C1044" s="29"/>
      <c r="D1044" s="29"/>
      <c r="E1044" s="14" t="s">
        <v>284</v>
      </c>
      <c r="F1044" s="148">
        <v>198667.94</v>
      </c>
      <c r="G1044" s="149">
        <v>0.92034752396617003</v>
      </c>
      <c r="H1044" s="150">
        <v>56945.46</v>
      </c>
      <c r="I1044" s="149">
        <v>0.83308959935671001</v>
      </c>
      <c r="J1044" s="150">
        <v>92771.7</v>
      </c>
      <c r="K1044" s="149">
        <v>0.839025479065585</v>
      </c>
      <c r="L1044" s="151">
        <v>3.48874063006954</v>
      </c>
      <c r="M1044" s="149">
        <v>4.7601560032898699E-2</v>
      </c>
      <c r="N1044" s="151">
        <v>2.1414713754302199</v>
      </c>
      <c r="O1044" s="149">
        <v>4.4220183910613997E-2</v>
      </c>
      <c r="P1044" s="148">
        <v>533326.34</v>
      </c>
      <c r="Q1044" s="149">
        <v>0.60206959265284499</v>
      </c>
      <c r="R1044" s="150">
        <v>178848.09</v>
      </c>
      <c r="S1044" s="149">
        <v>0.56132334238680703</v>
      </c>
      <c r="T1044" s="150">
        <v>290225.26</v>
      </c>
      <c r="U1044" s="149">
        <v>0.56289022071829697</v>
      </c>
      <c r="V1044" s="151">
        <v>2.9820074679019499</v>
      </c>
      <c r="W1044" s="149">
        <v>2.60972529903696E-2</v>
      </c>
      <c r="X1044" s="151">
        <v>1.8376289506985</v>
      </c>
      <c r="Y1044" s="149">
        <v>2.50685373900035E-2</v>
      </c>
      <c r="Z1044" s="148">
        <v>930852.62</v>
      </c>
      <c r="AA1044" s="149">
        <v>0.51308495803864795</v>
      </c>
      <c r="AB1044" s="150">
        <v>305405.61</v>
      </c>
      <c r="AC1044" s="149">
        <v>0.50709796050557998</v>
      </c>
      <c r="AD1044" s="150">
        <v>497124.39</v>
      </c>
      <c r="AE1044" s="149">
        <v>0.51358796432954801</v>
      </c>
      <c r="AF1044" s="151">
        <v>3.04792246612628</v>
      </c>
      <c r="AG1044" s="149">
        <v>3.9725337635384099E-3</v>
      </c>
      <c r="AH1044" s="151">
        <v>1.8724742513639301</v>
      </c>
      <c r="AI1044" s="149">
        <v>-3.3232709479317601E-4</v>
      </c>
      <c r="AJ1044" s="148">
        <v>1763350.86</v>
      </c>
      <c r="AK1044" s="149">
        <v>0.54032177130095105</v>
      </c>
      <c r="AL1044" s="150">
        <v>563444.57999999996</v>
      </c>
      <c r="AM1044" s="149">
        <v>0.34676432843630201</v>
      </c>
      <c r="AN1044" s="150">
        <v>922411.4</v>
      </c>
      <c r="AO1044" s="149">
        <v>0.35908107923495097</v>
      </c>
      <c r="AP1044" s="151">
        <v>3.1295905978898602</v>
      </c>
      <c r="AQ1044" s="149">
        <v>0.14372035164413999</v>
      </c>
      <c r="AR1044" s="151">
        <v>1.9116750508504099</v>
      </c>
      <c r="AS1044" s="152">
        <v>0.133355319881301</v>
      </c>
    </row>
    <row r="1045" spans="1:45" x14ac:dyDescent="0.2">
      <c r="A1045" s="123"/>
      <c r="B1045" s="29"/>
      <c r="C1045" s="29"/>
      <c r="D1045" s="29"/>
      <c r="E1045" s="14" t="s">
        <v>285</v>
      </c>
      <c r="F1045" s="153">
        <v>138630.35</v>
      </c>
      <c r="G1045" s="154">
        <v>1.1661151261579601</v>
      </c>
      <c r="H1045" s="155">
        <v>44728.76</v>
      </c>
      <c r="I1045" s="154">
        <v>1.1150839980688001</v>
      </c>
      <c r="J1045" s="155">
        <v>71682.25</v>
      </c>
      <c r="K1045" s="154">
        <v>1.1133567442355501</v>
      </c>
      <c r="L1045" s="156">
        <v>3.0993559848294501</v>
      </c>
      <c r="M1045" s="154">
        <v>2.4127234727201598E-2</v>
      </c>
      <c r="N1045" s="156">
        <v>1.9339564536548399</v>
      </c>
      <c r="O1045" s="154">
        <v>2.49642574857812E-2</v>
      </c>
      <c r="P1045" s="153">
        <v>343441.08</v>
      </c>
      <c r="Q1045" s="154">
        <v>0.642234127606508</v>
      </c>
      <c r="R1045" s="155">
        <v>133321.73000000001</v>
      </c>
      <c r="S1045" s="154">
        <v>0.63152740164398902</v>
      </c>
      <c r="T1045" s="155">
        <v>212281.01</v>
      </c>
      <c r="U1045" s="154">
        <v>0.61847277981593796</v>
      </c>
      <c r="V1045" s="156">
        <v>2.5760322792090999</v>
      </c>
      <c r="W1045" s="154">
        <v>6.5623942029601999E-3</v>
      </c>
      <c r="X1045" s="156">
        <v>1.6178605896024301</v>
      </c>
      <c r="Y1045" s="154">
        <v>1.4681339153119401E-2</v>
      </c>
      <c r="Z1045" s="153">
        <v>587075.01</v>
      </c>
      <c r="AA1045" s="154">
        <v>0.44224789466695602</v>
      </c>
      <c r="AB1045" s="155">
        <v>222699.65</v>
      </c>
      <c r="AC1045" s="154">
        <v>0.49233363486069998</v>
      </c>
      <c r="AD1045" s="155">
        <v>355378.03</v>
      </c>
      <c r="AE1045" s="154">
        <v>0.482340928707716</v>
      </c>
      <c r="AF1045" s="156">
        <v>2.6361739230393901</v>
      </c>
      <c r="AG1045" s="154">
        <v>-3.3562025959710598E-2</v>
      </c>
      <c r="AH1045" s="156">
        <v>1.65197328039665</v>
      </c>
      <c r="AI1045" s="154">
        <v>-2.7047107223647698E-2</v>
      </c>
      <c r="AJ1045" s="153">
        <v>1090455.68</v>
      </c>
      <c r="AK1045" s="154">
        <v>0.281893622274769</v>
      </c>
      <c r="AL1045" s="155">
        <v>419462.91</v>
      </c>
      <c r="AM1045" s="154">
        <v>0.24528241895545</v>
      </c>
      <c r="AN1045" s="155">
        <v>671252.71</v>
      </c>
      <c r="AO1045" s="154">
        <v>0.24020438337915201</v>
      </c>
      <c r="AP1045" s="156">
        <v>2.5996474396270202</v>
      </c>
      <c r="AQ1045" s="154">
        <v>2.93999198591662E-2</v>
      </c>
      <c r="AR1045" s="156">
        <v>1.6245084209790399</v>
      </c>
      <c r="AS1045" s="157">
        <v>3.3614813376185299E-2</v>
      </c>
    </row>
    <row r="1046" spans="1:45" x14ac:dyDescent="0.2">
      <c r="A1046" s="123"/>
      <c r="B1046" s="29"/>
      <c r="C1046" s="29"/>
      <c r="D1046" s="29"/>
      <c r="E1046" s="14" t="s">
        <v>286</v>
      </c>
      <c r="F1046" s="148">
        <v>55378.14</v>
      </c>
      <c r="G1046" s="149">
        <v>4.8124498206318297E-2</v>
      </c>
      <c r="H1046" s="150">
        <v>10343.620000000001</v>
      </c>
      <c r="I1046" s="149">
        <v>3.7566003819795503E-2</v>
      </c>
      <c r="J1046" s="150">
        <v>15221.48</v>
      </c>
      <c r="K1046" s="149">
        <v>4.9929574647424799E-2</v>
      </c>
      <c r="L1046" s="151">
        <v>5.3538451721931004</v>
      </c>
      <c r="M1046" s="149">
        <v>1.01762146674541E-2</v>
      </c>
      <c r="N1046" s="151">
        <v>3.63815739336779</v>
      </c>
      <c r="O1046" s="149">
        <v>-1.71923573227538E-3</v>
      </c>
      <c r="P1046" s="148">
        <v>157910.66</v>
      </c>
      <c r="Q1046" s="149">
        <v>-6.8640620127814302E-3</v>
      </c>
      <c r="R1046" s="150">
        <v>28840.25</v>
      </c>
      <c r="S1046" s="149">
        <v>-1.0081701875851499E-2</v>
      </c>
      <c r="T1046" s="150">
        <v>43074.01</v>
      </c>
      <c r="U1046" s="149">
        <v>-7.8338586233830092E-3</v>
      </c>
      <c r="V1046" s="151">
        <v>5.4753568363658403</v>
      </c>
      <c r="W1046" s="149">
        <v>3.2504095228538502E-3</v>
      </c>
      <c r="X1046" s="151">
        <v>3.6660310939241501</v>
      </c>
      <c r="Y1046" s="149">
        <v>9.7745384584072394E-4</v>
      </c>
      <c r="Z1046" s="148">
        <v>296751.53000000003</v>
      </c>
      <c r="AA1046" s="149">
        <v>1.18287024266511E-2</v>
      </c>
      <c r="AB1046" s="150">
        <v>55076.05</v>
      </c>
      <c r="AC1046" s="149">
        <v>3.9527136001153602E-2</v>
      </c>
      <c r="AD1046" s="150">
        <v>80961.740000000005</v>
      </c>
      <c r="AE1046" s="149">
        <v>9.56371474552342E-3</v>
      </c>
      <c r="AF1046" s="151">
        <v>5.3880321845883996</v>
      </c>
      <c r="AG1046" s="149">
        <v>-2.6645224174765302E-2</v>
      </c>
      <c r="AH1046" s="151">
        <v>3.66533043879739</v>
      </c>
      <c r="AI1046" s="149">
        <v>2.2435311888152399E-3</v>
      </c>
      <c r="AJ1046" s="148">
        <v>726449.35</v>
      </c>
      <c r="AK1046" s="149">
        <v>-3.9884206587921599E-2</v>
      </c>
      <c r="AL1046" s="150">
        <v>129997.79</v>
      </c>
      <c r="AM1046" s="149">
        <v>-1.67682746547399E-3</v>
      </c>
      <c r="AN1046" s="150">
        <v>192345.32</v>
      </c>
      <c r="AO1046" s="149">
        <v>-4.8657917206049797E-2</v>
      </c>
      <c r="AP1046" s="151">
        <v>5.5881669219146</v>
      </c>
      <c r="AQ1046" s="149">
        <v>-3.8271553915199E-2</v>
      </c>
      <c r="AR1046" s="151">
        <v>3.77679763666722</v>
      </c>
      <c r="AS1046" s="152">
        <v>9.2224561246792396E-3</v>
      </c>
    </row>
    <row r="1047" spans="1:45" x14ac:dyDescent="0.2">
      <c r="A1047" s="123"/>
      <c r="B1047" s="29"/>
      <c r="C1047" s="29"/>
      <c r="D1047" s="29"/>
      <c r="E1047" s="14" t="s">
        <v>287</v>
      </c>
      <c r="F1047" s="153">
        <v>56520.82</v>
      </c>
      <c r="G1047" s="154">
        <v>-2.4093591727224001E-2</v>
      </c>
      <c r="H1047" s="155">
        <v>11150.72</v>
      </c>
      <c r="I1047" s="154">
        <v>-0.148139971046269</v>
      </c>
      <c r="J1047" s="155">
        <v>16524.11</v>
      </c>
      <c r="K1047" s="154">
        <v>-7.4447032833834498E-2</v>
      </c>
      <c r="L1047" s="156">
        <v>5.0688045256270504</v>
      </c>
      <c r="M1047" s="154">
        <v>0.145618264859076</v>
      </c>
      <c r="N1047" s="156">
        <v>3.4205061573664199</v>
      </c>
      <c r="O1047" s="154">
        <v>5.4403629930312197E-2</v>
      </c>
      <c r="P1047" s="153">
        <v>169728.42</v>
      </c>
      <c r="Q1047" s="154">
        <v>-3.5581427419823598E-2</v>
      </c>
      <c r="R1047" s="155">
        <v>36180.07</v>
      </c>
      <c r="S1047" s="154">
        <v>-6.2336126190964299E-2</v>
      </c>
      <c r="T1047" s="155">
        <v>50019.35</v>
      </c>
      <c r="U1047" s="154">
        <v>-7.2813622735899003E-2</v>
      </c>
      <c r="V1047" s="156">
        <v>4.6912131458009902</v>
      </c>
      <c r="W1047" s="154">
        <v>2.8533357761194499E-2</v>
      </c>
      <c r="X1047" s="156">
        <v>3.3932552102336402</v>
      </c>
      <c r="Y1047" s="154">
        <v>4.0156106937138503E-2</v>
      </c>
      <c r="Z1047" s="153">
        <v>327853.13</v>
      </c>
      <c r="AA1047" s="154">
        <v>-4.2429979620324E-2</v>
      </c>
      <c r="AB1047" s="155">
        <v>72358.73</v>
      </c>
      <c r="AC1047" s="154">
        <v>-2.4247129259318399E-2</v>
      </c>
      <c r="AD1047" s="155">
        <v>98237.119999999995</v>
      </c>
      <c r="AE1047" s="154">
        <v>-6.2322450266029901E-2</v>
      </c>
      <c r="AF1047" s="156">
        <v>4.5309409106544596</v>
      </c>
      <c r="AG1047" s="154">
        <v>-1.8634688050882298E-2</v>
      </c>
      <c r="AH1047" s="156">
        <v>3.3373650408318198</v>
      </c>
      <c r="AI1047" s="154">
        <v>2.1214617595728701E-2</v>
      </c>
      <c r="AJ1047" s="153">
        <v>866318.97</v>
      </c>
      <c r="AK1047" s="154">
        <v>-4.9086155913043099E-2</v>
      </c>
      <c r="AL1047" s="155">
        <v>188198.16</v>
      </c>
      <c r="AM1047" s="154">
        <v>-3.7939596124934097E-2</v>
      </c>
      <c r="AN1047" s="155">
        <v>257247.15</v>
      </c>
      <c r="AO1047" s="154">
        <v>-0.10018593565067101</v>
      </c>
      <c r="AP1047" s="156">
        <v>4.60322762985568</v>
      </c>
      <c r="AQ1047" s="154">
        <v>-1.1586132994572999E-2</v>
      </c>
      <c r="AR1047" s="156">
        <v>3.3676523529998299</v>
      </c>
      <c r="AS1047" s="157">
        <v>5.6789265429607702E-2</v>
      </c>
    </row>
    <row r="1048" spans="1:45" x14ac:dyDescent="0.2">
      <c r="A1048" s="123"/>
      <c r="B1048" s="29"/>
      <c r="C1048" s="29"/>
      <c r="D1048" s="29"/>
      <c r="E1048" s="14" t="s">
        <v>288</v>
      </c>
      <c r="F1048" s="148">
        <v>71346.259999999995</v>
      </c>
      <c r="G1048" s="149">
        <v>7.2083876666174704E-2</v>
      </c>
      <c r="H1048" s="150">
        <v>9824.9</v>
      </c>
      <c r="I1048" s="149">
        <v>7.8078948003695595E-2</v>
      </c>
      <c r="J1048" s="150">
        <v>20326.939999999999</v>
      </c>
      <c r="K1048" s="149">
        <v>6.8282066819461501E-2</v>
      </c>
      <c r="L1048" s="151">
        <v>7.2617797636617203</v>
      </c>
      <c r="M1048" s="149">
        <v>-5.5608834108318598E-3</v>
      </c>
      <c r="N1048" s="151">
        <v>3.5099360749822699</v>
      </c>
      <c r="O1048" s="149">
        <v>3.5588071397960799E-3</v>
      </c>
      <c r="P1048" s="148">
        <v>233335.52</v>
      </c>
      <c r="Q1048" s="149">
        <v>9.0680782877842897E-3</v>
      </c>
      <c r="R1048" s="150">
        <v>32265.03</v>
      </c>
      <c r="S1048" s="149">
        <v>4.6497507449626803E-3</v>
      </c>
      <c r="T1048" s="150">
        <v>66958.86</v>
      </c>
      <c r="U1048" s="149">
        <v>7.9115479337385705E-3</v>
      </c>
      <c r="V1048" s="151">
        <v>7.2318395488862102</v>
      </c>
      <c r="W1048" s="149">
        <v>4.3978785039715902E-3</v>
      </c>
      <c r="X1048" s="151">
        <v>3.4847594478161699</v>
      </c>
      <c r="Y1048" s="149">
        <v>1.1474522307207101E-3</v>
      </c>
      <c r="Z1048" s="148">
        <v>430911.48</v>
      </c>
      <c r="AA1048" s="149">
        <v>2.1093732153847099E-2</v>
      </c>
      <c r="AB1048" s="150">
        <v>59706.04</v>
      </c>
      <c r="AC1048" s="149">
        <v>1.8879097224509402E-2</v>
      </c>
      <c r="AD1048" s="150">
        <v>123579.22</v>
      </c>
      <c r="AE1048" s="149">
        <v>2.37175429662962E-2</v>
      </c>
      <c r="AF1048" s="151">
        <v>7.2172175545388697</v>
      </c>
      <c r="AG1048" s="149">
        <v>2.1735993361436398E-3</v>
      </c>
      <c r="AH1048" s="151">
        <v>3.4869250671755299</v>
      </c>
      <c r="AI1048" s="149">
        <v>-2.56302222275724E-3</v>
      </c>
      <c r="AJ1048" s="148">
        <v>867313.97</v>
      </c>
      <c r="AK1048" s="149">
        <v>0.37046813413476598</v>
      </c>
      <c r="AL1048" s="150">
        <v>120204.9</v>
      </c>
      <c r="AM1048" s="149">
        <v>0.33472655932068102</v>
      </c>
      <c r="AN1048" s="150">
        <v>249497.86</v>
      </c>
      <c r="AO1048" s="149">
        <v>0.34135771403158799</v>
      </c>
      <c r="AP1048" s="151">
        <v>7.2152962982374298</v>
      </c>
      <c r="AQ1048" s="149">
        <v>2.6778200047413998E-2</v>
      </c>
      <c r="AR1048" s="151">
        <v>3.4762381128238902</v>
      </c>
      <c r="AS1048" s="152">
        <v>2.1702205011133499E-2</v>
      </c>
    </row>
    <row r="1049" spans="1:45" x14ac:dyDescent="0.2">
      <c r="A1049" s="123"/>
      <c r="B1049" s="29"/>
      <c r="C1049" s="29"/>
      <c r="D1049" s="29"/>
      <c r="E1049" s="14" t="s">
        <v>289</v>
      </c>
      <c r="F1049" s="153">
        <v>58427.72</v>
      </c>
      <c r="G1049" s="154">
        <v>0.42749796238275101</v>
      </c>
      <c r="H1049" s="155">
        <v>14665.58</v>
      </c>
      <c r="I1049" s="154">
        <v>0.51776433306908498</v>
      </c>
      <c r="J1049" s="155">
        <v>25319.59</v>
      </c>
      <c r="K1049" s="154">
        <v>0.51077128151518703</v>
      </c>
      <c r="L1049" s="156">
        <v>3.98400336024896</v>
      </c>
      <c r="M1049" s="154">
        <v>-5.9473245430537197E-2</v>
      </c>
      <c r="N1049" s="156">
        <v>2.30760924643725</v>
      </c>
      <c r="O1049" s="154">
        <v>-5.5119739269149301E-2</v>
      </c>
      <c r="P1049" s="153">
        <v>158731.10999999999</v>
      </c>
      <c r="Q1049" s="154">
        <v>0.209377029280921</v>
      </c>
      <c r="R1049" s="155">
        <v>45900.42</v>
      </c>
      <c r="S1049" s="154">
        <v>0.28333121776673298</v>
      </c>
      <c r="T1049" s="155">
        <v>78128.58</v>
      </c>
      <c r="U1049" s="154">
        <v>0.28059002950835998</v>
      </c>
      <c r="V1049" s="156">
        <v>3.4581624743303001</v>
      </c>
      <c r="W1049" s="154">
        <v>-5.76267353758508E-2</v>
      </c>
      <c r="X1049" s="156">
        <v>2.03166510897805</v>
      </c>
      <c r="Y1049" s="154">
        <v>-5.5609522631359397E-2</v>
      </c>
      <c r="Z1049" s="153">
        <v>279875.25</v>
      </c>
      <c r="AA1049" s="154">
        <v>0.17650329031787501</v>
      </c>
      <c r="AB1049" s="155">
        <v>78528.06</v>
      </c>
      <c r="AC1049" s="154">
        <v>0.24255363184155199</v>
      </c>
      <c r="AD1049" s="155">
        <v>133851.32</v>
      </c>
      <c r="AE1049" s="154">
        <v>0.24075302815837399</v>
      </c>
      <c r="AF1049" s="156">
        <v>3.5640158435086802</v>
      </c>
      <c r="AG1049" s="154">
        <v>-5.3156934100128297E-2</v>
      </c>
      <c r="AH1049" s="156">
        <v>2.0909412772320799</v>
      </c>
      <c r="AI1049" s="154">
        <v>-5.1782857976065702E-2</v>
      </c>
      <c r="AJ1049" s="153">
        <v>569913.68999999994</v>
      </c>
      <c r="AK1049" s="154">
        <v>0.384344914403557</v>
      </c>
      <c r="AL1049" s="155">
        <v>153665.23000000001</v>
      </c>
      <c r="AM1049" s="154">
        <v>0.26108121189998001</v>
      </c>
      <c r="AN1049" s="155">
        <v>264300.21000000002</v>
      </c>
      <c r="AO1049" s="154">
        <v>0.27994829652237901</v>
      </c>
      <c r="AP1049" s="156">
        <v>3.7088005529943202</v>
      </c>
      <c r="AQ1049" s="154">
        <v>9.7744460341189998E-2</v>
      </c>
      <c r="AR1049" s="156">
        <v>2.1563119075841799</v>
      </c>
      <c r="AS1049" s="157">
        <v>8.1563152327968499E-2</v>
      </c>
    </row>
    <row r="1050" spans="1:45" x14ac:dyDescent="0.2">
      <c r="A1050" s="123"/>
      <c r="B1050" s="29"/>
      <c r="C1050" s="29"/>
      <c r="D1050" s="29"/>
      <c r="E1050" s="14" t="s">
        <v>290</v>
      </c>
      <c r="F1050" s="148">
        <v>30867.84</v>
      </c>
      <c r="G1050" s="149">
        <v>0.23216105515813401</v>
      </c>
      <c r="H1050" s="150">
        <v>5406.01</v>
      </c>
      <c r="I1050" s="149">
        <v>0.21727920811698101</v>
      </c>
      <c r="J1050" s="150">
        <v>8264.81</v>
      </c>
      <c r="K1050" s="149">
        <v>0.20009438345821001</v>
      </c>
      <c r="L1050" s="151">
        <v>5.7099117463711702</v>
      </c>
      <c r="M1050" s="149">
        <v>1.22255000676257E-2</v>
      </c>
      <c r="N1050" s="151">
        <v>3.7348517388784499</v>
      </c>
      <c r="O1050" s="149">
        <v>2.67201248017849E-2</v>
      </c>
      <c r="P1050" s="148">
        <v>101591.38</v>
      </c>
      <c r="Q1050" s="149">
        <v>0.20624145184901299</v>
      </c>
      <c r="R1050" s="150">
        <v>18988.38</v>
      </c>
      <c r="S1050" s="149">
        <v>0.25341715684365401</v>
      </c>
      <c r="T1050" s="150">
        <v>28037.86</v>
      </c>
      <c r="U1050" s="149">
        <v>0.170991605721591</v>
      </c>
      <c r="V1050" s="151">
        <v>5.3501867984525298</v>
      </c>
      <c r="W1050" s="149">
        <v>-3.76376729304062E-2</v>
      </c>
      <c r="X1050" s="151">
        <v>3.62336426531839</v>
      </c>
      <c r="Y1050" s="149">
        <v>3.0102560902390101E-2</v>
      </c>
      <c r="Z1050" s="148">
        <v>183886.53</v>
      </c>
      <c r="AA1050" s="149">
        <v>0.20194847570788099</v>
      </c>
      <c r="AB1050" s="150">
        <v>34309.360000000001</v>
      </c>
      <c r="AC1050" s="149">
        <v>0.23942701351040399</v>
      </c>
      <c r="AD1050" s="150">
        <v>50183.09</v>
      </c>
      <c r="AE1050" s="149">
        <v>0.15265118714843201</v>
      </c>
      <c r="AF1050" s="151">
        <v>5.3596607456390899</v>
      </c>
      <c r="AG1050" s="149">
        <v>-3.02386000901924E-2</v>
      </c>
      <c r="AH1050" s="151">
        <v>3.6643126200479101</v>
      </c>
      <c r="AI1050" s="149">
        <v>4.2768609540416898E-2</v>
      </c>
      <c r="AJ1050" s="148">
        <v>362035.35</v>
      </c>
      <c r="AK1050" s="149">
        <v>0.121653260810969</v>
      </c>
      <c r="AL1050" s="150">
        <v>64647.8</v>
      </c>
      <c r="AM1050" s="149">
        <v>0.31308560228299798</v>
      </c>
      <c r="AN1050" s="150">
        <v>98874.51</v>
      </c>
      <c r="AO1050" s="149">
        <v>8.2706127188897693E-2</v>
      </c>
      <c r="AP1050" s="151">
        <v>5.60011864286178</v>
      </c>
      <c r="AQ1050" s="149">
        <v>-0.145788165782334</v>
      </c>
      <c r="AR1050" s="151">
        <v>3.6615640370809399</v>
      </c>
      <c r="AS1050" s="152">
        <v>3.5972026613714798E-2</v>
      </c>
    </row>
    <row r="1051" spans="1:45" x14ac:dyDescent="0.2">
      <c r="A1051" s="123"/>
      <c r="B1051" s="29"/>
      <c r="C1051" s="29"/>
      <c r="D1051" s="29"/>
      <c r="E1051" s="14" t="s">
        <v>291</v>
      </c>
      <c r="F1051" s="153">
        <v>20613.41</v>
      </c>
      <c r="G1051" s="154">
        <v>-0.19338150069613599</v>
      </c>
      <c r="H1051" s="155">
        <v>2897.95</v>
      </c>
      <c r="I1051" s="154">
        <v>-0.53969229694012399</v>
      </c>
      <c r="J1051" s="155">
        <v>6092.58</v>
      </c>
      <c r="K1051" s="154">
        <v>-0.50626030214770901</v>
      </c>
      <c r="L1051" s="156">
        <v>7.1131006401076604</v>
      </c>
      <c r="M1051" s="154">
        <v>0.75234629779580398</v>
      </c>
      <c r="N1051" s="156">
        <v>3.3833630416014202</v>
      </c>
      <c r="O1051" s="154">
        <v>0.63369180726718599</v>
      </c>
      <c r="P1051" s="153">
        <v>60045.23</v>
      </c>
      <c r="Q1051" s="154">
        <v>-8.5749501347503601E-2</v>
      </c>
      <c r="R1051" s="155">
        <v>8601.34</v>
      </c>
      <c r="S1051" s="154">
        <v>-0.32550835808044498</v>
      </c>
      <c r="T1051" s="155">
        <v>17882.8</v>
      </c>
      <c r="U1051" s="154">
        <v>-0.30017348127572302</v>
      </c>
      <c r="V1051" s="156">
        <v>6.9809157642878903</v>
      </c>
      <c r="W1051" s="154">
        <v>0.35546601593253901</v>
      </c>
      <c r="X1051" s="156">
        <v>3.3577085243921498</v>
      </c>
      <c r="Y1051" s="154">
        <v>0.30639590554398499</v>
      </c>
      <c r="Z1051" s="153">
        <v>116766.06</v>
      </c>
      <c r="AA1051" s="154">
        <v>-2.5958412684906899E-2</v>
      </c>
      <c r="AB1051" s="155">
        <v>17736.099999999999</v>
      </c>
      <c r="AC1051" s="154">
        <v>-0.18096483608537001</v>
      </c>
      <c r="AD1051" s="155">
        <v>36592.17</v>
      </c>
      <c r="AE1051" s="154">
        <v>-0.16418449436046401</v>
      </c>
      <c r="AF1051" s="156">
        <v>6.5835251267189498</v>
      </c>
      <c r="AG1051" s="154">
        <v>0.18925490654100899</v>
      </c>
      <c r="AH1051" s="156">
        <v>3.1910121755555898</v>
      </c>
      <c r="AI1051" s="154">
        <v>0.16537869989596801</v>
      </c>
      <c r="AJ1051" s="153">
        <v>267526.39</v>
      </c>
      <c r="AK1051" s="154">
        <v>0.14461441872522601</v>
      </c>
      <c r="AL1051" s="155">
        <v>43414.61</v>
      </c>
      <c r="AM1051" s="154">
        <v>9.0946532460065704E-2</v>
      </c>
      <c r="AN1051" s="155">
        <v>88716.35</v>
      </c>
      <c r="AO1051" s="154">
        <v>8.7014349130732693E-2</v>
      </c>
      <c r="AP1051" s="156">
        <v>6.1621281407341897</v>
      </c>
      <c r="AQ1051" s="154">
        <v>4.9193874006033797E-2</v>
      </c>
      <c r="AR1051" s="156">
        <v>3.01552521040372</v>
      </c>
      <c r="AS1051" s="157">
        <v>5.2989244935501202E-2</v>
      </c>
    </row>
    <row r="1052" spans="1:45" x14ac:dyDescent="0.2">
      <c r="A1052" s="123"/>
      <c r="B1052" s="29"/>
      <c r="C1052" s="29"/>
      <c r="D1052" s="29"/>
      <c r="E1052" s="14" t="s">
        <v>292</v>
      </c>
      <c r="F1052" s="148">
        <v>157085.45000000001</v>
      </c>
      <c r="G1052" s="149">
        <v>1.45169757004035E-3</v>
      </c>
      <c r="H1052" s="150">
        <v>25684.42</v>
      </c>
      <c r="I1052" s="149">
        <v>2.53891856026278E-2</v>
      </c>
      <c r="J1052" s="150">
        <v>51494.19</v>
      </c>
      <c r="K1052" s="149">
        <v>2.2083260555440999E-2</v>
      </c>
      <c r="L1052" s="151">
        <v>6.1159819844092302</v>
      </c>
      <c r="M1052" s="149">
        <v>-2.3344783004044599E-2</v>
      </c>
      <c r="N1052" s="151">
        <v>3.0505470617170598</v>
      </c>
      <c r="O1052" s="149">
        <v>-2.0185794818896301E-2</v>
      </c>
      <c r="P1052" s="148">
        <v>492784.86</v>
      </c>
      <c r="Q1052" s="149">
        <v>-1.43665883689404E-2</v>
      </c>
      <c r="R1052" s="150">
        <v>79190.97</v>
      </c>
      <c r="S1052" s="149">
        <v>-1.29132401377293E-2</v>
      </c>
      <c r="T1052" s="150">
        <v>158777.35</v>
      </c>
      <c r="U1052" s="149">
        <v>-1.31356215320023E-2</v>
      </c>
      <c r="V1052" s="151">
        <v>6.2227405473123998</v>
      </c>
      <c r="W1052" s="149">
        <v>-1.4723611847594501E-3</v>
      </c>
      <c r="X1052" s="151">
        <v>3.1036218956922998</v>
      </c>
      <c r="Y1052" s="149">
        <v>-1.2473515751465899E-3</v>
      </c>
      <c r="Z1052" s="148">
        <v>965965.07</v>
      </c>
      <c r="AA1052" s="149">
        <v>4.3200089005680599E-2</v>
      </c>
      <c r="AB1052" s="150">
        <v>154589.5</v>
      </c>
      <c r="AC1052" s="149">
        <v>1.31267812434033E-2</v>
      </c>
      <c r="AD1052" s="150">
        <v>309545.77</v>
      </c>
      <c r="AE1052" s="149">
        <v>1.6828436739020999E-2</v>
      </c>
      <c r="AF1052" s="151">
        <v>6.2485813719560497</v>
      </c>
      <c r="AG1052" s="149">
        <v>2.9683656891754999E-2</v>
      </c>
      <c r="AH1052" s="151">
        <v>3.1205888227773202</v>
      </c>
      <c r="AI1052" s="149">
        <v>2.5935203337973001E-2</v>
      </c>
      <c r="AJ1052" s="148">
        <v>1909111.95</v>
      </c>
      <c r="AK1052" s="149">
        <v>0.13591675000300199</v>
      </c>
      <c r="AL1052" s="150">
        <v>309984.75</v>
      </c>
      <c r="AM1052" s="149">
        <v>6.8457731197622607E-2</v>
      </c>
      <c r="AN1052" s="150">
        <v>620908.37</v>
      </c>
      <c r="AO1052" s="149">
        <v>7.8048177460762799E-2</v>
      </c>
      <c r="AP1052" s="151">
        <v>6.1587286148754101</v>
      </c>
      <c r="AQ1052" s="149">
        <v>6.3136815650877601E-2</v>
      </c>
      <c r="AR1052" s="151">
        <v>3.0747080281749102</v>
      </c>
      <c r="AS1052" s="152">
        <v>5.3679022656058603E-2</v>
      </c>
    </row>
    <row r="1053" spans="1:45" x14ac:dyDescent="0.2">
      <c r="A1053" s="123"/>
      <c r="B1053" s="29"/>
      <c r="C1053" s="29"/>
      <c r="D1053" s="29"/>
      <c r="E1053" s="14" t="s">
        <v>293</v>
      </c>
      <c r="F1053" s="153">
        <v>27366.94</v>
      </c>
      <c r="G1053" s="154">
        <v>0.28387989947367698</v>
      </c>
      <c r="H1053" s="155">
        <v>5860.32</v>
      </c>
      <c r="I1053" s="154">
        <v>0.40672888581633798</v>
      </c>
      <c r="J1053" s="155">
        <v>10375.92</v>
      </c>
      <c r="K1053" s="154">
        <v>0.34146978437542802</v>
      </c>
      <c r="L1053" s="156">
        <v>4.6698712698282696</v>
      </c>
      <c r="M1053" s="154">
        <v>-8.7329539885982202E-2</v>
      </c>
      <c r="N1053" s="156">
        <v>2.6375434660251802</v>
      </c>
      <c r="O1053" s="154">
        <v>-4.2930437623359997E-2</v>
      </c>
      <c r="P1053" s="153">
        <v>79458.36</v>
      </c>
      <c r="Q1053" s="154">
        <v>0.14421627487562599</v>
      </c>
      <c r="R1053" s="155">
        <v>19756.61</v>
      </c>
      <c r="S1053" s="154">
        <v>0.245236436979027</v>
      </c>
      <c r="T1053" s="155">
        <v>34484.93</v>
      </c>
      <c r="U1053" s="154">
        <v>0.19927810162776599</v>
      </c>
      <c r="V1053" s="156">
        <v>4.0218620502201503</v>
      </c>
      <c r="W1053" s="154">
        <v>-8.1125286012734193E-2</v>
      </c>
      <c r="X1053" s="156">
        <v>2.3041473478415102</v>
      </c>
      <c r="Y1053" s="154">
        <v>-4.5912475744705097E-2</v>
      </c>
      <c r="Z1053" s="153">
        <v>138544.07999999999</v>
      </c>
      <c r="AA1053" s="154">
        <v>0.12238405694485301</v>
      </c>
      <c r="AB1053" s="155">
        <v>33229.699999999997</v>
      </c>
      <c r="AC1053" s="154">
        <v>0.19008385815562201</v>
      </c>
      <c r="AD1053" s="155">
        <v>58415.7</v>
      </c>
      <c r="AE1053" s="154">
        <v>0.16203089892948799</v>
      </c>
      <c r="AF1053" s="156">
        <v>4.1692847061514202</v>
      </c>
      <c r="AG1053" s="154">
        <v>-5.68865805101244E-2</v>
      </c>
      <c r="AH1053" s="156">
        <v>2.3716925415598902</v>
      </c>
      <c r="AI1053" s="154">
        <v>-3.4118578104214002E-2</v>
      </c>
      <c r="AJ1053" s="153">
        <v>275794.73</v>
      </c>
      <c r="AK1053" s="154">
        <v>0.43719873878450299</v>
      </c>
      <c r="AL1053" s="155">
        <v>64818.12</v>
      </c>
      <c r="AM1053" s="154">
        <v>0.26384986229252499</v>
      </c>
      <c r="AN1053" s="155">
        <v>115156.03</v>
      </c>
      <c r="AO1053" s="154">
        <v>0.281842831701347</v>
      </c>
      <c r="AP1053" s="156">
        <v>4.2549017157547899</v>
      </c>
      <c r="AQ1053" s="154">
        <v>0.13715939025980201</v>
      </c>
      <c r="AR1053" s="156">
        <v>2.39496559580944</v>
      </c>
      <c r="AS1053" s="157">
        <v>0.12119731315028499</v>
      </c>
    </row>
    <row r="1054" spans="1:45" x14ac:dyDescent="0.2">
      <c r="A1054" s="123"/>
      <c r="B1054" s="29"/>
      <c r="C1054" s="29"/>
      <c r="D1054" s="29"/>
      <c r="E1054" s="14" t="s">
        <v>294</v>
      </c>
      <c r="F1054" s="148">
        <v>90901.5</v>
      </c>
      <c r="G1054" s="149">
        <v>0.117882791984876</v>
      </c>
      <c r="H1054" s="150">
        <v>12853.79</v>
      </c>
      <c r="I1054" s="149">
        <v>0.304276664593292</v>
      </c>
      <c r="J1054" s="150">
        <v>25197.58</v>
      </c>
      <c r="K1054" s="149">
        <v>0.102214877305578</v>
      </c>
      <c r="L1054" s="151">
        <v>7.0719608769086797</v>
      </c>
      <c r="M1054" s="149">
        <v>-0.142909765748618</v>
      </c>
      <c r="N1054" s="151">
        <v>3.6075488201644799</v>
      </c>
      <c r="O1054" s="149">
        <v>1.4214936671512199E-2</v>
      </c>
      <c r="P1054" s="148">
        <v>303095.67999999999</v>
      </c>
      <c r="Q1054" s="149">
        <v>9.6531412961460894E-2</v>
      </c>
      <c r="R1054" s="150">
        <v>43899.14</v>
      </c>
      <c r="S1054" s="149">
        <v>0.34917191798841002</v>
      </c>
      <c r="T1054" s="150">
        <v>85833.01</v>
      </c>
      <c r="U1054" s="149">
        <v>5.9309632764558001E-2</v>
      </c>
      <c r="V1054" s="151">
        <v>6.9043648691067796</v>
      </c>
      <c r="W1054" s="149">
        <v>-0.18725597654273099</v>
      </c>
      <c r="X1054" s="151">
        <v>3.5312251079159398</v>
      </c>
      <c r="Y1054" s="149">
        <v>3.5137771852185098E-2</v>
      </c>
      <c r="Z1054" s="148">
        <v>574511.05000000005</v>
      </c>
      <c r="AA1054" s="149">
        <v>0.102363506325795</v>
      </c>
      <c r="AB1054" s="150">
        <v>81023.320000000007</v>
      </c>
      <c r="AC1054" s="149">
        <v>0.344059267565821</v>
      </c>
      <c r="AD1054" s="150">
        <v>161526.04</v>
      </c>
      <c r="AE1054" s="149">
        <v>6.2937259894696104E-2</v>
      </c>
      <c r="AF1054" s="151">
        <v>7.0906875946332502</v>
      </c>
      <c r="AG1054" s="149">
        <v>-0.179825225771296</v>
      </c>
      <c r="AH1054" s="151">
        <v>3.55677047490299</v>
      </c>
      <c r="AI1054" s="149">
        <v>3.7091790756309098E-2</v>
      </c>
      <c r="AJ1054" s="148">
        <v>1129199.6200000001</v>
      </c>
      <c r="AK1054" s="149">
        <v>8.9554133591944696E-2</v>
      </c>
      <c r="AL1054" s="150">
        <v>152566.04</v>
      </c>
      <c r="AM1054" s="149">
        <v>0.277393055848485</v>
      </c>
      <c r="AN1054" s="150">
        <v>317567.65000000002</v>
      </c>
      <c r="AO1054" s="149">
        <v>5.6738952733567299E-2</v>
      </c>
      <c r="AP1054" s="151">
        <v>7.4013825095021204</v>
      </c>
      <c r="AQ1054" s="149">
        <v>-0.14704864833617801</v>
      </c>
      <c r="AR1054" s="151">
        <v>3.5557766038196901</v>
      </c>
      <c r="AS1054" s="152">
        <v>3.1053251868393E-2</v>
      </c>
    </row>
    <row r="1055" spans="1:45" x14ac:dyDescent="0.2">
      <c r="A1055" s="123"/>
      <c r="B1055" s="29"/>
      <c r="C1055" s="29"/>
      <c r="D1055" s="29"/>
      <c r="E1055" s="14" t="s">
        <v>295</v>
      </c>
      <c r="F1055" s="153">
        <v>23603.59</v>
      </c>
      <c r="G1055" s="154">
        <v>-3.32063323428577E-3</v>
      </c>
      <c r="H1055" s="155">
        <v>2989.27</v>
      </c>
      <c r="I1055" s="154">
        <v>-6.0344394009882903E-2</v>
      </c>
      <c r="J1055" s="155">
        <v>7365.05</v>
      </c>
      <c r="K1055" s="154">
        <v>-4.1120234764460903E-2</v>
      </c>
      <c r="L1055" s="156">
        <v>7.8961050691305896</v>
      </c>
      <c r="M1055" s="154">
        <v>6.0685809153994297E-2</v>
      </c>
      <c r="N1055" s="156">
        <v>3.2048105579731301</v>
      </c>
      <c r="O1055" s="154">
        <v>3.9420585250216501E-2</v>
      </c>
      <c r="P1055" s="153">
        <v>67756.759999999995</v>
      </c>
      <c r="Q1055" s="154">
        <v>-0.22820485716550801</v>
      </c>
      <c r="R1055" s="155">
        <v>8762.01</v>
      </c>
      <c r="S1055" s="154">
        <v>-0.32568904773118701</v>
      </c>
      <c r="T1055" s="155">
        <v>21541.43</v>
      </c>
      <c r="U1055" s="154">
        <v>-0.327620988194195</v>
      </c>
      <c r="V1055" s="156">
        <v>7.7330155980191799</v>
      </c>
      <c r="W1055" s="154">
        <v>0.144568600343328</v>
      </c>
      <c r="X1055" s="156">
        <v>3.1454160656929502</v>
      </c>
      <c r="Y1055" s="154">
        <v>0.14785727883100599</v>
      </c>
      <c r="Z1055" s="153">
        <v>136097.9</v>
      </c>
      <c r="AA1055" s="154">
        <v>-0.122350146552376</v>
      </c>
      <c r="AB1055" s="155">
        <v>17839.93</v>
      </c>
      <c r="AC1055" s="154">
        <v>-0.204927596429647</v>
      </c>
      <c r="AD1055" s="155">
        <v>43894.8</v>
      </c>
      <c r="AE1055" s="154">
        <v>-0.19530707621528101</v>
      </c>
      <c r="AF1055" s="156">
        <v>7.6288359875851501</v>
      </c>
      <c r="AG1055" s="154">
        <v>0.103861547082315</v>
      </c>
      <c r="AH1055" s="156">
        <v>3.1005472174380602</v>
      </c>
      <c r="AI1055" s="154">
        <v>9.0664311200558401E-2</v>
      </c>
      <c r="AJ1055" s="153">
        <v>325457.65000000002</v>
      </c>
      <c r="AK1055" s="154">
        <v>2.0202289023709099E-2</v>
      </c>
      <c r="AL1055" s="155">
        <v>44278.36</v>
      </c>
      <c r="AM1055" s="154">
        <v>-2.8296108541676902E-2</v>
      </c>
      <c r="AN1055" s="155">
        <v>109244.96</v>
      </c>
      <c r="AO1055" s="154">
        <v>-1.00990861773645E-2</v>
      </c>
      <c r="AP1055" s="156">
        <v>7.3502643277664301</v>
      </c>
      <c r="AQ1055" s="154">
        <v>4.9910675455462197E-2</v>
      </c>
      <c r="AR1055" s="156">
        <v>2.97915482782913</v>
      </c>
      <c r="AS1055" s="157">
        <v>3.06105134139746E-2</v>
      </c>
    </row>
    <row r="1056" spans="1:45" x14ac:dyDescent="0.2">
      <c r="A1056" s="123"/>
      <c r="B1056" s="29"/>
      <c r="C1056" s="29"/>
      <c r="D1056" s="29"/>
      <c r="E1056" s="14" t="s">
        <v>296</v>
      </c>
      <c r="F1056" s="148">
        <v>21378.85</v>
      </c>
      <c r="G1056" s="149">
        <v>-8.64961225272005E-2</v>
      </c>
      <c r="H1056" s="150">
        <v>2708.24</v>
      </c>
      <c r="I1056" s="149">
        <v>-0.227093839273738</v>
      </c>
      <c r="J1056" s="150">
        <v>5705.91</v>
      </c>
      <c r="K1056" s="149">
        <v>-0.15019428479514799</v>
      </c>
      <c r="L1056" s="151">
        <v>7.8940012701976201</v>
      </c>
      <c r="M1056" s="149">
        <v>0.18190787431998801</v>
      </c>
      <c r="N1056" s="151">
        <v>3.74679060833417</v>
      </c>
      <c r="O1056" s="149">
        <v>7.4956147185469196E-2</v>
      </c>
      <c r="P1056" s="148">
        <v>62008.21</v>
      </c>
      <c r="Q1056" s="149">
        <v>-0.244122274583527</v>
      </c>
      <c r="R1056" s="150">
        <v>8192.0400000000009</v>
      </c>
      <c r="S1056" s="149">
        <v>-0.364466956244477</v>
      </c>
      <c r="T1056" s="150">
        <v>17029.509999999998</v>
      </c>
      <c r="U1056" s="149">
        <v>-0.35017892534894102</v>
      </c>
      <c r="V1056" s="151">
        <v>7.5693246126727898</v>
      </c>
      <c r="W1056" s="149">
        <v>0.189360227360963</v>
      </c>
      <c r="X1056" s="151">
        <v>3.6412210333709001</v>
      </c>
      <c r="Y1056" s="149">
        <v>0.16320900460540499</v>
      </c>
      <c r="Z1056" s="148">
        <v>128058.26</v>
      </c>
      <c r="AA1056" s="149">
        <v>-0.140073033677685</v>
      </c>
      <c r="AB1056" s="150">
        <v>18264.29</v>
      </c>
      <c r="AC1056" s="149">
        <v>-0.18461389420149299</v>
      </c>
      <c r="AD1056" s="150">
        <v>36363.56</v>
      </c>
      <c r="AE1056" s="149">
        <v>-0.20682949790635299</v>
      </c>
      <c r="AF1056" s="151">
        <v>7.0114009359246898</v>
      </c>
      <c r="AG1056" s="149">
        <v>5.46254838132047E-2</v>
      </c>
      <c r="AH1056" s="151">
        <v>3.5216095453800502</v>
      </c>
      <c r="AI1056" s="149">
        <v>8.4164078281350502E-2</v>
      </c>
      <c r="AJ1056" s="148">
        <v>309281.11</v>
      </c>
      <c r="AK1056" s="149">
        <v>-6.5718555249855801E-2</v>
      </c>
      <c r="AL1056" s="150">
        <v>45948.04</v>
      </c>
      <c r="AM1056" s="149">
        <v>-2.0252322975284801E-2</v>
      </c>
      <c r="AN1056" s="150">
        <v>89888.41</v>
      </c>
      <c r="AO1056" s="149">
        <v>-9.7319677905431196E-2</v>
      </c>
      <c r="AP1056" s="151">
        <v>6.7311056140806</v>
      </c>
      <c r="AQ1056" s="149">
        <v>-4.6406062847367299E-2</v>
      </c>
      <c r="AR1056" s="151">
        <v>3.4407228918611401</v>
      </c>
      <c r="AS1056" s="152">
        <v>3.5008099636257298E-2</v>
      </c>
    </row>
    <row r="1057" spans="1:45" x14ac:dyDescent="0.2">
      <c r="A1057" s="123"/>
      <c r="B1057" s="29"/>
      <c r="C1057" s="29"/>
      <c r="D1057" s="29"/>
      <c r="E1057" s="14" t="s">
        <v>297</v>
      </c>
      <c r="F1057" s="153">
        <v>24623.97</v>
      </c>
      <c r="G1057" s="154">
        <v>1.93120628675887E-2</v>
      </c>
      <c r="H1057" s="155">
        <v>3099.95</v>
      </c>
      <c r="I1057" s="154">
        <v>2.91417815063558E-2</v>
      </c>
      <c r="J1057" s="155">
        <v>6822.41</v>
      </c>
      <c r="K1057" s="154">
        <v>4.9611635755141704E-3</v>
      </c>
      <c r="L1057" s="156">
        <v>7.9433442474878602</v>
      </c>
      <c r="M1057" s="154">
        <v>-9.5513745680203301E-3</v>
      </c>
      <c r="N1057" s="156">
        <v>3.6092773667956002</v>
      </c>
      <c r="O1057" s="154">
        <v>1.4280053610246901E-2</v>
      </c>
      <c r="P1057" s="153">
        <v>72739.679999999993</v>
      </c>
      <c r="Q1057" s="154">
        <v>-2.5128841972877899E-2</v>
      </c>
      <c r="R1057" s="155">
        <v>9167.3799999999992</v>
      </c>
      <c r="S1057" s="154">
        <v>-4.3821551350088597E-2</v>
      </c>
      <c r="T1057" s="155">
        <v>19988.84</v>
      </c>
      <c r="U1057" s="154">
        <v>-7.31687413003098E-2</v>
      </c>
      <c r="V1057" s="156">
        <v>7.9346203604519498</v>
      </c>
      <c r="W1057" s="154">
        <v>1.9549394157130501E-2</v>
      </c>
      <c r="X1057" s="156">
        <v>3.6390145701301302</v>
      </c>
      <c r="Y1057" s="154">
        <v>5.1832411646139602E-2</v>
      </c>
      <c r="Z1057" s="153">
        <v>128954.53</v>
      </c>
      <c r="AA1057" s="154">
        <v>1.32999690795246E-2</v>
      </c>
      <c r="AB1057" s="155">
        <v>16240.95</v>
      </c>
      <c r="AC1057" s="154">
        <v>-1.61370736515234E-2</v>
      </c>
      <c r="AD1057" s="155">
        <v>35508.94</v>
      </c>
      <c r="AE1057" s="154">
        <v>-3.0105060976009498E-2</v>
      </c>
      <c r="AF1057" s="156">
        <v>7.9400854014081697</v>
      </c>
      <c r="AG1057" s="154">
        <v>2.9919861743648701E-2</v>
      </c>
      <c r="AH1057" s="156">
        <v>3.6316074205538098</v>
      </c>
      <c r="AI1057" s="154">
        <v>4.4752300799932698E-2</v>
      </c>
      <c r="AJ1057" s="153">
        <v>274981.96999999997</v>
      </c>
      <c r="AK1057" s="154">
        <v>0.33563399635799701</v>
      </c>
      <c r="AL1057" s="155">
        <v>34308.36</v>
      </c>
      <c r="AM1057" s="154">
        <v>0.28754638071838101</v>
      </c>
      <c r="AN1057" s="155">
        <v>76321.22</v>
      </c>
      <c r="AO1057" s="154">
        <v>0.26720221929520299</v>
      </c>
      <c r="AP1057" s="156">
        <v>8.0150135418889104</v>
      </c>
      <c r="AQ1057" s="154">
        <v>3.7348258951872298E-2</v>
      </c>
      <c r="AR1057" s="156">
        <v>3.6029556393359501</v>
      </c>
      <c r="AS1057" s="157">
        <v>5.4002254747355601E-2</v>
      </c>
    </row>
    <row r="1058" spans="1:45" x14ac:dyDescent="0.2">
      <c r="A1058" s="123"/>
      <c r="B1058" s="29"/>
      <c r="C1058" s="29"/>
      <c r="D1058" s="29"/>
      <c r="E1058" s="14" t="s">
        <v>298</v>
      </c>
      <c r="F1058" s="148">
        <v>40289.379999999997</v>
      </c>
      <c r="G1058" s="149">
        <v>0.166822235705194</v>
      </c>
      <c r="H1058" s="150">
        <v>11420.75</v>
      </c>
      <c r="I1058" s="149">
        <v>0.41772461452712301</v>
      </c>
      <c r="J1058" s="150">
        <v>11074.71</v>
      </c>
      <c r="K1058" s="149">
        <v>0.14373069419816401</v>
      </c>
      <c r="L1058" s="151">
        <v>3.5277350436705102</v>
      </c>
      <c r="M1058" s="149">
        <v>-0.17697539864299899</v>
      </c>
      <c r="N1058" s="151">
        <v>3.6379625290413902</v>
      </c>
      <c r="O1058" s="149">
        <v>2.0189666697035102E-2</v>
      </c>
      <c r="P1058" s="148">
        <v>128407.27</v>
      </c>
      <c r="Q1058" s="149">
        <v>0.16011027651343401</v>
      </c>
      <c r="R1058" s="150">
        <v>36535.67</v>
      </c>
      <c r="S1058" s="149">
        <v>0.52471211075379098</v>
      </c>
      <c r="T1058" s="150">
        <v>37149.589999999997</v>
      </c>
      <c r="U1058" s="149">
        <v>0.16159042401176199</v>
      </c>
      <c r="V1058" s="151">
        <v>3.5145727449366602</v>
      </c>
      <c r="W1058" s="149">
        <v>-0.23912831259673301</v>
      </c>
      <c r="X1058" s="151">
        <v>3.45649225200063</v>
      </c>
      <c r="Y1058" s="149">
        <v>-1.27424216637049E-3</v>
      </c>
      <c r="Z1058" s="148">
        <v>219448.38</v>
      </c>
      <c r="AA1058" s="149">
        <v>0.15717317143933199</v>
      </c>
      <c r="AB1058" s="150">
        <v>62057.51</v>
      </c>
      <c r="AC1058" s="149">
        <v>0.53192674795634098</v>
      </c>
      <c r="AD1058" s="150">
        <v>62452.84</v>
      </c>
      <c r="AE1058" s="149">
        <v>0.134252523438185</v>
      </c>
      <c r="AF1058" s="151">
        <v>3.5362098801579398</v>
      </c>
      <c r="AG1058" s="149">
        <v>-0.244628913893532</v>
      </c>
      <c r="AH1058" s="151">
        <v>3.5138254721482598</v>
      </c>
      <c r="AI1058" s="149">
        <v>2.0207711711029398E-2</v>
      </c>
      <c r="AJ1058" s="148">
        <v>445600.48</v>
      </c>
      <c r="AK1058" s="149">
        <v>0.152663731619612</v>
      </c>
      <c r="AL1058" s="150">
        <v>117598.02</v>
      </c>
      <c r="AM1058" s="149">
        <v>0.667477543265107</v>
      </c>
      <c r="AN1058" s="150">
        <v>126131.59</v>
      </c>
      <c r="AO1058" s="149">
        <v>0.11117229886695899</v>
      </c>
      <c r="AP1058" s="151">
        <v>3.7891835253688799</v>
      </c>
      <c r="AQ1058" s="149">
        <v>-0.30873807789784802</v>
      </c>
      <c r="AR1058" s="151">
        <v>3.5328221899050001</v>
      </c>
      <c r="AS1058" s="152">
        <v>3.7340233188823402E-2</v>
      </c>
    </row>
    <row r="1059" spans="1:45" x14ac:dyDescent="0.2">
      <c r="A1059" s="123"/>
      <c r="B1059" s="29"/>
      <c r="C1059" s="29"/>
      <c r="D1059" s="29"/>
      <c r="E1059" s="14" t="s">
        <v>299</v>
      </c>
      <c r="F1059" s="153">
        <v>206580.69</v>
      </c>
      <c r="G1059" s="154">
        <v>-0.18294002021403899</v>
      </c>
      <c r="H1059" s="155">
        <v>74720.240000000005</v>
      </c>
      <c r="I1059" s="154">
        <v>-0.19535417601980101</v>
      </c>
      <c r="J1059" s="155">
        <v>58814.66</v>
      </c>
      <c r="K1059" s="154">
        <v>-0.170893959522644</v>
      </c>
      <c r="L1059" s="156">
        <v>2.7647219816210402</v>
      </c>
      <c r="M1059" s="154">
        <v>1.5428099464127799E-2</v>
      </c>
      <c r="N1059" s="156">
        <v>3.5124013298725201</v>
      </c>
      <c r="O1059" s="154">
        <v>-1.4528974706853499E-2</v>
      </c>
      <c r="P1059" s="153">
        <v>633413.65</v>
      </c>
      <c r="Q1059" s="154">
        <v>-0.176642854254354</v>
      </c>
      <c r="R1059" s="155">
        <v>247597.6</v>
      </c>
      <c r="S1059" s="154">
        <v>-8.0945609232621799E-2</v>
      </c>
      <c r="T1059" s="155">
        <v>183414.58</v>
      </c>
      <c r="U1059" s="154">
        <v>-0.147788808559423</v>
      </c>
      <c r="V1059" s="156">
        <v>2.5582382462511801</v>
      </c>
      <c r="W1059" s="154">
        <v>-0.104125768815302</v>
      </c>
      <c r="X1059" s="156">
        <v>3.4534531006204601</v>
      </c>
      <c r="Y1059" s="154">
        <v>-3.38578582219227E-2</v>
      </c>
      <c r="Z1059" s="153">
        <v>1248200.27</v>
      </c>
      <c r="AA1059" s="154">
        <v>-0.172882600789455</v>
      </c>
      <c r="AB1059" s="155">
        <v>486809.04</v>
      </c>
      <c r="AC1059" s="154">
        <v>-1.8578401327773501E-2</v>
      </c>
      <c r="AD1059" s="155">
        <v>363266.98</v>
      </c>
      <c r="AE1059" s="154">
        <v>-0.12621153856792999</v>
      </c>
      <c r="AF1059" s="156">
        <v>2.5640449692553</v>
      </c>
      <c r="AG1059" s="154">
        <v>-0.15722519218085401</v>
      </c>
      <c r="AH1059" s="156">
        <v>3.4360410902196499</v>
      </c>
      <c r="AI1059" s="154">
        <v>-5.3412312340489397E-2</v>
      </c>
      <c r="AJ1059" s="153">
        <v>3362014.32</v>
      </c>
      <c r="AK1059" s="154">
        <v>-6.7005772639921496E-2</v>
      </c>
      <c r="AL1059" s="155">
        <v>1283291.97</v>
      </c>
      <c r="AM1059" s="154">
        <v>7.7200025259336197E-2</v>
      </c>
      <c r="AN1059" s="155">
        <v>946078.23</v>
      </c>
      <c r="AO1059" s="154">
        <v>-6.7460306664667E-2</v>
      </c>
      <c r="AP1059" s="156">
        <v>2.6198358585536901</v>
      </c>
      <c r="AQ1059" s="154">
        <v>-0.133870956663355</v>
      </c>
      <c r="AR1059" s="156">
        <v>3.5536324728664401</v>
      </c>
      <c r="AS1059" s="157">
        <v>4.8741520387163002E-4</v>
      </c>
    </row>
    <row r="1060" spans="1:45" x14ac:dyDescent="0.2">
      <c r="A1060" s="123"/>
      <c r="B1060" s="29"/>
      <c r="C1060" s="29"/>
      <c r="D1060" s="29"/>
      <c r="E1060" s="14" t="s">
        <v>300</v>
      </c>
      <c r="F1060" s="148">
        <v>67875.27</v>
      </c>
      <c r="G1060" s="149">
        <v>-0.114761532377884</v>
      </c>
      <c r="H1060" s="150">
        <v>11452.5</v>
      </c>
      <c r="I1060" s="149">
        <v>-0.15991505624406299</v>
      </c>
      <c r="J1060" s="150">
        <v>23350.35</v>
      </c>
      <c r="K1060" s="149">
        <v>-9.6582929348814406E-2</v>
      </c>
      <c r="L1060" s="151">
        <v>5.92667714472823</v>
      </c>
      <c r="M1060" s="149">
        <v>5.37487598150517E-2</v>
      </c>
      <c r="N1060" s="151">
        <v>2.9068202403818399</v>
      </c>
      <c r="O1060" s="149">
        <v>-2.0122049515807899E-2</v>
      </c>
      <c r="P1060" s="148">
        <v>206352.27</v>
      </c>
      <c r="Q1060" s="149">
        <v>-0.117820216089132</v>
      </c>
      <c r="R1060" s="150">
        <v>34945.919999999998</v>
      </c>
      <c r="S1060" s="149">
        <v>-0.14017941961854899</v>
      </c>
      <c r="T1060" s="150">
        <v>72267.53</v>
      </c>
      <c r="U1060" s="149">
        <v>-7.8052119200313297E-2</v>
      </c>
      <c r="V1060" s="151">
        <v>5.9049030616449603</v>
      </c>
      <c r="W1060" s="149">
        <v>2.60044991241054E-2</v>
      </c>
      <c r="X1060" s="151">
        <v>2.8553939784575499</v>
      </c>
      <c r="Y1060" s="149">
        <v>-4.3134864472300201E-2</v>
      </c>
      <c r="Z1060" s="148">
        <v>401713.64</v>
      </c>
      <c r="AA1060" s="149">
        <v>-8.0957504982038603E-2</v>
      </c>
      <c r="AB1060" s="150">
        <v>68756.66</v>
      </c>
      <c r="AC1060" s="149">
        <v>-9.6173945803820493E-2</v>
      </c>
      <c r="AD1060" s="150">
        <v>139191.28</v>
      </c>
      <c r="AE1060" s="149">
        <v>-4.75311720425221E-2</v>
      </c>
      <c r="AF1060" s="151">
        <v>5.8425415079790097</v>
      </c>
      <c r="AG1060" s="149">
        <v>1.6835585510217001E-2</v>
      </c>
      <c r="AH1060" s="151">
        <v>2.8860546436529599</v>
      </c>
      <c r="AI1060" s="149">
        <v>-3.5094411447771701E-2</v>
      </c>
      <c r="AJ1060" s="148">
        <v>1008997.51</v>
      </c>
      <c r="AK1060" s="149">
        <v>-3.7076529261760902E-2</v>
      </c>
      <c r="AL1060" s="150">
        <v>177332.11</v>
      </c>
      <c r="AM1060" s="149">
        <v>-1.5646608625681801E-2</v>
      </c>
      <c r="AN1060" s="150">
        <v>351327.96</v>
      </c>
      <c r="AO1060" s="149">
        <v>1.6833433276853899E-2</v>
      </c>
      <c r="AP1060" s="151">
        <v>5.6898748342869201</v>
      </c>
      <c r="AQ1060" s="149">
        <v>-2.177055600546E-2</v>
      </c>
      <c r="AR1060" s="151">
        <v>2.8719533452447101</v>
      </c>
      <c r="AS1060" s="152">
        <v>-5.3017496056245998E-2</v>
      </c>
    </row>
    <row r="1061" spans="1:45" x14ac:dyDescent="0.2">
      <c r="A1061" s="123"/>
      <c r="B1061" s="29"/>
      <c r="C1061" s="29"/>
      <c r="D1061" s="29"/>
      <c r="E1061" s="14" t="s">
        <v>301</v>
      </c>
      <c r="F1061" s="153">
        <v>17315.89</v>
      </c>
      <c r="G1061" s="154">
        <v>6.8505483561041206E-2</v>
      </c>
      <c r="H1061" s="155">
        <v>2535.59</v>
      </c>
      <c r="I1061" s="154">
        <v>-7.9346758637957905E-3</v>
      </c>
      <c r="J1061" s="155">
        <v>5227.6000000000004</v>
      </c>
      <c r="K1061" s="154">
        <v>2.1716059251557299E-2</v>
      </c>
      <c r="L1061" s="156">
        <v>6.8291364140101498</v>
      </c>
      <c r="M1061" s="154">
        <v>7.7051538406902501E-2</v>
      </c>
      <c r="N1061" s="156">
        <v>3.3123976585813799</v>
      </c>
      <c r="O1061" s="154">
        <v>4.5794938707099102E-2</v>
      </c>
      <c r="P1061" s="153">
        <v>51537.78</v>
      </c>
      <c r="Q1061" s="154">
        <v>0.14754389644673599</v>
      </c>
      <c r="R1061" s="155">
        <v>7306.22</v>
      </c>
      <c r="S1061" s="154">
        <v>-4.9681997085540101E-3</v>
      </c>
      <c r="T1061" s="155">
        <v>15178.2</v>
      </c>
      <c r="U1061" s="154">
        <v>2.95107141500578E-2</v>
      </c>
      <c r="V1061" s="156">
        <v>7.0539595029988096</v>
      </c>
      <c r="W1061" s="154">
        <v>0.153273589960259</v>
      </c>
      <c r="X1061" s="156">
        <v>3.3955133019725698</v>
      </c>
      <c r="Y1061" s="154">
        <v>0.11464978525660501</v>
      </c>
      <c r="Z1061" s="153">
        <v>90939.1</v>
      </c>
      <c r="AA1061" s="154">
        <v>0.13761329021685401</v>
      </c>
      <c r="AB1061" s="155">
        <v>13134.56</v>
      </c>
      <c r="AC1061" s="154">
        <v>-3.0405752060503E-2</v>
      </c>
      <c r="AD1061" s="155">
        <v>26955.19</v>
      </c>
      <c r="AE1061" s="154">
        <v>-4.2198909322770702E-3</v>
      </c>
      <c r="AF1061" s="156">
        <v>6.9236502783496396</v>
      </c>
      <c r="AG1061" s="154">
        <v>0.173287994059802</v>
      </c>
      <c r="AH1061" s="156">
        <v>3.3737139304156298</v>
      </c>
      <c r="AI1061" s="154">
        <v>0.14243423809893099</v>
      </c>
      <c r="AJ1061" s="153">
        <v>202917.89</v>
      </c>
      <c r="AK1061" s="154">
        <v>0.52479031097344198</v>
      </c>
      <c r="AL1061" s="155">
        <v>29587.74</v>
      </c>
      <c r="AM1061" s="154">
        <v>0.176086611741333</v>
      </c>
      <c r="AN1061" s="155">
        <v>60289.88</v>
      </c>
      <c r="AO1061" s="154">
        <v>0.20368152787399699</v>
      </c>
      <c r="AP1061" s="156">
        <v>6.8581747034413603</v>
      </c>
      <c r="AQ1061" s="154">
        <v>0.29649491436333297</v>
      </c>
      <c r="AR1061" s="156">
        <v>3.36570399543008</v>
      </c>
      <c r="AS1061" s="157">
        <v>0.26677221147241797</v>
      </c>
    </row>
    <row r="1062" spans="1:45" x14ac:dyDescent="0.2">
      <c r="A1062" s="123"/>
      <c r="B1062" s="29"/>
      <c r="C1062" s="29"/>
      <c r="D1062" s="29"/>
      <c r="E1062" s="14" t="s">
        <v>302</v>
      </c>
      <c r="F1062" s="148">
        <v>51790.17</v>
      </c>
      <c r="G1062" s="149">
        <v>4.9620605652813503E-2</v>
      </c>
      <c r="H1062" s="150">
        <v>6961.33</v>
      </c>
      <c r="I1062" s="149">
        <v>7.1727352923516896E-2</v>
      </c>
      <c r="J1062" s="150">
        <v>14106.77</v>
      </c>
      <c r="K1062" s="149">
        <v>2.9710031204949E-2</v>
      </c>
      <c r="L1062" s="151">
        <v>7.4396947135102103</v>
      </c>
      <c r="M1062" s="149">
        <v>-2.0627211958712598E-2</v>
      </c>
      <c r="N1062" s="151">
        <v>3.67129895787625</v>
      </c>
      <c r="O1062" s="149">
        <v>1.9336098362143301E-2</v>
      </c>
      <c r="P1062" s="148">
        <v>174447.45</v>
      </c>
      <c r="Q1062" s="149">
        <v>7.7037490528321803E-2</v>
      </c>
      <c r="R1062" s="150">
        <v>24351.72</v>
      </c>
      <c r="S1062" s="149">
        <v>0.236624451746869</v>
      </c>
      <c r="T1062" s="150">
        <v>48472.04</v>
      </c>
      <c r="U1062" s="149">
        <v>3.8134802780893401E-2</v>
      </c>
      <c r="V1062" s="151">
        <v>7.1636603081835704</v>
      </c>
      <c r="W1062" s="149">
        <v>-0.12905046555816699</v>
      </c>
      <c r="X1062" s="151">
        <v>3.5989294034251502</v>
      </c>
      <c r="Y1062" s="149">
        <v>3.7473637954549097E-2</v>
      </c>
      <c r="Z1062" s="148">
        <v>319678.12</v>
      </c>
      <c r="AA1062" s="149">
        <v>6.5003260025866302E-2</v>
      </c>
      <c r="AB1062" s="150">
        <v>44764.31</v>
      </c>
      <c r="AC1062" s="149">
        <v>0.25954053706522101</v>
      </c>
      <c r="AD1062" s="150">
        <v>87900.73</v>
      </c>
      <c r="AE1062" s="149">
        <v>1.98057628408605E-2</v>
      </c>
      <c r="AF1062" s="151">
        <v>7.1413614998198298</v>
      </c>
      <c r="AG1062" s="149">
        <v>-0.15445098535108201</v>
      </c>
      <c r="AH1062" s="151">
        <v>3.6368084770171998</v>
      </c>
      <c r="AI1062" s="149">
        <v>4.4319711490058401E-2</v>
      </c>
      <c r="AJ1062" s="148">
        <v>658815.52</v>
      </c>
      <c r="AK1062" s="149">
        <v>1.1558580974585101E-2</v>
      </c>
      <c r="AL1062" s="150">
        <v>91568.66</v>
      </c>
      <c r="AM1062" s="149">
        <v>0.21148542564483799</v>
      </c>
      <c r="AN1062" s="150">
        <v>181232.57</v>
      </c>
      <c r="AO1062" s="149">
        <v>-1.30249129390637E-2</v>
      </c>
      <c r="AP1062" s="151">
        <v>7.1947707872977498</v>
      </c>
      <c r="AQ1062" s="149">
        <v>-0.16502620703326901</v>
      </c>
      <c r="AR1062" s="151">
        <v>3.6351938285706602</v>
      </c>
      <c r="AS1062" s="152">
        <v>2.49079173688719E-2</v>
      </c>
    </row>
    <row r="1063" spans="1:45" x14ac:dyDescent="0.2">
      <c r="A1063" s="123"/>
      <c r="B1063" s="29"/>
      <c r="C1063" s="29"/>
      <c r="D1063" s="29"/>
      <c r="E1063" s="14" t="s">
        <v>303</v>
      </c>
      <c r="F1063" s="153">
        <v>58410.62</v>
      </c>
      <c r="G1063" s="154">
        <v>0.36254512610115203</v>
      </c>
      <c r="H1063" s="155">
        <v>15252.82</v>
      </c>
      <c r="I1063" s="154">
        <v>0.49016477686832099</v>
      </c>
      <c r="J1063" s="155">
        <v>25913.63</v>
      </c>
      <c r="K1063" s="154">
        <v>0.46363674360179302</v>
      </c>
      <c r="L1063" s="156">
        <v>3.8294964472143498</v>
      </c>
      <c r="M1063" s="154">
        <v>-8.5641301383710497E-2</v>
      </c>
      <c r="N1063" s="156">
        <v>2.2540500886985</v>
      </c>
      <c r="O1063" s="154">
        <v>-6.9068789057502203E-2</v>
      </c>
      <c r="P1063" s="153">
        <v>156020.49</v>
      </c>
      <c r="Q1063" s="154">
        <v>0.14560294563388701</v>
      </c>
      <c r="R1063" s="155">
        <v>45831.57</v>
      </c>
      <c r="S1063" s="154">
        <v>0.23818877801194699</v>
      </c>
      <c r="T1063" s="155">
        <v>77289.39</v>
      </c>
      <c r="U1063" s="154">
        <v>0.221093052006272</v>
      </c>
      <c r="V1063" s="156">
        <v>3.4042143875935298</v>
      </c>
      <c r="W1063" s="154">
        <v>-7.47752152355287E-2</v>
      </c>
      <c r="X1063" s="156">
        <v>2.0186534011977599</v>
      </c>
      <c r="Y1063" s="154">
        <v>-6.1821747530504297E-2</v>
      </c>
      <c r="Z1063" s="153">
        <v>273871.15999999997</v>
      </c>
      <c r="AA1063" s="154">
        <v>7.7800180856520504E-2</v>
      </c>
      <c r="AB1063" s="155">
        <v>78778.39</v>
      </c>
      <c r="AC1063" s="154">
        <v>0.162206165542671</v>
      </c>
      <c r="AD1063" s="155">
        <v>133118.35999999999</v>
      </c>
      <c r="AE1063" s="154">
        <v>0.14609538434358599</v>
      </c>
      <c r="AF1063" s="156">
        <v>3.4764757187853199</v>
      </c>
      <c r="AG1063" s="154">
        <v>-7.2625655575264195E-2</v>
      </c>
      <c r="AH1063" s="156">
        <v>2.05735076664106</v>
      </c>
      <c r="AI1063" s="154">
        <v>-5.9589458626239003E-2</v>
      </c>
      <c r="AJ1063" s="153">
        <v>548458.06000000006</v>
      </c>
      <c r="AK1063" s="154">
        <v>0.18943380183042399</v>
      </c>
      <c r="AL1063" s="155">
        <v>150318.91</v>
      </c>
      <c r="AM1063" s="154">
        <v>0.133976286657886</v>
      </c>
      <c r="AN1063" s="155">
        <v>257037.79</v>
      </c>
      <c r="AO1063" s="154">
        <v>0.13109765072993701</v>
      </c>
      <c r="AP1063" s="156">
        <v>3.64862983639251</v>
      </c>
      <c r="AQ1063" s="154">
        <v>4.8905357038800903E-2</v>
      </c>
      <c r="AR1063" s="156">
        <v>2.1337642997942101</v>
      </c>
      <c r="AS1063" s="157">
        <v>5.1574814131070297E-2</v>
      </c>
    </row>
    <row r="1064" spans="1:45" x14ac:dyDescent="0.2">
      <c r="A1064" s="123"/>
      <c r="B1064" s="29"/>
      <c r="C1064" s="29"/>
      <c r="D1064" s="29"/>
      <c r="E1064" s="14" t="s">
        <v>304</v>
      </c>
      <c r="F1064" s="148">
        <v>84914.25</v>
      </c>
      <c r="G1064" s="149">
        <v>2.6380440399242099E-2</v>
      </c>
      <c r="H1064" s="150">
        <v>25374.39</v>
      </c>
      <c r="I1064" s="149">
        <v>6.6250745342945894E-2</v>
      </c>
      <c r="J1064" s="150">
        <v>23381.85</v>
      </c>
      <c r="K1064" s="149">
        <v>2.1818334375610399E-2</v>
      </c>
      <c r="L1064" s="151">
        <v>3.3464548310323901</v>
      </c>
      <c r="M1064" s="149">
        <v>-3.7392991393295702E-2</v>
      </c>
      <c r="N1064" s="151">
        <v>3.6316309445146602</v>
      </c>
      <c r="O1064" s="149">
        <v>4.4646938405341896E-3</v>
      </c>
      <c r="P1064" s="148">
        <v>247385.89</v>
      </c>
      <c r="Q1064" s="149">
        <v>-2.71157789702194E-3</v>
      </c>
      <c r="R1064" s="150">
        <v>80580.44</v>
      </c>
      <c r="S1064" s="149">
        <v>9.3447600561891705E-2</v>
      </c>
      <c r="T1064" s="150">
        <v>69959.69</v>
      </c>
      <c r="U1064" s="149">
        <v>1.55335515859509E-2</v>
      </c>
      <c r="V1064" s="151">
        <v>3.0700488853126102</v>
      </c>
      <c r="W1064" s="149">
        <v>-8.7941277121556E-2</v>
      </c>
      <c r="X1064" s="151">
        <v>3.5361204430722899</v>
      </c>
      <c r="Y1064" s="149">
        <v>-1.7966052873860699E-2</v>
      </c>
      <c r="Z1064" s="148">
        <v>469280.61</v>
      </c>
      <c r="AA1064" s="149">
        <v>3.1461785242175798E-3</v>
      </c>
      <c r="AB1064" s="150">
        <v>152605.89000000001</v>
      </c>
      <c r="AC1064" s="149">
        <v>0.10751831489536499</v>
      </c>
      <c r="AD1064" s="150">
        <v>133418.31</v>
      </c>
      <c r="AE1064" s="149">
        <v>2.6320113467425899E-2</v>
      </c>
      <c r="AF1064" s="151">
        <v>3.0751146630054702</v>
      </c>
      <c r="AG1064" s="149">
        <v>-9.4239648200317397E-2</v>
      </c>
      <c r="AH1064" s="151">
        <v>3.5173628717077898</v>
      </c>
      <c r="AI1064" s="149">
        <v>-2.2579636352360901E-2</v>
      </c>
      <c r="AJ1064" s="148">
        <v>1128374.2</v>
      </c>
      <c r="AK1064" s="149">
        <v>7.2000202515743903E-3</v>
      </c>
      <c r="AL1064" s="150">
        <v>332669.63</v>
      </c>
      <c r="AM1064" s="149">
        <v>5.4709146675403601E-2</v>
      </c>
      <c r="AN1064" s="150">
        <v>309816.59999999998</v>
      </c>
      <c r="AO1064" s="149">
        <v>-4.51414828345736E-3</v>
      </c>
      <c r="AP1064" s="151">
        <v>3.3918761986178301</v>
      </c>
      <c r="AQ1064" s="149">
        <v>-4.5044765728622899E-2</v>
      </c>
      <c r="AR1064" s="151">
        <v>3.6420714706700701</v>
      </c>
      <c r="AS1064" s="152">
        <v>1.1767287817132301E-2</v>
      </c>
    </row>
    <row r="1065" spans="1:45" x14ac:dyDescent="0.2">
      <c r="A1065" s="123"/>
      <c r="B1065" s="29"/>
      <c r="C1065" s="29"/>
      <c r="D1065" s="29"/>
      <c r="E1065" s="14" t="s">
        <v>305</v>
      </c>
      <c r="F1065" s="153">
        <v>73531.22</v>
      </c>
      <c r="G1065" s="154">
        <v>0.73537985024484398</v>
      </c>
      <c r="H1065" s="155">
        <v>24512.37</v>
      </c>
      <c r="I1065" s="154">
        <v>0.15768934136159601</v>
      </c>
      <c r="J1065" s="155">
        <v>20580.060000000001</v>
      </c>
      <c r="K1065" s="154">
        <v>0.51105201366550901</v>
      </c>
      <c r="L1065" s="156">
        <v>2.9997597131570699</v>
      </c>
      <c r="M1065" s="154">
        <v>0.49900304705561799</v>
      </c>
      <c r="N1065" s="156">
        <v>3.5729351615107099</v>
      </c>
      <c r="O1065" s="154">
        <v>0.14845805078222299</v>
      </c>
      <c r="P1065" s="153">
        <v>231446.07</v>
      </c>
      <c r="Q1065" s="154">
        <v>0.63566543349509597</v>
      </c>
      <c r="R1065" s="155">
        <v>76725.039999999994</v>
      </c>
      <c r="S1065" s="154">
        <v>0.169496142150905</v>
      </c>
      <c r="T1065" s="155">
        <v>64552.82</v>
      </c>
      <c r="U1065" s="154">
        <v>0.45006860288230899</v>
      </c>
      <c r="V1065" s="156">
        <v>3.0165649962515499</v>
      </c>
      <c r="W1065" s="154">
        <v>0.39860695092745202</v>
      </c>
      <c r="X1065" s="156">
        <v>3.5853750463573899</v>
      </c>
      <c r="Y1065" s="154">
        <v>0.127991758627057</v>
      </c>
      <c r="Z1065" s="153">
        <v>448117.51</v>
      </c>
      <c r="AA1065" s="154">
        <v>0.65644110844515402</v>
      </c>
      <c r="AB1065" s="155">
        <v>149570.23000000001</v>
      </c>
      <c r="AC1065" s="154">
        <v>0.19481654757263001</v>
      </c>
      <c r="AD1065" s="155">
        <v>125734.58</v>
      </c>
      <c r="AE1065" s="154">
        <v>0.46490120636447402</v>
      </c>
      <c r="AF1065" s="156">
        <v>2.9960341038454001</v>
      </c>
      <c r="AG1065" s="154">
        <v>0.38635601575016099</v>
      </c>
      <c r="AH1065" s="156">
        <v>3.5639957599572099</v>
      </c>
      <c r="AI1065" s="154">
        <v>0.13075277789963399</v>
      </c>
      <c r="AJ1065" s="153">
        <v>747162.94</v>
      </c>
      <c r="AK1065" s="154">
        <v>0.46818037702784998</v>
      </c>
      <c r="AL1065" s="155">
        <v>270295.92</v>
      </c>
      <c r="AM1065" s="154">
        <v>9.53873486727701E-2</v>
      </c>
      <c r="AN1065" s="155">
        <v>215730.22</v>
      </c>
      <c r="AO1065" s="154">
        <v>0.315405311554037</v>
      </c>
      <c r="AP1065" s="156">
        <v>2.7642405405157402</v>
      </c>
      <c r="AQ1065" s="154">
        <v>0.34032986487088401</v>
      </c>
      <c r="AR1065" s="156">
        <v>3.4634134244149899</v>
      </c>
      <c r="AS1065" s="157">
        <v>0.116142959232332</v>
      </c>
    </row>
    <row r="1066" spans="1:45" x14ac:dyDescent="0.2">
      <c r="A1066" s="123"/>
      <c r="B1066" s="29"/>
      <c r="C1066" s="29"/>
      <c r="D1066" s="29"/>
      <c r="E1066" s="14" t="s">
        <v>306</v>
      </c>
      <c r="F1066" s="148">
        <v>44987.72</v>
      </c>
      <c r="G1066" s="149">
        <v>-5.0986684240159202E-2</v>
      </c>
      <c r="H1066" s="150">
        <v>7350.62</v>
      </c>
      <c r="I1066" s="149">
        <v>6.4389403340597604E-2</v>
      </c>
      <c r="J1066" s="150">
        <v>13531.78</v>
      </c>
      <c r="K1066" s="149">
        <v>-8.7895614521110402E-2</v>
      </c>
      <c r="L1066" s="151">
        <v>6.1202619642968896</v>
      </c>
      <c r="M1066" s="149">
        <v>-0.108396501523453</v>
      </c>
      <c r="N1066" s="151">
        <v>3.3245973552629402</v>
      </c>
      <c r="O1066" s="149">
        <v>4.0465686678584099E-2</v>
      </c>
      <c r="P1066" s="148">
        <v>136714.62</v>
      </c>
      <c r="Q1066" s="149">
        <v>-3.9038624056090002E-2</v>
      </c>
      <c r="R1066" s="150">
        <v>22441.66</v>
      </c>
      <c r="S1066" s="149">
        <v>8.3013818021773406E-2</v>
      </c>
      <c r="T1066" s="150">
        <v>41073.1</v>
      </c>
      <c r="U1066" s="149">
        <v>-7.39977125614555E-2</v>
      </c>
      <c r="V1066" s="151">
        <v>6.0920012155963503</v>
      </c>
      <c r="W1066" s="149">
        <v>-0.112697031235302</v>
      </c>
      <c r="X1066" s="151">
        <v>3.3285683330452298</v>
      </c>
      <c r="Y1066" s="149">
        <v>3.7752702104081597E-2</v>
      </c>
      <c r="Z1066" s="148">
        <v>266655.76</v>
      </c>
      <c r="AA1066" s="149">
        <v>6.24564482216774E-3</v>
      </c>
      <c r="AB1066" s="150">
        <v>44430.65</v>
      </c>
      <c r="AC1066" s="149">
        <v>0.15007941463030799</v>
      </c>
      <c r="AD1066" s="150">
        <v>80920.42</v>
      </c>
      <c r="AE1066" s="149">
        <v>-2.3663136090662298E-2</v>
      </c>
      <c r="AF1066" s="151">
        <v>6.0016173519856197</v>
      </c>
      <c r="AG1066" s="149">
        <v>-0.12506420685251099</v>
      </c>
      <c r="AH1066" s="151">
        <v>3.2952839345124501</v>
      </c>
      <c r="AI1066" s="149">
        <v>3.0633669605665399E-2</v>
      </c>
      <c r="AJ1066" s="148">
        <v>654609.17000000004</v>
      </c>
      <c r="AK1066" s="149">
        <v>7.6713088042250493E-2</v>
      </c>
      <c r="AL1066" s="150">
        <v>101809.55</v>
      </c>
      <c r="AM1066" s="149">
        <v>0.18694591555194001</v>
      </c>
      <c r="AN1066" s="150">
        <v>202642.86</v>
      </c>
      <c r="AO1066" s="149">
        <v>6.18742633691877E-2</v>
      </c>
      <c r="AP1066" s="151">
        <v>6.4297422982421599</v>
      </c>
      <c r="AQ1066" s="149">
        <v>-9.2870977578140196E-2</v>
      </c>
      <c r="AR1066" s="151">
        <v>3.2303589181479202</v>
      </c>
      <c r="AS1066" s="152">
        <v>1.39741824290771E-2</v>
      </c>
    </row>
    <row r="1067" spans="1:45" x14ac:dyDescent="0.2">
      <c r="A1067" s="123"/>
      <c r="B1067" s="29"/>
      <c r="C1067" s="29"/>
      <c r="D1067" s="29"/>
      <c r="E1067" s="14" t="s">
        <v>307</v>
      </c>
      <c r="F1067" s="153">
        <v>70770.929999999993</v>
      </c>
      <c r="G1067" s="154">
        <v>8.9958681606260998E-2</v>
      </c>
      <c r="H1067" s="155">
        <v>10861.74</v>
      </c>
      <c r="I1067" s="154">
        <v>9.9356382381132105E-2</v>
      </c>
      <c r="J1067" s="155">
        <v>21237.68</v>
      </c>
      <c r="K1067" s="154">
        <v>0.10713365981009799</v>
      </c>
      <c r="L1067" s="156">
        <v>6.5156162824740802</v>
      </c>
      <c r="M1067" s="154">
        <v>-8.5483660489753203E-3</v>
      </c>
      <c r="N1067" s="156">
        <v>3.3323286724350298</v>
      </c>
      <c r="O1067" s="154">
        <v>-1.5513012409706199E-2</v>
      </c>
      <c r="P1067" s="153">
        <v>220326.3</v>
      </c>
      <c r="Q1067" s="154">
        <v>8.1204307027332501E-2</v>
      </c>
      <c r="R1067" s="155">
        <v>33665.919999999998</v>
      </c>
      <c r="S1067" s="154">
        <v>8.1195863402753005E-2</v>
      </c>
      <c r="T1067" s="155">
        <v>66000.179999999993</v>
      </c>
      <c r="U1067" s="154">
        <v>8.3095695674570605E-2</v>
      </c>
      <c r="V1067" s="156">
        <v>6.5444906896945003</v>
      </c>
      <c r="W1067" s="154">
        <v>7.8095235703434703E-6</v>
      </c>
      <c r="X1067" s="156">
        <v>3.3382681683595399</v>
      </c>
      <c r="Y1067" s="154">
        <v>-1.74628027310185E-3</v>
      </c>
      <c r="Z1067" s="153">
        <v>426760.68</v>
      </c>
      <c r="AA1067" s="154">
        <v>0.201114809291946</v>
      </c>
      <c r="AB1067" s="155">
        <v>64814.67</v>
      </c>
      <c r="AC1067" s="154">
        <v>0.167377771421892</v>
      </c>
      <c r="AD1067" s="155">
        <v>127104</v>
      </c>
      <c r="AE1067" s="154">
        <v>0.177792080927244</v>
      </c>
      <c r="AF1067" s="156">
        <v>6.5843223455430699</v>
      </c>
      <c r="AG1067" s="154">
        <v>2.8899846044662801E-2</v>
      </c>
      <c r="AH1067" s="156">
        <v>3.3575708081570999</v>
      </c>
      <c r="AI1067" s="154">
        <v>1.9802076056022098E-2</v>
      </c>
      <c r="AJ1067" s="153">
        <v>874586.36</v>
      </c>
      <c r="AK1067" s="154">
        <v>0.25466466089339801</v>
      </c>
      <c r="AL1067" s="155">
        <v>134241.26</v>
      </c>
      <c r="AM1067" s="154">
        <v>0.202609918536126</v>
      </c>
      <c r="AN1067" s="155">
        <v>263612.86</v>
      </c>
      <c r="AO1067" s="154">
        <v>0.23994725119080401</v>
      </c>
      <c r="AP1067" s="156">
        <v>6.5150339023933501</v>
      </c>
      <c r="AQ1067" s="154">
        <v>4.3284810440142402E-2</v>
      </c>
      <c r="AR1067" s="156">
        <v>3.31769231592116</v>
      </c>
      <c r="AS1067" s="157">
        <v>1.1869383708427699E-2</v>
      </c>
    </row>
    <row r="1068" spans="1:45" x14ac:dyDescent="0.2">
      <c r="A1068" s="123"/>
      <c r="B1068" s="29"/>
      <c r="C1068" s="29"/>
      <c r="D1068" s="29"/>
      <c r="E1068" s="14" t="s">
        <v>308</v>
      </c>
      <c r="F1068" s="148">
        <v>38410.629999999997</v>
      </c>
      <c r="G1068" s="149">
        <v>-9.8118453776335296E-2</v>
      </c>
      <c r="H1068" s="150">
        <v>7438.73</v>
      </c>
      <c r="I1068" s="149">
        <v>-1.78947938217149E-2</v>
      </c>
      <c r="J1068" s="150">
        <v>11126.26</v>
      </c>
      <c r="K1068" s="149">
        <v>-0.110571607864455</v>
      </c>
      <c r="L1068" s="151">
        <v>5.1636005070757998</v>
      </c>
      <c r="M1068" s="149">
        <v>-8.1685403406829199E-2</v>
      </c>
      <c r="N1068" s="151">
        <v>3.4522499024829498</v>
      </c>
      <c r="O1068" s="149">
        <v>1.4001300383742799E-2</v>
      </c>
      <c r="P1068" s="148">
        <v>125025.53</v>
      </c>
      <c r="Q1068" s="149">
        <v>-5.53491642113908E-2</v>
      </c>
      <c r="R1068" s="150">
        <v>25176.48</v>
      </c>
      <c r="S1068" s="149">
        <v>8.3322504330883701E-2</v>
      </c>
      <c r="T1068" s="150">
        <v>37020.5</v>
      </c>
      <c r="U1068" s="149">
        <v>-5.73582860957896E-2</v>
      </c>
      <c r="V1068" s="151">
        <v>4.9659654566484299</v>
      </c>
      <c r="W1068" s="149">
        <v>-0.12800589666317799</v>
      </c>
      <c r="X1068" s="151">
        <v>3.37719722856255</v>
      </c>
      <c r="Y1068" s="149">
        <v>2.13137383457979E-3</v>
      </c>
      <c r="Z1068" s="148">
        <v>237515.59</v>
      </c>
      <c r="AA1068" s="149">
        <v>-2.1823396720370598E-2</v>
      </c>
      <c r="AB1068" s="150">
        <v>47837.59</v>
      </c>
      <c r="AC1068" s="149">
        <v>0.115909249426913</v>
      </c>
      <c r="AD1068" s="150">
        <v>70790.13</v>
      </c>
      <c r="AE1068" s="149">
        <v>-1.3866578998141E-2</v>
      </c>
      <c r="AF1068" s="151">
        <v>4.96504088103101</v>
      </c>
      <c r="AG1068" s="149">
        <v>-0.12342638634639699</v>
      </c>
      <c r="AH1068" s="151">
        <v>3.3552077104534201</v>
      </c>
      <c r="AI1068" s="149">
        <v>-8.0687030302105996E-3</v>
      </c>
      <c r="AJ1068" s="148">
        <v>515828.62</v>
      </c>
      <c r="AK1068" s="149">
        <v>8.6763252006358694E-3</v>
      </c>
      <c r="AL1068" s="150">
        <v>97228.22</v>
      </c>
      <c r="AM1068" s="149">
        <v>0.11626869422644399</v>
      </c>
      <c r="AN1068" s="150">
        <v>155034.91</v>
      </c>
      <c r="AO1068" s="149">
        <v>3.95037118688615E-2</v>
      </c>
      <c r="AP1068" s="151">
        <v>5.3053385118024403</v>
      </c>
      <c r="AQ1068" s="149">
        <v>-9.6385726467379002E-2</v>
      </c>
      <c r="AR1068" s="151">
        <v>3.3271772144738199</v>
      </c>
      <c r="AS1068" s="152">
        <v>-2.9655869734994102E-2</v>
      </c>
    </row>
    <row r="1069" spans="1:45" x14ac:dyDescent="0.2">
      <c r="A1069" s="123"/>
      <c r="B1069" s="29"/>
      <c r="C1069" s="29"/>
      <c r="D1069" s="29"/>
      <c r="E1069" s="14" t="s">
        <v>309</v>
      </c>
      <c r="F1069" s="153">
        <v>41023.61</v>
      </c>
      <c r="G1069" s="154">
        <v>0.13388412071735201</v>
      </c>
      <c r="H1069" s="155">
        <v>7317.38</v>
      </c>
      <c r="I1069" s="154">
        <v>0.255418073512861</v>
      </c>
      <c r="J1069" s="155">
        <v>12166.58</v>
      </c>
      <c r="K1069" s="154">
        <v>9.7133035692546804E-2</v>
      </c>
      <c r="L1069" s="156">
        <v>5.6063249414407901</v>
      </c>
      <c r="M1069" s="154">
        <v>-9.6807553881582201E-2</v>
      </c>
      <c r="N1069" s="156">
        <v>3.3718275801416699</v>
      </c>
      <c r="O1069" s="154">
        <v>3.3497382568201402E-2</v>
      </c>
      <c r="P1069" s="153">
        <v>132890.71</v>
      </c>
      <c r="Q1069" s="154">
        <v>0.171079229797229</v>
      </c>
      <c r="R1069" s="155">
        <v>24019.84</v>
      </c>
      <c r="S1069" s="154">
        <v>0.30663117016074098</v>
      </c>
      <c r="T1069" s="155">
        <v>39816.28</v>
      </c>
      <c r="U1069" s="154">
        <v>0.14206367987103999</v>
      </c>
      <c r="V1069" s="156">
        <v>5.53253935080334</v>
      </c>
      <c r="W1069" s="154">
        <v>-0.10374154808111399</v>
      </c>
      <c r="X1069" s="156">
        <v>3.33759733455762</v>
      </c>
      <c r="Y1069" s="154">
        <v>2.54062452362247E-2</v>
      </c>
      <c r="Z1069" s="153">
        <v>247408.72</v>
      </c>
      <c r="AA1069" s="154">
        <v>0.18256812623761401</v>
      </c>
      <c r="AB1069" s="155">
        <v>44850.65</v>
      </c>
      <c r="AC1069" s="154">
        <v>0.32058785771659698</v>
      </c>
      <c r="AD1069" s="155">
        <v>74657.94</v>
      </c>
      <c r="AE1069" s="154">
        <v>0.16634788840058001</v>
      </c>
      <c r="AF1069" s="156">
        <v>5.5162794742105197</v>
      </c>
      <c r="AG1069" s="154">
        <v>-0.104513857728202</v>
      </c>
      <c r="AH1069" s="156">
        <v>3.31389695456371</v>
      </c>
      <c r="AI1069" s="154">
        <v>1.3906860893174E-2</v>
      </c>
      <c r="AJ1069" s="153">
        <v>518700.6</v>
      </c>
      <c r="AK1069" s="154">
        <v>0.22414888238663999</v>
      </c>
      <c r="AL1069" s="155">
        <v>87093.19</v>
      </c>
      <c r="AM1069" s="154">
        <v>0.31329870939840498</v>
      </c>
      <c r="AN1069" s="155">
        <v>156143.93</v>
      </c>
      <c r="AO1069" s="154">
        <v>0.20857063532109299</v>
      </c>
      <c r="AP1069" s="156">
        <v>5.9556964212701402</v>
      </c>
      <c r="AQ1069" s="154">
        <v>-6.7882368553154895E-2</v>
      </c>
      <c r="AR1069" s="156">
        <v>3.3219389315998402</v>
      </c>
      <c r="AS1069" s="157">
        <v>1.2889810996779201E-2</v>
      </c>
    </row>
    <row r="1070" spans="1:45" x14ac:dyDescent="0.2">
      <c r="A1070" s="123"/>
      <c r="B1070" s="29"/>
      <c r="C1070" s="29"/>
      <c r="D1070" s="29"/>
      <c r="E1070" s="14" t="s">
        <v>310</v>
      </c>
      <c r="F1070" s="148">
        <v>34865.61</v>
      </c>
      <c r="G1070" s="149">
        <v>0.30948631401356802</v>
      </c>
      <c r="H1070" s="150">
        <v>5393.6</v>
      </c>
      <c r="I1070" s="149">
        <v>0.220122428481588</v>
      </c>
      <c r="J1070" s="150">
        <v>10322.23</v>
      </c>
      <c r="K1070" s="149">
        <v>0.195909529061738</v>
      </c>
      <c r="L1070" s="151">
        <v>6.4642557846336404</v>
      </c>
      <c r="M1070" s="149">
        <v>7.3241736604408594E-2</v>
      </c>
      <c r="N1070" s="151">
        <v>3.3777207057002201</v>
      </c>
      <c r="O1070" s="149">
        <v>9.4971051063484593E-2</v>
      </c>
      <c r="P1070" s="148">
        <v>114245.98</v>
      </c>
      <c r="Q1070" s="149">
        <v>0.36788867424952598</v>
      </c>
      <c r="R1070" s="150">
        <v>17989.72</v>
      </c>
      <c r="S1070" s="149">
        <v>0.26407935084755801</v>
      </c>
      <c r="T1070" s="150">
        <v>34042.050000000003</v>
      </c>
      <c r="U1070" s="149">
        <v>0.22582260923171801</v>
      </c>
      <c r="V1070" s="151">
        <v>6.3506258018468298</v>
      </c>
      <c r="W1070" s="149">
        <v>8.2122473824420103E-2</v>
      </c>
      <c r="X1070" s="151">
        <v>3.3560252687485002</v>
      </c>
      <c r="Y1070" s="149">
        <v>0.115894472779262</v>
      </c>
      <c r="Z1070" s="148">
        <v>207283.18</v>
      </c>
      <c r="AA1070" s="149">
        <v>0.38725302148549401</v>
      </c>
      <c r="AB1070" s="150">
        <v>33195.47</v>
      </c>
      <c r="AC1070" s="149">
        <v>0.29877558046954</v>
      </c>
      <c r="AD1070" s="150">
        <v>62486.63</v>
      </c>
      <c r="AE1070" s="149">
        <v>0.25675484336277399</v>
      </c>
      <c r="AF1070" s="151">
        <v>6.24432128841676</v>
      </c>
      <c r="AG1070" s="149">
        <v>6.8123733111741594E-2</v>
      </c>
      <c r="AH1070" s="151">
        <v>3.3172405040886299</v>
      </c>
      <c r="AI1070" s="149">
        <v>0.103837418102594</v>
      </c>
      <c r="AJ1070" s="148">
        <v>429832.03</v>
      </c>
      <c r="AK1070" s="149">
        <v>0.59148684631207504</v>
      </c>
      <c r="AL1070" s="150">
        <v>66913.75</v>
      </c>
      <c r="AM1070" s="149">
        <v>0.46089077686171298</v>
      </c>
      <c r="AN1070" s="150">
        <v>129171</v>
      </c>
      <c r="AO1070" s="149">
        <v>0.40619187746227298</v>
      </c>
      <c r="AP1070" s="151">
        <v>6.42367271300742</v>
      </c>
      <c r="AQ1070" s="149">
        <v>8.9394820967320099E-2</v>
      </c>
      <c r="AR1070" s="151">
        <v>3.3276202088704099</v>
      </c>
      <c r="AS1070" s="152">
        <v>0.13177075747600001</v>
      </c>
    </row>
    <row r="1071" spans="1:45" x14ac:dyDescent="0.2">
      <c r="A1071" s="123"/>
      <c r="B1071" s="29"/>
      <c r="C1071" s="29"/>
      <c r="D1071" s="29"/>
      <c r="E1071" s="14" t="s">
        <v>311</v>
      </c>
      <c r="F1071" s="153">
        <v>39057.14</v>
      </c>
      <c r="G1071" s="154">
        <v>-5.94852893546697E-2</v>
      </c>
      <c r="H1071" s="155">
        <v>6137.11</v>
      </c>
      <c r="I1071" s="154">
        <v>-9.5974899280416595E-2</v>
      </c>
      <c r="J1071" s="155">
        <v>12515.82</v>
      </c>
      <c r="K1071" s="154">
        <v>-8.5385022927818494E-2</v>
      </c>
      <c r="L1071" s="156">
        <v>6.3640931969607903</v>
      </c>
      <c r="M1071" s="154">
        <v>4.0363492005589301E-2</v>
      </c>
      <c r="N1071" s="156">
        <v>3.1206217411244301</v>
      </c>
      <c r="O1071" s="154">
        <v>2.8317635532339201E-2</v>
      </c>
      <c r="P1071" s="153">
        <v>118870.05</v>
      </c>
      <c r="Q1071" s="154">
        <v>-0.10949819004291</v>
      </c>
      <c r="R1071" s="155">
        <v>18723.37</v>
      </c>
      <c r="S1071" s="154">
        <v>-0.152434704630033</v>
      </c>
      <c r="T1071" s="155">
        <v>38214.35</v>
      </c>
      <c r="U1071" s="154">
        <v>-0.14045456477785401</v>
      </c>
      <c r="V1071" s="156">
        <v>6.3487529221502301</v>
      </c>
      <c r="W1071" s="154">
        <v>5.0658651105318503E-2</v>
      </c>
      <c r="X1071" s="156">
        <v>3.1106128980343799</v>
      </c>
      <c r="Y1071" s="154">
        <v>3.60148207022278E-2</v>
      </c>
      <c r="Z1071" s="153">
        <v>229362.49</v>
      </c>
      <c r="AA1071" s="154">
        <v>-0.10425113282531299</v>
      </c>
      <c r="AB1071" s="155">
        <v>36217.360000000001</v>
      </c>
      <c r="AC1071" s="154">
        <v>-0.16410996147978599</v>
      </c>
      <c r="AD1071" s="155">
        <v>73888.05</v>
      </c>
      <c r="AE1071" s="154">
        <v>-0.15033313707722501</v>
      </c>
      <c r="AF1071" s="156">
        <v>6.3329433730122799</v>
      </c>
      <c r="AG1071" s="154">
        <v>7.1610888868159403E-2</v>
      </c>
      <c r="AH1071" s="156">
        <v>3.1041892430507998</v>
      </c>
      <c r="AI1071" s="154">
        <v>5.4235378902967202E-2</v>
      </c>
      <c r="AJ1071" s="153">
        <v>502835.39</v>
      </c>
      <c r="AK1071" s="154">
        <v>-0.12599511870994501</v>
      </c>
      <c r="AL1071" s="155">
        <v>80333.320000000007</v>
      </c>
      <c r="AM1071" s="154">
        <v>-0.23371587133673999</v>
      </c>
      <c r="AN1071" s="155">
        <v>163008.98000000001</v>
      </c>
      <c r="AO1071" s="154">
        <v>-0.215236305809512</v>
      </c>
      <c r="AP1071" s="156">
        <v>6.2593627401431897</v>
      </c>
      <c r="AQ1071" s="154">
        <v>0.14057547141777199</v>
      </c>
      <c r="AR1071" s="156">
        <v>3.0847097503462702</v>
      </c>
      <c r="AS1071" s="157">
        <v>0.11371727280480499</v>
      </c>
    </row>
    <row r="1072" spans="1:45" x14ac:dyDescent="0.2">
      <c r="A1072" s="123"/>
      <c r="B1072" s="29"/>
      <c r="C1072" s="29"/>
      <c r="D1072" s="29"/>
      <c r="E1072" s="14" t="s">
        <v>312</v>
      </c>
      <c r="F1072" s="148">
        <v>20620.580000000002</v>
      </c>
      <c r="G1072" s="149">
        <v>5.1635803570973401E-2</v>
      </c>
      <c r="H1072" s="150">
        <v>2879.73</v>
      </c>
      <c r="I1072" s="149">
        <v>3.8923603093973601E-2</v>
      </c>
      <c r="J1072" s="150">
        <v>5917.66</v>
      </c>
      <c r="K1072" s="149">
        <v>3.00772689373302E-2</v>
      </c>
      <c r="L1072" s="151">
        <v>7.1605949168845697</v>
      </c>
      <c r="M1072" s="149">
        <v>1.2235933844550399E-2</v>
      </c>
      <c r="N1072" s="151">
        <v>3.48458343331655</v>
      </c>
      <c r="O1072" s="149">
        <v>2.0929046085915299E-2</v>
      </c>
      <c r="P1072" s="148">
        <v>65803.95</v>
      </c>
      <c r="Q1072" s="149">
        <v>3.5134411528376902E-2</v>
      </c>
      <c r="R1072" s="150">
        <v>9185.89</v>
      </c>
      <c r="S1072" s="149">
        <v>1.47194630516623E-2</v>
      </c>
      <c r="T1072" s="150">
        <v>18858.14</v>
      </c>
      <c r="U1072" s="149">
        <v>7.44331503979142E-3</v>
      </c>
      <c r="V1072" s="151">
        <v>7.1635900277490796</v>
      </c>
      <c r="W1072" s="149">
        <v>2.0118810390527798E-2</v>
      </c>
      <c r="X1072" s="151">
        <v>3.4894188928494501</v>
      </c>
      <c r="Y1072" s="149">
        <v>2.7486505766820001E-2</v>
      </c>
      <c r="Z1072" s="148">
        <v>124412.05</v>
      </c>
      <c r="AA1072" s="149">
        <v>0.10411751571351401</v>
      </c>
      <c r="AB1072" s="150">
        <v>17443.900000000001</v>
      </c>
      <c r="AC1072" s="149">
        <v>6.9102252947954301E-2</v>
      </c>
      <c r="AD1072" s="150">
        <v>35686.26</v>
      </c>
      <c r="AE1072" s="149">
        <v>6.0694805617486199E-2</v>
      </c>
      <c r="AF1072" s="151">
        <v>7.1321235503528504</v>
      </c>
      <c r="AG1072" s="149">
        <v>3.2752024110891301E-2</v>
      </c>
      <c r="AH1072" s="151">
        <v>3.4862731482649099</v>
      </c>
      <c r="AI1072" s="149">
        <v>4.0937986936542999E-2</v>
      </c>
      <c r="AJ1072" s="148">
        <v>255418.16</v>
      </c>
      <c r="AK1072" s="149">
        <v>0.24443271666510699</v>
      </c>
      <c r="AL1072" s="150">
        <v>35842.49</v>
      </c>
      <c r="AM1072" s="149">
        <v>0.155999783265098</v>
      </c>
      <c r="AN1072" s="150">
        <v>73641.539999999994</v>
      </c>
      <c r="AO1072" s="149">
        <v>0.160652069823015</v>
      </c>
      <c r="AP1072" s="151">
        <v>7.1261276769554804</v>
      </c>
      <c r="AQ1072" s="149">
        <v>7.6499091678227896E-2</v>
      </c>
      <c r="AR1072" s="151">
        <v>3.4683978634884598</v>
      </c>
      <c r="AS1072" s="152">
        <v>7.2184118755646495E-2</v>
      </c>
    </row>
    <row r="1073" spans="1:45" x14ac:dyDescent="0.2">
      <c r="A1073" s="123"/>
      <c r="B1073" s="29"/>
      <c r="C1073" s="29"/>
      <c r="D1073" s="29"/>
      <c r="E1073" s="14" t="s">
        <v>313</v>
      </c>
      <c r="F1073" s="153">
        <v>45578.64</v>
      </c>
      <c r="G1073" s="154">
        <v>5.9225436298633201E-2</v>
      </c>
      <c r="H1073" s="155">
        <v>8575.11</v>
      </c>
      <c r="I1073" s="154">
        <v>5.2647666466574199E-2</v>
      </c>
      <c r="J1073" s="155">
        <v>16707.93</v>
      </c>
      <c r="K1073" s="154">
        <v>5.0007541383341098E-2</v>
      </c>
      <c r="L1073" s="156">
        <v>5.3152251108149002</v>
      </c>
      <c r="M1073" s="154">
        <v>6.2487858393669403E-3</v>
      </c>
      <c r="N1073" s="156">
        <v>2.72796450547734</v>
      </c>
      <c r="O1073" s="154">
        <v>8.7788844860561197E-3</v>
      </c>
      <c r="P1073" s="153">
        <v>145445.97</v>
      </c>
      <c r="Q1073" s="154">
        <v>6.19506806169499E-3</v>
      </c>
      <c r="R1073" s="155">
        <v>26970.75</v>
      </c>
      <c r="S1073" s="154">
        <v>5.6271795906237404E-3</v>
      </c>
      <c r="T1073" s="155">
        <v>52547.76</v>
      </c>
      <c r="U1073" s="154">
        <v>1.8331181826449501E-3</v>
      </c>
      <c r="V1073" s="156">
        <v>5.3927299018381003</v>
      </c>
      <c r="W1073" s="154">
        <v>5.6471074230747998E-4</v>
      </c>
      <c r="X1073" s="156">
        <v>2.7678814472776798</v>
      </c>
      <c r="Y1073" s="154">
        <v>4.3539685401524104E-3</v>
      </c>
      <c r="Z1073" s="153">
        <v>285048.26</v>
      </c>
      <c r="AA1073" s="154">
        <v>4.1682120236760198E-2</v>
      </c>
      <c r="AB1073" s="155">
        <v>52535.06</v>
      </c>
      <c r="AC1073" s="154">
        <v>1.6926429275059201E-2</v>
      </c>
      <c r="AD1073" s="155">
        <v>102348.86</v>
      </c>
      <c r="AE1073" s="154">
        <v>1.64962241238743E-2</v>
      </c>
      <c r="AF1073" s="156">
        <v>5.4258672208616501</v>
      </c>
      <c r="AG1073" s="154">
        <v>2.43436400599292E-2</v>
      </c>
      <c r="AH1073" s="156">
        <v>2.7850653148457201</v>
      </c>
      <c r="AI1073" s="154">
        <v>2.47771664224271E-2</v>
      </c>
      <c r="AJ1073" s="153">
        <v>562472.39</v>
      </c>
      <c r="AK1073" s="154">
        <v>6.5550686386617693E-2</v>
      </c>
      <c r="AL1073" s="155">
        <v>105961.65</v>
      </c>
      <c r="AM1073" s="154">
        <v>1.2392345416468799E-2</v>
      </c>
      <c r="AN1073" s="155">
        <v>206517.4</v>
      </c>
      <c r="AO1073" s="154">
        <v>1.75612329319716E-2</v>
      </c>
      <c r="AP1073" s="156">
        <v>5.3082637916642499</v>
      </c>
      <c r="AQ1073" s="154">
        <v>5.25076480584028E-2</v>
      </c>
      <c r="AR1073" s="156">
        <v>2.72360774443219</v>
      </c>
      <c r="AS1073" s="157">
        <v>4.7161243865757901E-2</v>
      </c>
    </row>
    <row r="1074" spans="1:45" x14ac:dyDescent="0.2">
      <c r="A1074" s="123"/>
      <c r="B1074" s="29"/>
      <c r="C1074" s="29"/>
      <c r="D1074" s="29"/>
      <c r="E1074" s="14" t="s">
        <v>314</v>
      </c>
      <c r="F1074" s="148">
        <v>80317.38</v>
      </c>
      <c r="G1074" s="149">
        <v>-5.3732253808315901E-2</v>
      </c>
      <c r="H1074" s="150">
        <v>10927.62</v>
      </c>
      <c r="I1074" s="149">
        <v>-7.7065357666502202E-2</v>
      </c>
      <c r="J1074" s="150">
        <v>21959.919999999998</v>
      </c>
      <c r="K1074" s="149">
        <v>-6.6627166773846405E-2</v>
      </c>
      <c r="L1074" s="151">
        <v>7.3499426224557602</v>
      </c>
      <c r="M1074" s="149">
        <v>2.5281425994794299E-2</v>
      </c>
      <c r="N1074" s="151">
        <v>3.6574532147658099</v>
      </c>
      <c r="O1074" s="149">
        <v>1.3815393491751799E-2</v>
      </c>
      <c r="P1074" s="148">
        <v>250093.74</v>
      </c>
      <c r="Q1074" s="149">
        <v>-7.2516247782244095E-2</v>
      </c>
      <c r="R1074" s="150">
        <v>33984.94</v>
      </c>
      <c r="S1074" s="149">
        <v>-0.100055900701711</v>
      </c>
      <c r="T1074" s="150">
        <v>68238.97</v>
      </c>
      <c r="U1074" s="149">
        <v>-8.9208222502422205E-2</v>
      </c>
      <c r="V1074" s="151">
        <v>7.35895782072883</v>
      </c>
      <c r="W1074" s="149">
        <v>3.0601515072925699E-2</v>
      </c>
      <c r="X1074" s="151">
        <v>3.6649694448787802</v>
      </c>
      <c r="Y1074" s="149">
        <v>1.8326883413505999E-2</v>
      </c>
      <c r="Z1074" s="148">
        <v>487678.61</v>
      </c>
      <c r="AA1074" s="149">
        <v>-0.11358168566715</v>
      </c>
      <c r="AB1074" s="150">
        <v>65390.12</v>
      </c>
      <c r="AC1074" s="149">
        <v>-0.216764162720151</v>
      </c>
      <c r="AD1074" s="150">
        <v>131331.41</v>
      </c>
      <c r="AE1074" s="149">
        <v>-0.198912623855971</v>
      </c>
      <c r="AF1074" s="151">
        <v>7.4579861606004103</v>
      </c>
      <c r="AG1074" s="149">
        <v>0.13173870773246199</v>
      </c>
      <c r="AH1074" s="151">
        <v>3.7133432893167</v>
      </c>
      <c r="AI1074" s="149">
        <v>0.10651889011103199</v>
      </c>
      <c r="AJ1074" s="148">
        <v>1068421.8600000001</v>
      </c>
      <c r="AK1074" s="149">
        <v>-0.18230210081838899</v>
      </c>
      <c r="AL1074" s="150">
        <v>144852.26</v>
      </c>
      <c r="AM1074" s="149">
        <v>-0.364239515700713</v>
      </c>
      <c r="AN1074" s="150">
        <v>290088.34000000003</v>
      </c>
      <c r="AO1074" s="149">
        <v>-0.342534607617903</v>
      </c>
      <c r="AP1074" s="151">
        <v>7.3759419425005897</v>
      </c>
      <c r="AQ1074" s="149">
        <v>0.28617288959512599</v>
      </c>
      <c r="AR1074" s="151">
        <v>3.6830913645133099</v>
      </c>
      <c r="AS1074" s="152">
        <v>0.243712457957623</v>
      </c>
    </row>
    <row r="1075" spans="1:45" x14ac:dyDescent="0.2">
      <c r="A1075" s="123"/>
      <c r="B1075" s="29"/>
      <c r="C1075" s="29"/>
      <c r="D1075" s="29"/>
      <c r="E1075" s="14" t="s">
        <v>315</v>
      </c>
      <c r="F1075" s="153">
        <v>83663.25</v>
      </c>
      <c r="G1075" s="154">
        <v>6.8760970150969603E-2</v>
      </c>
      <c r="H1075" s="155">
        <v>12150.83</v>
      </c>
      <c r="I1075" s="154">
        <v>8.3443527914821305E-2</v>
      </c>
      <c r="J1075" s="155">
        <v>23496.66</v>
      </c>
      <c r="K1075" s="154">
        <v>7.7115962743909805E-2</v>
      </c>
      <c r="L1075" s="156">
        <v>6.88539383729342</v>
      </c>
      <c r="M1075" s="154">
        <v>-1.3551751785448001E-2</v>
      </c>
      <c r="N1075" s="156">
        <v>3.5606443639223602</v>
      </c>
      <c r="O1075" s="154">
        <v>-7.7568180975204704E-3</v>
      </c>
      <c r="P1075" s="153">
        <v>245918.16</v>
      </c>
      <c r="Q1075" s="154">
        <v>-3.6457497258769303E-2</v>
      </c>
      <c r="R1075" s="155">
        <v>35553.39</v>
      </c>
      <c r="S1075" s="154">
        <v>-3.9055234054905699E-2</v>
      </c>
      <c r="T1075" s="155">
        <v>69321.429999999993</v>
      </c>
      <c r="U1075" s="154">
        <v>-3.2878387244972697E-2</v>
      </c>
      <c r="V1075" s="156">
        <v>6.91686953058485</v>
      </c>
      <c r="W1075" s="154">
        <v>2.7033154122876298E-3</v>
      </c>
      <c r="X1075" s="156">
        <v>3.54750558377114</v>
      </c>
      <c r="Y1075" s="154">
        <v>-3.7007858852423402E-3</v>
      </c>
      <c r="Z1075" s="153">
        <v>486208.81</v>
      </c>
      <c r="AA1075" s="154">
        <v>5.6841615851554499E-2</v>
      </c>
      <c r="AB1075" s="155">
        <v>69631.94</v>
      </c>
      <c r="AC1075" s="154">
        <v>2.1061613478752201E-2</v>
      </c>
      <c r="AD1075" s="155">
        <v>135683.75</v>
      </c>
      <c r="AE1075" s="154">
        <v>3.3654708685864898E-2</v>
      </c>
      <c r="AF1075" s="156">
        <v>6.9825544139657696</v>
      </c>
      <c r="AG1075" s="154">
        <v>3.5041962111277601E-2</v>
      </c>
      <c r="AH1075" s="156">
        <v>3.5833974960155501</v>
      </c>
      <c r="AI1075" s="154">
        <v>2.2431965888462201E-2</v>
      </c>
      <c r="AJ1075" s="153">
        <v>1044366.36</v>
      </c>
      <c r="AK1075" s="154">
        <v>0.17157806350216001</v>
      </c>
      <c r="AL1075" s="155">
        <v>150208.51999999999</v>
      </c>
      <c r="AM1075" s="154">
        <v>0.12414849832906499</v>
      </c>
      <c r="AN1075" s="155">
        <v>291810.21000000002</v>
      </c>
      <c r="AO1075" s="154">
        <v>0.13743428360342999</v>
      </c>
      <c r="AP1075" s="156">
        <v>6.9527771127762898</v>
      </c>
      <c r="AQ1075" s="154">
        <v>4.2191547863644402E-2</v>
      </c>
      <c r="AR1075" s="156">
        <v>3.5789233008673702</v>
      </c>
      <c r="AS1075" s="157">
        <v>3.00182440347776E-2</v>
      </c>
    </row>
    <row r="1076" spans="1:45" x14ac:dyDescent="0.2">
      <c r="A1076" s="123"/>
      <c r="B1076" s="29"/>
      <c r="C1076" s="29"/>
      <c r="D1076" s="29"/>
      <c r="E1076" s="14" t="s">
        <v>316</v>
      </c>
      <c r="F1076" s="148">
        <v>58426.1</v>
      </c>
      <c r="G1076" s="149">
        <v>1.9072385132166501E-2</v>
      </c>
      <c r="H1076" s="150">
        <v>8639.68</v>
      </c>
      <c r="I1076" s="149">
        <v>6.2530515063526804E-2</v>
      </c>
      <c r="J1076" s="150">
        <v>16959.439999999999</v>
      </c>
      <c r="K1076" s="149">
        <v>-4.31898935852114E-2</v>
      </c>
      <c r="L1076" s="151">
        <v>6.7625305566872802</v>
      </c>
      <c r="M1076" s="149">
        <v>-4.09005946796379E-2</v>
      </c>
      <c r="N1076" s="151">
        <v>3.4450488931238299</v>
      </c>
      <c r="O1076" s="149">
        <v>6.5072764491041601E-2</v>
      </c>
      <c r="P1076" s="148">
        <v>189555.34</v>
      </c>
      <c r="Q1076" s="149">
        <v>5.3260063392745402E-2</v>
      </c>
      <c r="R1076" s="150">
        <v>29644.16</v>
      </c>
      <c r="S1076" s="149">
        <v>0.17385040972084201</v>
      </c>
      <c r="T1076" s="150">
        <v>57342.03</v>
      </c>
      <c r="U1076" s="149">
        <v>7.8673796129743595E-3</v>
      </c>
      <c r="V1076" s="151">
        <v>6.3943569323603704</v>
      </c>
      <c r="W1076" s="149">
        <v>-0.102730590993084</v>
      </c>
      <c r="X1076" s="151">
        <v>3.3056963626854499</v>
      </c>
      <c r="Y1076" s="149">
        <v>4.5038349983310397E-2</v>
      </c>
      <c r="Z1076" s="148">
        <v>340756.95</v>
      </c>
      <c r="AA1076" s="149">
        <v>6.8738912549991496E-2</v>
      </c>
      <c r="AB1076" s="150">
        <v>53442.86</v>
      </c>
      <c r="AC1076" s="149">
        <v>0.208631847237472</v>
      </c>
      <c r="AD1076" s="150">
        <v>103292.4</v>
      </c>
      <c r="AE1076" s="149">
        <v>2.3826787083370601E-2</v>
      </c>
      <c r="AF1076" s="151">
        <v>6.3760986968137603</v>
      </c>
      <c r="AG1076" s="149">
        <v>-0.115744868883961</v>
      </c>
      <c r="AH1076" s="151">
        <v>3.29895471496451</v>
      </c>
      <c r="AI1076" s="149">
        <v>4.3866917757215997E-2</v>
      </c>
      <c r="AJ1076" s="148">
        <v>740493.44</v>
      </c>
      <c r="AK1076" s="149">
        <v>6.36418846206218E-2</v>
      </c>
      <c r="AL1076" s="150">
        <v>108178.6</v>
      </c>
      <c r="AM1076" s="149">
        <v>0.16759022039333099</v>
      </c>
      <c r="AN1076" s="150">
        <v>223897.42</v>
      </c>
      <c r="AO1076" s="149">
        <v>3.9841384975080198E-2</v>
      </c>
      <c r="AP1076" s="151">
        <v>6.8451009719112603</v>
      </c>
      <c r="AQ1076" s="149">
        <v>-8.9028097321414701E-2</v>
      </c>
      <c r="AR1076" s="151">
        <v>3.3072888468299499</v>
      </c>
      <c r="AS1076" s="152">
        <v>2.28885866531576E-2</v>
      </c>
    </row>
    <row r="1077" spans="1:45" x14ac:dyDescent="0.2">
      <c r="A1077" s="123"/>
      <c r="B1077" s="29"/>
      <c r="C1077" s="29"/>
      <c r="D1077" s="29"/>
      <c r="E1077" s="14" t="s">
        <v>317</v>
      </c>
      <c r="F1077" s="153">
        <v>38686.769999999997</v>
      </c>
      <c r="G1077" s="154">
        <v>-5.2533897232991504E-3</v>
      </c>
      <c r="H1077" s="155">
        <v>5667.39</v>
      </c>
      <c r="I1077" s="154">
        <v>-2.78735962428108E-2</v>
      </c>
      <c r="J1077" s="155">
        <v>12140.03</v>
      </c>
      <c r="K1077" s="154">
        <v>1.34663803812095E-2</v>
      </c>
      <c r="L1077" s="156">
        <v>6.8262057137412402</v>
      </c>
      <c r="M1077" s="154">
        <v>2.3268791416513598E-2</v>
      </c>
      <c r="N1077" s="156">
        <v>3.1867112354747098</v>
      </c>
      <c r="O1077" s="154">
        <v>-1.8471032159416399E-2</v>
      </c>
      <c r="P1077" s="153">
        <v>109923.22</v>
      </c>
      <c r="Q1077" s="154">
        <v>-6.3986310349273004E-2</v>
      </c>
      <c r="R1077" s="155">
        <v>16199.73</v>
      </c>
      <c r="S1077" s="154">
        <v>-0.11418363279346901</v>
      </c>
      <c r="T1077" s="155">
        <v>33871.300000000003</v>
      </c>
      <c r="U1077" s="154">
        <v>-0.104736993876657</v>
      </c>
      <c r="V1077" s="156">
        <v>6.7854970422346597</v>
      </c>
      <c r="W1077" s="154">
        <v>5.6667865149630799E-2</v>
      </c>
      <c r="X1077" s="156">
        <v>3.2453203744763299</v>
      </c>
      <c r="Y1077" s="154">
        <v>4.5518113949377E-2</v>
      </c>
      <c r="Z1077" s="153">
        <v>203411.82</v>
      </c>
      <c r="AA1077" s="154">
        <v>-8.4848015315352701E-2</v>
      </c>
      <c r="AB1077" s="155">
        <v>30963.93</v>
      </c>
      <c r="AC1077" s="154">
        <v>-0.103793373022684</v>
      </c>
      <c r="AD1077" s="155">
        <v>63622.44</v>
      </c>
      <c r="AE1077" s="154">
        <v>-0.102607191448775</v>
      </c>
      <c r="AF1077" s="156">
        <v>6.5693153291588002</v>
      </c>
      <c r="AG1077" s="154">
        <v>2.1139497451864601E-2</v>
      </c>
      <c r="AH1077" s="156">
        <v>3.19717099815725</v>
      </c>
      <c r="AI1077" s="154">
        <v>1.9789746434555801E-2</v>
      </c>
      <c r="AJ1077" s="153">
        <v>465093.49</v>
      </c>
      <c r="AK1077" s="154">
        <v>-8.4509805222256706E-2</v>
      </c>
      <c r="AL1077" s="155">
        <v>72266.460000000006</v>
      </c>
      <c r="AM1077" s="154">
        <v>-0.109408932571794</v>
      </c>
      <c r="AN1077" s="155">
        <v>148893.12</v>
      </c>
      <c r="AO1077" s="154">
        <v>-0.10495933748782001</v>
      </c>
      <c r="AP1077" s="156">
        <v>6.4358139308332003</v>
      </c>
      <c r="AQ1077" s="154">
        <v>2.7957980110264499E-2</v>
      </c>
      <c r="AR1077" s="156">
        <v>3.12367347799549</v>
      </c>
      <c r="AS1077" s="157">
        <v>2.2847601368374E-2</v>
      </c>
    </row>
    <row r="1078" spans="1:45" x14ac:dyDescent="0.2">
      <c r="A1078" s="134"/>
      <c r="B1078" s="135"/>
      <c r="C1078" s="135"/>
      <c r="D1078" s="135"/>
      <c r="E1078" s="14" t="s">
        <v>318</v>
      </c>
      <c r="F1078" s="148">
        <v>63029.65</v>
      </c>
      <c r="G1078" s="149">
        <v>7.0009562008869304E-3</v>
      </c>
      <c r="H1078" s="150">
        <v>9349.56</v>
      </c>
      <c r="I1078" s="149">
        <v>0.182416948689542</v>
      </c>
      <c r="J1078" s="150">
        <v>17480.759999999998</v>
      </c>
      <c r="K1078" s="149">
        <v>-1.7617488795538001E-2</v>
      </c>
      <c r="L1078" s="151">
        <v>6.7414562824346804</v>
      </c>
      <c r="M1078" s="149">
        <v>-0.148353753456483</v>
      </c>
      <c r="N1078" s="151">
        <v>3.6056584496326201</v>
      </c>
      <c r="O1078" s="149">
        <v>2.50599381764657E-2</v>
      </c>
      <c r="P1078" s="148">
        <v>212938.07</v>
      </c>
      <c r="Q1078" s="149">
        <v>-3.0094461192981601E-3</v>
      </c>
      <c r="R1078" s="150">
        <v>30162.07</v>
      </c>
      <c r="S1078" s="149">
        <v>0.165277650071357</v>
      </c>
      <c r="T1078" s="150">
        <v>60618.74</v>
      </c>
      <c r="U1078" s="149">
        <v>-3.6338825351778702E-2</v>
      </c>
      <c r="V1078" s="151">
        <v>7.0597962938220098</v>
      </c>
      <c r="W1078" s="149">
        <v>-0.14441802447712801</v>
      </c>
      <c r="X1078" s="151">
        <v>3.5127432539838299</v>
      </c>
      <c r="Y1078" s="149">
        <v>3.4586201155864998E-2</v>
      </c>
      <c r="Z1078" s="148">
        <v>397875.05</v>
      </c>
      <c r="AA1078" s="149">
        <v>2.8236839716142999E-3</v>
      </c>
      <c r="AB1078" s="150">
        <v>55516.639999999999</v>
      </c>
      <c r="AC1078" s="149">
        <v>0.17010578168829599</v>
      </c>
      <c r="AD1078" s="150">
        <v>112732.86</v>
      </c>
      <c r="AE1078" s="149">
        <v>-3.4236736983493998E-2</v>
      </c>
      <c r="AF1078" s="151">
        <v>7.1667710798059803</v>
      </c>
      <c r="AG1078" s="149">
        <v>-0.142963226346354</v>
      </c>
      <c r="AH1078" s="151">
        <v>3.5293618027609699</v>
      </c>
      <c r="AI1078" s="149">
        <v>3.83742293523903E-2</v>
      </c>
      <c r="AJ1078" s="148">
        <v>833714.27</v>
      </c>
      <c r="AK1078" s="149">
        <v>-2.6341638433548802E-2</v>
      </c>
      <c r="AL1078" s="150">
        <v>112258.82</v>
      </c>
      <c r="AM1078" s="149">
        <v>0.10469077337334599</v>
      </c>
      <c r="AN1078" s="150">
        <v>234265.78</v>
      </c>
      <c r="AO1078" s="149">
        <v>-5.5386661151652201E-2</v>
      </c>
      <c r="AP1078" s="151">
        <v>7.4267150679118101</v>
      </c>
      <c r="AQ1078" s="149">
        <v>-0.11861456161778899</v>
      </c>
      <c r="AR1078" s="151">
        <v>3.55883932343853</v>
      </c>
      <c r="AS1078" s="152">
        <v>3.0748054810992301E-2</v>
      </c>
    </row>
    <row r="1079" spans="1:45" x14ac:dyDescent="0.2">
      <c r="C1079" s="29"/>
      <c r="D1079" s="29"/>
      <c r="E1079" s="14" t="s">
        <v>344</v>
      </c>
      <c r="F1079" s="153">
        <v>52090.89</v>
      </c>
      <c r="G1079" s="154">
        <v>0.44134112992683799</v>
      </c>
      <c r="H1079" s="155">
        <v>14832.58</v>
      </c>
      <c r="I1079" s="154">
        <v>0.425907981004018</v>
      </c>
      <c r="J1079" s="155">
        <v>24257.81</v>
      </c>
      <c r="K1079" s="154">
        <v>0.43375043515830902</v>
      </c>
      <c r="L1079" s="156">
        <v>3.5119237516332298</v>
      </c>
      <c r="M1079" s="154">
        <v>1.0823383506103399E-2</v>
      </c>
      <c r="N1079" s="156">
        <v>2.1473863469126</v>
      </c>
      <c r="O1079" s="154">
        <v>5.2942929134606699E-3</v>
      </c>
      <c r="P1079" s="153">
        <v>144338.74</v>
      </c>
      <c r="Q1079" s="154">
        <v>0.266971834515567</v>
      </c>
      <c r="R1079" s="155">
        <v>48220.76</v>
      </c>
      <c r="S1079" s="154">
        <v>0.27130958906132102</v>
      </c>
      <c r="T1079" s="155">
        <v>78481.91</v>
      </c>
      <c r="U1079" s="154">
        <v>0.27654998316517498</v>
      </c>
      <c r="V1079" s="156">
        <v>2.9932904417101698</v>
      </c>
      <c r="W1079" s="154">
        <v>-3.41203636240701E-3</v>
      </c>
      <c r="X1079" s="156">
        <v>1.8391338844837</v>
      </c>
      <c r="Y1079" s="154">
        <v>-7.5031520707551404E-3</v>
      </c>
      <c r="Z1079" s="153">
        <v>253359.21</v>
      </c>
      <c r="AA1079" s="154">
        <v>0.22267213569965699</v>
      </c>
      <c r="AB1079" s="155">
        <v>82473.47</v>
      </c>
      <c r="AC1079" s="154">
        <v>0.22963142428177599</v>
      </c>
      <c r="AD1079" s="155">
        <v>134045.54</v>
      </c>
      <c r="AE1079" s="154">
        <v>0.233041572775008</v>
      </c>
      <c r="AF1079" s="156">
        <v>3.0720086107690099</v>
      </c>
      <c r="AG1079" s="154">
        <v>-5.6596541408202496E-3</v>
      </c>
      <c r="AH1079" s="156">
        <v>1.8900980219110599</v>
      </c>
      <c r="AI1079" s="154">
        <v>-8.4096410894031106E-3</v>
      </c>
      <c r="AJ1079" s="153">
        <v>522204.18</v>
      </c>
      <c r="AK1079" s="154">
        <v>0.33714362443782198</v>
      </c>
      <c r="AL1079" s="155">
        <v>164899.54999999999</v>
      </c>
      <c r="AM1079" s="154">
        <v>0.20089052574897601</v>
      </c>
      <c r="AN1079" s="155">
        <v>268751.86</v>
      </c>
      <c r="AO1079" s="154">
        <v>0.19483272102007201</v>
      </c>
      <c r="AP1079" s="156">
        <v>3.1668017286887702</v>
      </c>
      <c r="AQ1079" s="154">
        <v>0.11346004966095199</v>
      </c>
      <c r="AR1079" s="156">
        <v>1.94307187306536</v>
      </c>
      <c r="AS1079" s="157">
        <v>0.119105294753105</v>
      </c>
    </row>
    <row r="1080" spans="1:45" x14ac:dyDescent="0.2">
      <c r="C1080" s="29"/>
      <c r="D1080" s="29"/>
      <c r="E1080" s="14" t="s">
        <v>345</v>
      </c>
      <c r="F1080" s="148">
        <v>49428.66</v>
      </c>
      <c r="G1080" s="149">
        <v>0.31252130946602302</v>
      </c>
      <c r="H1080" s="150">
        <v>59142.01</v>
      </c>
      <c r="I1080" s="149">
        <v>3.9303454872408501E-2</v>
      </c>
      <c r="J1080" s="150">
        <v>18968.43</v>
      </c>
      <c r="K1080" s="149">
        <v>0.18773457664433801</v>
      </c>
      <c r="L1080" s="151">
        <v>0.83576226103914997</v>
      </c>
      <c r="M1080" s="149">
        <v>0.26288554446031098</v>
      </c>
      <c r="N1080" s="151">
        <v>2.60583822699085</v>
      </c>
      <c r="O1080" s="149">
        <v>0.105062810560118</v>
      </c>
      <c r="P1080" s="148">
        <v>155744.74</v>
      </c>
      <c r="Q1080" s="149">
        <v>0.32116093717288002</v>
      </c>
      <c r="R1080" s="150">
        <v>183125.68</v>
      </c>
      <c r="S1080" s="149">
        <v>2.7426937522238602E-2</v>
      </c>
      <c r="T1080" s="150">
        <v>59518.34</v>
      </c>
      <c r="U1080" s="149">
        <v>0.200667082769664</v>
      </c>
      <c r="V1080" s="151">
        <v>0.85048006374638396</v>
      </c>
      <c r="W1080" s="149">
        <v>0.28589283473432697</v>
      </c>
      <c r="X1080" s="151">
        <v>2.6167520801151398</v>
      </c>
      <c r="Y1080" s="149">
        <v>0.100355757338882</v>
      </c>
      <c r="Z1080" s="148">
        <v>290244.82</v>
      </c>
      <c r="AA1080" s="149">
        <v>0.27916389270820802</v>
      </c>
      <c r="AB1080" s="150">
        <v>342305.71</v>
      </c>
      <c r="AC1080" s="149">
        <v>6.0007250843081396E-3</v>
      </c>
      <c r="AD1080" s="150">
        <v>110692.97</v>
      </c>
      <c r="AE1080" s="149">
        <v>0.16737066646755799</v>
      </c>
      <c r="AF1080" s="151">
        <v>0.84791112599319496</v>
      </c>
      <c r="AG1080" s="149">
        <v>0.27153376813024399</v>
      </c>
      <c r="AH1080" s="151">
        <v>2.6220709409098002</v>
      </c>
      <c r="AI1080" s="149">
        <v>9.5764978041580004E-2</v>
      </c>
      <c r="AJ1080" s="148">
        <v>552890.9</v>
      </c>
      <c r="AK1080" s="149">
        <v>0.109409168594002</v>
      </c>
      <c r="AL1080" s="150">
        <v>686345.05</v>
      </c>
      <c r="AM1080" s="149">
        <v>-6.44139966911082E-2</v>
      </c>
      <c r="AN1080" s="150">
        <v>212784.91</v>
      </c>
      <c r="AO1080" s="149">
        <v>4.3915252207549202E-2</v>
      </c>
      <c r="AP1080" s="151">
        <v>0.80555822468596505</v>
      </c>
      <c r="AQ1080" s="149">
        <v>0.18579068591273101</v>
      </c>
      <c r="AR1080" s="151">
        <v>2.5983557762625198</v>
      </c>
      <c r="AS1080" s="152">
        <v>6.2738729267489607E-2</v>
      </c>
    </row>
    <row r="1081" spans="1:45" x14ac:dyDescent="0.2">
      <c r="A1081" s="122" t="s">
        <v>19</v>
      </c>
      <c r="B1081" s="28" t="s">
        <v>11</v>
      </c>
      <c r="C1081" s="28" t="s">
        <v>111</v>
      </c>
      <c r="D1081" s="28" t="s">
        <v>24</v>
      </c>
      <c r="E1081" s="14" t="s">
        <v>319</v>
      </c>
      <c r="F1081" s="153">
        <v>434894.26</v>
      </c>
      <c r="G1081" s="154">
        <v>-2.00552210339799E-2</v>
      </c>
      <c r="H1081" s="155">
        <v>69889.19</v>
      </c>
      <c r="I1081" s="154">
        <v>-2.80859844453018E-2</v>
      </c>
      <c r="J1081" s="155">
        <v>139480.48000000001</v>
      </c>
      <c r="K1081" s="154">
        <v>-2.48423833866377E-2</v>
      </c>
      <c r="L1081" s="156">
        <v>6.2226255591172297</v>
      </c>
      <c r="M1081" s="154">
        <v>8.2628332165150704E-3</v>
      </c>
      <c r="N1081" s="156">
        <v>3.1179578676528799</v>
      </c>
      <c r="O1081" s="154">
        <v>4.90911650701472E-3</v>
      </c>
      <c r="P1081" s="153">
        <v>1359648.64</v>
      </c>
      <c r="Q1081" s="154">
        <v>-3.8970949150885399E-2</v>
      </c>
      <c r="R1081" s="155">
        <v>217272.36</v>
      </c>
      <c r="S1081" s="154">
        <v>-5.6173549237171397E-2</v>
      </c>
      <c r="T1081" s="155">
        <v>433501.81</v>
      </c>
      <c r="U1081" s="154">
        <v>-5.1294321303496503E-2</v>
      </c>
      <c r="V1081" s="156">
        <v>6.2578076659175599</v>
      </c>
      <c r="W1081" s="154">
        <v>1.8226444143817199E-2</v>
      </c>
      <c r="X1081" s="156">
        <v>3.1364312873341902</v>
      </c>
      <c r="Y1081" s="154">
        <v>1.2989668375910901E-2</v>
      </c>
      <c r="Z1081" s="153">
        <v>2640589.34</v>
      </c>
      <c r="AA1081" s="154">
        <v>-2.7499046775068699E-2</v>
      </c>
      <c r="AB1081" s="155">
        <v>419457.85</v>
      </c>
      <c r="AC1081" s="154">
        <v>-8.4165623685948598E-2</v>
      </c>
      <c r="AD1081" s="155">
        <v>836416.03</v>
      </c>
      <c r="AE1081" s="154">
        <v>-7.4786717758168406E-2</v>
      </c>
      <c r="AF1081" s="156">
        <v>6.2952435864533198</v>
      </c>
      <c r="AG1081" s="154">
        <v>6.1874262832265901E-2</v>
      </c>
      <c r="AH1081" s="156">
        <v>3.1570286140977002</v>
      </c>
      <c r="AI1081" s="154">
        <v>5.1110021754680802E-2</v>
      </c>
      <c r="AJ1081" s="153">
        <v>5462026.0099999998</v>
      </c>
      <c r="AK1081" s="154">
        <v>-3.8453059593290199E-2</v>
      </c>
      <c r="AL1081" s="155">
        <v>877515.44</v>
      </c>
      <c r="AM1081" s="154">
        <v>-0.150293787410926</v>
      </c>
      <c r="AN1081" s="155">
        <v>1747792.19</v>
      </c>
      <c r="AO1081" s="154">
        <v>-0.13469769379270199</v>
      </c>
      <c r="AP1081" s="156">
        <v>6.22442154408132</v>
      </c>
      <c r="AQ1081" s="154">
        <v>0.13162281993543901</v>
      </c>
      <c r="AR1081" s="156">
        <v>3.1251003644775399</v>
      </c>
      <c r="AS1081" s="157">
        <v>0.111226600817997</v>
      </c>
    </row>
    <row r="1082" spans="1:45" x14ac:dyDescent="0.2">
      <c r="A1082" s="123"/>
      <c r="B1082" s="29"/>
      <c r="C1082" s="29"/>
      <c r="D1082" s="29"/>
      <c r="E1082" s="14" t="s">
        <v>320</v>
      </c>
      <c r="F1082" s="148">
        <v>1266536.96</v>
      </c>
      <c r="G1082" s="149">
        <v>0.55985411078840697</v>
      </c>
      <c r="H1082" s="150">
        <v>335257.27</v>
      </c>
      <c r="I1082" s="149">
        <v>0.63513451097857399</v>
      </c>
      <c r="J1082" s="150">
        <v>568046.69999999995</v>
      </c>
      <c r="K1082" s="149">
        <v>0.59937466213172297</v>
      </c>
      <c r="L1082" s="151">
        <v>3.7778061009683701</v>
      </c>
      <c r="M1082" s="149">
        <v>-4.6039270582769701E-2</v>
      </c>
      <c r="N1082" s="151">
        <v>2.22963527470541</v>
      </c>
      <c r="O1082" s="149">
        <v>-2.4710002152117001E-2</v>
      </c>
      <c r="P1082" s="148">
        <v>3420284.68</v>
      </c>
      <c r="Q1082" s="149">
        <v>0.32815363908426798</v>
      </c>
      <c r="R1082" s="150">
        <v>1037424.17</v>
      </c>
      <c r="S1082" s="149">
        <v>0.399277404841406</v>
      </c>
      <c r="T1082" s="150">
        <v>1743783.61</v>
      </c>
      <c r="U1082" s="149">
        <v>0.37029826623971601</v>
      </c>
      <c r="V1082" s="151">
        <v>3.2969009002364</v>
      </c>
      <c r="W1082" s="149">
        <v>-5.08289246371409E-2</v>
      </c>
      <c r="X1082" s="151">
        <v>1.9614157745180301</v>
      </c>
      <c r="Y1082" s="149">
        <v>-3.0755805647407201E-2</v>
      </c>
      <c r="Z1082" s="148">
        <v>6045735.1299999999</v>
      </c>
      <c r="AA1082" s="149">
        <v>0.26722395298888701</v>
      </c>
      <c r="AB1082" s="150">
        <v>1784155.41</v>
      </c>
      <c r="AC1082" s="149">
        <v>0.34453981748602702</v>
      </c>
      <c r="AD1082" s="150">
        <v>3013808.16</v>
      </c>
      <c r="AE1082" s="149">
        <v>0.32218820054331998</v>
      </c>
      <c r="AF1082" s="151">
        <v>3.3885697939284301</v>
      </c>
      <c r="AG1082" s="149">
        <v>-5.75035885822281E-2</v>
      </c>
      <c r="AH1082" s="151">
        <v>2.0060119320932501</v>
      </c>
      <c r="AI1082" s="149">
        <v>-4.1570668632382998E-2</v>
      </c>
      <c r="AJ1082" s="148">
        <v>12149028.32</v>
      </c>
      <c r="AK1082" s="149">
        <v>0.32213723707693498</v>
      </c>
      <c r="AL1082" s="150">
        <v>3441474.99</v>
      </c>
      <c r="AM1082" s="149">
        <v>0.25565197635000703</v>
      </c>
      <c r="AN1082" s="150">
        <v>5882928.1399999997</v>
      </c>
      <c r="AO1082" s="149">
        <v>0.24472383726213601</v>
      </c>
      <c r="AP1082" s="151">
        <v>3.5301806217688099</v>
      </c>
      <c r="AQ1082" s="149">
        <v>5.2948796305955899E-2</v>
      </c>
      <c r="AR1082" s="151">
        <v>2.0651328778596998</v>
      </c>
      <c r="AS1082" s="152">
        <v>6.2193233147261898E-2</v>
      </c>
    </row>
    <row r="1083" spans="1:45" x14ac:dyDescent="0.2">
      <c r="A1083" s="123"/>
      <c r="B1083" s="29"/>
      <c r="C1083" s="29"/>
      <c r="D1083" s="29"/>
      <c r="E1083" s="14" t="s">
        <v>321</v>
      </c>
      <c r="F1083" s="153">
        <v>507568.58</v>
      </c>
      <c r="G1083" s="154">
        <v>6.6275207121445107E-2</v>
      </c>
      <c r="H1083" s="155">
        <v>91252.25</v>
      </c>
      <c r="I1083" s="154">
        <v>0.15054522521005001</v>
      </c>
      <c r="J1083" s="155">
        <v>154313.04</v>
      </c>
      <c r="K1083" s="154">
        <v>5.6724824306095899E-2</v>
      </c>
      <c r="L1083" s="156">
        <v>5.5622582456870902</v>
      </c>
      <c r="M1083" s="154">
        <v>-7.3243551180893304E-2</v>
      </c>
      <c r="N1083" s="156">
        <v>3.2892137955418401</v>
      </c>
      <c r="O1083" s="154">
        <v>9.0377197503811995E-3</v>
      </c>
      <c r="P1083" s="153">
        <v>1586560.09</v>
      </c>
      <c r="Q1083" s="154">
        <v>6.4258422129248802E-2</v>
      </c>
      <c r="R1083" s="155">
        <v>295478.83</v>
      </c>
      <c r="S1083" s="154">
        <v>0.159932693174722</v>
      </c>
      <c r="T1083" s="155">
        <v>491211.22</v>
      </c>
      <c r="U1083" s="154">
        <v>4.4372152240043101E-2</v>
      </c>
      <c r="V1083" s="156">
        <v>5.3694543531257404</v>
      </c>
      <c r="W1083" s="154">
        <v>-8.2482605765351796E-2</v>
      </c>
      <c r="X1083" s="156">
        <v>3.2298938326368001</v>
      </c>
      <c r="Y1083" s="154">
        <v>1.90413636044892E-2</v>
      </c>
      <c r="Z1083" s="153">
        <v>2918429.09</v>
      </c>
      <c r="AA1083" s="154">
        <v>0.101272602447708</v>
      </c>
      <c r="AB1083" s="155">
        <v>544124.41</v>
      </c>
      <c r="AC1083" s="154">
        <v>0.195884526385807</v>
      </c>
      <c r="AD1083" s="155">
        <v>903956.19</v>
      </c>
      <c r="AE1083" s="154">
        <v>7.5845550554284297E-2</v>
      </c>
      <c r="AF1083" s="156">
        <v>5.3635327442854503</v>
      </c>
      <c r="AG1083" s="154">
        <v>-7.9114598316640902E-2</v>
      </c>
      <c r="AH1083" s="156">
        <v>3.22850722444857</v>
      </c>
      <c r="AI1083" s="154">
        <v>2.3634481622685902E-2</v>
      </c>
      <c r="AJ1083" s="153">
        <v>6271240.46</v>
      </c>
      <c r="AK1083" s="154">
        <v>0.18881206012405899</v>
      </c>
      <c r="AL1083" s="155">
        <v>1103105.51</v>
      </c>
      <c r="AM1083" s="154">
        <v>0.23082228950792899</v>
      </c>
      <c r="AN1083" s="155">
        <v>1935324.31</v>
      </c>
      <c r="AO1083" s="154">
        <v>0.14708354959298001</v>
      </c>
      <c r="AP1083" s="156">
        <v>5.6850776314225797</v>
      </c>
      <c r="AQ1083" s="154">
        <v>-3.4131839943088299E-2</v>
      </c>
      <c r="AR1083" s="156">
        <v>3.2404080430323301</v>
      </c>
      <c r="AS1083" s="157">
        <v>3.6377917324231103E-2</v>
      </c>
    </row>
    <row r="1084" spans="1:45" x14ac:dyDescent="0.2">
      <c r="A1084" s="123"/>
      <c r="B1084" s="29"/>
      <c r="C1084" s="29"/>
      <c r="D1084" s="29"/>
      <c r="E1084" s="14" t="s">
        <v>322</v>
      </c>
      <c r="F1084" s="148">
        <v>788685.06</v>
      </c>
      <c r="G1084" s="149">
        <v>-8.0584607717877704E-2</v>
      </c>
      <c r="H1084" s="150">
        <v>189173.63</v>
      </c>
      <c r="I1084" s="149">
        <v>-0.141464057751398</v>
      </c>
      <c r="J1084" s="150">
        <v>235487.98</v>
      </c>
      <c r="K1084" s="149">
        <v>-9.8706131396063698E-2</v>
      </c>
      <c r="L1084" s="151">
        <v>4.1691067618673898</v>
      </c>
      <c r="M1084" s="149">
        <v>7.0910776168636697E-2</v>
      </c>
      <c r="N1084" s="151">
        <v>3.34915208835712</v>
      </c>
      <c r="O1084" s="149">
        <v>2.0106121110371501E-2</v>
      </c>
      <c r="P1084" s="148">
        <v>2316875.91</v>
      </c>
      <c r="Q1084" s="149">
        <v>-0.106674630347939</v>
      </c>
      <c r="R1084" s="150">
        <v>598346.86</v>
      </c>
      <c r="S1084" s="149">
        <v>-8.1452142515101994E-2</v>
      </c>
      <c r="T1084" s="150">
        <v>703462</v>
      </c>
      <c r="U1084" s="149">
        <v>-0.10224987059129401</v>
      </c>
      <c r="V1084" s="151">
        <v>3.8721284674244001</v>
      </c>
      <c r="W1084" s="149">
        <v>-2.7459089504491701E-2</v>
      </c>
      <c r="X1084" s="151">
        <v>3.2935338511532999</v>
      </c>
      <c r="Y1084" s="149">
        <v>-4.9287208229753E-3</v>
      </c>
      <c r="Z1084" s="148">
        <v>4469506.74</v>
      </c>
      <c r="AA1084" s="149">
        <v>-9.23094141888334E-2</v>
      </c>
      <c r="AB1084" s="150">
        <v>1170137.95</v>
      </c>
      <c r="AC1084" s="149">
        <v>-3.2749209733542103E-2</v>
      </c>
      <c r="AD1084" s="150">
        <v>1366362.85</v>
      </c>
      <c r="AE1084" s="149">
        <v>-7.6751066508542395E-2</v>
      </c>
      <c r="AF1084" s="151">
        <v>3.8196408722578399</v>
      </c>
      <c r="AG1084" s="149">
        <v>-6.1576795857549597E-2</v>
      </c>
      <c r="AH1084" s="151">
        <v>3.2710979664003599</v>
      </c>
      <c r="AI1084" s="149">
        <v>-1.68517364233002E-2</v>
      </c>
      <c r="AJ1084" s="148">
        <v>11530227.529999999</v>
      </c>
      <c r="AK1084" s="149">
        <v>-4.3562205050317299E-2</v>
      </c>
      <c r="AL1084" s="150">
        <v>2974797.44</v>
      </c>
      <c r="AM1084" s="149">
        <v>1.0057702023581E-2</v>
      </c>
      <c r="AN1084" s="150">
        <v>3480708.65</v>
      </c>
      <c r="AO1084" s="149">
        <v>-4.8784077867254097E-2</v>
      </c>
      <c r="AP1084" s="151">
        <v>3.8759706375167502</v>
      </c>
      <c r="AQ1084" s="149">
        <v>-5.3085984064548598E-2</v>
      </c>
      <c r="AR1084" s="151">
        <v>3.3126092096217201</v>
      </c>
      <c r="AS1084" s="152">
        <v>5.4896818855057197E-3</v>
      </c>
    </row>
    <row r="1085" spans="1:45" x14ac:dyDescent="0.2">
      <c r="A1085" s="123"/>
      <c r="B1085" s="29"/>
      <c r="C1085" s="29"/>
      <c r="D1085" s="29"/>
      <c r="E1085" s="14" t="s">
        <v>323</v>
      </c>
      <c r="F1085" s="153">
        <v>258442.49</v>
      </c>
      <c r="G1085" s="154">
        <v>6.0867529568975502E-2</v>
      </c>
      <c r="H1085" s="155">
        <v>35806.82</v>
      </c>
      <c r="I1085" s="154">
        <v>-4.7518700190459902E-2</v>
      </c>
      <c r="J1085" s="155">
        <v>76153.33</v>
      </c>
      <c r="K1085" s="154">
        <v>-1.28541125693759E-2</v>
      </c>
      <c r="L1085" s="156">
        <v>7.2176889765692698</v>
      </c>
      <c r="M1085" s="154">
        <v>0.113793551412619</v>
      </c>
      <c r="N1085" s="156">
        <v>3.3937122644538298</v>
      </c>
      <c r="O1085" s="154">
        <v>7.4681607933591895E-2</v>
      </c>
      <c r="P1085" s="153">
        <v>760774.6</v>
      </c>
      <c r="Q1085" s="154">
        <v>5.8966791440291395E-4</v>
      </c>
      <c r="R1085" s="155">
        <v>106268.09</v>
      </c>
      <c r="S1085" s="154">
        <v>-9.4023036287131004E-2</v>
      </c>
      <c r="T1085" s="155">
        <v>223396.14</v>
      </c>
      <c r="U1085" s="154">
        <v>-8.7339298059463402E-2</v>
      </c>
      <c r="V1085" s="156">
        <v>7.1590126443413098</v>
      </c>
      <c r="W1085" s="154">
        <v>0.104431688653311</v>
      </c>
      <c r="X1085" s="156">
        <v>3.4054957261123699</v>
      </c>
      <c r="Y1085" s="154">
        <v>9.6343543429566206E-2</v>
      </c>
      <c r="Z1085" s="153">
        <v>1390986.18</v>
      </c>
      <c r="AA1085" s="154">
        <v>1.12976925579244E-3</v>
      </c>
      <c r="AB1085" s="155">
        <v>198891.44</v>
      </c>
      <c r="AC1085" s="154">
        <v>-6.3810618576688904E-2</v>
      </c>
      <c r="AD1085" s="155">
        <v>412781.62</v>
      </c>
      <c r="AE1085" s="154">
        <v>-6.6134258046376307E-2</v>
      </c>
      <c r="AF1085" s="156">
        <v>6.9936955557262799</v>
      </c>
      <c r="AG1085" s="154">
        <v>6.9366721222313896E-2</v>
      </c>
      <c r="AH1085" s="156">
        <v>3.3697871043773699</v>
      </c>
      <c r="AI1085" s="154">
        <v>7.2027513464038295E-2</v>
      </c>
      <c r="AJ1085" s="153">
        <v>3090095.78</v>
      </c>
      <c r="AK1085" s="154">
        <v>0.102743790243392</v>
      </c>
      <c r="AL1085" s="155">
        <v>449712.91</v>
      </c>
      <c r="AM1085" s="154">
        <v>3.7448102266146498E-2</v>
      </c>
      <c r="AN1085" s="155">
        <v>932642.18</v>
      </c>
      <c r="AO1085" s="154">
        <v>2.7614791148447601E-2</v>
      </c>
      <c r="AP1085" s="156">
        <v>6.8712632243535099</v>
      </c>
      <c r="AQ1085" s="154">
        <v>6.2938751186316297E-2</v>
      </c>
      <c r="AR1085" s="156">
        <v>3.3132704549133698</v>
      </c>
      <c r="AS1085" s="157">
        <v>7.3110079518202503E-2</v>
      </c>
    </row>
    <row r="1086" spans="1:45" x14ac:dyDescent="0.2">
      <c r="A1086" s="123"/>
      <c r="B1086" s="29"/>
      <c r="C1086" s="29"/>
      <c r="D1086" s="29"/>
      <c r="E1086" s="14" t="s">
        <v>324</v>
      </c>
      <c r="F1086" s="148">
        <v>384545.88</v>
      </c>
      <c r="G1086" s="149">
        <v>-4.6153932967072002E-3</v>
      </c>
      <c r="H1086" s="150">
        <v>76598.31</v>
      </c>
      <c r="I1086" s="149">
        <v>-1.9228393758727799E-3</v>
      </c>
      <c r="J1086" s="150">
        <v>111115.41</v>
      </c>
      <c r="K1086" s="149">
        <v>-3.32130948308174E-2</v>
      </c>
      <c r="L1086" s="151">
        <v>5.0202919620550404</v>
      </c>
      <c r="M1086" s="149">
        <v>-2.6977412439241899E-3</v>
      </c>
      <c r="N1086" s="151">
        <v>3.46077902245962</v>
      </c>
      <c r="O1086" s="149">
        <v>2.95801498564007E-2</v>
      </c>
      <c r="P1086" s="148">
        <v>1237842.6100000001</v>
      </c>
      <c r="Q1086" s="149">
        <v>-2.8008771522331499E-2</v>
      </c>
      <c r="R1086" s="150">
        <v>245470.61</v>
      </c>
      <c r="S1086" s="149">
        <v>-1.1662928251827E-2</v>
      </c>
      <c r="T1086" s="150">
        <v>362436.54</v>
      </c>
      <c r="U1086" s="149">
        <v>-4.6353769450060298E-2</v>
      </c>
      <c r="V1086" s="151">
        <v>5.0427324476848803</v>
      </c>
      <c r="W1086" s="149">
        <v>-1.65387333307166E-2</v>
      </c>
      <c r="X1086" s="151">
        <v>3.4153361302919398</v>
      </c>
      <c r="Y1086" s="149">
        <v>1.92366910705974E-2</v>
      </c>
      <c r="Z1086" s="148">
        <v>2278246.58</v>
      </c>
      <c r="AA1086" s="149">
        <v>-6.6124284014260799E-3</v>
      </c>
      <c r="AB1086" s="150">
        <v>452967.42</v>
      </c>
      <c r="AC1086" s="149">
        <v>8.5595911070127399E-4</v>
      </c>
      <c r="AD1086" s="150">
        <v>666357.29</v>
      </c>
      <c r="AE1086" s="149">
        <v>-2.61253646107431E-2</v>
      </c>
      <c r="AF1086" s="151">
        <v>5.0296036302125202</v>
      </c>
      <c r="AG1086" s="149">
        <v>-7.4620003449480596E-3</v>
      </c>
      <c r="AH1086" s="151">
        <v>3.4189564880426202</v>
      </c>
      <c r="AI1086" s="149">
        <v>2.00363943163154E-2</v>
      </c>
      <c r="AJ1086" s="148">
        <v>4699941.04</v>
      </c>
      <c r="AK1086" s="149">
        <v>0.16956767923773</v>
      </c>
      <c r="AL1086" s="150">
        <v>929816.31</v>
      </c>
      <c r="AM1086" s="149">
        <v>0.15600142069560299</v>
      </c>
      <c r="AN1086" s="150">
        <v>1380042.72</v>
      </c>
      <c r="AO1086" s="149">
        <v>0.13210394151279201</v>
      </c>
      <c r="AP1086" s="151">
        <v>5.0546984274775699</v>
      </c>
      <c r="AQ1086" s="149">
        <v>1.17355033473606E-2</v>
      </c>
      <c r="AR1086" s="151">
        <v>3.40564894976584</v>
      </c>
      <c r="AS1086" s="152">
        <v>3.3092136111526997E-2</v>
      </c>
    </row>
    <row r="1087" spans="1:45" x14ac:dyDescent="0.2">
      <c r="A1087" s="123"/>
      <c r="B1087" s="29"/>
      <c r="C1087" s="29"/>
      <c r="D1087" s="29"/>
      <c r="E1087" s="14" t="s">
        <v>325</v>
      </c>
      <c r="F1087" s="153">
        <v>564316.47</v>
      </c>
      <c r="G1087" s="154">
        <v>4.7935260103756303E-2</v>
      </c>
      <c r="H1087" s="155">
        <v>84718.51</v>
      </c>
      <c r="I1087" s="154">
        <v>0.111149715236646</v>
      </c>
      <c r="J1087" s="155">
        <v>158347.89000000001</v>
      </c>
      <c r="K1087" s="154">
        <v>1.4071412968362699E-2</v>
      </c>
      <c r="L1087" s="156">
        <v>6.6610764282799604</v>
      </c>
      <c r="M1087" s="154">
        <v>-5.6891033013878503E-2</v>
      </c>
      <c r="N1087" s="156">
        <v>3.5637763787063998</v>
      </c>
      <c r="O1087" s="154">
        <v>3.3393947114896197E-2</v>
      </c>
      <c r="P1087" s="153">
        <v>1889142.98</v>
      </c>
      <c r="Q1087" s="154">
        <v>5.52020961240373E-2</v>
      </c>
      <c r="R1087" s="155">
        <v>289573.7</v>
      </c>
      <c r="S1087" s="154">
        <v>0.16704215440072301</v>
      </c>
      <c r="T1087" s="155">
        <v>543556.84</v>
      </c>
      <c r="U1087" s="154">
        <v>1.5361551679328501E-2</v>
      </c>
      <c r="V1087" s="156">
        <v>6.5238762359979496</v>
      </c>
      <c r="W1087" s="154">
        <v>-9.5832063867577699E-2</v>
      </c>
      <c r="X1087" s="156">
        <v>3.4755205729726399</v>
      </c>
      <c r="Y1087" s="154">
        <v>3.9237791089110699E-2</v>
      </c>
      <c r="Z1087" s="153">
        <v>3466853.93</v>
      </c>
      <c r="AA1087" s="154">
        <v>6.1398927681070498E-2</v>
      </c>
      <c r="AB1087" s="155">
        <v>529651.29</v>
      </c>
      <c r="AC1087" s="154">
        <v>0.18272533866246601</v>
      </c>
      <c r="AD1087" s="155">
        <v>992924</v>
      </c>
      <c r="AE1087" s="154">
        <v>1.9337407278751401E-2</v>
      </c>
      <c r="AF1087" s="156">
        <v>6.5455404252862301</v>
      </c>
      <c r="AG1087" s="154">
        <v>-0.10258206788619401</v>
      </c>
      <c r="AH1087" s="156">
        <v>3.4915602100462899</v>
      </c>
      <c r="AI1087" s="154">
        <v>4.1263589565115298E-2</v>
      </c>
      <c r="AJ1087" s="153">
        <v>7162550.1299999999</v>
      </c>
      <c r="AK1087" s="154">
        <v>8.4641781125708707E-2</v>
      </c>
      <c r="AL1087" s="155">
        <v>1057123.92</v>
      </c>
      <c r="AM1087" s="154">
        <v>0.22785542404446399</v>
      </c>
      <c r="AN1087" s="155">
        <v>2044691.68</v>
      </c>
      <c r="AO1087" s="154">
        <v>5.3193932407987199E-2</v>
      </c>
      <c r="AP1087" s="156">
        <v>6.7755066312377101</v>
      </c>
      <c r="AQ1087" s="154">
        <v>-0.116637219752648</v>
      </c>
      <c r="AR1087" s="156">
        <v>3.50299764021146</v>
      </c>
      <c r="AS1087" s="157">
        <v>2.9859504266056901E-2</v>
      </c>
    </row>
    <row r="1088" spans="1:45" x14ac:dyDescent="0.2">
      <c r="A1088" s="123"/>
      <c r="B1088" s="29"/>
      <c r="C1088" s="29"/>
      <c r="D1088" s="29"/>
      <c r="E1088" s="14" t="s">
        <v>326</v>
      </c>
      <c r="F1088" s="148">
        <v>592222.76</v>
      </c>
      <c r="G1088" s="149">
        <v>0.14543114996152201</v>
      </c>
      <c r="H1088" s="150">
        <v>140077.71</v>
      </c>
      <c r="I1088" s="149">
        <v>9.3973107720860205E-2</v>
      </c>
      <c r="J1088" s="150">
        <v>174889.68</v>
      </c>
      <c r="K1088" s="149">
        <v>0.11571153614283</v>
      </c>
      <c r="L1088" s="151">
        <v>4.2278158316551604</v>
      </c>
      <c r="M1088" s="149">
        <v>4.7037757946232502E-2</v>
      </c>
      <c r="N1088" s="151">
        <v>3.3862647584465799</v>
      </c>
      <c r="O1088" s="149">
        <v>2.66373635621238E-2</v>
      </c>
      <c r="P1088" s="148">
        <v>1877814.42</v>
      </c>
      <c r="Q1088" s="149">
        <v>0.119771472009157</v>
      </c>
      <c r="R1088" s="150">
        <v>443174.53</v>
      </c>
      <c r="S1088" s="149">
        <v>8.7112814919322296E-2</v>
      </c>
      <c r="T1088" s="150">
        <v>552885.77</v>
      </c>
      <c r="U1088" s="149">
        <v>8.5602372356510303E-2</v>
      </c>
      <c r="V1088" s="151">
        <v>4.2371893980459596</v>
      </c>
      <c r="W1088" s="149">
        <v>3.0041644842774402E-2</v>
      </c>
      <c r="X1088" s="151">
        <v>3.3963876842046399</v>
      </c>
      <c r="Y1088" s="149">
        <v>3.14747835144061E-2</v>
      </c>
      <c r="Z1088" s="148">
        <v>3600864.87</v>
      </c>
      <c r="AA1088" s="149">
        <v>0.18586359543452299</v>
      </c>
      <c r="AB1088" s="150">
        <v>838332.39</v>
      </c>
      <c r="AC1088" s="149">
        <v>0.10689135045958099</v>
      </c>
      <c r="AD1088" s="150">
        <v>1057051.04</v>
      </c>
      <c r="AE1088" s="149">
        <v>0.13340762352560101</v>
      </c>
      <c r="AF1088" s="151">
        <v>4.2952710797682503</v>
      </c>
      <c r="AG1088" s="149">
        <v>7.1345977129691707E-2</v>
      </c>
      <c r="AH1088" s="151">
        <v>3.4065193956954101</v>
      </c>
      <c r="AI1088" s="149">
        <v>4.6281647326273802E-2</v>
      </c>
      <c r="AJ1088" s="148">
        <v>7222426.7599999998</v>
      </c>
      <c r="AK1088" s="149">
        <v>0.24939634775212499</v>
      </c>
      <c r="AL1088" s="150">
        <v>1674613.35</v>
      </c>
      <c r="AM1088" s="149">
        <v>9.3566733241620195E-2</v>
      </c>
      <c r="AN1088" s="150">
        <v>2142827.2799999998</v>
      </c>
      <c r="AO1088" s="149">
        <v>0.18870486030088701</v>
      </c>
      <c r="AP1088" s="151">
        <v>4.3128921431326201</v>
      </c>
      <c r="AQ1088" s="149">
        <v>0.14249666689163501</v>
      </c>
      <c r="AR1088" s="151">
        <v>3.3705127927996101</v>
      </c>
      <c r="AS1088" s="152">
        <v>5.1056817783915798E-2</v>
      </c>
    </row>
    <row r="1089" spans="1:45" x14ac:dyDescent="0.2">
      <c r="A1089" s="123"/>
      <c r="B1089" s="29"/>
      <c r="C1089" s="29"/>
      <c r="D1089" s="29"/>
      <c r="E1089" s="14" t="s">
        <v>327</v>
      </c>
      <c r="F1089" s="153">
        <v>4797212.3600000003</v>
      </c>
      <c r="G1089" s="154">
        <v>0.122138700467834</v>
      </c>
      <c r="H1089" s="155">
        <v>1022773.65</v>
      </c>
      <c r="I1089" s="154">
        <v>0.14247433005273799</v>
      </c>
      <c r="J1089" s="155">
        <v>1617834.63</v>
      </c>
      <c r="K1089" s="154">
        <v>0.147002745976964</v>
      </c>
      <c r="L1089" s="156">
        <v>4.69039494711269</v>
      </c>
      <c r="M1089" s="154">
        <v>-1.7799638074989299E-2</v>
      </c>
      <c r="N1089" s="156">
        <v>2.9652056341506299</v>
      </c>
      <c r="O1089" s="154">
        <v>-2.1677407134672901E-2</v>
      </c>
      <c r="P1089" s="153">
        <v>14448943.75</v>
      </c>
      <c r="Q1089" s="154">
        <v>6.4345754467294305E-2</v>
      </c>
      <c r="R1089" s="155">
        <v>3233009.08</v>
      </c>
      <c r="S1089" s="154">
        <v>0.11513895318396</v>
      </c>
      <c r="T1089" s="155">
        <v>5054233.9800000004</v>
      </c>
      <c r="U1089" s="154">
        <v>8.6260883662538201E-2</v>
      </c>
      <c r="V1089" s="156">
        <v>4.4691936807056498</v>
      </c>
      <c r="W1089" s="154">
        <v>-4.5548761947235103E-2</v>
      </c>
      <c r="X1089" s="156">
        <v>2.85878014495878</v>
      </c>
      <c r="Y1089" s="154">
        <v>-2.0174830489479399E-2</v>
      </c>
      <c r="Z1089" s="153">
        <v>26811211.59</v>
      </c>
      <c r="AA1089" s="154">
        <v>7.0486226378710604E-2</v>
      </c>
      <c r="AB1089" s="155">
        <v>5937717.7000000002</v>
      </c>
      <c r="AC1089" s="154">
        <v>0.11612304510391699</v>
      </c>
      <c r="AD1089" s="155">
        <v>9249657.2100000009</v>
      </c>
      <c r="AE1089" s="154">
        <v>8.3532069753248298E-2</v>
      </c>
      <c r="AF1089" s="156">
        <v>4.5154069197328104</v>
      </c>
      <c r="AG1089" s="154">
        <v>-4.0888698540363602E-2</v>
      </c>
      <c r="AH1089" s="156">
        <v>2.8986167791184601</v>
      </c>
      <c r="AI1089" s="154">
        <v>-1.20401082152637E-2</v>
      </c>
      <c r="AJ1089" s="153">
        <v>57587535.600000001</v>
      </c>
      <c r="AK1089" s="154">
        <v>0.120269997626957</v>
      </c>
      <c r="AL1089" s="155">
        <v>12508158.470000001</v>
      </c>
      <c r="AM1089" s="154">
        <v>0.112328160182154</v>
      </c>
      <c r="AN1089" s="155">
        <v>19546957.379999999</v>
      </c>
      <c r="AO1089" s="154">
        <v>8.8166284925834101E-2</v>
      </c>
      <c r="AP1089" s="156">
        <v>4.6039979216860702</v>
      </c>
      <c r="AQ1089" s="154">
        <v>7.1398331257763997E-3</v>
      </c>
      <c r="AR1089" s="156">
        <v>2.9461125064365401</v>
      </c>
      <c r="AS1089" s="157">
        <v>2.9502579840829098E-2</v>
      </c>
    </row>
    <row r="1091" spans="1:45" s="132" customFormat="1" ht="18.75" x14ac:dyDescent="0.2">
      <c r="A1091" s="131" t="s">
        <v>114</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6" bestFit="1" customWidth="1"/>
    <col min="2" max="2" width="19.42578125" style="66" bestFit="1" customWidth="1"/>
    <col min="3" max="3" width="13.5703125" style="66" bestFit="1" customWidth="1"/>
    <col min="4" max="4" width="18" style="66" bestFit="1" customWidth="1"/>
    <col min="5" max="5" width="15.85546875" style="69" bestFit="1" customWidth="1"/>
    <col min="6" max="6" width="10.5703125" style="70" bestFit="1" customWidth="1"/>
    <col min="7" max="7" width="15.85546875" style="69" bestFit="1" customWidth="1"/>
    <col min="8" max="8" width="10.5703125" style="70" bestFit="1" customWidth="1"/>
    <col min="9" max="9" width="16.85546875" style="69" bestFit="1" customWidth="1"/>
    <col min="10" max="10" width="10.5703125" style="70" bestFit="1" customWidth="1"/>
    <col min="11" max="11" width="16.85546875" style="69" bestFit="1" customWidth="1"/>
    <col min="12" max="12" width="10.5703125" style="70" bestFit="1" customWidth="1"/>
    <col min="13" max="13" width="10" style="66" bestFit="1" customWidth="1"/>
    <col min="14"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58" t="s">
        <v>18</v>
      </c>
      <c r="B1" s="158"/>
      <c r="C1" s="158"/>
      <c r="D1" s="158"/>
      <c r="E1" s="158"/>
      <c r="F1" s="158"/>
      <c r="G1" s="158"/>
      <c r="H1" s="158"/>
      <c r="I1" s="158"/>
      <c r="J1" s="158"/>
      <c r="K1" s="158"/>
      <c r="L1" s="158"/>
      <c r="N1" s="67"/>
      <c r="O1" s="67"/>
      <c r="P1" s="67"/>
      <c r="R1" s="66"/>
      <c r="S1" s="66"/>
      <c r="T1" s="66"/>
      <c r="U1" s="66"/>
      <c r="V1" s="66"/>
      <c r="W1" s="66"/>
      <c r="X1" s="66"/>
      <c r="Y1" s="66"/>
    </row>
    <row r="2" spans="1:25" ht="16.5" customHeight="1" x14ac:dyDescent="0.2">
      <c r="A2" s="159" t="s">
        <v>339</v>
      </c>
      <c r="B2" s="159"/>
      <c r="C2" s="159"/>
      <c r="D2" s="159"/>
      <c r="E2" s="159"/>
      <c r="F2" s="159"/>
      <c r="G2" s="159"/>
      <c r="H2" s="159"/>
      <c r="I2" s="159"/>
      <c r="J2" s="159"/>
      <c r="K2" s="159"/>
      <c r="L2" s="159"/>
      <c r="N2" s="67"/>
      <c r="O2" s="67"/>
      <c r="P2" s="67"/>
      <c r="R2" s="66"/>
      <c r="S2" s="66"/>
      <c r="T2" s="66"/>
      <c r="U2" s="66"/>
      <c r="V2" s="66"/>
      <c r="W2" s="66"/>
      <c r="X2" s="66"/>
      <c r="Y2" s="66"/>
    </row>
    <row r="3" spans="1:25" ht="16.5" customHeight="1" x14ac:dyDescent="0.2">
      <c r="A3" s="159" t="str">
        <f>+CONCATENATE("PERIOD ENDING ",TEXT(DATA!B1,"mm/dd/yyyy")," VS YAGO")</f>
        <v>PERIOD ENDING 04/20/2014 VS YAGO</v>
      </c>
      <c r="B3" s="159"/>
      <c r="C3" s="159"/>
      <c r="D3" s="159"/>
      <c r="E3" s="159"/>
      <c r="F3" s="159"/>
      <c r="G3" s="159"/>
      <c r="H3" s="159"/>
      <c r="I3" s="159"/>
      <c r="J3" s="159"/>
      <c r="K3" s="159"/>
      <c r="L3" s="159"/>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60" t="s">
        <v>13</v>
      </c>
      <c r="F5" s="160"/>
      <c r="G5" s="161" t="s">
        <v>14</v>
      </c>
      <c r="H5" s="162"/>
      <c r="I5" s="163" t="s">
        <v>15</v>
      </c>
      <c r="J5" s="164"/>
      <c r="K5" s="165" t="s">
        <v>16</v>
      </c>
      <c r="L5" s="165"/>
      <c r="R5" s="66"/>
      <c r="S5" s="66"/>
      <c r="T5" s="66"/>
      <c r="U5" s="66"/>
      <c r="V5" s="66"/>
      <c r="W5" s="66"/>
      <c r="X5" s="66"/>
      <c r="Y5" s="66"/>
    </row>
    <row r="6" spans="1:25" x14ac:dyDescent="0.2">
      <c r="A6" s="71" t="s">
        <v>99</v>
      </c>
      <c r="B6" s="71" t="s">
        <v>100</v>
      </c>
      <c r="C6" s="71" t="s">
        <v>101</v>
      </c>
      <c r="D6" s="71" t="s">
        <v>115</v>
      </c>
      <c r="E6" s="72" t="s">
        <v>17</v>
      </c>
      <c r="F6" s="73" t="s">
        <v>157</v>
      </c>
      <c r="G6" s="74" t="s">
        <v>17</v>
      </c>
      <c r="H6" s="73" t="s">
        <v>157</v>
      </c>
      <c r="I6" s="74" t="s">
        <v>17</v>
      </c>
      <c r="J6" s="73" t="s">
        <v>157</v>
      </c>
      <c r="K6" s="72" t="s">
        <v>17</v>
      </c>
      <c r="L6" s="73" t="s">
        <v>157</v>
      </c>
      <c r="R6" s="66"/>
      <c r="S6" s="66"/>
      <c r="T6" s="66"/>
      <c r="U6" s="66"/>
      <c r="V6" s="66"/>
      <c r="W6" s="66"/>
      <c r="X6" s="66"/>
      <c r="Y6" s="66"/>
    </row>
    <row r="7" spans="1:25" x14ac:dyDescent="0.2">
      <c r="A7" s="103" t="s">
        <v>67</v>
      </c>
      <c r="B7" s="103" t="s">
        <v>21</v>
      </c>
      <c r="C7" s="104" t="s">
        <v>0</v>
      </c>
      <c r="D7" s="104" t="s">
        <v>319</v>
      </c>
      <c r="E7" s="105">
        <f>+IF(ISNUMBER(DATA!I57),DATA!I57,"n/a")</f>
        <v>516305977.74000001</v>
      </c>
      <c r="F7" s="106">
        <f>+IF(ISNUMBER(DATA!W57),DATA!W57,"n/a")</f>
        <v>6.7023037441556715E-2</v>
      </c>
      <c r="G7" s="105">
        <f>+IF(ISNUMBER(DATA!M57),DATA!M57,"n/a")</f>
        <v>1615297645.21</v>
      </c>
      <c r="H7" s="106">
        <f>+IF(ISNUMBER(DATA!X57),DATA!X57,"n/a")</f>
        <v>5.0103405595184843E-2</v>
      </c>
      <c r="I7" s="105">
        <f>+IF(ISNUMBER(DATA!Q57),DATA!Q57,"n/a")</f>
        <v>3131384948.4699998</v>
      </c>
      <c r="J7" s="106">
        <f>+IF(ISNUMBER(DATA!Y57),DATA!Y57,"n/a")</f>
        <v>6.7699554419857588E-2</v>
      </c>
      <c r="K7" s="105">
        <f>+IF(ISNUMBER(DATA!U57),DATA!U57,"n/a")</f>
        <v>6441092414.8800001</v>
      </c>
      <c r="L7" s="106">
        <f>+IF(ISNUMBER(DATA!Z57),DATA!Z57,"n/a")</f>
        <v>7.54520830330839E-2</v>
      </c>
      <c r="M7" s="78"/>
      <c r="N7" s="78"/>
      <c r="O7" s="79"/>
      <c r="P7" s="67"/>
      <c r="Q7" s="67"/>
      <c r="R7" s="66"/>
      <c r="S7" s="66"/>
      <c r="T7" s="66"/>
      <c r="U7" s="66"/>
      <c r="V7" s="66"/>
      <c r="W7" s="66"/>
      <c r="X7" s="66"/>
      <c r="Y7" s="66"/>
    </row>
    <row r="8" spans="1:25" x14ac:dyDescent="0.2">
      <c r="A8" s="103" t="s">
        <v>67</v>
      </c>
      <c r="B8" s="103" t="s">
        <v>21</v>
      </c>
      <c r="C8" s="104" t="s">
        <v>0</v>
      </c>
      <c r="D8" s="104" t="s">
        <v>320</v>
      </c>
      <c r="E8" s="105">
        <f>+IF(ISNUMBER(DATA!I58),DATA!I58,"n/a")</f>
        <v>641596746.10000002</v>
      </c>
      <c r="F8" s="106">
        <f>+IF(ISNUMBER(DATA!W58),DATA!W58,"n/a")</f>
        <v>8.0086190538054269E-2</v>
      </c>
      <c r="G8" s="105">
        <f>+IF(ISNUMBER(DATA!M58),DATA!M58,"n/a")</f>
        <v>1984079844.4300001</v>
      </c>
      <c r="H8" s="106">
        <f>+IF(ISNUMBER(DATA!X58),DATA!X58,"n/a")</f>
        <v>5.9462644666879748E-2</v>
      </c>
      <c r="I8" s="105">
        <f>+IF(ISNUMBER(DATA!Q58),DATA!Q58,"n/a")</f>
        <v>3799229257.5900002</v>
      </c>
      <c r="J8" s="106">
        <f>+IF(ISNUMBER(DATA!Y58),DATA!Y58,"n/a")</f>
        <v>5.1087906258899911E-2</v>
      </c>
      <c r="K8" s="105">
        <f>+IF(ISNUMBER(DATA!U58),DATA!U58,"n/a")</f>
        <v>7849422843.2799997</v>
      </c>
      <c r="L8" s="106">
        <f>+IF(ISNUMBER(DATA!Z58),DATA!Z58,"n/a")</f>
        <v>5.2584008337411378E-2</v>
      </c>
      <c r="M8" s="78"/>
      <c r="N8" s="78"/>
      <c r="O8" s="79"/>
      <c r="P8" s="67"/>
      <c r="Q8" s="67"/>
      <c r="R8" s="66"/>
      <c r="S8" s="66"/>
      <c r="T8" s="66"/>
      <c r="U8" s="66"/>
      <c r="V8" s="66"/>
      <c r="W8" s="66"/>
      <c r="X8" s="66"/>
      <c r="Y8" s="66"/>
    </row>
    <row r="9" spans="1:25" x14ac:dyDescent="0.2">
      <c r="A9" s="103" t="s">
        <v>67</v>
      </c>
      <c r="B9" s="103" t="s">
        <v>21</v>
      </c>
      <c r="C9" s="104" t="s">
        <v>0</v>
      </c>
      <c r="D9" s="104" t="s">
        <v>321</v>
      </c>
      <c r="E9" s="105">
        <f>+IF(ISNUMBER(DATA!I59),DATA!I59,"n/a")</f>
        <v>583233603.73000002</v>
      </c>
      <c r="F9" s="106">
        <f>+IF(ISNUMBER(DATA!W59),DATA!W59,"n/a")</f>
        <v>7.3950050880680032E-2</v>
      </c>
      <c r="G9" s="105">
        <f>+IF(ISNUMBER(DATA!M59),DATA!M59,"n/a")</f>
        <v>1822227277.8099999</v>
      </c>
      <c r="H9" s="106">
        <f>+IF(ISNUMBER(DATA!X59),DATA!X59,"n/a")</f>
        <v>6.1409887867698985E-2</v>
      </c>
      <c r="I9" s="105">
        <f>+IF(ISNUMBER(DATA!Q59),DATA!Q59,"n/a")</f>
        <v>3459634253.1900001</v>
      </c>
      <c r="J9" s="106">
        <f>+IF(ISNUMBER(DATA!Y59),DATA!Y59,"n/a")</f>
        <v>5.7248083108118658E-2</v>
      </c>
      <c r="K9" s="105">
        <f>+IF(ISNUMBER(DATA!U59),DATA!U59,"n/a")</f>
        <v>7052280489.1199999</v>
      </c>
      <c r="L9" s="106">
        <f>+IF(ISNUMBER(DATA!Z59),DATA!Z59,"n/a")</f>
        <v>5.5577168266620222E-2</v>
      </c>
      <c r="M9" s="78"/>
      <c r="N9" s="78"/>
      <c r="O9" s="79"/>
      <c r="P9" s="67"/>
      <c r="Q9" s="67"/>
      <c r="R9" s="66"/>
      <c r="S9" s="66"/>
      <c r="T9" s="66"/>
      <c r="U9" s="66"/>
      <c r="V9" s="66"/>
      <c r="W9" s="66"/>
      <c r="X9" s="66"/>
      <c r="Y9" s="66"/>
    </row>
    <row r="10" spans="1:25" x14ac:dyDescent="0.2">
      <c r="A10" s="103" t="s">
        <v>67</v>
      </c>
      <c r="B10" s="103" t="s">
        <v>21</v>
      </c>
      <c r="C10" s="104" t="s">
        <v>0</v>
      </c>
      <c r="D10" s="104" t="s">
        <v>322</v>
      </c>
      <c r="E10" s="105">
        <f>+IF(ISNUMBER(DATA!I60),DATA!I60,"n/a")</f>
        <v>929690035.87</v>
      </c>
      <c r="F10" s="106">
        <f>+IF(ISNUMBER(DATA!W60),DATA!W60,"n/a")</f>
        <v>5.1306126932866E-2</v>
      </c>
      <c r="G10" s="105">
        <f>+IF(ISNUMBER(DATA!M60),DATA!M60,"n/a")</f>
        <v>2897695291.4099998</v>
      </c>
      <c r="H10" s="106">
        <f>+IF(ISNUMBER(DATA!X60),DATA!X60,"n/a")</f>
        <v>3.8790359307480593E-2</v>
      </c>
      <c r="I10" s="105">
        <f>+IF(ISNUMBER(DATA!Q60),DATA!Q60,"n/a")</f>
        <v>5583106684.1599998</v>
      </c>
      <c r="J10" s="106">
        <f>+IF(ISNUMBER(DATA!Y60),DATA!Y60,"n/a")</f>
        <v>3.7117441400519986E-2</v>
      </c>
      <c r="K10" s="105">
        <f>+IF(ISNUMBER(DATA!U60),DATA!U60,"n/a")</f>
        <v>11618389767.379999</v>
      </c>
      <c r="L10" s="106">
        <f>+IF(ISNUMBER(DATA!Z60),DATA!Z60,"n/a")</f>
        <v>4.8271159218210132E-2</v>
      </c>
      <c r="M10" s="78"/>
      <c r="N10" s="78"/>
      <c r="O10" s="79"/>
      <c r="P10" s="67"/>
      <c r="Q10" s="67"/>
      <c r="R10" s="66"/>
      <c r="S10" s="66"/>
      <c r="T10" s="66"/>
      <c r="U10" s="66"/>
      <c r="V10" s="66"/>
      <c r="W10" s="66"/>
      <c r="X10" s="66"/>
      <c r="Y10" s="66"/>
    </row>
    <row r="11" spans="1:25" x14ac:dyDescent="0.2">
      <c r="A11" s="103" t="s">
        <v>67</v>
      </c>
      <c r="B11" s="103" t="s">
        <v>21</v>
      </c>
      <c r="C11" s="104" t="s">
        <v>0</v>
      </c>
      <c r="D11" s="104" t="s">
        <v>323</v>
      </c>
      <c r="E11" s="105">
        <f>+IF(ISNUMBER(DATA!I61),DATA!I61,"n/a")</f>
        <v>350602534.35000002</v>
      </c>
      <c r="F11" s="106">
        <f>+IF(ISNUMBER(DATA!W61),DATA!W61,"n/a")</f>
        <v>8.3647572342427909E-2</v>
      </c>
      <c r="G11" s="105">
        <f>+IF(ISNUMBER(DATA!M61),DATA!M61,"n/a")</f>
        <v>1074707254.51</v>
      </c>
      <c r="H11" s="106">
        <f>+IF(ISNUMBER(DATA!X61),DATA!X61,"n/a")</f>
        <v>6.4320168446789935E-2</v>
      </c>
      <c r="I11" s="105">
        <f>+IF(ISNUMBER(DATA!Q61),DATA!Q61,"n/a")</f>
        <v>2079984540.8599999</v>
      </c>
      <c r="J11" s="106">
        <f>+IF(ISNUMBER(DATA!Y61),DATA!Y61,"n/a")</f>
        <v>6.5230520784593793E-2</v>
      </c>
      <c r="K11" s="105">
        <f>+IF(ISNUMBER(DATA!U61),DATA!U61,"n/a")</f>
        <v>4334197075.8699999</v>
      </c>
      <c r="L11" s="106">
        <f>+IF(ISNUMBER(DATA!Z61),DATA!Z61,"n/a")</f>
        <v>6.1164382761216884E-2</v>
      </c>
      <c r="M11" s="78"/>
      <c r="N11" s="78"/>
      <c r="O11" s="79"/>
      <c r="P11" s="67"/>
      <c r="Q11" s="67"/>
      <c r="R11" s="66"/>
      <c r="S11" s="66"/>
      <c r="T11" s="66"/>
      <c r="U11" s="66"/>
      <c r="V11" s="66"/>
      <c r="W11" s="66"/>
      <c r="X11" s="66"/>
      <c r="Y11" s="66"/>
    </row>
    <row r="12" spans="1:25" x14ac:dyDescent="0.2">
      <c r="A12" s="103" t="s">
        <v>67</v>
      </c>
      <c r="B12" s="103" t="s">
        <v>21</v>
      </c>
      <c r="C12" s="104" t="s">
        <v>0</v>
      </c>
      <c r="D12" s="104" t="s">
        <v>324</v>
      </c>
      <c r="E12" s="105">
        <f>+IF(ISNUMBER(DATA!I62),DATA!I62,"n/a")</f>
        <v>503932636.10000002</v>
      </c>
      <c r="F12" s="106">
        <f>+IF(ISNUMBER(DATA!W62),DATA!W62,"n/a")</f>
        <v>5.2926424615310504E-2</v>
      </c>
      <c r="G12" s="105">
        <f>+IF(ISNUMBER(DATA!M62),DATA!M62,"n/a")</f>
        <v>1575571313</v>
      </c>
      <c r="H12" s="106">
        <f>+IF(ISNUMBER(DATA!X62),DATA!X62,"n/a")</f>
        <v>4.4357661085466946E-2</v>
      </c>
      <c r="I12" s="105">
        <f>+IF(ISNUMBER(DATA!Q62),DATA!Q62,"n/a")</f>
        <v>3024341731.4099998</v>
      </c>
      <c r="J12" s="106">
        <f>+IF(ISNUMBER(DATA!Y62),DATA!Y62,"n/a")</f>
        <v>4.9548079120847723E-2</v>
      </c>
      <c r="K12" s="105">
        <f>+IF(ISNUMBER(DATA!U62),DATA!U62,"n/a")</f>
        <v>6197323380.5500002</v>
      </c>
      <c r="L12" s="106">
        <f>+IF(ISNUMBER(DATA!Z62),DATA!Z62,"n/a")</f>
        <v>5.1302417983333765E-2</v>
      </c>
      <c r="M12" s="78"/>
      <c r="N12" s="78"/>
      <c r="O12" s="79"/>
      <c r="P12" s="67"/>
      <c r="Q12" s="67"/>
      <c r="R12" s="66"/>
      <c r="S12" s="66"/>
      <c r="T12" s="66"/>
      <c r="U12" s="66"/>
      <c r="V12" s="66"/>
      <c r="W12" s="66"/>
      <c r="X12" s="66"/>
      <c r="Y12" s="66"/>
    </row>
    <row r="13" spans="1:25" x14ac:dyDescent="0.2">
      <c r="A13" s="103" t="s">
        <v>67</v>
      </c>
      <c r="B13" s="103" t="s">
        <v>21</v>
      </c>
      <c r="C13" s="104" t="s">
        <v>0</v>
      </c>
      <c r="D13" s="104" t="s">
        <v>325</v>
      </c>
      <c r="E13" s="105">
        <f>+IF(ISNUMBER(DATA!I63),DATA!I63,"n/a")</f>
        <v>685080665.45000005</v>
      </c>
      <c r="F13" s="106">
        <f>+IF(ISNUMBER(DATA!W63),DATA!W63,"n/a")</f>
        <v>6.1900726020439924E-2</v>
      </c>
      <c r="G13" s="105">
        <f>+IF(ISNUMBER(DATA!M63),DATA!M63,"n/a")</f>
        <v>2229800139.5700002</v>
      </c>
      <c r="H13" s="106">
        <f>+IF(ISNUMBER(DATA!X63),DATA!X63,"n/a")</f>
        <v>7.2824081595026555E-2</v>
      </c>
      <c r="I13" s="105">
        <f>+IF(ISNUMBER(DATA!Q63),DATA!Q63,"n/a")</f>
        <v>4203280872.9299998</v>
      </c>
      <c r="J13" s="106">
        <f>+IF(ISNUMBER(DATA!Y63),DATA!Y63,"n/a")</f>
        <v>6.1070538304724691E-2</v>
      </c>
      <c r="K13" s="105">
        <f>+IF(ISNUMBER(DATA!U63),DATA!U63,"n/a")</f>
        <v>8379740398.0900002</v>
      </c>
      <c r="L13" s="106">
        <f>+IF(ISNUMBER(DATA!Z63),DATA!Z63,"n/a")</f>
        <v>6.4670562923506938E-2</v>
      </c>
      <c r="M13" s="78"/>
      <c r="N13" s="78"/>
      <c r="O13" s="79"/>
      <c r="P13" s="67"/>
      <c r="Q13" s="67"/>
      <c r="R13" s="66"/>
      <c r="S13" s="66"/>
      <c r="T13" s="66"/>
      <c r="U13" s="66"/>
      <c r="V13" s="66"/>
      <c r="W13" s="66"/>
      <c r="X13" s="66"/>
      <c r="Y13" s="66"/>
    </row>
    <row r="14" spans="1:25" x14ac:dyDescent="0.2">
      <c r="A14" s="103" t="s">
        <v>67</v>
      </c>
      <c r="B14" s="103" t="s">
        <v>21</v>
      </c>
      <c r="C14" s="104" t="s">
        <v>0</v>
      </c>
      <c r="D14" s="104" t="s">
        <v>326</v>
      </c>
      <c r="E14" s="105">
        <f>+IF(ISNUMBER(DATA!I64),DATA!I64,"n/a")</f>
        <v>549590750.55999994</v>
      </c>
      <c r="F14" s="106">
        <f>+IF(ISNUMBER(DATA!W64),DATA!W64,"n/a")</f>
        <v>9.697798174634141E-2</v>
      </c>
      <c r="G14" s="105">
        <f>+IF(ISNUMBER(DATA!M64),DATA!M64,"n/a")</f>
        <v>1716039647.52</v>
      </c>
      <c r="H14" s="106">
        <f>+IF(ISNUMBER(DATA!X64),DATA!X64,"n/a")</f>
        <v>8.1137638561199987E-2</v>
      </c>
      <c r="I14" s="105">
        <f>+IF(ISNUMBER(DATA!Q64),DATA!Q64,"n/a")</f>
        <v>3299180702.48</v>
      </c>
      <c r="J14" s="106">
        <f>+IF(ISNUMBER(DATA!Y64),DATA!Y64,"n/a")</f>
        <v>9.0141775456566806E-2</v>
      </c>
      <c r="K14" s="105">
        <f>+IF(ISNUMBER(DATA!U64),DATA!U64,"n/a")</f>
        <v>6772888803.9200001</v>
      </c>
      <c r="L14" s="106">
        <f>+IF(ISNUMBER(DATA!Z64),DATA!Z64,"n/a")</f>
        <v>8.8616053107544543E-2</v>
      </c>
      <c r="M14" s="78"/>
      <c r="N14" s="78"/>
      <c r="O14" s="79"/>
      <c r="P14" s="67"/>
      <c r="Q14" s="67"/>
      <c r="R14" s="66"/>
      <c r="S14" s="66"/>
      <c r="T14" s="66"/>
      <c r="U14" s="66"/>
      <c r="V14" s="66"/>
      <c r="W14" s="66"/>
      <c r="X14" s="66"/>
      <c r="Y14" s="66"/>
    </row>
    <row r="15" spans="1:25" x14ac:dyDescent="0.2">
      <c r="A15" s="103" t="s">
        <v>67</v>
      </c>
      <c r="B15" s="103" t="s">
        <v>21</v>
      </c>
      <c r="C15" s="104" t="s">
        <v>0</v>
      </c>
      <c r="D15" s="104" t="s">
        <v>327</v>
      </c>
      <c r="E15" s="105">
        <f>+IF(ISNUMBER(DATA!I65),DATA!I65,"n/a")</f>
        <v>4760032948.0500002</v>
      </c>
      <c r="F15" s="106">
        <f>+IF(ISNUMBER(DATA!W65),DATA!W65,"n/a")</f>
        <v>6.8809886559886083E-2</v>
      </c>
      <c r="G15" s="105">
        <f>+IF(ISNUMBER(DATA!M65),DATA!M65,"n/a")</f>
        <v>14915418411.23</v>
      </c>
      <c r="H15" s="106">
        <f>+IF(ISNUMBER(DATA!X65),DATA!X65,"n/a")</f>
        <v>5.7730376072161478E-2</v>
      </c>
      <c r="I15" s="105">
        <f>+IF(ISNUMBER(DATA!Q65),DATA!Q65,"n/a")</f>
        <v>28580142987.740002</v>
      </c>
      <c r="J15" s="106">
        <f>+IF(ISNUMBER(DATA!Y65),DATA!Y65,"n/a")</f>
        <v>5.7548040076011622E-2</v>
      </c>
      <c r="K15" s="105">
        <f>+IF(ISNUMBER(DATA!U65),DATA!U65,"n/a")</f>
        <v>58645335168.760002</v>
      </c>
      <c r="L15" s="106">
        <f>+IF(ISNUMBER(DATA!Z65),DATA!Z65,"n/a")</f>
        <v>6.0831728131247403E-2</v>
      </c>
      <c r="M15" s="78"/>
      <c r="N15" s="78"/>
      <c r="O15" s="79"/>
      <c r="P15" s="67"/>
      <c r="Q15" s="67"/>
      <c r="R15" s="66"/>
      <c r="S15" s="66"/>
      <c r="T15" s="66"/>
      <c r="U15" s="66"/>
      <c r="V15" s="66"/>
      <c r="W15" s="66"/>
      <c r="X15" s="66"/>
      <c r="Y15" s="66"/>
    </row>
    <row r="16" spans="1:25" x14ac:dyDescent="0.2">
      <c r="A16" s="75"/>
      <c r="B16" s="75"/>
      <c r="E16" s="80"/>
      <c r="F16" s="77"/>
      <c r="G16" s="81"/>
      <c r="H16" s="77"/>
      <c r="I16" s="81"/>
      <c r="J16" s="82"/>
      <c r="K16" s="80"/>
      <c r="L16" s="77"/>
      <c r="M16" s="78"/>
      <c r="N16" s="78"/>
      <c r="O16" s="79"/>
      <c r="P16" s="67"/>
      <c r="Q16" s="67"/>
      <c r="R16" s="66"/>
      <c r="S16" s="66"/>
      <c r="T16" s="66"/>
      <c r="U16" s="66"/>
      <c r="V16" s="66"/>
      <c r="W16" s="66"/>
      <c r="X16" s="66"/>
      <c r="Y16" s="66"/>
    </row>
    <row r="17" spans="1:25" x14ac:dyDescent="0.2">
      <c r="A17" s="107" t="s">
        <v>19</v>
      </c>
      <c r="B17" s="107" t="s">
        <v>21</v>
      </c>
      <c r="C17" s="108" t="s">
        <v>68</v>
      </c>
      <c r="D17" s="108" t="s">
        <v>319</v>
      </c>
      <c r="E17" s="109">
        <f>+IF(ISNUMBER(DATA!AB57),DATA!AB57,"n/a")</f>
        <v>2.0772919161650218E-2</v>
      </c>
      <c r="F17" s="110">
        <f>+IF(ISNUMBER(DATA!AD57),DATA!AD57,"n/a")</f>
        <v>-2.8533922639180712E-2</v>
      </c>
      <c r="G17" s="109">
        <f>+IF(ISNUMBER(DATA!AG57),DATA!AG57,"n/a")</f>
        <v>2.1526907677426439E-2</v>
      </c>
      <c r="H17" s="110">
        <f>+IF(ISNUMBER(DATA!AH57),DATA!AH57,"n/a")</f>
        <v>-2.5339858296372086E-2</v>
      </c>
      <c r="I17" s="109">
        <f>+IF(ISNUMBER(DATA!AK57),DATA!AK57,"n/a")</f>
        <v>2.2496463698728444E-2</v>
      </c>
      <c r="J17" s="110">
        <f>+IF(ISNUMBER(DATA!AL57),DATA!AL57,"n/a")</f>
        <v>-7.4870749563575936E-2</v>
      </c>
      <c r="K17" s="109">
        <f>+IF(ISNUMBER(DATA!AO57),DATA!AO57,"n/a")</f>
        <v>2.0525659755258004E-2</v>
      </c>
      <c r="L17" s="110">
        <f>+IF(ISNUMBER(DATA!AP57),DATA!AP57,"n/a")</f>
        <v>-0.10077567551791539</v>
      </c>
      <c r="M17" s="78"/>
      <c r="N17" s="78"/>
      <c r="O17" s="79"/>
      <c r="P17" s="67"/>
      <c r="Q17" s="67"/>
      <c r="R17" s="66"/>
      <c r="S17" s="66"/>
      <c r="T17" s="66"/>
      <c r="U17" s="66"/>
      <c r="V17" s="66"/>
      <c r="W17" s="66"/>
      <c r="X17" s="66"/>
      <c r="Y17" s="66"/>
    </row>
    <row r="18" spans="1:25" x14ac:dyDescent="0.2">
      <c r="A18" s="107" t="s">
        <v>19</v>
      </c>
      <c r="B18" s="107" t="s">
        <v>21</v>
      </c>
      <c r="C18" s="108" t="s">
        <v>68</v>
      </c>
      <c r="D18" s="108" t="s">
        <v>320</v>
      </c>
      <c r="E18" s="109">
        <f>+IF(ISNUMBER(DATA!AB58),DATA!AB58,"n/a")</f>
        <v>2.0011905821504222E-2</v>
      </c>
      <c r="F18" s="110">
        <f>+IF(ISNUMBER(DATA!AD58),DATA!AD58,"n/a")</f>
        <v>-3.696974614952088E-2</v>
      </c>
      <c r="G18" s="109">
        <f>+IF(ISNUMBER(DATA!AG58),DATA!AG58,"n/a")</f>
        <v>2.048476581932937E-2</v>
      </c>
      <c r="H18" s="110">
        <f>+IF(ISNUMBER(DATA!AH58),DATA!AH58,"n/a")</f>
        <v>-3.3480988489690763E-2</v>
      </c>
      <c r="I18" s="109">
        <f>+IF(ISNUMBER(DATA!AK58),DATA!AK58,"n/a")</f>
        <v>2.1292119749918438E-2</v>
      </c>
      <c r="J18" s="110">
        <f>+IF(ISNUMBER(DATA!AL58),DATA!AL58,"n/a")</f>
        <v>-1.7496562506735813E-2</v>
      </c>
      <c r="K18" s="109">
        <f>+IF(ISNUMBER(DATA!AO58),DATA!AO58,"n/a")</f>
        <v>1.999072499634004E-2</v>
      </c>
      <c r="L18" s="110">
        <f>+IF(ISNUMBER(DATA!AP58),DATA!AP58,"n/a")</f>
        <v>-2.2156608708799597E-2</v>
      </c>
      <c r="M18" s="78"/>
      <c r="N18" s="78"/>
      <c r="O18" s="79"/>
      <c r="P18" s="67"/>
      <c r="Q18" s="67"/>
      <c r="R18" s="66"/>
      <c r="S18" s="66"/>
      <c r="T18" s="66"/>
      <c r="U18" s="66"/>
      <c r="V18" s="66"/>
      <c r="W18" s="66"/>
      <c r="X18" s="66"/>
      <c r="Y18" s="66"/>
    </row>
    <row r="19" spans="1:25" x14ac:dyDescent="0.2">
      <c r="A19" s="107" t="s">
        <v>19</v>
      </c>
      <c r="B19" s="107" t="s">
        <v>21</v>
      </c>
      <c r="C19" s="108" t="s">
        <v>68</v>
      </c>
      <c r="D19" s="108" t="s">
        <v>321</v>
      </c>
      <c r="E19" s="109">
        <f>+IF(ISNUMBER(DATA!AB59),DATA!AB59,"n/a")</f>
        <v>1.6547916099505896E-2</v>
      </c>
      <c r="F19" s="110">
        <f>+IF(ISNUMBER(DATA!AD59),DATA!AD59,"n/a")</f>
        <v>-1.9856854988438075E-2</v>
      </c>
      <c r="G19" s="109">
        <f>+IF(ISNUMBER(DATA!AG59),DATA!AG59,"n/a")</f>
        <v>1.7449497281269107E-2</v>
      </c>
      <c r="H19" s="110">
        <f>+IF(ISNUMBER(DATA!AH59),DATA!AH59,"n/a")</f>
        <v>-1.0975513864069919E-2</v>
      </c>
      <c r="I19" s="109">
        <f>+IF(ISNUMBER(DATA!AK59),DATA!AK59,"n/a")</f>
        <v>1.7838853888411488E-2</v>
      </c>
      <c r="J19" s="110">
        <f>+IF(ISNUMBER(DATA!AL59),DATA!AL59,"n/a")</f>
        <v>-2.0942798668881907E-2</v>
      </c>
      <c r="K19" s="109">
        <f>+IF(ISNUMBER(DATA!AO59),DATA!AO59,"n/a")</f>
        <v>1.656789761698485E-2</v>
      </c>
      <c r="L19" s="110">
        <f>+IF(ISNUMBER(DATA!AP59),DATA!AP59,"n/a")</f>
        <v>-4.1411138018279323E-2</v>
      </c>
      <c r="M19" s="78"/>
      <c r="N19" s="78"/>
      <c r="O19" s="79"/>
      <c r="P19" s="67"/>
      <c r="Q19" s="67"/>
      <c r="R19" s="66"/>
      <c r="S19" s="66"/>
      <c r="T19" s="66"/>
      <c r="U19" s="66"/>
      <c r="V19" s="66"/>
      <c r="W19" s="66"/>
      <c r="X19" s="66"/>
      <c r="Y19" s="66"/>
    </row>
    <row r="20" spans="1:25" x14ac:dyDescent="0.2">
      <c r="A20" s="107" t="s">
        <v>19</v>
      </c>
      <c r="B20" s="107" t="s">
        <v>21</v>
      </c>
      <c r="C20" s="108" t="s">
        <v>68</v>
      </c>
      <c r="D20" s="108" t="s">
        <v>322</v>
      </c>
      <c r="E20" s="109">
        <f>+IF(ISNUMBER(DATA!AB60),DATA!AB60,"n/a")</f>
        <v>2.0144377588088101E-2</v>
      </c>
      <c r="F20" s="110">
        <f>+IF(ISNUMBER(DATA!AD60),DATA!AD60,"n/a")</f>
        <v>2.7183401757667827E-2</v>
      </c>
      <c r="G20" s="109">
        <f>+IF(ISNUMBER(DATA!AG60),DATA!AG60,"n/a")</f>
        <v>2.0555668146534659E-2</v>
      </c>
      <c r="H20" s="110">
        <f>+IF(ISNUMBER(DATA!AH60),DATA!AH60,"n/a")</f>
        <v>-1.7043681105759212E-2</v>
      </c>
      <c r="I20" s="109">
        <f>+IF(ISNUMBER(DATA!AK60),DATA!AK60,"n/a")</f>
        <v>2.1855062205095272E-2</v>
      </c>
      <c r="J20" s="110">
        <f>+IF(ISNUMBER(DATA!AL60),DATA!AL60,"n/a")</f>
        <v>-4.2501079615177989E-2</v>
      </c>
      <c r="K20" s="109">
        <f>+IF(ISNUMBER(DATA!AO60),DATA!AO60,"n/a")</f>
        <v>1.9579073935759105E-2</v>
      </c>
      <c r="L20" s="110">
        <f>+IF(ISNUMBER(DATA!AP60),DATA!AP60,"n/a")</f>
        <v>-7.1032833528275954E-2</v>
      </c>
      <c r="M20" s="78"/>
      <c r="N20" s="78"/>
      <c r="O20" s="79"/>
      <c r="P20" s="67"/>
      <c r="Q20" s="67"/>
      <c r="R20" s="66"/>
      <c r="S20" s="66"/>
      <c r="T20" s="66"/>
      <c r="U20" s="66"/>
      <c r="V20" s="66"/>
      <c r="W20" s="66"/>
      <c r="X20" s="66"/>
      <c r="Y20" s="66"/>
    </row>
    <row r="21" spans="1:25" x14ac:dyDescent="0.2">
      <c r="A21" s="107" t="s">
        <v>19</v>
      </c>
      <c r="B21" s="107" t="s">
        <v>21</v>
      </c>
      <c r="C21" s="108" t="s">
        <v>68</v>
      </c>
      <c r="D21" s="108" t="s">
        <v>323</v>
      </c>
      <c r="E21" s="109">
        <f>+IF(ISNUMBER(DATA!AB61),DATA!AB61,"n/a")</f>
        <v>1.7734763035094265E-2</v>
      </c>
      <c r="F21" s="110">
        <f>+IF(ISNUMBER(DATA!AD61),DATA!AD61,"n/a")</f>
        <v>-2.8194290262051683E-2</v>
      </c>
      <c r="G21" s="109">
        <f>+IF(ISNUMBER(DATA!AG61),DATA!AG61,"n/a")</f>
        <v>1.844264704348432E-2</v>
      </c>
      <c r="H21" s="110">
        <f>+IF(ISNUMBER(DATA!AH61),DATA!AH61,"n/a")</f>
        <v>-3.5342530775072864E-2</v>
      </c>
      <c r="I21" s="109">
        <f>+IF(ISNUMBER(DATA!AK61),DATA!AK61,"n/a")</f>
        <v>1.9218769993103822E-2</v>
      </c>
      <c r="J21" s="110">
        <f>+IF(ISNUMBER(DATA!AL61),DATA!AL61,"n/a")</f>
        <v>-1.0816726483797029E-2</v>
      </c>
      <c r="K21" s="109">
        <f>+IF(ISNUMBER(DATA!AO61),DATA!AO61,"n/a")</f>
        <v>1.7624059691532849E-2</v>
      </c>
      <c r="L21" s="110">
        <f>+IF(ISNUMBER(DATA!AP61),DATA!AP61,"n/a")</f>
        <v>5.1629015146471835E-4</v>
      </c>
      <c r="M21" s="78"/>
      <c r="N21" s="78"/>
      <c r="O21" s="79"/>
      <c r="P21" s="67"/>
      <c r="Q21" s="67"/>
      <c r="R21" s="66"/>
      <c r="S21" s="66"/>
      <c r="T21" s="66"/>
      <c r="U21" s="66"/>
      <c r="V21" s="66"/>
      <c r="W21" s="66"/>
      <c r="X21" s="66"/>
      <c r="Y21" s="66"/>
    </row>
    <row r="22" spans="1:25" x14ac:dyDescent="0.2">
      <c r="A22" s="107" t="s">
        <v>19</v>
      </c>
      <c r="B22" s="107" t="s">
        <v>21</v>
      </c>
      <c r="C22" s="108" t="s">
        <v>68</v>
      </c>
      <c r="D22" s="108" t="s">
        <v>324</v>
      </c>
      <c r="E22" s="109">
        <f>+IF(ISNUMBER(DATA!AB62),DATA!AB62,"n/a")</f>
        <v>1.6572220091903889E-2</v>
      </c>
      <c r="F22" s="110">
        <f>+IF(ISNUMBER(DATA!AD62),DATA!AD62,"n/a")</f>
        <v>2.0255104699596141E-2</v>
      </c>
      <c r="G22" s="109">
        <f>+IF(ISNUMBER(DATA!AG62),DATA!AG62,"n/a")</f>
        <v>1.7058417431340983E-2</v>
      </c>
      <c r="H22" s="110">
        <f>+IF(ISNUMBER(DATA!AH62),DATA!AH62,"n/a")</f>
        <v>5.0865628884320252E-3</v>
      </c>
      <c r="I22" s="109">
        <f>+IF(ISNUMBER(DATA!AK62),DATA!AK62,"n/a")</f>
        <v>1.7077792331992959E-2</v>
      </c>
      <c r="J22" s="110">
        <f>+IF(ISNUMBER(DATA!AL62),DATA!AL62,"n/a")</f>
        <v>6.4217154758721556E-3</v>
      </c>
      <c r="K22" s="109">
        <f>+IF(ISNUMBER(DATA!AO62),DATA!AO62,"n/a")</f>
        <v>1.5890163128983018E-2</v>
      </c>
      <c r="L22" s="110">
        <f>+IF(ISNUMBER(DATA!AP62),DATA!AP62,"n/a")</f>
        <v>-3.2996537259300657E-2</v>
      </c>
      <c r="M22" s="78"/>
      <c r="N22" s="78"/>
      <c r="O22" s="79"/>
      <c r="P22" s="67"/>
      <c r="Q22" s="67"/>
      <c r="R22" s="66"/>
      <c r="S22" s="66"/>
      <c r="T22" s="66"/>
      <c r="U22" s="66"/>
      <c r="V22" s="66"/>
      <c r="W22" s="66"/>
      <c r="X22" s="66"/>
      <c r="Y22" s="66"/>
    </row>
    <row r="23" spans="1:25" x14ac:dyDescent="0.2">
      <c r="A23" s="107" t="s">
        <v>19</v>
      </c>
      <c r="B23" s="107" t="s">
        <v>21</v>
      </c>
      <c r="C23" s="108" t="s">
        <v>68</v>
      </c>
      <c r="D23" s="108" t="s">
        <v>325</v>
      </c>
      <c r="E23" s="109">
        <f>+IF(ISNUMBER(DATA!AB63),DATA!AB63,"n/a")</f>
        <v>1.7871308847539139E-2</v>
      </c>
      <c r="F23" s="110">
        <f>+IF(ISNUMBER(DATA!AD63),DATA!AD63,"n/a")</f>
        <v>-7.6055382090273529E-2</v>
      </c>
      <c r="G23" s="109">
        <f>+IF(ISNUMBER(DATA!AG63),DATA!AG63,"n/a")</f>
        <v>1.7796514887496822E-2</v>
      </c>
      <c r="H23" s="110">
        <f>+IF(ISNUMBER(DATA!AH63),DATA!AH63,"n/a")</f>
        <v>-0.10179451320449576</v>
      </c>
      <c r="I23" s="109">
        <f>+IF(ISNUMBER(DATA!AK63),DATA!AK63,"n/a")</f>
        <v>1.8400161601879229E-2</v>
      </c>
      <c r="J23" s="110">
        <f>+IF(ISNUMBER(DATA!AL63),DATA!AL63,"n/a")</f>
        <v>-5.988671688721206E-2</v>
      </c>
      <c r="K23" s="109">
        <f>+IF(ISNUMBER(DATA!AO63),DATA!AO63,"n/a")</f>
        <v>1.737941672431698E-2</v>
      </c>
      <c r="L23" s="110">
        <f>+IF(ISNUMBER(DATA!AP63),DATA!AP63,"n/a")</f>
        <v>-5.2538275533519502E-2</v>
      </c>
      <c r="M23" s="78"/>
      <c r="N23" s="78"/>
      <c r="O23" s="79"/>
      <c r="P23" s="67"/>
      <c r="Q23" s="67"/>
      <c r="R23" s="66"/>
      <c r="S23" s="66"/>
      <c r="T23" s="66"/>
      <c r="U23" s="66"/>
      <c r="V23" s="66"/>
      <c r="W23" s="66"/>
      <c r="X23" s="66"/>
      <c r="Y23" s="66"/>
    </row>
    <row r="24" spans="1:25" x14ac:dyDescent="0.2">
      <c r="A24" s="107" t="s">
        <v>19</v>
      </c>
      <c r="B24" s="107" t="s">
        <v>21</v>
      </c>
      <c r="C24" s="108" t="s">
        <v>68</v>
      </c>
      <c r="D24" s="108" t="s">
        <v>326</v>
      </c>
      <c r="E24" s="109">
        <f>+IF(ISNUMBER(DATA!AB64),DATA!AB64,"n/a")</f>
        <v>2.1585889436206915E-2</v>
      </c>
      <c r="F24" s="110">
        <f>+IF(ISNUMBER(DATA!AD64),DATA!AD64,"n/a")</f>
        <v>-8.4991498906082305E-2</v>
      </c>
      <c r="G24" s="109">
        <f>+IF(ISNUMBER(DATA!AG64),DATA!AG64,"n/a")</f>
        <v>2.1900351663968181E-2</v>
      </c>
      <c r="H24" s="110">
        <f>+IF(ISNUMBER(DATA!AH64),DATA!AH64,"n/a")</f>
        <v>-5.9228572968018575E-2</v>
      </c>
      <c r="I24" s="109">
        <f>+IF(ISNUMBER(DATA!AK64),DATA!AK64,"n/a")</f>
        <v>2.2851786255092838E-2</v>
      </c>
      <c r="J24" s="110">
        <f>+IF(ISNUMBER(DATA!AL64),DATA!AL64,"n/a")</f>
        <v>-6.8705137979207728E-2</v>
      </c>
      <c r="K24" s="109">
        <f>+IF(ISNUMBER(DATA!AO64),DATA!AO64,"n/a")</f>
        <v>2.1000655465903625E-2</v>
      </c>
      <c r="L24" s="110">
        <f>+IF(ISNUMBER(DATA!AP64),DATA!AP64,"n/a")</f>
        <v>-8.2612404171838322E-2</v>
      </c>
      <c r="M24" s="78"/>
      <c r="N24" s="78"/>
      <c r="O24" s="79"/>
      <c r="P24" s="67"/>
      <c r="Q24" s="67"/>
      <c r="R24" s="66"/>
      <c r="S24" s="66"/>
      <c r="T24" s="66"/>
      <c r="U24" s="66"/>
      <c r="V24" s="66"/>
      <c r="W24" s="66"/>
      <c r="X24" s="66"/>
      <c r="Y24" s="66"/>
    </row>
    <row r="25" spans="1:25" x14ac:dyDescent="0.2">
      <c r="A25" s="107" t="s">
        <v>19</v>
      </c>
      <c r="B25" s="107" t="s">
        <v>21</v>
      </c>
      <c r="C25" s="108" t="s">
        <v>68</v>
      </c>
      <c r="D25" s="108" t="s">
        <v>327</v>
      </c>
      <c r="E25" s="109">
        <f>+IF(ISNUMBER(DATA!AB65),DATA!AB65,"n/a")</f>
        <v>1.9030397728721875E-2</v>
      </c>
      <c r="F25" s="110">
        <f>+IF(ISNUMBER(DATA!AD65),DATA!AD65,"n/a")</f>
        <v>-2.5166655909446278E-2</v>
      </c>
      <c r="G25" s="109">
        <f>+IF(ISNUMBER(DATA!AG65),DATA!AG65,"n/a")</f>
        <v>1.9492482316895612E-2</v>
      </c>
      <c r="H25" s="110">
        <f>+IF(ISNUMBER(DATA!AH65),DATA!AH65,"n/a")</f>
        <v>-3.5651654038857186E-2</v>
      </c>
      <c r="I25" s="109">
        <f>+IF(ISNUMBER(DATA!AK65),DATA!AK65,"n/a")</f>
        <v>2.0273895420276866E-2</v>
      </c>
      <c r="J25" s="110">
        <f>+IF(ISNUMBER(DATA!AL65),DATA!AL65,"n/a")</f>
        <v>-3.7487486468949088E-2</v>
      </c>
      <c r="K25" s="109">
        <f>+IF(ISNUMBER(DATA!AO65),DATA!AO65,"n/a")</f>
        <v>1.869159462480019E-2</v>
      </c>
      <c r="L25" s="110">
        <f>+IF(ISNUMBER(DATA!AP65),DATA!AP65,"n/a")</f>
        <v>-5.2477177981102505E-2</v>
      </c>
      <c r="M25" s="78"/>
      <c r="N25" s="78"/>
      <c r="O25" s="79"/>
      <c r="P25" s="67"/>
      <c r="Q25" s="67"/>
      <c r="R25" s="66"/>
      <c r="S25" s="66"/>
      <c r="T25" s="66"/>
      <c r="U25" s="66"/>
      <c r="V25" s="66"/>
      <c r="W25" s="66"/>
      <c r="X25" s="66"/>
      <c r="Y25" s="66"/>
    </row>
    <row r="26" spans="1:25" x14ac:dyDescent="0.2">
      <c r="E26" s="83"/>
      <c r="F26" s="84"/>
      <c r="G26" s="85"/>
      <c r="H26" s="84"/>
      <c r="I26" s="85"/>
      <c r="J26" s="84"/>
      <c r="K26" s="83"/>
      <c r="L26" s="84"/>
      <c r="R26" s="66"/>
      <c r="S26" s="66"/>
      <c r="T26" s="66"/>
      <c r="U26" s="66"/>
      <c r="V26" s="66"/>
      <c r="W26" s="66"/>
      <c r="X26" s="66"/>
      <c r="Y26" s="66"/>
    </row>
    <row r="27" spans="1:25" x14ac:dyDescent="0.2">
      <c r="A27" s="75" t="s">
        <v>19</v>
      </c>
      <c r="B27" s="75" t="s">
        <v>21</v>
      </c>
      <c r="C27" s="66" t="s">
        <v>0</v>
      </c>
      <c r="D27" s="66" t="s">
        <v>319</v>
      </c>
      <c r="E27" s="76">
        <f>+IF(ISNUMBER(DATA!F120),DATA!F120,"n/a")</f>
        <v>10577859.99</v>
      </c>
      <c r="F27" s="77">
        <f>+IF(ISNUMBER(DATA!G120),DATA!G120,"n/a")</f>
        <v>5.2366285269339501E-2</v>
      </c>
      <c r="G27" s="76">
        <f>+IF(ISNUMBER(DATA!P120),DATA!P120,"n/a")</f>
        <v>34772363.280000001</v>
      </c>
      <c r="H27" s="77">
        <f>+IF(ISNUMBER(DATA!Q120),DATA!Q120,"n/a")</f>
        <v>3.7886189190513897E-2</v>
      </c>
      <c r="I27" s="76">
        <f>+IF(ISNUMBER(DATA!Z120),DATA!Z120,"n/a")</f>
        <v>70445087.819999993</v>
      </c>
      <c r="J27" s="77">
        <f>+IF(ISNUMBER(DATA!AA120),DATA!AA120,"n/a")</f>
        <v>3.3309846002699803E-2</v>
      </c>
      <c r="K27" s="76">
        <f>+IF(ISNUMBER(DATA!AJ120),DATA!AJ120,"n/a")</f>
        <v>132207671.36</v>
      </c>
      <c r="L27" s="77">
        <f>+IF(ISNUMBER(DATA!AK120),DATA!AK120,"n/a")</f>
        <v>2.5121282018633801E-2</v>
      </c>
      <c r="M27" s="147"/>
      <c r="N27" s="78"/>
      <c r="O27" s="79"/>
      <c r="P27" s="67"/>
      <c r="Q27" s="67"/>
      <c r="R27" s="66"/>
      <c r="S27" s="66"/>
      <c r="T27" s="66"/>
      <c r="U27" s="66"/>
      <c r="V27" s="66"/>
      <c r="W27" s="66"/>
      <c r="X27" s="66"/>
      <c r="Y27" s="66"/>
    </row>
    <row r="28" spans="1:25" x14ac:dyDescent="0.2">
      <c r="A28" s="75" t="s">
        <v>19</v>
      </c>
      <c r="B28" s="75" t="s">
        <v>21</v>
      </c>
      <c r="C28" s="66" t="s">
        <v>0</v>
      </c>
      <c r="D28" s="66" t="s">
        <v>320</v>
      </c>
      <c r="E28" s="76">
        <f>+IF(ISNUMBER(DATA!F121),DATA!F121,"n/a")</f>
        <v>12602376.970000001</v>
      </c>
      <c r="F28" s="77">
        <f>+IF(ISNUMBER(DATA!G121),DATA!G121,"n/a")</f>
        <v>6.01328124640442E-2</v>
      </c>
      <c r="G28" s="76">
        <f>+IF(ISNUMBER(DATA!P121),DATA!P121,"n/a")</f>
        <v>40643410.979999997</v>
      </c>
      <c r="H28" s="77">
        <f>+IF(ISNUMBER(DATA!Q121),DATA!Q121,"n/a")</f>
        <v>4.2424902344326901E-2</v>
      </c>
      <c r="I28" s="76">
        <f>+IF(ISNUMBER(DATA!Z121),DATA!Z121,"n/a")</f>
        <v>80893644.310000002</v>
      </c>
      <c r="J28" s="77">
        <f>+IF(ISNUMBER(DATA!AA121),DATA!AA121,"n/a")</f>
        <v>4.2521105069688203E-2</v>
      </c>
      <c r="K28" s="76">
        <f>+IF(ISNUMBER(DATA!AJ121),DATA!AJ121,"n/a")</f>
        <v>156915653.44</v>
      </c>
      <c r="L28" s="77">
        <f>+IF(ISNUMBER(DATA!AK121),DATA!AK121,"n/a")</f>
        <v>4.1045637002063602E-2</v>
      </c>
      <c r="M28" s="147"/>
      <c r="N28" s="78"/>
      <c r="O28" s="79"/>
      <c r="P28" s="67"/>
      <c r="Q28" s="67"/>
      <c r="R28" s="66"/>
      <c r="S28" s="66"/>
      <c r="T28" s="66"/>
      <c r="U28" s="66"/>
      <c r="V28" s="66"/>
      <c r="W28" s="66"/>
      <c r="X28" s="66"/>
      <c r="Y28" s="66"/>
    </row>
    <row r="29" spans="1:25" x14ac:dyDescent="0.2">
      <c r="A29" s="75" t="s">
        <v>19</v>
      </c>
      <c r="B29" s="75" t="s">
        <v>21</v>
      </c>
      <c r="C29" s="66" t="s">
        <v>0</v>
      </c>
      <c r="D29" s="66" t="s">
        <v>321</v>
      </c>
      <c r="E29" s="76">
        <f>+IF(ISNUMBER(DATA!F122),DATA!F122,"n/a")</f>
        <v>9535488.8900000006</v>
      </c>
      <c r="F29" s="77">
        <f>+IF(ISNUMBER(DATA!G122),DATA!G122,"n/a")</f>
        <v>6.1063068437132099E-2</v>
      </c>
      <c r="G29" s="76">
        <f>+IF(ISNUMBER(DATA!P122),DATA!P122,"n/a")</f>
        <v>31796949.93</v>
      </c>
      <c r="H29" s="77">
        <f>+IF(ISNUMBER(DATA!Q122),DATA!Q122,"n/a")</f>
        <v>5.4775483018809502E-2</v>
      </c>
      <c r="I29" s="76">
        <f>+IF(ISNUMBER(DATA!Z122),DATA!Z122,"n/a")</f>
        <v>61715909.950000003</v>
      </c>
      <c r="J29" s="77">
        <f>+IF(ISNUMBER(DATA!AA122),DATA!AA122,"n/a")</f>
        <v>4.4980026846130901E-2</v>
      </c>
      <c r="K29" s="76">
        <f>+IF(ISNUMBER(DATA!AJ122),DATA!AJ122,"n/a")</f>
        <v>116841461.11</v>
      </c>
      <c r="L29" s="77">
        <f>+IF(ISNUMBER(DATA!AK122),DATA!AK122,"n/a")</f>
        <v>2.9836602582474801E-2</v>
      </c>
      <c r="M29" s="147"/>
      <c r="N29" s="78"/>
      <c r="O29" s="79"/>
      <c r="P29" s="67"/>
      <c r="Q29" s="67"/>
      <c r="R29" s="66"/>
      <c r="S29" s="66"/>
      <c r="T29" s="66"/>
      <c r="U29" s="66"/>
      <c r="V29" s="66"/>
      <c r="W29" s="66"/>
      <c r="X29" s="66"/>
      <c r="Y29" s="66"/>
    </row>
    <row r="30" spans="1:25" x14ac:dyDescent="0.2">
      <c r="A30" s="75" t="s">
        <v>19</v>
      </c>
      <c r="B30" s="75" t="s">
        <v>21</v>
      </c>
      <c r="C30" s="66" t="s">
        <v>0</v>
      </c>
      <c r="D30" s="66" t="s">
        <v>322</v>
      </c>
      <c r="E30" s="76">
        <f>+IF(ISNUMBER(DATA!F123),DATA!F123,"n/a")</f>
        <v>18980748.5</v>
      </c>
      <c r="F30" s="77">
        <f>+IF(ISNUMBER(DATA!G123),DATA!G123,"n/a")</f>
        <v>6.5492753793759101E-2</v>
      </c>
      <c r="G30" s="76">
        <f>+IF(ISNUMBER(DATA!P123),DATA!P123,"n/a")</f>
        <v>59564062.799999997</v>
      </c>
      <c r="H30" s="77">
        <f>+IF(ISNUMBER(DATA!Q123),DATA!Q123,"n/a")</f>
        <v>3.0248082957920801E-2</v>
      </c>
      <c r="I30" s="76">
        <f>+IF(ISNUMBER(DATA!Z123),DATA!Z123,"n/a")</f>
        <v>122019143.88</v>
      </c>
      <c r="J30" s="77">
        <f>+IF(ISNUMBER(DATA!AA123),DATA!AA123,"n/a")</f>
        <v>1.7333569532242899E-2</v>
      </c>
      <c r="K30" s="76">
        <f>+IF(ISNUMBER(DATA!AJ123),DATA!AJ123,"n/a")</f>
        <v>227477312.27000001</v>
      </c>
      <c r="L30" s="77">
        <f>+IF(ISNUMBER(DATA!AK123),DATA!AK123,"n/a")</f>
        <v>1.1571373906389799E-2</v>
      </c>
      <c r="M30" s="147"/>
      <c r="N30" s="78"/>
      <c r="O30" s="79"/>
      <c r="P30" s="67"/>
      <c r="Q30" s="67"/>
      <c r="R30" s="66"/>
      <c r="S30" s="66"/>
      <c r="T30" s="66"/>
      <c r="U30" s="66"/>
      <c r="V30" s="66"/>
      <c r="W30" s="66"/>
      <c r="X30" s="66"/>
      <c r="Y30" s="66"/>
    </row>
    <row r="31" spans="1:25" x14ac:dyDescent="0.2">
      <c r="A31" s="75" t="s">
        <v>19</v>
      </c>
      <c r="B31" s="75" t="s">
        <v>21</v>
      </c>
      <c r="C31" s="66" t="s">
        <v>0</v>
      </c>
      <c r="D31" s="66" t="s">
        <v>323</v>
      </c>
      <c r="E31" s="76">
        <f>+IF(ISNUMBER(DATA!F124),DATA!F124,"n/a")</f>
        <v>6119002.9699999997</v>
      </c>
      <c r="F31" s="77">
        <f>+IF(ISNUMBER(DATA!G124),DATA!G124,"n/a")</f>
        <v>6.6420009653300999E-2</v>
      </c>
      <c r="G31" s="76">
        <f>+IF(ISNUMBER(DATA!P124),DATA!P124,"n/a")</f>
        <v>19820446.57</v>
      </c>
      <c r="H31" s="77">
        <f>+IF(ISNUMBER(DATA!Q124),DATA!Q124,"n/a")</f>
        <v>4.4307600073488197E-2</v>
      </c>
      <c r="I31" s="76">
        <f>+IF(ISNUMBER(DATA!Z124),DATA!Z124,"n/a")</f>
        <v>39974744.479999997</v>
      </c>
      <c r="J31" s="77">
        <f>+IF(ISNUMBER(DATA!AA124),DATA!AA124,"n/a")</f>
        <v>5.9268734376462899E-2</v>
      </c>
      <c r="K31" s="76">
        <f>+IF(ISNUMBER(DATA!AJ124),DATA!AJ124,"n/a")</f>
        <v>76386147.980000004</v>
      </c>
      <c r="L31" s="77">
        <f>+IF(ISNUMBER(DATA!AK124),DATA!AK124,"n/a")</f>
        <v>6.1475337939871998E-2</v>
      </c>
      <c r="M31" s="147"/>
      <c r="N31" s="78"/>
      <c r="O31" s="79"/>
      <c r="P31" s="67"/>
      <c r="Q31" s="67"/>
      <c r="R31" s="66"/>
      <c r="S31" s="66"/>
      <c r="T31" s="66"/>
      <c r="U31" s="66"/>
      <c r="V31" s="66"/>
      <c r="W31" s="66"/>
      <c r="X31" s="66"/>
      <c r="Y31" s="66"/>
    </row>
    <row r="32" spans="1:25" x14ac:dyDescent="0.2">
      <c r="A32" s="75" t="s">
        <v>19</v>
      </c>
      <c r="B32" s="75" t="s">
        <v>21</v>
      </c>
      <c r="C32" s="66" t="s">
        <v>0</v>
      </c>
      <c r="D32" s="66" t="s">
        <v>324</v>
      </c>
      <c r="E32" s="76">
        <f>+IF(ISNUMBER(DATA!F125),DATA!F125,"n/a")</f>
        <v>8453354.6400000006</v>
      </c>
      <c r="F32" s="77">
        <f>+IF(ISNUMBER(DATA!G125),DATA!G125,"n/a")</f>
        <v>6.5795632755970307E-2</v>
      </c>
      <c r="G32" s="76">
        <f>+IF(ISNUMBER(DATA!P125),DATA!P125,"n/a")</f>
        <v>26876753.149999999</v>
      </c>
      <c r="H32" s="77">
        <f>+IF(ISNUMBER(DATA!Q125),DATA!Q125,"n/a")</f>
        <v>4.7481091772510003E-2</v>
      </c>
      <c r="I32" s="76">
        <f>+IF(ISNUMBER(DATA!Z125),DATA!Z125,"n/a")</f>
        <v>51649080.030000001</v>
      </c>
      <c r="J32" s="77">
        <f>+IF(ISNUMBER(DATA!AA125),DATA!AA125,"n/a")</f>
        <v>5.3509562273066601E-2</v>
      </c>
      <c r="K32" s="76">
        <f>+IF(ISNUMBER(DATA!AJ125),DATA!AJ125,"n/a")</f>
        <v>98476479.480000004</v>
      </c>
      <c r="L32" s="77">
        <f>+IF(ISNUMBER(DATA!AK125),DATA!AK125,"n/a")</f>
        <v>2.99158183627397E-2</v>
      </c>
      <c r="M32" s="147"/>
      <c r="N32" s="78"/>
      <c r="O32" s="79"/>
      <c r="P32" s="67"/>
      <c r="Q32" s="67"/>
      <c r="R32" s="66"/>
      <c r="S32" s="66"/>
      <c r="T32" s="66"/>
      <c r="U32" s="66"/>
      <c r="V32" s="66"/>
      <c r="W32" s="66"/>
      <c r="X32" s="66"/>
      <c r="Y32" s="66"/>
    </row>
    <row r="33" spans="1:25" x14ac:dyDescent="0.2">
      <c r="A33" s="75" t="s">
        <v>19</v>
      </c>
      <c r="B33" s="75" t="s">
        <v>21</v>
      </c>
      <c r="C33" s="66" t="s">
        <v>0</v>
      </c>
      <c r="D33" s="66" t="s">
        <v>325</v>
      </c>
      <c r="E33" s="76">
        <f>+IF(ISNUMBER(DATA!F126),DATA!F126,"n/a")</f>
        <v>11722247.439999999</v>
      </c>
      <c r="F33" s="77">
        <f>+IF(ISNUMBER(DATA!G126),DATA!G126,"n/a")</f>
        <v>1.67091476372234E-2</v>
      </c>
      <c r="G33" s="76">
        <f>+IF(ISNUMBER(DATA!P126),DATA!P126,"n/a")</f>
        <v>39682671.380000003</v>
      </c>
      <c r="H33" s="77">
        <f>+IF(ISNUMBER(DATA!Q126),DATA!Q126,"n/a")</f>
        <v>1.4779574855743599E-2</v>
      </c>
      <c r="I33" s="76">
        <f>+IF(ISNUMBER(DATA!Z126),DATA!Z126,"n/a")</f>
        <v>77341047.319999993</v>
      </c>
      <c r="J33" s="77">
        <f>+IF(ISNUMBER(DATA!AA126),DATA!AA126,"n/a")</f>
        <v>2.7624601835255402E-2</v>
      </c>
      <c r="K33" s="76">
        <f>+IF(ISNUMBER(DATA!AJ126),DATA!AJ126,"n/a")</f>
        <v>145635000.41999999</v>
      </c>
      <c r="L33" s="77">
        <f>+IF(ISNUMBER(DATA!AK126),DATA!AK126,"n/a")</f>
        <v>3.3429802338128402E-2</v>
      </c>
      <c r="M33" s="147"/>
      <c r="N33" s="78"/>
      <c r="O33" s="79"/>
      <c r="P33" s="67"/>
      <c r="Q33" s="67"/>
      <c r="R33" s="66"/>
      <c r="S33" s="66"/>
      <c r="T33" s="66"/>
      <c r="U33" s="66"/>
      <c r="V33" s="66"/>
      <c r="W33" s="66"/>
      <c r="X33" s="66"/>
      <c r="Y33" s="66"/>
    </row>
    <row r="34" spans="1:25" x14ac:dyDescent="0.2">
      <c r="A34" s="75" t="s">
        <v>19</v>
      </c>
      <c r="B34" s="75" t="s">
        <v>21</v>
      </c>
      <c r="C34" s="66" t="s">
        <v>0</v>
      </c>
      <c r="D34" s="66" t="s">
        <v>326</v>
      </c>
      <c r="E34" s="76">
        <f>+IF(ISNUMBER(DATA!F127),DATA!F127,"n/a")</f>
        <v>11396299.76</v>
      </c>
      <c r="F34" s="77">
        <f>+IF(ISNUMBER(DATA!G127),DATA!G127,"n/a")</f>
        <v>5.3785968180661697E-2</v>
      </c>
      <c r="G34" s="76">
        <f>+IF(ISNUMBER(DATA!P127),DATA!P127,"n/a")</f>
        <v>37581871.75</v>
      </c>
      <c r="H34" s="77">
        <f>+IF(ISNUMBER(DATA!Q127),DATA!Q127,"n/a")</f>
        <v>5.2668660738227603E-2</v>
      </c>
      <c r="I34" s="76">
        <f>+IF(ISNUMBER(DATA!Z127),DATA!Z127,"n/a")</f>
        <v>75392172.230000004</v>
      </c>
      <c r="J34" s="77">
        <f>+IF(ISNUMBER(DATA!AA127),DATA!AA127,"n/a")</f>
        <v>5.8322727183494197E-2</v>
      </c>
      <c r="K34" s="76">
        <f>+IF(ISNUMBER(DATA!AJ127),DATA!AJ127,"n/a")</f>
        <v>142235104.28</v>
      </c>
      <c r="L34" s="77">
        <f>+IF(ISNUMBER(DATA!AK127),DATA!AK127,"n/a")</f>
        <v>4.7412911189211003E-2</v>
      </c>
      <c r="M34" s="147"/>
      <c r="N34" s="78"/>
      <c r="O34" s="79"/>
      <c r="P34" s="67"/>
      <c r="Q34" s="67"/>
      <c r="R34" s="66"/>
      <c r="S34" s="66"/>
      <c r="T34" s="66"/>
      <c r="U34" s="66"/>
      <c r="V34" s="66"/>
      <c r="W34" s="66"/>
      <c r="X34" s="66"/>
      <c r="Y34" s="66"/>
    </row>
    <row r="35" spans="1:25" x14ac:dyDescent="0.2">
      <c r="A35" s="75" t="s">
        <v>19</v>
      </c>
      <c r="B35" s="75" t="s">
        <v>21</v>
      </c>
      <c r="C35" s="66" t="s">
        <v>0</v>
      </c>
      <c r="D35" s="66" t="s">
        <v>327</v>
      </c>
      <c r="E35" s="76">
        <f>+IF(ISNUMBER(DATA!F128),DATA!F128,"n/a")</f>
        <v>89387379.090000004</v>
      </c>
      <c r="F35" s="77">
        <f>+IF(ISNUMBER(DATA!G128),DATA!G128,"n/a")</f>
        <v>5.4675462765332299E-2</v>
      </c>
      <c r="G35" s="76">
        <f>+IF(ISNUMBER(DATA!P128),DATA!P128,"n/a")</f>
        <v>290738529.63</v>
      </c>
      <c r="H35" s="77">
        <f>+IF(ISNUMBER(DATA!Q128),DATA!Q128,"n/a")</f>
        <v>3.8732018671240702E-2</v>
      </c>
      <c r="I35" s="76">
        <f>+IF(ISNUMBER(DATA!Z128),DATA!Z128,"n/a")</f>
        <v>579430830.02999997</v>
      </c>
      <c r="J35" s="77">
        <f>+IF(ISNUMBER(DATA!AA128),DATA!AA128,"n/a")</f>
        <v>3.8348437729000998E-2</v>
      </c>
      <c r="K35" s="76">
        <f>+IF(ISNUMBER(DATA!AJ128),DATA!AJ128,"n/a")</f>
        <v>1096174831.6099999</v>
      </c>
      <c r="L35" s="77">
        <f>+IF(ISNUMBER(DATA!AK128),DATA!AK128,"n/a")</f>
        <v>3.1861914466690802E-2</v>
      </c>
      <c r="M35" s="78"/>
      <c r="N35" s="78"/>
      <c r="O35" s="79"/>
      <c r="P35" s="67"/>
      <c r="Q35" s="67"/>
      <c r="R35" s="66"/>
      <c r="S35" s="66"/>
      <c r="T35" s="66"/>
      <c r="U35" s="66"/>
      <c r="V35" s="66"/>
      <c r="W35" s="66"/>
      <c r="X35" s="66"/>
      <c r="Y35" s="66"/>
    </row>
    <row r="36" spans="1:25" x14ac:dyDescent="0.2">
      <c r="A36" s="75"/>
      <c r="B36" s="75"/>
      <c r="E36" s="80"/>
      <c r="F36" s="77"/>
      <c r="G36" s="81"/>
      <c r="H36" s="77"/>
      <c r="I36" s="81"/>
      <c r="J36" s="82"/>
      <c r="K36" s="80"/>
      <c r="L36" s="77"/>
      <c r="M36" s="67"/>
      <c r="N36" s="67"/>
      <c r="O36" s="67"/>
      <c r="P36" s="67"/>
      <c r="Q36" s="67"/>
      <c r="R36" s="66"/>
      <c r="S36" s="66"/>
      <c r="T36" s="66"/>
      <c r="U36" s="66"/>
      <c r="V36" s="66"/>
      <c r="W36" s="66"/>
      <c r="X36" s="66"/>
      <c r="Y36" s="66"/>
    </row>
    <row r="37" spans="1:25" x14ac:dyDescent="0.2">
      <c r="A37" s="75" t="s">
        <v>19</v>
      </c>
      <c r="B37" s="75" t="s">
        <v>21</v>
      </c>
      <c r="C37" s="66" t="s">
        <v>9</v>
      </c>
      <c r="D37" s="66" t="s">
        <v>319</v>
      </c>
      <c r="E37" s="86">
        <f>+IF(ISNUMBER(DATA!H120),DATA!H120,"n/a")</f>
        <v>2507457.1</v>
      </c>
      <c r="F37" s="77">
        <f>+IF(ISNUMBER(DATA!I120),DATA!I120,"n/a")</f>
        <v>4.6668012185068899E-2</v>
      </c>
      <c r="G37" s="86">
        <f>+IF(ISNUMBER(DATA!R120),DATA!R120,"n/a")</f>
        <v>8175974.4000000004</v>
      </c>
      <c r="H37" s="77">
        <f>+IF(ISNUMBER(DATA!S120),DATA!S120,"n/a")</f>
        <v>2.3735106049078199E-2</v>
      </c>
      <c r="I37" s="86">
        <f>+IF(ISNUMBER(DATA!AB120),DATA!AB120,"n/a")</f>
        <v>16370339.380000001</v>
      </c>
      <c r="J37" s="77">
        <f>+IF(ISNUMBER(DATA!AC120),DATA!AC120,"n/a")</f>
        <v>7.4999201002044196E-3</v>
      </c>
      <c r="K37" s="86">
        <f>+IF(ISNUMBER(DATA!AL120),DATA!AL120,"n/a")</f>
        <v>31046117.5</v>
      </c>
      <c r="L37" s="77">
        <f>+IF(ISNUMBER(DATA!AM120),DATA!AM120,"n/a")</f>
        <v>7.2665489856147099E-3</v>
      </c>
      <c r="M37" s="67"/>
      <c r="N37" s="67"/>
      <c r="O37" s="67"/>
      <c r="P37" s="67"/>
      <c r="Q37" s="67"/>
      <c r="R37" s="66"/>
      <c r="S37" s="66"/>
      <c r="T37" s="66"/>
      <c r="U37" s="66"/>
      <c r="V37" s="66"/>
      <c r="W37" s="66"/>
      <c r="X37" s="66"/>
      <c r="Y37" s="66"/>
    </row>
    <row r="38" spans="1:25" x14ac:dyDescent="0.2">
      <c r="A38" s="75" t="s">
        <v>19</v>
      </c>
      <c r="B38" s="75" t="s">
        <v>21</v>
      </c>
      <c r="C38" s="66" t="s">
        <v>9</v>
      </c>
      <c r="D38" s="66" t="s">
        <v>320</v>
      </c>
      <c r="E38" s="86">
        <f>+IF(ISNUMBER(DATA!H121),DATA!H121,"n/a")</f>
        <v>3266312.04</v>
      </c>
      <c r="F38" s="77">
        <f>+IF(ISNUMBER(DATA!I121),DATA!I121,"n/a")</f>
        <v>6.8974903875086202E-2</v>
      </c>
      <c r="G38" s="86">
        <f>+IF(ISNUMBER(DATA!R121),DATA!R121,"n/a")</f>
        <v>10765298.689999999</v>
      </c>
      <c r="H38" s="77">
        <f>+IF(ISNUMBER(DATA!S121),DATA!S121,"n/a")</f>
        <v>4.5624218055776697E-2</v>
      </c>
      <c r="I38" s="86">
        <f>+IF(ISNUMBER(DATA!AB121),DATA!AB121,"n/a")</f>
        <v>21272934.710000001</v>
      </c>
      <c r="J38" s="77">
        <f>+IF(ISNUMBER(DATA!AC121),DATA!AC121,"n/a")</f>
        <v>3.87259334829319E-2</v>
      </c>
      <c r="K38" s="86">
        <f>+IF(ISNUMBER(DATA!AL121),DATA!AL121,"n/a")</f>
        <v>41099645.390000001</v>
      </c>
      <c r="L38" s="77">
        <f>+IF(ISNUMBER(DATA!AM121),DATA!AM121,"n/a")</f>
        <v>2.80878863074316E-2</v>
      </c>
      <c r="M38" s="67"/>
      <c r="N38" s="67"/>
      <c r="O38" s="67"/>
      <c r="P38" s="67"/>
      <c r="Q38" s="67"/>
      <c r="R38" s="66"/>
      <c r="S38" s="66"/>
      <c r="T38" s="66"/>
      <c r="U38" s="66"/>
      <c r="V38" s="66"/>
      <c r="W38" s="66"/>
      <c r="X38" s="66"/>
      <c r="Y38" s="66"/>
    </row>
    <row r="39" spans="1:25" x14ac:dyDescent="0.2">
      <c r="A39" s="75" t="s">
        <v>19</v>
      </c>
      <c r="B39" s="75" t="s">
        <v>21</v>
      </c>
      <c r="C39" s="66" t="s">
        <v>9</v>
      </c>
      <c r="D39" s="66" t="s">
        <v>321</v>
      </c>
      <c r="E39" s="86">
        <f>+IF(ISNUMBER(DATA!H122),DATA!H122,"n/a")</f>
        <v>2344759.79</v>
      </c>
      <c r="F39" s="77">
        <f>+IF(ISNUMBER(DATA!I122),DATA!I122,"n/a")</f>
        <v>5.7869675881679399E-2</v>
      </c>
      <c r="G39" s="86">
        <f>+IF(ISNUMBER(DATA!R122),DATA!R122,"n/a")</f>
        <v>7882213.1500000004</v>
      </c>
      <c r="H39" s="77">
        <f>+IF(ISNUMBER(DATA!S122),DATA!S122,"n/a")</f>
        <v>6.3034343813300406E-2</v>
      </c>
      <c r="I39" s="86">
        <f>+IF(ISNUMBER(DATA!AB122),DATA!AB122,"n/a")</f>
        <v>15230445.560000001</v>
      </c>
      <c r="J39" s="77">
        <f>+IF(ISNUMBER(DATA!AC122),DATA!AC122,"n/a")</f>
        <v>4.8716765837402802E-2</v>
      </c>
      <c r="K39" s="86">
        <f>+IF(ISNUMBER(DATA!AL122),DATA!AL122,"n/a")</f>
        <v>28719475.09</v>
      </c>
      <c r="L39" s="77">
        <f>+IF(ISNUMBER(DATA!AM122),DATA!AM122,"n/a")</f>
        <v>3.3401616629134899E-2</v>
      </c>
      <c r="M39" s="67"/>
      <c r="N39" s="67"/>
      <c r="O39" s="67"/>
      <c r="P39" s="67"/>
      <c r="Q39" s="67"/>
      <c r="R39" s="66"/>
      <c r="S39" s="66"/>
      <c r="T39" s="66"/>
      <c r="U39" s="66"/>
      <c r="V39" s="66"/>
      <c r="W39" s="66"/>
      <c r="X39" s="66"/>
      <c r="Y39" s="66"/>
    </row>
    <row r="40" spans="1:25" x14ac:dyDescent="0.2">
      <c r="A40" s="75" t="s">
        <v>19</v>
      </c>
      <c r="B40" s="75" t="s">
        <v>21</v>
      </c>
      <c r="C40" s="66" t="s">
        <v>9</v>
      </c>
      <c r="D40" s="66" t="s">
        <v>322</v>
      </c>
      <c r="E40" s="86">
        <f>+IF(ISNUMBER(DATA!H123),DATA!H123,"n/a")</f>
        <v>4822819.9400000004</v>
      </c>
      <c r="F40" s="77">
        <f>+IF(ISNUMBER(DATA!I123),DATA!I123,"n/a")</f>
        <v>3.3832039331225597E-2</v>
      </c>
      <c r="G40" s="86">
        <f>+IF(ISNUMBER(DATA!R123),DATA!R123,"n/a")</f>
        <v>15622829.85</v>
      </c>
      <c r="H40" s="77">
        <f>+IF(ISNUMBER(DATA!S123),DATA!S123,"n/a")</f>
        <v>3.1825568124685601E-2</v>
      </c>
      <c r="I40" s="86">
        <f>+IF(ISNUMBER(DATA!AB123),DATA!AB123,"n/a")</f>
        <v>32443815.18</v>
      </c>
      <c r="J40" s="77">
        <f>+IF(ISNUMBER(DATA!AC123),DATA!AC123,"n/a")</f>
        <v>4.01343941826314E-2</v>
      </c>
      <c r="K40" s="86">
        <f>+IF(ISNUMBER(DATA!AL123),DATA!AL123,"n/a")</f>
        <v>60011993.299999997</v>
      </c>
      <c r="L40" s="77">
        <f>+IF(ISNUMBER(DATA!AM123),DATA!AM123,"n/a")</f>
        <v>4.39116110539952E-2</v>
      </c>
      <c r="R40" s="66"/>
      <c r="S40" s="66"/>
      <c r="T40" s="66"/>
      <c r="U40" s="66"/>
      <c r="V40" s="66"/>
      <c r="W40" s="66"/>
      <c r="X40" s="66"/>
      <c r="Y40" s="66"/>
    </row>
    <row r="41" spans="1:25" x14ac:dyDescent="0.2">
      <c r="A41" s="75" t="s">
        <v>19</v>
      </c>
      <c r="B41" s="75" t="s">
        <v>21</v>
      </c>
      <c r="C41" s="66" t="s">
        <v>9</v>
      </c>
      <c r="D41" s="66" t="s">
        <v>323</v>
      </c>
      <c r="E41" s="86">
        <f>+IF(ISNUMBER(DATA!H124),DATA!H124,"n/a")</f>
        <v>1535343.11</v>
      </c>
      <c r="F41" s="77">
        <f>+IF(ISNUMBER(DATA!I124),DATA!I124,"n/a")</f>
        <v>2.8558391719895999E-2</v>
      </c>
      <c r="G41" s="86">
        <f>+IF(ISNUMBER(DATA!R124),DATA!R124,"n/a")</f>
        <v>5029908.22</v>
      </c>
      <c r="H41" s="77">
        <f>+IF(ISNUMBER(DATA!S124),DATA!S124,"n/a")</f>
        <v>-3.0606853087877099E-3</v>
      </c>
      <c r="I41" s="86">
        <f>+IF(ISNUMBER(DATA!AB124),DATA!AB124,"n/a")</f>
        <v>10289806.73</v>
      </c>
      <c r="J41" s="77">
        <f>+IF(ISNUMBER(DATA!AC124),DATA!AC124,"n/a")</f>
        <v>3.7850335003098798E-2</v>
      </c>
      <c r="K41" s="86">
        <f>+IF(ISNUMBER(DATA!AL124),DATA!AL124,"n/a")</f>
        <v>19635368.75</v>
      </c>
      <c r="L41" s="77">
        <f>+IF(ISNUMBER(DATA!AM124),DATA!AM124,"n/a")</f>
        <v>3.7458292965286598E-2</v>
      </c>
      <c r="R41" s="66"/>
      <c r="S41" s="66"/>
      <c r="T41" s="66"/>
      <c r="U41" s="66"/>
      <c r="V41" s="66"/>
      <c r="W41" s="66"/>
      <c r="X41" s="66"/>
      <c r="Y41" s="66"/>
    </row>
    <row r="42" spans="1:25" x14ac:dyDescent="0.2">
      <c r="A42" s="75" t="s">
        <v>19</v>
      </c>
      <c r="B42" s="75" t="s">
        <v>21</v>
      </c>
      <c r="C42" s="66" t="s">
        <v>9</v>
      </c>
      <c r="D42" s="66" t="s">
        <v>324</v>
      </c>
      <c r="E42" s="86">
        <f>+IF(ISNUMBER(DATA!H125),DATA!H125,"n/a")</f>
        <v>2001742.52</v>
      </c>
      <c r="F42" s="77">
        <f>+IF(ISNUMBER(DATA!I125),DATA!I125,"n/a")</f>
        <v>3.25467205931794E-3</v>
      </c>
      <c r="G42" s="86">
        <f>+IF(ISNUMBER(DATA!R125),DATA!R125,"n/a")</f>
        <v>6360548.79</v>
      </c>
      <c r="H42" s="77">
        <f>+IF(ISNUMBER(DATA!S125),DATA!S125,"n/a")</f>
        <v>-6.0671334502972697E-3</v>
      </c>
      <c r="I42" s="86">
        <f>+IF(ISNUMBER(DATA!AB125),DATA!AB125,"n/a")</f>
        <v>12166118.25</v>
      </c>
      <c r="J42" s="77">
        <f>+IF(ISNUMBER(DATA!AC125),DATA!AC125,"n/a")</f>
        <v>-7.4459245535174099E-4</v>
      </c>
      <c r="K42" s="86">
        <f>+IF(ISNUMBER(DATA!AL125),DATA!AL125,"n/a")</f>
        <v>23705752.739999998</v>
      </c>
      <c r="L42" s="77">
        <f>+IF(ISNUMBER(DATA!AM125),DATA!AM125,"n/a")</f>
        <v>7.9653571033085101E-4</v>
      </c>
      <c r="R42" s="66"/>
      <c r="S42" s="66"/>
      <c r="T42" s="66"/>
      <c r="U42" s="66"/>
      <c r="V42" s="66"/>
      <c r="W42" s="66"/>
      <c r="X42" s="66"/>
      <c r="Y42" s="66"/>
    </row>
    <row r="43" spans="1:25" x14ac:dyDescent="0.2">
      <c r="A43" s="75" t="s">
        <v>19</v>
      </c>
      <c r="B43" s="75" t="s">
        <v>21</v>
      </c>
      <c r="C43" s="66" t="s">
        <v>9</v>
      </c>
      <c r="D43" s="66" t="s">
        <v>325</v>
      </c>
      <c r="E43" s="86">
        <f>+IF(ISNUMBER(DATA!H126),DATA!H126,"n/a")</f>
        <v>2920028.53</v>
      </c>
      <c r="F43" s="77">
        <f>+IF(ISNUMBER(DATA!I126),DATA!I126,"n/a")</f>
        <v>1.41283790145254E-2</v>
      </c>
      <c r="G43" s="86">
        <f>+IF(ISNUMBER(DATA!R126),DATA!R126,"n/a")</f>
        <v>9736910.6899999995</v>
      </c>
      <c r="H43" s="77">
        <f>+IF(ISNUMBER(DATA!S126),DATA!S126,"n/a")</f>
        <v>1.0948168647013E-2</v>
      </c>
      <c r="I43" s="86">
        <f>+IF(ISNUMBER(DATA!AB126),DATA!AB126,"n/a")</f>
        <v>18968287.210000001</v>
      </c>
      <c r="J43" s="77">
        <f>+IF(ISNUMBER(DATA!AC126),DATA!AC126,"n/a")</f>
        <v>1.7601165502641E-2</v>
      </c>
      <c r="K43" s="86">
        <f>+IF(ISNUMBER(DATA!AL126),DATA!AL126,"n/a")</f>
        <v>35822209.479999997</v>
      </c>
      <c r="L43" s="77">
        <f>+IF(ISNUMBER(DATA!AM126),DATA!AM126,"n/a")</f>
        <v>2.8040381882264698E-2</v>
      </c>
      <c r="R43" s="66"/>
      <c r="S43" s="66"/>
      <c r="T43" s="66"/>
      <c r="U43" s="66"/>
      <c r="V43" s="66"/>
      <c r="W43" s="66"/>
      <c r="X43" s="66"/>
      <c r="Y43" s="66"/>
    </row>
    <row r="44" spans="1:25" x14ac:dyDescent="0.2">
      <c r="A44" s="75" t="s">
        <v>19</v>
      </c>
      <c r="B44" s="75" t="s">
        <v>21</v>
      </c>
      <c r="C44" s="66" t="s">
        <v>9</v>
      </c>
      <c r="D44" s="66" t="s">
        <v>326</v>
      </c>
      <c r="E44" s="86">
        <f>+IF(ISNUMBER(DATA!H127),DATA!H127,"n/a")</f>
        <v>2820559.58</v>
      </c>
      <c r="F44" s="77">
        <f>+IF(ISNUMBER(DATA!I127),DATA!I127,"n/a")</f>
        <v>3.0893984623275399E-2</v>
      </c>
      <c r="G44" s="86">
        <f>+IF(ISNUMBER(DATA!R127),DATA!R127,"n/a")</f>
        <v>9274226.4399999995</v>
      </c>
      <c r="H44" s="77">
        <f>+IF(ISNUMBER(DATA!S127),DATA!S127,"n/a")</f>
        <v>2.7747942897023599E-2</v>
      </c>
      <c r="I44" s="86">
        <f>+IF(ISNUMBER(DATA!AB127),DATA!AB127,"n/a")</f>
        <v>18499929.059999999</v>
      </c>
      <c r="J44" s="77">
        <f>+IF(ISNUMBER(DATA!AC127),DATA!AC127,"n/a")</f>
        <v>3.1005273536960799E-2</v>
      </c>
      <c r="K44" s="86">
        <f>+IF(ISNUMBER(DATA!AL127),DATA!AL127,"n/a")</f>
        <v>35333108.079999998</v>
      </c>
      <c r="L44" s="77">
        <f>+IF(ISNUMBER(DATA!AM127),DATA!AM127,"n/a")</f>
        <v>4.1196971393854601E-2</v>
      </c>
      <c r="R44" s="66"/>
      <c r="S44" s="66"/>
      <c r="T44" s="66"/>
      <c r="U44" s="66"/>
      <c r="V44" s="66"/>
      <c r="W44" s="66"/>
      <c r="X44" s="66"/>
      <c r="Y44" s="66"/>
    </row>
    <row r="45" spans="1:25" x14ac:dyDescent="0.2">
      <c r="A45" s="75" t="s">
        <v>19</v>
      </c>
      <c r="B45" s="75" t="s">
        <v>21</v>
      </c>
      <c r="C45" s="66" t="s">
        <v>9</v>
      </c>
      <c r="D45" s="66" t="s">
        <v>327</v>
      </c>
      <c r="E45" s="86">
        <f>+IF(ISNUMBER(DATA!H128),DATA!H128,"n/a")</f>
        <v>22219021.850000001</v>
      </c>
      <c r="F45" s="77">
        <f>+IF(ISNUMBER(DATA!I128),DATA!I128,"n/a")</f>
        <v>3.6526419423009798E-2</v>
      </c>
      <c r="G45" s="86">
        <f>+IF(ISNUMBER(DATA!R128),DATA!R128,"n/a")</f>
        <v>72847909.209999993</v>
      </c>
      <c r="H45" s="77">
        <f>+IF(ISNUMBER(DATA!S128),DATA!S128,"n/a")</f>
        <v>2.69266369723501E-2</v>
      </c>
      <c r="I45" s="86">
        <f>+IF(ISNUMBER(DATA!AB128),DATA!AB128,"n/a")</f>
        <v>145241673.66</v>
      </c>
      <c r="J45" s="77">
        <f>+IF(ISNUMBER(DATA!AC128),DATA!AC128,"n/a")</f>
        <v>2.9230999463796301E-2</v>
      </c>
      <c r="K45" s="86">
        <f>+IF(ISNUMBER(DATA!AL128),DATA!AL128,"n/a")</f>
        <v>275373665.11000001</v>
      </c>
      <c r="L45" s="77">
        <f>+IF(ISNUMBER(DATA!AM128),DATA!AM128,"n/a")</f>
        <v>2.9544820697354101E-2</v>
      </c>
      <c r="R45" s="66"/>
      <c r="S45" s="66"/>
      <c r="T45" s="66"/>
      <c r="U45" s="66"/>
      <c r="V45" s="66"/>
      <c r="W45" s="66"/>
      <c r="X45" s="66"/>
      <c r="Y45" s="66"/>
    </row>
    <row r="46" spans="1:25" x14ac:dyDescent="0.2">
      <c r="A46" s="75"/>
      <c r="B46" s="75"/>
      <c r="E46" s="80"/>
      <c r="F46" s="77"/>
      <c r="G46" s="81"/>
      <c r="H46" s="77"/>
      <c r="I46" s="81"/>
      <c r="J46" s="82"/>
      <c r="K46" s="81"/>
      <c r="L46" s="77"/>
      <c r="R46" s="66"/>
      <c r="S46" s="66"/>
      <c r="T46" s="66"/>
      <c r="U46" s="66"/>
      <c r="V46" s="66"/>
      <c r="W46" s="66"/>
      <c r="X46" s="66"/>
      <c r="Y46" s="66"/>
    </row>
    <row r="47" spans="1:25" x14ac:dyDescent="0.2">
      <c r="A47" s="75" t="s">
        <v>19</v>
      </c>
      <c r="B47" s="75" t="s">
        <v>21</v>
      </c>
      <c r="C47" s="66" t="s">
        <v>25</v>
      </c>
      <c r="D47" s="66" t="s">
        <v>319</v>
      </c>
      <c r="E47" s="86">
        <f>+IF(ISNUMBER(DATA!J120),DATA!J120,"n/a")</f>
        <v>4240775.0599999996</v>
      </c>
      <c r="F47" s="77">
        <f>+IF(ISNUMBER(DATA!K120),DATA!K120,"n/a")</f>
        <v>3.8013650214335802E-2</v>
      </c>
      <c r="G47" s="86">
        <f>+IF(ISNUMBER(DATA!T120),DATA!T120,"n/a")</f>
        <v>13784436.720000001</v>
      </c>
      <c r="H47" s="77">
        <f>+IF(ISNUMBER(DATA!U120),DATA!U120,"n/a")</f>
        <v>1.6089271972155299E-2</v>
      </c>
      <c r="I47" s="86">
        <f>+IF(ISNUMBER(DATA!AD120),DATA!AD120,"n/a")</f>
        <v>27598604.010000002</v>
      </c>
      <c r="J47" s="77">
        <f>+IF(ISNUMBER(DATA!AE120),DATA!AE120,"n/a")</f>
        <v>3.1924218937029601E-3</v>
      </c>
      <c r="K47" s="86">
        <f>+IF(ISNUMBER(DATA!AN120),DATA!AN120,"n/a")</f>
        <v>52499756.850000001</v>
      </c>
      <c r="L47" s="77">
        <f>+IF(ISNUMBER(DATA!AO120),DATA!AO120,"n/a")</f>
        <v>3.2162012558463399E-3</v>
      </c>
      <c r="R47" s="66"/>
      <c r="S47" s="66"/>
      <c r="T47" s="66"/>
      <c r="U47" s="66"/>
      <c r="V47" s="66"/>
      <c r="W47" s="66"/>
      <c r="X47" s="66"/>
      <c r="Y47" s="66"/>
    </row>
    <row r="48" spans="1:25" x14ac:dyDescent="0.2">
      <c r="A48" s="75" t="s">
        <v>19</v>
      </c>
      <c r="B48" s="75" t="s">
        <v>21</v>
      </c>
      <c r="C48" s="66" t="s">
        <v>25</v>
      </c>
      <c r="D48" s="66" t="s">
        <v>320</v>
      </c>
      <c r="E48" s="86">
        <f>+IF(ISNUMBER(DATA!J121),DATA!J121,"n/a")</f>
        <v>5451359.6100000003</v>
      </c>
      <c r="F48" s="77">
        <f>+IF(ISNUMBER(DATA!K121),DATA!K121,"n/a")</f>
        <v>4.6755756250749098E-2</v>
      </c>
      <c r="G48" s="86">
        <f>+IF(ISNUMBER(DATA!T121),DATA!T121,"n/a")</f>
        <v>18231591.859999999</v>
      </c>
      <c r="H48" s="77">
        <f>+IF(ISNUMBER(DATA!U121),DATA!U121,"n/a")</f>
        <v>2.2899275962252399E-2</v>
      </c>
      <c r="I48" s="86">
        <f>+IF(ISNUMBER(DATA!AD121),DATA!AD121,"n/a")</f>
        <v>36090955.509999998</v>
      </c>
      <c r="J48" s="77">
        <f>+IF(ISNUMBER(DATA!AE121),DATA!AE121,"n/a")</f>
        <v>1.9636903412850799E-2</v>
      </c>
      <c r="K48" s="86">
        <f>+IF(ISNUMBER(DATA!AN121),DATA!AN121,"n/a")</f>
        <v>69957845.060000002</v>
      </c>
      <c r="L48" s="77">
        <f>+IF(ISNUMBER(DATA!AO121),DATA!AO121,"n/a")</f>
        <v>4.1148488852669604E-3</v>
      </c>
      <c r="R48" s="66"/>
      <c r="S48" s="66"/>
      <c r="T48" s="66"/>
      <c r="U48" s="66"/>
      <c r="V48" s="66"/>
      <c r="W48" s="66"/>
      <c r="X48" s="66"/>
      <c r="Y48" s="66"/>
    </row>
    <row r="49" spans="1:25" x14ac:dyDescent="0.2">
      <c r="A49" s="75" t="s">
        <v>19</v>
      </c>
      <c r="B49" s="75" t="s">
        <v>21</v>
      </c>
      <c r="C49" s="66" t="s">
        <v>25</v>
      </c>
      <c r="D49" s="66" t="s">
        <v>321</v>
      </c>
      <c r="E49" s="86">
        <f>+IF(ISNUMBER(DATA!J122),DATA!J122,"n/a")</f>
        <v>4040233.3</v>
      </c>
      <c r="F49" s="77">
        <f>+IF(ISNUMBER(DATA!K122),DATA!K122,"n/a")</f>
        <v>2.80611013188714E-2</v>
      </c>
      <c r="G49" s="86">
        <f>+IF(ISNUMBER(DATA!T122),DATA!T122,"n/a")</f>
        <v>13599392.689999999</v>
      </c>
      <c r="H49" s="77">
        <f>+IF(ISNUMBER(DATA!U122),DATA!U122,"n/a")</f>
        <v>3.52585907232374E-2</v>
      </c>
      <c r="I49" s="86">
        <f>+IF(ISNUMBER(DATA!AD122),DATA!AD122,"n/a")</f>
        <v>26299953.5</v>
      </c>
      <c r="J49" s="77">
        <f>+IF(ISNUMBER(DATA!AE122),DATA!AE122,"n/a")</f>
        <v>2.22600151079182E-2</v>
      </c>
      <c r="K49" s="86">
        <f>+IF(ISNUMBER(DATA!AN122),DATA!AN122,"n/a")</f>
        <v>50140714.649999999</v>
      </c>
      <c r="L49" s="77">
        <f>+IF(ISNUMBER(DATA!AO122),DATA!AO122,"n/a")</f>
        <v>5.8510260478484904E-3</v>
      </c>
      <c r="R49" s="66"/>
      <c r="S49" s="66"/>
      <c r="T49" s="66"/>
      <c r="U49" s="66"/>
      <c r="V49" s="66"/>
      <c r="W49" s="66"/>
      <c r="X49" s="66"/>
      <c r="Y49" s="66"/>
    </row>
    <row r="50" spans="1:25" x14ac:dyDescent="0.2">
      <c r="A50" s="75" t="s">
        <v>19</v>
      </c>
      <c r="B50" s="75" t="s">
        <v>21</v>
      </c>
      <c r="C50" s="66" t="s">
        <v>25</v>
      </c>
      <c r="D50" s="66" t="s">
        <v>322</v>
      </c>
      <c r="E50" s="86">
        <f>+IF(ISNUMBER(DATA!J123),DATA!J123,"n/a")</f>
        <v>7530701.46</v>
      </c>
      <c r="F50" s="77">
        <f>+IF(ISNUMBER(DATA!K123),DATA!K123,"n/a")</f>
        <v>4.0943393239155301E-2</v>
      </c>
      <c r="G50" s="86">
        <f>+IF(ISNUMBER(DATA!T123),DATA!T123,"n/a")</f>
        <v>25102887.09</v>
      </c>
      <c r="H50" s="77">
        <f>+IF(ISNUMBER(DATA!U123),DATA!U123,"n/a")</f>
        <v>3.35058419463529E-2</v>
      </c>
      <c r="I50" s="86">
        <f>+IF(ISNUMBER(DATA!AD123),DATA!AD123,"n/a")</f>
        <v>50995170.109999999</v>
      </c>
      <c r="J50" s="77">
        <f>+IF(ISNUMBER(DATA!AE123),DATA!AE123,"n/a")</f>
        <v>2.7813435073432601E-2</v>
      </c>
      <c r="K50" s="86">
        <f>+IF(ISNUMBER(DATA!AN123),DATA!AN123,"n/a")</f>
        <v>95681819.950000003</v>
      </c>
      <c r="L50" s="77">
        <f>+IF(ISNUMBER(DATA!AO123),DATA!AO123,"n/a")</f>
        <v>1.68226418541178E-2</v>
      </c>
      <c r="R50" s="66"/>
      <c r="S50" s="66"/>
      <c r="T50" s="66"/>
      <c r="U50" s="66"/>
      <c r="V50" s="66"/>
      <c r="W50" s="66"/>
      <c r="X50" s="66"/>
      <c r="Y50" s="66"/>
    </row>
    <row r="51" spans="1:25" x14ac:dyDescent="0.2">
      <c r="A51" s="75" t="s">
        <v>19</v>
      </c>
      <c r="B51" s="75" t="s">
        <v>21</v>
      </c>
      <c r="C51" s="66" t="s">
        <v>25</v>
      </c>
      <c r="D51" s="66" t="s">
        <v>323</v>
      </c>
      <c r="E51" s="86">
        <f>+IF(ISNUMBER(DATA!J124),DATA!J124,"n/a")</f>
        <v>2620338.84</v>
      </c>
      <c r="F51" s="77">
        <f>+IF(ISNUMBER(DATA!K124),DATA!K124,"n/a")</f>
        <v>4.0228703532556198E-2</v>
      </c>
      <c r="G51" s="86">
        <f>+IF(ISNUMBER(DATA!T124),DATA!T124,"n/a")</f>
        <v>8541559.2799999993</v>
      </c>
      <c r="H51" s="77">
        <f>+IF(ISNUMBER(DATA!U124),DATA!U124,"n/a")</f>
        <v>-1.40961184386936E-2</v>
      </c>
      <c r="I51" s="86">
        <f>+IF(ISNUMBER(DATA!AD124),DATA!AD124,"n/a")</f>
        <v>17557208.030000001</v>
      </c>
      <c r="J51" s="77">
        <f>+IF(ISNUMBER(DATA!AE124),DATA!AE124,"n/a")</f>
        <v>3.3368471623932999E-2</v>
      </c>
      <c r="K51" s="86">
        <f>+IF(ISNUMBER(DATA!AN124),DATA!AN124,"n/a")</f>
        <v>33502196.48</v>
      </c>
      <c r="L51" s="77">
        <f>+IF(ISNUMBER(DATA!AO124),DATA!AO124,"n/a")</f>
        <v>2.72574584778222E-2</v>
      </c>
      <c r="R51" s="66"/>
      <c r="S51" s="66"/>
      <c r="T51" s="66"/>
      <c r="U51" s="66"/>
      <c r="V51" s="66"/>
      <c r="W51" s="66"/>
      <c r="X51" s="66"/>
      <c r="Y51" s="66"/>
    </row>
    <row r="52" spans="1:25" x14ac:dyDescent="0.2">
      <c r="A52" s="75" t="s">
        <v>19</v>
      </c>
      <c r="B52" s="75" t="s">
        <v>21</v>
      </c>
      <c r="C52" s="66" t="s">
        <v>25</v>
      </c>
      <c r="D52" s="66" t="s">
        <v>324</v>
      </c>
      <c r="E52" s="86">
        <f>+IF(ISNUMBER(DATA!J125),DATA!J125,"n/a")</f>
        <v>3238023.59</v>
      </c>
      <c r="F52" s="77">
        <f>+IF(ISNUMBER(DATA!K125),DATA!K125,"n/a")</f>
        <v>7.3707235759899103E-3</v>
      </c>
      <c r="G52" s="86">
        <f>+IF(ISNUMBER(DATA!T125),DATA!T125,"n/a")</f>
        <v>10343975.77</v>
      </c>
      <c r="H52" s="77">
        <f>+IF(ISNUMBER(DATA!U125),DATA!U125,"n/a")</f>
        <v>-4.8452432261334704E-3</v>
      </c>
      <c r="I52" s="86">
        <f>+IF(ISNUMBER(DATA!AD125),DATA!AD125,"n/a")</f>
        <v>19764906.59</v>
      </c>
      <c r="J52" s="77">
        <f>+IF(ISNUMBER(DATA!AE125),DATA!AE125,"n/a")</f>
        <v>-8.5865534211997303E-5</v>
      </c>
      <c r="K52" s="86">
        <f>+IF(ISNUMBER(DATA!AN125),DATA!AN125,"n/a")</f>
        <v>38578083.140000001</v>
      </c>
      <c r="L52" s="77">
        <f>+IF(ISNUMBER(DATA!AO125),DATA!AO125,"n/a")</f>
        <v>-5.6068470825433696E-3</v>
      </c>
      <c r="R52" s="66"/>
      <c r="S52" s="66"/>
      <c r="T52" s="66"/>
      <c r="U52" s="66"/>
      <c r="V52" s="66"/>
      <c r="W52" s="66"/>
      <c r="X52" s="66"/>
      <c r="Y52" s="66"/>
    </row>
    <row r="53" spans="1:25" x14ac:dyDescent="0.2">
      <c r="A53" s="75" t="s">
        <v>19</v>
      </c>
      <c r="B53" s="75" t="s">
        <v>21</v>
      </c>
      <c r="C53" s="66" t="s">
        <v>25</v>
      </c>
      <c r="D53" s="66" t="s">
        <v>325</v>
      </c>
      <c r="E53" s="86">
        <f>+IF(ISNUMBER(DATA!J126),DATA!J126,"n/a")</f>
        <v>5018451.66</v>
      </c>
      <c r="F53" s="77">
        <f>+IF(ISNUMBER(DATA!K126),DATA!K126,"n/a")</f>
        <v>1.9935014443737999E-2</v>
      </c>
      <c r="G53" s="86">
        <f>+IF(ISNUMBER(DATA!T126),DATA!T126,"n/a")</f>
        <v>16613731.789999999</v>
      </c>
      <c r="H53" s="77">
        <f>+IF(ISNUMBER(DATA!U126),DATA!U126,"n/a")</f>
        <v>8.4507926094426894E-3</v>
      </c>
      <c r="I53" s="86">
        <f>+IF(ISNUMBER(DATA!AD126),DATA!AD126,"n/a")</f>
        <v>32286177.379999999</v>
      </c>
      <c r="J53" s="77">
        <f>+IF(ISNUMBER(DATA!AE126),DATA!AE126,"n/a")</f>
        <v>1.6003079934453601E-2</v>
      </c>
      <c r="K53" s="86">
        <f>+IF(ISNUMBER(DATA!AN126),DATA!AN126,"n/a")</f>
        <v>61119894.270000003</v>
      </c>
      <c r="L53" s="77">
        <f>+IF(ISNUMBER(DATA!AO126),DATA!AO126,"n/a")</f>
        <v>1.9418718938715801E-2</v>
      </c>
      <c r="R53" s="66"/>
      <c r="S53" s="66"/>
      <c r="T53" s="66"/>
      <c r="U53" s="66"/>
      <c r="V53" s="66"/>
      <c r="W53" s="66"/>
      <c r="X53" s="66"/>
      <c r="Y53" s="66"/>
    </row>
    <row r="54" spans="1:25" x14ac:dyDescent="0.2">
      <c r="A54" s="75" t="s">
        <v>19</v>
      </c>
      <c r="B54" s="75" t="s">
        <v>21</v>
      </c>
      <c r="C54" s="66" t="s">
        <v>25</v>
      </c>
      <c r="D54" s="66" t="s">
        <v>326</v>
      </c>
      <c r="E54" s="86">
        <f>+IF(ISNUMBER(DATA!J127),DATA!J127,"n/a")</f>
        <v>4834708.13</v>
      </c>
      <c r="F54" s="77">
        <f>+IF(ISNUMBER(DATA!K127),DATA!K127,"n/a")</f>
        <v>2.9118165001095499E-3</v>
      </c>
      <c r="G54" s="86">
        <f>+IF(ISNUMBER(DATA!T127),DATA!T127,"n/a")</f>
        <v>15878288.890000001</v>
      </c>
      <c r="H54" s="77">
        <f>+IF(ISNUMBER(DATA!U127),DATA!U127,"n/a")</f>
        <v>-7.6418468516938898E-3</v>
      </c>
      <c r="I54" s="86">
        <f>+IF(ISNUMBER(DATA!AD127),DATA!AD127,"n/a")</f>
        <v>31653721.859999999</v>
      </c>
      <c r="J54" s="77">
        <f>+IF(ISNUMBER(DATA!AE127),DATA!AE127,"n/a")</f>
        <v>-5.6799909766691303E-3</v>
      </c>
      <c r="K54" s="86">
        <f>+IF(ISNUMBER(DATA!AN127),DATA!AN127,"n/a")</f>
        <v>60953744.659999996</v>
      </c>
      <c r="L54" s="77">
        <f>+IF(ISNUMBER(DATA!AO127),DATA!AO127,"n/a")</f>
        <v>9.7021965614669005E-3</v>
      </c>
      <c r="R54" s="66"/>
      <c r="S54" s="66"/>
      <c r="T54" s="66"/>
      <c r="U54" s="66"/>
      <c r="V54" s="66"/>
      <c r="W54" s="66"/>
      <c r="X54" s="66"/>
      <c r="Y54" s="66"/>
    </row>
    <row r="55" spans="1:25" x14ac:dyDescent="0.2">
      <c r="A55" s="75" t="s">
        <v>19</v>
      </c>
      <c r="B55" s="75" t="s">
        <v>21</v>
      </c>
      <c r="C55" s="66" t="s">
        <v>25</v>
      </c>
      <c r="D55" s="66" t="s">
        <v>327</v>
      </c>
      <c r="E55" s="86">
        <f>+IF(ISNUMBER(DATA!J128),DATA!J128,"n/a")</f>
        <v>36974591.649999999</v>
      </c>
      <c r="F55" s="77">
        <f>+IF(ISNUMBER(DATA!K128),DATA!K128,"n/a")</f>
        <v>2.9011272353402999E-2</v>
      </c>
      <c r="G55" s="86">
        <f>+IF(ISNUMBER(DATA!T128),DATA!T128,"n/a")</f>
        <v>122095863.87</v>
      </c>
      <c r="H55" s="77">
        <f>+IF(ISNUMBER(DATA!U128),DATA!U128,"n/a")</f>
        <v>1.4523429690835201E-2</v>
      </c>
      <c r="I55" s="86">
        <f>+IF(ISNUMBER(DATA!AD128),DATA!AD128,"n/a")</f>
        <v>242246696.63</v>
      </c>
      <c r="J55" s="77">
        <f>+IF(ISNUMBER(DATA!AE128),DATA!AE128,"n/a")</f>
        <v>1.5206353712654601E-2</v>
      </c>
      <c r="K55" s="86">
        <f>+IF(ISNUMBER(DATA!AN128),DATA!AN128,"n/a")</f>
        <v>462434054.99000001</v>
      </c>
      <c r="L55" s="77">
        <f>+IF(ISNUMBER(DATA!AO128),DATA!AO128,"n/a")</f>
        <v>1.0380659789178501E-2</v>
      </c>
      <c r="R55" s="66"/>
      <c r="S55" s="66"/>
      <c r="T55" s="66"/>
      <c r="U55" s="66"/>
      <c r="V55" s="66"/>
      <c r="W55" s="66"/>
      <c r="X55" s="66"/>
      <c r="Y55" s="66"/>
    </row>
    <row r="56" spans="1:25" x14ac:dyDescent="0.2">
      <c r="A56" s="75"/>
      <c r="B56" s="75"/>
      <c r="E56" s="80"/>
      <c r="F56" s="77"/>
      <c r="G56" s="81"/>
      <c r="H56" s="77"/>
      <c r="I56" s="81"/>
      <c r="J56" s="82"/>
      <c r="K56" s="81"/>
      <c r="L56" s="77"/>
      <c r="R56" s="66"/>
      <c r="S56" s="66"/>
      <c r="T56" s="66"/>
      <c r="U56" s="66"/>
      <c r="V56" s="66"/>
      <c r="W56" s="66"/>
      <c r="X56" s="66"/>
      <c r="Y56" s="66"/>
    </row>
    <row r="57" spans="1:25" x14ac:dyDescent="0.2">
      <c r="A57" s="75" t="s">
        <v>19</v>
      </c>
      <c r="B57" s="75" t="s">
        <v>21</v>
      </c>
      <c r="C57" s="66" t="s">
        <v>10</v>
      </c>
      <c r="D57" s="66" t="s">
        <v>319</v>
      </c>
      <c r="E57" s="87">
        <f>+IF(ISNUMBER(DATA!L120),DATA!L120,"n/a")</f>
        <v>4.21856070438852</v>
      </c>
      <c r="F57" s="77">
        <f>+IF(ISNUMBER(DATA!M120),DATA!M120,"n/a")</f>
        <v>5.4442029544542799E-3</v>
      </c>
      <c r="G57" s="87">
        <f>+IF(ISNUMBER(DATA!V120),DATA!V120,"n/a")</f>
        <v>4.2529931698416297</v>
      </c>
      <c r="H57" s="77">
        <f>+IF(ISNUMBER(DATA!W120),DATA!W120,"n/a")</f>
        <v>1.3822992938133299E-2</v>
      </c>
      <c r="I57" s="87">
        <f>+IF(ISNUMBER(DATA!AF120),DATA!AF120,"n/a")</f>
        <v>4.3032148683529599</v>
      </c>
      <c r="J57" s="77">
        <f>+IF(ISNUMBER(DATA!AG120),DATA!AG120,"n/a")</f>
        <v>2.5617794490671999E-2</v>
      </c>
      <c r="K57" s="87">
        <f>+IF(ISNUMBER(DATA!AP120),DATA!AP120,"n/a")</f>
        <v>4.2584284930313698</v>
      </c>
      <c r="L57" s="77">
        <f>+IF(ISNUMBER(DATA!AQ120),DATA!AQ120,"n/a")</f>
        <v>1.7725926718205699E-2</v>
      </c>
      <c r="R57" s="66"/>
      <c r="S57" s="66"/>
      <c r="T57" s="66"/>
      <c r="U57" s="66"/>
      <c r="V57" s="66"/>
      <c r="W57" s="66"/>
      <c r="X57" s="66"/>
      <c r="Y57" s="66"/>
    </row>
    <row r="58" spans="1:25" x14ac:dyDescent="0.2">
      <c r="A58" s="75" t="s">
        <v>19</v>
      </c>
      <c r="B58" s="75" t="s">
        <v>21</v>
      </c>
      <c r="C58" s="66" t="s">
        <v>10</v>
      </c>
      <c r="D58" s="66" t="s">
        <v>320</v>
      </c>
      <c r="E58" s="87">
        <f>+IF(ISNUMBER(DATA!L121),DATA!L121,"n/a")</f>
        <v>3.8582893537630301</v>
      </c>
      <c r="F58" s="77">
        <f>+IF(ISNUMBER(DATA!M121),DATA!M121,"n/a")</f>
        <v>-8.2715612677051898E-3</v>
      </c>
      <c r="G58" s="87">
        <f>+IF(ISNUMBER(DATA!V121),DATA!V121,"n/a")</f>
        <v>3.7754095032917299</v>
      </c>
      <c r="H58" s="77">
        <f>+IF(ISNUMBER(DATA!W121),DATA!W121,"n/a")</f>
        <v>-3.0597184497108301E-3</v>
      </c>
      <c r="I58" s="87">
        <f>+IF(ISNUMBER(DATA!AF121),DATA!AF121,"n/a")</f>
        <v>3.8026556003095102</v>
      </c>
      <c r="J58" s="77">
        <f>+IF(ISNUMBER(DATA!AG121),DATA!AG121,"n/a")</f>
        <v>3.65367943980248E-3</v>
      </c>
      <c r="K58" s="87">
        <f>+IF(ISNUMBER(DATA!AP121),DATA!AP121,"n/a")</f>
        <v>3.8179320515057098</v>
      </c>
      <c r="L58" s="77">
        <f>+IF(ISNUMBER(DATA!AQ121),DATA!AQ121,"n/a")</f>
        <v>1.2603738325496799E-2</v>
      </c>
      <c r="R58" s="66"/>
      <c r="S58" s="66"/>
      <c r="T58" s="66"/>
      <c r="U58" s="66"/>
      <c r="V58" s="66"/>
      <c r="W58" s="66"/>
      <c r="X58" s="66"/>
      <c r="Y58" s="66"/>
    </row>
    <row r="59" spans="1:25" x14ac:dyDescent="0.2">
      <c r="A59" s="75" t="s">
        <v>19</v>
      </c>
      <c r="B59" s="75" t="s">
        <v>21</v>
      </c>
      <c r="C59" s="66" t="s">
        <v>10</v>
      </c>
      <c r="D59" s="66" t="s">
        <v>321</v>
      </c>
      <c r="E59" s="87">
        <f>+IF(ISNUMBER(DATA!L122),DATA!L122,"n/a")</f>
        <v>4.0667231375543196</v>
      </c>
      <c r="F59" s="77">
        <f>+IF(ISNUMBER(DATA!M122),DATA!M122,"n/a")</f>
        <v>3.0187012902051298E-3</v>
      </c>
      <c r="G59" s="87">
        <f>+IF(ISNUMBER(DATA!V122),DATA!V122,"n/a")</f>
        <v>4.0340129510453604</v>
      </c>
      <c r="H59" s="77">
        <f>+IF(ISNUMBER(DATA!W122),DATA!W122,"n/a")</f>
        <v>-7.7691382621419497E-3</v>
      </c>
      <c r="I59" s="87">
        <f>+IF(ISNUMBER(DATA!AF122),DATA!AF122,"n/a")</f>
        <v>4.05214080618138</v>
      </c>
      <c r="J59" s="77">
        <f>+IF(ISNUMBER(DATA!AG122),DATA!AG122,"n/a")</f>
        <v>-3.56315366836738E-3</v>
      </c>
      <c r="K59" s="87">
        <f>+IF(ISNUMBER(DATA!AP122),DATA!AP122,"n/a")</f>
        <v>4.0683703564862101</v>
      </c>
      <c r="L59" s="77">
        <f>+IF(ISNUMBER(DATA!AQ122),DATA!AQ122,"n/a")</f>
        <v>-3.4497856296072599E-3</v>
      </c>
      <c r="R59" s="66"/>
      <c r="S59" s="66"/>
      <c r="T59" s="66"/>
      <c r="U59" s="66"/>
      <c r="V59" s="66"/>
      <c r="W59" s="66"/>
      <c r="X59" s="66"/>
      <c r="Y59" s="66"/>
    </row>
    <row r="60" spans="1:25" x14ac:dyDescent="0.2">
      <c r="A60" s="75" t="s">
        <v>19</v>
      </c>
      <c r="B60" s="75" t="s">
        <v>21</v>
      </c>
      <c r="C60" s="66" t="s">
        <v>10</v>
      </c>
      <c r="D60" s="66" t="s">
        <v>322</v>
      </c>
      <c r="E60" s="87">
        <f>+IF(ISNUMBER(DATA!L123),DATA!L123,"n/a")</f>
        <v>3.9356120975148801</v>
      </c>
      <c r="F60" s="77">
        <f>+IF(ISNUMBER(DATA!M123),DATA!M123,"n/a")</f>
        <v>3.0624621077727999E-2</v>
      </c>
      <c r="G60" s="87">
        <f>+IF(ISNUMBER(DATA!V123),DATA!V123,"n/a")</f>
        <v>3.8126295537936699</v>
      </c>
      <c r="H60" s="77">
        <f>+IF(ISNUMBER(DATA!W123),DATA!W123,"n/a")</f>
        <v>-1.5288293055500501E-3</v>
      </c>
      <c r="I60" s="87">
        <f>+IF(ISNUMBER(DATA!AF123),DATA!AF123,"n/a")</f>
        <v>3.7609369675863098</v>
      </c>
      <c r="J60" s="77">
        <f>+IF(ISNUMBER(DATA!AG123),DATA!AG123,"n/a")</f>
        <v>-2.19210371062733E-2</v>
      </c>
      <c r="K60" s="87">
        <f>+IF(ISNUMBER(DATA!AP123),DATA!AP123,"n/a")</f>
        <v>3.7905308549382899</v>
      </c>
      <c r="L60" s="77">
        <f>+IF(ISNUMBER(DATA!AQ123),DATA!AQ123,"n/a")</f>
        <v>-3.0979861518115302E-2</v>
      </c>
      <c r="R60" s="66"/>
      <c r="S60" s="66"/>
      <c r="T60" s="66"/>
      <c r="U60" s="66"/>
      <c r="V60" s="66"/>
      <c r="W60" s="66"/>
      <c r="X60" s="66"/>
      <c r="Y60" s="66"/>
    </row>
    <row r="61" spans="1:25" x14ac:dyDescent="0.2">
      <c r="A61" s="75" t="s">
        <v>19</v>
      </c>
      <c r="B61" s="75" t="s">
        <v>21</v>
      </c>
      <c r="C61" s="66" t="s">
        <v>10</v>
      </c>
      <c r="D61" s="66" t="s">
        <v>323</v>
      </c>
      <c r="E61" s="87">
        <f>+IF(ISNUMBER(DATA!L124),DATA!L124,"n/a")</f>
        <v>3.9854303120557901</v>
      </c>
      <c r="F61" s="77">
        <f>+IF(ISNUMBER(DATA!M124),DATA!M124,"n/a")</f>
        <v>3.6810372885194197E-2</v>
      </c>
      <c r="G61" s="87">
        <f>+IF(ISNUMBER(DATA!V124),DATA!V124,"n/a")</f>
        <v>3.9405185349485401</v>
      </c>
      <c r="H61" s="77">
        <f>+IF(ISNUMBER(DATA!W124),DATA!W124,"n/a")</f>
        <v>4.7513709896121102E-2</v>
      </c>
      <c r="I61" s="87">
        <f>+IF(ISNUMBER(DATA!AF124),DATA!AF124,"n/a")</f>
        <v>3.88488778544823</v>
      </c>
      <c r="J61" s="77">
        <f>+IF(ISNUMBER(DATA!AG124),DATA!AG124,"n/a")</f>
        <v>2.06372717250221E-2</v>
      </c>
      <c r="K61" s="87">
        <f>+IF(ISNUMBER(DATA!AP124),DATA!AP124,"n/a")</f>
        <v>3.8902324144027101</v>
      </c>
      <c r="L61" s="77">
        <f>+IF(ISNUMBER(DATA!AQ124),DATA!AQ124,"n/a")</f>
        <v>2.3149889626829599E-2</v>
      </c>
      <c r="R61" s="66"/>
      <c r="S61" s="66"/>
      <c r="T61" s="66"/>
      <c r="U61" s="66"/>
      <c r="V61" s="66"/>
      <c r="W61" s="66"/>
      <c r="X61" s="66"/>
      <c r="Y61" s="66"/>
    </row>
    <row r="62" spans="1:25" x14ac:dyDescent="0.2">
      <c r="A62" s="75" t="s">
        <v>19</v>
      </c>
      <c r="B62" s="75" t="s">
        <v>21</v>
      </c>
      <c r="C62" s="66" t="s">
        <v>10</v>
      </c>
      <c r="D62" s="66" t="s">
        <v>324</v>
      </c>
      <c r="E62" s="87">
        <f>+IF(ISNUMBER(DATA!L125),DATA!L125,"n/a")</f>
        <v>4.2229979907705602</v>
      </c>
      <c r="F62" s="77">
        <f>+IF(ISNUMBER(DATA!M125),DATA!M125,"n/a")</f>
        <v>6.2338070719649398E-2</v>
      </c>
      <c r="G62" s="87">
        <f>+IF(ISNUMBER(DATA!V125),DATA!V125,"n/a")</f>
        <v>4.2255399710564898</v>
      </c>
      <c r="H62" s="77">
        <f>+IF(ISNUMBER(DATA!W125),DATA!W125,"n/a")</f>
        <v>5.3875092599253903E-2</v>
      </c>
      <c r="I62" s="87">
        <f>+IF(ISNUMBER(DATA!AF125),DATA!AF125,"n/a")</f>
        <v>4.2453212247875403</v>
      </c>
      <c r="J62" s="77">
        <f>+IF(ISNUMBER(DATA!AG125),DATA!AG125,"n/a")</f>
        <v>5.4294582064590098E-2</v>
      </c>
      <c r="K62" s="87">
        <f>+IF(ISNUMBER(DATA!AP125),DATA!AP125,"n/a")</f>
        <v>4.1541173807079899</v>
      </c>
      <c r="L62" s="77">
        <f>+IF(ISNUMBER(DATA!AQ125),DATA!AQ125,"n/a")</f>
        <v>2.9096106564498601E-2</v>
      </c>
      <c r="R62" s="66"/>
      <c r="S62" s="66"/>
      <c r="T62" s="66"/>
      <c r="U62" s="66"/>
      <c r="V62" s="66"/>
      <c r="W62" s="66"/>
      <c r="X62" s="66"/>
      <c r="Y62" s="66"/>
    </row>
    <row r="63" spans="1:25" x14ac:dyDescent="0.2">
      <c r="A63" s="75" t="s">
        <v>19</v>
      </c>
      <c r="B63" s="75" t="s">
        <v>21</v>
      </c>
      <c r="C63" s="66" t="s">
        <v>10</v>
      </c>
      <c r="D63" s="66" t="s">
        <v>325</v>
      </c>
      <c r="E63" s="87">
        <f>+IF(ISNUMBER(DATA!L126),DATA!L126,"n/a")</f>
        <v>4.0144290781980798</v>
      </c>
      <c r="F63" s="77">
        <f>+IF(ISNUMBER(DATA!M126),DATA!M126,"n/a")</f>
        <v>2.5448145186567198E-3</v>
      </c>
      <c r="G63" s="87">
        <f>+IF(ISNUMBER(DATA!V126),DATA!V126,"n/a")</f>
        <v>4.0754888941063099</v>
      </c>
      <c r="H63" s="77">
        <f>+IF(ISNUMBER(DATA!W126),DATA!W126,"n/a")</f>
        <v>3.78991359552918E-3</v>
      </c>
      <c r="I63" s="87">
        <f>+IF(ISNUMBER(DATA!AF126),DATA!AF126,"n/a")</f>
        <v>4.0773869808986296</v>
      </c>
      <c r="J63" s="77">
        <f>+IF(ISNUMBER(DATA!AG126),DATA!AG126,"n/a")</f>
        <v>9.8500637306792004E-3</v>
      </c>
      <c r="K63" s="87">
        <f>+IF(ISNUMBER(DATA!AP126),DATA!AP126,"n/a")</f>
        <v>4.0654946340289202</v>
      </c>
      <c r="L63" s="77">
        <f>+IF(ISNUMBER(DATA!AQ126),DATA!AQ126,"n/a")</f>
        <v>5.2424209698805997E-3</v>
      </c>
      <c r="R63" s="66"/>
      <c r="S63" s="66"/>
      <c r="T63" s="66"/>
      <c r="U63" s="66"/>
      <c r="V63" s="66"/>
      <c r="W63" s="66"/>
      <c r="X63" s="66"/>
      <c r="Y63" s="66"/>
    </row>
    <row r="64" spans="1:25" x14ac:dyDescent="0.2">
      <c r="A64" s="75" t="s">
        <v>19</v>
      </c>
      <c r="B64" s="75" t="s">
        <v>21</v>
      </c>
      <c r="C64" s="66" t="s">
        <v>10</v>
      </c>
      <c r="D64" s="66" t="s">
        <v>326</v>
      </c>
      <c r="E64" s="87">
        <f>+IF(ISNUMBER(DATA!L127),DATA!L127,"n/a")</f>
        <v>4.0404392946735799</v>
      </c>
      <c r="F64" s="77">
        <f>+IF(ISNUMBER(DATA!M127),DATA!M127,"n/a")</f>
        <v>2.22059531812593E-2</v>
      </c>
      <c r="G64" s="87">
        <f>+IF(ISNUMBER(DATA!V127),DATA!V127,"n/a")</f>
        <v>4.0522917995519601</v>
      </c>
      <c r="H64" s="77">
        <f>+IF(ISNUMBER(DATA!W127),DATA!W127,"n/a")</f>
        <v>2.4247888807208101E-2</v>
      </c>
      <c r="I64" s="87">
        <f>+IF(ISNUMBER(DATA!AF127),DATA!AF127,"n/a")</f>
        <v>4.0752681799743096</v>
      </c>
      <c r="J64" s="77">
        <f>+IF(ISNUMBER(DATA!AG127),DATA!AG127,"n/a")</f>
        <v>2.6495939785854E-2</v>
      </c>
      <c r="K64" s="87">
        <f>+IF(ISNUMBER(DATA!AP127),DATA!AP127,"n/a")</f>
        <v>4.02554748249025</v>
      </c>
      <c r="L64" s="77">
        <f>+IF(ISNUMBER(DATA!AQ127),DATA!AQ127,"n/a")</f>
        <v>5.9699941184376496E-3</v>
      </c>
      <c r="R64" s="66"/>
      <c r="S64" s="66"/>
      <c r="T64" s="66"/>
      <c r="U64" s="66"/>
      <c r="V64" s="66"/>
      <c r="W64" s="66"/>
      <c r="X64" s="66"/>
      <c r="Y64" s="66"/>
    </row>
    <row r="65" spans="1:25" x14ac:dyDescent="0.2">
      <c r="A65" s="75" t="s">
        <v>19</v>
      </c>
      <c r="B65" s="75" t="s">
        <v>21</v>
      </c>
      <c r="C65" s="66" t="s">
        <v>10</v>
      </c>
      <c r="D65" s="66" t="s">
        <v>327</v>
      </c>
      <c r="E65" s="87">
        <f>+IF(ISNUMBER(DATA!L128),DATA!L128,"n/a")</f>
        <v>4.0230114400828203</v>
      </c>
      <c r="F65" s="77">
        <f>+IF(ISNUMBER(DATA!M128),DATA!M128,"n/a")</f>
        <v>1.7509484565213E-2</v>
      </c>
      <c r="G65" s="87">
        <f>+IF(ISNUMBER(DATA!V128),DATA!V128,"n/a")</f>
        <v>3.9910346471562099</v>
      </c>
      <c r="H65" s="77">
        <f>+IF(ISNUMBER(DATA!W128),DATA!W128,"n/a")</f>
        <v>1.1495837456993001E-2</v>
      </c>
      <c r="I65" s="87">
        <f>+IF(ISNUMBER(DATA!AF128),DATA!AF128,"n/a")</f>
        <v>3.9894254550274901</v>
      </c>
      <c r="J65" s="77">
        <f>+IF(ISNUMBER(DATA!AG128),DATA!AG128,"n/a")</f>
        <v>8.8584955854949798E-3</v>
      </c>
      <c r="K65" s="87">
        <f>+IF(ISNUMBER(DATA!AP128),DATA!AP128,"n/a")</f>
        <v>3.9806814176371099</v>
      </c>
      <c r="L65" s="77">
        <f>+IF(ISNUMBER(DATA!AQ128),DATA!AQ128,"n/a")</f>
        <v>2.2506001902541902E-3</v>
      </c>
      <c r="R65" s="66"/>
      <c r="S65" s="66"/>
      <c r="T65" s="66"/>
      <c r="U65" s="66"/>
      <c r="V65" s="66"/>
      <c r="W65" s="66"/>
      <c r="X65" s="66"/>
      <c r="Y65" s="66"/>
    </row>
    <row r="66" spans="1:25" x14ac:dyDescent="0.2">
      <c r="A66" s="75"/>
      <c r="B66" s="75"/>
      <c r="E66" s="88"/>
      <c r="F66" s="77"/>
      <c r="G66" s="89"/>
      <c r="H66" s="77"/>
      <c r="I66" s="89"/>
      <c r="J66" s="82"/>
      <c r="K66" s="89"/>
      <c r="L66" s="77"/>
      <c r="R66" s="66"/>
      <c r="S66" s="66"/>
      <c r="T66" s="66"/>
      <c r="U66" s="66"/>
      <c r="V66" s="66"/>
      <c r="W66" s="66"/>
      <c r="X66" s="66"/>
      <c r="Y66" s="66"/>
    </row>
    <row r="67" spans="1:25" x14ac:dyDescent="0.2">
      <c r="A67" s="75" t="s">
        <v>19</v>
      </c>
      <c r="B67" s="75" t="s">
        <v>21</v>
      </c>
      <c r="C67" s="66" t="s">
        <v>26</v>
      </c>
      <c r="D67" s="66" t="s">
        <v>319</v>
      </c>
      <c r="E67" s="87">
        <f>+IF(ISNUMBER(DATA!N120),DATA!N120,"n/a")</f>
        <v>2.4943223444631402</v>
      </c>
      <c r="F67" s="77">
        <f>+IF(ISNUMBER(DATA!O120),DATA!O120,"n/a")</f>
        <v>1.3827019569579E-2</v>
      </c>
      <c r="G67" s="87">
        <f>+IF(ISNUMBER(DATA!X120),DATA!X120,"n/a")</f>
        <v>2.5225813710289899</v>
      </c>
      <c r="H67" s="77">
        <f>+IF(ISNUMBER(DATA!Y120),DATA!Y120,"n/a")</f>
        <v>2.1451773795478E-2</v>
      </c>
      <c r="I67" s="87">
        <f>+IF(ISNUMBER(DATA!AH120),DATA!AH120,"n/a")</f>
        <v>2.5524873574937001</v>
      </c>
      <c r="J67" s="77">
        <f>+IF(ISNUMBER(DATA!AI120),DATA!AI120,"n/a")</f>
        <v>3.0021582551575499E-2</v>
      </c>
      <c r="K67" s="87">
        <f>+IF(ISNUMBER(DATA!AR120),DATA!AR120,"n/a")</f>
        <v>2.51825302234709</v>
      </c>
      <c r="L67" s="77">
        <f>+IF(ISNUMBER(DATA!AS120),DATA!AS120,"n/a")</f>
        <v>2.1834855473193301E-2</v>
      </c>
      <c r="R67" s="66"/>
      <c r="S67" s="66"/>
      <c r="T67" s="66"/>
      <c r="U67" s="66"/>
      <c r="V67" s="66"/>
      <c r="W67" s="66"/>
      <c r="X67" s="66"/>
      <c r="Y67" s="66"/>
    </row>
    <row r="68" spans="1:25" x14ac:dyDescent="0.2">
      <c r="A68" s="75" t="s">
        <v>19</v>
      </c>
      <c r="B68" s="75" t="s">
        <v>21</v>
      </c>
      <c r="C68" s="66" t="s">
        <v>26</v>
      </c>
      <c r="D68" s="66" t="s">
        <v>320</v>
      </c>
      <c r="E68" s="87">
        <f>+IF(ISNUMBER(DATA!N121),DATA!N121,"n/a")</f>
        <v>2.31178602616531</v>
      </c>
      <c r="F68" s="77">
        <f>+IF(ISNUMBER(DATA!O121),DATA!O121,"n/a")</f>
        <v>1.27795391937549E-2</v>
      </c>
      <c r="G68" s="87">
        <f>+IF(ISNUMBER(DATA!X121),DATA!X121,"n/a")</f>
        <v>2.2292848201133402</v>
      </c>
      <c r="H68" s="77">
        <f>+IF(ISNUMBER(DATA!Y121),DATA!Y121,"n/a")</f>
        <v>1.9088513249465901E-2</v>
      </c>
      <c r="I68" s="87">
        <f>+IF(ISNUMBER(DATA!AH121),DATA!AH121,"n/a")</f>
        <v>2.2413827278024301</v>
      </c>
      <c r="J68" s="77">
        <f>+IF(ISNUMBER(DATA!AI121),DATA!AI121,"n/a")</f>
        <v>2.24434811845678E-2</v>
      </c>
      <c r="K68" s="87">
        <f>+IF(ISNUMBER(DATA!AR121),DATA!AR121,"n/a")</f>
        <v>2.24300295850193</v>
      </c>
      <c r="L68" s="77">
        <f>+IF(ISNUMBER(DATA!AS121),DATA!AS121,"n/a")</f>
        <v>3.6779446253380303E-2</v>
      </c>
      <c r="R68" s="66"/>
      <c r="S68" s="66"/>
      <c r="T68" s="66"/>
      <c r="U68" s="66"/>
      <c r="V68" s="66"/>
      <c r="W68" s="66"/>
      <c r="X68" s="66"/>
      <c r="Y68" s="66"/>
    </row>
    <row r="69" spans="1:25" x14ac:dyDescent="0.2">
      <c r="A69" s="75" t="s">
        <v>19</v>
      </c>
      <c r="B69" s="75" t="s">
        <v>21</v>
      </c>
      <c r="C69" s="66" t="s">
        <v>26</v>
      </c>
      <c r="D69" s="66" t="s">
        <v>321</v>
      </c>
      <c r="E69" s="87">
        <f>+IF(ISNUMBER(DATA!N122),DATA!N122,"n/a")</f>
        <v>2.3601332353752902</v>
      </c>
      <c r="F69" s="77">
        <f>+IF(ISNUMBER(DATA!O122),DATA!O122,"n/a")</f>
        <v>3.2101172854340401E-2</v>
      </c>
      <c r="G69" s="87">
        <f>+IF(ISNUMBER(DATA!X122),DATA!X122,"n/a")</f>
        <v>2.3381154331532099</v>
      </c>
      <c r="H69" s="77">
        <f>+IF(ISNUMBER(DATA!Y122),DATA!Y122,"n/a")</f>
        <v>1.88521906221879E-2</v>
      </c>
      <c r="I69" s="87">
        <f>+IF(ISNUMBER(DATA!AH122),DATA!AH122,"n/a")</f>
        <v>2.3466166945884499</v>
      </c>
      <c r="J69" s="77">
        <f>+IF(ISNUMBER(DATA!AI122),DATA!AI122,"n/a")</f>
        <v>2.22252767421546E-2</v>
      </c>
      <c r="K69" s="87">
        <f>+IF(ISNUMBER(DATA!AR122),DATA!AR122,"n/a")</f>
        <v>2.3302711563964502</v>
      </c>
      <c r="L69" s="77">
        <f>+IF(ISNUMBER(DATA!AS122),DATA!AS122,"n/a")</f>
        <v>2.3846052659377899E-2</v>
      </c>
      <c r="R69" s="66"/>
      <c r="S69" s="66"/>
      <c r="T69" s="66"/>
      <c r="U69" s="66"/>
      <c r="V69" s="66"/>
      <c r="W69" s="66"/>
      <c r="X69" s="66"/>
      <c r="Y69" s="66"/>
    </row>
    <row r="70" spans="1:25" x14ac:dyDescent="0.2">
      <c r="A70" s="75" t="s">
        <v>19</v>
      </c>
      <c r="B70" s="75" t="s">
        <v>21</v>
      </c>
      <c r="C70" s="66" t="s">
        <v>26</v>
      </c>
      <c r="D70" s="66" t="s">
        <v>322</v>
      </c>
      <c r="E70" s="87">
        <f>+IF(ISNUMBER(DATA!N123),DATA!N123,"n/a")</f>
        <v>2.5204489383649</v>
      </c>
      <c r="F70" s="77">
        <f>+IF(ISNUMBER(DATA!O123),DATA!O123,"n/a")</f>
        <v>2.3583761340001601E-2</v>
      </c>
      <c r="G70" s="87">
        <f>+IF(ISNUMBER(DATA!X123),DATA!X123,"n/a")</f>
        <v>2.3727973036108598</v>
      </c>
      <c r="H70" s="77">
        <f>+IF(ISNUMBER(DATA!Y123),DATA!Y123,"n/a")</f>
        <v>-3.1521437578882002E-3</v>
      </c>
      <c r="I70" s="87">
        <f>+IF(ISNUMBER(DATA!AH123),DATA!AH123,"n/a")</f>
        <v>2.3927588361171601</v>
      </c>
      <c r="J70" s="77">
        <f>+IF(ISNUMBER(DATA!AI123),DATA!AI123,"n/a")</f>
        <v>-1.01962721867331E-2</v>
      </c>
      <c r="K70" s="87">
        <f>+IF(ISNUMBER(DATA!AR123),DATA!AR123,"n/a")</f>
        <v>2.3774350486735298</v>
      </c>
      <c r="L70" s="77">
        <f>+IF(ISNUMBER(DATA!AS123),DATA!AS123,"n/a")</f>
        <v>-5.1643892765336798E-3</v>
      </c>
      <c r="R70" s="66"/>
      <c r="S70" s="66"/>
      <c r="T70" s="66"/>
      <c r="U70" s="66"/>
      <c r="V70" s="66"/>
      <c r="W70" s="66"/>
      <c r="X70" s="66"/>
      <c r="Y70" s="66"/>
    </row>
    <row r="71" spans="1:25" x14ac:dyDescent="0.2">
      <c r="A71" s="75" t="s">
        <v>19</v>
      </c>
      <c r="B71" s="75" t="s">
        <v>21</v>
      </c>
      <c r="C71" s="66" t="s">
        <v>26</v>
      </c>
      <c r="D71" s="66" t="s">
        <v>323</v>
      </c>
      <c r="E71" s="87">
        <f>+IF(ISNUMBER(DATA!N124),DATA!N124,"n/a")</f>
        <v>2.3351953100844001</v>
      </c>
      <c r="F71" s="77">
        <f>+IF(ISNUMBER(DATA!O124),DATA!O124,"n/a")</f>
        <v>2.5178411278020601E-2</v>
      </c>
      <c r="G71" s="87">
        <f>+IF(ISNUMBER(DATA!X124),DATA!X124,"n/a")</f>
        <v>2.3204716984648699</v>
      </c>
      <c r="H71" s="77">
        <f>+IF(ISNUMBER(DATA!Y124),DATA!Y124,"n/a")</f>
        <v>5.9238755019091698E-2</v>
      </c>
      <c r="I71" s="87">
        <f>+IF(ISNUMBER(DATA!AH124),DATA!AH124,"n/a")</f>
        <v>2.2768280931509799</v>
      </c>
      <c r="J71" s="77">
        <f>+IF(ISNUMBER(DATA!AI124),DATA!AI124,"n/a")</f>
        <v>2.5063918112217799E-2</v>
      </c>
      <c r="K71" s="87">
        <f>+IF(ISNUMBER(DATA!AR124),DATA!AR124,"n/a")</f>
        <v>2.2800340277868201</v>
      </c>
      <c r="L71" s="77">
        <f>+IF(ISNUMBER(DATA!AS124),DATA!AS124,"n/a")</f>
        <v>3.3309935284143298E-2</v>
      </c>
      <c r="R71" s="66"/>
      <c r="S71" s="66"/>
      <c r="T71" s="66"/>
      <c r="U71" s="66"/>
      <c r="V71" s="66"/>
      <c r="W71" s="66"/>
      <c r="X71" s="66"/>
      <c r="Y71" s="66"/>
    </row>
    <row r="72" spans="1:25" x14ac:dyDescent="0.2">
      <c r="A72" s="75" t="s">
        <v>19</v>
      </c>
      <c r="B72" s="75" t="s">
        <v>21</v>
      </c>
      <c r="C72" s="66" t="s">
        <v>26</v>
      </c>
      <c r="D72" s="66" t="s">
        <v>324</v>
      </c>
      <c r="E72" s="87">
        <f>+IF(ISNUMBER(DATA!N125),DATA!N125,"n/a")</f>
        <v>2.6106525802055698</v>
      </c>
      <c r="F72" s="77">
        <f>+IF(ISNUMBER(DATA!O125),DATA!O125,"n/a")</f>
        <v>5.7997426183463402E-2</v>
      </c>
      <c r="G72" s="87">
        <f>+IF(ISNUMBER(DATA!X125),DATA!X125,"n/a")</f>
        <v>2.5983000876654199</v>
      </c>
      <c r="H72" s="77">
        <f>+IF(ISNUMBER(DATA!Y125),DATA!Y125,"n/a")</f>
        <v>5.2581103232905498E-2</v>
      </c>
      <c r="I72" s="87">
        <f>+IF(ISNUMBER(DATA!AH125),DATA!AH125,"n/a")</f>
        <v>2.6131709651555699</v>
      </c>
      <c r="J72" s="77">
        <f>+IF(ISNUMBER(DATA!AI125),DATA!AI125,"n/a")</f>
        <v>5.3600030202505602E-2</v>
      </c>
      <c r="K72" s="87">
        <f>+IF(ISNUMBER(DATA!AR125),DATA!AR125,"n/a")</f>
        <v>2.5526535137225101</v>
      </c>
      <c r="L72" s="77">
        <f>+IF(ISNUMBER(DATA!AS125),DATA!AS125,"n/a")</f>
        <v>3.5722958611554001E-2</v>
      </c>
      <c r="R72" s="66"/>
      <c r="S72" s="66"/>
      <c r="T72" s="66"/>
      <c r="U72" s="66"/>
      <c r="V72" s="66"/>
      <c r="W72" s="66"/>
      <c r="X72" s="66"/>
      <c r="Y72" s="66"/>
    </row>
    <row r="73" spans="1:25" x14ac:dyDescent="0.2">
      <c r="A73" s="75" t="s">
        <v>19</v>
      </c>
      <c r="B73" s="75" t="s">
        <v>21</v>
      </c>
      <c r="C73" s="66" t="s">
        <v>26</v>
      </c>
      <c r="D73" s="66" t="s">
        <v>325</v>
      </c>
      <c r="E73" s="87">
        <f>+IF(ISNUMBER(DATA!N126),DATA!N126,"n/a")</f>
        <v>2.33582950164354</v>
      </c>
      <c r="F73" s="77">
        <f>+IF(ISNUMBER(DATA!O126),DATA!O126,"n/a")</f>
        <v>-3.1628160234052102E-3</v>
      </c>
      <c r="G73" s="87">
        <f>+IF(ISNUMBER(DATA!X126),DATA!X126,"n/a")</f>
        <v>2.3885465277515499</v>
      </c>
      <c r="H73" s="77">
        <f>+IF(ISNUMBER(DATA!Y126),DATA!Y126,"n/a")</f>
        <v>6.2757472081754299E-3</v>
      </c>
      <c r="I73" s="87">
        <f>+IF(ISNUMBER(DATA!AH126),DATA!AH126,"n/a")</f>
        <v>2.3954848048350801</v>
      </c>
      <c r="J73" s="77">
        <f>+IF(ISNUMBER(DATA!AI126),DATA!AI126,"n/a")</f>
        <v>1.14384711329336E-2</v>
      </c>
      <c r="K73" s="87">
        <f>+IF(ISNUMBER(DATA!AR126),DATA!AR126,"n/a")</f>
        <v>2.3827757256360802</v>
      </c>
      <c r="L73" s="77">
        <f>+IF(ISNUMBER(DATA!AS126),DATA!AS126,"n/a")</f>
        <v>1.3744188858920699E-2</v>
      </c>
      <c r="R73" s="66"/>
      <c r="S73" s="66"/>
      <c r="T73" s="66"/>
      <c r="U73" s="66"/>
      <c r="V73" s="66"/>
      <c r="W73" s="66"/>
      <c r="X73" s="66"/>
      <c r="Y73" s="66"/>
    </row>
    <row r="74" spans="1:25" x14ac:dyDescent="0.2">
      <c r="A74" s="75" t="s">
        <v>19</v>
      </c>
      <c r="B74" s="75" t="s">
        <v>21</v>
      </c>
      <c r="C74" s="66" t="s">
        <v>26</v>
      </c>
      <c r="D74" s="66" t="s">
        <v>326</v>
      </c>
      <c r="E74" s="87">
        <f>+IF(ISNUMBER(DATA!N127),DATA!N127,"n/a")</f>
        <v>2.3571846435329702</v>
      </c>
      <c r="F74" s="77">
        <f>+IF(ISNUMBER(DATA!O127),DATA!O127,"n/a")</f>
        <v>5.0726445579322502E-2</v>
      </c>
      <c r="G74" s="87">
        <f>+IF(ISNUMBER(DATA!X127),DATA!X127,"n/a")</f>
        <v>2.3668716453237399</v>
      </c>
      <c r="H74" s="77">
        <f>+IF(ISNUMBER(DATA!Y127),DATA!Y127,"n/a")</f>
        <v>6.0774940376700899E-2</v>
      </c>
      <c r="I74" s="87">
        <f>+IF(ISNUMBER(DATA!AH127),DATA!AH127,"n/a")</f>
        <v>2.3817790705133799</v>
      </c>
      <c r="J74" s="77">
        <f>+IF(ISNUMBER(DATA!AI127),DATA!AI127,"n/a")</f>
        <v>6.4368329691997003E-2</v>
      </c>
      <c r="K74" s="87">
        <f>+IF(ISNUMBER(DATA!AR127),DATA!AR127,"n/a")</f>
        <v>2.3334924716010002</v>
      </c>
      <c r="L74" s="77">
        <f>+IF(ISNUMBER(DATA!AS127),DATA!AS127,"n/a")</f>
        <v>3.7348353560255398E-2</v>
      </c>
      <c r="R74" s="66"/>
      <c r="S74" s="66"/>
      <c r="T74" s="66"/>
      <c r="U74" s="66"/>
      <c r="V74" s="66"/>
      <c r="W74" s="66"/>
      <c r="X74" s="66"/>
      <c r="Y74" s="66"/>
    </row>
    <row r="75" spans="1:25" x14ac:dyDescent="0.2">
      <c r="A75" s="75" t="s">
        <v>19</v>
      </c>
      <c r="B75" s="75" t="s">
        <v>21</v>
      </c>
      <c r="C75" s="66" t="s">
        <v>26</v>
      </c>
      <c r="D75" s="66" t="s">
        <v>327</v>
      </c>
      <c r="E75" s="87">
        <f>+IF(ISNUMBER(DATA!N128),DATA!N128,"n/a")</f>
        <v>2.4175352614070098</v>
      </c>
      <c r="F75" s="77">
        <f>+IF(ISNUMBER(DATA!O128),DATA!O128,"n/a")</f>
        <v>2.4940630974074701E-2</v>
      </c>
      <c r="G75" s="87">
        <f>+IF(ISNUMBER(DATA!X128),DATA!X128,"n/a")</f>
        <v>2.3812316028949199</v>
      </c>
      <c r="H75" s="77">
        <f>+IF(ISNUMBER(DATA!Y128),DATA!Y128,"n/a")</f>
        <v>2.3862030458757E-2</v>
      </c>
      <c r="I75" s="87">
        <f>+IF(ISNUMBER(DATA!AH128),DATA!AH128,"n/a")</f>
        <v>2.3919039478792299</v>
      </c>
      <c r="J75" s="77">
        <f>+IF(ISNUMBER(DATA!AI128),DATA!AI128,"n/a")</f>
        <v>2.2795448365462701E-2</v>
      </c>
      <c r="K75" s="87">
        <f>+IF(ISNUMBER(DATA!AR128),DATA!AR128,"n/a")</f>
        <v>2.3704457311944802</v>
      </c>
      <c r="L75" s="77">
        <f>+IF(ISNUMBER(DATA!AS128),DATA!AS128,"n/a")</f>
        <v>2.1260556077938499E-2</v>
      </c>
      <c r="R75" s="66"/>
      <c r="S75" s="66"/>
      <c r="T75" s="66"/>
      <c r="U75" s="66"/>
      <c r="V75" s="66"/>
      <c r="W75" s="66"/>
      <c r="X75" s="66"/>
      <c r="Y75" s="66"/>
    </row>
    <row r="76" spans="1:25" x14ac:dyDescent="0.2">
      <c r="E76" s="88"/>
      <c r="F76" s="77"/>
      <c r="G76" s="89"/>
      <c r="H76" s="77"/>
      <c r="I76" s="89"/>
      <c r="J76" s="82"/>
      <c r="K76" s="89"/>
      <c r="L76" s="77"/>
      <c r="R76" s="66"/>
      <c r="S76" s="66"/>
      <c r="T76" s="66"/>
      <c r="U76" s="66"/>
      <c r="V76" s="66"/>
      <c r="W76" s="66"/>
      <c r="X76" s="66"/>
      <c r="Y76" s="66"/>
    </row>
    <row r="77" spans="1:25" x14ac:dyDescent="0.2">
      <c r="A77" s="75" t="s">
        <v>19</v>
      </c>
      <c r="B77" s="66" t="s">
        <v>12</v>
      </c>
      <c r="C77" s="66" t="s">
        <v>0</v>
      </c>
      <c r="D77" s="66" t="s">
        <v>319</v>
      </c>
      <c r="E77" s="76">
        <f t="array" ref="E77">IFERROR(INDEX(DATA!$F$133:$F$368,MATCH(1,(DATA!$D$133:$D$368=Topline!B77)*(DATA!$E$133:$E$368=Topline!D77),0)),"n/a")</f>
        <v>7393038.7599999998</v>
      </c>
      <c r="F77" s="77">
        <f t="array" ref="F77">IFERROR(INDEX(DATA!$G$133:$G$368,MATCH(1,(DATA!$D$133:$D$368=Topline!B77)*(DATA!$E$133:$E$368=Topline!D77),0)),"n/a")</f>
        <v>5.1022415327406097E-2</v>
      </c>
      <c r="G77" s="76">
        <f t="array" ref="G77">IFERROR(INDEX(DATA!$P$133:$P$368,MATCH(1,(DATA!$D$133:$D$368=Topline!B77)*(DATA!$E$133:$E$368=Topline!D77),0)),"n/a")</f>
        <v>24216667.030000001</v>
      </c>
      <c r="H77" s="77">
        <f t="array" ref="H77">IFERROR(INDEX(DATA!$Q$133:$Q$368,MATCH(1,(DATA!$D$133:$D$368=Topline!B77)*(DATA!$E$133:$E$368=Topline!D77),0)),"n/a")</f>
        <v>2.9239876965531202E-2</v>
      </c>
      <c r="I77" s="76">
        <f t="array" ref="I77">IFERROR(INDEX(DATA!$Z$133:$Z$368,MATCH(1,(DATA!$D$133:$D$368=Topline!B77)*(DATA!$E$133:$E$368=Topline!D77),0)),"n/a")</f>
        <v>49305478.950000003</v>
      </c>
      <c r="J77" s="77">
        <f t="array" ref="J77">IFERROR(INDEX(DATA!$AA$133:$AA$368,MATCH(1,(DATA!$D$133:$D$368=Topline!B77)*(DATA!$E$133:$E$368=Topline!D77),0)),"n/a")</f>
        <v>3.0202570437946202E-2</v>
      </c>
      <c r="K77" s="76">
        <f t="array" ref="K77">IFERROR(INDEX(DATA!$AJ$133:$AJ$368,MATCH(1,(DATA!$D$133:$D$368=Topline!B77)*(DATA!$E$133:$E$368=Topline!D77),0)),"n/a")</f>
        <v>92249932.900000006</v>
      </c>
      <c r="L77" s="77">
        <f t="array" ref="L77">IFERROR(INDEX(DATA!$AK$133:$AK$368,MATCH(1,(DATA!$D$133:$D$368=Topline!B77)*(DATA!$E$133:$E$368=Topline!D77),0)),"n/a")</f>
        <v>2.6927494292691301E-2</v>
      </c>
      <c r="R77" s="66"/>
      <c r="S77" s="66"/>
      <c r="T77" s="66"/>
      <c r="U77" s="66"/>
      <c r="V77" s="66"/>
      <c r="W77" s="66"/>
      <c r="X77" s="66"/>
      <c r="Y77" s="66"/>
    </row>
    <row r="78" spans="1:25" x14ac:dyDescent="0.2">
      <c r="A78" s="75" t="s">
        <v>19</v>
      </c>
      <c r="B78" s="66" t="s">
        <v>12</v>
      </c>
      <c r="C78" s="66" t="s">
        <v>0</v>
      </c>
      <c r="D78" s="66" t="s">
        <v>320</v>
      </c>
      <c r="E78" s="76">
        <f t="array" ref="E78">IFERROR(INDEX(DATA!$F$133:$F$368,MATCH(1,(DATA!$D$133:$D$368=Topline!B78)*(DATA!$E$133:$E$368=Topline!D78),0)),"n/a")</f>
        <v>8360582.5899999999</v>
      </c>
      <c r="F78" s="77">
        <f t="array" ref="F78">IFERROR(INDEX(DATA!$G$133:$G$368,MATCH(1,(DATA!$D$133:$D$368=Topline!B78)*(DATA!$E$133:$E$368=Topline!D78),0)),"n/a")</f>
        <v>4.4637103002744698E-2</v>
      </c>
      <c r="G78" s="76">
        <f t="array" ref="G78">IFERROR(INDEX(DATA!$P$133:$P$368,MATCH(1,(DATA!$D$133:$D$368=Topline!B78)*(DATA!$E$133:$E$368=Topline!D78),0)),"n/a")</f>
        <v>26711627.84</v>
      </c>
      <c r="H78" s="77">
        <f t="array" ref="H78">IFERROR(INDEX(DATA!$Q$133:$Q$368,MATCH(1,(DATA!$D$133:$D$368=Topline!B78)*(DATA!$E$133:$E$368=Topline!D78),0)),"n/a")</f>
        <v>1.2451097858638601E-2</v>
      </c>
      <c r="I78" s="76">
        <f t="array" ref="I78">IFERROR(INDEX(DATA!$Z$133:$Z$368,MATCH(1,(DATA!$D$133:$D$368=Topline!B78)*(DATA!$E$133:$E$368=Topline!D78),0)),"n/a")</f>
        <v>53677189.409999996</v>
      </c>
      <c r="J78" s="77">
        <f t="array" ref="J78">IFERROR(INDEX(DATA!$AA$133:$AA$368,MATCH(1,(DATA!$D$133:$D$368=Topline!B78)*(DATA!$E$133:$E$368=Topline!D78),0)),"n/a")</f>
        <v>1.12682279929722E-2</v>
      </c>
      <c r="K78" s="76">
        <f t="array" ref="K78">IFERROR(INDEX(DATA!$AJ$133:$AJ$368,MATCH(1,(DATA!$D$133:$D$368=Topline!B78)*(DATA!$E$133:$E$368=Topline!D78),0)),"n/a")</f>
        <v>104743450.62</v>
      </c>
      <c r="L78" s="77">
        <f t="array" ref="L78">IFERROR(INDEX(DATA!$AK$133:$AK$368,MATCH(1,(DATA!$D$133:$D$368=Topline!B78)*(DATA!$E$133:$E$368=Topline!D78),0)),"n/a")</f>
        <v>4.4314096075560002E-3</v>
      </c>
      <c r="R78" s="66"/>
      <c r="S78" s="66"/>
      <c r="T78" s="66"/>
      <c r="U78" s="66"/>
      <c r="V78" s="66"/>
      <c r="W78" s="66"/>
      <c r="X78" s="66"/>
      <c r="Y78" s="66"/>
    </row>
    <row r="79" spans="1:25" x14ac:dyDescent="0.2">
      <c r="A79" s="75" t="s">
        <v>19</v>
      </c>
      <c r="B79" s="66" t="s">
        <v>12</v>
      </c>
      <c r="C79" s="66" t="s">
        <v>0</v>
      </c>
      <c r="D79" s="66" t="s">
        <v>321</v>
      </c>
      <c r="E79" s="76">
        <f t="array" ref="E79">IFERROR(INDEX(DATA!$F$133:$F$368,MATCH(1,(DATA!$D$133:$D$368=Topline!B79)*(DATA!$E$133:$E$368=Topline!D79),0)),"n/a")</f>
        <v>5932599.9900000002</v>
      </c>
      <c r="F79" s="77">
        <f t="array" ref="F79">IFERROR(INDEX(DATA!$G$133:$G$368,MATCH(1,(DATA!$D$133:$D$368=Topline!B79)*(DATA!$E$133:$E$368=Topline!D79),0)),"n/a")</f>
        <v>3.3240073050975497E-2</v>
      </c>
      <c r="G79" s="76">
        <f t="array" ref="G79">IFERROR(INDEX(DATA!$P$133:$P$368,MATCH(1,(DATA!$D$133:$D$368=Topline!B79)*(DATA!$E$133:$E$368=Topline!D79),0)),"n/a")</f>
        <v>19502302.890000001</v>
      </c>
      <c r="H79" s="77">
        <f t="array" ref="H79">IFERROR(INDEX(DATA!$Q$133:$Q$368,MATCH(1,(DATA!$D$133:$D$368=Topline!B79)*(DATA!$E$133:$E$368=Topline!D79),0)),"n/a")</f>
        <v>2.02824528423797E-2</v>
      </c>
      <c r="I79" s="76">
        <f t="array" ref="I79">IFERROR(INDEX(DATA!$Z$133:$Z$368,MATCH(1,(DATA!$D$133:$D$368=Topline!B79)*(DATA!$E$133:$E$368=Topline!D79),0)),"n/a")</f>
        <v>38077592.020000003</v>
      </c>
      <c r="J79" s="77">
        <f t="array" ref="J79">IFERROR(INDEX(DATA!$AA$133:$AA$368,MATCH(1,(DATA!$D$133:$D$368=Topline!B79)*(DATA!$E$133:$E$368=Topline!D79),0)),"n/a")</f>
        <v>6.6065087660629601E-3</v>
      </c>
      <c r="K79" s="76">
        <f t="array" ref="K79">IFERROR(INDEX(DATA!$AJ$133:$AJ$368,MATCH(1,(DATA!$D$133:$D$368=Topline!B79)*(DATA!$E$133:$E$368=Topline!D79),0)),"n/a")</f>
        <v>72972018.530000001</v>
      </c>
      <c r="L79" s="77">
        <f t="array" ref="L79">IFERROR(INDEX(DATA!$AK$133:$AK$368,MATCH(1,(DATA!$D$133:$D$368=Topline!B79)*(DATA!$E$133:$E$368=Topline!D79),0)),"n/a")</f>
        <v>-5.3338291956212501E-3</v>
      </c>
      <c r="R79" s="66"/>
      <c r="S79" s="66"/>
      <c r="T79" s="66"/>
      <c r="U79" s="66"/>
      <c r="V79" s="66"/>
      <c r="W79" s="66"/>
      <c r="X79" s="66"/>
      <c r="Y79" s="66"/>
    </row>
    <row r="80" spans="1:25" x14ac:dyDescent="0.2">
      <c r="A80" s="75" t="s">
        <v>19</v>
      </c>
      <c r="B80" s="66" t="s">
        <v>12</v>
      </c>
      <c r="C80" s="66" t="s">
        <v>0</v>
      </c>
      <c r="D80" s="66" t="s">
        <v>322</v>
      </c>
      <c r="E80" s="76">
        <f t="array" ref="E80">IFERROR(INDEX(DATA!$F$133:$F$368,MATCH(1,(DATA!$D$133:$D$368=Topline!B80)*(DATA!$E$133:$E$368=Topline!D80),0)),"n/a")</f>
        <v>12124905.560000001</v>
      </c>
      <c r="F80" s="77">
        <f t="array" ref="F80">IFERROR(INDEX(DATA!$G$133:$G$368,MATCH(1,(DATA!$D$133:$D$368=Topline!B80)*(DATA!$E$133:$E$368=Topline!D80),0)),"n/a")</f>
        <v>3.8772670549456503E-2</v>
      </c>
      <c r="G80" s="76">
        <f t="array" ref="G80">IFERROR(INDEX(DATA!$P$133:$P$368,MATCH(1,(DATA!$D$133:$D$368=Topline!B80)*(DATA!$E$133:$E$368=Topline!D80),0)),"n/a")</f>
        <v>37078973.130000003</v>
      </c>
      <c r="H80" s="77">
        <f t="array" ref="H80">IFERROR(INDEX(DATA!$Q$133:$Q$368,MATCH(1,(DATA!$D$133:$D$368=Topline!B80)*(DATA!$E$133:$E$368=Topline!D80),0)),"n/a")</f>
        <v>5.3934602959147702E-3</v>
      </c>
      <c r="I80" s="76">
        <f t="array" ref="I80">IFERROR(INDEX(DATA!$Z$133:$Z$368,MATCH(1,(DATA!$D$133:$D$368=Topline!B80)*(DATA!$E$133:$E$368=Topline!D80),0)),"n/a")</f>
        <v>77427005.430000007</v>
      </c>
      <c r="J80" s="77">
        <f t="array" ref="J80">IFERROR(INDEX(DATA!$AA$133:$AA$368,MATCH(1,(DATA!$D$133:$D$368=Topline!B80)*(DATA!$E$133:$E$368=Topline!D80),0)),"n/a")</f>
        <v>-8.3546329198279996E-4</v>
      </c>
      <c r="K80" s="76">
        <f t="array" ref="K80">IFERROR(INDEX(DATA!$AJ$133:$AJ$368,MATCH(1,(DATA!$D$133:$D$368=Topline!B80)*(DATA!$E$133:$E$368=Topline!D80),0)),"n/a")</f>
        <v>142753710.24000001</v>
      </c>
      <c r="L80" s="77">
        <f t="array" ref="L80">IFERROR(INDEX(DATA!$AK$133:$AK$368,MATCH(1,(DATA!$D$133:$D$368=Topline!B80)*(DATA!$E$133:$E$368=Topline!D80),0)),"n/a")</f>
        <v>3.5493690685688899E-3</v>
      </c>
      <c r="R80" s="66"/>
      <c r="S80" s="66"/>
      <c r="T80" s="66"/>
      <c r="U80" s="66"/>
      <c r="V80" s="66"/>
      <c r="W80" s="66"/>
      <c r="X80" s="66"/>
      <c r="Y80" s="66"/>
    </row>
    <row r="81" spans="1:25" x14ac:dyDescent="0.2">
      <c r="A81" s="75" t="s">
        <v>19</v>
      </c>
      <c r="B81" s="66" t="s">
        <v>12</v>
      </c>
      <c r="C81" s="66" t="s">
        <v>0</v>
      </c>
      <c r="D81" s="66" t="s">
        <v>323</v>
      </c>
      <c r="E81" s="76">
        <f t="array" ref="E81">IFERROR(INDEX(DATA!$F$133:$F$368,MATCH(1,(DATA!$D$133:$D$368=Topline!B81)*(DATA!$E$133:$E$368=Topline!D81),0)),"n/a")</f>
        <v>3674831.98</v>
      </c>
      <c r="F81" s="77">
        <f t="array" ref="F81">IFERROR(INDEX(DATA!$G$133:$G$368,MATCH(1,(DATA!$D$133:$D$368=Topline!B81)*(DATA!$E$133:$E$368=Topline!D81),0)),"n/a")</f>
        <v>-2.2771406013644E-2</v>
      </c>
      <c r="G81" s="76">
        <f t="array" ref="G81">IFERROR(INDEX(DATA!$P$133:$P$368,MATCH(1,(DATA!$D$133:$D$368=Topline!B81)*(DATA!$E$133:$E$368=Topline!D81),0)),"n/a")</f>
        <v>12471574.57</v>
      </c>
      <c r="H81" s="77">
        <f t="array" ref="H81">IFERROR(INDEX(DATA!$Q$133:$Q$368,MATCH(1,(DATA!$D$133:$D$368=Topline!B81)*(DATA!$E$133:$E$368=Topline!D81),0)),"n/a")</f>
        <v>-1.2144419454378301E-2</v>
      </c>
      <c r="I81" s="76">
        <f t="array" ref="I81">IFERROR(INDEX(DATA!$Z$133:$Z$368,MATCH(1,(DATA!$D$133:$D$368=Topline!B81)*(DATA!$E$133:$E$368=Topline!D81),0)),"n/a")</f>
        <v>25778906.789999999</v>
      </c>
      <c r="J81" s="77">
        <f t="array" ref="J81">IFERROR(INDEX(DATA!$AA$133:$AA$368,MATCH(1,(DATA!$D$133:$D$368=Topline!B81)*(DATA!$E$133:$E$368=Topline!D81),0)),"n/a")</f>
        <v>1.62529417217076E-2</v>
      </c>
      <c r="K81" s="76">
        <f t="array" ref="K81">IFERROR(INDEX(DATA!$AJ$133:$AJ$368,MATCH(1,(DATA!$D$133:$D$368=Topline!B81)*(DATA!$E$133:$E$368=Topline!D81),0)),"n/a")</f>
        <v>49703772.789999999</v>
      </c>
      <c r="L81" s="77">
        <f t="array" ref="L81">IFERROR(INDEX(DATA!$AK$133:$AK$368,MATCH(1,(DATA!$D$133:$D$368=Topline!B81)*(DATA!$E$133:$E$368=Topline!D81),0)),"n/a")</f>
        <v>1.42054119151294E-2</v>
      </c>
      <c r="R81" s="66"/>
      <c r="S81" s="66"/>
      <c r="T81" s="66"/>
      <c r="U81" s="66"/>
      <c r="V81" s="66"/>
      <c r="W81" s="66"/>
      <c r="X81" s="66"/>
      <c r="Y81" s="66"/>
    </row>
    <row r="82" spans="1:25" x14ac:dyDescent="0.2">
      <c r="A82" s="75" t="s">
        <v>19</v>
      </c>
      <c r="B82" s="66" t="s">
        <v>12</v>
      </c>
      <c r="C82" s="66" t="s">
        <v>0</v>
      </c>
      <c r="D82" s="66" t="s">
        <v>324</v>
      </c>
      <c r="E82" s="76">
        <f t="array" ref="E82">IFERROR(INDEX(DATA!$F$133:$F$368,MATCH(1,(DATA!$D$133:$D$368=Topline!B82)*(DATA!$E$133:$E$368=Topline!D82),0)),"n/a")</f>
        <v>5612993.2199999997</v>
      </c>
      <c r="F82" s="77">
        <f t="array" ref="F82">IFERROR(INDEX(DATA!$G$133:$G$368,MATCH(1,(DATA!$D$133:$D$368=Topline!B82)*(DATA!$E$133:$E$368=Topline!D82),0)),"n/a")</f>
        <v>4.1447253553325597E-2</v>
      </c>
      <c r="G82" s="76">
        <f t="array" ref="G82">IFERROR(INDEX(DATA!$P$133:$P$368,MATCH(1,(DATA!$D$133:$D$368=Topline!B82)*(DATA!$E$133:$E$368=Topline!D82),0)),"n/a")</f>
        <v>17606169.690000001</v>
      </c>
      <c r="H82" s="77">
        <f t="array" ref="H82">IFERROR(INDEX(DATA!$Q$133:$Q$368,MATCH(1,(DATA!$D$133:$D$368=Topline!B82)*(DATA!$E$133:$E$368=Topline!D82),0)),"n/a")</f>
        <v>1.16550060549808E-2</v>
      </c>
      <c r="I82" s="76">
        <f t="array" ref="I82">IFERROR(INDEX(DATA!$Z$133:$Z$368,MATCH(1,(DATA!$D$133:$D$368=Topline!B82)*(DATA!$E$133:$E$368=Topline!D82),0)),"n/a")</f>
        <v>33956515.009999998</v>
      </c>
      <c r="J82" s="77">
        <f t="array" ref="J82">IFERROR(INDEX(DATA!$AA$133:$AA$368,MATCH(1,(DATA!$D$133:$D$368=Topline!B82)*(DATA!$E$133:$E$368=Topline!D82),0)),"n/a")</f>
        <v>9.1904365956836601E-3</v>
      </c>
      <c r="K82" s="76">
        <f t="array" ref="K82">IFERROR(INDEX(DATA!$AJ$133:$AJ$368,MATCH(1,(DATA!$D$133:$D$368=Topline!B82)*(DATA!$E$133:$E$368=Topline!D82),0)),"n/a")</f>
        <v>65360939</v>
      </c>
      <c r="L82" s="77">
        <f t="array" ref="L82">IFERROR(INDEX(DATA!$AK$133:$AK$368,MATCH(1,(DATA!$D$133:$D$368=Topline!B82)*(DATA!$E$133:$E$368=Topline!D82),0)),"n/a")</f>
        <v>-1.5767781972373201E-2</v>
      </c>
      <c r="R82" s="66"/>
      <c r="S82" s="66"/>
      <c r="T82" s="66"/>
      <c r="U82" s="66"/>
      <c r="V82" s="66"/>
      <c r="W82" s="66"/>
      <c r="X82" s="66"/>
      <c r="Y82" s="66"/>
    </row>
    <row r="83" spans="1:25" x14ac:dyDescent="0.2">
      <c r="A83" s="75" t="s">
        <v>19</v>
      </c>
      <c r="B83" s="66" t="s">
        <v>12</v>
      </c>
      <c r="C83" s="66" t="s">
        <v>0</v>
      </c>
      <c r="D83" s="66" t="s">
        <v>325</v>
      </c>
      <c r="E83" s="76">
        <f t="array" ref="E83">IFERROR(INDEX(DATA!$F$133:$F$368,MATCH(1,(DATA!$D$133:$D$368=Topline!B83)*(DATA!$E$133:$E$368=Topline!D83),0)),"n/a")</f>
        <v>6942322.5</v>
      </c>
      <c r="F83" s="77">
        <f t="array" ref="F83">IFERROR(INDEX(DATA!$G$133:$G$368,MATCH(1,(DATA!$D$133:$D$368=Topline!B83)*(DATA!$E$133:$E$368=Topline!D83),0)),"n/a")</f>
        <v>-2.65610174635128E-2</v>
      </c>
      <c r="G83" s="76">
        <f t="array" ref="G83">IFERROR(INDEX(DATA!$P$133:$P$368,MATCH(1,(DATA!$D$133:$D$368=Topline!B83)*(DATA!$E$133:$E$368=Topline!D83),0)),"n/a")</f>
        <v>23160437.670000002</v>
      </c>
      <c r="H83" s="77">
        <f t="array" ref="H83">IFERROR(INDEX(DATA!$Q$133:$Q$368,MATCH(1,(DATA!$D$133:$D$368=Topline!B83)*(DATA!$E$133:$E$368=Topline!D83),0)),"n/a")</f>
        <v>-2.9627416842696101E-2</v>
      </c>
      <c r="I83" s="76">
        <f t="array" ref="I83">IFERROR(INDEX(DATA!$Z$133:$Z$368,MATCH(1,(DATA!$D$133:$D$368=Topline!B83)*(DATA!$E$133:$E$368=Topline!D83),0)),"n/a")</f>
        <v>46112293.539999999</v>
      </c>
      <c r="J83" s="77">
        <f t="array" ref="J83">IFERROR(INDEX(DATA!$AA$133:$AA$368,MATCH(1,(DATA!$D$133:$D$368=Topline!B83)*(DATA!$E$133:$E$368=Topline!D83),0)),"n/a")</f>
        <v>-1.50118075653064E-3</v>
      </c>
      <c r="K83" s="76">
        <f t="array" ref="K83">IFERROR(INDEX(DATA!$AJ$133:$AJ$368,MATCH(1,(DATA!$D$133:$D$368=Topline!B83)*(DATA!$E$133:$E$368=Topline!D83),0)),"n/a")</f>
        <v>86944208.430000007</v>
      </c>
      <c r="L83" s="77">
        <f t="array" ref="L83">IFERROR(INDEX(DATA!$AK$133:$AK$368,MATCH(1,(DATA!$D$133:$D$368=Topline!B83)*(DATA!$E$133:$E$368=Topline!D83),0)),"n/a")</f>
        <v>1.0754497931121001E-3</v>
      </c>
      <c r="R83" s="66"/>
      <c r="S83" s="66"/>
      <c r="T83" s="66"/>
      <c r="U83" s="66"/>
      <c r="V83" s="66"/>
      <c r="W83" s="66"/>
      <c r="X83" s="66"/>
      <c r="Y83" s="66"/>
    </row>
    <row r="84" spans="1:25" x14ac:dyDescent="0.2">
      <c r="A84" s="75" t="s">
        <v>19</v>
      </c>
      <c r="B84" s="66" t="s">
        <v>12</v>
      </c>
      <c r="C84" s="66" t="s">
        <v>0</v>
      </c>
      <c r="D84" s="66" t="s">
        <v>326</v>
      </c>
      <c r="E84" s="76">
        <f t="array" ref="E84">IFERROR(INDEX(DATA!$F$133:$F$368,MATCH(1,(DATA!$D$133:$D$368=Topline!B84)*(DATA!$E$133:$E$368=Topline!D84),0)),"n/a")</f>
        <v>7488879.3200000003</v>
      </c>
      <c r="F84" s="77">
        <f t="array" ref="F84">IFERROR(INDEX(DATA!$G$133:$G$368,MATCH(1,(DATA!$D$133:$D$368=Topline!B84)*(DATA!$E$133:$E$368=Topline!D84),0)),"n/a")</f>
        <v>5.1477345426990603E-3</v>
      </c>
      <c r="G84" s="76">
        <f t="array" ref="G84">IFERROR(INDEX(DATA!$P$133:$P$368,MATCH(1,(DATA!$D$133:$D$368=Topline!B84)*(DATA!$E$133:$E$368=Topline!D84),0)),"n/a")</f>
        <v>24794647.489999998</v>
      </c>
      <c r="H84" s="77">
        <f t="array" ref="H84">IFERROR(INDEX(DATA!$Q$133:$Q$368,MATCH(1,(DATA!$D$133:$D$368=Topline!B84)*(DATA!$E$133:$E$368=Topline!D84),0)),"n/a")</f>
        <v>9.0767033813018896E-3</v>
      </c>
      <c r="I84" s="76">
        <f t="array" ref="I84">IFERROR(INDEX(DATA!$Z$133:$Z$368,MATCH(1,(DATA!$D$133:$D$368=Topline!B84)*(DATA!$E$133:$E$368=Topline!D84),0)),"n/a")</f>
        <v>49885159.719999999</v>
      </c>
      <c r="J84" s="77">
        <f t="array" ref="J84">IFERROR(INDEX(DATA!$AA$133:$AA$368,MATCH(1,(DATA!$D$133:$D$368=Topline!B84)*(DATA!$E$133:$E$368=Topline!D84),0)),"n/a")</f>
        <v>5.5410445561434804E-3</v>
      </c>
      <c r="K84" s="76">
        <f t="array" ref="K84">IFERROR(INDEX(DATA!$AJ$133:$AJ$368,MATCH(1,(DATA!$D$133:$D$368=Topline!B84)*(DATA!$E$133:$E$368=Topline!D84),0)),"n/a")</f>
        <v>95136514.060000002</v>
      </c>
      <c r="L84" s="77">
        <f t="array" ref="L84">IFERROR(INDEX(DATA!$AK$133:$AK$368,MATCH(1,(DATA!$D$133:$D$368=Topline!B84)*(DATA!$E$133:$E$368=Topline!D84),0)),"n/a")</f>
        <v>-2.91955526616161E-3</v>
      </c>
      <c r="R84" s="66"/>
      <c r="S84" s="66"/>
      <c r="T84" s="66"/>
      <c r="U84" s="66"/>
      <c r="V84" s="66"/>
      <c r="W84" s="66"/>
      <c r="X84" s="66"/>
      <c r="Y84" s="66"/>
    </row>
    <row r="85" spans="1:25" x14ac:dyDescent="0.2">
      <c r="A85" s="75" t="s">
        <v>19</v>
      </c>
      <c r="B85" s="66" t="s">
        <v>12</v>
      </c>
      <c r="C85" s="66" t="s">
        <v>0</v>
      </c>
      <c r="D85" s="66" t="s">
        <v>327</v>
      </c>
      <c r="E85" s="76">
        <f t="array" ref="E85">IFERROR(INDEX(DATA!$F$133:$F$368,MATCH(1,(DATA!$D$133:$D$368=Topline!B85)*(DATA!$E$133:$E$368=Topline!D85),0)),"n/a")</f>
        <v>57530154.100000001</v>
      </c>
      <c r="F85" s="77">
        <f t="array" ref="F85">IFERROR(INDEX(DATA!$G$133:$G$368,MATCH(1,(DATA!$D$133:$D$368=Topline!B85)*(DATA!$E$133:$E$368=Topline!D85),0)),"n/a")</f>
        <v>2.3961467310810398E-2</v>
      </c>
      <c r="G85" s="76">
        <f t="array" ref="G85">IFERROR(INDEX(DATA!$P$133:$P$368,MATCH(1,(DATA!$D$133:$D$368=Topline!B85)*(DATA!$E$133:$E$368=Topline!D85),0)),"n/a")</f>
        <v>185542400.43000001</v>
      </c>
      <c r="H85" s="77">
        <f t="array" ref="H85">IFERROR(INDEX(DATA!$Q$133:$Q$368,MATCH(1,(DATA!$D$133:$D$368=Topline!B85)*(DATA!$E$133:$E$368=Topline!D85),0)),"n/a")</f>
        <v>6.3375883919679901E-3</v>
      </c>
      <c r="I85" s="76">
        <f t="array" ref="I85">IFERROR(INDEX(DATA!$Z$133:$Z$368,MATCH(1,(DATA!$D$133:$D$368=Topline!B85)*(DATA!$E$133:$E$368=Topline!D85),0)),"n/a")</f>
        <v>374220141</v>
      </c>
      <c r="J85" s="77">
        <f t="array" ref="J85">IFERROR(INDEX(DATA!$AA$133:$AA$368,MATCH(1,(DATA!$D$133:$D$368=Topline!B85)*(DATA!$E$133:$E$368=Topline!D85),0)),"n/a")</f>
        <v>8.5048608771837904E-3</v>
      </c>
      <c r="K85" s="76">
        <f t="array" ref="K85">IFERROR(INDEX(DATA!$AJ$133:$AJ$368,MATCH(1,(DATA!$D$133:$D$368=Topline!B85)*(DATA!$E$133:$E$368=Topline!D85),0)),"n/a")</f>
        <v>709864547.36000001</v>
      </c>
      <c r="L85" s="77">
        <f t="array" ref="L85">IFERROR(INDEX(DATA!$AK$133:$AK$368,MATCH(1,(DATA!$D$133:$D$368=Topline!B85)*(DATA!$E$133:$E$368=Topline!D85),0)),"n/a")</f>
        <v>3.4754061971656899E-3</v>
      </c>
      <c r="R85" s="66"/>
      <c r="S85" s="66"/>
      <c r="T85" s="66"/>
      <c r="U85" s="66"/>
      <c r="V85" s="66"/>
      <c r="W85" s="66"/>
      <c r="X85" s="66"/>
      <c r="Y85" s="66"/>
    </row>
    <row r="86" spans="1:25" x14ac:dyDescent="0.2">
      <c r="A86" s="75"/>
      <c r="E86" s="80"/>
      <c r="F86" s="77"/>
      <c r="G86" s="81"/>
      <c r="H86" s="77"/>
      <c r="I86" s="81"/>
      <c r="J86" s="82"/>
      <c r="K86" s="81"/>
      <c r="L86" s="77"/>
      <c r="R86" s="66"/>
      <c r="S86" s="66"/>
      <c r="T86" s="66"/>
      <c r="U86" s="66"/>
      <c r="V86" s="66"/>
      <c r="W86" s="66"/>
      <c r="X86" s="66"/>
      <c r="Y86" s="66"/>
    </row>
    <row r="87" spans="1:25" x14ac:dyDescent="0.2">
      <c r="A87" s="75" t="s">
        <v>19</v>
      </c>
      <c r="B87" s="66" t="s">
        <v>12</v>
      </c>
      <c r="C87" s="66" t="s">
        <v>9</v>
      </c>
      <c r="D87" s="66" t="s">
        <v>319</v>
      </c>
      <c r="E87" s="86">
        <f t="array" ref="E87">IFERROR(INDEX(DATA!$H$133:$H$368,MATCH(1,(DATA!$D$133:$D$368=Topline!B87)*(DATA!$E$133:$E$368=Topline!D87),0)),"n/a")</f>
        <v>1931601.16</v>
      </c>
      <c r="F87" s="77">
        <f t="array" ref="F87">IFERROR(INDEX(DATA!$I$133:$I$368,MATCH(1,(DATA!$D$133:$D$368=Topline!B87)*(DATA!$E$133:$E$368=Topline!D87),0)),"n/a")</f>
        <v>3.73736456189179E-2</v>
      </c>
      <c r="G87" s="86">
        <f t="array" ref="G87">IFERROR(INDEX(DATA!$R$133:$R$368,MATCH(1,(DATA!$D$133:$D$368=Topline!B87)*(DATA!$E$133:$E$368=Topline!D87),0)),"n/a")</f>
        <v>6281905.8600000003</v>
      </c>
      <c r="H87" s="77">
        <f t="array" ref="H87">IFERROR(INDEX(DATA!$S$133:$S$368,MATCH(1,(DATA!$D$133:$D$368=Topline!B87)*(DATA!$E$133:$E$368=Topline!D87),0)),"n/a")</f>
        <v>1.0744090734167299E-2</v>
      </c>
      <c r="I87" s="86">
        <f t="array" ref="I87">IFERROR(INDEX(DATA!$AB$133:$AB$368,MATCH(1,(DATA!$D$133:$D$368=Topline!B87)*(DATA!$E$133:$E$368=Topline!D87),0)),"n/a")</f>
        <v>12642961</v>
      </c>
      <c r="J87" s="77">
        <f t="array" ref="J87">IFERROR(INDEX(DATA!$AC$133:$AC$368,MATCH(1,(DATA!$D$133:$D$368=Topline!B87)*(DATA!$E$133:$E$368=Topline!D87),0)),"n/a")</f>
        <v>2.0483078240013299E-3</v>
      </c>
      <c r="K87" s="86">
        <f t="array" ref="K87">IFERROR(INDEX(DATA!$AL$133:$AL$368,MATCH(1,(DATA!$D$133:$D$368=Topline!B87)*(DATA!$E$133:$E$368=Topline!D87),0)),"n/a")</f>
        <v>23957767.789999999</v>
      </c>
      <c r="L87" s="77">
        <f t="array" ref="L87">IFERROR(INDEX(DATA!$AM$133:$AM$368,MATCH(1,(DATA!$D$133:$D$368=Topline!B87)*(DATA!$E$133:$E$368=Topline!D87),0)),"n/a")</f>
        <v>1.1857859594507801E-2</v>
      </c>
      <c r="R87" s="66"/>
      <c r="S87" s="66"/>
      <c r="T87" s="66"/>
      <c r="U87" s="66"/>
      <c r="V87" s="66"/>
      <c r="W87" s="66"/>
      <c r="X87" s="66"/>
      <c r="Y87" s="66"/>
    </row>
    <row r="88" spans="1:25" x14ac:dyDescent="0.2">
      <c r="A88" s="75" t="s">
        <v>19</v>
      </c>
      <c r="B88" s="66" t="s">
        <v>12</v>
      </c>
      <c r="C88" s="66" t="s">
        <v>9</v>
      </c>
      <c r="D88" s="66" t="s">
        <v>320</v>
      </c>
      <c r="E88" s="86">
        <f t="array" ref="E88">IFERROR(INDEX(DATA!$H$133:$H$368,MATCH(1,(DATA!$D$133:$D$368=Topline!B88)*(DATA!$E$133:$E$368=Topline!D88),0)),"n/a")</f>
        <v>2351873.7799999998</v>
      </c>
      <c r="F88" s="77">
        <f t="array" ref="F88">IFERROR(INDEX(DATA!$I$133:$I$368,MATCH(1,(DATA!$D$133:$D$368=Topline!B88)*(DATA!$E$133:$E$368=Topline!D88),0)),"n/a")</f>
        <v>5.1190114542471903E-2</v>
      </c>
      <c r="G88" s="86">
        <f t="array" ref="G88">IFERROR(INDEX(DATA!$R$133:$R$368,MATCH(1,(DATA!$D$133:$D$368=Topline!B88)*(DATA!$E$133:$E$368=Topline!D88),0)),"n/a")</f>
        <v>7622428.71</v>
      </c>
      <c r="H88" s="77">
        <f t="array" ref="H88">IFERROR(INDEX(DATA!$S$133:$S$368,MATCH(1,(DATA!$D$133:$D$368=Topline!B88)*(DATA!$E$133:$E$368=Topline!D88),0)),"n/a")</f>
        <v>1.3009564607473699E-2</v>
      </c>
      <c r="I88" s="86">
        <f t="array" ref="I88">IFERROR(INDEX(DATA!$AB$133:$AB$368,MATCH(1,(DATA!$D$133:$D$368=Topline!B88)*(DATA!$E$133:$E$368=Topline!D88),0)),"n/a")</f>
        <v>15237808.869999999</v>
      </c>
      <c r="J88" s="77">
        <f t="array" ref="J88">IFERROR(INDEX(DATA!$AC$133:$AC$368,MATCH(1,(DATA!$D$133:$D$368=Topline!B88)*(DATA!$E$133:$E$368=Topline!D88),0)),"n/a")</f>
        <v>5.1276500026847397E-3</v>
      </c>
      <c r="K88" s="86">
        <f t="array" ref="K88">IFERROR(INDEX(DATA!$AL$133:$AL$368,MATCH(1,(DATA!$D$133:$D$368=Topline!B88)*(DATA!$E$133:$E$368=Topline!D88),0)),"n/a")</f>
        <v>29617943.809999999</v>
      </c>
      <c r="L88" s="77">
        <f t="array" ref="L88">IFERROR(INDEX(DATA!$AM$133:$AM$368,MATCH(1,(DATA!$D$133:$D$368=Topline!B88)*(DATA!$E$133:$E$368=Topline!D88),0)),"n/a")</f>
        <v>-3.3771442837537001E-3</v>
      </c>
      <c r="R88" s="66"/>
      <c r="S88" s="66"/>
      <c r="T88" s="66"/>
      <c r="U88" s="66"/>
      <c r="V88" s="66"/>
      <c r="W88" s="66"/>
      <c r="X88" s="66"/>
      <c r="Y88" s="66"/>
    </row>
    <row r="89" spans="1:25" x14ac:dyDescent="0.2">
      <c r="A89" s="75" t="s">
        <v>19</v>
      </c>
      <c r="B89" s="66" t="s">
        <v>12</v>
      </c>
      <c r="C89" s="66" t="s">
        <v>9</v>
      </c>
      <c r="D89" s="66" t="s">
        <v>321</v>
      </c>
      <c r="E89" s="86">
        <f t="array" ref="E89">IFERROR(INDEX(DATA!$H$133:$H$368,MATCH(1,(DATA!$D$133:$D$368=Topline!B89)*(DATA!$E$133:$E$368=Topline!D89),0)),"n/a")</f>
        <v>1645536.98</v>
      </c>
      <c r="F89" s="77">
        <f t="array" ref="F89">IFERROR(INDEX(DATA!$I$133:$I$368,MATCH(1,(DATA!$D$133:$D$368=Topline!B89)*(DATA!$E$133:$E$368=Topline!D89),0)),"n/a")</f>
        <v>2.4363102469696599E-2</v>
      </c>
      <c r="G89" s="86">
        <f t="array" ref="G89">IFERROR(INDEX(DATA!$R$133:$R$368,MATCH(1,(DATA!$D$133:$D$368=Topline!B89)*(DATA!$E$133:$E$368=Topline!D89),0)),"n/a")</f>
        <v>5464465.6799999997</v>
      </c>
      <c r="H89" s="77">
        <f t="array" ref="H89">IFERROR(INDEX(DATA!$S$133:$S$368,MATCH(1,(DATA!$D$133:$D$368=Topline!B89)*(DATA!$E$133:$E$368=Topline!D89),0)),"n/a")</f>
        <v>2.3923193297211501E-2</v>
      </c>
      <c r="I89" s="86">
        <f t="array" ref="I89">IFERROR(INDEX(DATA!$AB$133:$AB$368,MATCH(1,(DATA!$D$133:$D$368=Topline!B89)*(DATA!$E$133:$E$368=Topline!D89),0)),"n/a")</f>
        <v>10577084.15</v>
      </c>
      <c r="J89" s="77">
        <f t="array" ref="J89">IFERROR(INDEX(DATA!$AC$133:$AC$368,MATCH(1,(DATA!$D$133:$D$368=Topline!B89)*(DATA!$E$133:$E$368=Topline!D89),0)),"n/a")</f>
        <v>8.3682525611429807E-3</v>
      </c>
      <c r="K89" s="86">
        <f t="array" ref="K89">IFERROR(INDEX(DATA!$AL$133:$AL$368,MATCH(1,(DATA!$D$133:$D$368=Topline!B89)*(DATA!$E$133:$E$368=Topline!D89),0)),"n/a")</f>
        <v>20200494.280000001</v>
      </c>
      <c r="L89" s="77">
        <f t="array" ref="L89">IFERROR(INDEX(DATA!$AM$133:$AM$368,MATCH(1,(DATA!$D$133:$D$368=Topline!B89)*(DATA!$E$133:$E$368=Topline!D89),0)),"n/a")</f>
        <v>2.2350455620829498E-3</v>
      </c>
      <c r="R89" s="66"/>
      <c r="S89" s="66"/>
      <c r="T89" s="66"/>
      <c r="U89" s="66"/>
      <c r="V89" s="66"/>
      <c r="W89" s="66"/>
      <c r="X89" s="66"/>
      <c r="Y89" s="66"/>
    </row>
    <row r="90" spans="1:25" x14ac:dyDescent="0.2">
      <c r="A90" s="75" t="s">
        <v>19</v>
      </c>
      <c r="B90" s="66" t="s">
        <v>12</v>
      </c>
      <c r="C90" s="66" t="s">
        <v>9</v>
      </c>
      <c r="D90" s="66" t="s">
        <v>322</v>
      </c>
      <c r="E90" s="86">
        <f t="array" ref="E90">IFERROR(INDEX(DATA!$H$133:$H$368,MATCH(1,(DATA!$D$133:$D$368=Topline!B90)*(DATA!$E$133:$E$368=Topline!D90),0)),"n/a")</f>
        <v>3311105.41</v>
      </c>
      <c r="F90" s="77">
        <f t="array" ref="F90">IFERROR(INDEX(DATA!$I$133:$I$368,MATCH(1,(DATA!$D$133:$D$368=Topline!B90)*(DATA!$E$133:$E$368=Topline!D90),0)),"n/a")</f>
        <v>-2.1902748043833601E-3</v>
      </c>
      <c r="G90" s="86">
        <f t="array" ref="G90">IFERROR(INDEX(DATA!$R$133:$R$368,MATCH(1,(DATA!$D$133:$D$368=Topline!B90)*(DATA!$E$133:$E$368=Topline!D90),0)),"n/a")</f>
        <v>10525565.810000001</v>
      </c>
      <c r="H90" s="77">
        <f t="array" ref="H90">IFERROR(INDEX(DATA!$S$133:$S$368,MATCH(1,(DATA!$D$133:$D$368=Topline!B90)*(DATA!$E$133:$E$368=Topline!D90),0)),"n/a")</f>
        <v>4.50141990882587E-3</v>
      </c>
      <c r="I90" s="86">
        <f t="array" ref="I90">IFERROR(INDEX(DATA!$AB$133:$AB$368,MATCH(1,(DATA!$D$133:$D$368=Topline!B90)*(DATA!$E$133:$E$368=Topline!D90),0)),"n/a")</f>
        <v>22347877.59</v>
      </c>
      <c r="J90" s="77">
        <f t="array" ref="J90">IFERROR(INDEX(DATA!$AC$133:$AC$368,MATCH(1,(DATA!$D$133:$D$368=Topline!B90)*(DATA!$E$133:$E$368=Topline!D90),0)),"n/a")</f>
        <v>2.20647924758056E-2</v>
      </c>
      <c r="K90" s="86">
        <f t="array" ref="K90">IFERROR(INDEX(DATA!$AL$133:$AL$368,MATCH(1,(DATA!$D$133:$D$368=Topline!B90)*(DATA!$E$133:$E$368=Topline!D90),0)),"n/a")</f>
        <v>40734865.210000001</v>
      </c>
      <c r="L90" s="77">
        <f t="array" ref="L90">IFERROR(INDEX(DATA!$AM$133:$AM$368,MATCH(1,(DATA!$D$133:$D$368=Topline!B90)*(DATA!$E$133:$E$368=Topline!D90),0)),"n/a")</f>
        <v>3.5449153613778601E-2</v>
      </c>
      <c r="R90" s="66"/>
      <c r="S90" s="66"/>
      <c r="T90" s="66"/>
      <c r="U90" s="66"/>
      <c r="V90" s="66"/>
      <c r="W90" s="66"/>
      <c r="X90" s="66"/>
      <c r="Y90" s="66"/>
    </row>
    <row r="91" spans="1:25" x14ac:dyDescent="0.2">
      <c r="A91" s="75" t="s">
        <v>19</v>
      </c>
      <c r="B91" s="66" t="s">
        <v>12</v>
      </c>
      <c r="C91" s="66" t="s">
        <v>9</v>
      </c>
      <c r="D91" s="66" t="s">
        <v>323</v>
      </c>
      <c r="E91" s="86">
        <f t="array" ref="E91">IFERROR(INDEX(DATA!$H$133:$H$368,MATCH(1,(DATA!$D$133:$D$368=Topline!B91)*(DATA!$E$133:$E$368=Topline!D91),0)),"n/a")</f>
        <v>1023757.72</v>
      </c>
      <c r="F91" s="77">
        <f t="array" ref="F91">IFERROR(INDEX(DATA!$I$133:$I$368,MATCH(1,(DATA!$D$133:$D$368=Topline!B91)*(DATA!$E$133:$E$368=Topline!D91),0)),"n/a")</f>
        <v>-8.1037888762250307E-2</v>
      </c>
      <c r="G91" s="86">
        <f t="array" ref="G91">IFERROR(INDEX(DATA!$R$133:$R$368,MATCH(1,(DATA!$D$133:$D$368=Topline!B91)*(DATA!$E$133:$E$368=Topline!D91),0)),"n/a")</f>
        <v>3577149.15</v>
      </c>
      <c r="H91" s="77">
        <f t="array" ref="H91">IFERROR(INDEX(DATA!$S$133:$S$368,MATCH(1,(DATA!$D$133:$D$368=Topline!B91)*(DATA!$E$133:$E$368=Topline!D91),0)),"n/a")</f>
        <v>-6.2047573013988798E-2</v>
      </c>
      <c r="I91" s="86">
        <f t="array" ref="I91">IFERROR(INDEX(DATA!$AB$133:$AB$368,MATCH(1,(DATA!$D$133:$D$368=Topline!B91)*(DATA!$E$133:$E$368=Topline!D91),0)),"n/a")</f>
        <v>7540352.4199999999</v>
      </c>
      <c r="J91" s="77">
        <f t="array" ref="J91">IFERROR(INDEX(DATA!$AC$133:$AC$368,MATCH(1,(DATA!$D$133:$D$368=Topline!B91)*(DATA!$E$133:$E$368=Topline!D91),0)),"n/a")</f>
        <v>3.18936912277493E-3</v>
      </c>
      <c r="K91" s="86">
        <f t="array" ref="K91">IFERROR(INDEX(DATA!$AL$133:$AL$368,MATCH(1,(DATA!$D$133:$D$368=Topline!B91)*(DATA!$E$133:$E$368=Topline!D91),0)),"n/a")</f>
        <v>14519172.439999999</v>
      </c>
      <c r="L91" s="77">
        <f t="array" ref="L91">IFERROR(INDEX(DATA!$AM$133:$AM$368,MATCH(1,(DATA!$D$133:$D$368=Topline!B91)*(DATA!$E$133:$E$368=Topline!D91),0)),"n/a")</f>
        <v>7.4908410184956302E-3</v>
      </c>
      <c r="R91" s="66"/>
      <c r="S91" s="66"/>
      <c r="T91" s="66"/>
      <c r="U91" s="66"/>
      <c r="V91" s="66"/>
      <c r="W91" s="66"/>
      <c r="X91" s="66"/>
      <c r="Y91" s="66"/>
    </row>
    <row r="92" spans="1:25" x14ac:dyDescent="0.2">
      <c r="A92" s="75" t="s">
        <v>19</v>
      </c>
      <c r="B92" s="66" t="s">
        <v>12</v>
      </c>
      <c r="C92" s="66" t="s">
        <v>9</v>
      </c>
      <c r="D92" s="66" t="s">
        <v>324</v>
      </c>
      <c r="E92" s="86">
        <f t="array" ref="E92">IFERROR(INDEX(DATA!$H$133:$H$368,MATCH(1,(DATA!$D$133:$D$368=Topline!B92)*(DATA!$E$133:$E$368=Topline!D92),0)),"n/a")</f>
        <v>1451505.09</v>
      </c>
      <c r="F92" s="77">
        <f t="array" ref="F92">IFERROR(INDEX(DATA!$I$133:$I$368,MATCH(1,(DATA!$D$133:$D$368=Topline!B92)*(DATA!$E$133:$E$368=Topline!D92),0)),"n/a")</f>
        <v>-1.7516027005509499E-2</v>
      </c>
      <c r="G92" s="86">
        <f t="array" ref="G92">IFERROR(INDEX(DATA!$R$133:$R$368,MATCH(1,(DATA!$D$133:$D$368=Topline!B92)*(DATA!$E$133:$E$368=Topline!D92),0)),"n/a")</f>
        <v>4559642.22</v>
      </c>
      <c r="H92" s="77">
        <f t="array" ref="H92">IFERROR(INDEX(DATA!$S$133:$S$368,MATCH(1,(DATA!$D$133:$D$368=Topline!B92)*(DATA!$E$133:$E$368=Topline!D92),0)),"n/a")</f>
        <v>-3.8356837430584802E-2</v>
      </c>
      <c r="I92" s="86">
        <f t="array" ref="I92">IFERROR(INDEX(DATA!$AB$133:$AB$368,MATCH(1,(DATA!$D$133:$D$368=Topline!B92)*(DATA!$E$133:$E$368=Topline!D92),0)),"n/a")</f>
        <v>8731209.9700000007</v>
      </c>
      <c r="J92" s="77">
        <f t="array" ref="J92">IFERROR(INDEX(DATA!$AC$133:$AC$368,MATCH(1,(DATA!$D$133:$D$368=Topline!B92)*(DATA!$E$133:$E$368=Topline!D92),0)),"n/a")</f>
        <v>-3.9266097803442403E-2</v>
      </c>
      <c r="K92" s="86">
        <f t="array" ref="K92">IFERROR(INDEX(DATA!$AL$133:$AL$368,MATCH(1,(DATA!$D$133:$D$368=Topline!B92)*(DATA!$E$133:$E$368=Topline!D92),0)),"n/a")</f>
        <v>17201741.629999999</v>
      </c>
      <c r="L92" s="77">
        <f t="array" ref="L92">IFERROR(INDEX(DATA!$AM$133:$AM$368,MATCH(1,(DATA!$D$133:$D$368=Topline!B92)*(DATA!$E$133:$E$368=Topline!D92),0)),"n/a")</f>
        <v>-4.55472344436973E-2</v>
      </c>
      <c r="R92" s="66"/>
      <c r="S92" s="66"/>
      <c r="T92" s="66"/>
      <c r="U92" s="66"/>
      <c r="V92" s="66"/>
      <c r="W92" s="66"/>
      <c r="X92" s="66"/>
      <c r="Y92" s="66"/>
    </row>
    <row r="93" spans="1:25" x14ac:dyDescent="0.2">
      <c r="A93" s="75" t="s">
        <v>19</v>
      </c>
      <c r="B93" s="66" t="s">
        <v>12</v>
      </c>
      <c r="C93" s="66" t="s">
        <v>9</v>
      </c>
      <c r="D93" s="66" t="s">
        <v>325</v>
      </c>
      <c r="E93" s="86">
        <f t="array" ref="E93">IFERROR(INDEX(DATA!$H$133:$H$368,MATCH(1,(DATA!$D$133:$D$368=Topline!B93)*(DATA!$E$133:$E$368=Topline!D93),0)),"n/a")</f>
        <v>1922148.68</v>
      </c>
      <c r="F93" s="77">
        <f t="array" ref="F93">IFERROR(INDEX(DATA!$I$133:$I$368,MATCH(1,(DATA!$D$133:$D$368=Topline!B93)*(DATA!$E$133:$E$368=Topline!D93),0)),"n/a")</f>
        <v>-3.4697344779336899E-2</v>
      </c>
      <c r="G93" s="86">
        <f t="array" ref="G93">IFERROR(INDEX(DATA!$R$133:$R$368,MATCH(1,(DATA!$D$133:$D$368=Topline!B93)*(DATA!$E$133:$E$368=Topline!D93),0)),"n/a")</f>
        <v>6303081.5099999998</v>
      </c>
      <c r="H93" s="77">
        <f t="array" ref="H93">IFERROR(INDEX(DATA!$S$133:$S$368,MATCH(1,(DATA!$D$133:$D$368=Topline!B93)*(DATA!$E$133:$E$368=Topline!D93),0)),"n/a")</f>
        <v>-4.02867301134451E-2</v>
      </c>
      <c r="I93" s="86">
        <f t="array" ref="I93">IFERROR(INDEX(DATA!$AB$133:$AB$368,MATCH(1,(DATA!$D$133:$D$368=Topline!B93)*(DATA!$E$133:$E$368=Topline!D93),0)),"n/a")</f>
        <v>12532300.34</v>
      </c>
      <c r="J93" s="77">
        <f t="array" ref="J93">IFERROR(INDEX(DATA!$AC$133:$AC$368,MATCH(1,(DATA!$D$133:$D$368=Topline!B93)*(DATA!$E$133:$E$368=Topline!D93),0)),"n/a")</f>
        <v>-1.37906155047235E-2</v>
      </c>
      <c r="K93" s="86">
        <f t="array" ref="K93">IFERROR(INDEX(DATA!$AL$133:$AL$368,MATCH(1,(DATA!$D$133:$D$368=Topline!B93)*(DATA!$E$133:$E$368=Topline!D93),0)),"n/a")</f>
        <v>23774432.219999999</v>
      </c>
      <c r="L93" s="77">
        <f t="array" ref="L93">IFERROR(INDEX(DATA!$AM$133:$AM$368,MATCH(1,(DATA!$D$133:$D$368=Topline!B93)*(DATA!$E$133:$E$368=Topline!D93),0)),"n/a")</f>
        <v>-8.4774148619654408E-3</v>
      </c>
      <c r="R93" s="66"/>
      <c r="S93" s="66"/>
      <c r="T93" s="66"/>
      <c r="U93" s="66"/>
      <c r="V93" s="66"/>
      <c r="W93" s="66"/>
      <c r="X93" s="66"/>
      <c r="Y93" s="66"/>
    </row>
    <row r="94" spans="1:25" x14ac:dyDescent="0.2">
      <c r="A94" s="75" t="s">
        <v>19</v>
      </c>
      <c r="B94" s="66" t="s">
        <v>12</v>
      </c>
      <c r="C94" s="66" t="s">
        <v>9</v>
      </c>
      <c r="D94" s="66" t="s">
        <v>326</v>
      </c>
      <c r="E94" s="86">
        <f t="array" ref="E94">IFERROR(INDEX(DATA!$H$133:$H$368,MATCH(1,(DATA!$D$133:$D$368=Topline!B94)*(DATA!$E$133:$E$368=Topline!D94),0)),"n/a")</f>
        <v>1992800.83</v>
      </c>
      <c r="F94" s="77">
        <f t="array" ref="F94">IFERROR(INDEX(DATA!$I$133:$I$368,MATCH(1,(DATA!$D$133:$D$368=Topline!B94)*(DATA!$E$133:$E$368=Topline!D94),0)),"n/a")</f>
        <v>-4.3907807124295602E-3</v>
      </c>
      <c r="G94" s="86">
        <f t="array" ref="G94">IFERROR(INDEX(DATA!$R$133:$R$368,MATCH(1,(DATA!$D$133:$D$368=Topline!B94)*(DATA!$E$133:$E$368=Topline!D94),0)),"n/a")</f>
        <v>6579225.9000000004</v>
      </c>
      <c r="H94" s="77">
        <f t="array" ref="H94">IFERROR(INDEX(DATA!$S$133:$S$368,MATCH(1,(DATA!$D$133:$D$368=Topline!B94)*(DATA!$E$133:$E$368=Topline!D94),0)),"n/a")</f>
        <v>-1.56434577490411E-3</v>
      </c>
      <c r="I94" s="86">
        <f t="array" ref="I94">IFERROR(INDEX(DATA!$AB$133:$AB$368,MATCH(1,(DATA!$D$133:$D$368=Topline!B94)*(DATA!$E$133:$E$368=Topline!D94),0)),"n/a")</f>
        <v>13184046.220000001</v>
      </c>
      <c r="J94" s="77">
        <f t="array" ref="J94">IFERROR(INDEX(DATA!$AC$133:$AC$368,MATCH(1,(DATA!$D$133:$D$368=Topline!B94)*(DATA!$E$133:$E$368=Topline!D94),0)),"n/a")</f>
        <v>-1.1681776018333001E-3</v>
      </c>
      <c r="K94" s="86">
        <f t="array" ref="K94">IFERROR(INDEX(DATA!$AL$133:$AL$368,MATCH(1,(DATA!$D$133:$D$368=Topline!B94)*(DATA!$E$133:$E$368=Topline!D94),0)),"n/a")</f>
        <v>25373915.84</v>
      </c>
      <c r="L94" s="77">
        <f t="array" ref="L94">IFERROR(INDEX(DATA!$AM$133:$AM$368,MATCH(1,(DATA!$D$133:$D$368=Topline!B94)*(DATA!$E$133:$E$368=Topline!D94),0)),"n/a")</f>
        <v>7.7726909024124604E-3</v>
      </c>
      <c r="R94" s="66"/>
      <c r="S94" s="66"/>
      <c r="T94" s="66"/>
      <c r="U94" s="66"/>
      <c r="V94" s="66"/>
      <c r="W94" s="66"/>
      <c r="X94" s="66"/>
      <c r="Y94" s="66"/>
    </row>
    <row r="95" spans="1:25" x14ac:dyDescent="0.2">
      <c r="A95" s="75" t="s">
        <v>19</v>
      </c>
      <c r="B95" s="66" t="s">
        <v>12</v>
      </c>
      <c r="C95" s="66" t="s">
        <v>9</v>
      </c>
      <c r="D95" s="66" t="s">
        <v>327</v>
      </c>
      <c r="E95" s="86">
        <f t="array" ref="E95">IFERROR(INDEX(DATA!$H$133:$H$368,MATCH(1,(DATA!$D$133:$D$368=Topline!B95)*(DATA!$E$133:$E$368=Topline!D95),0)),"n/a")</f>
        <v>15630329.119999999</v>
      </c>
      <c r="F95" s="77">
        <f t="array" ref="F95">IFERROR(INDEX(DATA!$I$133:$I$368,MATCH(1,(DATA!$D$133:$D$368=Topline!B95)*(DATA!$E$133:$E$368=Topline!D95),0)),"n/a")</f>
        <v>1.4064357930607301E-3</v>
      </c>
      <c r="G95" s="86">
        <f t="array" ref="G95">IFERROR(INDEX(DATA!$R$133:$R$368,MATCH(1,(DATA!$D$133:$D$368=Topline!B95)*(DATA!$E$133:$E$368=Topline!D95),0)),"n/a")</f>
        <v>50913464.32</v>
      </c>
      <c r="H95" s="77">
        <f t="array" ref="H95">IFERROR(INDEX(DATA!$S$133:$S$368,MATCH(1,(DATA!$D$133:$D$368=Topline!B95)*(DATA!$E$133:$E$368=Topline!D95),0)),"n/a")</f>
        <v>-6.9029485453553103E-3</v>
      </c>
      <c r="I95" s="86">
        <f t="array" ref="I95">IFERROR(INDEX(DATA!$AB$133:$AB$368,MATCH(1,(DATA!$D$133:$D$368=Topline!B95)*(DATA!$E$133:$E$368=Topline!D95),0)),"n/a")</f>
        <v>102793639.63</v>
      </c>
      <c r="J95" s="77">
        <f t="array" ref="J95">IFERROR(INDEX(DATA!$AC$133:$AC$368,MATCH(1,(DATA!$D$133:$D$368=Topline!B95)*(DATA!$E$133:$E$368=Topline!D95),0)),"n/a")</f>
        <v>1.46398816220866E-3</v>
      </c>
      <c r="K95" s="86">
        <f t="array" ref="K95">IFERROR(INDEX(DATA!$AL$133:$AL$368,MATCH(1,(DATA!$D$133:$D$368=Topline!B95)*(DATA!$E$133:$E$368=Topline!D95),0)),"n/a")</f>
        <v>195380330.75</v>
      </c>
      <c r="L95" s="77">
        <f t="array" ref="L95">IFERROR(INDEX(DATA!$AM$133:$AM$368,MATCH(1,(DATA!$D$133:$D$368=Topline!B95)*(DATA!$E$133:$E$368=Topline!D95),0)),"n/a")</f>
        <v>4.6252830654526199E-3</v>
      </c>
      <c r="R95" s="66"/>
      <c r="S95" s="66"/>
      <c r="T95" s="66"/>
      <c r="U95" s="66"/>
      <c r="V95" s="66"/>
      <c r="W95" s="66"/>
      <c r="X95" s="66"/>
      <c r="Y95" s="66"/>
    </row>
    <row r="96" spans="1:25" x14ac:dyDescent="0.2">
      <c r="A96" s="75"/>
      <c r="E96" s="80"/>
      <c r="F96" s="77"/>
      <c r="G96" s="81"/>
      <c r="H96" s="77"/>
      <c r="I96" s="81"/>
      <c r="J96" s="82"/>
      <c r="K96" s="81"/>
      <c r="L96" s="77"/>
      <c r="R96" s="66"/>
      <c r="S96" s="66"/>
      <c r="T96" s="66"/>
      <c r="U96" s="66"/>
      <c r="V96" s="66"/>
      <c r="W96" s="66"/>
      <c r="X96" s="66"/>
      <c r="Y96" s="66"/>
    </row>
    <row r="97" spans="1:25" x14ac:dyDescent="0.2">
      <c r="A97" s="75" t="s">
        <v>19</v>
      </c>
      <c r="B97" s="66" t="s">
        <v>12</v>
      </c>
      <c r="C97" s="66" t="s">
        <v>25</v>
      </c>
      <c r="D97" s="66" t="s">
        <v>319</v>
      </c>
      <c r="E97" s="86">
        <f t="array" ref="E97">IFERROR(INDEX(DATA!$J$133:$J$368,MATCH(1,(DATA!$D$133:$D$368=Topline!B97)*(DATA!$E$133:$E$368=Topline!D97),0)),"n/a")</f>
        <v>3087269.46</v>
      </c>
      <c r="F97" s="77">
        <f t="array" ref="F97">IFERROR(INDEX(DATA!$K$133:$K$368,MATCH(1,(DATA!$D$133:$D$368=Topline!B97)*(DATA!$E$133:$E$368=Topline!D97),0)),"n/a")</f>
        <v>2.10433990037233E-2</v>
      </c>
      <c r="G97" s="86">
        <f t="array" ref="G97">IFERROR(INDEX(DATA!$T$133:$T$368,MATCH(1,(DATA!$D$133:$D$368=Topline!B97)*(DATA!$E$133:$E$368=Topline!D97),0)),"n/a")</f>
        <v>10004124.41</v>
      </c>
      <c r="H97" s="77">
        <f t="array" ref="H97">IFERROR(INDEX(DATA!$U$133:$U$368,MATCH(1,(DATA!$D$133:$D$368=Topline!B97)*(DATA!$E$133:$E$368=Topline!D97),0)),"n/a")</f>
        <v>-3.1731193721196002E-3</v>
      </c>
      <c r="I97" s="86">
        <f t="array" ref="I97">IFERROR(INDEX(DATA!$AD$133:$AD$368,MATCH(1,(DATA!$D$133:$D$368=Topline!B97)*(DATA!$E$133:$E$368=Topline!D97),0)),"n/a")</f>
        <v>20161232.219999999</v>
      </c>
      <c r="J97" s="77">
        <f t="array" ref="J97">IFERROR(INDEX(DATA!$AE$133:$AE$368,MATCH(1,(DATA!$D$133:$D$368=Topline!B97)*(DATA!$E$133:$E$368=Topline!D97),0)),"n/a")</f>
        <v>-7.2706876985714599E-3</v>
      </c>
      <c r="K97" s="86">
        <f t="array" ref="K97">IFERROR(INDEX(DATA!$AN$133:$AN$368,MATCH(1,(DATA!$D$133:$D$368=Topline!B97)*(DATA!$E$133:$E$368=Topline!D97),0)),"n/a")</f>
        <v>38331425.380000003</v>
      </c>
      <c r="L97" s="77">
        <f t="array" ref="L97">IFERROR(INDEX(DATA!$AO$133:$AO$368,MATCH(1,(DATA!$D$133:$D$368=Topline!B97)*(DATA!$E$133:$E$368=Topline!D97),0)),"n/a")</f>
        <v>3.5572354089750198E-3</v>
      </c>
      <c r="R97" s="66"/>
      <c r="S97" s="66"/>
      <c r="T97" s="66"/>
      <c r="U97" s="66"/>
      <c r="V97" s="66"/>
      <c r="W97" s="66"/>
      <c r="X97" s="66"/>
      <c r="Y97" s="66"/>
    </row>
    <row r="98" spans="1:25" x14ac:dyDescent="0.2">
      <c r="A98" s="75" t="s">
        <v>19</v>
      </c>
      <c r="B98" s="66" t="s">
        <v>12</v>
      </c>
      <c r="C98" s="66" t="s">
        <v>25</v>
      </c>
      <c r="D98" s="66" t="s">
        <v>320</v>
      </c>
      <c r="E98" s="86">
        <f t="array" ref="E98">IFERROR(INDEX(DATA!$J$133:$J$368,MATCH(1,(DATA!$D$133:$D$368=Topline!B98)*(DATA!$E$133:$E$368=Topline!D98),0)),"n/a")</f>
        <v>3795556.39</v>
      </c>
      <c r="F98" s="77">
        <f t="array" ref="F98">IFERROR(INDEX(DATA!$K$133:$K$368,MATCH(1,(DATA!$D$133:$D$368=Topline!B98)*(DATA!$E$133:$E$368=Topline!D98),0)),"n/a")</f>
        <v>2.8140618183556801E-2</v>
      </c>
      <c r="G98" s="86">
        <f t="array" ref="G98">IFERROR(INDEX(DATA!$T$133:$T$368,MATCH(1,(DATA!$D$133:$D$368=Topline!B98)*(DATA!$E$133:$E$368=Topline!D98),0)),"n/a")</f>
        <v>12498286.77</v>
      </c>
      <c r="H98" s="77">
        <f t="array" ref="H98">IFERROR(INDEX(DATA!$U$133:$U$368,MATCH(1,(DATA!$D$133:$D$368=Topline!B98)*(DATA!$E$133:$E$368=Topline!D98),0)),"n/a")</f>
        <v>-1.4778836805529201E-2</v>
      </c>
      <c r="I98" s="86">
        <f t="array" ref="I98">IFERROR(INDEX(DATA!$AD$133:$AD$368,MATCH(1,(DATA!$D$133:$D$368=Topline!B98)*(DATA!$E$133:$E$368=Topline!D98),0)),"n/a")</f>
        <v>24990197.739999998</v>
      </c>
      <c r="J98" s="77">
        <f t="array" ref="J98">IFERROR(INDEX(DATA!$AE$133:$AE$368,MATCH(1,(DATA!$D$133:$D$368=Topline!B98)*(DATA!$E$133:$E$368=Topline!D98),0)),"n/a")</f>
        <v>-1.9092141743945201E-2</v>
      </c>
      <c r="K98" s="86">
        <f t="array" ref="K98">IFERROR(INDEX(DATA!$AN$133:$AN$368,MATCH(1,(DATA!$D$133:$D$368=Topline!B98)*(DATA!$E$133:$E$368=Topline!D98),0)),"n/a")</f>
        <v>48631718.68</v>
      </c>
      <c r="L98" s="77">
        <f t="array" ref="L98">IFERROR(INDEX(DATA!$AO$133:$AO$368,MATCH(1,(DATA!$D$133:$D$368=Topline!B98)*(DATA!$E$133:$E$368=Topline!D98),0)),"n/a")</f>
        <v>-3.2572841968675298E-2</v>
      </c>
      <c r="R98" s="66"/>
      <c r="S98" s="66"/>
      <c r="T98" s="66"/>
      <c r="U98" s="66"/>
      <c r="V98" s="66"/>
      <c r="W98" s="66"/>
      <c r="X98" s="66"/>
      <c r="Y98" s="66"/>
    </row>
    <row r="99" spans="1:25" x14ac:dyDescent="0.2">
      <c r="A99" s="75" t="s">
        <v>19</v>
      </c>
      <c r="B99" s="66" t="s">
        <v>12</v>
      </c>
      <c r="C99" s="66" t="s">
        <v>25</v>
      </c>
      <c r="D99" s="66" t="s">
        <v>321</v>
      </c>
      <c r="E99" s="86">
        <f t="array" ref="E99">IFERROR(INDEX(DATA!$J$133:$J$368,MATCH(1,(DATA!$D$133:$D$368=Topline!B99)*(DATA!$E$133:$E$368=Topline!D99),0)),"n/a")</f>
        <v>2743839.5</v>
      </c>
      <c r="F99" s="77">
        <f t="array" ref="F99">IFERROR(INDEX(DATA!$K$133:$K$368,MATCH(1,(DATA!$D$133:$D$368=Topline!B99)*(DATA!$E$133:$E$368=Topline!D99),0)),"n/a")</f>
        <v>2.9325910042678899E-4</v>
      </c>
      <c r="G99" s="86">
        <f t="array" ref="G99">IFERROR(INDEX(DATA!$T$133:$T$368,MATCH(1,(DATA!$D$133:$D$368=Topline!B99)*(DATA!$E$133:$E$368=Topline!D99),0)),"n/a")</f>
        <v>9122194</v>
      </c>
      <c r="H99" s="77">
        <f t="array" ref="H99">IFERROR(INDEX(DATA!$U$133:$U$368,MATCH(1,(DATA!$D$133:$D$368=Topline!B99)*(DATA!$E$133:$E$368=Topline!D99),0)),"n/a")</f>
        <v>2.99453141231698E-3</v>
      </c>
      <c r="I99" s="86">
        <f t="array" ref="I99">IFERROR(INDEX(DATA!$AD$133:$AD$368,MATCH(1,(DATA!$D$133:$D$368=Topline!B99)*(DATA!$E$133:$E$368=Topline!D99),0)),"n/a")</f>
        <v>17651070.120000001</v>
      </c>
      <c r="J99" s="77">
        <f t="array" ref="J99">IFERROR(INDEX(DATA!$AE$133:$AE$368,MATCH(1,(DATA!$D$133:$D$368=Topline!B99)*(DATA!$E$133:$E$368=Topline!D99),0)),"n/a")</f>
        <v>-1.2120505117462901E-2</v>
      </c>
      <c r="K99" s="86">
        <f t="array" ref="K99">IFERROR(INDEX(DATA!$AN$133:$AN$368,MATCH(1,(DATA!$D$133:$D$368=Topline!B99)*(DATA!$E$133:$E$368=Topline!D99),0)),"n/a")</f>
        <v>34029034.490000002</v>
      </c>
      <c r="L99" s="77">
        <f t="array" ref="L99">IFERROR(INDEX(DATA!$AO$133:$AO$368,MATCH(1,(DATA!$D$133:$D$368=Topline!B99)*(DATA!$E$133:$E$368=Topline!D99),0)),"n/a")</f>
        <v>-2.1575292688723598E-2</v>
      </c>
      <c r="R99" s="66"/>
      <c r="S99" s="66"/>
      <c r="T99" s="66"/>
      <c r="U99" s="66"/>
      <c r="V99" s="66"/>
      <c r="W99" s="66"/>
      <c r="X99" s="66"/>
      <c r="Y99" s="66"/>
    </row>
    <row r="100" spans="1:25" x14ac:dyDescent="0.2">
      <c r="A100" s="75" t="s">
        <v>19</v>
      </c>
      <c r="B100" s="66" t="s">
        <v>12</v>
      </c>
      <c r="C100" s="66" t="s">
        <v>25</v>
      </c>
      <c r="D100" s="66" t="s">
        <v>322</v>
      </c>
      <c r="E100" s="86">
        <f t="array" ref="E100">IFERROR(INDEX(DATA!$J$133:$J$368,MATCH(1,(DATA!$D$133:$D$368=Topline!B100)*(DATA!$E$133:$E$368=Topline!D100),0)),"n/a")</f>
        <v>5079086.46</v>
      </c>
      <c r="F100" s="77">
        <f t="array" ref="F100">IFERROR(INDEX(DATA!$K$133:$K$368,MATCH(1,(DATA!$D$133:$D$368=Topline!B100)*(DATA!$E$133:$E$368=Topline!D100),0)),"n/a")</f>
        <v>1.9227081547596701E-2</v>
      </c>
      <c r="G100" s="86">
        <f t="array" ref="G100">IFERROR(INDEX(DATA!$T$133:$T$368,MATCH(1,(DATA!$D$133:$D$368=Topline!B100)*(DATA!$E$133:$E$368=Topline!D100),0)),"n/a")</f>
        <v>16822377.460000001</v>
      </c>
      <c r="H100" s="77">
        <f t="array" ref="H100">IFERROR(INDEX(DATA!$U$133:$U$368,MATCH(1,(DATA!$D$133:$D$368=Topline!B100)*(DATA!$E$133:$E$368=Topline!D100),0)),"n/a")</f>
        <v>2.23277291435947E-2</v>
      </c>
      <c r="I100" s="86">
        <f t="array" ref="I100">IFERROR(INDEX(DATA!$AD$133:$AD$368,MATCH(1,(DATA!$D$133:$D$368=Topline!B100)*(DATA!$E$133:$E$368=Topline!D100),0)),"n/a")</f>
        <v>34485089.119999997</v>
      </c>
      <c r="J100" s="77">
        <f t="array" ref="J100">IFERROR(INDEX(DATA!$AE$133:$AE$368,MATCH(1,(DATA!$D$133:$D$368=Topline!B100)*(DATA!$E$133:$E$368=Topline!D100),0)),"n/a")</f>
        <v>2.8088721110225201E-2</v>
      </c>
      <c r="K100" s="86">
        <f t="array" ref="K100">IFERROR(INDEX(DATA!$AN$133:$AN$368,MATCH(1,(DATA!$D$133:$D$368=Topline!B100)*(DATA!$E$133:$E$368=Topline!D100),0)),"n/a")</f>
        <v>64375089.270000003</v>
      </c>
      <c r="L100" s="77">
        <f t="array" ref="L100">IFERROR(INDEX(DATA!$AO$133:$AO$368,MATCH(1,(DATA!$D$133:$D$368=Topline!B100)*(DATA!$E$133:$E$368=Topline!D100),0)),"n/a")</f>
        <v>2.4723428803535001E-2</v>
      </c>
      <c r="R100" s="66"/>
      <c r="S100" s="66"/>
      <c r="T100" s="66"/>
      <c r="U100" s="66"/>
      <c r="V100" s="66"/>
      <c r="W100" s="66"/>
      <c r="X100" s="66"/>
      <c r="Y100" s="66"/>
    </row>
    <row r="101" spans="1:25" x14ac:dyDescent="0.2">
      <c r="A101" s="75" t="s">
        <v>19</v>
      </c>
      <c r="B101" s="66" t="s">
        <v>12</v>
      </c>
      <c r="C101" s="66" t="s">
        <v>25</v>
      </c>
      <c r="D101" s="66" t="s">
        <v>323</v>
      </c>
      <c r="E101" s="86">
        <f t="array" ref="E101">IFERROR(INDEX(DATA!$J$133:$J$368,MATCH(1,(DATA!$D$133:$D$368=Topline!B101)*(DATA!$E$133:$E$368=Topline!D101),0)),"n/a")</f>
        <v>1656294.13</v>
      </c>
      <c r="F101" s="77">
        <f t="array" ref="F101">IFERROR(INDEX(DATA!$K$133:$K$368,MATCH(1,(DATA!$D$133:$D$368=Topline!B101)*(DATA!$E$133:$E$368=Topline!D101),0)),"n/a")</f>
        <v>-8.9247451129289404E-2</v>
      </c>
      <c r="G101" s="86">
        <f t="array" ref="G101">IFERROR(INDEX(DATA!$T$133:$T$368,MATCH(1,(DATA!$D$133:$D$368=Topline!B101)*(DATA!$E$133:$E$368=Topline!D101),0)),"n/a")</f>
        <v>5829398.1299999999</v>
      </c>
      <c r="H101" s="77">
        <f t="array" ref="H101">IFERROR(INDEX(DATA!$U$133:$U$368,MATCH(1,(DATA!$D$133:$D$368=Topline!B101)*(DATA!$E$133:$E$368=Topline!D101),0)),"n/a")</f>
        <v>-8.4897464819022203E-2</v>
      </c>
      <c r="I101" s="86">
        <f t="array" ref="I101">IFERROR(INDEX(DATA!$AD$133:$AD$368,MATCH(1,(DATA!$D$133:$D$368=Topline!B101)*(DATA!$E$133:$E$368=Topline!D101),0)),"n/a")</f>
        <v>12429632.460000001</v>
      </c>
      <c r="J101" s="77">
        <f t="array" ref="J101">IFERROR(INDEX(DATA!$AE$133:$AE$368,MATCH(1,(DATA!$D$133:$D$368=Topline!B101)*(DATA!$E$133:$E$368=Topline!D101),0)),"n/a")</f>
        <v>-6.6146848750781298E-3</v>
      </c>
      <c r="K101" s="86">
        <f t="array" ref="K101">IFERROR(INDEX(DATA!$AN$133:$AN$368,MATCH(1,(DATA!$D$133:$D$368=Topline!B101)*(DATA!$E$133:$E$368=Topline!D101),0)),"n/a")</f>
        <v>23806783.469999999</v>
      </c>
      <c r="L101" s="77">
        <f t="array" ref="L101">IFERROR(INDEX(DATA!$AO$133:$AO$368,MATCH(1,(DATA!$D$133:$D$368=Topline!B101)*(DATA!$E$133:$E$368=Topline!D101),0)),"n/a")</f>
        <v>-9.73728975675512E-3</v>
      </c>
      <c r="R101" s="66"/>
      <c r="S101" s="66"/>
      <c r="T101" s="66"/>
      <c r="U101" s="66"/>
      <c r="V101" s="66"/>
      <c r="W101" s="66"/>
      <c r="X101" s="66"/>
      <c r="Y101" s="66"/>
    </row>
    <row r="102" spans="1:25" x14ac:dyDescent="0.2">
      <c r="A102" s="75" t="s">
        <v>19</v>
      </c>
      <c r="B102" s="66" t="s">
        <v>12</v>
      </c>
      <c r="C102" s="66" t="s">
        <v>25</v>
      </c>
      <c r="D102" s="66" t="s">
        <v>324</v>
      </c>
      <c r="E102" s="86">
        <f t="array" ref="E102">IFERROR(INDEX(DATA!$J$133:$J$368,MATCH(1,(DATA!$D$133:$D$368=Topline!B102)*(DATA!$E$133:$E$368=Topline!D102),0)),"n/a")</f>
        <v>2306716.0299999998</v>
      </c>
      <c r="F102" s="77">
        <f t="array" ref="F102">IFERROR(INDEX(DATA!$K$133:$K$368,MATCH(1,(DATA!$D$133:$D$368=Topline!B102)*(DATA!$E$133:$E$368=Topline!D102),0)),"n/a")</f>
        <v>-1.61468891400979E-2</v>
      </c>
      <c r="G102" s="86">
        <f t="array" ref="G102">IFERROR(INDEX(DATA!$T$133:$T$368,MATCH(1,(DATA!$D$133:$D$368=Topline!B102)*(DATA!$E$133:$E$368=Topline!D102),0)),"n/a")</f>
        <v>7275107.5899999999</v>
      </c>
      <c r="H102" s="77">
        <f t="array" ref="H102">IFERROR(INDEX(DATA!$U$133:$U$368,MATCH(1,(DATA!$D$133:$D$368=Topline!B102)*(DATA!$E$133:$E$368=Topline!D102),0)),"n/a")</f>
        <v>-4.1910352670731101E-2</v>
      </c>
      <c r="I102" s="86">
        <f t="array" ref="I102">IFERROR(INDEX(DATA!$AD$133:$AD$368,MATCH(1,(DATA!$D$133:$D$368=Topline!B102)*(DATA!$E$133:$E$368=Topline!D102),0)),"n/a")</f>
        <v>13926566.65</v>
      </c>
      <c r="J102" s="77">
        <f t="array" ref="J102">IFERROR(INDEX(DATA!$AE$133:$AE$368,MATCH(1,(DATA!$D$133:$D$368=Topline!B102)*(DATA!$E$133:$E$368=Topline!D102),0)),"n/a")</f>
        <v>-4.0999297376363798E-2</v>
      </c>
      <c r="K102" s="86">
        <f t="array" ref="K102">IFERROR(INDEX(DATA!$AN$133:$AN$368,MATCH(1,(DATA!$D$133:$D$368=Topline!B102)*(DATA!$E$133:$E$368=Topline!D102),0)),"n/a")</f>
        <v>27517550.579999998</v>
      </c>
      <c r="L102" s="77">
        <f t="array" ref="L102">IFERROR(INDEX(DATA!$AO$133:$AO$368,MATCH(1,(DATA!$D$133:$D$368=Topline!B102)*(DATA!$E$133:$E$368=Topline!D102),0)),"n/a")</f>
        <v>-4.5084659314030398E-2</v>
      </c>
      <c r="R102" s="66"/>
      <c r="S102" s="66"/>
      <c r="T102" s="66"/>
      <c r="U102" s="66"/>
      <c r="V102" s="66"/>
      <c r="W102" s="66"/>
      <c r="X102" s="66"/>
      <c r="Y102" s="66"/>
    </row>
    <row r="103" spans="1:25" x14ac:dyDescent="0.2">
      <c r="A103" s="75" t="s">
        <v>19</v>
      </c>
      <c r="B103" s="66" t="s">
        <v>12</v>
      </c>
      <c r="C103" s="66" t="s">
        <v>25</v>
      </c>
      <c r="D103" s="66" t="s">
        <v>325</v>
      </c>
      <c r="E103" s="86">
        <f t="array" ref="E103">IFERROR(INDEX(DATA!$J$133:$J$368,MATCH(1,(DATA!$D$133:$D$368=Topline!B103)*(DATA!$E$133:$E$368=Topline!D103),0)),"n/a")</f>
        <v>3119838.08</v>
      </c>
      <c r="F103" s="77">
        <f t="array" ref="F103">IFERROR(INDEX(DATA!$K$133:$K$368,MATCH(1,(DATA!$D$133:$D$368=Topline!B103)*(DATA!$E$133:$E$368=Topline!D103),0)),"n/a")</f>
        <v>-2.7993774101631098E-2</v>
      </c>
      <c r="G103" s="86">
        <f t="array" ref="G103">IFERROR(INDEX(DATA!$T$133:$T$368,MATCH(1,(DATA!$D$133:$D$368=Topline!B103)*(DATA!$E$133:$E$368=Topline!D103),0)),"n/a")</f>
        <v>10056580.02</v>
      </c>
      <c r="H103" s="77">
        <f t="array" ref="H103">IFERROR(INDEX(DATA!$U$133:$U$368,MATCH(1,(DATA!$D$133:$D$368=Topline!B103)*(DATA!$E$133:$E$368=Topline!D103),0)),"n/a")</f>
        <v>-4.1227806762120803E-2</v>
      </c>
      <c r="I103" s="86">
        <f t="array" ref="I103">IFERROR(INDEX(DATA!$AD$133:$AD$368,MATCH(1,(DATA!$D$133:$D$368=Topline!B103)*(DATA!$E$133:$E$368=Topline!D103),0)),"n/a")</f>
        <v>19929211.079999998</v>
      </c>
      <c r="J103" s="77">
        <f t="array" ref="J103">IFERROR(INDEX(DATA!$AE$133:$AE$368,MATCH(1,(DATA!$D$133:$D$368=Topline!B103)*(DATA!$E$133:$E$368=Topline!D103),0)),"n/a")</f>
        <v>-1.1356721562210299E-2</v>
      </c>
      <c r="K103" s="86">
        <f t="array" ref="K103">IFERROR(INDEX(DATA!$AN$133:$AN$368,MATCH(1,(DATA!$D$133:$D$368=Topline!B103)*(DATA!$E$133:$E$368=Topline!D103),0)),"n/a")</f>
        <v>37852823.780000001</v>
      </c>
      <c r="L103" s="77">
        <f t="array" ref="L103">IFERROR(INDEX(DATA!$AO$133:$AO$368,MATCH(1,(DATA!$D$133:$D$368=Topline!B103)*(DATA!$E$133:$E$368=Topline!D103),0)),"n/a")</f>
        <v>-1.26179839357391E-2</v>
      </c>
      <c r="R103" s="66"/>
      <c r="S103" s="66"/>
      <c r="T103" s="66"/>
      <c r="U103" s="66"/>
      <c r="V103" s="66"/>
      <c r="W103" s="66"/>
      <c r="X103" s="66"/>
      <c r="Y103" s="66"/>
    </row>
    <row r="104" spans="1:25" x14ac:dyDescent="0.2">
      <c r="A104" s="75" t="s">
        <v>19</v>
      </c>
      <c r="B104" s="66" t="s">
        <v>12</v>
      </c>
      <c r="C104" s="66" t="s">
        <v>25</v>
      </c>
      <c r="D104" s="66" t="s">
        <v>326</v>
      </c>
      <c r="E104" s="86">
        <f t="array" ref="E104">IFERROR(INDEX(DATA!$J$133:$J$368,MATCH(1,(DATA!$D$133:$D$368=Topline!B104)*(DATA!$E$133:$E$368=Topline!D104),0)),"n/a")</f>
        <v>3354309.68</v>
      </c>
      <c r="F104" s="77">
        <f t="array" ref="F104">IFERROR(INDEX(DATA!$K$133:$K$368,MATCH(1,(DATA!$D$133:$D$368=Topline!B104)*(DATA!$E$133:$E$368=Topline!D104),0)),"n/a")</f>
        <v>-4.2513065086039102E-2</v>
      </c>
      <c r="G104" s="86">
        <f t="array" ref="G104">IFERROR(INDEX(DATA!$T$133:$T$368,MATCH(1,(DATA!$D$133:$D$368=Topline!B104)*(DATA!$E$133:$E$368=Topline!D104),0)),"n/a")</f>
        <v>11050307.07</v>
      </c>
      <c r="H104" s="77">
        <f t="array" ref="H104">IFERROR(INDEX(DATA!$U$133:$U$368,MATCH(1,(DATA!$D$133:$D$368=Topline!B104)*(DATA!$E$133:$E$368=Topline!D104),0)),"n/a")</f>
        <v>-4.8742550158828897E-2</v>
      </c>
      <c r="I104" s="86">
        <f t="array" ref="I104">IFERROR(INDEX(DATA!$AD$133:$AD$368,MATCH(1,(DATA!$D$133:$D$368=Topline!B104)*(DATA!$E$133:$E$368=Topline!D104),0)),"n/a")</f>
        <v>22093464.300000001</v>
      </c>
      <c r="J104" s="77">
        <f t="array" ref="J104">IFERROR(INDEX(DATA!$AE$133:$AE$368,MATCH(1,(DATA!$D$133:$D$368=Topline!B104)*(DATA!$E$133:$E$368=Topline!D104),0)),"n/a")</f>
        <v>-5.1652071141289002E-2</v>
      </c>
      <c r="K104" s="86">
        <f t="array" ref="K104">IFERROR(INDEX(DATA!$AN$133:$AN$368,MATCH(1,(DATA!$D$133:$D$368=Topline!B104)*(DATA!$E$133:$E$368=Topline!D104),0)),"n/a")</f>
        <v>42948936.229999997</v>
      </c>
      <c r="L104" s="77">
        <f t="array" ref="L104">IFERROR(INDEX(DATA!$AO$133:$AO$368,MATCH(1,(DATA!$D$133:$D$368=Topline!B104)*(DATA!$E$133:$E$368=Topline!D104),0)),"n/a")</f>
        <v>-3.5261411082341799E-2</v>
      </c>
      <c r="R104" s="66"/>
      <c r="S104" s="66"/>
      <c r="T104" s="66"/>
      <c r="U104" s="66"/>
      <c r="V104" s="66"/>
      <c r="W104" s="66"/>
      <c r="X104" s="66"/>
      <c r="Y104" s="66"/>
    </row>
    <row r="105" spans="1:25" x14ac:dyDescent="0.2">
      <c r="A105" s="75" t="s">
        <v>19</v>
      </c>
      <c r="B105" s="66" t="s">
        <v>12</v>
      </c>
      <c r="C105" s="66" t="s">
        <v>25</v>
      </c>
      <c r="D105" s="66" t="s">
        <v>327</v>
      </c>
      <c r="E105" s="86">
        <f t="array" ref="E105">IFERROR(INDEX(DATA!$J$133:$J$368,MATCH(1,(DATA!$D$133:$D$368=Topline!B105)*(DATA!$E$133:$E$368=Topline!D105),0)),"n/a")</f>
        <v>25142909.559999999</v>
      </c>
      <c r="F105" s="77">
        <f t="array" ref="F105">IFERROR(INDEX(DATA!$K$133:$K$368,MATCH(1,(DATA!$D$133:$D$368=Topline!B105)*(DATA!$E$133:$E$368=Topline!D105),0)),"n/a")</f>
        <v>-6.9048942831231898E-3</v>
      </c>
      <c r="G105" s="86">
        <f t="array" ref="G105">IFERROR(INDEX(DATA!$T$133:$T$368,MATCH(1,(DATA!$D$133:$D$368=Topline!B105)*(DATA!$E$133:$E$368=Topline!D105),0)),"n/a")</f>
        <v>82658375.340000004</v>
      </c>
      <c r="H105" s="77">
        <f t="array" ref="H105">IFERROR(INDEX(DATA!$U$133:$U$368,MATCH(1,(DATA!$D$133:$D$368=Topline!B105)*(DATA!$E$133:$E$368=Topline!D105),0)),"n/a")</f>
        <v>-1.9947668329044901E-2</v>
      </c>
      <c r="I105" s="86">
        <f t="array" ref="I105">IFERROR(INDEX(DATA!$AD$133:$AD$368,MATCH(1,(DATA!$D$133:$D$368=Topline!B105)*(DATA!$E$133:$E$368=Topline!D105),0)),"n/a")</f>
        <v>165666463.87</v>
      </c>
      <c r="J105" s="77">
        <f t="array" ref="J105">IFERROR(INDEX(DATA!$AE$133:$AE$368,MATCH(1,(DATA!$D$133:$D$368=Topline!B105)*(DATA!$E$133:$E$368=Topline!D105),0)),"n/a")</f>
        <v>-1.20395909458163E-2</v>
      </c>
      <c r="K105" s="86">
        <f t="array" ref="K105">IFERROR(INDEX(DATA!$AN$133:$AN$368,MATCH(1,(DATA!$D$133:$D$368=Topline!B105)*(DATA!$E$133:$E$368=Topline!D105),0)),"n/a")</f>
        <v>317493362.06</v>
      </c>
      <c r="L105" s="77">
        <f t="array" ref="L105">IFERROR(INDEX(DATA!$AO$133:$AO$368,MATCH(1,(DATA!$D$133:$D$368=Topline!B105)*(DATA!$E$133:$E$368=Topline!D105),0)),"n/a")</f>
        <v>-1.3318304419713E-2</v>
      </c>
      <c r="R105" s="66"/>
      <c r="S105" s="66"/>
      <c r="T105" s="66"/>
      <c r="U105" s="66"/>
      <c r="V105" s="66"/>
      <c r="W105" s="66"/>
      <c r="X105" s="66"/>
      <c r="Y105" s="66"/>
    </row>
    <row r="106" spans="1:25" x14ac:dyDescent="0.2">
      <c r="A106" s="75"/>
      <c r="E106" s="80"/>
      <c r="F106" s="77"/>
      <c r="G106" s="81"/>
      <c r="H106" s="77"/>
      <c r="I106" s="81"/>
      <c r="J106" s="82"/>
      <c r="K106" s="81"/>
      <c r="L106" s="77"/>
      <c r="R106" s="66"/>
      <c r="S106" s="66"/>
      <c r="T106" s="66"/>
      <c r="U106" s="66"/>
      <c r="V106" s="66"/>
      <c r="W106" s="66"/>
      <c r="X106" s="66"/>
      <c r="Y106" s="66"/>
    </row>
    <row r="107" spans="1:25" x14ac:dyDescent="0.2">
      <c r="A107" s="75" t="s">
        <v>19</v>
      </c>
      <c r="B107" s="66" t="s">
        <v>12</v>
      </c>
      <c r="C107" s="66" t="s">
        <v>10</v>
      </c>
      <c r="D107" s="66" t="s">
        <v>319</v>
      </c>
      <c r="E107" s="87">
        <f t="array" ref="E107">IFERROR(INDEX(DATA!$L$133:$L$368,MATCH(1,(DATA!$D$133:$D$368=Topline!B107)*(DATA!$E$133:$E$368=Topline!D107),0)),"n/a")</f>
        <v>3.8274147443564401</v>
      </c>
      <c r="F107" s="77">
        <f t="array" ref="F107">IFERROR(INDEX(DATA!$M$133:$M$368,MATCH(1,(DATA!$D$133:$D$368=Topline!B107)*(DATA!$E$133:$E$368=Topline!D107),0)),"n/a")</f>
        <v>1.31570430443555E-2</v>
      </c>
      <c r="G107" s="87">
        <f t="array" ref="G107">IFERROR(INDEX(DATA!$V$133:$V$368,MATCH(1,(DATA!$D$133:$D$368=Topline!B107)*(DATA!$E$133:$E$368=Topline!D107),0)),"n/a")</f>
        <v>3.8549872554123299</v>
      </c>
      <c r="H107" s="77">
        <f t="array" ref="H107">IFERROR(INDEX(DATA!$W$133:$W$368,MATCH(1,(DATA!$D$133:$D$368=Topline!B107)*(DATA!$E$133:$E$368=Topline!D107),0)),"n/a")</f>
        <v>1.8299178200418001E-2</v>
      </c>
      <c r="I107" s="87">
        <f t="array" ref="I107">IFERROR(INDEX(DATA!$AF$133:$AF$368,MATCH(1,(DATA!$D$133:$D$368=Topline!B107)*(DATA!$E$133:$E$368=Topline!D107),0)),"n/a")</f>
        <v>3.8998363555815798</v>
      </c>
      <c r="J107" s="77">
        <f t="array" ref="J107">IFERROR(INDEX(DATA!$AG$133:$AG$368,MATCH(1,(DATA!$D$133:$D$368=Topline!B107)*(DATA!$E$133:$E$368=Topline!D107),0)),"n/a")</f>
        <v>2.8096711899133001E-2</v>
      </c>
      <c r="K107" s="87">
        <f t="array" ref="K107">IFERROR(INDEX(DATA!$AP$133:$AP$368,MATCH(1,(DATA!$D$133:$D$368=Topline!B107)*(DATA!$E$133:$E$368=Topline!D107),0)),"n/a")</f>
        <v>3.8505228746104301</v>
      </c>
      <c r="L107" s="77">
        <f t="array" ref="L107">IFERROR(INDEX(DATA!$AQ$133:$AQ$368,MATCH(1,(DATA!$D$133:$D$368=Topline!B107)*(DATA!$E$133:$E$368=Topline!D107),0)),"n/a")</f>
        <v>1.4893035178105399E-2</v>
      </c>
      <c r="R107" s="66"/>
      <c r="S107" s="66"/>
      <c r="T107" s="66"/>
      <c r="U107" s="66"/>
      <c r="V107" s="66"/>
      <c r="W107" s="66"/>
      <c r="X107" s="66"/>
      <c r="Y107" s="66"/>
    </row>
    <row r="108" spans="1:25" x14ac:dyDescent="0.2">
      <c r="A108" s="75" t="s">
        <v>19</v>
      </c>
      <c r="B108" s="66" t="s">
        <v>12</v>
      </c>
      <c r="C108" s="66" t="s">
        <v>10</v>
      </c>
      <c r="D108" s="66" t="s">
        <v>320</v>
      </c>
      <c r="E108" s="87">
        <f t="array" ref="E108">IFERROR(INDEX(DATA!$L$133:$L$368,MATCH(1,(DATA!$D$133:$D$368=Topline!B108)*(DATA!$E$133:$E$368=Topline!D108),0)),"n/a")</f>
        <v>3.5548602399912799</v>
      </c>
      <c r="F108" s="77">
        <f t="array" ref="F108">IFERROR(INDEX(DATA!$M$133:$M$368,MATCH(1,(DATA!$D$133:$D$368=Topline!B108)*(DATA!$E$133:$E$368=Topline!D108),0)),"n/a")</f>
        <v>-6.2338976071700898E-3</v>
      </c>
      <c r="G108" s="87">
        <f t="array" ref="G108">IFERROR(INDEX(DATA!$V$133:$V$368,MATCH(1,(DATA!$D$133:$D$368=Topline!B108)*(DATA!$E$133:$E$368=Topline!D108),0)),"n/a")</f>
        <v>3.50434603671092</v>
      </c>
      <c r="H108" s="77">
        <f t="array" ref="H108">IFERROR(INDEX(DATA!$W$133:$W$368,MATCH(1,(DATA!$D$133:$D$368=Topline!B108)*(DATA!$E$133:$E$368=Topline!D108),0)),"n/a")</f>
        <v>-5.5129464552643203E-4</v>
      </c>
      <c r="I108" s="87">
        <f t="array" ref="I108">IFERROR(INDEX(DATA!$AF$133:$AF$368,MATCH(1,(DATA!$D$133:$D$368=Topline!B108)*(DATA!$E$133:$E$368=Topline!D108),0)),"n/a")</f>
        <v>3.5226317555195799</v>
      </c>
      <c r="J108" s="77">
        <f t="array" ref="J108">IFERROR(INDEX(DATA!$AG$133:$AG$368,MATCH(1,(DATA!$D$133:$D$368=Topline!B108)*(DATA!$E$133:$E$368=Topline!D108),0)),"n/a")</f>
        <v>6.1092518848438002E-3</v>
      </c>
      <c r="K108" s="87">
        <f t="array" ref="K108">IFERROR(INDEX(DATA!$AP$133:$AP$368,MATCH(1,(DATA!$D$133:$D$368=Topline!B108)*(DATA!$E$133:$E$368=Topline!D108),0)),"n/a")</f>
        <v>3.5364862359093001</v>
      </c>
      <c r="L108" s="77">
        <f t="array" ref="L108">IFERROR(INDEX(DATA!$AQ$133:$AQ$368,MATCH(1,(DATA!$D$133:$D$368=Topline!B108)*(DATA!$E$133:$E$368=Topline!D108),0)),"n/a")</f>
        <v>7.8350138635922602E-3</v>
      </c>
      <c r="R108" s="66"/>
      <c r="S108" s="66"/>
      <c r="T108" s="66"/>
      <c r="U108" s="66"/>
      <c r="V108" s="66"/>
      <c r="W108" s="66"/>
      <c r="X108" s="66"/>
      <c r="Y108" s="66"/>
    </row>
    <row r="109" spans="1:25" x14ac:dyDescent="0.2">
      <c r="A109" s="75" t="s">
        <v>19</v>
      </c>
      <c r="B109" s="66" t="s">
        <v>12</v>
      </c>
      <c r="C109" s="66" t="s">
        <v>10</v>
      </c>
      <c r="D109" s="66" t="s">
        <v>321</v>
      </c>
      <c r="E109" s="87">
        <f t="array" ref="E109">IFERROR(INDEX(DATA!$L$133:$L$368,MATCH(1,(DATA!$D$133:$D$368=Topline!B109)*(DATA!$E$133:$E$368=Topline!D109),0)),"n/a")</f>
        <v>3.6052668898392102</v>
      </c>
      <c r="F109" s="77">
        <f t="array" ref="F109">IFERROR(INDEX(DATA!$M$133:$M$368,MATCH(1,(DATA!$D$133:$D$368=Topline!B109)*(DATA!$E$133:$E$368=Topline!D109),0)),"n/a")</f>
        <v>8.6658437422011195E-3</v>
      </c>
      <c r="G109" s="87">
        <f t="array" ref="G109">IFERROR(INDEX(DATA!$V$133:$V$368,MATCH(1,(DATA!$D$133:$D$368=Topline!B109)*(DATA!$E$133:$E$368=Topline!D109),0)),"n/a")</f>
        <v>3.5689313524977599</v>
      </c>
      <c r="H109" s="77">
        <f t="array" ref="H109">IFERROR(INDEX(DATA!$W$133:$W$368,MATCH(1,(DATA!$D$133:$D$368=Topline!B109)*(DATA!$E$133:$E$368=Topline!D109),0)),"n/a")</f>
        <v>-3.5556772994935399E-3</v>
      </c>
      <c r="I109" s="87">
        <f t="array" ref="I109">IFERROR(INDEX(DATA!$AF$133:$AF$368,MATCH(1,(DATA!$D$133:$D$368=Topline!B109)*(DATA!$E$133:$E$368=Topline!D109),0)),"n/a")</f>
        <v>3.6000084219808399</v>
      </c>
      <c r="J109" s="77">
        <f t="array" ref="J109">IFERROR(INDEX(DATA!$AG$133:$AG$368,MATCH(1,(DATA!$D$133:$D$368=Topline!B109)*(DATA!$E$133:$E$368=Topline!D109),0)),"n/a")</f>
        <v>-1.7471234250040601E-3</v>
      </c>
      <c r="K109" s="87">
        <f t="array" ref="K109">IFERROR(INDEX(DATA!$AP$133:$AP$368,MATCH(1,(DATA!$D$133:$D$368=Topline!B109)*(DATA!$E$133:$E$368=Topline!D109),0)),"n/a")</f>
        <v>3.61238777222633</v>
      </c>
      <c r="L109" s="77">
        <f t="array" ref="L109">IFERROR(INDEX(DATA!$AQ$133:$AQ$368,MATCH(1,(DATA!$D$133:$D$368=Topline!B109)*(DATA!$E$133:$E$368=Topline!D109),0)),"n/a")</f>
        <v>-7.5519957032229102E-3</v>
      </c>
      <c r="R109" s="66"/>
      <c r="S109" s="66"/>
      <c r="T109" s="66"/>
      <c r="U109" s="66"/>
      <c r="V109" s="66"/>
      <c r="W109" s="66"/>
      <c r="X109" s="66"/>
      <c r="Y109" s="66"/>
    </row>
    <row r="110" spans="1:25" x14ac:dyDescent="0.2">
      <c r="A110" s="75" t="s">
        <v>19</v>
      </c>
      <c r="B110" s="66" t="s">
        <v>12</v>
      </c>
      <c r="C110" s="66" t="s">
        <v>10</v>
      </c>
      <c r="D110" s="66" t="s">
        <v>322</v>
      </c>
      <c r="E110" s="87">
        <f t="array" ref="E110">IFERROR(INDEX(DATA!$L$133:$L$368,MATCH(1,(DATA!$D$133:$D$368=Topline!B110)*(DATA!$E$133:$E$368=Topline!D110),0)),"n/a")</f>
        <v>3.6618905346175601</v>
      </c>
      <c r="F110" s="77">
        <f t="array" ref="F110">IFERROR(INDEX(DATA!$M$133:$M$368,MATCH(1,(DATA!$D$133:$D$368=Topline!B110)*(DATA!$E$133:$E$368=Topline!D110),0)),"n/a")</f>
        <v>4.1052862404011098E-2</v>
      </c>
      <c r="G110" s="87">
        <f t="array" ref="G110">IFERROR(INDEX(DATA!$V$133:$V$368,MATCH(1,(DATA!$D$133:$D$368=Topline!B110)*(DATA!$E$133:$E$368=Topline!D110),0)),"n/a")</f>
        <v>3.52275343666299</v>
      </c>
      <c r="H110" s="77">
        <f t="array" ref="H110">IFERROR(INDEX(DATA!$W$133:$W$368,MATCH(1,(DATA!$D$133:$D$368=Topline!B110)*(DATA!$E$133:$E$368=Topline!D110),0)),"n/a")</f>
        <v>8.8804293295068905E-4</v>
      </c>
      <c r="I110" s="87">
        <f t="array" ref="I110">IFERROR(INDEX(DATA!$AF$133:$AF$368,MATCH(1,(DATA!$D$133:$D$368=Topline!B110)*(DATA!$E$133:$E$368=Topline!D110),0)),"n/a")</f>
        <v>3.4646245540849998</v>
      </c>
      <c r="J110" s="77">
        <f t="array" ref="J110">IFERROR(INDEX(DATA!$AG$133:$AG$368,MATCH(1,(DATA!$D$133:$D$368=Topline!B110)*(DATA!$E$133:$E$368=Topline!D110),0)),"n/a")</f>
        <v>-2.2405874790301501E-2</v>
      </c>
      <c r="K110" s="87">
        <f t="array" ref="K110">IFERROR(INDEX(DATA!$AP$133:$AP$368,MATCH(1,(DATA!$D$133:$D$368=Topline!B110)*(DATA!$E$133:$E$368=Topline!D110),0)),"n/a")</f>
        <v>3.5044601106217801</v>
      </c>
      <c r="L110" s="77">
        <f t="array" ref="L110">IFERROR(INDEX(DATA!$AQ$133:$AQ$368,MATCH(1,(DATA!$D$133:$D$368=Topline!B110)*(DATA!$E$133:$E$368=Topline!D110),0)),"n/a")</f>
        <v>-3.0807678420401101E-2</v>
      </c>
      <c r="R110" s="66"/>
      <c r="S110" s="66"/>
      <c r="T110" s="66"/>
      <c r="U110" s="66"/>
      <c r="V110" s="66"/>
      <c r="W110" s="66"/>
      <c r="X110" s="66"/>
      <c r="Y110" s="66"/>
    </row>
    <row r="111" spans="1:25" x14ac:dyDescent="0.2">
      <c r="A111" s="75" t="s">
        <v>19</v>
      </c>
      <c r="B111" s="66" t="s">
        <v>12</v>
      </c>
      <c r="C111" s="66" t="s">
        <v>10</v>
      </c>
      <c r="D111" s="66" t="s">
        <v>323</v>
      </c>
      <c r="E111" s="87">
        <f t="array" ref="E111">IFERROR(INDEX(DATA!$L$133:$L$368,MATCH(1,(DATA!$D$133:$D$368=Topline!B111)*(DATA!$E$133:$E$368=Topline!D111),0)),"n/a")</f>
        <v>3.5895523991750702</v>
      </c>
      <c r="F111" s="77">
        <f t="array" ref="F111">IFERROR(INDEX(DATA!$M$133:$M$368,MATCH(1,(DATA!$D$133:$D$368=Topline!B111)*(DATA!$E$133:$E$368=Topline!D111),0)),"n/a")</f>
        <v>6.3404662756038205E-2</v>
      </c>
      <c r="G111" s="87">
        <f t="array" ref="G111">IFERROR(INDEX(DATA!$V$133:$V$368,MATCH(1,(DATA!$D$133:$D$368=Topline!B111)*(DATA!$E$133:$E$368=Topline!D111),0)),"n/a")</f>
        <v>3.4864564062138701</v>
      </c>
      <c r="H111" s="77">
        <f t="array" ref="H111">IFERROR(INDEX(DATA!$W$133:$W$368,MATCH(1,(DATA!$D$133:$D$368=Topline!B111)*(DATA!$E$133:$E$368=Topline!D111),0)),"n/a")</f>
        <v>5.3204354638718497E-2</v>
      </c>
      <c r="I111" s="87">
        <f t="array" ref="I111">IFERROR(INDEX(DATA!$AF$133:$AF$368,MATCH(1,(DATA!$D$133:$D$368=Topline!B111)*(DATA!$E$133:$E$368=Topline!D111),0)),"n/a")</f>
        <v>3.4187933605893699</v>
      </c>
      <c r="J111" s="77">
        <f t="array" ref="J111">IFERROR(INDEX(DATA!$AG$133:$AG$368,MATCH(1,(DATA!$D$133:$D$368=Topline!B111)*(DATA!$E$133:$E$368=Topline!D111),0)),"n/a")</f>
        <v>1.3022040505030299E-2</v>
      </c>
      <c r="K111" s="87">
        <f t="array" ref="K111">IFERROR(INDEX(DATA!$AP$133:$AP$368,MATCH(1,(DATA!$D$133:$D$368=Topline!B111)*(DATA!$E$133:$E$368=Topline!D111),0)),"n/a")</f>
        <v>3.42331995817249</v>
      </c>
      <c r="L111" s="77">
        <f t="array" ref="L111">IFERROR(INDEX(DATA!$AQ$133:$AQ$368,MATCH(1,(DATA!$D$133:$D$368=Topline!B111)*(DATA!$E$133:$E$368=Topline!D111),0)),"n/a")</f>
        <v>6.6646470848766397E-3</v>
      </c>
      <c r="R111" s="66"/>
      <c r="S111" s="66"/>
      <c r="T111" s="66"/>
      <c r="U111" s="66"/>
      <c r="V111" s="66"/>
      <c r="W111" s="66"/>
      <c r="X111" s="66"/>
      <c r="Y111" s="66"/>
    </row>
    <row r="112" spans="1:25" x14ac:dyDescent="0.2">
      <c r="A112" s="75" t="s">
        <v>19</v>
      </c>
      <c r="B112" s="66" t="s">
        <v>12</v>
      </c>
      <c r="C112" s="66" t="s">
        <v>10</v>
      </c>
      <c r="D112" s="66" t="s">
        <v>324</v>
      </c>
      <c r="E112" s="87">
        <f t="array" ref="E112">IFERROR(INDEX(DATA!$L$133:$L$368,MATCH(1,(DATA!$D$133:$D$368=Topline!B112)*(DATA!$E$133:$E$368=Topline!D112),0)),"n/a")</f>
        <v>3.86701587109143</v>
      </c>
      <c r="F112" s="77">
        <f t="array" ref="F112">IFERROR(INDEX(DATA!$M$133:$M$368,MATCH(1,(DATA!$D$133:$D$368=Topline!B112)*(DATA!$E$133:$E$368=Topline!D112),0)),"n/a")</f>
        <v>6.00144960931243E-2</v>
      </c>
      <c r="G112" s="87">
        <f t="array" ref="G112">IFERROR(INDEX(DATA!$V$133:$V$368,MATCH(1,(DATA!$D$133:$D$368=Topline!B112)*(DATA!$E$133:$E$368=Topline!D112),0)),"n/a")</f>
        <v>3.8613050850292399</v>
      </c>
      <c r="H112" s="77">
        <f t="array" ref="H112">IFERROR(INDEX(DATA!$W$133:$W$368,MATCH(1,(DATA!$D$133:$D$368=Topline!B112)*(DATA!$E$133:$E$368=Topline!D112),0)),"n/a")</f>
        <v>5.2006654268656999E-2</v>
      </c>
      <c r="I112" s="87">
        <f t="array" ref="I112">IFERROR(INDEX(DATA!$AF$133:$AF$368,MATCH(1,(DATA!$D$133:$D$368=Topline!B112)*(DATA!$E$133:$E$368=Topline!D112),0)),"n/a")</f>
        <v>3.8890961420779999</v>
      </c>
      <c r="J112" s="77">
        <f t="array" ref="J112">IFERROR(INDEX(DATA!$AG$133:$AG$368,MATCH(1,(DATA!$D$133:$D$368=Topline!B112)*(DATA!$E$133:$E$368=Topline!D112),0)),"n/a")</f>
        <v>5.0436998515757898E-2</v>
      </c>
      <c r="K112" s="87">
        <f t="array" ref="K112">IFERROR(INDEX(DATA!$AP$133:$AP$368,MATCH(1,(DATA!$D$133:$D$368=Topline!B112)*(DATA!$E$133:$E$368=Topline!D112),0)),"n/a")</f>
        <v>3.7996698477327402</v>
      </c>
      <c r="L112" s="77">
        <f t="array" ref="L112">IFERROR(INDEX(DATA!$AQ$133:$AQ$368,MATCH(1,(DATA!$D$133:$D$368=Topline!B112)*(DATA!$E$133:$E$368=Topline!D112),0)),"n/a")</f>
        <v>3.1200551295974498E-2</v>
      </c>
      <c r="R112" s="66"/>
      <c r="S112" s="66"/>
      <c r="T112" s="66"/>
      <c r="U112" s="66"/>
      <c r="V112" s="66"/>
      <c r="W112" s="66"/>
      <c r="X112" s="66"/>
      <c r="Y112" s="66"/>
    </row>
    <row r="113" spans="1:25" x14ac:dyDescent="0.2">
      <c r="A113" s="75" t="s">
        <v>19</v>
      </c>
      <c r="B113" s="66" t="s">
        <v>12</v>
      </c>
      <c r="C113" s="66" t="s">
        <v>10</v>
      </c>
      <c r="D113" s="66" t="s">
        <v>325</v>
      </c>
      <c r="E113" s="87">
        <f t="array" ref="E113">IFERROR(INDEX(DATA!$L$133:$L$368,MATCH(1,(DATA!$D$133:$D$368=Topline!B113)*(DATA!$E$133:$E$368=Topline!D113),0)),"n/a")</f>
        <v>3.6117510431086899</v>
      </c>
      <c r="F113" s="77">
        <f t="array" ref="F113">IFERROR(INDEX(DATA!$M$133:$M$368,MATCH(1,(DATA!$D$133:$D$368=Topline!B113)*(DATA!$E$133:$E$368=Topline!D113),0)),"n/a")</f>
        <v>8.4287837310093594E-3</v>
      </c>
      <c r="G113" s="87">
        <f t="array" ref="G113">IFERROR(INDEX(DATA!$V$133:$V$368,MATCH(1,(DATA!$D$133:$D$368=Topline!B113)*(DATA!$E$133:$E$368=Topline!D113),0)),"n/a")</f>
        <v>3.6744626629459498</v>
      </c>
      <c r="H113" s="77">
        <f t="array" ref="H113">IFERROR(INDEX(DATA!$W$133:$W$368,MATCH(1,(DATA!$D$133:$D$368=Topline!B113)*(DATA!$E$133:$E$368=Topline!D113),0)),"n/a")</f>
        <v>1.11067686622786E-2</v>
      </c>
      <c r="I113" s="87">
        <f t="array" ref="I113">IFERROR(INDEX(DATA!$AF$133:$AF$368,MATCH(1,(DATA!$D$133:$D$368=Topline!B113)*(DATA!$E$133:$E$368=Topline!D113),0)),"n/a")</f>
        <v>3.6794756181210402</v>
      </c>
      <c r="J113" s="77">
        <f t="array" ref="J113">IFERROR(INDEX(DATA!$AG$133:$AG$368,MATCH(1,(DATA!$D$133:$D$368=Topline!B113)*(DATA!$E$133:$E$368=Topline!D113),0)),"n/a")</f>
        <v>1.2461283517883399E-2</v>
      </c>
      <c r="K113" s="87">
        <f t="array" ref="K113">IFERROR(INDEX(DATA!$AP$133:$AP$368,MATCH(1,(DATA!$D$133:$D$368=Topline!B113)*(DATA!$E$133:$E$368=Topline!D113),0)),"n/a")</f>
        <v>3.6570466804611699</v>
      </c>
      <c r="L113" s="77">
        <f t="array" ref="L113">IFERROR(INDEX(DATA!$AQ$133:$AQ$368,MATCH(1,(DATA!$D$133:$D$368=Topline!B113)*(DATA!$E$133:$E$368=Topline!D113),0)),"n/a")</f>
        <v>9.6345406531990994E-3</v>
      </c>
      <c r="R113" s="66"/>
      <c r="S113" s="66"/>
      <c r="T113" s="66"/>
      <c r="U113" s="66"/>
      <c r="V113" s="66"/>
      <c r="W113" s="66"/>
      <c r="X113" s="66"/>
      <c r="Y113" s="66"/>
    </row>
    <row r="114" spans="1:25" x14ac:dyDescent="0.2">
      <c r="A114" s="75" t="s">
        <v>19</v>
      </c>
      <c r="B114" s="66" t="s">
        <v>12</v>
      </c>
      <c r="C114" s="66" t="s">
        <v>10</v>
      </c>
      <c r="D114" s="66" t="s">
        <v>326</v>
      </c>
      <c r="E114" s="87">
        <f t="array" ref="E114">IFERROR(INDEX(DATA!$L$133:$L$368,MATCH(1,(DATA!$D$133:$D$368=Topline!B114)*(DATA!$E$133:$E$368=Topline!D114),0)),"n/a")</f>
        <v>3.75796678085486</v>
      </c>
      <c r="F114" s="77">
        <f t="array" ref="F114">IFERROR(INDEX(DATA!$M$133:$M$368,MATCH(1,(DATA!$D$133:$D$368=Topline!B114)*(DATA!$E$133:$E$368=Topline!D114),0)),"n/a")</f>
        <v>9.58058148753794E-3</v>
      </c>
      <c r="G114" s="87">
        <f t="array" ref="G114">IFERROR(INDEX(DATA!$V$133:$V$368,MATCH(1,(DATA!$D$133:$D$368=Topline!B114)*(DATA!$E$133:$E$368=Topline!D114),0)),"n/a")</f>
        <v>3.7686268668780598</v>
      </c>
      <c r="H114" s="77">
        <f t="array" ref="H114">IFERROR(INDEX(DATA!$W$133:$W$368,MATCH(1,(DATA!$D$133:$D$368=Topline!B114)*(DATA!$E$133:$E$368=Topline!D114),0)),"n/a")</f>
        <v>1.06577215178326E-2</v>
      </c>
      <c r="I114" s="87">
        <f t="array" ref="I114">IFERROR(INDEX(DATA!$AF$133:$AF$368,MATCH(1,(DATA!$D$133:$D$368=Topline!B114)*(DATA!$E$133:$E$368=Topline!D114),0)),"n/a")</f>
        <v>3.7837518837217798</v>
      </c>
      <c r="J114" s="77">
        <f t="array" ref="J114">IFERROR(INDEX(DATA!$AG$133:$AG$368,MATCH(1,(DATA!$D$133:$D$368=Topline!B114)*(DATA!$E$133:$E$368=Topline!D114),0)),"n/a")</f>
        <v>6.7170688874008998E-3</v>
      </c>
      <c r="K114" s="87">
        <f t="array" ref="K114">IFERROR(INDEX(DATA!$AP$133:$AP$368,MATCH(1,(DATA!$D$133:$D$368=Topline!B114)*(DATA!$E$133:$E$368=Topline!D114),0)),"n/a")</f>
        <v>3.7493824232688899</v>
      </c>
      <c r="L114" s="77">
        <f t="array" ref="L114">IFERROR(INDEX(DATA!$AQ$133:$AQ$368,MATCH(1,(DATA!$D$133:$D$368=Topline!B114)*(DATA!$E$133:$E$368=Topline!D114),0)),"n/a")</f>
        <v>-1.06097796309599E-2</v>
      </c>
      <c r="R114" s="66"/>
      <c r="S114" s="66"/>
      <c r="T114" s="66"/>
      <c r="U114" s="66"/>
      <c r="V114" s="66"/>
      <c r="W114" s="66"/>
      <c r="X114" s="66"/>
      <c r="Y114" s="66"/>
    </row>
    <row r="115" spans="1:25" x14ac:dyDescent="0.2">
      <c r="A115" s="75" t="s">
        <v>19</v>
      </c>
      <c r="B115" s="66" t="s">
        <v>12</v>
      </c>
      <c r="C115" s="66" t="s">
        <v>10</v>
      </c>
      <c r="D115" s="66" t="s">
        <v>327</v>
      </c>
      <c r="E115" s="87">
        <f t="array" ref="E115">IFERROR(INDEX(DATA!$L$133:$L$368,MATCH(1,(DATA!$D$133:$D$368=Topline!B115)*(DATA!$E$133:$E$368=Topline!D115),0)),"n/a")</f>
        <v>3.6806745180040101</v>
      </c>
      <c r="F115" s="77">
        <f t="array" ref="F115">IFERROR(INDEX(DATA!$M$133:$M$368,MATCH(1,(DATA!$D$133:$D$368=Topline!B115)*(DATA!$E$133:$E$368=Topline!D115),0)),"n/a")</f>
        <v>2.25233538666917E-2</v>
      </c>
      <c r="G115" s="87">
        <f t="array" ref="G115">IFERROR(INDEX(DATA!$V$133:$V$368,MATCH(1,(DATA!$D$133:$D$368=Topline!B115)*(DATA!$E$133:$E$368=Topline!D115),0)),"n/a")</f>
        <v>3.64426979990664</v>
      </c>
      <c r="H115" s="77">
        <f t="array" ref="H115">IFERROR(INDEX(DATA!$W$133:$W$368,MATCH(1,(DATA!$D$133:$D$368=Topline!B115)*(DATA!$E$133:$E$368=Topline!D115),0)),"n/a")</f>
        <v>1.3332570988836501E-2</v>
      </c>
      <c r="I115" s="87">
        <f t="array" ref="I115">IFERROR(INDEX(DATA!$AF$133:$AF$368,MATCH(1,(DATA!$D$133:$D$368=Topline!B115)*(DATA!$E$133:$E$368=Topline!D115),0)),"n/a")</f>
        <v>3.64049898755394</v>
      </c>
      <c r="J115" s="77">
        <f t="array" ref="J115">IFERROR(INDEX(DATA!$AG$133:$AG$368,MATCH(1,(DATA!$D$133:$D$368=Topline!B115)*(DATA!$E$133:$E$368=Topline!D115),0)),"n/a")</f>
        <v>7.0305800290390999E-3</v>
      </c>
      <c r="K115" s="87">
        <f t="array" ref="K115">IFERROR(INDEX(DATA!$AP$133:$AP$368,MATCH(1,(DATA!$D$133:$D$368=Topline!B115)*(DATA!$E$133:$E$368=Topline!D115),0)),"n/a")</f>
        <v>3.6332446804397698</v>
      </c>
      <c r="L115" s="77">
        <f t="array" ref="L115">IFERROR(INDEX(DATA!$AQ$133:$AQ$368,MATCH(1,(DATA!$D$133:$D$368=Topline!B115)*(DATA!$E$133:$E$368=Topline!D115),0)),"n/a")</f>
        <v>-1.1445828486201801E-3</v>
      </c>
      <c r="R115" s="66"/>
      <c r="S115" s="66"/>
      <c r="T115" s="66"/>
      <c r="U115" s="66"/>
      <c r="V115" s="66"/>
      <c r="W115" s="66"/>
      <c r="X115" s="66"/>
      <c r="Y115" s="66"/>
    </row>
    <row r="116" spans="1:25" x14ac:dyDescent="0.2">
      <c r="A116" s="75"/>
      <c r="E116" s="80"/>
      <c r="F116" s="77"/>
      <c r="G116" s="89"/>
      <c r="H116" s="77"/>
      <c r="I116" s="89"/>
      <c r="J116" s="82"/>
      <c r="K116" s="89"/>
      <c r="L116" s="77"/>
      <c r="R116" s="66"/>
      <c r="S116" s="66"/>
      <c r="T116" s="66"/>
      <c r="U116" s="66"/>
      <c r="V116" s="66"/>
      <c r="W116" s="66"/>
      <c r="X116" s="66"/>
      <c r="Y116" s="66"/>
    </row>
    <row r="117" spans="1:25" x14ac:dyDescent="0.2">
      <c r="A117" s="75" t="s">
        <v>19</v>
      </c>
      <c r="B117" s="66" t="s">
        <v>12</v>
      </c>
      <c r="C117" s="66" t="s">
        <v>26</v>
      </c>
      <c r="D117" s="66" t="s">
        <v>319</v>
      </c>
      <c r="E117" s="87">
        <f t="array" ref="E117">IFERROR(INDEX(DATA!$N$133:$N$368,MATCH(1,(DATA!$D$133:$D$368=Topline!B117)*(DATA!$E$133:$E$368=Topline!D117),0)),"n/a")</f>
        <v>2.3946852893106398</v>
      </c>
      <c r="F117" s="77">
        <f t="array" ref="F117">IFERROR(INDEX(DATA!$O$133:$O$368,MATCH(1,(DATA!$D$133:$D$368=Topline!B117)*(DATA!$E$133:$E$368=Topline!D117),0)),"n/a")</f>
        <v>2.93611577656098E-2</v>
      </c>
      <c r="G117" s="87">
        <f t="array" ref="G117">IFERROR(INDEX(DATA!$X$133:$X$368,MATCH(1,(DATA!$D$133:$D$368=Topline!B117)*(DATA!$E$133:$E$368=Topline!D117),0)),"n/a")</f>
        <v>2.42066832013737</v>
      </c>
      <c r="H117" s="77">
        <f t="array" ref="H117">IFERROR(INDEX(DATA!$Y$133:$Y$368,MATCH(1,(DATA!$D$133:$D$368=Topline!B117)*(DATA!$E$133:$E$368=Topline!D117),0)),"n/a")</f>
        <v>3.2516174039402497E-2</v>
      </c>
      <c r="I117" s="87">
        <f t="array" ref="I117">IFERROR(INDEX(DATA!$AH$133:$AH$368,MATCH(1,(DATA!$D$133:$D$368=Topline!B117)*(DATA!$E$133:$E$368=Topline!D117),0)),"n/a")</f>
        <v>2.4455588037465699</v>
      </c>
      <c r="J117" s="77">
        <f t="array" ref="J117">IFERROR(INDEX(DATA!$AI$133:$AI$368,MATCH(1,(DATA!$D$133:$D$368=Topline!B117)*(DATA!$E$133:$E$368=Topline!D117),0)),"n/a")</f>
        <v>3.7747709946877803E-2</v>
      </c>
      <c r="K117" s="87">
        <f t="array" ref="K117">IFERROR(INDEX(DATA!$AR$133:$AR$368,MATCH(1,(DATA!$D$133:$D$368=Topline!B117)*(DATA!$E$133:$E$368=Topline!D117),0)),"n/a")</f>
        <v>2.4066397736446499</v>
      </c>
      <c r="L117" s="77">
        <f t="array" ref="L117">IFERROR(INDEX(DATA!$AS$133:$AS$368,MATCH(1,(DATA!$D$133:$D$368=Topline!B117)*(DATA!$E$133:$E$368=Topline!D117),0)),"n/a")</f>
        <v>2.3287420048536098E-2</v>
      </c>
      <c r="R117" s="66"/>
      <c r="S117" s="66"/>
      <c r="T117" s="66"/>
      <c r="U117" s="66"/>
      <c r="V117" s="66"/>
      <c r="W117" s="66"/>
      <c r="X117" s="66"/>
      <c r="Y117" s="66"/>
    </row>
    <row r="118" spans="1:25" x14ac:dyDescent="0.2">
      <c r="A118" s="75" t="s">
        <v>19</v>
      </c>
      <c r="B118" s="66" t="s">
        <v>12</v>
      </c>
      <c r="C118" s="66" t="s">
        <v>26</v>
      </c>
      <c r="D118" s="66" t="s">
        <v>320</v>
      </c>
      <c r="E118" s="87">
        <f t="array" ref="E118">IFERROR(INDEX(DATA!$N$133:$N$368,MATCH(1,(DATA!$D$133:$D$368=Topline!B118)*(DATA!$E$133:$E$368=Topline!D118),0)),"n/a")</f>
        <v>2.2027291208285802</v>
      </c>
      <c r="F118" s="77">
        <f t="array" ref="F118">IFERROR(INDEX(DATA!$O$133:$O$368,MATCH(1,(DATA!$D$133:$D$368=Topline!B118)*(DATA!$E$133:$E$368=Topline!D118),0)),"n/a")</f>
        <v>1.6044969459851399E-2</v>
      </c>
      <c r="G118" s="87">
        <f t="array" ref="G118">IFERROR(INDEX(DATA!$X$133:$X$368,MATCH(1,(DATA!$D$133:$D$368=Topline!B118)*(DATA!$E$133:$E$368=Topline!D118),0)),"n/a")</f>
        <v>2.1372231515856002</v>
      </c>
      <c r="H118" s="77">
        <f t="array" ref="H118">IFERROR(INDEX(DATA!$Y$133:$Y$368,MATCH(1,(DATA!$D$133:$D$368=Topline!B118)*(DATA!$E$133:$E$368=Topline!D118),0)),"n/a")</f>
        <v>2.7638398038342799E-2</v>
      </c>
      <c r="I118" s="87">
        <f t="array" ref="I118">IFERROR(INDEX(DATA!$AH$133:$AH$368,MATCH(1,(DATA!$D$133:$D$368=Topline!B118)*(DATA!$E$133:$E$368=Topline!D118),0)),"n/a")</f>
        <v>2.1479297590383899</v>
      </c>
      <c r="J118" s="77">
        <f t="array" ref="J118">IFERROR(INDEX(DATA!$AI$133:$AI$368,MATCH(1,(DATA!$D$133:$D$368=Topline!B118)*(DATA!$E$133:$E$368=Topline!D118),0)),"n/a")</f>
        <v>3.0951296272511201E-2</v>
      </c>
      <c r="K118" s="87">
        <f t="array" ref="K118">IFERROR(INDEX(DATA!$AR$133:$AR$368,MATCH(1,(DATA!$D$133:$D$368=Topline!B118)*(DATA!$E$133:$E$368=Topline!D118),0)),"n/a")</f>
        <v>2.15380935453297</v>
      </c>
      <c r="L118" s="77">
        <f t="array" ref="L118">IFERROR(INDEX(DATA!$AS$133:$AS$368,MATCH(1,(DATA!$D$133:$D$368=Topline!B118)*(DATA!$E$133:$E$368=Topline!D118),0)),"n/a")</f>
        <v>3.8250168262314997E-2</v>
      </c>
      <c r="R118" s="66"/>
      <c r="S118" s="66"/>
      <c r="T118" s="66"/>
      <c r="U118" s="66"/>
      <c r="V118" s="66"/>
      <c r="W118" s="66"/>
      <c r="X118" s="66"/>
      <c r="Y118" s="66"/>
    </row>
    <row r="119" spans="1:25" x14ac:dyDescent="0.2">
      <c r="A119" s="75" t="s">
        <v>19</v>
      </c>
      <c r="B119" s="66" t="s">
        <v>12</v>
      </c>
      <c r="C119" s="66" t="s">
        <v>26</v>
      </c>
      <c r="D119" s="66" t="s">
        <v>321</v>
      </c>
      <c r="E119" s="87">
        <f t="array" ref="E119">IFERROR(INDEX(DATA!$N$133:$N$368,MATCH(1,(DATA!$D$133:$D$368=Topline!B119)*(DATA!$E$133:$E$368=Topline!D119),0)),"n/a")</f>
        <v>2.1621527024448799</v>
      </c>
      <c r="F119" s="77">
        <f t="array" ref="F119">IFERROR(INDEX(DATA!$O$133:$O$368,MATCH(1,(DATA!$D$133:$D$368=Topline!B119)*(DATA!$E$133:$E$368=Topline!D119),0)),"n/a")</f>
        <v>3.2937154830152603E-2</v>
      </c>
      <c r="G119" s="87">
        <f t="array" ref="G119">IFERROR(INDEX(DATA!$X$133:$X$368,MATCH(1,(DATA!$D$133:$D$368=Topline!B119)*(DATA!$E$133:$E$368=Topline!D119),0)),"n/a")</f>
        <v>2.1378960905676898</v>
      </c>
      <c r="H119" s="77">
        <f t="array" ref="H119">IFERROR(INDEX(DATA!$Y$133:$Y$368,MATCH(1,(DATA!$D$133:$D$368=Topline!B119)*(DATA!$E$133:$E$368=Topline!D119),0)),"n/a")</f>
        <v>1.72363067680136E-2</v>
      </c>
      <c r="I119" s="87">
        <f t="array" ref="I119">IFERROR(INDEX(DATA!$AH$133:$AH$368,MATCH(1,(DATA!$D$133:$D$368=Topline!B119)*(DATA!$E$133:$E$368=Topline!D119),0)),"n/a")</f>
        <v>2.15723985917744</v>
      </c>
      <c r="J119" s="77">
        <f t="array" ref="J119">IFERROR(INDEX(DATA!$AI$133:$AI$368,MATCH(1,(DATA!$D$133:$D$368=Topline!B119)*(DATA!$E$133:$E$368=Topline!D119),0)),"n/a")</f>
        <v>1.89567796280176E-2</v>
      </c>
      <c r="K119" s="87">
        <f t="array" ref="K119">IFERROR(INDEX(DATA!$AR$133:$AR$368,MATCH(1,(DATA!$D$133:$D$368=Topline!B119)*(DATA!$E$133:$E$368=Topline!D119),0)),"n/a")</f>
        <v>2.1444046128151002</v>
      </c>
      <c r="L119" s="77">
        <f t="array" ref="L119">IFERROR(INDEX(DATA!$AS$133:$AS$368,MATCH(1,(DATA!$D$133:$D$368=Topline!B119)*(DATA!$E$133:$E$368=Topline!D119),0)),"n/a")</f>
        <v>1.6599604825734599E-2</v>
      </c>
      <c r="R119" s="66"/>
      <c r="S119" s="66"/>
      <c r="T119" s="66"/>
      <c r="U119" s="66"/>
      <c r="V119" s="66"/>
      <c r="W119" s="66"/>
      <c r="X119" s="66"/>
      <c r="Y119" s="66"/>
    </row>
    <row r="120" spans="1:25" x14ac:dyDescent="0.2">
      <c r="A120" s="75" t="s">
        <v>19</v>
      </c>
      <c r="B120" s="66" t="s">
        <v>12</v>
      </c>
      <c r="C120" s="66" t="s">
        <v>26</v>
      </c>
      <c r="D120" s="66" t="s">
        <v>322</v>
      </c>
      <c r="E120" s="87">
        <f t="array" ref="E120">IFERROR(INDEX(DATA!$N$133:$N$368,MATCH(1,(DATA!$D$133:$D$368=Topline!B120)*(DATA!$E$133:$E$368=Topline!D120),0)),"n/a")</f>
        <v>2.3872217288461002</v>
      </c>
      <c r="F120" s="77">
        <f t="array" ref="F120">IFERROR(INDEX(DATA!$O$133:$O$368,MATCH(1,(DATA!$D$133:$D$368=Topline!B120)*(DATA!$E$133:$E$368=Topline!D120),0)),"n/a")</f>
        <v>1.9176873687639501E-2</v>
      </c>
      <c r="G120" s="87">
        <f t="array" ref="G120">IFERROR(INDEX(DATA!$X$133:$X$368,MATCH(1,(DATA!$D$133:$D$368=Topline!B120)*(DATA!$E$133:$E$368=Topline!D120),0)),"n/a")</f>
        <v>2.2041458300508299</v>
      </c>
      <c r="H120" s="77">
        <f t="array" ref="H120">IFERROR(INDEX(DATA!$Y$133:$Y$368,MATCH(1,(DATA!$D$133:$D$368=Topline!B120)*(DATA!$E$133:$E$368=Topline!D120),0)),"n/a")</f>
        <v>-1.65644228997542E-2</v>
      </c>
      <c r="I120" s="87">
        <f t="array" ref="I120">IFERROR(INDEX(DATA!$AH$133:$AH$368,MATCH(1,(DATA!$D$133:$D$368=Topline!B120)*(DATA!$E$133:$E$368=Topline!D120),0)),"n/a")</f>
        <v>2.24523141467236</v>
      </c>
      <c r="J120" s="77">
        <f t="array" ref="J120">IFERROR(INDEX(DATA!$AI$133:$AI$368,MATCH(1,(DATA!$D$133:$D$368=Topline!B120)*(DATA!$E$133:$E$368=Topline!D120),0)),"n/a")</f>
        <v>-2.8133938062245199E-2</v>
      </c>
      <c r="K120" s="87">
        <f t="array" ref="K120">IFERROR(INDEX(DATA!$AR$133:$AR$368,MATCH(1,(DATA!$D$133:$D$368=Topline!B120)*(DATA!$E$133:$E$368=Topline!D120),0)),"n/a")</f>
        <v>2.2175302878613001</v>
      </c>
      <c r="L120" s="77">
        <f t="array" ref="L120">IFERROR(INDEX(DATA!$AS$133:$AS$368,MATCH(1,(DATA!$D$133:$D$368=Topline!B120)*(DATA!$E$133:$E$368=Topline!D120),0)),"n/a")</f>
        <v>-2.0663194711658901E-2</v>
      </c>
      <c r="R120" s="66"/>
      <c r="S120" s="66"/>
      <c r="T120" s="66"/>
      <c r="U120" s="66"/>
      <c r="V120" s="66"/>
      <c r="W120" s="66"/>
      <c r="X120" s="66"/>
      <c r="Y120" s="66"/>
    </row>
    <row r="121" spans="1:25" x14ac:dyDescent="0.2">
      <c r="A121" s="75" t="s">
        <v>19</v>
      </c>
      <c r="B121" s="66" t="s">
        <v>12</v>
      </c>
      <c r="C121" s="66" t="s">
        <v>26</v>
      </c>
      <c r="D121" s="66" t="s">
        <v>323</v>
      </c>
      <c r="E121" s="87">
        <f t="array" ref="E121">IFERROR(INDEX(DATA!$N$133:$N$368,MATCH(1,(DATA!$D$133:$D$368=Topline!B121)*(DATA!$E$133:$E$368=Topline!D121),0)),"n/a")</f>
        <v>2.21870736207946</v>
      </c>
      <c r="F121" s="77">
        <f t="array" ref="F121">IFERROR(INDEX(DATA!$O$133:$O$368,MATCH(1,(DATA!$D$133:$D$368=Topline!B121)*(DATA!$E$133:$E$368=Topline!D121),0)),"n/a")</f>
        <v>7.2990237796284399E-2</v>
      </c>
      <c r="G121" s="87">
        <f t="array" ref="G121">IFERROR(INDEX(DATA!$X$133:$X$368,MATCH(1,(DATA!$D$133:$D$368=Topline!B121)*(DATA!$E$133:$E$368=Topline!D121),0)),"n/a")</f>
        <v>2.1394274832280198</v>
      </c>
      <c r="H121" s="77">
        <f t="array" ref="H121">IFERROR(INDEX(DATA!$Y$133:$Y$368,MATCH(1,(DATA!$D$133:$D$368=Topline!B121)*(DATA!$E$133:$E$368=Topline!D121),0)),"n/a")</f>
        <v>7.9502615901130405E-2</v>
      </c>
      <c r="I121" s="87">
        <f t="array" ref="I121">IFERROR(INDEX(DATA!$AH$133:$AH$368,MATCH(1,(DATA!$D$133:$D$368=Topline!B121)*(DATA!$E$133:$E$368=Topline!D121),0)),"n/a")</f>
        <v>2.0739878570794001</v>
      </c>
      <c r="J121" s="77">
        <f t="array" ref="J121">IFERROR(INDEX(DATA!$AI$133:$AI$368,MATCH(1,(DATA!$D$133:$D$368=Topline!B121)*(DATA!$E$133:$E$368=Topline!D121),0)),"n/a")</f>
        <v>2.3019895954381E-2</v>
      </c>
      <c r="K121" s="87">
        <f t="array" ref="K121">IFERROR(INDEX(DATA!$AR$133:$AR$368,MATCH(1,(DATA!$D$133:$D$368=Topline!B121)*(DATA!$E$133:$E$368=Topline!D121),0)),"n/a")</f>
        <v>2.0877987508322602</v>
      </c>
      <c r="L121" s="77">
        <f t="array" ref="L121">IFERROR(INDEX(DATA!$AS$133:$AS$368,MATCH(1,(DATA!$D$133:$D$368=Topline!B121)*(DATA!$E$133:$E$368=Topline!D121),0)),"n/a")</f>
        <v>2.4178131140577298E-2</v>
      </c>
      <c r="R121" s="66"/>
      <c r="S121" s="66"/>
      <c r="T121" s="66"/>
      <c r="U121" s="66"/>
      <c r="V121" s="66"/>
      <c r="W121" s="66"/>
      <c r="X121" s="66"/>
      <c r="Y121" s="66"/>
    </row>
    <row r="122" spans="1:25" x14ac:dyDescent="0.2">
      <c r="A122" s="75" t="s">
        <v>19</v>
      </c>
      <c r="B122" s="66" t="s">
        <v>12</v>
      </c>
      <c r="C122" s="66" t="s">
        <v>26</v>
      </c>
      <c r="D122" s="66" t="s">
        <v>324</v>
      </c>
      <c r="E122" s="87">
        <f t="array" ref="E122">IFERROR(INDEX(DATA!$N$133:$N$368,MATCH(1,(DATA!$D$133:$D$368=Topline!B122)*(DATA!$E$133:$E$368=Topline!D122),0)),"n/a")</f>
        <v>2.4333264896936599</v>
      </c>
      <c r="F122" s="77">
        <f t="array" ref="F122">IFERROR(INDEX(DATA!$O$133:$O$368,MATCH(1,(DATA!$D$133:$D$368=Topline!B122)*(DATA!$E$133:$E$368=Topline!D122),0)),"n/a")</f>
        <v>5.8539371434304099E-2</v>
      </c>
      <c r="G122" s="87">
        <f t="array" ref="G122">IFERROR(INDEX(DATA!$X$133:$X$368,MATCH(1,(DATA!$D$133:$D$368=Topline!B122)*(DATA!$E$133:$E$368=Topline!D122),0)),"n/a")</f>
        <v>2.42005626338785</v>
      </c>
      <c r="H122" s="77">
        <f t="array" ref="H122">IFERROR(INDEX(DATA!$Y$133:$Y$368,MATCH(1,(DATA!$D$133:$D$368=Topline!B122)*(DATA!$E$133:$E$368=Topline!D122),0)),"n/a")</f>
        <v>5.5908503838892697E-2</v>
      </c>
      <c r="I122" s="87">
        <f t="array" ref="I122">IFERROR(INDEX(DATA!$AH$133:$AH$368,MATCH(1,(DATA!$D$133:$D$368=Topline!B122)*(DATA!$E$133:$E$368=Topline!D122),0)),"n/a")</f>
        <v>2.43825458660337</v>
      </c>
      <c r="J122" s="77">
        <f t="array" ref="J122">IFERROR(INDEX(DATA!$AI$133:$AI$368,MATCH(1,(DATA!$D$133:$D$368=Topline!B122)*(DATA!$E$133:$E$368=Topline!D122),0)),"n/a")</f>
        <v>5.2335450677708902E-2</v>
      </c>
      <c r="K122" s="87">
        <f t="array" ref="K122">IFERROR(INDEX(DATA!$AR$133:$AR$368,MATCH(1,(DATA!$D$133:$D$368=Topline!B122)*(DATA!$E$133:$E$368=Topline!D122),0)),"n/a")</f>
        <v>2.3752455295750399</v>
      </c>
      <c r="L122" s="77">
        <f t="array" ref="L122">IFERROR(INDEX(DATA!$AS$133:$AS$368,MATCH(1,(DATA!$D$133:$D$368=Topline!B122)*(DATA!$E$133:$E$368=Topline!D122),0)),"n/a")</f>
        <v>3.0701022480796401E-2</v>
      </c>
      <c r="R122" s="66"/>
      <c r="S122" s="66"/>
      <c r="T122" s="66"/>
      <c r="U122" s="66"/>
      <c r="V122" s="66"/>
      <c r="W122" s="66"/>
      <c r="X122" s="66"/>
      <c r="Y122" s="66"/>
    </row>
    <row r="123" spans="1:25" x14ac:dyDescent="0.2">
      <c r="A123" s="75" t="s">
        <v>19</v>
      </c>
      <c r="B123" s="66" t="s">
        <v>12</v>
      </c>
      <c r="C123" s="66" t="s">
        <v>26</v>
      </c>
      <c r="D123" s="66" t="s">
        <v>325</v>
      </c>
      <c r="E123" s="87">
        <f t="array" ref="E123">IFERROR(INDEX(DATA!$N$133:$N$368,MATCH(1,(DATA!$D$133:$D$368=Topline!B123)*(DATA!$E$133:$E$368=Topline!D123),0)),"n/a")</f>
        <v>2.22521884853716</v>
      </c>
      <c r="F123" s="77">
        <f t="array" ref="F123">IFERROR(INDEX(DATA!$O$133:$O$368,MATCH(1,(DATA!$D$133:$D$368=Topline!B123)*(DATA!$E$133:$E$368=Topline!D123),0)),"n/a")</f>
        <v>1.4740200216249799E-3</v>
      </c>
      <c r="G123" s="87">
        <f t="array" ref="G123">IFERROR(INDEX(DATA!$X$133:$X$368,MATCH(1,(DATA!$D$133:$D$368=Topline!B123)*(DATA!$E$133:$E$368=Topline!D123),0)),"n/a")</f>
        <v>2.3030133130686301</v>
      </c>
      <c r="H123" s="77">
        <f t="array" ref="H123">IFERROR(INDEX(DATA!$Y$133:$Y$368,MATCH(1,(DATA!$D$133:$D$368=Topline!B123)*(DATA!$E$133:$E$368=Topline!D123),0)),"n/a")</f>
        <v>1.2099213975166501E-2</v>
      </c>
      <c r="I123" s="87">
        <f t="array" ref="I123">IFERROR(INDEX(DATA!$AH$133:$AH$368,MATCH(1,(DATA!$D$133:$D$368=Topline!B123)*(DATA!$E$133:$E$368=Topline!D123),0)),"n/a")</f>
        <v>2.3138042622407702</v>
      </c>
      <c r="J123" s="77">
        <f t="array" ref="J123">IFERROR(INDEX(DATA!$AI$133:$AI$368,MATCH(1,(DATA!$D$133:$D$368=Topline!B123)*(DATA!$E$133:$E$368=Topline!D123),0)),"n/a")</f>
        <v>9.9687531596359697E-3</v>
      </c>
      <c r="K123" s="87">
        <f t="array" ref="K123">IFERROR(INDEX(DATA!$AR$133:$AR$368,MATCH(1,(DATA!$D$133:$D$368=Topline!B123)*(DATA!$E$133:$E$368=Topline!D123),0)),"n/a")</f>
        <v>2.2969015187695998</v>
      </c>
      <c r="L123" s="77">
        <f t="array" ref="L123">IFERROR(INDEX(DATA!$AS$133:$AS$368,MATCH(1,(DATA!$D$133:$D$368=Topline!B123)*(DATA!$E$133:$E$368=Topline!D123),0)),"n/a")</f>
        <v>1.3868425296456001E-2</v>
      </c>
      <c r="R123" s="66"/>
      <c r="S123" s="66"/>
      <c r="T123" s="66"/>
      <c r="U123" s="66"/>
      <c r="V123" s="66"/>
      <c r="W123" s="66"/>
      <c r="X123" s="66"/>
      <c r="Y123" s="66"/>
    </row>
    <row r="124" spans="1:25" x14ac:dyDescent="0.2">
      <c r="A124" s="75" t="s">
        <v>19</v>
      </c>
      <c r="B124" s="66" t="s">
        <v>12</v>
      </c>
      <c r="C124" s="66" t="s">
        <v>26</v>
      </c>
      <c r="D124" s="66" t="s">
        <v>326</v>
      </c>
      <c r="E124" s="87">
        <f t="array" ref="E124">IFERROR(INDEX(DATA!$N$133:$N$368,MATCH(1,(DATA!$D$133:$D$368=Topline!B124)*(DATA!$E$133:$E$368=Topline!D124),0)),"n/a")</f>
        <v>2.2326141693631598</v>
      </c>
      <c r="F124" s="77">
        <f t="array" ref="F124">IFERROR(INDEX(DATA!$O$133:$O$368,MATCH(1,(DATA!$D$133:$D$368=Topline!B124)*(DATA!$E$133:$E$368=Topline!D124),0)),"n/a")</f>
        <v>4.9776971247154501E-2</v>
      </c>
      <c r="G124" s="87">
        <f t="array" ref="G124">IFERROR(INDEX(DATA!$X$133:$X$368,MATCH(1,(DATA!$D$133:$D$368=Topline!B124)*(DATA!$E$133:$E$368=Topline!D124),0)),"n/a")</f>
        <v>2.24379714816377</v>
      </c>
      <c r="H124" s="77">
        <f t="array" ref="H124">IFERROR(INDEX(DATA!$Y$133:$Y$368,MATCH(1,(DATA!$D$133:$D$368=Topline!B124)*(DATA!$E$133:$E$368=Topline!D124),0)),"n/a")</f>
        <v>6.0781919289867099E-2</v>
      </c>
      <c r="I124" s="87">
        <f t="array" ref="I124">IFERROR(INDEX(DATA!$AH$133:$AH$368,MATCH(1,(DATA!$D$133:$D$368=Topline!B124)*(DATA!$E$133:$E$368=Topline!D124),0)),"n/a")</f>
        <v>2.25791478613881</v>
      </c>
      <c r="J124" s="77">
        <f t="array" ref="J124">IFERROR(INDEX(DATA!$AI$133:$AI$368,MATCH(1,(DATA!$D$133:$D$368=Topline!B124)*(DATA!$E$133:$E$368=Topline!D124),0)),"n/a")</f>
        <v>6.0308156908468601E-2</v>
      </c>
      <c r="K124" s="87">
        <f t="array" ref="K124">IFERROR(INDEX(DATA!$AR$133:$AR$368,MATCH(1,(DATA!$D$133:$D$368=Topline!B124)*(DATA!$E$133:$E$368=Topline!D124),0)),"n/a")</f>
        <v>2.21510757683322</v>
      </c>
      <c r="L124" s="77">
        <f t="array" ref="L124">IFERROR(INDEX(DATA!$AS$133:$AS$368,MATCH(1,(DATA!$D$133:$D$368=Topline!B124)*(DATA!$E$133:$E$368=Topline!D124),0)),"n/a")</f>
        <v>3.3523957875951201E-2</v>
      </c>
      <c r="R124" s="66"/>
      <c r="S124" s="66"/>
      <c r="T124" s="66"/>
      <c r="U124" s="66"/>
      <c r="V124" s="66"/>
      <c r="W124" s="66"/>
      <c r="X124" s="66"/>
      <c r="Y124" s="66"/>
    </row>
    <row r="125" spans="1:25" x14ac:dyDescent="0.2">
      <c r="A125" s="75" t="s">
        <v>19</v>
      </c>
      <c r="B125" s="66" t="s">
        <v>12</v>
      </c>
      <c r="C125" s="66" t="s">
        <v>26</v>
      </c>
      <c r="D125" s="66" t="s">
        <v>327</v>
      </c>
      <c r="E125" s="87">
        <f t="array" ref="E125">IFERROR(INDEX(DATA!$N$133:$N$368,MATCH(1,(DATA!$D$133:$D$368=Topline!B125)*(DATA!$E$133:$E$368=Topline!D125),0)),"n/a")</f>
        <v>2.2881263587538401</v>
      </c>
      <c r="F125" s="77">
        <f t="array" ref="F125">IFERROR(INDEX(DATA!$O$133:$O$368,MATCH(1,(DATA!$D$133:$D$368=Topline!B125)*(DATA!$E$133:$E$368=Topline!D125),0)),"n/a")</f>
        <v>3.1080972422729201E-2</v>
      </c>
      <c r="G125" s="87">
        <f t="array" ref="G125">IFERROR(INDEX(DATA!$X$133:$X$368,MATCH(1,(DATA!$D$133:$D$368=Topline!B125)*(DATA!$E$133:$E$368=Topline!D125),0)),"n/a")</f>
        <v>2.2446896599020398</v>
      </c>
      <c r="H125" s="77">
        <f t="array" ref="H125">IFERROR(INDEX(DATA!$Y$133:$Y$368,MATCH(1,(DATA!$D$133:$D$368=Topline!B125)*(DATA!$E$133:$E$368=Topline!D125),0)),"n/a")</f>
        <v>2.68202583388557E-2</v>
      </c>
      <c r="I125" s="87">
        <f t="array" ref="I125">IFERROR(INDEX(DATA!$AH$133:$AH$368,MATCH(1,(DATA!$D$133:$D$368=Topline!B125)*(DATA!$E$133:$E$368=Topline!D125),0)),"n/a")</f>
        <v>2.2588768556903198</v>
      </c>
      <c r="J125" s="77">
        <f t="array" ref="J125">IFERROR(INDEX(DATA!$AI$133:$AI$368,MATCH(1,(DATA!$D$133:$D$368=Topline!B125)*(DATA!$E$133:$E$368=Topline!D125),0)),"n/a")</f>
        <v>2.07948128636735E-2</v>
      </c>
      <c r="K125" s="87">
        <f t="array" ref="K125">IFERROR(INDEX(DATA!$AR$133:$AR$368,MATCH(1,(DATA!$D$133:$D$368=Topline!B125)*(DATA!$E$133:$E$368=Topline!D125),0)),"n/a")</f>
        <v>2.2358405944432</v>
      </c>
      <c r="L125" s="77">
        <f t="array" ref="L125">IFERROR(INDEX(DATA!$AS$133:$AS$368,MATCH(1,(DATA!$D$133:$D$368=Topline!B125)*(DATA!$E$133:$E$368=Topline!D125),0)),"n/a")</f>
        <v>1.7020393397489699E-2</v>
      </c>
      <c r="R125" s="66"/>
      <c r="S125" s="66"/>
      <c r="T125" s="66"/>
      <c r="U125" s="66"/>
      <c r="V125" s="66"/>
      <c r="W125" s="66"/>
      <c r="X125" s="66"/>
      <c r="Y125" s="66"/>
    </row>
    <row r="126" spans="1:25" x14ac:dyDescent="0.2">
      <c r="A126" s="75"/>
      <c r="E126" s="88"/>
      <c r="F126" s="77"/>
      <c r="G126" s="89"/>
      <c r="H126" s="77"/>
      <c r="I126" s="89"/>
      <c r="J126" s="82"/>
      <c r="K126" s="89"/>
      <c r="L126" s="77"/>
      <c r="R126" s="66"/>
      <c r="S126" s="66"/>
      <c r="T126" s="66"/>
      <c r="U126" s="66"/>
      <c r="V126" s="66"/>
      <c r="W126" s="66"/>
      <c r="X126" s="66"/>
      <c r="Y126" s="66"/>
    </row>
    <row r="127" spans="1:25" x14ac:dyDescent="0.2">
      <c r="A127" s="75" t="s">
        <v>19</v>
      </c>
      <c r="B127" s="66" t="s">
        <v>11</v>
      </c>
      <c r="C127" s="66" t="s">
        <v>0</v>
      </c>
      <c r="D127" s="66" t="s">
        <v>319</v>
      </c>
      <c r="E127" s="76">
        <f t="array" ref="E127">IFERROR(INDEX(DATA!$F$133:$F$368,MATCH(1,(DATA!$D$133:$D$368=Topline!B127)*(DATA!$E$133:$E$368=Topline!D127),0)),"n/a")</f>
        <v>2736929.52</v>
      </c>
      <c r="F127" s="77">
        <f t="array" ref="F127">IFERROR(INDEX(DATA!$G$133:$G$368,MATCH(1,(DATA!$D$133:$D$368=Topline!B127)*(DATA!$E$133:$E$368=Topline!D127),0)),"n/a")</f>
        <v>-1.39220285151406E-2</v>
      </c>
      <c r="G127" s="76">
        <f t="array" ref="G127">IFERROR(INDEX(DATA!$P$133:$P$368,MATCH(1,(DATA!$D$133:$D$368=Topline!B127)*(DATA!$E$133:$E$368=Topline!D127),0)),"n/a")</f>
        <v>9065322.8499999996</v>
      </c>
      <c r="H127" s="77">
        <f t="array" ref="H127">IFERROR(INDEX(DATA!$Q$133:$Q$368,MATCH(1,(DATA!$D$133:$D$368=Topline!B127)*(DATA!$E$133:$E$368=Topline!D127),0)),"n/a")</f>
        <v>-8.7269381468786603E-3</v>
      </c>
      <c r="I127" s="76">
        <f t="array" ref="I127">IFERROR(INDEX(DATA!$Z$133:$Z$368,MATCH(1,(DATA!$D$133:$D$368=Topline!B127)*(DATA!$E$133:$E$368=Topline!D127),0)),"n/a")</f>
        <v>18127980.050000001</v>
      </c>
      <c r="J127" s="77">
        <f t="array" ref="J127">IFERROR(INDEX(DATA!$AA$133:$AA$368,MATCH(1,(DATA!$D$133:$D$368=Topline!B127)*(DATA!$E$133:$E$368=Topline!D127),0)),"n/a")</f>
        <v>-2.5923498616859299E-2</v>
      </c>
      <c r="K127" s="76">
        <f t="array" ref="K127">IFERROR(INDEX(DATA!$AJ$133:$AJ$368,MATCH(1,(DATA!$D$133:$D$368=Topline!B127)*(DATA!$E$133:$E$368=Topline!D127),0)),"n/a")</f>
        <v>35239444.310000002</v>
      </c>
      <c r="L127" s="77">
        <f t="array" ref="L127">IFERROR(INDEX(DATA!$AK$133:$AK$368,MATCH(1,(DATA!$D$133:$D$368=Topline!B127)*(DATA!$E$133:$E$368=Topline!D127),0)),"n/a")</f>
        <v>-2.0185886202634399E-2</v>
      </c>
      <c r="R127" s="66"/>
      <c r="S127" s="66"/>
      <c r="T127" s="66"/>
      <c r="U127" s="66"/>
      <c r="V127" s="66"/>
      <c r="W127" s="66"/>
      <c r="X127" s="66"/>
      <c r="Y127" s="66"/>
    </row>
    <row r="128" spans="1:25" x14ac:dyDescent="0.2">
      <c r="A128" s="75" t="s">
        <v>19</v>
      </c>
      <c r="B128" s="66" t="s">
        <v>11</v>
      </c>
      <c r="C128" s="66" t="s">
        <v>0</v>
      </c>
      <c r="D128" s="66" t="s">
        <v>320</v>
      </c>
      <c r="E128" s="76">
        <f t="array" ref="E128">IFERROR(INDEX(DATA!$F$133:$F$368,MATCH(1,(DATA!$D$133:$D$368=Topline!B128)*(DATA!$E$133:$E$368=Topline!D128),0)),"n/a")</f>
        <v>3685478.53</v>
      </c>
      <c r="F128" s="77">
        <f t="array" ref="F128">IFERROR(INDEX(DATA!$G$133:$G$368,MATCH(1,(DATA!$D$133:$D$368=Topline!B128)*(DATA!$E$133:$E$368=Topline!D128),0)),"n/a")</f>
        <v>9.6305275610862995E-2</v>
      </c>
      <c r="G128" s="76">
        <f t="array" ref="G128">IFERROR(INDEX(DATA!$P$133:$P$368,MATCH(1,(DATA!$D$133:$D$368=Topline!B128)*(DATA!$E$133:$E$368=Topline!D128),0)),"n/a")</f>
        <v>12143727.58</v>
      </c>
      <c r="H128" s="77">
        <f t="array" ref="H128">IFERROR(INDEX(DATA!$Q$133:$Q$368,MATCH(1,(DATA!$D$133:$D$368=Topline!B128)*(DATA!$E$133:$E$368=Topline!D128),0)),"n/a")</f>
        <v>0.116591252969468</v>
      </c>
      <c r="I128" s="76">
        <f t="array" ref="I128">IFERROR(INDEX(DATA!$Z$133:$Z$368,MATCH(1,(DATA!$D$133:$D$368=Topline!B128)*(DATA!$E$133:$E$368=Topline!D128),0)),"n/a")</f>
        <v>23703237.68</v>
      </c>
      <c r="J128" s="77">
        <f t="array" ref="J128">IFERROR(INDEX(DATA!$AA$133:$AA$368,MATCH(1,(DATA!$D$133:$D$368=Topline!B128)*(DATA!$E$133:$E$368=Topline!D128),0)),"n/a")</f>
        <v>0.127121708008853</v>
      </c>
      <c r="K128" s="76">
        <f t="array" ref="K128">IFERROR(INDEX(DATA!$AJ$133:$AJ$368,MATCH(1,(DATA!$D$133:$D$368=Topline!B128)*(DATA!$E$133:$E$368=Topline!D128),0)),"n/a")</f>
        <v>45793017.060000002</v>
      </c>
      <c r="L128" s="77">
        <f t="array" ref="L128">IFERROR(INDEX(DATA!$AK$133:$AK$368,MATCH(1,(DATA!$D$133:$D$368=Topline!B128)*(DATA!$E$133:$E$368=Topline!D128),0)),"n/a")</f>
        <v>0.15224012569996301</v>
      </c>
      <c r="R128" s="66"/>
      <c r="S128" s="66"/>
      <c r="T128" s="66"/>
      <c r="U128" s="66"/>
      <c r="V128" s="66"/>
      <c r="W128" s="66"/>
      <c r="X128" s="66"/>
      <c r="Y128" s="66"/>
    </row>
    <row r="129" spans="1:25" x14ac:dyDescent="0.2">
      <c r="A129" s="75" t="s">
        <v>19</v>
      </c>
      <c r="B129" s="66" t="s">
        <v>11</v>
      </c>
      <c r="C129" s="66" t="s">
        <v>0</v>
      </c>
      <c r="D129" s="66" t="s">
        <v>321</v>
      </c>
      <c r="E129" s="76">
        <f t="array" ref="E129">IFERROR(INDEX(DATA!$F$133:$F$368,MATCH(1,(DATA!$D$133:$D$368=Topline!B129)*(DATA!$E$133:$E$368=Topline!D129),0)),"n/a")</f>
        <v>3106434.75</v>
      </c>
      <c r="F129" s="77">
        <f t="array" ref="F129">IFERROR(INDEX(DATA!$G$133:$G$368,MATCH(1,(DATA!$D$133:$D$368=Topline!B129)*(DATA!$E$133:$E$368=Topline!D129),0)),"n/a")</f>
        <v>0.113862067769143</v>
      </c>
      <c r="G129" s="76">
        <f t="array" ref="G129">IFERROR(INDEX(DATA!$P$133:$P$368,MATCH(1,(DATA!$D$133:$D$368=Topline!B129)*(DATA!$E$133:$E$368=Topline!D129),0)),"n/a")</f>
        <v>10534593.630000001</v>
      </c>
      <c r="H129" s="77">
        <f t="array" ref="H129">IFERROR(INDEX(DATA!$Q$133:$Q$368,MATCH(1,(DATA!$D$133:$D$368=Topline!B129)*(DATA!$E$133:$E$368=Topline!D129),0)),"n/a")</f>
        <v>0.119220800654982</v>
      </c>
      <c r="I129" s="76">
        <f t="array" ref="I129">IFERROR(INDEX(DATA!$Z$133:$Z$368,MATCH(1,(DATA!$D$133:$D$368=Topline!B129)*(DATA!$E$133:$E$368=Topline!D129),0)),"n/a")</f>
        <v>20107808.989999998</v>
      </c>
      <c r="J129" s="77">
        <f t="array" ref="J129">IFERROR(INDEX(DATA!$AA$133:$AA$368,MATCH(1,(DATA!$D$133:$D$368=Topline!B129)*(DATA!$E$133:$E$368=Topline!D129),0)),"n/a")</f>
        <v>0.11195288714162301</v>
      </c>
      <c r="K129" s="76">
        <f t="array" ref="K129">IFERROR(INDEX(DATA!$AJ$133:$AJ$368,MATCH(1,(DATA!$D$133:$D$368=Topline!B129)*(DATA!$E$133:$E$368=Topline!D129),0)),"n/a")</f>
        <v>37737916.740000002</v>
      </c>
      <c r="L129" s="77">
        <f t="array" ref="L129">IFERROR(INDEX(DATA!$AK$133:$AK$368,MATCH(1,(DATA!$D$133:$D$368=Topline!B129)*(DATA!$E$133:$E$368=Topline!D129),0)),"n/a")</f>
        <v>9.0563468815525405E-2</v>
      </c>
      <c r="R129" s="66"/>
      <c r="S129" s="66"/>
      <c r="T129" s="66"/>
      <c r="U129" s="66"/>
      <c r="V129" s="66"/>
      <c r="W129" s="66"/>
      <c r="X129" s="66"/>
      <c r="Y129" s="66"/>
    </row>
    <row r="130" spans="1:25" x14ac:dyDescent="0.2">
      <c r="A130" s="75" t="s">
        <v>19</v>
      </c>
      <c r="B130" s="66" t="s">
        <v>11</v>
      </c>
      <c r="C130" s="66" t="s">
        <v>0</v>
      </c>
      <c r="D130" s="66" t="s">
        <v>322</v>
      </c>
      <c r="E130" s="76">
        <f t="array" ref="E130">IFERROR(INDEX(DATA!$F$133:$F$368,MATCH(1,(DATA!$D$133:$D$368=Topline!B130)*(DATA!$E$133:$E$368=Topline!D130),0)),"n/a")</f>
        <v>5716516.8600000003</v>
      </c>
      <c r="F130" s="77">
        <f t="array" ref="F130">IFERROR(INDEX(DATA!$G$133:$G$368,MATCH(1,(DATA!$D$133:$D$368=Topline!B130)*(DATA!$E$133:$E$368=Topline!D130),0)),"n/a")</f>
        <v>0.12540404794898899</v>
      </c>
      <c r="G130" s="76">
        <f t="array" ref="G130">IFERROR(INDEX(DATA!$P$133:$P$368,MATCH(1,(DATA!$D$133:$D$368=Topline!B130)*(DATA!$E$133:$E$368=Topline!D130),0)),"n/a")</f>
        <v>18687571.18</v>
      </c>
      <c r="H130" s="77">
        <f t="array" ref="H130">IFERROR(INDEX(DATA!$Q$133:$Q$368,MATCH(1,(DATA!$D$133:$D$368=Topline!B130)*(DATA!$E$133:$E$368=Topline!D130),0)),"n/a")</f>
        <v>7.7596773110854403E-2</v>
      </c>
      <c r="I130" s="76">
        <f t="array" ref="I130">IFERROR(INDEX(DATA!$Z$133:$Z$368,MATCH(1,(DATA!$D$133:$D$368=Topline!B130)*(DATA!$E$133:$E$368=Topline!D130),0)),"n/a")</f>
        <v>36647189.549999997</v>
      </c>
      <c r="J130" s="77">
        <f t="array" ref="J130">IFERROR(INDEX(DATA!$AA$133:$AA$368,MATCH(1,(DATA!$D$133:$D$368=Topline!B130)*(DATA!$E$133:$E$368=Topline!D130),0)),"n/a")</f>
        <v>3.90009301679516E-2</v>
      </c>
      <c r="K130" s="76">
        <f t="array" ref="K130">IFERROR(INDEX(DATA!$AJ$133:$AJ$368,MATCH(1,(DATA!$D$133:$D$368=Topline!B130)*(DATA!$E$133:$E$368=Topline!D130),0)),"n/a")</f>
        <v>71104988.640000001</v>
      </c>
      <c r="L130" s="77">
        <f t="array" ref="L130">IFERROR(INDEX(DATA!$AK$133:$AK$368,MATCH(1,(DATA!$D$133:$D$368=Topline!B130)*(DATA!$E$133:$E$368=Topline!D130),0)),"n/a")</f>
        <v>5.3442643429977999E-3</v>
      </c>
      <c r="R130" s="66"/>
      <c r="S130" s="66"/>
      <c r="T130" s="66"/>
      <c r="U130" s="66"/>
      <c r="V130" s="66"/>
      <c r="W130" s="66"/>
      <c r="X130" s="66"/>
      <c r="Y130" s="66"/>
    </row>
    <row r="131" spans="1:25" x14ac:dyDescent="0.2">
      <c r="A131" s="75" t="s">
        <v>19</v>
      </c>
      <c r="B131" s="66" t="s">
        <v>11</v>
      </c>
      <c r="C131" s="66" t="s">
        <v>0</v>
      </c>
      <c r="D131" s="66" t="s">
        <v>323</v>
      </c>
      <c r="E131" s="76">
        <f t="array" ref="E131">IFERROR(INDEX(DATA!$F$133:$F$368,MATCH(1,(DATA!$D$133:$D$368=Topline!B131)*(DATA!$E$133:$E$368=Topline!D131),0)),"n/a")</f>
        <v>2218699.79</v>
      </c>
      <c r="F131" s="77">
        <f t="array" ref="F131">IFERROR(INDEX(DATA!$G$133:$G$368,MATCH(1,(DATA!$D$133:$D$368=Topline!B131)*(DATA!$E$133:$E$368=Topline!D131),0)),"n/a")</f>
        <v>0.33324047460072398</v>
      </c>
      <c r="G131" s="76">
        <f t="array" ref="G131">IFERROR(INDEX(DATA!$P$133:$P$368,MATCH(1,(DATA!$D$133:$D$368=Topline!B131)*(DATA!$E$133:$E$368=Topline!D131),0)),"n/a")</f>
        <v>6567315.1600000001</v>
      </c>
      <c r="H131" s="77">
        <f t="array" ref="H131">IFERROR(INDEX(DATA!$Q$133:$Q$368,MATCH(1,(DATA!$D$133:$D$368=Topline!B131)*(DATA!$E$133:$E$368=Topline!D131),0)),"n/a")</f>
        <v>0.193555752330242</v>
      </c>
      <c r="I131" s="76">
        <f t="array" ref="I131">IFERROR(INDEX(DATA!$Z$133:$Z$368,MATCH(1,(DATA!$D$133:$D$368=Topline!B131)*(DATA!$E$133:$E$368=Topline!D131),0)),"n/a")</f>
        <v>12565572.859999999</v>
      </c>
      <c r="J131" s="77">
        <f t="array" ref="J131">IFERROR(INDEX(DATA!$AA$133:$AA$368,MATCH(1,(DATA!$D$133:$D$368=Topline!B131)*(DATA!$E$133:$E$368=Topline!D131),0)),"n/a")</f>
        <v>0.16732788526438999</v>
      </c>
      <c r="K131" s="76">
        <f t="array" ref="K131">IFERROR(INDEX(DATA!$AJ$133:$AJ$368,MATCH(1,(DATA!$D$133:$D$368=Topline!B131)*(DATA!$E$133:$E$368=Topline!D131),0)),"n/a")</f>
        <v>23559486.050000001</v>
      </c>
      <c r="L131" s="77">
        <f t="array" ref="L131">IFERROR(INDEX(DATA!$AK$133:$AK$368,MATCH(1,(DATA!$D$133:$D$368=Topline!B131)*(DATA!$E$133:$E$368=Topline!D131),0)),"n/a")</f>
        <v>0.15749724559759301</v>
      </c>
      <c r="R131" s="66"/>
      <c r="S131" s="66"/>
      <c r="T131" s="66"/>
      <c r="U131" s="66"/>
      <c r="V131" s="66"/>
      <c r="W131" s="66"/>
      <c r="X131" s="66"/>
      <c r="Y131" s="66"/>
    </row>
    <row r="132" spans="1:25" x14ac:dyDescent="0.2">
      <c r="A132" s="75" t="s">
        <v>19</v>
      </c>
      <c r="B132" s="66" t="s">
        <v>11</v>
      </c>
      <c r="C132" s="66" t="s">
        <v>0</v>
      </c>
      <c r="D132" s="66" t="s">
        <v>324</v>
      </c>
      <c r="E132" s="76">
        <f t="array" ref="E132">IFERROR(INDEX(DATA!$F$133:$F$368,MATCH(1,(DATA!$D$133:$D$368=Topline!B132)*(DATA!$E$133:$E$368=Topline!D132),0)),"n/a")</f>
        <v>2446696.02</v>
      </c>
      <c r="F132" s="77">
        <f t="array" ref="F132">IFERROR(INDEX(DATA!$G$133:$G$368,MATCH(1,(DATA!$D$133:$D$368=Topline!B132)*(DATA!$E$133:$E$368=Topline!D132),0)),"n/a")</f>
        <v>0.124891700779939</v>
      </c>
      <c r="G132" s="76">
        <f t="array" ref="G132">IFERROR(INDEX(DATA!$P$133:$P$368,MATCH(1,(DATA!$D$133:$D$368=Topline!B132)*(DATA!$E$133:$E$368=Topline!D132),0)),"n/a")</f>
        <v>8034733.4400000004</v>
      </c>
      <c r="H132" s="77">
        <f t="array" ref="H132">IFERROR(INDEX(DATA!$Q$133:$Q$368,MATCH(1,(DATA!$D$133:$D$368=Topline!B132)*(DATA!$E$133:$E$368=Topline!D132),0)),"n/a")</f>
        <v>0.13778978077489001</v>
      </c>
      <c r="I132" s="76">
        <f t="array" ref="I132">IFERROR(INDEX(DATA!$Z$133:$Z$368,MATCH(1,(DATA!$D$133:$D$368=Topline!B132)*(DATA!$E$133:$E$368=Topline!D132),0)),"n/a")</f>
        <v>15321471.699999999</v>
      </c>
      <c r="J132" s="77">
        <f t="array" ref="J132">IFERROR(INDEX(DATA!$AA$133:$AA$368,MATCH(1,(DATA!$D$133:$D$368=Topline!B132)*(DATA!$E$133:$E$368=Topline!D132),0)),"n/a")</f>
        <v>0.16567199369265301</v>
      </c>
      <c r="K132" s="76">
        <f t="array" ref="K132">IFERROR(INDEX(DATA!$AJ$133:$AJ$368,MATCH(1,(DATA!$D$133:$D$368=Topline!B132)*(DATA!$E$133:$E$368=Topline!D132),0)),"n/a")</f>
        <v>28500094.440000001</v>
      </c>
      <c r="L132" s="77">
        <f t="array" ref="L132">IFERROR(INDEX(DATA!$AK$133:$AK$368,MATCH(1,(DATA!$D$133:$D$368=Topline!B132)*(DATA!$E$133:$E$368=Topline!D132),0)),"n/a")</f>
        <v>0.17673428630162399</v>
      </c>
      <c r="R132" s="66"/>
      <c r="S132" s="66"/>
      <c r="T132" s="66"/>
      <c r="U132" s="66"/>
      <c r="V132" s="66"/>
      <c r="W132" s="66"/>
      <c r="X132" s="66"/>
      <c r="Y132" s="66"/>
    </row>
    <row r="133" spans="1:25" x14ac:dyDescent="0.2">
      <c r="A133" s="75" t="s">
        <v>19</v>
      </c>
      <c r="B133" s="66" t="s">
        <v>11</v>
      </c>
      <c r="C133" s="66" t="s">
        <v>0</v>
      </c>
      <c r="D133" s="66" t="s">
        <v>325</v>
      </c>
      <c r="E133" s="76">
        <f t="array" ref="E133">IFERROR(INDEX(DATA!$F$133:$F$368,MATCH(1,(DATA!$D$133:$D$368=Topline!B133)*(DATA!$E$133:$E$368=Topline!D133),0)),"n/a")</f>
        <v>4361209.8</v>
      </c>
      <c r="F133" s="77">
        <f t="array" ref="F133">IFERROR(INDEX(DATA!$G$133:$G$368,MATCH(1,(DATA!$D$133:$D$368=Topline!B133)*(DATA!$E$133:$E$368=Topline!D133),0)),"n/a")</f>
        <v>7.5729021833994103E-2</v>
      </c>
      <c r="G133" s="76">
        <f t="array" ref="G133">IFERROR(INDEX(DATA!$P$133:$P$368,MATCH(1,(DATA!$D$133:$D$368=Topline!B133)*(DATA!$E$133:$E$368=Topline!D133),0)),"n/a")</f>
        <v>15122001.24</v>
      </c>
      <c r="H133" s="77">
        <f t="array" ref="H133">IFERROR(INDEX(DATA!$Q$133:$Q$368,MATCH(1,(DATA!$D$133:$D$368=Topline!B133)*(DATA!$E$133:$E$368=Topline!D133),0)),"n/a")</f>
        <v>8.1295237252108396E-2</v>
      </c>
      <c r="I133" s="76">
        <f t="array" ref="I133">IFERROR(INDEX(DATA!$Z$133:$Z$368,MATCH(1,(DATA!$D$133:$D$368=Topline!B133)*(DATA!$E$133:$E$368=Topline!D133),0)),"n/a")</f>
        <v>28429487.789999999</v>
      </c>
      <c r="J133" s="77">
        <f t="array" ref="J133">IFERROR(INDEX(DATA!$AA$133:$AA$368,MATCH(1,(DATA!$D$133:$D$368=Topline!B133)*(DATA!$E$133:$E$368=Topline!D133),0)),"n/a")</f>
        <v>7.1048002692253906E-2</v>
      </c>
      <c r="K133" s="76">
        <f t="array" ref="K133">IFERROR(INDEX(DATA!$AJ$133:$AJ$368,MATCH(1,(DATA!$D$133:$D$368=Topline!B133)*(DATA!$E$133:$E$368=Topline!D133),0)),"n/a")</f>
        <v>53823789.049999997</v>
      </c>
      <c r="L133" s="77">
        <f t="array" ref="L133">IFERROR(INDEX(DATA!$AK$133:$AK$368,MATCH(1,(DATA!$D$133:$D$368=Topline!B133)*(DATA!$E$133:$E$368=Topline!D133),0)),"n/a")</f>
        <v>9.0700189845031406E-2</v>
      </c>
      <c r="R133" s="66"/>
      <c r="S133" s="66"/>
      <c r="T133" s="66"/>
      <c r="U133" s="66"/>
      <c r="V133" s="66"/>
      <c r="W133" s="66"/>
      <c r="X133" s="66"/>
      <c r="Y133" s="66"/>
    </row>
    <row r="134" spans="1:25" x14ac:dyDescent="0.2">
      <c r="A134" s="75" t="s">
        <v>19</v>
      </c>
      <c r="B134" s="66" t="s">
        <v>11</v>
      </c>
      <c r="C134" s="66" t="s">
        <v>0</v>
      </c>
      <c r="D134" s="66" t="s">
        <v>326</v>
      </c>
      <c r="E134" s="76">
        <f t="array" ref="E134">IFERROR(INDEX(DATA!$F$133:$F$368,MATCH(1,(DATA!$D$133:$D$368=Topline!B134)*(DATA!$E$133:$E$368=Topline!D134),0)),"n/a")</f>
        <v>3366712.61</v>
      </c>
      <c r="F134" s="77">
        <f t="array" ref="F134">IFERROR(INDEX(DATA!$G$133:$G$368,MATCH(1,(DATA!$D$133:$D$368=Topline!B134)*(DATA!$E$133:$E$368=Topline!D134),0)),"n/a")</f>
        <v>0.151213244003778</v>
      </c>
      <c r="G134" s="76">
        <f t="array" ref="G134">IFERROR(INDEX(DATA!$P$133:$P$368,MATCH(1,(DATA!$D$133:$D$368=Topline!B134)*(DATA!$E$133:$E$368=Topline!D134),0)),"n/a")</f>
        <v>11020167.310000001</v>
      </c>
      <c r="H134" s="77">
        <f t="array" ref="H134">IFERROR(INDEX(DATA!$Q$133:$Q$368,MATCH(1,(DATA!$D$133:$D$368=Topline!B134)*(DATA!$E$133:$E$368=Topline!D134),0)),"n/a")</f>
        <v>0.13673468509713599</v>
      </c>
      <c r="I134" s="76">
        <f t="array" ref="I134">IFERROR(INDEX(DATA!$Z$133:$Z$368,MATCH(1,(DATA!$D$133:$D$368=Topline!B134)*(DATA!$E$133:$E$368=Topline!D134),0)),"n/a")</f>
        <v>21898764.84</v>
      </c>
      <c r="J134" s="77">
        <f t="array" ref="J134">IFERROR(INDEX(DATA!$AA$133:$AA$368,MATCH(1,(DATA!$D$133:$D$368=Topline!B134)*(DATA!$E$133:$E$368=Topline!D134),0)),"n/a")</f>
        <v>0.15764633850113499</v>
      </c>
      <c r="K134" s="76">
        <f t="array" ref="K134">IFERROR(INDEX(DATA!$AJ$133:$AJ$368,MATCH(1,(DATA!$D$133:$D$368=Topline!B134)*(DATA!$E$133:$E$368=Topline!D134),0)),"n/a")</f>
        <v>40642787.549999997</v>
      </c>
      <c r="L134" s="77">
        <f t="array" ref="L134">IFERROR(INDEX(DATA!$AK$133:$AK$368,MATCH(1,(DATA!$D$133:$D$368=Topline!B134)*(DATA!$E$133:$E$368=Topline!D134),0)),"n/a")</f>
        <v>0.15816281000167901</v>
      </c>
      <c r="R134" s="66"/>
      <c r="S134" s="66"/>
      <c r="T134" s="66"/>
      <c r="U134" s="66"/>
      <c r="V134" s="66"/>
      <c r="W134" s="66"/>
      <c r="X134" s="66"/>
      <c r="Y134" s="66"/>
    </row>
    <row r="135" spans="1:25" x14ac:dyDescent="0.2">
      <c r="A135" s="75" t="s">
        <v>19</v>
      </c>
      <c r="B135" s="66" t="s">
        <v>11</v>
      </c>
      <c r="C135" s="66" t="s">
        <v>0</v>
      </c>
      <c r="D135" s="66" t="s">
        <v>327</v>
      </c>
      <c r="E135" s="76">
        <f t="array" ref="E135">IFERROR(INDEX(DATA!$F$133:$F$368,MATCH(1,(DATA!$D$133:$D$368=Topline!B135)*(DATA!$E$133:$E$368=Topline!D135),0)),"n/a")</f>
        <v>27638677.699999999</v>
      </c>
      <c r="F135" s="77">
        <f t="array" ref="F135">IFERROR(INDEX(DATA!$G$133:$G$368,MATCH(1,(DATA!$D$133:$D$368=Topline!B135)*(DATA!$E$133:$E$368=Topline!D135),0)),"n/a")</f>
        <v>0.113404179953179</v>
      </c>
      <c r="G135" s="76">
        <f t="array" ref="G135">IFERROR(INDEX(DATA!$P$133:$P$368,MATCH(1,(DATA!$D$133:$D$368=Topline!B135)*(DATA!$E$133:$E$368=Topline!D135),0)),"n/a")</f>
        <v>91175432.329999998</v>
      </c>
      <c r="H135" s="77">
        <f t="array" ref="H135">IFERROR(INDEX(DATA!$Q$133:$Q$368,MATCH(1,(DATA!$D$133:$D$368=Topline!B135)*(DATA!$E$133:$E$368=Topline!D135),0)),"n/a")</f>
        <v>9.8249702459126398E-2</v>
      </c>
      <c r="I135" s="76">
        <f t="array" ref="I135">IFERROR(INDEX(DATA!$Z$133:$Z$368,MATCH(1,(DATA!$D$133:$D$368=Topline!B135)*(DATA!$E$133:$E$368=Topline!D135),0)),"n/a")</f>
        <v>176801513.66</v>
      </c>
      <c r="J135" s="77">
        <f t="array" ref="J135">IFERROR(INDEX(DATA!$AA$133:$AA$368,MATCH(1,(DATA!$D$133:$D$368=Topline!B135)*(DATA!$E$133:$E$368=Topline!D135),0)),"n/a")</f>
        <v>8.8922431975798799E-2</v>
      </c>
      <c r="K135" s="76">
        <f t="array" ref="K135">IFERROR(INDEX(DATA!$AJ$133:$AJ$368,MATCH(1,(DATA!$D$133:$D$368=Topline!B135)*(DATA!$E$133:$E$368=Topline!D135),0)),"n/a")</f>
        <v>336401524.11000001</v>
      </c>
      <c r="L135" s="77">
        <f t="array" ref="L135">IFERROR(INDEX(DATA!$AK$133:$AK$368,MATCH(1,(DATA!$D$133:$D$368=Topline!B135)*(DATA!$E$133:$E$368=Topline!D135),0)),"n/a")</f>
        <v>8.4980879647426802E-2</v>
      </c>
      <c r="R135" s="66"/>
      <c r="S135" s="66"/>
      <c r="T135" s="66"/>
      <c r="U135" s="66"/>
      <c r="V135" s="66"/>
      <c r="W135" s="66"/>
      <c r="X135" s="66"/>
      <c r="Y135" s="66"/>
    </row>
    <row r="136" spans="1:25" x14ac:dyDescent="0.2">
      <c r="A136" s="75"/>
      <c r="E136" s="80"/>
      <c r="F136" s="77"/>
      <c r="G136" s="81"/>
      <c r="H136" s="77"/>
      <c r="I136" s="81"/>
      <c r="J136" s="82"/>
      <c r="K136" s="81"/>
      <c r="L136" s="77"/>
      <c r="R136" s="66"/>
      <c r="S136" s="66"/>
      <c r="T136" s="66"/>
      <c r="U136" s="66"/>
      <c r="V136" s="66"/>
      <c r="W136" s="66"/>
      <c r="X136" s="66"/>
      <c r="Y136" s="66"/>
    </row>
    <row r="137" spans="1:25" x14ac:dyDescent="0.2">
      <c r="A137" s="75" t="s">
        <v>19</v>
      </c>
      <c r="B137" s="66" t="s">
        <v>11</v>
      </c>
      <c r="C137" s="66" t="s">
        <v>9</v>
      </c>
      <c r="D137" s="66" t="s">
        <v>319</v>
      </c>
      <c r="E137" s="86">
        <f t="array" ref="E137">IFERROR(INDEX(DATA!$H$133:$H$368,MATCH(1,(DATA!$D$133:$D$368=Topline!B137)*(DATA!$E$133:$E$368=Topline!D137),0)),"n/a")</f>
        <v>514939.8</v>
      </c>
      <c r="F137" s="77">
        <f t="array" ref="F137">IFERROR(INDEX(DATA!$I$133:$I$368,MATCH(1,(DATA!$D$133:$D$368=Topline!B137)*(DATA!$E$133:$E$368=Topline!D137),0)),"n/a")</f>
        <v>-2.6315785396075399E-3</v>
      </c>
      <c r="G137" s="86">
        <f t="array" ref="G137">IFERROR(INDEX(DATA!$R$133:$R$368,MATCH(1,(DATA!$D$133:$D$368=Topline!B137)*(DATA!$E$133:$E$368=Topline!D137),0)),"n/a")</f>
        <v>1693004.32</v>
      </c>
      <c r="H137" s="77">
        <f t="array" ref="H137">IFERROR(INDEX(DATA!$S$133:$S$368,MATCH(1,(DATA!$D$133:$D$368=Topline!B137)*(DATA!$E$133:$E$368=Topline!D137),0)),"n/a")</f>
        <v>-1.0834235445729199E-2</v>
      </c>
      <c r="I137" s="86">
        <f t="array" ref="I137">IFERROR(INDEX(DATA!$AB$133:$AB$368,MATCH(1,(DATA!$D$133:$D$368=Topline!B137)*(DATA!$E$133:$E$368=Topline!D137),0)),"n/a")</f>
        <v>3338255.34</v>
      </c>
      <c r="J137" s="77">
        <f t="array" ref="J137">IFERROR(INDEX(DATA!$AC$133:$AC$368,MATCH(1,(DATA!$D$133:$D$368=Topline!B137)*(DATA!$E$133:$E$368=Topline!D137),0)),"n/a")</f>
        <v>-4.8826866405420402E-2</v>
      </c>
      <c r="K137" s="86">
        <f t="array" ref="K137">IFERROR(INDEX(DATA!$AL$133:$AL$368,MATCH(1,(DATA!$D$133:$D$368=Topline!B137)*(DATA!$E$133:$E$368=Topline!D137),0)),"n/a")</f>
        <v>6544944.21</v>
      </c>
      <c r="L137" s="77">
        <f t="array" ref="L137">IFERROR(INDEX(DATA!$AM$133:$AM$368,MATCH(1,(DATA!$D$133:$D$368=Topline!B137)*(DATA!$E$133:$E$368=Topline!D137),0)),"n/a")</f>
        <v>-5.2080659050124101E-2</v>
      </c>
      <c r="R137" s="66"/>
      <c r="S137" s="66"/>
      <c r="T137" s="66"/>
      <c r="U137" s="66"/>
      <c r="V137" s="66"/>
      <c r="W137" s="66"/>
      <c r="X137" s="66"/>
      <c r="Y137" s="66"/>
    </row>
    <row r="138" spans="1:25" x14ac:dyDescent="0.2">
      <c r="A138" s="75" t="s">
        <v>19</v>
      </c>
      <c r="B138" s="66" t="s">
        <v>11</v>
      </c>
      <c r="C138" s="66" t="s">
        <v>9</v>
      </c>
      <c r="D138" s="66" t="s">
        <v>320</v>
      </c>
      <c r="E138" s="86">
        <f t="array" ref="E138">IFERROR(INDEX(DATA!$H$133:$H$368,MATCH(1,(DATA!$D$133:$D$368=Topline!B138)*(DATA!$E$133:$E$368=Topline!D138),0)),"n/a")</f>
        <v>856601.01</v>
      </c>
      <c r="F138" s="77">
        <f t="array" ref="F138">IFERROR(INDEX(DATA!$I$133:$I$368,MATCH(1,(DATA!$D$133:$D$368=Topline!B138)*(DATA!$E$133:$E$368=Topline!D138),0)),"n/a")</f>
        <v>0.11143516614865701</v>
      </c>
      <c r="G138" s="86">
        <f t="array" ref="G138">IFERROR(INDEX(DATA!$R$133:$R$368,MATCH(1,(DATA!$D$133:$D$368=Topline!B138)*(DATA!$E$133:$E$368=Topline!D138),0)),"n/a")</f>
        <v>2961932.69</v>
      </c>
      <c r="H138" s="77">
        <f t="array" ref="H138">IFERROR(INDEX(DATA!$S$133:$S$368,MATCH(1,(DATA!$D$133:$D$368=Topline!B138)*(DATA!$E$133:$E$368=Topline!D138),0)),"n/a")</f>
        <v>0.134493369078373</v>
      </c>
      <c r="I138" s="86">
        <f t="array" ref="I138">IFERROR(INDEX(DATA!$AB$133:$AB$368,MATCH(1,(DATA!$D$133:$D$368=Topline!B138)*(DATA!$E$133:$E$368=Topline!D138),0)),"n/a")</f>
        <v>5702069.6500000004</v>
      </c>
      <c r="J138" s="77">
        <f t="array" ref="J138">IFERROR(INDEX(DATA!$AC$133:$AC$368,MATCH(1,(DATA!$D$133:$D$368=Topline!B138)*(DATA!$E$133:$E$368=Topline!D138),0)),"n/a")</f>
        <v>0.14033324686145199</v>
      </c>
      <c r="K138" s="86">
        <f t="array" ref="K138">IFERROR(INDEX(DATA!$AL$133:$AL$368,MATCH(1,(DATA!$D$133:$D$368=Topline!B138)*(DATA!$E$133:$E$368=Topline!D138),0)),"n/a")</f>
        <v>10887834.33</v>
      </c>
      <c r="L138" s="77">
        <f t="array" ref="L138">IFERROR(INDEX(DATA!$AM$133:$AM$368,MATCH(1,(DATA!$D$133:$D$368=Topline!B138)*(DATA!$E$133:$E$368=Topline!D138),0)),"n/a")</f>
        <v>0.13417742001297001</v>
      </c>
      <c r="R138" s="66"/>
      <c r="S138" s="66"/>
      <c r="T138" s="66"/>
      <c r="U138" s="66"/>
      <c r="V138" s="66"/>
      <c r="W138" s="66"/>
      <c r="X138" s="66"/>
      <c r="Y138" s="66"/>
    </row>
    <row r="139" spans="1:25" x14ac:dyDescent="0.2">
      <c r="A139" s="75" t="s">
        <v>19</v>
      </c>
      <c r="B139" s="66" t="s">
        <v>11</v>
      </c>
      <c r="C139" s="66" t="s">
        <v>9</v>
      </c>
      <c r="D139" s="66" t="s">
        <v>321</v>
      </c>
      <c r="E139" s="86">
        <f t="array" ref="E139">IFERROR(INDEX(DATA!$H$133:$H$368,MATCH(1,(DATA!$D$133:$D$368=Topline!B139)*(DATA!$E$133:$E$368=Topline!D139),0)),"n/a")</f>
        <v>649162.64</v>
      </c>
      <c r="F139" s="77">
        <f t="array" ref="F139">IFERROR(INDEX(DATA!$I$133:$I$368,MATCH(1,(DATA!$D$133:$D$368=Topline!B139)*(DATA!$E$133:$E$368=Topline!D139),0)),"n/a")</f>
        <v>0.14466372183860701</v>
      </c>
      <c r="G139" s="86">
        <f t="array" ref="G139">IFERROR(INDEX(DATA!$R$133:$R$368,MATCH(1,(DATA!$D$133:$D$368=Topline!B139)*(DATA!$E$133:$E$368=Topline!D139),0)),"n/a")</f>
        <v>2241371.23</v>
      </c>
      <c r="H139" s="77">
        <f t="array" ref="H139">IFERROR(INDEX(DATA!$S$133:$S$368,MATCH(1,(DATA!$D$133:$D$368=Topline!B139)*(DATA!$E$133:$E$368=Topline!D139),0)),"n/a")</f>
        <v>0.16419274955819599</v>
      </c>
      <c r="I139" s="86">
        <f t="array" ref="I139">IFERROR(INDEX(DATA!$AB$133:$AB$368,MATCH(1,(DATA!$D$133:$D$368=Topline!B139)*(DATA!$E$133:$E$368=Topline!D139),0)),"n/a")</f>
        <v>4298230.96</v>
      </c>
      <c r="J139" s="77">
        <f t="array" ref="J139">IFERROR(INDEX(DATA!$AC$133:$AC$368,MATCH(1,(DATA!$D$133:$D$368=Topline!B139)*(DATA!$E$133:$E$368=Topline!D139),0)),"n/a")</f>
        <v>0.15117697101279001</v>
      </c>
      <c r="K139" s="86">
        <f t="array" ref="K139">IFERROR(INDEX(DATA!$AL$133:$AL$368,MATCH(1,(DATA!$D$133:$D$368=Topline!B139)*(DATA!$E$133:$E$368=Topline!D139),0)),"n/a")</f>
        <v>7909623.7199999997</v>
      </c>
      <c r="L139" s="77">
        <f t="array" ref="L139">IFERROR(INDEX(DATA!$AM$133:$AM$368,MATCH(1,(DATA!$D$133:$D$368=Topline!B139)*(DATA!$E$133:$E$368=Topline!D139),0)),"n/a")</f>
        <v>0.110874897817119</v>
      </c>
      <c r="R139" s="66"/>
      <c r="S139" s="66"/>
      <c r="T139" s="66"/>
      <c r="U139" s="66"/>
      <c r="V139" s="66"/>
      <c r="W139" s="66"/>
      <c r="X139" s="66"/>
      <c r="Y139" s="66"/>
    </row>
    <row r="140" spans="1:25" x14ac:dyDescent="0.2">
      <c r="A140" s="75" t="s">
        <v>19</v>
      </c>
      <c r="B140" s="66" t="s">
        <v>11</v>
      </c>
      <c r="C140" s="66" t="s">
        <v>9</v>
      </c>
      <c r="D140" s="66" t="s">
        <v>322</v>
      </c>
      <c r="E140" s="86">
        <f t="array" ref="E140">IFERROR(INDEX(DATA!$H$133:$H$368,MATCH(1,(DATA!$D$133:$D$368=Topline!B140)*(DATA!$E$133:$E$368=Topline!D140),0)),"n/a")</f>
        <v>1374708.68</v>
      </c>
      <c r="F140" s="77">
        <f t="array" ref="F140">IFERROR(INDEX(DATA!$I$133:$I$368,MATCH(1,(DATA!$D$133:$D$368=Topline!B140)*(DATA!$E$133:$E$368=Topline!D140),0)),"n/a")</f>
        <v>0.12276644638684001</v>
      </c>
      <c r="G140" s="86">
        <f t="array" ref="G140">IFERROR(INDEX(DATA!$R$133:$R$368,MATCH(1,(DATA!$D$133:$D$368=Topline!B140)*(DATA!$E$133:$E$368=Topline!D140),0)),"n/a")</f>
        <v>4643497.25</v>
      </c>
      <c r="H140" s="77">
        <f t="array" ref="H140">IFERROR(INDEX(DATA!$S$133:$S$368,MATCH(1,(DATA!$D$133:$D$368=Topline!B140)*(DATA!$E$133:$E$368=Topline!D140),0)),"n/a")</f>
        <v>9.1836797579806395E-2</v>
      </c>
      <c r="I140" s="86">
        <f t="array" ref="I140">IFERROR(INDEX(DATA!$AB$133:$AB$368,MATCH(1,(DATA!$D$133:$D$368=Topline!B140)*(DATA!$E$133:$E$368=Topline!D140),0)),"n/a")</f>
        <v>9166154.4100000001</v>
      </c>
      <c r="J140" s="77">
        <f t="array" ref="J140">IFERROR(INDEX(DATA!$AC$133:$AC$368,MATCH(1,(DATA!$D$133:$D$368=Topline!B140)*(DATA!$E$133:$E$368=Topline!D140),0)),"n/a")</f>
        <v>7.8857024262551506E-2</v>
      </c>
      <c r="K140" s="86">
        <f t="array" ref="K140">IFERROR(INDEX(DATA!$AL$133:$AL$368,MATCH(1,(DATA!$D$133:$D$368=Topline!B140)*(DATA!$E$133:$E$368=Topline!D140),0)),"n/a")</f>
        <v>17634926.59</v>
      </c>
      <c r="L140" s="77">
        <f t="array" ref="L140">IFERROR(INDEX(DATA!$AM$133:$AM$368,MATCH(1,(DATA!$D$133:$D$368=Topline!B140)*(DATA!$E$133:$E$368=Topline!D140),0)),"n/a")</f>
        <v>4.8663401246263102E-2</v>
      </c>
      <c r="R140" s="66"/>
      <c r="S140" s="66"/>
      <c r="T140" s="66"/>
      <c r="U140" s="66"/>
      <c r="V140" s="66"/>
      <c r="W140" s="66"/>
      <c r="X140" s="66"/>
      <c r="Y140" s="66"/>
    </row>
    <row r="141" spans="1:25" x14ac:dyDescent="0.2">
      <c r="A141" s="75" t="s">
        <v>19</v>
      </c>
      <c r="B141" s="66" t="s">
        <v>11</v>
      </c>
      <c r="C141" s="66" t="s">
        <v>9</v>
      </c>
      <c r="D141" s="66" t="s">
        <v>323</v>
      </c>
      <c r="E141" s="86">
        <f t="array" ref="E141">IFERROR(INDEX(DATA!$H$133:$H$368,MATCH(1,(DATA!$D$133:$D$368=Topline!B141)*(DATA!$E$133:$E$368=Topline!D141),0)),"n/a")</f>
        <v>494363.31</v>
      </c>
      <c r="F141" s="77">
        <f t="array" ref="F141">IFERROR(INDEX(DATA!$I$133:$I$368,MATCH(1,(DATA!$D$133:$D$368=Topline!B141)*(DATA!$E$133:$E$368=Topline!D141),0)),"n/a")</f>
        <v>0.42456970349893502</v>
      </c>
      <c r="G141" s="86">
        <f t="array" ref="G141">IFERROR(INDEX(DATA!$R$133:$R$368,MATCH(1,(DATA!$D$133:$D$368=Topline!B141)*(DATA!$E$133:$E$368=Topline!D141),0)),"n/a")</f>
        <v>1393500.03</v>
      </c>
      <c r="H141" s="77">
        <f t="array" ref="H141">IFERROR(INDEX(DATA!$S$133:$S$368,MATCH(1,(DATA!$D$133:$D$368=Topline!B141)*(DATA!$E$133:$E$368=Topline!D141),0)),"n/a")</f>
        <v>0.207956299566082</v>
      </c>
      <c r="I141" s="86">
        <f t="array" ref="I141">IFERROR(INDEX(DATA!$AB$133:$AB$368,MATCH(1,(DATA!$D$133:$D$368=Topline!B141)*(DATA!$E$133:$E$368=Topline!D141),0)),"n/a")</f>
        <v>2626111.2799999998</v>
      </c>
      <c r="J141" s="77">
        <f t="array" ref="J141">IFERROR(INDEX(DATA!$AC$133:$AC$368,MATCH(1,(DATA!$D$133:$D$368=Topline!B141)*(DATA!$E$133:$E$368=Topline!D141),0)),"n/a")</f>
        <v>0.164765707060443</v>
      </c>
      <c r="K141" s="86">
        <f t="array" ref="K141">IFERROR(INDEX(DATA!$AL$133:$AL$368,MATCH(1,(DATA!$D$133:$D$368=Topline!B141)*(DATA!$E$133:$E$368=Topline!D141),0)),"n/a")</f>
        <v>4861682.55</v>
      </c>
      <c r="L141" s="77">
        <f t="array" ref="L141">IFERROR(INDEX(DATA!$AM$133:$AM$368,MATCH(1,(DATA!$D$133:$D$368=Topline!B141)*(DATA!$E$133:$E$368=Topline!D141),0)),"n/a")</f>
        <v>0.133655332835074</v>
      </c>
      <c r="R141" s="66"/>
      <c r="S141" s="66"/>
      <c r="T141" s="66"/>
      <c r="U141" s="66"/>
      <c r="V141" s="66"/>
      <c r="W141" s="66"/>
      <c r="X141" s="66"/>
      <c r="Y141" s="66"/>
    </row>
    <row r="142" spans="1:25" x14ac:dyDescent="0.2">
      <c r="A142" s="75" t="s">
        <v>19</v>
      </c>
      <c r="B142" s="66" t="s">
        <v>11</v>
      </c>
      <c r="C142" s="66" t="s">
        <v>9</v>
      </c>
      <c r="D142" s="66" t="s">
        <v>324</v>
      </c>
      <c r="E142" s="86">
        <f t="array" ref="E142">IFERROR(INDEX(DATA!$H$133:$H$368,MATCH(1,(DATA!$D$133:$D$368=Topline!B142)*(DATA!$E$133:$E$368=Topline!D142),0)),"n/a")</f>
        <v>494503.63</v>
      </c>
      <c r="F142" s="77">
        <f t="array" ref="F142">IFERROR(INDEX(DATA!$I$133:$I$368,MATCH(1,(DATA!$D$133:$D$368=Topline!B142)*(DATA!$E$133:$E$368=Topline!D142),0)),"n/a")</f>
        <v>6.9877711387190705E-2</v>
      </c>
      <c r="G142" s="86">
        <f t="array" ref="G142">IFERROR(INDEX(DATA!$R$133:$R$368,MATCH(1,(DATA!$D$133:$D$368=Topline!B142)*(DATA!$E$133:$E$368=Topline!D142),0)),"n/a")</f>
        <v>1634426.7</v>
      </c>
      <c r="H142" s="77">
        <f t="array" ref="H142">IFERROR(INDEX(DATA!$S$133:$S$368,MATCH(1,(DATA!$D$133:$D$368=Topline!B142)*(DATA!$E$133:$E$368=Topline!D142),0)),"n/a")</f>
        <v>9.9063629089299401E-2</v>
      </c>
      <c r="I142" s="86">
        <f t="array" ref="I142">IFERROR(INDEX(DATA!$AB$133:$AB$368,MATCH(1,(DATA!$D$133:$D$368=Topline!B142)*(DATA!$E$133:$E$368=Topline!D142),0)),"n/a")</f>
        <v>3119017.16</v>
      </c>
      <c r="J142" s="77">
        <f t="array" ref="J142">IFERROR(INDEX(DATA!$AC$133:$AC$368,MATCH(1,(DATA!$D$133:$D$368=Topline!B142)*(DATA!$E$133:$E$368=Topline!D142),0)),"n/a")</f>
        <v>0.12548835650812001</v>
      </c>
      <c r="K142" s="86">
        <f t="array" ref="K142">IFERROR(INDEX(DATA!$AL$133:$AL$368,MATCH(1,(DATA!$D$133:$D$368=Topline!B142)*(DATA!$E$133:$E$368=Topline!D142),0)),"n/a")</f>
        <v>5853016.6600000001</v>
      </c>
      <c r="L142" s="77">
        <f t="array" ref="L142">IFERROR(INDEX(DATA!$AM$133:$AM$368,MATCH(1,(DATA!$D$133:$D$368=Topline!B142)*(DATA!$E$133:$E$368=Topline!D142),0)),"n/a")</f>
        <v>0.17731775173581199</v>
      </c>
      <c r="R142" s="66"/>
      <c r="S142" s="66"/>
      <c r="T142" s="66"/>
      <c r="U142" s="66"/>
      <c r="V142" s="66"/>
      <c r="W142" s="66"/>
      <c r="X142" s="66"/>
      <c r="Y142" s="66"/>
    </row>
    <row r="143" spans="1:25" x14ac:dyDescent="0.2">
      <c r="A143" s="75" t="s">
        <v>19</v>
      </c>
      <c r="B143" s="66" t="s">
        <v>11</v>
      </c>
      <c r="C143" s="66" t="s">
        <v>9</v>
      </c>
      <c r="D143" s="66" t="s">
        <v>325</v>
      </c>
      <c r="E143" s="86">
        <f t="array" ref="E143">IFERROR(INDEX(DATA!$H$133:$H$368,MATCH(1,(DATA!$D$133:$D$368=Topline!B143)*(DATA!$E$133:$E$368=Topline!D143),0)),"n/a")</f>
        <v>955992.9</v>
      </c>
      <c r="F143" s="77">
        <f t="array" ref="F143">IFERROR(INDEX(DATA!$I$133:$I$368,MATCH(1,(DATA!$D$133:$D$368=Topline!B143)*(DATA!$E$133:$E$368=Topline!D143),0)),"n/a")</f>
        <v>0.114365954226006</v>
      </c>
      <c r="G143" s="86">
        <f t="array" ref="G143">IFERROR(INDEX(DATA!$R$133:$R$368,MATCH(1,(DATA!$D$133:$D$368=Topline!B143)*(DATA!$E$133:$E$368=Topline!D143),0)),"n/a")</f>
        <v>3298668.15</v>
      </c>
      <c r="H143" s="77">
        <f t="array" ref="H143">IFERROR(INDEX(DATA!$S$133:$S$368,MATCH(1,(DATA!$D$133:$D$368=Topline!B143)*(DATA!$E$133:$E$368=Topline!D143),0)),"n/a")</f>
        <v>0.11278971623537699</v>
      </c>
      <c r="I143" s="86">
        <f t="array" ref="I143">IFERROR(INDEX(DATA!$AB$133:$AB$368,MATCH(1,(DATA!$D$133:$D$368=Topline!B143)*(DATA!$E$133:$E$368=Topline!D143),0)),"n/a")</f>
        <v>6184900.9800000004</v>
      </c>
      <c r="J143" s="77">
        <f t="array" ref="J143">IFERROR(INDEX(DATA!$AC$133:$AC$368,MATCH(1,(DATA!$D$133:$D$368=Topline!B143)*(DATA!$E$133:$E$368=Topline!D143),0)),"n/a")</f>
        <v>7.8356319306512406E-2</v>
      </c>
      <c r="K143" s="86">
        <f t="array" ref="K143">IFERROR(INDEX(DATA!$AL$133:$AL$368,MATCH(1,(DATA!$D$133:$D$368=Topline!B143)*(DATA!$E$133:$E$368=Topline!D143),0)),"n/a")</f>
        <v>11605360.41</v>
      </c>
      <c r="L143" s="77">
        <f t="array" ref="L143">IFERROR(INDEX(DATA!$AM$133:$AM$368,MATCH(1,(DATA!$D$133:$D$368=Topline!B143)*(DATA!$E$133:$E$368=Topline!D143),0)),"n/a")</f>
        <v>0.10624346576433499</v>
      </c>
      <c r="R143" s="66"/>
      <c r="S143" s="66"/>
      <c r="T143" s="66"/>
      <c r="U143" s="66"/>
      <c r="V143" s="66"/>
      <c r="W143" s="66"/>
      <c r="X143" s="66"/>
      <c r="Y143" s="66"/>
    </row>
    <row r="144" spans="1:25" x14ac:dyDescent="0.2">
      <c r="A144" s="75" t="s">
        <v>19</v>
      </c>
      <c r="B144" s="66" t="s">
        <v>11</v>
      </c>
      <c r="C144" s="66" t="s">
        <v>9</v>
      </c>
      <c r="D144" s="66" t="s">
        <v>326</v>
      </c>
      <c r="E144" s="86">
        <f t="array" ref="E144">IFERROR(INDEX(DATA!$H$133:$H$368,MATCH(1,(DATA!$D$133:$D$368=Topline!B144)*(DATA!$E$133:$E$368=Topline!D144),0)),"n/a")</f>
        <v>767489.68</v>
      </c>
      <c r="F144" s="77">
        <f t="array" ref="F144">IFERROR(INDEX(DATA!$I$133:$I$368,MATCH(1,(DATA!$D$133:$D$368=Topline!B144)*(DATA!$E$133:$E$368=Topline!D144),0)),"n/a")</f>
        <v>0.123339999500601</v>
      </c>
      <c r="G144" s="86">
        <f t="array" ref="G144">IFERROR(INDEX(DATA!$R$133:$R$368,MATCH(1,(DATA!$D$133:$D$368=Topline!B144)*(DATA!$E$133:$E$368=Topline!D144),0)),"n/a")</f>
        <v>2503837.0499999998</v>
      </c>
      <c r="H144" s="77">
        <f t="array" ref="H144">IFERROR(INDEX(DATA!$S$133:$S$368,MATCH(1,(DATA!$D$133:$D$368=Topline!B144)*(DATA!$E$133:$E$368=Topline!D144),0)),"n/a")</f>
        <v>0.103728245655468</v>
      </c>
      <c r="I144" s="86">
        <f t="array" ref="I144">IFERROR(INDEX(DATA!$AB$133:$AB$368,MATCH(1,(DATA!$D$133:$D$368=Topline!B144)*(DATA!$E$133:$E$368=Topline!D144),0)),"n/a")</f>
        <v>4943312.04</v>
      </c>
      <c r="J144" s="77">
        <f t="array" ref="J144">IFERROR(INDEX(DATA!$AC$133:$AC$368,MATCH(1,(DATA!$D$133:$D$368=Topline!B144)*(DATA!$E$133:$E$368=Topline!D144),0)),"n/a")</f>
        <v>0.11487160150010001</v>
      </c>
      <c r="K144" s="86">
        <f t="array" ref="K144">IFERROR(INDEX(DATA!$AL$133:$AL$368,MATCH(1,(DATA!$D$133:$D$368=Topline!B144)*(DATA!$E$133:$E$368=Topline!D144),0)),"n/a")</f>
        <v>9267322.2899999991</v>
      </c>
      <c r="L144" s="77">
        <f t="array" ref="L144">IFERROR(INDEX(DATA!$AM$133:$AM$368,MATCH(1,(DATA!$D$133:$D$368=Topline!B144)*(DATA!$E$133:$E$368=Topline!D144),0)),"n/a")</f>
        <v>0.14118139730363</v>
      </c>
      <c r="R144" s="66"/>
      <c r="S144" s="66"/>
      <c r="T144" s="66"/>
      <c r="U144" s="66"/>
      <c r="V144" s="66"/>
      <c r="W144" s="66"/>
      <c r="X144" s="66"/>
      <c r="Y144" s="66"/>
    </row>
    <row r="145" spans="1:25" x14ac:dyDescent="0.2">
      <c r="A145" s="75" t="s">
        <v>19</v>
      </c>
      <c r="B145" s="66" t="s">
        <v>11</v>
      </c>
      <c r="C145" s="66" t="s">
        <v>9</v>
      </c>
      <c r="D145" s="66" t="s">
        <v>327</v>
      </c>
      <c r="E145" s="86">
        <f t="array" ref="E145">IFERROR(INDEX(DATA!$H$133:$H$368,MATCH(1,(DATA!$D$133:$D$368=Topline!B145)*(DATA!$E$133:$E$368=Topline!D145),0)),"n/a")</f>
        <v>6107761.3799999999</v>
      </c>
      <c r="F145" s="77">
        <f t="array" ref="F145">IFERROR(INDEX(DATA!$I$133:$I$368,MATCH(1,(DATA!$D$133:$D$368=Topline!B145)*(DATA!$E$133:$E$368=Topline!D145),0)),"n/a")</f>
        <v>0.125053438672388</v>
      </c>
      <c r="G145" s="86">
        <f t="array" ref="G145">IFERROR(INDEX(DATA!$R$133:$R$368,MATCH(1,(DATA!$D$133:$D$368=Topline!B145)*(DATA!$E$133:$E$368=Topline!D145),0)),"n/a")</f>
        <v>20370236.920000002</v>
      </c>
      <c r="H145" s="77">
        <f t="array" ref="H145">IFERROR(INDEX(DATA!$S$133:$S$368,MATCH(1,(DATA!$D$133:$D$368=Topline!B145)*(DATA!$E$133:$E$368=Topline!D145),0)),"n/a")</f>
        <v>0.108639555655381</v>
      </c>
      <c r="I145" s="86">
        <f t="array" ref="I145">IFERROR(INDEX(DATA!$AB$133:$AB$368,MATCH(1,(DATA!$D$133:$D$368=Topline!B145)*(DATA!$E$133:$E$368=Topline!D145),0)),"n/a")</f>
        <v>39378050.520000003</v>
      </c>
      <c r="J145" s="77">
        <f t="array" ref="J145">IFERROR(INDEX(DATA!$AC$133:$AC$368,MATCH(1,(DATA!$D$133:$D$368=Topline!B145)*(DATA!$E$133:$E$368=Topline!D145),0)),"n/a")</f>
        <v>9.5805355093329894E-2</v>
      </c>
      <c r="K145" s="86">
        <f t="array" ref="K145">IFERROR(INDEX(DATA!$AL$133:$AL$368,MATCH(1,(DATA!$D$133:$D$368=Topline!B145)*(DATA!$E$133:$E$368=Topline!D145),0)),"n/a")</f>
        <v>74564707.760000005</v>
      </c>
      <c r="L145" s="77">
        <f t="array" ref="L145">IFERROR(INDEX(DATA!$AM$133:$AM$368,MATCH(1,(DATA!$D$133:$D$368=Topline!B145)*(DATA!$E$133:$E$368=Topline!D145),0)),"n/a")</f>
        <v>9.1521537851405502E-2</v>
      </c>
      <c r="R145" s="66"/>
      <c r="S145" s="66"/>
      <c r="T145" s="66"/>
      <c r="U145" s="66"/>
      <c r="V145" s="66"/>
      <c r="W145" s="66"/>
      <c r="X145" s="66"/>
      <c r="Y145" s="66"/>
    </row>
    <row r="146" spans="1:25" x14ac:dyDescent="0.2">
      <c r="A146" s="75"/>
      <c r="E146" s="80"/>
      <c r="F146" s="77"/>
      <c r="G146" s="81"/>
      <c r="H146" s="77"/>
      <c r="I146" s="81"/>
      <c r="J146" s="82"/>
      <c r="K146" s="81"/>
      <c r="L146" s="77"/>
      <c r="R146" s="66"/>
      <c r="S146" s="66"/>
      <c r="T146" s="66"/>
      <c r="U146" s="66"/>
      <c r="V146" s="66"/>
      <c r="W146" s="66"/>
      <c r="X146" s="66"/>
      <c r="Y146" s="66"/>
    </row>
    <row r="147" spans="1:25" x14ac:dyDescent="0.2">
      <c r="A147" s="75" t="s">
        <v>19</v>
      </c>
      <c r="B147" s="66" t="s">
        <v>11</v>
      </c>
      <c r="C147" s="66" t="s">
        <v>25</v>
      </c>
      <c r="D147" s="66" t="s">
        <v>319</v>
      </c>
      <c r="E147" s="86">
        <f t="array" ref="E147">IFERROR(INDEX(DATA!$J$133:$J$368,MATCH(1,(DATA!$D$133:$D$368=Topline!B147)*(DATA!$E$133:$E$368=Topline!D147),0)),"n/a")</f>
        <v>998889.85</v>
      </c>
      <c r="F147" s="77">
        <f t="array" ref="F147">IFERROR(INDEX(DATA!$K$133:$K$368,MATCH(1,(DATA!$D$133:$D$368=Topline!B147)*(DATA!$E$133:$E$368=Topline!D147),0)),"n/a")</f>
        <v>-2.4077481697230801E-3</v>
      </c>
      <c r="G147" s="86">
        <f t="array" ref="G147">IFERROR(INDEX(DATA!$T$133:$T$368,MATCH(1,(DATA!$D$133:$D$368=Topline!B147)*(DATA!$E$133:$E$368=Topline!D147),0)),"n/a")</f>
        <v>3272112.4</v>
      </c>
      <c r="H147" s="77">
        <f t="array" ref="H147">IFERROR(INDEX(DATA!$U$133:$U$368,MATCH(1,(DATA!$D$133:$D$368=Topline!B147)*(DATA!$E$133:$E$368=Topline!D147),0)),"n/a")</f>
        <v>-1.5566005327151499E-2</v>
      </c>
      <c r="I147" s="86">
        <f t="array" ref="I147">IFERROR(INDEX(DATA!$AD$133:$AD$368,MATCH(1,(DATA!$D$133:$D$368=Topline!B147)*(DATA!$E$133:$E$368=Topline!D147),0)),"n/a")</f>
        <v>6440199.6100000003</v>
      </c>
      <c r="J147" s="77">
        <f t="array" ref="J147">IFERROR(INDEX(DATA!$AE$133:$AE$368,MATCH(1,(DATA!$D$133:$D$368=Topline!B147)*(DATA!$E$133:$E$368=Topline!D147),0)),"n/a")</f>
        <v>-4.9320467951767699E-2</v>
      </c>
      <c r="K147" s="86">
        <f t="array" ref="K147">IFERROR(INDEX(DATA!$AN$133:$AN$368,MATCH(1,(DATA!$D$133:$D$368=Topline!B147)*(DATA!$E$133:$E$368=Topline!D147),0)),"n/a")</f>
        <v>12704352.91</v>
      </c>
      <c r="L147" s="77">
        <f t="array" ref="L147">IFERROR(INDEX(DATA!$AO$133:$AO$368,MATCH(1,(DATA!$D$133:$D$368=Topline!B147)*(DATA!$E$133:$E$368=Topline!D147),0)),"n/a")</f>
        <v>-4.6519389941475198E-2</v>
      </c>
      <c r="R147" s="66"/>
      <c r="S147" s="66"/>
      <c r="T147" s="66"/>
      <c r="U147" s="66"/>
      <c r="V147" s="66"/>
      <c r="W147" s="66"/>
      <c r="X147" s="66"/>
      <c r="Y147" s="66"/>
    </row>
    <row r="148" spans="1:25" x14ac:dyDescent="0.2">
      <c r="A148" s="75" t="s">
        <v>19</v>
      </c>
      <c r="B148" s="66" t="s">
        <v>11</v>
      </c>
      <c r="C148" s="66" t="s">
        <v>25</v>
      </c>
      <c r="D148" s="66" t="s">
        <v>320</v>
      </c>
      <c r="E148" s="86">
        <f t="array" ref="E148">IFERROR(INDEX(DATA!$J$133:$J$368,MATCH(1,(DATA!$D$133:$D$368=Topline!B148)*(DATA!$E$133:$E$368=Topline!D148),0)),"n/a")</f>
        <v>1478553.71</v>
      </c>
      <c r="F148" s="77">
        <f t="array" ref="F148">IFERROR(INDEX(DATA!$K$133:$K$368,MATCH(1,(DATA!$D$133:$D$368=Topline!B148)*(DATA!$E$133:$E$368=Topline!D148),0)),"n/a")</f>
        <v>8.7696083109232603E-2</v>
      </c>
      <c r="G148" s="86">
        <f t="array" ref="G148">IFERROR(INDEX(DATA!$T$133:$T$368,MATCH(1,(DATA!$D$133:$D$368=Topline!B148)*(DATA!$E$133:$E$368=Topline!D148),0)),"n/a")</f>
        <v>5160933</v>
      </c>
      <c r="H148" s="77">
        <f t="array" ref="H148">IFERROR(INDEX(DATA!$U$133:$U$368,MATCH(1,(DATA!$D$133:$D$368=Topline!B148)*(DATA!$E$133:$E$368=Topline!D148),0)),"n/a")</f>
        <v>0.12211969052315499</v>
      </c>
      <c r="I148" s="86">
        <f t="array" ref="I148">IFERROR(INDEX(DATA!$AD$133:$AD$368,MATCH(1,(DATA!$D$133:$D$368=Topline!B148)*(DATA!$E$133:$E$368=Topline!D148),0)),"n/a")</f>
        <v>10012067.060000001</v>
      </c>
      <c r="J148" s="77">
        <f t="array" ref="J148">IFERROR(INDEX(DATA!$AE$133:$AE$368,MATCH(1,(DATA!$D$133:$D$368=Topline!B148)*(DATA!$E$133:$E$368=Topline!D148),0)),"n/a")</f>
        <v>0.132789257573004</v>
      </c>
      <c r="K148" s="86">
        <f t="array" ref="K148">IFERROR(INDEX(DATA!$AN$133:$AN$368,MATCH(1,(DATA!$D$133:$D$368=Topline!B148)*(DATA!$E$133:$E$368=Topline!D148),0)),"n/a")</f>
        <v>19393002.530000001</v>
      </c>
      <c r="L148" s="77">
        <f t="array" ref="L148">IFERROR(INDEX(DATA!$AO$133:$AO$368,MATCH(1,(DATA!$D$133:$D$368=Topline!B148)*(DATA!$E$133:$E$368=Topline!D148),0)),"n/a")</f>
        <v>0.12229120862182501</v>
      </c>
      <c r="R148" s="66"/>
      <c r="S148" s="66"/>
      <c r="T148" s="66"/>
      <c r="U148" s="66"/>
      <c r="V148" s="66"/>
      <c r="W148" s="66"/>
      <c r="X148" s="66"/>
      <c r="Y148" s="66"/>
    </row>
    <row r="149" spans="1:25" x14ac:dyDescent="0.2">
      <c r="A149" s="75" t="s">
        <v>19</v>
      </c>
      <c r="B149" s="66" t="s">
        <v>11</v>
      </c>
      <c r="C149" s="66" t="s">
        <v>25</v>
      </c>
      <c r="D149" s="66" t="s">
        <v>321</v>
      </c>
      <c r="E149" s="86">
        <f t="array" ref="E149">IFERROR(INDEX(DATA!$J$133:$J$368,MATCH(1,(DATA!$D$133:$D$368=Topline!B149)*(DATA!$E$133:$E$368=Topline!D149),0)),"n/a")</f>
        <v>1158586.42</v>
      </c>
      <c r="F149" s="77">
        <f t="array" ref="F149">IFERROR(INDEX(DATA!$K$133:$K$368,MATCH(1,(DATA!$D$133:$D$368=Topline!B149)*(DATA!$E$133:$E$368=Topline!D149),0)),"n/a")</f>
        <v>9.5762042864867405E-2</v>
      </c>
      <c r="G149" s="86">
        <f t="array" ref="G149">IFERROR(INDEX(DATA!$T$133:$T$368,MATCH(1,(DATA!$D$133:$D$368=Topline!B149)*(DATA!$E$133:$E$368=Topline!D149),0)),"n/a")</f>
        <v>3981102.29</v>
      </c>
      <c r="H149" s="77">
        <f t="array" ref="H149">IFERROR(INDEX(DATA!$U$133:$U$368,MATCH(1,(DATA!$D$133:$D$368=Topline!B149)*(DATA!$E$133:$E$368=Topline!D149),0)),"n/a")</f>
        <v>0.11382783461347901</v>
      </c>
      <c r="I149" s="86">
        <f t="array" ref="I149">IFERROR(INDEX(DATA!$AD$133:$AD$368,MATCH(1,(DATA!$D$133:$D$368=Topline!B149)*(DATA!$E$133:$E$368=Topline!D149),0)),"n/a")</f>
        <v>7652162.5499999998</v>
      </c>
      <c r="J149" s="77">
        <f t="array" ref="J149">IFERROR(INDEX(DATA!$AE$133:$AE$368,MATCH(1,(DATA!$D$133:$D$368=Topline!B149)*(DATA!$E$133:$E$368=Topline!D149),0)),"n/a")</f>
        <v>0.101996116848065</v>
      </c>
      <c r="K149" s="86">
        <f t="array" ref="K149">IFERROR(INDEX(DATA!$AN$133:$AN$368,MATCH(1,(DATA!$D$133:$D$368=Topline!B149)*(DATA!$E$133:$E$368=Topline!D149),0)),"n/a")</f>
        <v>14374907.140000001</v>
      </c>
      <c r="L149" s="77">
        <f t="array" ref="L149">IFERROR(INDEX(DATA!$AO$133:$AO$368,MATCH(1,(DATA!$D$133:$D$368=Topline!B149)*(DATA!$E$133:$E$368=Topline!D149),0)),"n/a")</f>
        <v>6.9096506856205803E-2</v>
      </c>
      <c r="R149" s="66"/>
      <c r="S149" s="66"/>
      <c r="T149" s="66"/>
      <c r="U149" s="66"/>
      <c r="V149" s="66"/>
      <c r="W149" s="66"/>
      <c r="X149" s="66"/>
      <c r="Y149" s="66"/>
    </row>
    <row r="150" spans="1:25" x14ac:dyDescent="0.2">
      <c r="A150" s="75" t="s">
        <v>19</v>
      </c>
      <c r="B150" s="66" t="s">
        <v>11</v>
      </c>
      <c r="C150" s="66" t="s">
        <v>25</v>
      </c>
      <c r="D150" s="66" t="s">
        <v>322</v>
      </c>
      <c r="E150" s="86">
        <f t="array" ref="E150">IFERROR(INDEX(DATA!$J$133:$J$368,MATCH(1,(DATA!$D$133:$D$368=Topline!B150)*(DATA!$E$133:$E$368=Topline!D150),0)),"n/a")</f>
        <v>2134319.0699999998</v>
      </c>
      <c r="F150" s="77">
        <f t="array" ref="F150">IFERROR(INDEX(DATA!$K$133:$K$368,MATCH(1,(DATA!$D$133:$D$368=Topline!B150)*(DATA!$E$133:$E$368=Topline!D150),0)),"n/a")</f>
        <v>9.4210806033655101E-2</v>
      </c>
      <c r="G150" s="86">
        <f t="array" ref="G150">IFERROR(INDEX(DATA!$T$133:$T$368,MATCH(1,(DATA!$D$133:$D$368=Topline!B150)*(DATA!$E$133:$E$368=Topline!D150),0)),"n/a")</f>
        <v>7208774.4400000004</v>
      </c>
      <c r="H150" s="77">
        <f t="array" ref="H150">IFERROR(INDEX(DATA!$U$133:$U$368,MATCH(1,(DATA!$D$133:$D$368=Topline!B150)*(DATA!$E$133:$E$368=Topline!D150),0)),"n/a")</f>
        <v>5.82165852641593E-2</v>
      </c>
      <c r="I150" s="86">
        <f t="array" ref="I150">IFERROR(INDEX(DATA!$AD$133:$AD$368,MATCH(1,(DATA!$D$133:$D$368=Topline!B150)*(DATA!$E$133:$E$368=Topline!D150),0)),"n/a")</f>
        <v>14310263.4</v>
      </c>
      <c r="J150" s="77">
        <f t="array" ref="J150">IFERROR(INDEX(DATA!$AE$133:$AE$368,MATCH(1,(DATA!$D$133:$D$368=Topline!B150)*(DATA!$E$133:$E$368=Topline!D150),0)),"n/a")</f>
        <v>1.9716223671031399E-2</v>
      </c>
      <c r="K150" s="86">
        <f t="array" ref="K150">IFERROR(INDEX(DATA!$AN$133:$AN$368,MATCH(1,(DATA!$D$133:$D$368=Topline!B150)*(DATA!$E$133:$E$368=Topline!D150),0)),"n/a")</f>
        <v>27471082.390000001</v>
      </c>
      <c r="L150" s="77">
        <f t="array" ref="L150">IFERROR(INDEX(DATA!$AO$133:$AO$368,MATCH(1,(DATA!$D$133:$D$368=Topline!B150)*(DATA!$E$133:$E$368=Topline!D150),0)),"n/a")</f>
        <v>-1.45258143625502E-2</v>
      </c>
      <c r="R150" s="66"/>
      <c r="S150" s="66"/>
      <c r="T150" s="66"/>
      <c r="U150" s="66"/>
      <c r="V150" s="66"/>
      <c r="W150" s="66"/>
      <c r="X150" s="66"/>
      <c r="Y150" s="66"/>
    </row>
    <row r="151" spans="1:25" x14ac:dyDescent="0.2">
      <c r="A151" s="75" t="s">
        <v>19</v>
      </c>
      <c r="B151" s="66" t="s">
        <v>11</v>
      </c>
      <c r="C151" s="66" t="s">
        <v>25</v>
      </c>
      <c r="D151" s="66" t="s">
        <v>323</v>
      </c>
      <c r="E151" s="86">
        <f t="array" ref="E151">IFERROR(INDEX(DATA!$J$133:$J$368,MATCH(1,(DATA!$D$133:$D$368=Topline!B151)*(DATA!$E$133:$E$368=Topline!D151),0)),"n/a")</f>
        <v>908600.41</v>
      </c>
      <c r="F151" s="77">
        <f t="array" ref="F151">IFERROR(INDEX(DATA!$K$133:$K$368,MATCH(1,(DATA!$D$133:$D$368=Topline!B151)*(DATA!$E$133:$E$368=Topline!D151),0)),"n/a")</f>
        <v>0.47162991637304003</v>
      </c>
      <c r="G151" s="86">
        <f t="array" ref="G151">IFERROR(INDEX(DATA!$T$133:$T$368,MATCH(1,(DATA!$D$133:$D$368=Topline!B151)*(DATA!$E$133:$E$368=Topline!D151),0)),"n/a")</f>
        <v>2519675.08</v>
      </c>
      <c r="H151" s="77">
        <f t="array" ref="H151">IFERROR(INDEX(DATA!$U$133:$U$368,MATCH(1,(DATA!$D$133:$D$368=Topline!B151)*(DATA!$E$133:$E$368=Topline!D151),0)),"n/a")</f>
        <v>0.218085232486075</v>
      </c>
      <c r="I151" s="86">
        <f t="array" ref="I151">IFERROR(INDEX(DATA!$AD$133:$AD$368,MATCH(1,(DATA!$D$133:$D$368=Topline!B151)*(DATA!$E$133:$E$368=Topline!D151),0)),"n/a")</f>
        <v>4727508.17</v>
      </c>
      <c r="J151" s="77">
        <f t="array" ref="J151">IFERROR(INDEX(DATA!$AE$133:$AE$368,MATCH(1,(DATA!$D$133:$D$368=Topline!B151)*(DATA!$E$133:$E$368=Topline!D151),0)),"n/a")</f>
        <v>0.16651031055152701</v>
      </c>
      <c r="K151" s="86">
        <f t="array" ref="K151">IFERROR(INDEX(DATA!$AN$133:$AN$368,MATCH(1,(DATA!$D$133:$D$368=Topline!B151)*(DATA!$E$133:$E$368=Topline!D151),0)),"n/a")</f>
        <v>8922873.6899999995</v>
      </c>
      <c r="L151" s="77">
        <f t="array" ref="L151">IFERROR(INDEX(DATA!$AO$133:$AO$368,MATCH(1,(DATA!$D$133:$D$368=Topline!B151)*(DATA!$E$133:$E$368=Topline!D151),0)),"n/a")</f>
        <v>0.13117347168142901</v>
      </c>
      <c r="R151" s="66"/>
      <c r="S151" s="66"/>
      <c r="T151" s="66"/>
      <c r="U151" s="66"/>
      <c r="V151" s="66"/>
      <c r="W151" s="66"/>
      <c r="X151" s="66"/>
      <c r="Y151" s="66"/>
    </row>
    <row r="152" spans="1:25" x14ac:dyDescent="0.2">
      <c r="A152" s="75" t="s">
        <v>19</v>
      </c>
      <c r="B152" s="66" t="s">
        <v>11</v>
      </c>
      <c r="C152" s="66" t="s">
        <v>25</v>
      </c>
      <c r="D152" s="66" t="s">
        <v>324</v>
      </c>
      <c r="E152" s="86">
        <f t="array" ref="E152">IFERROR(INDEX(DATA!$J$133:$J$368,MATCH(1,(DATA!$D$133:$D$368=Topline!B152)*(DATA!$E$133:$E$368=Topline!D152),0)),"n/a")</f>
        <v>800233.71</v>
      </c>
      <c r="F152" s="77">
        <f t="array" ref="F152">IFERROR(INDEX(DATA!$K$133:$K$368,MATCH(1,(DATA!$D$133:$D$368=Topline!B152)*(DATA!$E$133:$E$368=Topline!D152),0)),"n/a")</f>
        <v>7.7164725200094195E-2</v>
      </c>
      <c r="G152" s="86">
        <f t="array" ref="G152">IFERROR(INDEX(DATA!$T$133:$T$368,MATCH(1,(DATA!$D$133:$D$368=Topline!B152)*(DATA!$E$133:$E$368=Topline!D152),0)),"n/a")</f>
        <v>2670706.88</v>
      </c>
      <c r="H152" s="77">
        <f t="array" ref="H152">IFERROR(INDEX(DATA!$U$133:$U$368,MATCH(1,(DATA!$D$133:$D$368=Topline!B152)*(DATA!$E$133:$E$368=Topline!D152),0)),"n/a")</f>
        <v>0.11334650269570699</v>
      </c>
      <c r="I152" s="86">
        <f t="array" ref="I152">IFERROR(INDEX(DATA!$AD$133:$AD$368,MATCH(1,(DATA!$D$133:$D$368=Topline!B152)*(DATA!$E$133:$E$368=Topline!D152),0)),"n/a")</f>
        <v>5078562.03</v>
      </c>
      <c r="J152" s="77">
        <f t="array" ref="J152">IFERROR(INDEX(DATA!$AE$133:$AE$368,MATCH(1,(DATA!$D$133:$D$368=Topline!B152)*(DATA!$E$133:$E$368=Topline!D152),0)),"n/a")</f>
        <v>0.13113174804862901</v>
      </c>
      <c r="K152" s="86">
        <f t="array" ref="K152">IFERROR(INDEX(DATA!$AN$133:$AN$368,MATCH(1,(DATA!$D$133:$D$368=Topline!B152)*(DATA!$E$133:$E$368=Topline!D152),0)),"n/a")</f>
        <v>9544645.8000000007</v>
      </c>
      <c r="L152" s="77">
        <f t="array" ref="L152">IFERROR(INDEX(DATA!$AO$133:$AO$368,MATCH(1,(DATA!$D$133:$D$368=Topline!B152)*(DATA!$E$133:$E$368=Topline!D152),0)),"n/a")</f>
        <v>0.14049620437679899</v>
      </c>
      <c r="R152" s="66"/>
      <c r="S152" s="66"/>
      <c r="T152" s="66"/>
      <c r="U152" s="66"/>
      <c r="V152" s="66"/>
      <c r="W152" s="66"/>
      <c r="X152" s="66"/>
      <c r="Y152" s="66"/>
    </row>
    <row r="153" spans="1:25" x14ac:dyDescent="0.2">
      <c r="A153" s="75" t="s">
        <v>19</v>
      </c>
      <c r="B153" s="66" t="s">
        <v>11</v>
      </c>
      <c r="C153" s="66" t="s">
        <v>25</v>
      </c>
      <c r="D153" s="66" t="s">
        <v>325</v>
      </c>
      <c r="E153" s="86">
        <f t="array" ref="E153">IFERROR(INDEX(DATA!$J$133:$J$368,MATCH(1,(DATA!$D$133:$D$368=Topline!B153)*(DATA!$E$133:$E$368=Topline!D153),0)),"n/a")</f>
        <v>1786000.73</v>
      </c>
      <c r="F153" s="77">
        <f t="array" ref="F153">IFERROR(INDEX(DATA!$K$133:$K$368,MATCH(1,(DATA!$D$133:$D$368=Topline!B153)*(DATA!$E$133:$E$368=Topline!D153),0)),"n/a")</f>
        <v>0.104564987110115</v>
      </c>
      <c r="G153" s="86">
        <f t="array" ref="G153">IFERROR(INDEX(DATA!$T$133:$T$368,MATCH(1,(DATA!$D$133:$D$368=Topline!B153)*(DATA!$E$133:$E$368=Topline!D153),0)),"n/a")</f>
        <v>6180404.9500000002</v>
      </c>
      <c r="H153" s="77">
        <f t="array" ref="H153">IFERROR(INDEX(DATA!$U$133:$U$368,MATCH(1,(DATA!$D$133:$D$368=Topline!B153)*(DATA!$E$133:$E$368=Topline!D153),0)),"n/a")</f>
        <v>9.5578586484483904E-2</v>
      </c>
      <c r="I153" s="86">
        <f t="array" ref="I153">IFERROR(INDEX(DATA!$AD$133:$AD$368,MATCH(1,(DATA!$D$133:$D$368=Topline!B153)*(DATA!$E$133:$E$368=Topline!D153),0)),"n/a")</f>
        <v>11593263.880000001</v>
      </c>
      <c r="J153" s="77">
        <f t="array" ref="J153">IFERROR(INDEX(DATA!$AE$133:$AE$368,MATCH(1,(DATA!$D$133:$D$368=Topline!B153)*(DATA!$E$133:$E$368=Topline!D153),0)),"n/a")</f>
        <v>6.1653349809217599E-2</v>
      </c>
      <c r="K153" s="86">
        <f t="array" ref="K153">IFERROR(INDEX(DATA!$AN$133:$AN$368,MATCH(1,(DATA!$D$133:$D$368=Topline!B153)*(DATA!$E$133:$E$368=Topline!D153),0)),"n/a")</f>
        <v>21942361.620000001</v>
      </c>
      <c r="L153" s="77">
        <f t="array" ref="L153">IFERROR(INDEX(DATA!$AO$133:$AO$368,MATCH(1,(DATA!$D$133:$D$368=Topline!B153)*(DATA!$E$133:$E$368=Topline!D153),0)),"n/a")</f>
        <v>8.0175933569087504E-2</v>
      </c>
      <c r="R153" s="66"/>
      <c r="S153" s="66"/>
      <c r="T153" s="66"/>
      <c r="U153" s="66"/>
      <c r="V153" s="66"/>
      <c r="W153" s="66"/>
      <c r="X153" s="66"/>
      <c r="Y153" s="66"/>
    </row>
    <row r="154" spans="1:25" x14ac:dyDescent="0.2">
      <c r="A154" s="75" t="s">
        <v>19</v>
      </c>
      <c r="B154" s="66" t="s">
        <v>11</v>
      </c>
      <c r="C154" s="66" t="s">
        <v>25</v>
      </c>
      <c r="D154" s="66" t="s">
        <v>326</v>
      </c>
      <c r="E154" s="86">
        <f t="array" ref="E154">IFERROR(INDEX(DATA!$J$133:$J$368,MATCH(1,(DATA!$D$133:$D$368=Topline!B154)*(DATA!$E$133:$E$368=Topline!D154),0)),"n/a")</f>
        <v>1331800.3600000001</v>
      </c>
      <c r="F154" s="77">
        <f t="array" ref="F154">IFERROR(INDEX(DATA!$K$133:$K$368,MATCH(1,(DATA!$D$133:$D$368=Topline!B154)*(DATA!$E$133:$E$368=Topline!D154),0)),"n/a")</f>
        <v>0.122862279216568</v>
      </c>
      <c r="G154" s="86">
        <f t="array" ref="G154">IFERROR(INDEX(DATA!$T$133:$T$368,MATCH(1,(DATA!$D$133:$D$368=Topline!B154)*(DATA!$E$133:$E$368=Topline!D154),0)),"n/a")</f>
        <v>4343055.84</v>
      </c>
      <c r="H154" s="77">
        <f t="array" ref="H154">IFERROR(INDEX(DATA!$U$133:$U$368,MATCH(1,(DATA!$D$133:$D$368=Topline!B154)*(DATA!$E$133:$E$368=Topline!D154),0)),"n/a")</f>
        <v>9.8092441497329902E-2</v>
      </c>
      <c r="I154" s="86">
        <f t="array" ref="I154">IFERROR(INDEX(DATA!$AD$133:$AD$368,MATCH(1,(DATA!$D$133:$D$368=Topline!B154)*(DATA!$E$133:$E$368=Topline!D154),0)),"n/a")</f>
        <v>8576493.5700000003</v>
      </c>
      <c r="J154" s="77">
        <f t="array" ref="J154">IFERROR(INDEX(DATA!$AE$133:$AE$368,MATCH(1,(DATA!$D$133:$D$368=Topline!B154)*(DATA!$E$133:$E$368=Topline!D154),0)),"n/a")</f>
        <v>0.108048868623442</v>
      </c>
      <c r="K154" s="86">
        <f t="array" ref="K154">IFERROR(INDEX(DATA!$AN$133:$AN$368,MATCH(1,(DATA!$D$133:$D$368=Topline!B154)*(DATA!$E$133:$E$368=Topline!D154),0)),"n/a")</f>
        <v>16196192</v>
      </c>
      <c r="L154" s="77">
        <f t="array" ref="L154">IFERROR(INDEX(DATA!$AO$133:$AO$368,MATCH(1,(DATA!$D$133:$D$368=Topline!B154)*(DATA!$E$133:$E$368=Topline!D154),0)),"n/a")</f>
        <v>0.133123664004199</v>
      </c>
      <c r="R154" s="66"/>
      <c r="S154" s="66"/>
      <c r="T154" s="66"/>
      <c r="U154" s="66"/>
      <c r="V154" s="66"/>
      <c r="W154" s="66"/>
      <c r="X154" s="66"/>
      <c r="Y154" s="66"/>
    </row>
    <row r="155" spans="1:25" x14ac:dyDescent="0.2">
      <c r="A155" s="75" t="s">
        <v>19</v>
      </c>
      <c r="B155" s="66" t="s">
        <v>11</v>
      </c>
      <c r="C155" s="66" t="s">
        <v>25</v>
      </c>
      <c r="D155" s="66" t="s">
        <v>327</v>
      </c>
      <c r="E155" s="86">
        <f t="array" ref="E155">IFERROR(INDEX(DATA!$J$133:$J$368,MATCH(1,(DATA!$D$133:$D$368=Topline!B155)*(DATA!$E$133:$E$368=Topline!D155),0)),"n/a")</f>
        <v>10596984.470000001</v>
      </c>
      <c r="F155" s="77">
        <f t="array" ref="F155">IFERROR(INDEX(DATA!$K$133:$K$368,MATCH(1,(DATA!$D$133:$D$368=Topline!B155)*(DATA!$E$133:$E$368=Topline!D155),0)),"n/a")</f>
        <v>0.111744019528888</v>
      </c>
      <c r="G155" s="86">
        <f t="array" ref="G155">IFERROR(INDEX(DATA!$T$133:$T$368,MATCH(1,(DATA!$D$133:$D$368=Topline!B155)*(DATA!$E$133:$E$368=Topline!D155),0)),"n/a")</f>
        <v>35336764.810000002</v>
      </c>
      <c r="H155" s="77">
        <f t="array" ref="H155">IFERROR(INDEX(DATA!$U$133:$U$368,MATCH(1,(DATA!$D$133:$D$368=Topline!B155)*(DATA!$E$133:$E$368=Topline!D155),0)),"n/a")</f>
        <v>9.1542161747761197E-2</v>
      </c>
      <c r="I155" s="86">
        <f t="array" ref="I155">IFERROR(INDEX(DATA!$AD$133:$AD$368,MATCH(1,(DATA!$D$133:$D$368=Topline!B155)*(DATA!$E$133:$E$368=Topline!D155),0)),"n/a")</f>
        <v>68390519.879999995</v>
      </c>
      <c r="J155" s="77">
        <f t="array" ref="J155">IFERROR(INDEX(DATA!$AE$133:$AE$368,MATCH(1,(DATA!$D$133:$D$368=Topline!B155)*(DATA!$E$133:$E$368=Topline!D155),0)),"n/a")</f>
        <v>7.20710173796026E-2</v>
      </c>
      <c r="K155" s="86">
        <f t="array" ref="K155">IFERROR(INDEX(DATA!$AN$133:$AN$368,MATCH(1,(DATA!$D$133:$D$368=Topline!B155)*(DATA!$E$133:$E$368=Topline!D155),0)),"n/a")</f>
        <v>130549418.06</v>
      </c>
      <c r="L155" s="77">
        <f t="array" ref="L155">IFERROR(INDEX(DATA!$AO$133:$AO$368,MATCH(1,(DATA!$D$133:$D$368=Topline!B155)*(DATA!$E$133:$E$368=Topline!D155),0)),"n/a")</f>
        <v>6.31928333752107E-2</v>
      </c>
      <c r="R155" s="66"/>
      <c r="S155" s="66"/>
      <c r="T155" s="66"/>
      <c r="U155" s="66"/>
      <c r="V155" s="66"/>
      <c r="W155" s="66"/>
      <c r="X155" s="66"/>
      <c r="Y155" s="66"/>
    </row>
    <row r="156" spans="1:25" x14ac:dyDescent="0.2">
      <c r="A156" s="75"/>
      <c r="E156" s="80"/>
      <c r="F156" s="77"/>
      <c r="G156" s="81"/>
      <c r="H156" s="77"/>
      <c r="I156" s="81"/>
      <c r="J156" s="82"/>
      <c r="K156" s="81"/>
      <c r="L156" s="77"/>
      <c r="R156" s="66"/>
      <c r="S156" s="66"/>
      <c r="T156" s="66"/>
      <c r="U156" s="66"/>
      <c r="V156" s="66"/>
      <c r="W156" s="66"/>
      <c r="X156" s="66"/>
      <c r="Y156" s="66"/>
    </row>
    <row r="157" spans="1:25" x14ac:dyDescent="0.2">
      <c r="A157" s="75" t="s">
        <v>19</v>
      </c>
      <c r="B157" s="66" t="s">
        <v>11</v>
      </c>
      <c r="C157" s="66" t="s">
        <v>10</v>
      </c>
      <c r="D157" s="66" t="s">
        <v>319</v>
      </c>
      <c r="E157" s="87">
        <f t="array" ref="E157">IFERROR(INDEX(DATA!$L$133:$L$368,MATCH(1,(DATA!$D$133:$D$368=Topline!B157)*(DATA!$E$133:$E$368=Topline!D157),0)),"n/a")</f>
        <v>5.3150475453635604</v>
      </c>
      <c r="F157" s="77">
        <f t="array" ref="F157">IFERROR(INDEX(DATA!$M$133:$M$368,MATCH(1,(DATA!$D$133:$D$368=Topline!B157)*(DATA!$E$133:$E$368=Topline!D157),0)),"n/a")</f>
        <v>-1.13202400763812E-2</v>
      </c>
      <c r="G157" s="87">
        <f t="array" ref="G157">IFERROR(INDEX(DATA!$V$133:$V$368,MATCH(1,(DATA!$D$133:$D$368=Topline!B157)*(DATA!$E$133:$E$368=Topline!D157),0)),"n/a")</f>
        <v>5.3545775063350103</v>
      </c>
      <c r="H157" s="77">
        <f t="array" ref="H157">IFERROR(INDEX(DATA!$W$133:$W$368,MATCH(1,(DATA!$D$133:$D$368=Topline!B157)*(DATA!$E$133:$E$368=Topline!D157),0)),"n/a")</f>
        <v>2.1303783191487799E-3</v>
      </c>
      <c r="I157" s="87">
        <f t="array" ref="I157">IFERROR(INDEX(DATA!$AF$133:$AF$368,MATCH(1,(DATA!$D$133:$D$368=Topline!B157)*(DATA!$E$133:$E$368=Topline!D157),0)),"n/a")</f>
        <v>5.4303755116587302</v>
      </c>
      <c r="J157" s="77">
        <f t="array" ref="J157">IFERROR(INDEX(DATA!$AG$133:$AG$368,MATCH(1,(DATA!$D$133:$D$368=Topline!B157)*(DATA!$E$133:$E$368=Topline!D157),0)),"n/a")</f>
        <v>2.4079073493178799E-2</v>
      </c>
      <c r="K157" s="87">
        <f t="array" ref="K157">IFERROR(INDEX(DATA!$AP$133:$AP$368,MATCH(1,(DATA!$D$133:$D$368=Topline!B157)*(DATA!$E$133:$E$368=Topline!D157),0)),"n/a")</f>
        <v>5.3842237885172102</v>
      </c>
      <c r="L157" s="77">
        <f t="array" ref="L157">IFERROR(INDEX(DATA!$AQ$133:$AQ$368,MATCH(1,(DATA!$D$133:$D$368=Topline!B157)*(DATA!$E$133:$E$368=Topline!D157),0)),"n/a")</f>
        <v>3.3647137968014301E-2</v>
      </c>
      <c r="R157" s="66"/>
      <c r="S157" s="66"/>
      <c r="T157" s="66"/>
      <c r="U157" s="66"/>
      <c r="V157" s="66"/>
      <c r="W157" s="66"/>
      <c r="X157" s="66"/>
      <c r="Y157" s="66"/>
    </row>
    <row r="158" spans="1:25" x14ac:dyDescent="0.2">
      <c r="A158" s="75" t="s">
        <v>19</v>
      </c>
      <c r="B158" s="66" t="s">
        <v>11</v>
      </c>
      <c r="C158" s="66" t="s">
        <v>10</v>
      </c>
      <c r="D158" s="66" t="s">
        <v>320</v>
      </c>
      <c r="E158" s="87">
        <f t="array" ref="E158">IFERROR(INDEX(DATA!$L$133:$L$368,MATCH(1,(DATA!$D$133:$D$368=Topline!B158)*(DATA!$E$133:$E$368=Topline!D158),0)),"n/a")</f>
        <v>4.3024447636362204</v>
      </c>
      <c r="F158" s="77">
        <f t="array" ref="F158">IFERROR(INDEX(DATA!$M$133:$M$368,MATCH(1,(DATA!$D$133:$D$368=Topline!B158)*(DATA!$E$133:$E$368=Topline!D158),0)),"n/a")</f>
        <v>-1.3612931278953799E-2</v>
      </c>
      <c r="G158" s="87">
        <f t="array" ref="G158">IFERROR(INDEX(DATA!$V$133:$V$368,MATCH(1,(DATA!$D$133:$D$368=Topline!B158)*(DATA!$E$133:$E$368=Topline!D158),0)),"n/a")</f>
        <v>4.0999336754003002</v>
      </c>
      <c r="H158" s="77">
        <f t="array" ref="H158">IFERROR(INDEX(DATA!$W$133:$W$368,MATCH(1,(DATA!$D$133:$D$368=Topline!B158)*(DATA!$E$133:$E$368=Topline!D158),0)),"n/a")</f>
        <v>-1.5779833180909499E-2</v>
      </c>
      <c r="I158" s="87">
        <f t="array" ref="I158">IFERROR(INDEX(DATA!$AF$133:$AF$368,MATCH(1,(DATA!$D$133:$D$368=Topline!B158)*(DATA!$E$133:$E$368=Topline!D158),0)),"n/a")</f>
        <v>4.1569533756922796</v>
      </c>
      <c r="J158" s="77">
        <f t="array" ref="J158">IFERROR(INDEX(DATA!$AG$133:$AG$368,MATCH(1,(DATA!$D$133:$D$368=Topline!B158)*(DATA!$E$133:$E$368=Topline!D158),0)),"n/a")</f>
        <v>-1.15856824213101E-2</v>
      </c>
      <c r="K158" s="87">
        <f t="array" ref="K158">IFERROR(INDEX(DATA!$AP$133:$AP$368,MATCH(1,(DATA!$D$133:$D$368=Topline!B158)*(DATA!$E$133:$E$368=Topline!D158),0)),"n/a")</f>
        <v>4.2058884872837696</v>
      </c>
      <c r="L158" s="77">
        <f t="array" ref="L158">IFERROR(INDEX(DATA!$AQ$133:$AQ$368,MATCH(1,(DATA!$D$133:$D$368=Topline!B158)*(DATA!$E$133:$E$368=Topline!D158),0)),"n/a")</f>
        <v>1.5925820218486299E-2</v>
      </c>
      <c r="R158" s="66"/>
      <c r="S158" s="66"/>
      <c r="T158" s="66"/>
      <c r="U158" s="66"/>
      <c r="V158" s="66"/>
      <c r="W158" s="66"/>
      <c r="X158" s="66"/>
      <c r="Y158" s="66"/>
    </row>
    <row r="159" spans="1:25" x14ac:dyDescent="0.2">
      <c r="A159" s="75" t="s">
        <v>19</v>
      </c>
      <c r="B159" s="66" t="s">
        <v>11</v>
      </c>
      <c r="C159" s="66" t="s">
        <v>10</v>
      </c>
      <c r="D159" s="66" t="s">
        <v>321</v>
      </c>
      <c r="E159" s="87">
        <f t="array" ref="E159">IFERROR(INDEX(DATA!$L$133:$L$368,MATCH(1,(DATA!$D$133:$D$368=Topline!B159)*(DATA!$E$133:$E$368=Topline!D159),0)),"n/a")</f>
        <v>4.7852950225231696</v>
      </c>
      <c r="F159" s="77">
        <f t="array" ref="F159">IFERROR(INDEX(DATA!$M$133:$M$368,MATCH(1,(DATA!$D$133:$D$368=Topline!B159)*(DATA!$E$133:$E$368=Topline!D159),0)),"n/a")</f>
        <v>-2.6908910872084999E-2</v>
      </c>
      <c r="G159" s="87">
        <f t="array" ref="G159">IFERROR(INDEX(DATA!$V$133:$V$368,MATCH(1,(DATA!$D$133:$D$368=Topline!B159)*(DATA!$E$133:$E$368=Topline!D159),0)),"n/a")</f>
        <v>4.7000664097932603</v>
      </c>
      <c r="H159" s="77">
        <f t="array" ref="H159">IFERROR(INDEX(DATA!$W$133:$W$368,MATCH(1,(DATA!$D$133:$D$368=Topline!B159)*(DATA!$E$133:$E$368=Topline!D159),0)),"n/a")</f>
        <v>-3.8629298215677801E-2</v>
      </c>
      <c r="I159" s="87">
        <f t="array" ref="I159">IFERROR(INDEX(DATA!$AF$133:$AF$368,MATCH(1,(DATA!$D$133:$D$368=Topline!B159)*(DATA!$E$133:$E$368=Topline!D159),0)),"n/a")</f>
        <v>4.6781592653178397</v>
      </c>
      <c r="J159" s="77">
        <f t="array" ref="J159">IFERROR(INDEX(DATA!$AG$133:$AG$368,MATCH(1,(DATA!$D$133:$D$368=Topline!B159)*(DATA!$E$133:$E$368=Topline!D159),0)),"n/a")</f>
        <v>-3.4073026874971199E-2</v>
      </c>
      <c r="K159" s="87">
        <f t="array" ref="K159">IFERROR(INDEX(DATA!$AP$133:$AP$368,MATCH(1,(DATA!$D$133:$D$368=Topline!B159)*(DATA!$E$133:$E$368=Topline!D159),0)),"n/a")</f>
        <v>4.7711393203923498</v>
      </c>
      <c r="L159" s="77">
        <f t="array" ref="L159">IFERROR(INDEX(DATA!$AQ$133:$AQ$368,MATCH(1,(DATA!$D$133:$D$368=Topline!B159)*(DATA!$E$133:$E$368=Topline!D159),0)),"n/a")</f>
        <v>-1.8284173169729401E-2</v>
      </c>
      <c r="R159" s="66"/>
      <c r="S159" s="66"/>
      <c r="T159" s="66"/>
      <c r="U159" s="66"/>
      <c r="V159" s="66"/>
      <c r="W159" s="66"/>
      <c r="X159" s="66"/>
      <c r="Y159" s="66"/>
    </row>
    <row r="160" spans="1:25" x14ac:dyDescent="0.2">
      <c r="A160" s="75" t="s">
        <v>19</v>
      </c>
      <c r="B160" s="66" t="s">
        <v>11</v>
      </c>
      <c r="C160" s="66" t="s">
        <v>10</v>
      </c>
      <c r="D160" s="66" t="s">
        <v>322</v>
      </c>
      <c r="E160" s="87">
        <f t="array" ref="E160">IFERROR(INDEX(DATA!$L$133:$L$368,MATCH(1,(DATA!$D$133:$D$368=Topline!B160)*(DATA!$E$133:$E$368=Topline!D160),0)),"n/a")</f>
        <v>4.1583478326477099</v>
      </c>
      <c r="F160" s="77">
        <f t="array" ref="F160">IFERROR(INDEX(DATA!$M$133:$M$368,MATCH(1,(DATA!$D$133:$D$368=Topline!B160)*(DATA!$E$133:$E$368=Topline!D160),0)),"n/a")</f>
        <v>2.3491987765015599E-3</v>
      </c>
      <c r="G160" s="87">
        <f t="array" ref="G160">IFERROR(INDEX(DATA!$V$133:$V$368,MATCH(1,(DATA!$D$133:$D$368=Topline!B160)*(DATA!$E$133:$E$368=Topline!D160),0)),"n/a")</f>
        <v>4.0244604818060399</v>
      </c>
      <c r="H160" s="77">
        <f t="array" ref="H160">IFERROR(INDEX(DATA!$W$133:$W$368,MATCH(1,(DATA!$D$133:$D$368=Topline!B160)*(DATA!$E$133:$E$368=Topline!D160),0)),"n/a")</f>
        <v>-1.30422646502817E-2</v>
      </c>
      <c r="I160" s="87">
        <f t="array" ref="I160">IFERROR(INDEX(DATA!$AF$133:$AF$368,MATCH(1,(DATA!$D$133:$D$368=Topline!B160)*(DATA!$E$133:$E$368=Topline!D160),0)),"n/a")</f>
        <v>3.99809864756577</v>
      </c>
      <c r="J160" s="77">
        <f t="array" ref="J160">IFERROR(INDEX(DATA!$AG$133:$AG$368,MATCH(1,(DATA!$D$133:$D$368=Topline!B160)*(DATA!$E$133:$E$368=Topline!D160),0)),"n/a")</f>
        <v>-3.6942887888080797E-2</v>
      </c>
      <c r="K160" s="87">
        <f t="array" ref="K160">IFERROR(INDEX(DATA!$AP$133:$AP$368,MATCH(1,(DATA!$D$133:$D$368=Topline!B160)*(DATA!$E$133:$E$368=Topline!D160),0)),"n/a")</f>
        <v>4.0320546999226297</v>
      </c>
      <c r="L160" s="77">
        <f t="array" ref="L160">IFERROR(INDEX(DATA!$AQ$133:$AQ$368,MATCH(1,(DATA!$D$133:$D$368=Topline!B160)*(DATA!$E$133:$E$368=Topline!D160),0)),"n/a")</f>
        <v>-4.1308905080298802E-2</v>
      </c>
      <c r="R160" s="66"/>
      <c r="S160" s="66"/>
      <c r="T160" s="66"/>
      <c r="U160" s="66"/>
      <c r="V160" s="66"/>
      <c r="W160" s="66"/>
      <c r="X160" s="66"/>
      <c r="Y160" s="66"/>
    </row>
    <row r="161" spans="1:25" x14ac:dyDescent="0.2">
      <c r="A161" s="75" t="s">
        <v>19</v>
      </c>
      <c r="B161" s="66" t="s">
        <v>11</v>
      </c>
      <c r="C161" s="66" t="s">
        <v>10</v>
      </c>
      <c r="D161" s="66" t="s">
        <v>323</v>
      </c>
      <c r="E161" s="87">
        <f t="array" ref="E161">IFERROR(INDEX(DATA!$L$133:$L$368,MATCH(1,(DATA!$D$133:$D$368=Topline!B161)*(DATA!$E$133:$E$368=Topline!D161),0)),"n/a")</f>
        <v>4.4879944468370798</v>
      </c>
      <c r="F161" s="77">
        <f t="array" ref="F161">IFERROR(INDEX(DATA!$M$133:$M$368,MATCH(1,(DATA!$D$133:$D$368=Topline!B161)*(DATA!$E$133:$E$368=Topline!D161),0)),"n/a")</f>
        <v>-6.4110045773046007E-2</v>
      </c>
      <c r="G161" s="87">
        <f t="array" ref="G161">IFERROR(INDEX(DATA!$V$133:$V$368,MATCH(1,(DATA!$D$133:$D$368=Topline!B161)*(DATA!$E$133:$E$368=Topline!D161),0)),"n/a")</f>
        <v>4.7128202501725101</v>
      </c>
      <c r="H161" s="77">
        <f t="array" ref="H161">IFERROR(INDEX(DATA!$W$133:$W$368,MATCH(1,(DATA!$D$133:$D$368=Topline!B161)*(DATA!$E$133:$E$368=Topline!D161),0)),"n/a")</f>
        <v>-1.1921414078483799E-2</v>
      </c>
      <c r="I161" s="87">
        <f t="array" ref="I161">IFERROR(INDEX(DATA!$AF$133:$AF$368,MATCH(1,(DATA!$D$133:$D$368=Topline!B161)*(DATA!$E$133:$E$368=Topline!D161),0)),"n/a")</f>
        <v>4.78485925394601</v>
      </c>
      <c r="J161" s="77">
        <f t="array" ref="J161">IFERROR(INDEX(DATA!$AG$133:$AG$368,MATCH(1,(DATA!$D$133:$D$368=Topline!B161)*(DATA!$E$133:$E$368=Topline!D161),0)),"n/a")</f>
        <v>2.19973698436979E-3</v>
      </c>
      <c r="K161" s="87">
        <f t="array" ref="K161">IFERROR(INDEX(DATA!$AP$133:$AP$368,MATCH(1,(DATA!$D$133:$D$368=Topline!B161)*(DATA!$E$133:$E$368=Topline!D161),0)),"n/a")</f>
        <v>4.8459531875440902</v>
      </c>
      <c r="L161" s="77">
        <f t="array" ref="L161">IFERROR(INDEX(DATA!$AQ$133:$AQ$368,MATCH(1,(DATA!$D$133:$D$368=Topline!B161)*(DATA!$E$133:$E$368=Topline!D161),0)),"n/a")</f>
        <v>2.1031006578423501E-2</v>
      </c>
      <c r="R161" s="66"/>
      <c r="S161" s="66"/>
      <c r="T161" s="66"/>
      <c r="U161" s="66"/>
      <c r="V161" s="66"/>
      <c r="W161" s="66"/>
      <c r="X161" s="66"/>
      <c r="Y161" s="66"/>
    </row>
    <row r="162" spans="1:25" x14ac:dyDescent="0.2">
      <c r="A162" s="75" t="s">
        <v>19</v>
      </c>
      <c r="B162" s="66" t="s">
        <v>11</v>
      </c>
      <c r="C162" s="66" t="s">
        <v>10</v>
      </c>
      <c r="D162" s="66" t="s">
        <v>324</v>
      </c>
      <c r="E162" s="87">
        <f t="array" ref="E162">IFERROR(INDEX(DATA!$L$133:$L$368,MATCH(1,(DATA!$D$133:$D$368=Topline!B162)*(DATA!$E$133:$E$368=Topline!D162),0)),"n/a")</f>
        <v>4.9477817180027603</v>
      </c>
      <c r="F162" s="77">
        <f t="array" ref="F162">IFERROR(INDEX(DATA!$M$133:$M$368,MATCH(1,(DATA!$D$133:$D$368=Topline!B162)*(DATA!$E$133:$E$368=Topline!D162),0)),"n/a")</f>
        <v>5.1420820162164198E-2</v>
      </c>
      <c r="G162" s="87">
        <f t="array" ref="G162">IFERROR(INDEX(DATA!$V$133:$V$368,MATCH(1,(DATA!$D$133:$D$368=Topline!B162)*(DATA!$E$133:$E$368=Topline!D162),0)),"n/a")</f>
        <v>4.91593378889368</v>
      </c>
      <c r="H162" s="77">
        <f t="array" ref="H162">IFERROR(INDEX(DATA!$W$133:$W$368,MATCH(1,(DATA!$D$133:$D$368=Topline!B162)*(DATA!$E$133:$E$368=Topline!D162),0)),"n/a")</f>
        <v>3.52355866035527E-2</v>
      </c>
      <c r="I162" s="87">
        <f t="array" ref="I162">IFERROR(INDEX(DATA!$AF$133:$AF$368,MATCH(1,(DATA!$D$133:$D$368=Topline!B162)*(DATA!$E$133:$E$368=Topline!D162),0)),"n/a")</f>
        <v>4.9122755387469601</v>
      </c>
      <c r="J162" s="77">
        <f t="array" ref="J162">IFERROR(INDEX(DATA!$AG$133:$AG$368,MATCH(1,(DATA!$D$133:$D$368=Topline!B162)*(DATA!$E$133:$E$368=Topline!D162),0)),"n/a")</f>
        <v>3.57032900004439E-2</v>
      </c>
      <c r="K162" s="87">
        <f t="array" ref="K162">IFERROR(INDEX(DATA!$AP$133:$AP$368,MATCH(1,(DATA!$D$133:$D$368=Topline!B162)*(DATA!$E$133:$E$368=Topline!D162),0)),"n/a")</f>
        <v>4.8693000713242496</v>
      </c>
      <c r="L162" s="77">
        <f t="array" ref="L162">IFERROR(INDEX(DATA!$AQ$133:$AQ$368,MATCH(1,(DATA!$D$133:$D$368=Topline!B162)*(DATA!$E$133:$E$368=Topline!D162),0)),"n/a")</f>
        <v>-4.9558875106354701E-4</v>
      </c>
      <c r="R162" s="66"/>
      <c r="S162" s="66"/>
      <c r="T162" s="66"/>
      <c r="U162" s="66"/>
      <c r="V162" s="66"/>
      <c r="W162" s="66"/>
      <c r="X162" s="66"/>
      <c r="Y162" s="66"/>
    </row>
    <row r="163" spans="1:25" x14ac:dyDescent="0.2">
      <c r="A163" s="75" t="s">
        <v>19</v>
      </c>
      <c r="B163" s="66" t="s">
        <v>11</v>
      </c>
      <c r="C163" s="66" t="s">
        <v>10</v>
      </c>
      <c r="D163" s="66" t="s">
        <v>325</v>
      </c>
      <c r="E163" s="87">
        <f t="array" ref="E163">IFERROR(INDEX(DATA!$L$133:$L$368,MATCH(1,(DATA!$D$133:$D$368=Topline!B163)*(DATA!$E$133:$E$368=Topline!D163),0)),"n/a")</f>
        <v>4.5619688179692597</v>
      </c>
      <c r="F163" s="77">
        <f t="array" ref="F163">IFERROR(INDEX(DATA!$M$133:$M$368,MATCH(1,(DATA!$D$133:$D$368=Topline!B163)*(DATA!$E$133:$E$368=Topline!D163),0)),"n/a")</f>
        <v>-3.4671673381162803E-2</v>
      </c>
      <c r="G163" s="87">
        <f t="array" ref="G163">IFERROR(INDEX(DATA!$V$133:$V$368,MATCH(1,(DATA!$D$133:$D$368=Topline!B163)*(DATA!$E$133:$E$368=Topline!D163),0)),"n/a")</f>
        <v>4.5842747898117597</v>
      </c>
      <c r="H163" s="77">
        <f t="array" ref="H163">IFERROR(INDEX(DATA!$W$133:$W$368,MATCH(1,(DATA!$D$133:$D$368=Topline!B163)*(DATA!$E$133:$E$368=Topline!D163),0)),"n/a")</f>
        <v>-2.83022735776313E-2</v>
      </c>
      <c r="I163" s="87">
        <f t="array" ref="I163">IFERROR(INDEX(DATA!$AF$133:$AF$368,MATCH(1,(DATA!$D$133:$D$368=Topline!B163)*(DATA!$E$133:$E$368=Topline!D163),0)),"n/a")</f>
        <v>4.5965954640069304</v>
      </c>
      <c r="J163" s="77">
        <f t="array" ref="J163">IFERROR(INDEX(DATA!$AG$133:$AG$368,MATCH(1,(DATA!$D$133:$D$368=Topline!B163)*(DATA!$E$133:$E$368=Topline!D163),0)),"n/a")</f>
        <v>-6.7772743418969697E-3</v>
      </c>
      <c r="K163" s="87">
        <f t="array" ref="K163">IFERROR(INDEX(DATA!$AP$133:$AP$368,MATCH(1,(DATA!$D$133:$D$368=Topline!B163)*(DATA!$E$133:$E$368=Topline!D163),0)),"n/a")</f>
        <v>4.63783864942459</v>
      </c>
      <c r="L163" s="77">
        <f t="array" ref="L163">IFERROR(INDEX(DATA!$AQ$133:$AQ$368,MATCH(1,(DATA!$D$133:$D$368=Topline!B163)*(DATA!$E$133:$E$368=Topline!D163),0)),"n/a")</f>
        <v>-1.40505019015541E-2</v>
      </c>
      <c r="R163" s="66"/>
      <c r="S163" s="66"/>
      <c r="T163" s="66"/>
      <c r="U163" s="66"/>
      <c r="V163" s="66"/>
      <c r="W163" s="66"/>
      <c r="X163" s="66"/>
      <c r="Y163" s="66"/>
    </row>
    <row r="164" spans="1:25" x14ac:dyDescent="0.2">
      <c r="A164" s="75" t="s">
        <v>19</v>
      </c>
      <c r="B164" s="66" t="s">
        <v>11</v>
      </c>
      <c r="C164" s="66" t="s">
        <v>10</v>
      </c>
      <c r="D164" s="66" t="s">
        <v>326</v>
      </c>
      <c r="E164" s="87">
        <f t="array" ref="E164">IFERROR(INDEX(DATA!$L$133:$L$368,MATCH(1,(DATA!$D$133:$D$368=Topline!B164)*(DATA!$E$133:$E$368=Topline!D164),0)),"n/a")</f>
        <v>4.3866552186082801</v>
      </c>
      <c r="F164" s="77">
        <f t="array" ref="F164">IFERROR(INDEX(DATA!$M$133:$M$368,MATCH(1,(DATA!$D$133:$D$368=Topline!B164)*(DATA!$E$133:$E$368=Topline!D164),0)),"n/a")</f>
        <v>2.4812830056410998E-2</v>
      </c>
      <c r="G164" s="87">
        <f t="array" ref="G164">IFERROR(INDEX(DATA!$V$133:$V$368,MATCH(1,(DATA!$D$133:$D$368=Topline!B164)*(DATA!$E$133:$E$368=Topline!D164),0)),"n/a")</f>
        <v>4.4013117027723503</v>
      </c>
      <c r="H164" s="77">
        <f t="array" ref="H164">IFERROR(INDEX(DATA!$W$133:$W$368,MATCH(1,(DATA!$D$133:$D$368=Topline!B164)*(DATA!$E$133:$E$368=Topline!D164),0)),"n/a")</f>
        <v>2.9904498296196898E-2</v>
      </c>
      <c r="I164" s="87">
        <f t="array" ref="I164">IFERROR(INDEX(DATA!$AF$133:$AF$368,MATCH(1,(DATA!$D$133:$D$368=Topline!B164)*(DATA!$E$133:$E$368=Topline!D164),0)),"n/a")</f>
        <v>4.4299782540128696</v>
      </c>
      <c r="J164" s="77">
        <f t="array" ref="J164">IFERROR(INDEX(DATA!$AG$133:$AG$368,MATCH(1,(DATA!$D$133:$D$368=Topline!B164)*(DATA!$E$133:$E$368=Topline!D164),0)),"n/a")</f>
        <v>3.8367411048483201E-2</v>
      </c>
      <c r="K164" s="87">
        <f t="array" ref="K164">IFERROR(INDEX(DATA!$AP$133:$AP$368,MATCH(1,(DATA!$D$133:$D$368=Topline!B164)*(DATA!$E$133:$E$368=Topline!D164),0)),"n/a")</f>
        <v>4.3856020410400598</v>
      </c>
      <c r="L164" s="77">
        <f t="array" ref="L164">IFERROR(INDEX(DATA!$AQ$133:$AQ$368,MATCH(1,(DATA!$D$133:$D$368=Topline!B164)*(DATA!$E$133:$E$368=Topline!D164),0)),"n/a")</f>
        <v>1.4880555131877001E-2</v>
      </c>
      <c r="R164" s="66"/>
      <c r="S164" s="66"/>
      <c r="T164" s="66"/>
      <c r="U164" s="66"/>
      <c r="V164" s="66"/>
      <c r="W164" s="66"/>
      <c r="X164" s="66"/>
      <c r="Y164" s="66"/>
    </row>
    <row r="165" spans="1:25" x14ac:dyDescent="0.2">
      <c r="A165" s="75" t="s">
        <v>19</v>
      </c>
      <c r="B165" s="66" t="s">
        <v>11</v>
      </c>
      <c r="C165" s="66" t="s">
        <v>10</v>
      </c>
      <c r="D165" s="66" t="s">
        <v>327</v>
      </c>
      <c r="E165" s="87">
        <f t="array" ref="E165">IFERROR(INDEX(DATA!$L$133:$L$368,MATCH(1,(DATA!$D$133:$D$368=Topline!B165)*(DATA!$E$133:$E$368=Topline!D165),0)),"n/a")</f>
        <v>4.5251731330735101</v>
      </c>
      <c r="F165" s="77">
        <f t="array" ref="F165">IFERROR(INDEX(DATA!$M$133:$M$368,MATCH(1,(DATA!$D$133:$D$368=Topline!B165)*(DATA!$E$133:$E$368=Topline!D165),0)),"n/a")</f>
        <v>-1.0354404794278901E-2</v>
      </c>
      <c r="G165" s="87">
        <f t="array" ref="G165">IFERROR(INDEX(DATA!$V$133:$V$368,MATCH(1,(DATA!$D$133:$D$368=Topline!B165)*(DATA!$E$133:$E$368=Topline!D165),0)),"n/a")</f>
        <v>4.4759141824453597</v>
      </c>
      <c r="H165" s="77">
        <f t="array" ref="H165">IFERROR(INDEX(DATA!$W$133:$W$368,MATCH(1,(DATA!$D$133:$D$368=Topline!B165)*(DATA!$E$133:$E$368=Topline!D165),0)),"n/a")</f>
        <v>-9.3717143171139199E-3</v>
      </c>
      <c r="I165" s="87">
        <f t="array" ref="I165">IFERROR(INDEX(DATA!$AF$133:$AF$368,MATCH(1,(DATA!$D$133:$D$368=Topline!B165)*(DATA!$E$133:$E$368=Topline!D165),0)),"n/a")</f>
        <v>4.4898493278686598</v>
      </c>
      <c r="J165" s="77">
        <f t="array" ref="J165">IFERROR(INDEX(DATA!$AG$133:$AG$368,MATCH(1,(DATA!$D$133:$D$368=Topline!B165)*(DATA!$E$133:$E$368=Topline!D165),0)),"n/a")</f>
        <v>-6.2811548470164099E-3</v>
      </c>
      <c r="K165" s="87">
        <f t="array" ref="K165">IFERROR(INDEX(DATA!$AP$133:$AP$368,MATCH(1,(DATA!$D$133:$D$368=Topline!B165)*(DATA!$E$133:$E$368=Topline!D165),0)),"n/a")</f>
        <v>4.5115381554604799</v>
      </c>
      <c r="L165" s="77">
        <f t="array" ref="L165">IFERROR(INDEX(DATA!$AQ$133:$AQ$368,MATCH(1,(DATA!$D$133:$D$368=Topline!B165)*(DATA!$E$133:$E$368=Topline!D165),0)),"n/a")</f>
        <v>-5.9922392524233304E-3</v>
      </c>
      <c r="R165" s="66"/>
      <c r="S165" s="66"/>
      <c r="T165" s="66"/>
      <c r="U165" s="66"/>
      <c r="V165" s="66"/>
      <c r="W165" s="66"/>
      <c r="X165" s="66"/>
      <c r="Y165" s="66"/>
    </row>
    <row r="166" spans="1:25" x14ac:dyDescent="0.2">
      <c r="A166" s="75"/>
      <c r="E166" s="80"/>
      <c r="F166" s="77"/>
      <c r="G166" s="89"/>
      <c r="H166" s="77"/>
      <c r="I166" s="89"/>
      <c r="J166" s="82"/>
      <c r="K166" s="89"/>
      <c r="L166" s="77"/>
      <c r="R166" s="66"/>
      <c r="S166" s="66"/>
      <c r="T166" s="66"/>
      <c r="U166" s="66"/>
      <c r="V166" s="66"/>
      <c r="W166" s="66"/>
      <c r="X166" s="66"/>
      <c r="Y166" s="66"/>
    </row>
    <row r="167" spans="1:25" x14ac:dyDescent="0.2">
      <c r="A167" s="75" t="s">
        <v>19</v>
      </c>
      <c r="B167" s="66" t="s">
        <v>11</v>
      </c>
      <c r="C167" s="66" t="s">
        <v>26</v>
      </c>
      <c r="D167" s="66" t="s">
        <v>319</v>
      </c>
      <c r="E167" s="87">
        <f t="array" ref="E167">IFERROR(INDEX(DATA!$N$133:$N$368,MATCH(1,(DATA!$D$133:$D$368=Topline!B167)*(DATA!$E$133:$E$368=Topline!D167),0)),"n/a")</f>
        <v>2.7399712991377401</v>
      </c>
      <c r="F167" s="77">
        <f t="array" ref="F167">IFERROR(INDEX(DATA!$O$133:$O$368,MATCH(1,(DATA!$D$133:$D$368=Topline!B167)*(DATA!$E$133:$E$368=Topline!D167),0)),"n/a")</f>
        <v>-1.1542070745129E-2</v>
      </c>
      <c r="G167" s="87">
        <f t="array" ref="G167">IFERROR(INDEX(DATA!$X$133:$X$368,MATCH(1,(DATA!$D$133:$D$368=Topline!B167)*(DATA!$E$133:$E$368=Topline!D167),0)),"n/a")</f>
        <v>2.77048027139899</v>
      </c>
      <c r="H167" s="77">
        <f t="array" ref="H167">IFERROR(INDEX(DATA!$Y$133:$Y$368,MATCH(1,(DATA!$D$133:$D$368=Topline!B167)*(DATA!$E$133:$E$368=Topline!D167),0)),"n/a")</f>
        <v>6.9472074484238601E-3</v>
      </c>
      <c r="I167" s="87">
        <f t="array" ref="I167">IFERROR(INDEX(DATA!$AH$133:$AH$368,MATCH(1,(DATA!$D$133:$D$368=Topline!B167)*(DATA!$E$133:$E$368=Topline!D167),0)),"n/a")</f>
        <v>2.8148164882734101</v>
      </c>
      <c r="J167" s="77">
        <f t="array" ref="J167">IFERROR(INDEX(DATA!$AI$133:$AI$368,MATCH(1,(DATA!$D$133:$D$368=Topline!B167)*(DATA!$E$133:$E$368=Topline!D167),0)),"n/a")</f>
        <v>2.4610784755720899E-2</v>
      </c>
      <c r="K167" s="87">
        <f t="array" ref="K167">IFERROR(INDEX(DATA!$AR$133:$AR$368,MATCH(1,(DATA!$D$133:$D$368=Topline!B167)*(DATA!$E$133:$E$368=Topline!D167),0)),"n/a")</f>
        <v>2.7738086748410402</v>
      </c>
      <c r="L167" s="77">
        <f t="array" ref="L167">IFERROR(INDEX(DATA!$AS$133:$AS$368,MATCH(1,(DATA!$D$133:$D$368=Topline!B167)*(DATA!$E$133:$E$368=Topline!D167),0)),"n/a")</f>
        <v>2.76182897282247E-2</v>
      </c>
      <c r="R167" s="66"/>
      <c r="S167" s="66"/>
      <c r="T167" s="66"/>
      <c r="U167" s="66"/>
      <c r="V167" s="66"/>
      <c r="W167" s="66"/>
      <c r="X167" s="66"/>
      <c r="Y167" s="66"/>
    </row>
    <row r="168" spans="1:25" x14ac:dyDescent="0.2">
      <c r="A168" s="75" t="s">
        <v>19</v>
      </c>
      <c r="B168" s="66" t="s">
        <v>11</v>
      </c>
      <c r="C168" s="66" t="s">
        <v>26</v>
      </c>
      <c r="D168" s="66" t="s">
        <v>320</v>
      </c>
      <c r="E168" s="87">
        <f t="array" ref="E168">IFERROR(INDEX(DATA!$N$133:$N$368,MATCH(1,(DATA!$D$133:$D$368=Topline!B168)*(DATA!$E$133:$E$368=Topline!D168),0)),"n/a")</f>
        <v>2.4926240454261199</v>
      </c>
      <c r="F168" s="77">
        <f t="array" ref="F168">IFERROR(INDEX(DATA!$O$133:$O$368,MATCH(1,(DATA!$D$133:$D$368=Topline!B168)*(DATA!$E$133:$E$368=Topline!D168),0)),"n/a")</f>
        <v>7.91507171472061E-3</v>
      </c>
      <c r="G168" s="87">
        <f t="array" ref="G168">IFERROR(INDEX(DATA!$X$133:$X$368,MATCH(1,(DATA!$D$133:$D$368=Topline!B168)*(DATA!$E$133:$E$368=Topline!D168),0)),"n/a")</f>
        <v>2.3530101204568998</v>
      </c>
      <c r="H168" s="77">
        <f t="array" ref="H168">IFERROR(INDEX(DATA!$Y$133:$Y$368,MATCH(1,(DATA!$D$133:$D$368=Topline!B168)*(DATA!$E$133:$E$368=Topline!D168),0)),"n/a")</f>
        <v>-4.9267806281072801E-3</v>
      </c>
      <c r="I168" s="87">
        <f t="array" ref="I168">IFERROR(INDEX(DATA!$AH$133:$AH$368,MATCH(1,(DATA!$D$133:$D$368=Topline!B168)*(DATA!$E$133:$E$368=Topline!D168),0)),"n/a")</f>
        <v>2.36746693144902</v>
      </c>
      <c r="J168" s="77">
        <f t="array" ref="J168">IFERROR(INDEX(DATA!$AI$133:$AI$368,MATCH(1,(DATA!$D$133:$D$368=Topline!B168)*(DATA!$E$133:$E$368=Topline!D168),0)),"n/a")</f>
        <v>-5.0031808884673E-3</v>
      </c>
      <c r="K168" s="87">
        <f t="array" ref="K168">IFERROR(INDEX(DATA!$AR$133:$AR$368,MATCH(1,(DATA!$D$133:$D$368=Topline!B168)*(DATA!$E$133:$E$368=Topline!D168),0)),"n/a")</f>
        <v>2.3613165103835998</v>
      </c>
      <c r="L168" s="77">
        <f t="array" ref="L168">IFERROR(INDEX(DATA!$AS$133:$AS$368,MATCH(1,(DATA!$D$133:$D$368=Topline!B168)*(DATA!$E$133:$E$368=Topline!D168),0)),"n/a")</f>
        <v>2.66855133926561E-2</v>
      </c>
      <c r="R168" s="66"/>
      <c r="S168" s="66"/>
      <c r="T168" s="66"/>
      <c r="U168" s="66"/>
      <c r="V168" s="66"/>
      <c r="W168" s="66"/>
      <c r="X168" s="66"/>
      <c r="Y168" s="66"/>
    </row>
    <row r="169" spans="1:25" x14ac:dyDescent="0.2">
      <c r="A169" s="75" t="s">
        <v>19</v>
      </c>
      <c r="B169" s="66" t="s">
        <v>11</v>
      </c>
      <c r="C169" s="66" t="s">
        <v>26</v>
      </c>
      <c r="D169" s="66" t="s">
        <v>321</v>
      </c>
      <c r="E169" s="87">
        <f t="array" ref="E169">IFERROR(INDEX(DATA!$N$133:$N$368,MATCH(1,(DATA!$D$133:$D$368=Topline!B169)*(DATA!$E$133:$E$368=Topline!D169),0)),"n/a")</f>
        <v>2.6812283454867401</v>
      </c>
      <c r="F169" s="77">
        <f t="array" ref="F169">IFERROR(INDEX(DATA!$O$133:$O$368,MATCH(1,(DATA!$D$133:$D$368=Topline!B169)*(DATA!$E$133:$E$368=Topline!D169),0)),"n/a")</f>
        <v>1.6518207600030799E-2</v>
      </c>
      <c r="G169" s="87">
        <f t="array" ref="G169">IFERROR(INDEX(DATA!$X$133:$X$368,MATCH(1,(DATA!$D$133:$D$368=Topline!B169)*(DATA!$E$133:$E$368=Topline!D169),0)),"n/a")</f>
        <v>2.6461499510980899</v>
      </c>
      <c r="H169" s="77">
        <f t="array" ref="H169">IFERROR(INDEX(DATA!$Y$133:$Y$368,MATCH(1,(DATA!$D$133:$D$368=Topline!B169)*(DATA!$E$133:$E$368=Topline!D169),0)),"n/a")</f>
        <v>4.8418309130999803E-3</v>
      </c>
      <c r="I169" s="87">
        <f t="array" ref="I169">IFERROR(INDEX(DATA!$AH$133:$AH$368,MATCH(1,(DATA!$D$133:$D$368=Topline!B169)*(DATA!$E$133:$E$368=Topline!D169),0)),"n/a")</f>
        <v>2.6277289404940798</v>
      </c>
      <c r="J169" s="77">
        <f t="array" ref="J169">IFERROR(INDEX(DATA!$AI$133:$AI$368,MATCH(1,(DATA!$D$133:$D$368=Topline!B169)*(DATA!$E$133:$E$368=Topline!D169),0)),"n/a")</f>
        <v>9.0352135922549606E-3</v>
      </c>
      <c r="K169" s="87">
        <f t="array" ref="K169">IFERROR(INDEX(DATA!$AR$133:$AR$368,MATCH(1,(DATA!$D$133:$D$368=Topline!B169)*(DATA!$E$133:$E$368=Topline!D169),0)),"n/a")</f>
        <v>2.6252633406576602</v>
      </c>
      <c r="L169" s="77">
        <f t="array" ref="L169">IFERROR(INDEX(DATA!$AS$133:$AS$368,MATCH(1,(DATA!$D$133:$D$368=Topline!B169)*(DATA!$E$133:$E$368=Topline!D169),0)),"n/a")</f>
        <v>2.00795361519285E-2</v>
      </c>
      <c r="R169" s="66"/>
      <c r="S169" s="66"/>
      <c r="T169" s="66"/>
      <c r="U169" s="66"/>
      <c r="V169" s="66"/>
      <c r="W169" s="66"/>
      <c r="X169" s="66"/>
      <c r="Y169" s="66"/>
    </row>
    <row r="170" spans="1:25" x14ac:dyDescent="0.2">
      <c r="A170" s="75" t="s">
        <v>19</v>
      </c>
      <c r="B170" s="66" t="s">
        <v>11</v>
      </c>
      <c r="C170" s="66" t="s">
        <v>26</v>
      </c>
      <c r="D170" s="66" t="s">
        <v>322</v>
      </c>
      <c r="E170" s="87">
        <f t="array" ref="E170">IFERROR(INDEX(DATA!$N$133:$N$368,MATCH(1,(DATA!$D$133:$D$368=Topline!B170)*(DATA!$E$133:$E$368=Topline!D170),0)),"n/a")</f>
        <v>2.6783796951221501</v>
      </c>
      <c r="F170" s="77">
        <f t="array" ref="F170">IFERROR(INDEX(DATA!$O$133:$O$368,MATCH(1,(DATA!$D$133:$D$368=Topline!B170)*(DATA!$E$133:$E$368=Topline!D170),0)),"n/a")</f>
        <v>2.8507525006451599E-2</v>
      </c>
      <c r="G170" s="87">
        <f t="array" ref="G170">IFERROR(INDEX(DATA!$X$133:$X$368,MATCH(1,(DATA!$D$133:$D$368=Topline!B170)*(DATA!$E$133:$E$368=Topline!D170),0)),"n/a")</f>
        <v>2.5923367883875699</v>
      </c>
      <c r="H170" s="77">
        <f t="array" ref="H170">IFERROR(INDEX(DATA!$Y$133:$Y$368,MATCH(1,(DATA!$D$133:$D$368=Topline!B170)*(DATA!$E$133:$E$368=Topline!D170),0)),"n/a")</f>
        <v>1.8314008792309201E-2</v>
      </c>
      <c r="I170" s="87">
        <f t="array" ref="I170">IFERROR(INDEX(DATA!$AH$133:$AH$368,MATCH(1,(DATA!$D$133:$D$368=Topline!B170)*(DATA!$E$133:$E$368=Topline!D170),0)),"n/a")</f>
        <v>2.5609025163016899</v>
      </c>
      <c r="J170" s="77">
        <f t="array" ref="J170">IFERROR(INDEX(DATA!$AI$133:$AI$368,MATCH(1,(DATA!$D$133:$D$368=Topline!B170)*(DATA!$E$133:$E$368=Topline!D170),0)),"n/a")</f>
        <v>1.8911836498486E-2</v>
      </c>
      <c r="K170" s="87">
        <f t="array" ref="K170">IFERROR(INDEX(DATA!$AR$133:$AR$368,MATCH(1,(DATA!$D$133:$D$368=Topline!B170)*(DATA!$E$133:$E$368=Topline!D170),0)),"n/a")</f>
        <v>2.5883577367116599</v>
      </c>
      <c r="L170" s="77">
        <f t="array" ref="L170">IFERROR(INDEX(DATA!$AS$133:$AS$368,MATCH(1,(DATA!$D$133:$D$368=Topline!B170)*(DATA!$E$133:$E$368=Topline!D170),0)),"n/a")</f>
        <v>2.0162962150748798E-2</v>
      </c>
      <c r="R170" s="66"/>
      <c r="S170" s="66"/>
      <c r="T170" s="66"/>
      <c r="U170" s="66"/>
      <c r="V170" s="66"/>
      <c r="W170" s="66"/>
      <c r="X170" s="66"/>
      <c r="Y170" s="66"/>
    </row>
    <row r="171" spans="1:25" x14ac:dyDescent="0.2">
      <c r="A171" s="75" t="s">
        <v>19</v>
      </c>
      <c r="B171" s="66" t="s">
        <v>11</v>
      </c>
      <c r="C171" s="66" t="s">
        <v>26</v>
      </c>
      <c r="D171" s="66" t="s">
        <v>323</v>
      </c>
      <c r="E171" s="87">
        <f t="array" ref="E171">IFERROR(INDEX(DATA!$N$133:$N$368,MATCH(1,(DATA!$D$133:$D$368=Topline!B171)*(DATA!$E$133:$E$368=Topline!D171),0)),"n/a")</f>
        <v>2.44188728684373</v>
      </c>
      <c r="F171" s="77">
        <f t="array" ref="F171">IFERROR(INDEX(DATA!$O$133:$O$368,MATCH(1,(DATA!$D$133:$D$368=Topline!B171)*(DATA!$E$133:$E$368=Topline!D171),0)),"n/a")</f>
        <v>-9.4038209085466798E-2</v>
      </c>
      <c r="G171" s="87">
        <f t="array" ref="G171">IFERROR(INDEX(DATA!$X$133:$X$368,MATCH(1,(DATA!$D$133:$D$368=Topline!B171)*(DATA!$E$133:$E$368=Topline!D171),0)),"n/a")</f>
        <v>2.6064135063001901</v>
      </c>
      <c r="H171" s="77">
        <f t="array" ref="H171">IFERROR(INDEX(DATA!$Y$133:$Y$368,MATCH(1,(DATA!$D$133:$D$368=Topline!B171)*(DATA!$E$133:$E$368=Topline!D171),0)),"n/a")</f>
        <v>-2.01377370824612E-2</v>
      </c>
      <c r="I171" s="87">
        <f t="array" ref="I171">IFERROR(INDEX(DATA!$AH$133:$AH$368,MATCH(1,(DATA!$D$133:$D$368=Topline!B171)*(DATA!$E$133:$E$368=Topline!D171),0)),"n/a")</f>
        <v>2.6579695704682398</v>
      </c>
      <c r="J171" s="77">
        <f t="array" ref="J171">IFERROR(INDEX(DATA!$AI$133:$AI$368,MATCH(1,(DATA!$D$133:$D$368=Topline!B171)*(DATA!$E$133:$E$368=Topline!D171),0)),"n/a")</f>
        <v>7.0087225587912296E-4</v>
      </c>
      <c r="K171" s="87">
        <f t="array" ref="K171">IFERROR(INDEX(DATA!$AR$133:$AR$368,MATCH(1,(DATA!$D$133:$D$368=Topline!B171)*(DATA!$E$133:$E$368=Topline!D171),0)),"n/a")</f>
        <v>2.6403473666116599</v>
      </c>
      <c r="L171" s="77">
        <f t="array" ref="L171">IFERROR(INDEX(DATA!$AS$133:$AS$368,MATCH(1,(DATA!$D$133:$D$368=Topline!B171)*(DATA!$E$133:$E$368=Topline!D171),0)),"n/a")</f>
        <v>2.3271208682993001E-2</v>
      </c>
      <c r="R171" s="66"/>
      <c r="S171" s="66"/>
      <c r="T171" s="66"/>
      <c r="U171" s="66"/>
      <c r="V171" s="66"/>
      <c r="W171" s="66"/>
      <c r="X171" s="66"/>
      <c r="Y171" s="66"/>
    </row>
    <row r="172" spans="1:25" x14ac:dyDescent="0.2">
      <c r="A172" s="75" t="s">
        <v>19</v>
      </c>
      <c r="B172" s="66" t="s">
        <v>11</v>
      </c>
      <c r="C172" s="66" t="s">
        <v>26</v>
      </c>
      <c r="D172" s="66" t="s">
        <v>324</v>
      </c>
      <c r="E172" s="87">
        <f t="array" ref="E172">IFERROR(INDEX(DATA!$N$133:$N$368,MATCH(1,(DATA!$D$133:$D$368=Topline!B172)*(DATA!$E$133:$E$368=Topline!D172),0)),"n/a")</f>
        <v>3.0574768213650998</v>
      </c>
      <c r="F172" s="77">
        <f t="array" ref="F172">IFERROR(INDEX(DATA!$O$133:$O$368,MATCH(1,(DATA!$D$133:$D$368=Topline!B172)*(DATA!$E$133:$E$368=Topline!D172),0)),"n/a")</f>
        <v>4.4307963734125398E-2</v>
      </c>
      <c r="G172" s="87">
        <f t="array" ref="G172">IFERROR(INDEX(DATA!$X$133:$X$368,MATCH(1,(DATA!$D$133:$D$368=Topline!B172)*(DATA!$E$133:$E$368=Topline!D172),0)),"n/a")</f>
        <v>3.0084669718602699</v>
      </c>
      <c r="H172" s="77">
        <f t="array" ref="H172">IFERROR(INDEX(DATA!$Y$133:$Y$368,MATCH(1,(DATA!$D$133:$D$368=Topline!B172)*(DATA!$E$133:$E$368=Topline!D172),0)),"n/a")</f>
        <v>2.1954780492864999E-2</v>
      </c>
      <c r="I172" s="87">
        <f t="array" ref="I172">IFERROR(INDEX(DATA!$AH$133:$AH$368,MATCH(1,(DATA!$D$133:$D$368=Topline!B172)*(DATA!$E$133:$E$368=Topline!D172),0)),"n/a")</f>
        <v>3.01689171255431</v>
      </c>
      <c r="J172" s="77">
        <f t="array" ref="J172">IFERROR(INDEX(DATA!$AI$133:$AI$368,MATCH(1,(DATA!$D$133:$D$368=Topline!B172)*(DATA!$E$133:$E$368=Topline!D172),0)),"n/a")</f>
        <v>3.05360058221428E-2</v>
      </c>
      <c r="K172" s="87">
        <f t="array" ref="K172">IFERROR(INDEX(DATA!$AR$133:$AR$368,MATCH(1,(DATA!$D$133:$D$368=Topline!B172)*(DATA!$E$133:$E$368=Topline!D172),0)),"n/a")</f>
        <v>2.9859771684770098</v>
      </c>
      <c r="L172" s="77">
        <f t="array" ref="L172">IFERROR(INDEX(DATA!$AS$133:$AS$368,MATCH(1,(DATA!$D$133:$D$368=Topline!B172)*(DATA!$E$133:$E$368=Topline!D172),0)),"n/a")</f>
        <v>3.1773961005531502E-2</v>
      </c>
      <c r="R172" s="66"/>
      <c r="S172" s="66"/>
      <c r="T172" s="66"/>
      <c r="U172" s="66"/>
      <c r="V172" s="66"/>
      <c r="W172" s="66"/>
      <c r="X172" s="66"/>
      <c r="Y172" s="66"/>
    </row>
    <row r="173" spans="1:25" x14ac:dyDescent="0.2">
      <c r="A173" s="75" t="s">
        <v>19</v>
      </c>
      <c r="B173" s="66" t="s">
        <v>11</v>
      </c>
      <c r="C173" s="66" t="s">
        <v>26</v>
      </c>
      <c r="D173" s="66" t="s">
        <v>325</v>
      </c>
      <c r="E173" s="87">
        <f t="array" ref="E173">IFERROR(INDEX(DATA!$N$133:$N$368,MATCH(1,(DATA!$D$133:$D$368=Topline!B173)*(DATA!$E$133:$E$368=Topline!D173),0)),"n/a")</f>
        <v>2.4418857880310099</v>
      </c>
      <c r="F173" s="77">
        <f t="array" ref="F173">IFERROR(INDEX(DATA!$O$133:$O$368,MATCH(1,(DATA!$D$133:$D$368=Topline!B173)*(DATA!$E$133:$E$368=Topline!D173),0)),"n/a")</f>
        <v>-2.6106173572969099E-2</v>
      </c>
      <c r="G173" s="87">
        <f t="array" ref="G173">IFERROR(INDEX(DATA!$X$133:$X$368,MATCH(1,(DATA!$D$133:$D$368=Topline!B173)*(DATA!$E$133:$E$368=Topline!D173),0)),"n/a")</f>
        <v>2.4467654405072601</v>
      </c>
      <c r="H173" s="77">
        <f t="array" ref="H173">IFERROR(INDEX(DATA!$Y$133:$Y$368,MATCH(1,(DATA!$D$133:$D$368=Topline!B173)*(DATA!$E$133:$E$368=Topline!D173),0)),"n/a")</f>
        <v>-1.3037265795973901E-2</v>
      </c>
      <c r="I173" s="87">
        <f t="array" ref="I173">IFERROR(INDEX(DATA!$AH$133:$AH$368,MATCH(1,(DATA!$D$133:$D$368=Topline!B173)*(DATA!$E$133:$E$368=Topline!D173),0)),"n/a")</f>
        <v>2.4522419298196798</v>
      </c>
      <c r="J173" s="77">
        <f t="array" ref="J173">IFERROR(INDEX(DATA!$AI$133:$AI$368,MATCH(1,(DATA!$D$133:$D$368=Topline!B173)*(DATA!$E$133:$E$368=Topline!D173),0)),"n/a")</f>
        <v>8.8490776059102806E-3</v>
      </c>
      <c r="K173" s="87">
        <f t="array" ref="K173">IFERROR(INDEX(DATA!$AR$133:$AR$368,MATCH(1,(DATA!$D$133:$D$368=Topline!B173)*(DATA!$E$133:$E$368=Topline!D173),0)),"n/a")</f>
        <v>2.45296244689272</v>
      </c>
      <c r="L173" s="77">
        <f t="array" ref="L173">IFERROR(INDEX(DATA!$AS$133:$AS$368,MATCH(1,(DATA!$D$133:$D$368=Topline!B173)*(DATA!$E$133:$E$368=Topline!D173),0)),"n/a")</f>
        <v>9.7430945727238795E-3</v>
      </c>
      <c r="R173" s="66"/>
      <c r="S173" s="66"/>
      <c r="T173" s="66"/>
      <c r="U173" s="66"/>
      <c r="V173" s="66"/>
      <c r="W173" s="66"/>
      <c r="X173" s="66"/>
      <c r="Y173" s="66"/>
    </row>
    <row r="174" spans="1:25" x14ac:dyDescent="0.2">
      <c r="A174" s="75" t="s">
        <v>19</v>
      </c>
      <c r="B174" s="66" t="s">
        <v>11</v>
      </c>
      <c r="C174" s="66" t="s">
        <v>26</v>
      </c>
      <c r="D174" s="66" t="s">
        <v>326</v>
      </c>
      <c r="E174" s="87">
        <f t="array" ref="E174">IFERROR(INDEX(DATA!$N$133:$N$368,MATCH(1,(DATA!$D$133:$D$368=Topline!B174)*(DATA!$E$133:$E$368=Topline!D174),0)),"n/a")</f>
        <v>2.527940906999</v>
      </c>
      <c r="F174" s="77">
        <f t="array" ref="F174">IFERROR(INDEX(DATA!$O$133:$O$368,MATCH(1,(DATA!$D$133:$D$368=Topline!B174)*(DATA!$E$133:$E$368=Topline!D174),0)),"n/a")</f>
        <v>2.52488353308928E-2</v>
      </c>
      <c r="G174" s="87">
        <f t="array" ref="G174">IFERROR(INDEX(DATA!$X$133:$X$368,MATCH(1,(DATA!$D$133:$D$368=Topline!B174)*(DATA!$E$133:$E$368=Topline!D174),0)),"n/a")</f>
        <v>2.53742243157527</v>
      </c>
      <c r="H174" s="77">
        <f t="array" ref="H174">IFERROR(INDEX(DATA!$Y$133:$Y$368,MATCH(1,(DATA!$D$133:$D$368=Topline!B174)*(DATA!$E$133:$E$368=Topline!D174),0)),"n/a")</f>
        <v>3.5190337479342297E-2</v>
      </c>
      <c r="I174" s="87">
        <f t="array" ref="I174">IFERROR(INDEX(DATA!$AH$133:$AH$368,MATCH(1,(DATA!$D$133:$D$368=Topline!B174)*(DATA!$E$133:$E$368=Topline!D174),0)),"n/a")</f>
        <v>2.5533470830783802</v>
      </c>
      <c r="J174" s="77">
        <f t="array" ref="J174">IFERROR(INDEX(DATA!$AI$133:$AI$368,MATCH(1,(DATA!$D$133:$D$368=Topline!B174)*(DATA!$E$133:$E$368=Topline!D174),0)),"n/a")</f>
        <v>4.4761085257285997E-2</v>
      </c>
      <c r="K174" s="87">
        <f t="array" ref="K174">IFERROR(INDEX(DATA!$AR$133:$AR$368,MATCH(1,(DATA!$D$133:$D$368=Topline!B174)*(DATA!$E$133:$E$368=Topline!D174),0)),"n/a")</f>
        <v>2.50940391111688</v>
      </c>
      <c r="L174" s="77">
        <f t="array" ref="L174">IFERROR(INDEX(DATA!$AS$133:$AS$368,MATCH(1,(DATA!$D$133:$D$368=Topline!B174)*(DATA!$E$133:$E$368=Topline!D174),0)),"n/a")</f>
        <v>2.2097452195992299E-2</v>
      </c>
      <c r="R174" s="66"/>
      <c r="S174" s="66"/>
      <c r="T174" s="66"/>
      <c r="U174" s="66"/>
      <c r="V174" s="66"/>
      <c r="W174" s="66"/>
      <c r="X174" s="66"/>
      <c r="Y174" s="66"/>
    </row>
    <row r="175" spans="1:25" x14ac:dyDescent="0.2">
      <c r="A175" s="75" t="s">
        <v>19</v>
      </c>
      <c r="B175" s="66" t="s">
        <v>11</v>
      </c>
      <c r="C175" s="66" t="s">
        <v>26</v>
      </c>
      <c r="D175" s="66" t="s">
        <v>327</v>
      </c>
      <c r="E175" s="87">
        <f t="array" ref="E175">IFERROR(INDEX(DATA!$N$133:$N$368,MATCH(1,(DATA!$D$133:$D$368=Topline!B175)*(DATA!$E$133:$E$368=Topline!D175),0)),"n/a")</f>
        <v>2.6081644054726101</v>
      </c>
      <c r="F175" s="77">
        <f t="array" ref="F175">IFERROR(INDEX(DATA!$O$133:$O$368,MATCH(1,(DATA!$D$133:$D$368=Topline!B175)*(DATA!$E$133:$E$368=Topline!D175),0)),"n/a")</f>
        <v>1.4932937754808099E-3</v>
      </c>
      <c r="G175" s="87">
        <f t="array" ref="G175">IFERROR(INDEX(DATA!$X$133:$X$368,MATCH(1,(DATA!$D$133:$D$368=Topline!B175)*(DATA!$E$133:$E$368=Topline!D175),0)),"n/a")</f>
        <v>2.5801861834334701</v>
      </c>
      <c r="H175" s="77">
        <f t="array" ref="H175">IFERROR(INDEX(DATA!$Y$133:$Y$368,MATCH(1,(DATA!$D$133:$D$368=Topline!B175)*(DATA!$E$133:$E$368=Topline!D175),0)),"n/a")</f>
        <v>6.14501294262904E-3</v>
      </c>
      <c r="I175" s="87">
        <f t="array" ref="I175">IFERROR(INDEX(DATA!$AH$133:$AH$368,MATCH(1,(DATA!$D$133:$D$368=Topline!B175)*(DATA!$E$133:$E$368=Topline!D175),0)),"n/a")</f>
        <v>2.58517575199342</v>
      </c>
      <c r="J175" s="77">
        <f t="array" ref="J175">IFERROR(INDEX(DATA!$AI$133:$AI$368,MATCH(1,(DATA!$D$133:$D$368=Topline!B175)*(DATA!$E$133:$E$368=Topline!D175),0)),"n/a")</f>
        <v>1.5718561851793302E-2</v>
      </c>
      <c r="K175" s="87">
        <f t="array" ref="K175">IFERROR(INDEX(DATA!$AR$133:$AR$368,MATCH(1,(DATA!$D$133:$D$368=Topline!B175)*(DATA!$E$133:$E$368=Topline!D175),0)),"n/a")</f>
        <v>2.5768136626652098</v>
      </c>
      <c r="L175" s="77">
        <f t="array" ref="L175">IFERROR(INDEX(DATA!$AS$133:$AS$368,MATCH(1,(DATA!$D$133:$D$368=Topline!B175)*(DATA!$E$133:$E$368=Topline!D175),0)),"n/a")</f>
        <v>2.0493033425599601E-2</v>
      </c>
      <c r="R175" s="66"/>
      <c r="S175" s="66"/>
      <c r="T175" s="66"/>
      <c r="U175" s="66"/>
      <c r="V175" s="66"/>
      <c r="W175" s="66"/>
      <c r="X175" s="66"/>
      <c r="Y175" s="66"/>
    </row>
    <row r="176" spans="1:25" x14ac:dyDescent="0.2">
      <c r="A176" s="75"/>
      <c r="E176" s="88"/>
      <c r="F176" s="77"/>
      <c r="G176" s="89"/>
      <c r="H176" s="77"/>
      <c r="I176" s="89"/>
      <c r="J176" s="82"/>
      <c r="K176" s="89"/>
      <c r="L176" s="77"/>
      <c r="R176" s="66"/>
      <c r="S176" s="66"/>
      <c r="T176" s="66"/>
      <c r="U176" s="66"/>
      <c r="V176" s="66"/>
      <c r="W176" s="66"/>
      <c r="X176" s="66"/>
      <c r="Y176" s="66"/>
    </row>
    <row r="177" spans="1:25" x14ac:dyDescent="0.2">
      <c r="A177" s="75" t="s">
        <v>19</v>
      </c>
      <c r="B177" s="66" t="s">
        <v>27</v>
      </c>
      <c r="C177" s="66" t="s">
        <v>0</v>
      </c>
      <c r="D177" s="66" t="s">
        <v>319</v>
      </c>
      <c r="E177" s="76">
        <f>+IF(ISNUMBER(DATA!F781),DATA!F781,"n/a")</f>
        <v>1981363.43</v>
      </c>
      <c r="F177" s="77">
        <f>+IF(ISNUMBER(DATA!G781),DATA!G781,"n/a")</f>
        <v>-3.6105074386512198E-2</v>
      </c>
      <c r="G177" s="76">
        <f>+IF(ISNUMBER(DATA!P781),DATA!P781,"n/a")</f>
        <v>6631740.2199999997</v>
      </c>
      <c r="H177" s="77">
        <f>+IF(ISNUMBER(DATA!Q781),DATA!Q781,"n/a")</f>
        <v>-5.1746107148396801E-2</v>
      </c>
      <c r="I177" s="76">
        <f>+IF(ISNUMBER(DATA!Z781),DATA!Z781,"n/a")</f>
        <v>13321953.140000001</v>
      </c>
      <c r="J177" s="77">
        <f>+IF(ISNUMBER(DATA!AA781),DATA!AA781,"n/a")</f>
        <v>-9.3584597211599299E-2</v>
      </c>
      <c r="K177" s="76">
        <f>+IF(ISNUMBER(DATA!AJ781),DATA!AJ781,"n/a")</f>
        <v>25652327.16</v>
      </c>
      <c r="L177" s="77">
        <f>+IF(ISNUMBER(DATA!AK781),DATA!AK781,"n/a")</f>
        <v>-8.4997034573206204E-2</v>
      </c>
      <c r="R177" s="66"/>
      <c r="S177" s="66"/>
      <c r="T177" s="66"/>
      <c r="U177" s="66"/>
      <c r="V177" s="66"/>
      <c r="W177" s="66"/>
      <c r="X177" s="66"/>
      <c r="Y177" s="66"/>
    </row>
    <row r="178" spans="1:25" x14ac:dyDescent="0.2">
      <c r="A178" s="75" t="s">
        <v>19</v>
      </c>
      <c r="B178" s="66" t="s">
        <v>27</v>
      </c>
      <c r="C178" s="66" t="s">
        <v>0</v>
      </c>
      <c r="D178" s="66" t="s">
        <v>320</v>
      </c>
      <c r="E178" s="76">
        <f>+IF(ISNUMBER(DATA!F782),DATA!F782,"n/a")</f>
        <v>1855213</v>
      </c>
      <c r="F178" s="77">
        <f>+IF(ISNUMBER(DATA!G782),DATA!G782,"n/a")</f>
        <v>-0.14982926132265301</v>
      </c>
      <c r="G178" s="76">
        <f>+IF(ISNUMBER(DATA!P782),DATA!P782,"n/a")</f>
        <v>6920374.54</v>
      </c>
      <c r="H178" s="77">
        <f>+IF(ISNUMBER(DATA!Q782),DATA!Q782,"n/a")</f>
        <v>-3.9178229402417497E-2</v>
      </c>
      <c r="I178" s="76">
        <f>+IF(ISNUMBER(DATA!Z782),DATA!Z782,"n/a")</f>
        <v>14241590.25</v>
      </c>
      <c r="J178" s="77">
        <f>+IF(ISNUMBER(DATA!AA782),DATA!AA782,"n/a")</f>
        <v>5.9541598391944801E-3</v>
      </c>
      <c r="K178" s="76">
        <f>+IF(ISNUMBER(DATA!AJ782),DATA!AJ782,"n/a")</f>
        <v>27128189.449999999</v>
      </c>
      <c r="L178" s="77">
        <f>+IF(ISNUMBER(DATA!AK782),DATA!AK782,"n/a")</f>
        <v>1.0805931410409499E-2</v>
      </c>
      <c r="R178" s="66"/>
      <c r="S178" s="66"/>
      <c r="T178" s="66"/>
      <c r="U178" s="66"/>
      <c r="V178" s="66"/>
      <c r="W178" s="66"/>
      <c r="X178" s="66"/>
      <c r="Y178" s="66"/>
    </row>
    <row r="179" spans="1:25" x14ac:dyDescent="0.2">
      <c r="A179" s="75" t="s">
        <v>19</v>
      </c>
      <c r="B179" s="66" t="s">
        <v>27</v>
      </c>
      <c r="C179" s="66" t="s">
        <v>0</v>
      </c>
      <c r="D179" s="66" t="s">
        <v>321</v>
      </c>
      <c r="E179" s="76">
        <f>+IF(ISNUMBER(DATA!F783),DATA!F783,"n/a")</f>
        <v>2068368.6</v>
      </c>
      <c r="F179" s="77">
        <f>+IF(ISNUMBER(DATA!G783),DATA!G783,"n/a")</f>
        <v>5.5690494205447798E-2</v>
      </c>
      <c r="G179" s="76">
        <f>+IF(ISNUMBER(DATA!P783),DATA!P783,"n/a")</f>
        <v>7145532.71</v>
      </c>
      <c r="H179" s="77">
        <f>+IF(ISNUMBER(DATA!Q783),DATA!Q783,"n/a")</f>
        <v>6.1101937772206398E-2</v>
      </c>
      <c r="I179" s="76">
        <f>+IF(ISNUMBER(DATA!Z783),DATA!Z783,"n/a")</f>
        <v>13889560.6</v>
      </c>
      <c r="J179" s="77">
        <f>+IF(ISNUMBER(DATA!AA783),DATA!AA783,"n/a")</f>
        <v>5.0722023264011901E-2</v>
      </c>
      <c r="K179" s="76">
        <f>+IF(ISNUMBER(DATA!AJ783),DATA!AJ783,"n/a")</f>
        <v>25518116.550000001</v>
      </c>
      <c r="L179" s="77">
        <f>+IF(ISNUMBER(DATA!AK783),DATA!AK783,"n/a")</f>
        <v>1.0826986725024901E-3</v>
      </c>
      <c r="R179" s="66"/>
      <c r="S179" s="66"/>
      <c r="T179" s="66"/>
      <c r="U179" s="66"/>
      <c r="V179" s="66"/>
      <c r="W179" s="66"/>
      <c r="X179" s="66"/>
      <c r="Y179" s="66"/>
    </row>
    <row r="180" spans="1:25" x14ac:dyDescent="0.2">
      <c r="A180" s="75" t="s">
        <v>19</v>
      </c>
      <c r="B180" s="66" t="s">
        <v>27</v>
      </c>
      <c r="C180" s="66" t="s">
        <v>0</v>
      </c>
      <c r="D180" s="66" t="s">
        <v>322</v>
      </c>
      <c r="E180" s="76">
        <f>+IF(ISNUMBER(DATA!F784),DATA!F784,"n/a")</f>
        <v>4110184.14</v>
      </c>
      <c r="F180" s="77">
        <f>+IF(ISNUMBER(DATA!G784),DATA!G784,"n/a")</f>
        <v>8.9170461023451802E-2</v>
      </c>
      <c r="G180" s="76">
        <f>+IF(ISNUMBER(DATA!P784),DATA!P784,"n/a")</f>
        <v>13736878.039999999</v>
      </c>
      <c r="H180" s="77">
        <f>+IF(ISNUMBER(DATA!Q784),DATA!Q784,"n/a")</f>
        <v>2.7132744538709602E-2</v>
      </c>
      <c r="I180" s="76">
        <f>+IF(ISNUMBER(DATA!Z784),DATA!Z784,"n/a")</f>
        <v>27198426.809999999</v>
      </c>
      <c r="J180" s="77">
        <f>+IF(ISNUMBER(DATA!AA784),DATA!AA784,"n/a")</f>
        <v>-1.6416701628777002E-2</v>
      </c>
      <c r="K180" s="76">
        <f>+IF(ISNUMBER(DATA!AJ784),DATA!AJ784,"n/a")</f>
        <v>50369024</v>
      </c>
      <c r="L180" s="77">
        <f>+IF(ISNUMBER(DATA!AK784),DATA!AK784,"n/a")</f>
        <v>-3.1681821587731397E-2</v>
      </c>
      <c r="R180" s="66"/>
      <c r="S180" s="66"/>
      <c r="T180" s="66"/>
      <c r="U180" s="66"/>
      <c r="V180" s="66"/>
      <c r="W180" s="66"/>
      <c r="X180" s="66"/>
      <c r="Y180" s="66"/>
    </row>
    <row r="181" spans="1:25" x14ac:dyDescent="0.2">
      <c r="A181" s="75" t="s">
        <v>19</v>
      </c>
      <c r="B181" s="66" t="s">
        <v>27</v>
      </c>
      <c r="C181" s="66" t="s">
        <v>0</v>
      </c>
      <c r="D181" s="66" t="s">
        <v>323</v>
      </c>
      <c r="E181" s="76">
        <f>+IF(ISNUMBER(DATA!F785),DATA!F785,"n/a")</f>
        <v>1681289.59</v>
      </c>
      <c r="F181" s="77">
        <f>+IF(ISNUMBER(DATA!G785),DATA!G785,"n/a")</f>
        <v>0.41490719193203202</v>
      </c>
      <c r="G181" s="76">
        <f>+IF(ISNUMBER(DATA!P785),DATA!P785,"n/a")</f>
        <v>4928582.71</v>
      </c>
      <c r="H181" s="77">
        <f>+IF(ISNUMBER(DATA!Q785),DATA!Q785,"n/a")</f>
        <v>0.23376397486172701</v>
      </c>
      <c r="I181" s="76">
        <f>+IF(ISNUMBER(DATA!Z785),DATA!Z785,"n/a")</f>
        <v>9447550.8399999999</v>
      </c>
      <c r="J181" s="77">
        <f>+IF(ISNUMBER(DATA!AA785),DATA!AA785,"n/a")</f>
        <v>0.177997104079124</v>
      </c>
      <c r="K181" s="76">
        <f>+IF(ISNUMBER(DATA!AJ785),DATA!AJ785,"n/a")</f>
        <v>17213291.469999999</v>
      </c>
      <c r="L181" s="77">
        <f>+IF(ISNUMBER(DATA!AK785),DATA!AK785,"n/a")</f>
        <v>0.114801065052527</v>
      </c>
      <c r="R181" s="66"/>
      <c r="S181" s="66"/>
      <c r="T181" s="66"/>
      <c r="U181" s="66"/>
      <c r="V181" s="66"/>
      <c r="W181" s="66"/>
      <c r="X181" s="66"/>
      <c r="Y181" s="66"/>
    </row>
    <row r="182" spans="1:25" x14ac:dyDescent="0.2">
      <c r="A182" s="75" t="s">
        <v>19</v>
      </c>
      <c r="B182" s="66" t="s">
        <v>27</v>
      </c>
      <c r="C182" s="66" t="s">
        <v>0</v>
      </c>
      <c r="D182" s="66" t="s">
        <v>324</v>
      </c>
      <c r="E182" s="76">
        <f>+IF(ISNUMBER(DATA!F786),DATA!F786,"n/a")</f>
        <v>1601013.67</v>
      </c>
      <c r="F182" s="77">
        <f>+IF(ISNUMBER(DATA!G786),DATA!G786,"n/a")</f>
        <v>0.127761216289033</v>
      </c>
      <c r="G182" s="76">
        <f>+IF(ISNUMBER(DATA!P786),DATA!P786,"n/a")</f>
        <v>5241955</v>
      </c>
      <c r="H182" s="77">
        <f>+IF(ISNUMBER(DATA!Q786),DATA!Q786,"n/a")</f>
        <v>0.14130350236763201</v>
      </c>
      <c r="I182" s="76">
        <f>+IF(ISNUMBER(DATA!Z786),DATA!Z786,"n/a")</f>
        <v>10088365.720000001</v>
      </c>
      <c r="J182" s="77">
        <f>+IF(ISNUMBER(DATA!AA786),DATA!AA786,"n/a")</f>
        <v>0.16725604538525901</v>
      </c>
      <c r="K182" s="76">
        <f>+IF(ISNUMBER(DATA!AJ786),DATA!AJ786,"n/a")</f>
        <v>18644533.309999999</v>
      </c>
      <c r="L182" s="77">
        <f>+IF(ISNUMBER(DATA!AK786),DATA!AK786,"n/a")</f>
        <v>0.11298316899649399</v>
      </c>
      <c r="R182" s="66"/>
      <c r="S182" s="66"/>
      <c r="T182" s="66"/>
      <c r="U182" s="66"/>
      <c r="V182" s="66"/>
      <c r="W182" s="66"/>
      <c r="X182" s="66"/>
      <c r="Y182" s="66"/>
    </row>
    <row r="183" spans="1:25" x14ac:dyDescent="0.2">
      <c r="A183" s="75" t="s">
        <v>19</v>
      </c>
      <c r="B183" s="66" t="s">
        <v>27</v>
      </c>
      <c r="C183" s="66" t="s">
        <v>0</v>
      </c>
      <c r="D183" s="66" t="s">
        <v>325</v>
      </c>
      <c r="E183" s="76">
        <f>+IF(ISNUMBER(DATA!F787),DATA!F787,"n/a")</f>
        <v>3256958.29</v>
      </c>
      <c r="F183" s="77">
        <f>+IF(ISNUMBER(DATA!G787),DATA!G787,"n/a")</f>
        <v>8.8322134565667801E-2</v>
      </c>
      <c r="G183" s="76">
        <f>+IF(ISNUMBER(DATA!P787),DATA!P787,"n/a")</f>
        <v>11306014.880000001</v>
      </c>
      <c r="H183" s="77">
        <f>+IF(ISNUMBER(DATA!Q787),DATA!Q787,"n/a")</f>
        <v>8.7739151743546004E-2</v>
      </c>
      <c r="I183" s="76">
        <f>+IF(ISNUMBER(DATA!Z787),DATA!Z787,"n/a")</f>
        <v>21391206.879999999</v>
      </c>
      <c r="J183" s="77">
        <f>+IF(ISNUMBER(DATA!AA787),DATA!AA787,"n/a")</f>
        <v>7.3159059492716894E-2</v>
      </c>
      <c r="K183" s="76">
        <f>+IF(ISNUMBER(DATA!AJ787),DATA!AJ787,"n/a")</f>
        <v>39817477.950000003</v>
      </c>
      <c r="L183" s="77">
        <f>+IF(ISNUMBER(DATA!AK787),DATA!AK787,"n/a")</f>
        <v>7.9389381708355106E-2</v>
      </c>
      <c r="R183" s="66"/>
      <c r="S183" s="66"/>
      <c r="T183" s="66"/>
      <c r="U183" s="66"/>
      <c r="V183" s="66"/>
      <c r="W183" s="66"/>
      <c r="X183" s="66"/>
      <c r="Y183" s="66"/>
    </row>
    <row r="184" spans="1:25" x14ac:dyDescent="0.2">
      <c r="A184" s="75" t="s">
        <v>19</v>
      </c>
      <c r="B184" s="66" t="s">
        <v>27</v>
      </c>
      <c r="C184" s="66" t="s">
        <v>0</v>
      </c>
      <c r="D184" s="66" t="s">
        <v>326</v>
      </c>
      <c r="E184" s="76">
        <f>+IF(ISNUMBER(DATA!F788),DATA!F788,"n/a")</f>
        <v>2214484.81</v>
      </c>
      <c r="F184" s="77">
        <f>+IF(ISNUMBER(DATA!G788),DATA!G788,"n/a")</f>
        <v>0.121181596099855</v>
      </c>
      <c r="G184" s="76">
        <f>+IF(ISNUMBER(DATA!P788),DATA!P788,"n/a")</f>
        <v>7290004.2999999998</v>
      </c>
      <c r="H184" s="77">
        <f>+IF(ISNUMBER(DATA!Q788),DATA!Q788,"n/a")</f>
        <v>0.1107144503461</v>
      </c>
      <c r="I184" s="76">
        <f>+IF(ISNUMBER(DATA!Z788),DATA!Z788,"n/a")</f>
        <v>14550212.109999999</v>
      </c>
      <c r="J184" s="77">
        <f>+IF(ISNUMBER(DATA!AA788),DATA!AA788,"n/a")</f>
        <v>7.2836005045355506E-2</v>
      </c>
      <c r="K184" s="76">
        <f>+IF(ISNUMBER(DATA!AJ788),DATA!AJ788,"n/a")</f>
        <v>26732325.77</v>
      </c>
      <c r="L184" s="77">
        <f>+IF(ISNUMBER(DATA!AK788),DATA!AK788,"n/a")</f>
        <v>3.8339290107700201E-2</v>
      </c>
      <c r="R184" s="66"/>
      <c r="S184" s="66"/>
      <c r="T184" s="66"/>
      <c r="U184" s="66"/>
      <c r="V184" s="66"/>
      <c r="W184" s="66"/>
      <c r="X184" s="66"/>
      <c r="Y184" s="66"/>
    </row>
    <row r="185" spans="1:25" x14ac:dyDescent="0.2">
      <c r="A185" s="75" t="s">
        <v>19</v>
      </c>
      <c r="B185" s="66" t="s">
        <v>27</v>
      </c>
      <c r="C185" s="66" t="s">
        <v>0</v>
      </c>
      <c r="D185" s="66" t="s">
        <v>327</v>
      </c>
      <c r="E185" s="76">
        <f>+IF(ISNUMBER(DATA!F789),DATA!F789,"n/a")</f>
        <v>18768875.469999999</v>
      </c>
      <c r="F185" s="77">
        <f>+IF(ISNUMBER(DATA!G789),DATA!G789,"n/a")</f>
        <v>6.9672886805715803E-2</v>
      </c>
      <c r="G185" s="76">
        <f>+IF(ISNUMBER(DATA!P789),DATA!P789,"n/a")</f>
        <v>63201082.5</v>
      </c>
      <c r="H185" s="77">
        <f>+IF(ISNUMBER(DATA!Q789),DATA!Q789,"n/a")</f>
        <v>5.6002487725478299E-2</v>
      </c>
      <c r="I185" s="76">
        <f>+IF(ISNUMBER(DATA!Z789),DATA!Z789,"n/a")</f>
        <v>124128866.65000001</v>
      </c>
      <c r="J185" s="77">
        <f>+IF(ISNUMBER(DATA!AA789),DATA!AA789,"n/a")</f>
        <v>3.5405689847763502E-2</v>
      </c>
      <c r="K185" s="76">
        <f>+IF(ISNUMBER(DATA!AJ789),DATA!AJ789,"n/a")</f>
        <v>231075286.21000001</v>
      </c>
      <c r="L185" s="77">
        <f>+IF(ISNUMBER(DATA!AK789),DATA!AK789,"n/a")</f>
        <v>1.70224503524582E-2</v>
      </c>
      <c r="R185" s="66"/>
      <c r="S185" s="66"/>
      <c r="T185" s="66"/>
      <c r="U185" s="66"/>
      <c r="V185" s="66"/>
      <c r="W185" s="66"/>
      <c r="X185" s="66"/>
      <c r="Y185" s="66"/>
    </row>
    <row r="186" spans="1:25" x14ac:dyDescent="0.2">
      <c r="A186" s="75"/>
      <c r="E186" s="80"/>
      <c r="F186" s="77"/>
      <c r="G186" s="81"/>
      <c r="H186" s="77"/>
      <c r="I186" s="81"/>
      <c r="J186" s="82"/>
      <c r="K186" s="81"/>
      <c r="L186" s="77"/>
      <c r="R186" s="66"/>
      <c r="S186" s="66"/>
      <c r="T186" s="66"/>
      <c r="U186" s="66"/>
      <c r="V186" s="66"/>
      <c r="W186" s="66"/>
      <c r="X186" s="66"/>
      <c r="Y186" s="66"/>
    </row>
    <row r="187" spans="1:25" x14ac:dyDescent="0.2">
      <c r="A187" s="75" t="s">
        <v>19</v>
      </c>
      <c r="B187" s="66" t="s">
        <v>27</v>
      </c>
      <c r="C187" s="66" t="s">
        <v>9</v>
      </c>
      <c r="D187" s="66" t="s">
        <v>319</v>
      </c>
      <c r="E187" s="86">
        <f>+IF(ISNUMBER(DATA!H781),DATA!H781,"n/a")</f>
        <v>393076.33</v>
      </c>
      <c r="F187" s="77">
        <f>+IF(ISNUMBER(DATA!I781),DATA!I781,"n/a")</f>
        <v>-1.66995779033213E-2</v>
      </c>
      <c r="G187" s="86">
        <f>+IF(ISNUMBER(DATA!R781),DATA!R781,"n/a")</f>
        <v>1301465.51</v>
      </c>
      <c r="H187" s="77">
        <f>+IF(ISNUMBER(DATA!S781),DATA!S781,"n/a")</f>
        <v>-5.0199175920311999E-2</v>
      </c>
      <c r="I187" s="86">
        <f>+IF(ISNUMBER(DATA!AB781),DATA!AB781,"n/a")</f>
        <v>2566879.7400000002</v>
      </c>
      <c r="J187" s="77">
        <f>+IF(ISNUMBER(DATA!AC781),DATA!AC781,"n/a")</f>
        <v>-0.11049926009788701</v>
      </c>
      <c r="K187" s="86">
        <f>+IF(ISNUMBER(DATA!AL781),DATA!AL781,"n/a")</f>
        <v>5003399.51</v>
      </c>
      <c r="L187" s="77">
        <f>+IF(ISNUMBER(DATA!AM781),DATA!AM781,"n/a")</f>
        <v>-0.102108839206538</v>
      </c>
      <c r="R187" s="66"/>
      <c r="S187" s="66"/>
      <c r="T187" s="66"/>
      <c r="U187" s="66"/>
      <c r="V187" s="66"/>
      <c r="W187" s="66"/>
      <c r="X187" s="66"/>
      <c r="Y187" s="66"/>
    </row>
    <row r="188" spans="1:25" x14ac:dyDescent="0.2">
      <c r="A188" s="75" t="s">
        <v>19</v>
      </c>
      <c r="B188" s="66" t="s">
        <v>27</v>
      </c>
      <c r="C188" s="66" t="s">
        <v>9</v>
      </c>
      <c r="D188" s="66" t="s">
        <v>320</v>
      </c>
      <c r="E188" s="86">
        <f>+IF(ISNUMBER(DATA!H782),DATA!H782,"n/a")</f>
        <v>421760.23</v>
      </c>
      <c r="F188" s="77">
        <f>+IF(ISNUMBER(DATA!I782),DATA!I782,"n/a")</f>
        <v>-0.15225321709839401</v>
      </c>
      <c r="G188" s="86">
        <f>+IF(ISNUMBER(DATA!R782),DATA!R782,"n/a")</f>
        <v>1603029.35</v>
      </c>
      <c r="H188" s="77">
        <f>+IF(ISNUMBER(DATA!S782),DATA!S782,"n/a")</f>
        <v>-3.6452805441918798E-2</v>
      </c>
      <c r="I188" s="86">
        <f>+IF(ISNUMBER(DATA!AB782),DATA!AB782,"n/a")</f>
        <v>3302444.81</v>
      </c>
      <c r="J188" s="77">
        <f>+IF(ISNUMBER(DATA!AC782),DATA!AC782,"n/a")</f>
        <v>3.6863119468220399E-3</v>
      </c>
      <c r="K188" s="86">
        <f>+IF(ISNUMBER(DATA!AL782),DATA!AL782,"n/a")</f>
        <v>6273714.2999999998</v>
      </c>
      <c r="L188" s="77">
        <f>+IF(ISNUMBER(DATA!AM782),DATA!AM782,"n/a")</f>
        <v>4.7550830386454803E-3</v>
      </c>
      <c r="R188" s="66"/>
      <c r="S188" s="66"/>
      <c r="T188" s="66"/>
      <c r="U188" s="66"/>
      <c r="V188" s="66"/>
      <c r="W188" s="66"/>
      <c r="X188" s="66"/>
      <c r="Y188" s="66"/>
    </row>
    <row r="189" spans="1:25" x14ac:dyDescent="0.2">
      <c r="A189" s="75" t="s">
        <v>19</v>
      </c>
      <c r="B189" s="66" t="s">
        <v>27</v>
      </c>
      <c r="C189" s="66" t="s">
        <v>9</v>
      </c>
      <c r="D189" s="66" t="s">
        <v>321</v>
      </c>
      <c r="E189" s="86">
        <f>+IF(ISNUMBER(DATA!H783),DATA!H783,"n/a")</f>
        <v>457663.97</v>
      </c>
      <c r="F189" s="77">
        <f>+IF(ISNUMBER(DATA!I783),DATA!I783,"n/a")</f>
        <v>6.1623058328891298E-2</v>
      </c>
      <c r="G189" s="86">
        <f>+IF(ISNUMBER(DATA!R783),DATA!R783,"n/a")</f>
        <v>1593033.03</v>
      </c>
      <c r="H189" s="77">
        <f>+IF(ISNUMBER(DATA!S783),DATA!S783,"n/a")</f>
        <v>7.3143347920370097E-2</v>
      </c>
      <c r="I189" s="86">
        <f>+IF(ISNUMBER(DATA!AB783),DATA!AB783,"n/a")</f>
        <v>3114060.54</v>
      </c>
      <c r="J189" s="77">
        <f>+IF(ISNUMBER(DATA!AC783),DATA!AC783,"n/a")</f>
        <v>5.9676087886424103E-2</v>
      </c>
      <c r="K189" s="86">
        <f>+IF(ISNUMBER(DATA!AL783),DATA!AL783,"n/a")</f>
        <v>5703859.54</v>
      </c>
      <c r="L189" s="77">
        <f>+IF(ISNUMBER(DATA!AM783),DATA!AM783,"n/a")</f>
        <v>8.8105803305783808E-3</v>
      </c>
      <c r="R189" s="66"/>
      <c r="S189" s="66"/>
      <c r="T189" s="66"/>
      <c r="U189" s="66"/>
      <c r="V189" s="66"/>
      <c r="W189" s="66"/>
      <c r="X189" s="66"/>
      <c r="Y189" s="66"/>
    </row>
    <row r="190" spans="1:25" x14ac:dyDescent="0.2">
      <c r="A190" s="75" t="s">
        <v>19</v>
      </c>
      <c r="B190" s="66" t="s">
        <v>27</v>
      </c>
      <c r="C190" s="66" t="s">
        <v>9</v>
      </c>
      <c r="D190" s="66" t="s">
        <v>322</v>
      </c>
      <c r="E190" s="86">
        <f>+IF(ISNUMBER(DATA!H784),DATA!H784,"n/a")</f>
        <v>998057.59</v>
      </c>
      <c r="F190" s="77">
        <f>+IF(ISNUMBER(DATA!I784),DATA!I784,"n/a")</f>
        <v>7.0913173234900304E-2</v>
      </c>
      <c r="G190" s="86">
        <f>+IF(ISNUMBER(DATA!R784),DATA!R784,"n/a")</f>
        <v>3392141.82</v>
      </c>
      <c r="H190" s="77">
        <f>+IF(ISNUMBER(DATA!S784),DATA!S784,"n/a")</f>
        <v>2.0594385049942602E-3</v>
      </c>
      <c r="I190" s="86">
        <f>+IF(ISNUMBER(DATA!AB784),DATA!AB784,"n/a")</f>
        <v>6765341.1399999997</v>
      </c>
      <c r="J190" s="77">
        <f>+IF(ISNUMBER(DATA!AC784),DATA!AC784,"n/a")</f>
        <v>-1.7699165169009299E-2</v>
      </c>
      <c r="K190" s="86">
        <f>+IF(ISNUMBER(DATA!AL784),DATA!AL784,"n/a")</f>
        <v>12556871.369999999</v>
      </c>
      <c r="L190" s="77">
        <f>+IF(ISNUMBER(DATA!AM784),DATA!AM784,"n/a")</f>
        <v>-2.5773039846119301E-2</v>
      </c>
      <c r="R190" s="66"/>
      <c r="S190" s="66"/>
      <c r="T190" s="66"/>
      <c r="U190" s="66"/>
      <c r="V190" s="66"/>
      <c r="W190" s="66"/>
      <c r="X190" s="66"/>
      <c r="Y190" s="66"/>
    </row>
    <row r="191" spans="1:25" x14ac:dyDescent="0.2">
      <c r="A191" s="75" t="s">
        <v>19</v>
      </c>
      <c r="B191" s="66" t="s">
        <v>27</v>
      </c>
      <c r="C191" s="66" t="s">
        <v>9</v>
      </c>
      <c r="D191" s="66" t="s">
        <v>323</v>
      </c>
      <c r="E191" s="86">
        <f>+IF(ISNUMBER(DATA!H785),DATA!H785,"n/a")</f>
        <v>408137.75</v>
      </c>
      <c r="F191" s="77">
        <f>+IF(ISNUMBER(DATA!I785),DATA!I785,"n/a")</f>
        <v>0.52313069234236198</v>
      </c>
      <c r="G191" s="86">
        <f>+IF(ISNUMBER(DATA!R785),DATA!R785,"n/a")</f>
        <v>1129454.3</v>
      </c>
      <c r="H191" s="77">
        <f>+IF(ISNUMBER(DATA!S785),DATA!S785,"n/a")</f>
        <v>0.25430161236307502</v>
      </c>
      <c r="I191" s="86">
        <f>+IF(ISNUMBER(DATA!AB785),DATA!AB785,"n/a")</f>
        <v>2115115.7000000002</v>
      </c>
      <c r="J191" s="77">
        <f>+IF(ISNUMBER(DATA!AC785),DATA!AC785,"n/a")</f>
        <v>0.17747449611454999</v>
      </c>
      <c r="K191" s="86">
        <f>+IF(ISNUMBER(DATA!AL785),DATA!AL785,"n/a")</f>
        <v>3829457.31</v>
      </c>
      <c r="L191" s="77">
        <f>+IF(ISNUMBER(DATA!AM785),DATA!AM785,"n/a")</f>
        <v>9.6686431327191694E-2</v>
      </c>
      <c r="R191" s="66"/>
      <c r="S191" s="66"/>
      <c r="T191" s="66"/>
      <c r="U191" s="66"/>
      <c r="V191" s="66"/>
      <c r="W191" s="66"/>
      <c r="X191" s="66"/>
      <c r="Y191" s="66"/>
    </row>
    <row r="192" spans="1:25" x14ac:dyDescent="0.2">
      <c r="A192" s="75" t="s">
        <v>19</v>
      </c>
      <c r="B192" s="66" t="s">
        <v>27</v>
      </c>
      <c r="C192" s="66" t="s">
        <v>9</v>
      </c>
      <c r="D192" s="66" t="s">
        <v>324</v>
      </c>
      <c r="E192" s="86">
        <f>+IF(ISNUMBER(DATA!H786),DATA!H786,"n/a")</f>
        <v>336160.03</v>
      </c>
      <c r="F192" s="77">
        <f>+IF(ISNUMBER(DATA!I786),DATA!I786,"n/a")</f>
        <v>6.8367844838526204E-2</v>
      </c>
      <c r="G192" s="86">
        <f>+IF(ISNUMBER(DATA!R786),DATA!R786,"n/a")</f>
        <v>1108894.0900000001</v>
      </c>
      <c r="H192" s="77">
        <f>+IF(ISNUMBER(DATA!S786),DATA!S786,"n/a")</f>
        <v>9.6093732022444894E-2</v>
      </c>
      <c r="I192" s="86">
        <f>+IF(ISNUMBER(DATA!AB786),DATA!AB786,"n/a")</f>
        <v>2132850.19</v>
      </c>
      <c r="J192" s="77">
        <f>+IF(ISNUMBER(DATA!AC786),DATA!AC786,"n/a")</f>
        <v>0.118507548951174</v>
      </c>
      <c r="K192" s="86">
        <f>+IF(ISNUMBER(DATA!AL786),DATA!AL786,"n/a")</f>
        <v>3993616.49</v>
      </c>
      <c r="L192" s="77">
        <f>+IF(ISNUMBER(DATA!AM786),DATA!AM786,"n/a")</f>
        <v>0.119775229940125</v>
      </c>
      <c r="R192" s="66"/>
      <c r="S192" s="66"/>
      <c r="T192" s="66"/>
      <c r="U192" s="66"/>
      <c r="V192" s="66"/>
      <c r="W192" s="66"/>
      <c r="X192" s="66"/>
      <c r="Y192" s="66"/>
    </row>
    <row r="193" spans="1:25" x14ac:dyDescent="0.2">
      <c r="A193" s="75" t="s">
        <v>19</v>
      </c>
      <c r="B193" s="66" t="s">
        <v>27</v>
      </c>
      <c r="C193" s="66" t="s">
        <v>9</v>
      </c>
      <c r="D193" s="66" t="s">
        <v>325</v>
      </c>
      <c r="E193" s="86">
        <f>+IF(ISNUMBER(DATA!H787),DATA!H787,"n/a")</f>
        <v>772591.6</v>
      </c>
      <c r="F193" s="77">
        <f>+IF(ISNUMBER(DATA!I787),DATA!I787,"n/a")</f>
        <v>0.12804946067377701</v>
      </c>
      <c r="G193" s="86">
        <f>+IF(ISNUMBER(DATA!R787),DATA!R787,"n/a")</f>
        <v>2653816.14</v>
      </c>
      <c r="H193" s="77">
        <f>+IF(ISNUMBER(DATA!S787),DATA!S787,"n/a")</f>
        <v>0.114795205830069</v>
      </c>
      <c r="I193" s="86">
        <f>+IF(ISNUMBER(DATA!AB787),DATA!AB787,"n/a")</f>
        <v>4997443.72</v>
      </c>
      <c r="J193" s="77">
        <f>+IF(ISNUMBER(DATA!AC787),DATA!AC787,"n/a")</f>
        <v>7.0641026320269001E-2</v>
      </c>
      <c r="K193" s="86">
        <f>+IF(ISNUMBER(DATA!AL787),DATA!AL787,"n/a")</f>
        <v>9300748.4700000007</v>
      </c>
      <c r="L193" s="77">
        <f>+IF(ISNUMBER(DATA!AM787),DATA!AM787,"n/a")</f>
        <v>8.0092011695767504E-2</v>
      </c>
      <c r="R193" s="66"/>
      <c r="S193" s="66"/>
      <c r="T193" s="66"/>
      <c r="U193" s="66"/>
      <c r="V193" s="66"/>
      <c r="W193" s="66"/>
      <c r="X193" s="66"/>
      <c r="Y193" s="66"/>
    </row>
    <row r="194" spans="1:25" x14ac:dyDescent="0.2">
      <c r="A194" s="75" t="s">
        <v>19</v>
      </c>
      <c r="B194" s="66" t="s">
        <v>27</v>
      </c>
      <c r="C194" s="66" t="s">
        <v>9</v>
      </c>
      <c r="D194" s="66" t="s">
        <v>326</v>
      </c>
      <c r="E194" s="86">
        <f>+IF(ISNUMBER(DATA!H788),DATA!H788,"n/a")</f>
        <v>522780.5</v>
      </c>
      <c r="F194" s="77">
        <f>+IF(ISNUMBER(DATA!I788),DATA!I788,"n/a")</f>
        <v>0.11378985052459401</v>
      </c>
      <c r="G194" s="86">
        <f>+IF(ISNUMBER(DATA!R788),DATA!R788,"n/a")</f>
        <v>1703595.98</v>
      </c>
      <c r="H194" s="77">
        <f>+IF(ISNUMBER(DATA!S788),DATA!S788,"n/a")</f>
        <v>8.8685170421680795E-2</v>
      </c>
      <c r="I194" s="86">
        <f>+IF(ISNUMBER(DATA!AB788),DATA!AB788,"n/a")</f>
        <v>3391567.1</v>
      </c>
      <c r="J194" s="77">
        <f>+IF(ISNUMBER(DATA!AC788),DATA!AC788,"n/a")</f>
        <v>5.1664851749926299E-2</v>
      </c>
      <c r="K194" s="86">
        <f>+IF(ISNUMBER(DATA!AL788),DATA!AL788,"n/a")</f>
        <v>6295513.7400000002</v>
      </c>
      <c r="L194" s="77">
        <f>+IF(ISNUMBER(DATA!AM788),DATA!AM788,"n/a")</f>
        <v>5.6811307248964001E-2</v>
      </c>
      <c r="R194" s="66"/>
      <c r="S194" s="66"/>
      <c r="T194" s="66"/>
      <c r="U194" s="66"/>
      <c r="V194" s="66"/>
      <c r="W194" s="66"/>
      <c r="X194" s="66"/>
      <c r="Y194" s="66"/>
    </row>
    <row r="195" spans="1:25" x14ac:dyDescent="0.2">
      <c r="A195" s="75" t="s">
        <v>19</v>
      </c>
      <c r="B195" s="66" t="s">
        <v>27</v>
      </c>
      <c r="C195" s="66" t="s">
        <v>9</v>
      </c>
      <c r="D195" s="66" t="s">
        <v>327</v>
      </c>
      <c r="E195" s="86">
        <f>+IF(ISNUMBER(DATA!H789),DATA!H789,"n/a")</f>
        <v>4310227.8899999997</v>
      </c>
      <c r="F195" s="77">
        <f>+IF(ISNUMBER(DATA!I789),DATA!I789,"n/a")</f>
        <v>7.8312635124224095E-2</v>
      </c>
      <c r="G195" s="86">
        <f>+IF(ISNUMBER(DATA!R789),DATA!R789,"n/a")</f>
        <v>14485430.130000001</v>
      </c>
      <c r="H195" s="77">
        <f>+IF(ISNUMBER(DATA!S789),DATA!S789,"n/a")</f>
        <v>5.2639499354434599E-2</v>
      </c>
      <c r="I195" s="86">
        <f>+IF(ISNUMBER(DATA!AB789),DATA!AB789,"n/a")</f>
        <v>28385702.52</v>
      </c>
      <c r="J195" s="77">
        <f>+IF(ISNUMBER(DATA!AC789),DATA!AC789,"n/a")</f>
        <v>2.8547666470527502E-2</v>
      </c>
      <c r="K195" s="86">
        <f>+IF(ISNUMBER(DATA!AL789),DATA!AL789,"n/a")</f>
        <v>52957179.990000002</v>
      </c>
      <c r="L195" s="77">
        <f>+IF(ISNUMBER(DATA!AM789),DATA!AM789,"n/a")</f>
        <v>1.8682326652939001E-2</v>
      </c>
      <c r="N195" s="146"/>
      <c r="R195" s="66"/>
      <c r="S195" s="66"/>
      <c r="T195" s="66"/>
      <c r="U195" s="66"/>
      <c r="V195" s="66"/>
      <c r="W195" s="66"/>
      <c r="X195" s="66"/>
      <c r="Y195" s="66"/>
    </row>
    <row r="196" spans="1:25" x14ac:dyDescent="0.2">
      <c r="A196" s="75"/>
      <c r="E196" s="80"/>
      <c r="F196" s="77"/>
      <c r="G196" s="81"/>
      <c r="H196" s="77"/>
      <c r="I196" s="81"/>
      <c r="J196" s="82"/>
      <c r="K196" s="81"/>
      <c r="L196" s="77"/>
      <c r="R196" s="66"/>
      <c r="S196" s="66"/>
      <c r="T196" s="66"/>
      <c r="U196" s="66"/>
      <c r="V196" s="66"/>
      <c r="W196" s="66"/>
      <c r="X196" s="66"/>
      <c r="Y196" s="66"/>
    </row>
    <row r="197" spans="1:25" x14ac:dyDescent="0.2">
      <c r="A197" s="75" t="s">
        <v>19</v>
      </c>
      <c r="B197" s="66" t="s">
        <v>27</v>
      </c>
      <c r="C197" s="66" t="s">
        <v>25</v>
      </c>
      <c r="D197" s="66" t="s">
        <v>319</v>
      </c>
      <c r="E197" s="86">
        <f>+IF(ISNUMBER(DATA!J781),DATA!J781,"n/a")</f>
        <v>756757.3</v>
      </c>
      <c r="F197" s="77">
        <f>+IF(ISNUMBER(DATA!K781),DATA!K781,"n/a")</f>
        <v>-1.30656458449153E-2</v>
      </c>
      <c r="G197" s="86">
        <f>+IF(ISNUMBER(DATA!T781),DATA!T781,"n/a")</f>
        <v>2505871.84</v>
      </c>
      <c r="H197" s="77">
        <f>+IF(ISNUMBER(DATA!U781),DATA!U781,"n/a")</f>
        <v>-4.9793906972993199E-2</v>
      </c>
      <c r="I197" s="86">
        <f>+IF(ISNUMBER(DATA!AD781),DATA!AD781,"n/a")</f>
        <v>4941028.7699999996</v>
      </c>
      <c r="J197" s="77">
        <f>+IF(ISNUMBER(DATA!AE781),DATA!AE781,"n/a")</f>
        <v>-0.105406520527347</v>
      </c>
      <c r="K197" s="86">
        <f>+IF(ISNUMBER(DATA!AN781),DATA!AN781,"n/a")</f>
        <v>9674375.1999999993</v>
      </c>
      <c r="L197" s="77">
        <f>+IF(ISNUMBER(DATA!AO781),DATA!AO781,"n/a")</f>
        <v>-9.4150943566534195E-2</v>
      </c>
      <c r="R197" s="66"/>
      <c r="S197" s="66"/>
      <c r="T197" s="66"/>
      <c r="U197" s="66"/>
      <c r="V197" s="66"/>
      <c r="W197" s="66"/>
      <c r="X197" s="66"/>
      <c r="Y197" s="66"/>
    </row>
    <row r="198" spans="1:25" x14ac:dyDescent="0.2">
      <c r="A198" s="75" t="s">
        <v>19</v>
      </c>
      <c r="B198" s="66" t="s">
        <v>27</v>
      </c>
      <c r="C198" s="66" t="s">
        <v>25</v>
      </c>
      <c r="D198" s="66" t="s">
        <v>320</v>
      </c>
      <c r="E198" s="86">
        <f>+IF(ISNUMBER(DATA!J782),DATA!J782,"n/a")</f>
        <v>719584.43</v>
      </c>
      <c r="F198" s="77">
        <f>+IF(ISNUMBER(DATA!K782),DATA!K782,"n/a")</f>
        <v>-0.173762371212762</v>
      </c>
      <c r="G198" s="86">
        <f>+IF(ISNUMBER(DATA!T782),DATA!T782,"n/a")</f>
        <v>2798476.84</v>
      </c>
      <c r="H198" s="77">
        <f>+IF(ISNUMBER(DATA!U782),DATA!U782,"n/a")</f>
        <v>-4.3940022699446697E-2</v>
      </c>
      <c r="I198" s="86">
        <f>+IF(ISNUMBER(DATA!AD782),DATA!AD782,"n/a")</f>
        <v>5821830.4699999997</v>
      </c>
      <c r="J198" s="77">
        <f>+IF(ISNUMBER(DATA!AE782),DATA!AE782,"n/a")</f>
        <v>7.5128493795037596E-4</v>
      </c>
      <c r="K198" s="86">
        <f>+IF(ISNUMBER(DATA!AN782),DATA!AN782,"n/a")</f>
        <v>11248533.210000001</v>
      </c>
      <c r="L198" s="77">
        <f>+IF(ISNUMBER(DATA!AO782),DATA!AO782,"n/a")</f>
        <v>-3.9934895288292697E-3</v>
      </c>
      <c r="R198" s="66"/>
      <c r="S198" s="66"/>
      <c r="T198" s="66"/>
      <c r="U198" s="66"/>
      <c r="V198" s="66"/>
      <c r="W198" s="66"/>
      <c r="X198" s="66"/>
      <c r="Y198" s="66"/>
    </row>
    <row r="199" spans="1:25" x14ac:dyDescent="0.2">
      <c r="A199" s="75" t="s">
        <v>19</v>
      </c>
      <c r="B199" s="66" t="s">
        <v>27</v>
      </c>
      <c r="C199" s="66" t="s">
        <v>25</v>
      </c>
      <c r="D199" s="66" t="s">
        <v>321</v>
      </c>
      <c r="E199" s="86">
        <f>+IF(ISNUMBER(DATA!J783),DATA!J783,"n/a")</f>
        <v>830535.27</v>
      </c>
      <c r="F199" s="77">
        <f>+IF(ISNUMBER(DATA!K783),DATA!K783,"n/a")</f>
        <v>3.8260233770272101E-2</v>
      </c>
      <c r="G199" s="86">
        <f>+IF(ISNUMBER(DATA!T783),DATA!T783,"n/a")</f>
        <v>2888313.34</v>
      </c>
      <c r="H199" s="77">
        <f>+IF(ISNUMBER(DATA!U783),DATA!U783,"n/a")</f>
        <v>5.5095385069972802E-2</v>
      </c>
      <c r="I199" s="86">
        <f>+IF(ISNUMBER(DATA!AD783),DATA!AD783,"n/a")</f>
        <v>5649182.9400000004</v>
      </c>
      <c r="J199" s="77">
        <f>+IF(ISNUMBER(DATA!AE783),DATA!AE783,"n/a")</f>
        <v>4.04018914545827E-2</v>
      </c>
      <c r="K199" s="86">
        <f>+IF(ISNUMBER(DATA!AN783),DATA!AN783,"n/a")</f>
        <v>10460408.359999999</v>
      </c>
      <c r="L199" s="77">
        <f>+IF(ISNUMBER(DATA!AO783),DATA!AO783,"n/a")</f>
        <v>-1.0834808352579399E-2</v>
      </c>
      <c r="R199" s="66"/>
      <c r="S199" s="66"/>
      <c r="T199" s="66"/>
      <c r="U199" s="66"/>
      <c r="V199" s="66"/>
      <c r="W199" s="66"/>
      <c r="X199" s="66"/>
      <c r="Y199" s="66"/>
    </row>
    <row r="200" spans="1:25" x14ac:dyDescent="0.2">
      <c r="A200" s="75" t="s">
        <v>19</v>
      </c>
      <c r="B200" s="66" t="s">
        <v>27</v>
      </c>
      <c r="C200" s="66" t="s">
        <v>25</v>
      </c>
      <c r="D200" s="66" t="s">
        <v>322</v>
      </c>
      <c r="E200" s="86">
        <f>+IF(ISNUMBER(DATA!J784),DATA!J784,"n/a")</f>
        <v>1647779.39</v>
      </c>
      <c r="F200" s="77">
        <f>+IF(ISNUMBER(DATA!K784),DATA!K784,"n/a")</f>
        <v>6.2330223607126901E-2</v>
      </c>
      <c r="G200" s="86">
        <f>+IF(ISNUMBER(DATA!T784),DATA!T784,"n/a")</f>
        <v>5654138.2400000002</v>
      </c>
      <c r="H200" s="77">
        <f>+IF(ISNUMBER(DATA!U784),DATA!U784,"n/a")</f>
        <v>1.0575823142588E-2</v>
      </c>
      <c r="I200" s="86">
        <f>+IF(ISNUMBER(DATA!AD784),DATA!AD784,"n/a")</f>
        <v>11326728.890000001</v>
      </c>
      <c r="J200" s="77">
        <f>+IF(ISNUMBER(DATA!AE784),DATA!AE784,"n/a")</f>
        <v>-3.2646313979182197E-2</v>
      </c>
      <c r="K200" s="86">
        <f>+IF(ISNUMBER(DATA!AN784),DATA!AN784,"n/a")</f>
        <v>21008519.300000001</v>
      </c>
      <c r="L200" s="77">
        <f>+IF(ISNUMBER(DATA!AO784),DATA!AO784,"n/a")</f>
        <v>-5.0821528178746099E-2</v>
      </c>
      <c r="R200" s="66"/>
      <c r="S200" s="66"/>
      <c r="T200" s="66"/>
      <c r="U200" s="66"/>
      <c r="V200" s="66"/>
      <c r="W200" s="66"/>
      <c r="X200" s="66"/>
      <c r="Y200" s="66"/>
    </row>
    <row r="201" spans="1:25" x14ac:dyDescent="0.2">
      <c r="A201" s="75" t="s">
        <v>19</v>
      </c>
      <c r="B201" s="66" t="s">
        <v>27</v>
      </c>
      <c r="C201" s="66" t="s">
        <v>25</v>
      </c>
      <c r="D201" s="66" t="s">
        <v>323</v>
      </c>
      <c r="E201" s="86">
        <f>+IF(ISNUMBER(DATA!J785),DATA!J785,"n/a")</f>
        <v>744592.32</v>
      </c>
      <c r="F201" s="77">
        <f>+IF(ISNUMBER(DATA!K785),DATA!K785,"n/a")</f>
        <v>0.58908660575048299</v>
      </c>
      <c r="G201" s="86">
        <f>+IF(ISNUMBER(DATA!T785),DATA!T785,"n/a")</f>
        <v>2024264.54</v>
      </c>
      <c r="H201" s="77">
        <f>+IF(ISNUMBER(DATA!U785),DATA!U785,"n/a")</f>
        <v>0.27268314044476399</v>
      </c>
      <c r="I201" s="86">
        <f>+IF(ISNUMBER(DATA!AD785),DATA!AD785,"n/a")</f>
        <v>3784426.21</v>
      </c>
      <c r="J201" s="77">
        <f>+IF(ISNUMBER(DATA!AE785),DATA!AE785,"n/a")</f>
        <v>0.18590011567553899</v>
      </c>
      <c r="K201" s="86">
        <f>+IF(ISNUMBER(DATA!AN785),DATA!AN785,"n/a")</f>
        <v>6987062.4800000004</v>
      </c>
      <c r="L201" s="77">
        <f>+IF(ISNUMBER(DATA!AO785),DATA!AO785,"n/a")</f>
        <v>0.101378309112336</v>
      </c>
      <c r="R201" s="66"/>
      <c r="S201" s="66"/>
      <c r="T201" s="66"/>
      <c r="U201" s="66"/>
      <c r="V201" s="66"/>
      <c r="W201" s="66"/>
      <c r="X201" s="66"/>
      <c r="Y201" s="66"/>
    </row>
    <row r="202" spans="1:25" x14ac:dyDescent="0.2">
      <c r="A202" s="75" t="s">
        <v>19</v>
      </c>
      <c r="B202" s="66" t="s">
        <v>27</v>
      </c>
      <c r="C202" s="66" t="s">
        <v>25</v>
      </c>
      <c r="D202" s="66" t="s">
        <v>324</v>
      </c>
      <c r="E202" s="86">
        <f>+IF(ISNUMBER(DATA!J786),DATA!J786,"n/a")</f>
        <v>532835.96</v>
      </c>
      <c r="F202" s="77">
        <f>+IF(ISNUMBER(DATA!K786),DATA!K786,"n/a")</f>
        <v>7.6765337964997904E-2</v>
      </c>
      <c r="G202" s="86">
        <f>+IF(ISNUMBER(DATA!T786),DATA!T786,"n/a")</f>
        <v>1772747.68</v>
      </c>
      <c r="H202" s="77">
        <f>+IF(ISNUMBER(DATA!U786),DATA!U786,"n/a")</f>
        <v>0.108959257124503</v>
      </c>
      <c r="I202" s="86">
        <f>+IF(ISNUMBER(DATA!AD786),DATA!AD786,"n/a")</f>
        <v>3398311.93</v>
      </c>
      <c r="J202" s="77">
        <f>+IF(ISNUMBER(DATA!AE786),DATA!AE786,"n/a")</f>
        <v>0.116198265374928</v>
      </c>
      <c r="K202" s="86">
        <f>+IF(ISNUMBER(DATA!AN786),DATA!AN786,"n/a")</f>
        <v>6386366</v>
      </c>
      <c r="L202" s="77">
        <f>+IF(ISNUMBER(DATA!AO786),DATA!AO786,"n/a")</f>
        <v>6.0045528354624303E-2</v>
      </c>
      <c r="R202" s="66"/>
      <c r="S202" s="66"/>
      <c r="T202" s="66"/>
      <c r="U202" s="66"/>
      <c r="V202" s="66"/>
      <c r="W202" s="66"/>
      <c r="X202" s="66"/>
      <c r="Y202" s="66"/>
    </row>
    <row r="203" spans="1:25" x14ac:dyDescent="0.2">
      <c r="A203" s="75" t="s">
        <v>19</v>
      </c>
      <c r="B203" s="66" t="s">
        <v>27</v>
      </c>
      <c r="C203" s="66" t="s">
        <v>25</v>
      </c>
      <c r="D203" s="66" t="s">
        <v>325</v>
      </c>
      <c r="E203" s="86">
        <f>+IF(ISNUMBER(DATA!J787),DATA!J787,"n/a")</f>
        <v>1448082.74</v>
      </c>
      <c r="F203" s="77">
        <f>+IF(ISNUMBER(DATA!K787),DATA!K787,"n/a")</f>
        <v>0.120413932154689</v>
      </c>
      <c r="G203" s="86">
        <f>+IF(ISNUMBER(DATA!T787),DATA!T787,"n/a")</f>
        <v>5002550.1399999997</v>
      </c>
      <c r="H203" s="77">
        <f>+IF(ISNUMBER(DATA!U787),DATA!U787,"n/a")</f>
        <v>0.106823041985279</v>
      </c>
      <c r="I203" s="86">
        <f>+IF(ISNUMBER(DATA!AD787),DATA!AD787,"n/a")</f>
        <v>9430152.3900000006</v>
      </c>
      <c r="J203" s="77">
        <f>+IF(ISNUMBER(DATA!AE787),DATA!AE787,"n/a")</f>
        <v>6.3953779932016994E-2</v>
      </c>
      <c r="K203" s="86">
        <f>+IF(ISNUMBER(DATA!AN787),DATA!AN787,"n/a")</f>
        <v>17666543.600000001</v>
      </c>
      <c r="L203" s="77">
        <f>+IF(ISNUMBER(DATA!AO787),DATA!AO787,"n/a")</f>
        <v>6.8557722489850606E-2</v>
      </c>
      <c r="R203" s="66"/>
      <c r="S203" s="66"/>
      <c r="T203" s="66"/>
      <c r="U203" s="66"/>
      <c r="V203" s="66"/>
      <c r="W203" s="66"/>
      <c r="X203" s="66"/>
      <c r="Y203" s="66"/>
    </row>
    <row r="204" spans="1:25" x14ac:dyDescent="0.2">
      <c r="A204" s="75" t="s">
        <v>19</v>
      </c>
      <c r="B204" s="66" t="s">
        <v>27</v>
      </c>
      <c r="C204" s="66" t="s">
        <v>25</v>
      </c>
      <c r="D204" s="66" t="s">
        <v>326</v>
      </c>
      <c r="E204" s="86">
        <f>+IF(ISNUMBER(DATA!J788),DATA!J788,"n/a")</f>
        <v>952780.22</v>
      </c>
      <c r="F204" s="77">
        <f>+IF(ISNUMBER(DATA!K788),DATA!K788,"n/a")</f>
        <v>9.6408594673159501E-2</v>
      </c>
      <c r="G204" s="86">
        <f>+IF(ISNUMBER(DATA!T788),DATA!T788,"n/a")</f>
        <v>3109373.7</v>
      </c>
      <c r="H204" s="77">
        <f>+IF(ISNUMBER(DATA!U788),DATA!U788,"n/a")</f>
        <v>7.2050339336591496E-2</v>
      </c>
      <c r="I204" s="86">
        <f>+IF(ISNUMBER(DATA!AD788),DATA!AD788,"n/a")</f>
        <v>6177821.3300000001</v>
      </c>
      <c r="J204" s="77">
        <f>+IF(ISNUMBER(DATA!AE788),DATA!AE788,"n/a")</f>
        <v>3.1233967253311699E-2</v>
      </c>
      <c r="K204" s="86">
        <f>+IF(ISNUMBER(DATA!AN788),DATA!AN788,"n/a")</f>
        <v>11607653.18</v>
      </c>
      <c r="L204" s="77">
        <f>+IF(ISNUMBER(DATA!AO788),DATA!AO788,"n/a")</f>
        <v>2.5812918702398199E-2</v>
      </c>
      <c r="R204" s="66"/>
      <c r="S204" s="66"/>
      <c r="T204" s="66"/>
      <c r="U204" s="66"/>
      <c r="V204" s="66"/>
      <c r="W204" s="66"/>
      <c r="X204" s="66"/>
      <c r="Y204" s="66"/>
    </row>
    <row r="205" spans="1:25" x14ac:dyDescent="0.2">
      <c r="A205" s="75" t="s">
        <v>19</v>
      </c>
      <c r="B205" s="66" t="s">
        <v>27</v>
      </c>
      <c r="C205" s="66" t="s">
        <v>25</v>
      </c>
      <c r="D205" s="66" t="s">
        <v>327</v>
      </c>
      <c r="E205" s="86">
        <f>+IF(ISNUMBER(DATA!J789),DATA!J789,"n/a")</f>
        <v>7632947.7400000002</v>
      </c>
      <c r="F205" s="77">
        <f>+IF(ISNUMBER(DATA!K789),DATA!K789,"n/a")</f>
        <v>7.3009068719198905E-2</v>
      </c>
      <c r="G205" s="86">
        <f>+IF(ISNUMBER(DATA!T789),DATA!T789,"n/a")</f>
        <v>25755736.120000001</v>
      </c>
      <c r="H205" s="77">
        <f>+IF(ISNUMBER(DATA!U789),DATA!U789,"n/a")</f>
        <v>5.0997465819849902E-2</v>
      </c>
      <c r="I205" s="86">
        <f>+IF(ISNUMBER(DATA!AD789),DATA!AD789,"n/a")</f>
        <v>50529482.420000002</v>
      </c>
      <c r="J205" s="77">
        <f>+IF(ISNUMBER(DATA!AE789),DATA!AE789,"n/a")</f>
        <v>1.9372404666883E-2</v>
      </c>
      <c r="K205" s="86">
        <f>+IF(ISNUMBER(DATA!AN789),DATA!AN789,"n/a")</f>
        <v>95039460.909999996</v>
      </c>
      <c r="L205" s="77">
        <f>+IF(ISNUMBER(DATA!AO789),DATA!AO789,"n/a")</f>
        <v>1.4793824812204201E-3</v>
      </c>
      <c r="R205" s="66"/>
      <c r="S205" s="66"/>
      <c r="T205" s="66"/>
      <c r="U205" s="66"/>
      <c r="V205" s="66"/>
      <c r="W205" s="66"/>
      <c r="X205" s="66"/>
      <c r="Y205" s="66"/>
    </row>
    <row r="206" spans="1:25" x14ac:dyDescent="0.2">
      <c r="A206" s="75"/>
      <c r="E206" s="80"/>
      <c r="F206" s="77"/>
      <c r="G206" s="81"/>
      <c r="H206" s="77"/>
      <c r="I206" s="81"/>
      <c r="J206" s="82"/>
      <c r="K206" s="81"/>
      <c r="L206" s="77"/>
      <c r="R206" s="66"/>
      <c r="S206" s="66"/>
      <c r="T206" s="66"/>
      <c r="U206" s="66"/>
      <c r="V206" s="66"/>
      <c r="W206" s="66"/>
      <c r="X206" s="66"/>
      <c r="Y206" s="66"/>
    </row>
    <row r="207" spans="1:25" x14ac:dyDescent="0.2">
      <c r="A207" s="75" t="s">
        <v>19</v>
      </c>
      <c r="B207" s="66" t="s">
        <v>27</v>
      </c>
      <c r="C207" s="66" t="s">
        <v>10</v>
      </c>
      <c r="D207" s="66" t="s">
        <v>319</v>
      </c>
      <c r="E207" s="87">
        <f>+IF(ISNUMBER(DATA!L781),DATA!L781,"n/a")</f>
        <v>5.0406582100733504</v>
      </c>
      <c r="F207" s="77">
        <f>+IF(ISNUMBER(DATA!M781),DATA!M781,"n/a")</f>
        <v>-1.9735063717162601E-2</v>
      </c>
      <c r="G207" s="87">
        <f>+IF(ISNUMBER(DATA!V781),DATA!V781,"n/a")</f>
        <v>5.0955942889335599</v>
      </c>
      <c r="H207" s="77">
        <f>+IF(ISNUMBER(DATA!W781),DATA!W781,"n/a")</f>
        <v>-1.6286901304635899E-3</v>
      </c>
      <c r="I207" s="87">
        <f>+IF(ISNUMBER(DATA!AF781),DATA!AF781,"n/a")</f>
        <v>5.1899405073024596</v>
      </c>
      <c r="J207" s="77">
        <f>+IF(ISNUMBER(DATA!AG781),DATA!AG781,"n/a")</f>
        <v>1.9015906482718899E-2</v>
      </c>
      <c r="K207" s="87">
        <f>+IF(ISNUMBER(DATA!AP781),DATA!AP781,"n/a")</f>
        <v>5.1269795883239402</v>
      </c>
      <c r="L207" s="77">
        <f>+IF(ISNUMBER(DATA!AQ781),DATA!AQ781,"n/a")</f>
        <v>1.9057771565776802E-2</v>
      </c>
      <c r="R207" s="66"/>
      <c r="S207" s="66"/>
      <c r="T207" s="66"/>
      <c r="U207" s="66"/>
      <c r="V207" s="66"/>
      <c r="W207" s="66"/>
      <c r="X207" s="66"/>
      <c r="Y207" s="66"/>
    </row>
    <row r="208" spans="1:25" x14ac:dyDescent="0.2">
      <c r="A208" s="75" t="s">
        <v>19</v>
      </c>
      <c r="B208" s="66" t="s">
        <v>27</v>
      </c>
      <c r="C208" s="66" t="s">
        <v>10</v>
      </c>
      <c r="D208" s="66" t="s">
        <v>320</v>
      </c>
      <c r="E208" s="87">
        <f>+IF(ISNUMBER(DATA!L782),DATA!L782,"n/a")</f>
        <v>4.3987385913555697</v>
      </c>
      <c r="F208" s="77">
        <f>+IF(ISNUMBER(DATA!M782),DATA!M782,"n/a")</f>
        <v>2.85929221393643E-3</v>
      </c>
      <c r="G208" s="87">
        <f>+IF(ISNUMBER(DATA!V782),DATA!V782,"n/a")</f>
        <v>4.3170604081578396</v>
      </c>
      <c r="H208" s="77">
        <f>+IF(ISNUMBER(DATA!W782),DATA!W782,"n/a")</f>
        <v>-2.82853188291287E-3</v>
      </c>
      <c r="I208" s="87">
        <f>+IF(ISNUMBER(DATA!AF782),DATA!AF782,"n/a")</f>
        <v>4.3124385324701304</v>
      </c>
      <c r="J208" s="77">
        <f>+IF(ISNUMBER(DATA!AG782),DATA!AG782,"n/a")</f>
        <v>2.2595186019559199E-3</v>
      </c>
      <c r="K208" s="87">
        <f>+IF(ISNUMBER(DATA!AP782),DATA!AP782,"n/a")</f>
        <v>4.3241034182892299</v>
      </c>
      <c r="L208" s="77">
        <f>+IF(ISNUMBER(DATA!AQ782),DATA!AQ782,"n/a")</f>
        <v>6.0222122524272101E-3</v>
      </c>
      <c r="R208" s="66"/>
      <c r="S208" s="66"/>
      <c r="T208" s="66"/>
      <c r="U208" s="66"/>
      <c r="V208" s="66"/>
      <c r="W208" s="66"/>
      <c r="X208" s="66"/>
      <c r="Y208" s="66"/>
    </row>
    <row r="209" spans="1:25" x14ac:dyDescent="0.2">
      <c r="A209" s="75" t="s">
        <v>19</v>
      </c>
      <c r="B209" s="66" t="s">
        <v>27</v>
      </c>
      <c r="C209" s="66" t="s">
        <v>10</v>
      </c>
      <c r="D209" s="66" t="s">
        <v>321</v>
      </c>
      <c r="E209" s="87">
        <f>+IF(ISNUMBER(DATA!L783),DATA!L783,"n/a")</f>
        <v>4.5194044879696298</v>
      </c>
      <c r="F209" s="77">
        <f>+IF(ISNUMBER(DATA!M783),DATA!M783,"n/a")</f>
        <v>-5.5882020241554602E-3</v>
      </c>
      <c r="G209" s="87">
        <f>+IF(ISNUMBER(DATA!V783),DATA!V783,"n/a")</f>
        <v>4.4854893623894299</v>
      </c>
      <c r="H209" s="77">
        <f>+IF(ISNUMBER(DATA!W783),DATA!W783,"n/a")</f>
        <v>-1.12206912259192E-2</v>
      </c>
      <c r="I209" s="87">
        <f>+IF(ISNUMBER(DATA!AF783),DATA!AF783,"n/a")</f>
        <v>4.4602731454925397</v>
      </c>
      <c r="J209" s="77">
        <f>+IF(ISNUMBER(DATA!AG783),DATA!AG783,"n/a")</f>
        <v>-8.4498128482557201E-3</v>
      </c>
      <c r="K209" s="87">
        <f>+IF(ISNUMBER(DATA!AP783),DATA!AP783,"n/a")</f>
        <v>4.4738332651859096</v>
      </c>
      <c r="L209" s="77">
        <f>+IF(ISNUMBER(DATA!AQ783),DATA!AQ783,"n/a")</f>
        <v>-7.6603891838083896E-3</v>
      </c>
      <c r="R209" s="66"/>
      <c r="S209" s="66"/>
      <c r="T209" s="66"/>
      <c r="U209" s="66"/>
      <c r="V209" s="66"/>
      <c r="W209" s="66"/>
      <c r="X209" s="66"/>
      <c r="Y209" s="66"/>
    </row>
    <row r="210" spans="1:25" x14ac:dyDescent="0.2">
      <c r="A210" s="75" t="s">
        <v>19</v>
      </c>
      <c r="B210" s="66" t="s">
        <v>27</v>
      </c>
      <c r="C210" s="66" t="s">
        <v>10</v>
      </c>
      <c r="D210" s="66" t="s">
        <v>322</v>
      </c>
      <c r="E210" s="87">
        <f>+IF(ISNUMBER(DATA!L784),DATA!L784,"n/a")</f>
        <v>4.11818334050243</v>
      </c>
      <c r="F210" s="77">
        <f>+IF(ISNUMBER(DATA!M784),DATA!M784,"n/a")</f>
        <v>1.7048336172205199E-2</v>
      </c>
      <c r="G210" s="87">
        <f>+IF(ISNUMBER(DATA!V784),DATA!V784,"n/a")</f>
        <v>4.0496178429237997</v>
      </c>
      <c r="H210" s="77">
        <f>+IF(ISNUMBER(DATA!W784),DATA!W784,"n/a")</f>
        <v>2.5021775226350899E-2</v>
      </c>
      <c r="I210" s="87">
        <f>+IF(ISNUMBER(DATA!AF784),DATA!AF784,"n/a")</f>
        <v>4.0202594735673598</v>
      </c>
      <c r="J210" s="77">
        <f>+IF(ISNUMBER(DATA!AG784),DATA!AG784,"n/a")</f>
        <v>1.30557105802821E-3</v>
      </c>
      <c r="K210" s="87">
        <f>+IF(ISNUMBER(DATA!AP784),DATA!AP784,"n/a")</f>
        <v>4.0112717981915598</v>
      </c>
      <c r="L210" s="77">
        <f>+IF(ISNUMBER(DATA!AQ784),DATA!AQ784,"n/a")</f>
        <v>-6.0650977475299097E-3</v>
      </c>
      <c r="R210" s="66"/>
      <c r="S210" s="66"/>
      <c r="T210" s="66"/>
      <c r="U210" s="66"/>
      <c r="V210" s="66"/>
      <c r="W210" s="66"/>
      <c r="X210" s="66"/>
      <c r="Y210" s="66"/>
    </row>
    <row r="211" spans="1:25" x14ac:dyDescent="0.2">
      <c r="A211" s="75" t="s">
        <v>19</v>
      </c>
      <c r="B211" s="66" t="s">
        <v>27</v>
      </c>
      <c r="C211" s="66" t="s">
        <v>10</v>
      </c>
      <c r="D211" s="66" t="s">
        <v>323</v>
      </c>
      <c r="E211" s="87">
        <f>+IF(ISNUMBER(DATA!L785),DATA!L785,"n/a")</f>
        <v>4.1194170105558703</v>
      </c>
      <c r="F211" s="77">
        <f>+IF(ISNUMBER(DATA!M785),DATA!M785,"n/a")</f>
        <v>-7.1053325203431605E-2</v>
      </c>
      <c r="G211" s="87">
        <f>+IF(ISNUMBER(DATA!V785),DATA!V785,"n/a")</f>
        <v>4.3636849317409299</v>
      </c>
      <c r="H211" s="77">
        <f>+IF(ISNUMBER(DATA!W785),DATA!W785,"n/a")</f>
        <v>-1.6373763135531301E-2</v>
      </c>
      <c r="I211" s="87">
        <f>+IF(ISNUMBER(DATA!AF785),DATA!AF785,"n/a")</f>
        <v>4.4666827635008302</v>
      </c>
      <c r="J211" s="77">
        <f>+IF(ISNUMBER(DATA!AG785),DATA!AG785,"n/a")</f>
        <v>4.4383803326437102E-4</v>
      </c>
      <c r="K211" s="87">
        <f>+IF(ISNUMBER(DATA!AP785),DATA!AP785,"n/a")</f>
        <v>4.49496888894683</v>
      </c>
      <c r="L211" s="77">
        <f>+IF(ISNUMBER(DATA!AQ785),DATA!AQ785,"n/a")</f>
        <v>1.6517605404686001E-2</v>
      </c>
      <c r="R211" s="66"/>
      <c r="S211" s="66"/>
      <c r="T211" s="66"/>
      <c r="U211" s="66"/>
      <c r="V211" s="66"/>
      <c r="W211" s="66"/>
      <c r="X211" s="66"/>
      <c r="Y211" s="66"/>
    </row>
    <row r="212" spans="1:25" x14ac:dyDescent="0.2">
      <c r="A212" s="75" t="s">
        <v>19</v>
      </c>
      <c r="B212" s="66" t="s">
        <v>27</v>
      </c>
      <c r="C212" s="66" t="s">
        <v>10</v>
      </c>
      <c r="D212" s="66" t="s">
        <v>324</v>
      </c>
      <c r="E212" s="87">
        <f>+IF(ISNUMBER(DATA!L786),DATA!L786,"n/a")</f>
        <v>4.7626532815338001</v>
      </c>
      <c r="F212" s="77">
        <f>+IF(ISNUMBER(DATA!M786),DATA!M786,"n/a")</f>
        <v>5.5592623586947401E-2</v>
      </c>
      <c r="G212" s="87">
        <f>+IF(ISNUMBER(DATA!V786),DATA!V786,"n/a")</f>
        <v>4.7271917555264498</v>
      </c>
      <c r="H212" s="77">
        <f>+IF(ISNUMBER(DATA!W786),DATA!W786,"n/a")</f>
        <v>4.1246263001402897E-2</v>
      </c>
      <c r="I212" s="87">
        <f>+IF(ISNUMBER(DATA!AF786),DATA!AF786,"n/a")</f>
        <v>4.7299926489445596</v>
      </c>
      <c r="J212" s="77">
        <f>+IF(ISNUMBER(DATA!AG786),DATA!AG786,"n/a")</f>
        <v>4.3583520271988099E-2</v>
      </c>
      <c r="K212" s="87">
        <f>+IF(ISNUMBER(DATA!AP786),DATA!AP786,"n/a")</f>
        <v>4.6685838153678096</v>
      </c>
      <c r="L212" s="77">
        <f>+IF(ISNUMBER(DATA!AQ786),DATA!AQ786,"n/a")</f>
        <v>-6.0655574101185902E-3</v>
      </c>
      <c r="R212" s="66"/>
      <c r="S212" s="66"/>
      <c r="T212" s="66"/>
      <c r="U212" s="66"/>
      <c r="V212" s="66"/>
      <c r="W212" s="66"/>
      <c r="X212" s="66"/>
      <c r="Y212" s="66"/>
    </row>
    <row r="213" spans="1:25" x14ac:dyDescent="0.2">
      <c r="A213" s="75" t="s">
        <v>19</v>
      </c>
      <c r="B213" s="66" t="s">
        <v>27</v>
      </c>
      <c r="C213" s="66" t="s">
        <v>10</v>
      </c>
      <c r="D213" s="66" t="s">
        <v>325</v>
      </c>
      <c r="E213" s="87">
        <f>+IF(ISNUMBER(DATA!L787),DATA!L787,"n/a")</f>
        <v>4.2156273637973802</v>
      </c>
      <c r="F213" s="77">
        <f>+IF(ISNUMBER(DATA!M787),DATA!M787,"n/a")</f>
        <v>-3.5217716503654302E-2</v>
      </c>
      <c r="G213" s="87">
        <f>+IF(ISNUMBER(DATA!V787),DATA!V787,"n/a")</f>
        <v>4.2602856729931604</v>
      </c>
      <c r="H213" s="77">
        <f>+IF(ISNUMBER(DATA!W787),DATA!W787,"n/a")</f>
        <v>-2.4269977072943101E-2</v>
      </c>
      <c r="I213" s="87">
        <f>+IF(ISNUMBER(DATA!AF787),DATA!AF787,"n/a")</f>
        <v>4.2804297714032096</v>
      </c>
      <c r="J213" s="77">
        <f>+IF(ISNUMBER(DATA!AG787),DATA!AG787,"n/a")</f>
        <v>2.3518930346825401E-3</v>
      </c>
      <c r="K213" s="87">
        <f>+IF(ISNUMBER(DATA!AP787),DATA!AP787,"n/a")</f>
        <v>4.28110469586756</v>
      </c>
      <c r="L213" s="77">
        <f>+IF(ISNUMBER(DATA!AQ787),DATA!AQ787,"n/a")</f>
        <v>-6.5052789929379397E-4</v>
      </c>
      <c r="R213" s="66"/>
      <c r="S213" s="66"/>
      <c r="T213" s="66"/>
      <c r="U213" s="66"/>
      <c r="V213" s="66"/>
      <c r="W213" s="66"/>
      <c r="X213" s="66"/>
      <c r="Y213" s="66"/>
    </row>
    <row r="214" spans="1:25" x14ac:dyDescent="0.2">
      <c r="A214" s="75" t="s">
        <v>19</v>
      </c>
      <c r="B214" s="66" t="s">
        <v>27</v>
      </c>
      <c r="C214" s="66" t="s">
        <v>10</v>
      </c>
      <c r="D214" s="66" t="s">
        <v>326</v>
      </c>
      <c r="E214" s="87">
        <f>+IF(ISNUMBER(DATA!L788),DATA!L788,"n/a")</f>
        <v>4.2359743907815997</v>
      </c>
      <c r="F214" s="77">
        <f>+IF(ISNUMBER(DATA!M788),DATA!M788,"n/a")</f>
        <v>6.6365711375264E-3</v>
      </c>
      <c r="G214" s="87">
        <f>+IF(ISNUMBER(DATA!V788),DATA!V788,"n/a")</f>
        <v>4.2791861366096899</v>
      </c>
      <c r="H214" s="77">
        <f>+IF(ISNUMBER(DATA!W788),DATA!W788,"n/a")</f>
        <v>2.0234757047243E-2</v>
      </c>
      <c r="I214" s="87">
        <f>+IF(ISNUMBER(DATA!AF788),DATA!AF788,"n/a")</f>
        <v>4.29011477024883</v>
      </c>
      <c r="J214" s="77">
        <f>+IF(ISNUMBER(DATA!AG788),DATA!AG788,"n/a")</f>
        <v>2.0131083833600599E-2</v>
      </c>
      <c r="K214" s="87">
        <f>+IF(ISNUMBER(DATA!AP788),DATA!AP788,"n/a")</f>
        <v>4.2462500876060396</v>
      </c>
      <c r="L214" s="77">
        <f>+IF(ISNUMBER(DATA!AQ788),DATA!AQ788,"n/a")</f>
        <v>-1.7479011640544599E-2</v>
      </c>
      <c r="R214" s="66"/>
      <c r="S214" s="66"/>
      <c r="T214" s="66"/>
      <c r="U214" s="66"/>
      <c r="V214" s="66"/>
      <c r="W214" s="66"/>
      <c r="X214" s="66"/>
      <c r="Y214" s="66"/>
    </row>
    <row r="215" spans="1:25" x14ac:dyDescent="0.2">
      <c r="A215" s="75" t="s">
        <v>19</v>
      </c>
      <c r="B215" s="66" t="s">
        <v>27</v>
      </c>
      <c r="C215" s="66" t="s">
        <v>10</v>
      </c>
      <c r="D215" s="66" t="s">
        <v>327</v>
      </c>
      <c r="E215" s="87">
        <f>+IF(ISNUMBER(DATA!L789),DATA!L789,"n/a")</f>
        <v>4.35449724446008</v>
      </c>
      <c r="F215" s="77">
        <f>+IF(ISNUMBER(DATA!M789),DATA!M789,"n/a")</f>
        <v>-8.0122851546786597E-3</v>
      </c>
      <c r="G215" s="87">
        <f>+IF(ISNUMBER(DATA!V789),DATA!V789,"n/a")</f>
        <v>4.3630794483007902</v>
      </c>
      <c r="H215" s="77">
        <f>+IF(ISNUMBER(DATA!W789),DATA!W789,"n/a")</f>
        <v>3.1948149134685602E-3</v>
      </c>
      <c r="I215" s="87">
        <f>+IF(ISNUMBER(DATA!AF789),DATA!AF789,"n/a")</f>
        <v>4.3729362189482996</v>
      </c>
      <c r="J215" s="77">
        <f>+IF(ISNUMBER(DATA!AG789),DATA!AG789,"n/a")</f>
        <v>6.6676767648206096E-3</v>
      </c>
      <c r="K215" s="87">
        <f>+IF(ISNUMBER(DATA!AP789),DATA!AP789,"n/a")</f>
        <v>4.3634363886754199</v>
      </c>
      <c r="L215" s="77">
        <f>+IF(ISNUMBER(DATA!AQ789),DATA!AQ789,"n/a")</f>
        <v>-1.6294346697213399E-3</v>
      </c>
      <c r="R215" s="66"/>
      <c r="S215" s="66"/>
      <c r="T215" s="66"/>
      <c r="U215" s="66"/>
      <c r="V215" s="66"/>
      <c r="W215" s="66"/>
      <c r="X215" s="66"/>
      <c r="Y215" s="66"/>
    </row>
    <row r="216" spans="1:25" x14ac:dyDescent="0.2">
      <c r="A216" s="75"/>
      <c r="E216" s="88"/>
      <c r="F216" s="77"/>
      <c r="G216" s="89"/>
      <c r="H216" s="77"/>
      <c r="I216" s="89"/>
      <c r="J216" s="82"/>
      <c r="K216" s="89"/>
      <c r="L216" s="77"/>
      <c r="R216" s="66"/>
      <c r="S216" s="66"/>
      <c r="T216" s="66"/>
      <c r="U216" s="66"/>
      <c r="V216" s="66"/>
      <c r="W216" s="66"/>
      <c r="X216" s="66"/>
      <c r="Y216" s="66"/>
    </row>
    <row r="217" spans="1:25" x14ac:dyDescent="0.2">
      <c r="A217" s="75" t="s">
        <v>19</v>
      </c>
      <c r="B217" s="66" t="s">
        <v>27</v>
      </c>
      <c r="C217" s="66" t="s">
        <v>26</v>
      </c>
      <c r="D217" s="66" t="s">
        <v>319</v>
      </c>
      <c r="E217" s="87">
        <f>+IF(ISNUMBER(DATA!N781),DATA!N781,"n/a")</f>
        <v>2.6182283672717799</v>
      </c>
      <c r="F217" s="77">
        <f>+IF(ISNUMBER(DATA!O781),DATA!O781,"n/a")</f>
        <v>-2.3344438710233201E-2</v>
      </c>
      <c r="G217" s="87">
        <f>+IF(ISNUMBER(DATA!X781),DATA!X781,"n/a")</f>
        <v>2.64648020467</v>
      </c>
      <c r="H217" s="77">
        <f>+IF(ISNUMBER(DATA!Y781),DATA!Y781,"n/a")</f>
        <v>-2.0545018493668302E-3</v>
      </c>
      <c r="I217" s="87">
        <f>+IF(ISNUMBER(DATA!AH781),DATA!AH781,"n/a")</f>
        <v>2.6961901579860701</v>
      </c>
      <c r="J217" s="77">
        <f>+IF(ISNUMBER(DATA!AI781),DATA!AI781,"n/a")</f>
        <v>1.3214855224204E-2</v>
      </c>
      <c r="K217" s="87">
        <f>+IF(ISNUMBER(DATA!AR781),DATA!AR781,"n/a")</f>
        <v>2.6515745595643199</v>
      </c>
      <c r="L217" s="77">
        <f>+IF(ISNUMBER(DATA!AS781),DATA!AS781,"n/a")</f>
        <v>1.010533590372E-2</v>
      </c>
      <c r="R217" s="66"/>
      <c r="S217" s="66"/>
      <c r="T217" s="66"/>
      <c r="U217" s="66"/>
      <c r="V217" s="66"/>
      <c r="W217" s="66"/>
      <c r="X217" s="66"/>
      <c r="Y217" s="66"/>
    </row>
    <row r="218" spans="1:25" x14ac:dyDescent="0.2">
      <c r="A218" s="75" t="s">
        <v>19</v>
      </c>
      <c r="B218" s="66" t="s">
        <v>27</v>
      </c>
      <c r="C218" s="66" t="s">
        <v>26</v>
      </c>
      <c r="D218" s="66" t="s">
        <v>320</v>
      </c>
      <c r="E218" s="87">
        <f>+IF(ISNUMBER(DATA!N782),DATA!N782,"n/a")</f>
        <v>2.5781727934274499</v>
      </c>
      <c r="F218" s="77">
        <f>+IF(ISNUMBER(DATA!O782),DATA!O782,"n/a")</f>
        <v>2.8966376083885401E-2</v>
      </c>
      <c r="G218" s="87">
        <f>+IF(ISNUMBER(DATA!X782),DATA!X782,"n/a")</f>
        <v>2.4729075621008199</v>
      </c>
      <c r="H218" s="77">
        <f>+IF(ISNUMBER(DATA!Y782),DATA!Y782,"n/a")</f>
        <v>4.9806428572337002E-3</v>
      </c>
      <c r="I218" s="87">
        <f>+IF(ISNUMBER(DATA!AH782),DATA!AH782,"n/a")</f>
        <v>2.4462392581486498</v>
      </c>
      <c r="J218" s="77">
        <f>+IF(ISNUMBER(DATA!AI782),DATA!AI782,"n/a")</f>
        <v>5.1989689941459201E-3</v>
      </c>
      <c r="K218" s="87">
        <f>+IF(ISNUMBER(DATA!AR782),DATA!AR782,"n/a")</f>
        <v>2.4117090596205801</v>
      </c>
      <c r="L218" s="77">
        <f>+IF(ISNUMBER(DATA!AS782),DATA!AS782,"n/a")</f>
        <v>1.4858759238669699E-2</v>
      </c>
      <c r="R218" s="66"/>
      <c r="S218" s="66"/>
      <c r="T218" s="66"/>
      <c r="U218" s="66"/>
      <c r="V218" s="66"/>
      <c r="W218" s="66"/>
      <c r="X218" s="66"/>
      <c r="Y218" s="66"/>
    </row>
    <row r="219" spans="1:25" x14ac:dyDescent="0.2">
      <c r="A219" s="75" t="s">
        <v>19</v>
      </c>
      <c r="B219" s="66" t="s">
        <v>27</v>
      </c>
      <c r="C219" s="66" t="s">
        <v>26</v>
      </c>
      <c r="D219" s="66" t="s">
        <v>321</v>
      </c>
      <c r="E219" s="87">
        <f>+IF(ISNUMBER(DATA!N783),DATA!N783,"n/a")</f>
        <v>2.4904042907172399</v>
      </c>
      <c r="F219" s="77">
        <f>+IF(ISNUMBER(DATA!O783),DATA!O783,"n/a")</f>
        <v>1.6787949560468699E-2</v>
      </c>
      <c r="G219" s="87">
        <f>+IF(ISNUMBER(DATA!X783),DATA!X783,"n/a")</f>
        <v>2.4739465109419201</v>
      </c>
      <c r="H219" s="77">
        <f>+IF(ISNUMBER(DATA!Y783),DATA!Y783,"n/a")</f>
        <v>5.6929001749307599E-3</v>
      </c>
      <c r="I219" s="87">
        <f>+IF(ISNUMBER(DATA!AH783),DATA!AH783,"n/a")</f>
        <v>2.4586848660277201</v>
      </c>
      <c r="J219" s="77">
        <f>+IF(ISNUMBER(DATA!AI783),DATA!AI783,"n/a")</f>
        <v>9.9193704799987095E-3</v>
      </c>
      <c r="K219" s="87">
        <f>+IF(ISNUMBER(DATA!AR783),DATA!AR783,"n/a")</f>
        <v>2.4394952540839401</v>
      </c>
      <c r="L219" s="77">
        <f>+IF(ISNUMBER(DATA!AS783),DATA!AS783,"n/a")</f>
        <v>1.20480452867875E-2</v>
      </c>
      <c r="R219" s="66"/>
      <c r="S219" s="66"/>
      <c r="T219" s="66"/>
      <c r="U219" s="66"/>
      <c r="V219" s="66"/>
      <c r="W219" s="66"/>
      <c r="X219" s="66"/>
      <c r="Y219" s="66"/>
    </row>
    <row r="220" spans="1:25" x14ac:dyDescent="0.2">
      <c r="A220" s="75" t="s">
        <v>19</v>
      </c>
      <c r="B220" s="66" t="s">
        <v>27</v>
      </c>
      <c r="C220" s="66" t="s">
        <v>26</v>
      </c>
      <c r="D220" s="66" t="s">
        <v>322</v>
      </c>
      <c r="E220" s="87">
        <f>+IF(ISNUMBER(DATA!N784),DATA!N784,"n/a")</f>
        <v>2.4943776848671502</v>
      </c>
      <c r="F220" s="77">
        <f>+IF(ISNUMBER(DATA!O784),DATA!O784,"n/a")</f>
        <v>2.52654370739725E-2</v>
      </c>
      <c r="G220" s="87">
        <f>+IF(ISNUMBER(DATA!X784),DATA!X784,"n/a")</f>
        <v>2.4295263852622</v>
      </c>
      <c r="H220" s="77">
        <f>+IF(ISNUMBER(DATA!Y784),DATA!Y784,"n/a")</f>
        <v>1.63836508028012E-2</v>
      </c>
      <c r="I220" s="87">
        <f>+IF(ISNUMBER(DATA!AH784),DATA!AH784,"n/a")</f>
        <v>2.4012605116745198</v>
      </c>
      <c r="J220" s="77">
        <f>+IF(ISNUMBER(DATA!AI784),DATA!AI784,"n/a")</f>
        <v>1.67773303445665E-2</v>
      </c>
      <c r="K220" s="87">
        <f>+IF(ISNUMBER(DATA!AR784),DATA!AR784,"n/a")</f>
        <v>2.39755231107601</v>
      </c>
      <c r="L220" s="77">
        <f>+IF(ISNUMBER(DATA!AS784),DATA!AS784,"n/a")</f>
        <v>2.0164497151194199E-2</v>
      </c>
      <c r="R220" s="66"/>
      <c r="S220" s="66"/>
      <c r="T220" s="66"/>
      <c r="U220" s="66"/>
      <c r="V220" s="66"/>
      <c r="W220" s="66"/>
      <c r="X220" s="66"/>
      <c r="Y220" s="66"/>
    </row>
    <row r="221" spans="1:25" x14ac:dyDescent="0.2">
      <c r="A221" s="75" t="s">
        <v>19</v>
      </c>
      <c r="B221" s="66" t="s">
        <v>27</v>
      </c>
      <c r="C221" s="66" t="s">
        <v>26</v>
      </c>
      <c r="D221" s="66" t="s">
        <v>323</v>
      </c>
      <c r="E221" s="87">
        <f>+IF(ISNUMBER(DATA!N785),DATA!N785,"n/a")</f>
        <v>2.2580001765261302</v>
      </c>
      <c r="F221" s="77">
        <f>+IF(ISNUMBER(DATA!O785),DATA!O785,"n/a")</f>
        <v>-0.109609767767309</v>
      </c>
      <c r="G221" s="87">
        <f>+IF(ISNUMBER(DATA!X785),DATA!X785,"n/a")</f>
        <v>2.4347522829204902</v>
      </c>
      <c r="H221" s="77">
        <f>+IF(ISNUMBER(DATA!Y785),DATA!Y785,"n/a")</f>
        <v>-3.0580404773364499E-2</v>
      </c>
      <c r="I221" s="87">
        <f>+IF(ISNUMBER(DATA!AH785),DATA!AH785,"n/a")</f>
        <v>2.49642886814273</v>
      </c>
      <c r="J221" s="77">
        <f>+IF(ISNUMBER(DATA!AI785),DATA!AI785,"n/a")</f>
        <v>-6.6641460709466298E-3</v>
      </c>
      <c r="K221" s="87">
        <f>+IF(ISNUMBER(DATA!AR785),DATA!AR785,"n/a")</f>
        <v>2.46359489689292</v>
      </c>
      <c r="L221" s="77">
        <f>+IF(ISNUMBER(DATA!AS785),DATA!AS785,"n/a")</f>
        <v>1.2187234694144299E-2</v>
      </c>
      <c r="R221" s="66"/>
      <c r="S221" s="66"/>
      <c r="T221" s="66"/>
      <c r="U221" s="66"/>
      <c r="V221" s="66"/>
      <c r="W221" s="66"/>
      <c r="X221" s="66"/>
      <c r="Y221" s="66"/>
    </row>
    <row r="222" spans="1:25" x14ac:dyDescent="0.2">
      <c r="A222" s="75" t="s">
        <v>19</v>
      </c>
      <c r="B222" s="66" t="s">
        <v>27</v>
      </c>
      <c r="C222" s="66" t="s">
        <v>26</v>
      </c>
      <c r="D222" s="66" t="s">
        <v>324</v>
      </c>
      <c r="E222" s="87">
        <f>+IF(ISNUMBER(DATA!N786),DATA!N786,"n/a")</f>
        <v>3.00470274190954</v>
      </c>
      <c r="F222" s="77">
        <f>+IF(ISNUMBER(DATA!O786),DATA!O786,"n/a")</f>
        <v>4.73602525322862E-2</v>
      </c>
      <c r="G222" s="87">
        <f>+IF(ISNUMBER(DATA!X786),DATA!X786,"n/a")</f>
        <v>2.9569662164217299</v>
      </c>
      <c r="H222" s="77">
        <f>+IF(ISNUMBER(DATA!Y786),DATA!Y786,"n/a")</f>
        <v>2.9166306187836701E-2</v>
      </c>
      <c r="I222" s="87">
        <f>+IF(ISNUMBER(DATA!AH786),DATA!AH786,"n/a")</f>
        <v>2.9686402919463601</v>
      </c>
      <c r="J222" s="77">
        <f>+IF(ISNUMBER(DATA!AI786),DATA!AI786,"n/a")</f>
        <v>4.5742572439118598E-2</v>
      </c>
      <c r="K222" s="87">
        <f>+IF(ISNUMBER(DATA!AR786),DATA!AR786,"n/a")</f>
        <v>2.9194276228452898</v>
      </c>
      <c r="L222" s="77">
        <f>+IF(ISNUMBER(DATA!AS786),DATA!AS786,"n/a")</f>
        <v>4.9939025471894702E-2</v>
      </c>
      <c r="R222" s="66"/>
      <c r="S222" s="66"/>
      <c r="T222" s="66"/>
      <c r="U222" s="66"/>
      <c r="V222" s="66"/>
      <c r="W222" s="66"/>
      <c r="X222" s="66"/>
      <c r="Y222" s="66"/>
    </row>
    <row r="223" spans="1:25" x14ac:dyDescent="0.2">
      <c r="A223" s="75" t="s">
        <v>19</v>
      </c>
      <c r="B223" s="66" t="s">
        <v>27</v>
      </c>
      <c r="C223" s="66" t="s">
        <v>26</v>
      </c>
      <c r="D223" s="66" t="s">
        <v>325</v>
      </c>
      <c r="E223" s="87">
        <f>+IF(ISNUMBER(DATA!N787),DATA!N787,"n/a")</f>
        <v>2.2491520684791801</v>
      </c>
      <c r="F223" s="77">
        <f>+IF(ISNUMBER(DATA!O787),DATA!O787,"n/a")</f>
        <v>-2.8642804831339699E-2</v>
      </c>
      <c r="G223" s="87">
        <f>+IF(ISNUMBER(DATA!X787),DATA!X787,"n/a")</f>
        <v>2.2600502870721901</v>
      </c>
      <c r="H223" s="77">
        <f>+IF(ISNUMBER(DATA!Y787),DATA!Y787,"n/a")</f>
        <v>-1.7242042781746202E-2</v>
      </c>
      <c r="I223" s="87">
        <f>+IF(ISNUMBER(DATA!AH787),DATA!AH787,"n/a")</f>
        <v>2.2683840085854601</v>
      </c>
      <c r="J223" s="77">
        <f>+IF(ISNUMBER(DATA!AI787),DATA!AI787,"n/a")</f>
        <v>8.6519543746422702E-3</v>
      </c>
      <c r="K223" s="87">
        <f>+IF(ISNUMBER(DATA!AR787),DATA!AR787,"n/a")</f>
        <v>2.2538352069048799</v>
      </c>
      <c r="L223" s="77">
        <f>+IF(ISNUMBER(DATA!AS787),DATA!AS787,"n/a")</f>
        <v>1.0136709501537699E-2</v>
      </c>
      <c r="R223" s="66"/>
      <c r="S223" s="66"/>
      <c r="T223" s="66"/>
      <c r="U223" s="66"/>
      <c r="V223" s="66"/>
      <c r="W223" s="66"/>
      <c r="X223" s="66"/>
      <c r="Y223" s="66"/>
    </row>
    <row r="224" spans="1:25" x14ac:dyDescent="0.2">
      <c r="A224" s="75" t="s">
        <v>19</v>
      </c>
      <c r="B224" s="66" t="s">
        <v>27</v>
      </c>
      <c r="C224" s="66" t="s">
        <v>26</v>
      </c>
      <c r="D224" s="66" t="s">
        <v>326</v>
      </c>
      <c r="E224" s="87">
        <f>+IF(ISNUMBER(DATA!N788),DATA!N788,"n/a")</f>
        <v>2.32423465927956</v>
      </c>
      <c r="F224" s="77">
        <f>+IF(ISNUMBER(DATA!O788),DATA!O788,"n/a")</f>
        <v>2.2594680073700399E-2</v>
      </c>
      <c r="G224" s="87">
        <f>+IF(ISNUMBER(DATA!X788),DATA!X788,"n/a")</f>
        <v>2.3445249762034099</v>
      </c>
      <c r="H224" s="77">
        <f>+IF(ISNUMBER(DATA!Y788),DATA!Y788,"n/a")</f>
        <v>3.6065574153388E-2</v>
      </c>
      <c r="I224" s="87">
        <f>+IF(ISNUMBER(DATA!AH788),DATA!AH788,"n/a")</f>
        <v>2.35523355771767</v>
      </c>
      <c r="J224" s="77">
        <f>+IF(ISNUMBER(DATA!AI788),DATA!AI788,"n/a")</f>
        <v>4.0341997173396801E-2</v>
      </c>
      <c r="K224" s="87">
        <f>+IF(ISNUMBER(DATA!AR788),DATA!AR788,"n/a")</f>
        <v>2.3029914277642098</v>
      </c>
      <c r="L224" s="77">
        <f>+IF(ISNUMBER(DATA!AS788),DATA!AS788,"n/a")</f>
        <v>1.2211165580900501E-2</v>
      </c>
      <c r="R224" s="66"/>
      <c r="S224" s="66"/>
      <c r="T224" s="66"/>
      <c r="U224" s="66"/>
      <c r="V224" s="66"/>
      <c r="W224" s="66"/>
      <c r="X224" s="66"/>
      <c r="Y224" s="66"/>
    </row>
    <row r="225" spans="1:25" x14ac:dyDescent="0.2">
      <c r="A225" s="75" t="s">
        <v>19</v>
      </c>
      <c r="B225" s="66" t="s">
        <v>27</v>
      </c>
      <c r="C225" s="66" t="s">
        <v>26</v>
      </c>
      <c r="D225" s="66" t="s">
        <v>327</v>
      </c>
      <c r="E225" s="87">
        <f>+IF(ISNUMBER(DATA!N789),DATA!N789,"n/a")</f>
        <v>2.45892885806657</v>
      </c>
      <c r="F225" s="77">
        <f>+IF(ISNUMBER(DATA!O789),DATA!O789,"n/a")</f>
        <v>-3.1091833338046599E-3</v>
      </c>
      <c r="G225" s="87">
        <f>+IF(ISNUMBER(DATA!X789),DATA!X789,"n/a")</f>
        <v>2.4538643432878899</v>
      </c>
      <c r="H225" s="77">
        <f>+IF(ISNUMBER(DATA!Y789),DATA!Y789,"n/a")</f>
        <v>4.7621636287430496E-3</v>
      </c>
      <c r="I225" s="87">
        <f>+IF(ISNUMBER(DATA!AH789),DATA!AH789,"n/a")</f>
        <v>2.45656319251884</v>
      </c>
      <c r="J225" s="77">
        <f>+IF(ISNUMBER(DATA!AI789),DATA!AI789,"n/a")</f>
        <v>1.5728584673743499E-2</v>
      </c>
      <c r="K225" s="87">
        <f>+IF(ISNUMBER(DATA!AR789),DATA!AR789,"n/a")</f>
        <v>2.43136149971245</v>
      </c>
      <c r="L225" s="77">
        <f>+IF(ISNUMBER(DATA!AS789),DATA!AS789,"n/a")</f>
        <v>1.5520107695806E-2</v>
      </c>
      <c r="R225" s="66"/>
      <c r="S225" s="66"/>
      <c r="T225" s="66"/>
      <c r="U225" s="66"/>
      <c r="V225" s="66"/>
      <c r="W225" s="66"/>
      <c r="X225" s="66"/>
      <c r="Y225" s="66"/>
    </row>
    <row r="226" spans="1:25" x14ac:dyDescent="0.2">
      <c r="A226" s="75"/>
      <c r="E226" s="88"/>
      <c r="F226" s="77"/>
      <c r="G226" s="89"/>
      <c r="H226" s="77"/>
      <c r="I226" s="89"/>
      <c r="J226" s="82"/>
      <c r="K226" s="89"/>
      <c r="L226" s="77"/>
      <c r="R226" s="66"/>
      <c r="S226" s="66"/>
      <c r="T226" s="66"/>
      <c r="U226" s="66"/>
      <c r="V226" s="66"/>
      <c r="W226" s="66"/>
      <c r="X226" s="66"/>
      <c r="Y226" s="66"/>
    </row>
    <row r="227" spans="1:25" x14ac:dyDescent="0.2">
      <c r="A227" s="75" t="s">
        <v>19</v>
      </c>
      <c r="B227" s="66" t="s">
        <v>28</v>
      </c>
      <c r="C227" s="66" t="s">
        <v>0</v>
      </c>
      <c r="D227" s="66" t="s">
        <v>319</v>
      </c>
      <c r="E227" s="76">
        <f>+IF(ISNUMBER(DATA!F840),DATA!F840,"n/a")</f>
        <v>755566.09</v>
      </c>
      <c r="F227" s="77">
        <f>+IF(ISNUMBER(DATA!G840),DATA!G840,"n/a")</f>
        <v>4.94107709350005E-2</v>
      </c>
      <c r="G227" s="76">
        <f>+IF(ISNUMBER(DATA!P840),DATA!P840,"n/a")</f>
        <v>2433582.63</v>
      </c>
      <c r="H227" s="77">
        <f>+IF(ISNUMBER(DATA!Q840),DATA!Q840,"n/a")</f>
        <v>0.13111063456465999</v>
      </c>
      <c r="I227" s="76">
        <f>+IF(ISNUMBER(DATA!Z840),DATA!Z840,"n/a")</f>
        <v>4806026.91</v>
      </c>
      <c r="J227" s="77">
        <f>+IF(ISNUMBER(DATA!AA840),DATA!AA840,"n/a")</f>
        <v>0.22821308807358701</v>
      </c>
      <c r="K227" s="76">
        <f>+IF(ISNUMBER(DATA!AJ840),DATA!AJ840,"n/a")</f>
        <v>9587117.1500000004</v>
      </c>
      <c r="L227" s="77">
        <f>+IF(ISNUMBER(DATA!AK840),DATA!AK840,"n/a")</f>
        <v>0.20893774800630199</v>
      </c>
      <c r="R227" s="66"/>
      <c r="S227" s="66"/>
      <c r="T227" s="66"/>
      <c r="U227" s="66"/>
      <c r="V227" s="66"/>
      <c r="W227" s="66"/>
      <c r="X227" s="66"/>
      <c r="Y227" s="66"/>
    </row>
    <row r="228" spans="1:25" x14ac:dyDescent="0.2">
      <c r="A228" s="75" t="s">
        <v>19</v>
      </c>
      <c r="B228" s="66" t="s">
        <v>28</v>
      </c>
      <c r="C228" s="66" t="s">
        <v>0</v>
      </c>
      <c r="D228" s="66" t="s">
        <v>320</v>
      </c>
      <c r="E228" s="76">
        <f>+IF(ISNUMBER(DATA!F841),DATA!F841,"n/a")</f>
        <v>1830265.53</v>
      </c>
      <c r="F228" s="77">
        <f>+IF(ISNUMBER(DATA!G841),DATA!G841,"n/a")</f>
        <v>0.55164931525857996</v>
      </c>
      <c r="G228" s="76">
        <f>+IF(ISNUMBER(DATA!P841),DATA!P841,"n/a")</f>
        <v>5223353.04</v>
      </c>
      <c r="H228" s="77">
        <f>+IF(ISNUMBER(DATA!Q841),DATA!Q841,"n/a")</f>
        <v>0.42203393245111998</v>
      </c>
      <c r="I228" s="76">
        <f>+IF(ISNUMBER(DATA!Z841),DATA!Z841,"n/a")</f>
        <v>9461647.4299999997</v>
      </c>
      <c r="J228" s="77">
        <f>+IF(ISNUMBER(DATA!AA841),DATA!AA841,"n/a")</f>
        <v>0.37672271467801399</v>
      </c>
      <c r="K228" s="76">
        <f>+IF(ISNUMBER(DATA!AJ841),DATA!AJ841,"n/a")</f>
        <v>18664827.609999999</v>
      </c>
      <c r="L228" s="77">
        <f>+IF(ISNUMBER(DATA!AK841),DATA!AK841,"n/a")</f>
        <v>0.44639017772024198</v>
      </c>
      <c r="R228" s="66"/>
      <c r="S228" s="66"/>
      <c r="T228" s="66"/>
      <c r="U228" s="66"/>
      <c r="V228" s="66"/>
      <c r="W228" s="66"/>
      <c r="X228" s="66"/>
      <c r="Y228" s="66"/>
    </row>
    <row r="229" spans="1:25" x14ac:dyDescent="0.2">
      <c r="A229" s="75" t="s">
        <v>19</v>
      </c>
      <c r="B229" s="66" t="s">
        <v>28</v>
      </c>
      <c r="C229" s="66" t="s">
        <v>0</v>
      </c>
      <c r="D229" s="66" t="s">
        <v>321</v>
      </c>
      <c r="E229" s="76">
        <f>+IF(ISNUMBER(DATA!F842),DATA!F842,"n/a")</f>
        <v>1038066.15</v>
      </c>
      <c r="F229" s="77">
        <f>+IF(ISNUMBER(DATA!G842),DATA!G842,"n/a")</f>
        <v>0.25124026711915798</v>
      </c>
      <c r="G229" s="76">
        <f>+IF(ISNUMBER(DATA!P842),DATA!P842,"n/a")</f>
        <v>3389060.92</v>
      </c>
      <c r="H229" s="77">
        <f>+IF(ISNUMBER(DATA!Q842),DATA!Q842,"n/a")</f>
        <v>0.26534577819294902</v>
      </c>
      <c r="I229" s="76">
        <f>+IF(ISNUMBER(DATA!Z842),DATA!Z842,"n/a")</f>
        <v>6218248.3899999997</v>
      </c>
      <c r="J229" s="77">
        <f>+IF(ISNUMBER(DATA!AA842),DATA!AA842,"n/a")</f>
        <v>0.27835307524278702</v>
      </c>
      <c r="K229" s="76">
        <f>+IF(ISNUMBER(DATA!AJ842),DATA!AJ842,"n/a")</f>
        <v>12219800.189999999</v>
      </c>
      <c r="L229" s="77">
        <f>+IF(ISNUMBER(DATA!AK842),DATA!AK842,"n/a")</f>
        <v>0.34084077935588403</v>
      </c>
      <c r="R229" s="66"/>
      <c r="S229" s="66"/>
      <c r="T229" s="66"/>
      <c r="U229" s="66"/>
      <c r="V229" s="66"/>
      <c r="W229" s="66"/>
      <c r="X229" s="66"/>
      <c r="Y229" s="66"/>
    </row>
    <row r="230" spans="1:25" x14ac:dyDescent="0.2">
      <c r="A230" s="75" t="s">
        <v>19</v>
      </c>
      <c r="B230" s="66" t="s">
        <v>28</v>
      </c>
      <c r="C230" s="66" t="s">
        <v>0</v>
      </c>
      <c r="D230" s="66" t="s">
        <v>322</v>
      </c>
      <c r="E230" s="76">
        <f>+IF(ISNUMBER(DATA!F843),DATA!F843,"n/a")</f>
        <v>1606332.72</v>
      </c>
      <c r="F230" s="77">
        <f>+IF(ISNUMBER(DATA!G843),DATA!G843,"n/a")</f>
        <v>0.23011364378222801</v>
      </c>
      <c r="G230" s="76">
        <f>+IF(ISNUMBER(DATA!P843),DATA!P843,"n/a")</f>
        <v>4950693.1399999997</v>
      </c>
      <c r="H230" s="77">
        <f>+IF(ISNUMBER(DATA!Q843),DATA!Q843,"n/a")</f>
        <v>0.24768866281124199</v>
      </c>
      <c r="I230" s="76">
        <f>+IF(ISNUMBER(DATA!Z843),DATA!Z843,"n/a")</f>
        <v>9448762.7400000002</v>
      </c>
      <c r="J230" s="77">
        <f>+IF(ISNUMBER(DATA!AA843),DATA!AA843,"n/a")</f>
        <v>0.24012890907874301</v>
      </c>
      <c r="K230" s="76">
        <f>+IF(ISNUMBER(DATA!AJ843),DATA!AJ843,"n/a")</f>
        <v>20735964.640000001</v>
      </c>
      <c r="L230" s="77">
        <f>+IF(ISNUMBER(DATA!AK843),DATA!AK843,"n/a")</f>
        <v>0.108283223040944</v>
      </c>
      <c r="R230" s="66"/>
      <c r="S230" s="66"/>
      <c r="T230" s="66"/>
      <c r="U230" s="66"/>
      <c r="V230" s="66"/>
      <c r="W230" s="66"/>
      <c r="X230" s="66"/>
      <c r="Y230" s="66"/>
    </row>
    <row r="231" spans="1:25" x14ac:dyDescent="0.2">
      <c r="A231" s="75" t="s">
        <v>19</v>
      </c>
      <c r="B231" s="66" t="s">
        <v>28</v>
      </c>
      <c r="C231" s="66" t="s">
        <v>0</v>
      </c>
      <c r="D231" s="66" t="s">
        <v>323</v>
      </c>
      <c r="E231" s="76">
        <f>+IF(ISNUMBER(DATA!F844),DATA!F844,"n/a")</f>
        <v>537410.19999999995</v>
      </c>
      <c r="F231" s="77">
        <f>+IF(ISNUMBER(DATA!G844),DATA!G844,"n/a")</f>
        <v>0.12931604253141199</v>
      </c>
      <c r="G231" s="76">
        <f>+IF(ISNUMBER(DATA!P844),DATA!P844,"n/a")</f>
        <v>1638732.45</v>
      </c>
      <c r="H231" s="77">
        <f>+IF(ISNUMBER(DATA!Q844),DATA!Q844,"n/a")</f>
        <v>8.7011299360526095E-2</v>
      </c>
      <c r="I231" s="76">
        <f>+IF(ISNUMBER(DATA!Z844),DATA!Z844,"n/a")</f>
        <v>3118022.02</v>
      </c>
      <c r="J231" s="77">
        <f>+IF(ISNUMBER(DATA!AA844),DATA!AA844,"n/a")</f>
        <v>0.13614877879061499</v>
      </c>
      <c r="K231" s="76">
        <f>+IF(ISNUMBER(DATA!AJ844),DATA!AJ844,"n/a")</f>
        <v>6346194.5800000001</v>
      </c>
      <c r="L231" s="77">
        <f>+IF(ISNUMBER(DATA!AK844),DATA!AK844,"n/a")</f>
        <v>0.29168014576479001</v>
      </c>
      <c r="R231" s="66"/>
      <c r="S231" s="66"/>
      <c r="T231" s="66"/>
      <c r="U231" s="66"/>
      <c r="V231" s="66"/>
      <c r="W231" s="66"/>
      <c r="X231" s="66"/>
      <c r="Y231" s="66"/>
    </row>
    <row r="232" spans="1:25" x14ac:dyDescent="0.2">
      <c r="A232" s="75" t="s">
        <v>19</v>
      </c>
      <c r="B232" s="66" t="s">
        <v>28</v>
      </c>
      <c r="C232" s="66" t="s">
        <v>0</v>
      </c>
      <c r="D232" s="66" t="s">
        <v>324</v>
      </c>
      <c r="E232" s="76">
        <f>+IF(ISNUMBER(DATA!F845),DATA!F845,"n/a")</f>
        <v>845682.35</v>
      </c>
      <c r="F232" s="77">
        <f>+IF(ISNUMBER(DATA!G845),DATA!G845,"n/a")</f>
        <v>0.119499042250368</v>
      </c>
      <c r="G232" s="76">
        <f>+IF(ISNUMBER(DATA!P845),DATA!P845,"n/a")</f>
        <v>2792778.44</v>
      </c>
      <c r="H232" s="77">
        <f>+IF(ISNUMBER(DATA!Q845),DATA!Q845,"n/a")</f>
        <v>0.13125271825482701</v>
      </c>
      <c r="I232" s="76">
        <f>+IF(ISNUMBER(DATA!Z845),DATA!Z845,"n/a")</f>
        <v>5233105.9800000004</v>
      </c>
      <c r="J232" s="77">
        <f>+IF(ISNUMBER(DATA!AA845),DATA!AA845,"n/a")</f>
        <v>0.16263036520441701</v>
      </c>
      <c r="K232" s="76">
        <f>+IF(ISNUMBER(DATA!AJ845),DATA!AJ845,"n/a")</f>
        <v>9855561.1300000008</v>
      </c>
      <c r="L232" s="77">
        <f>+IF(ISNUMBER(DATA!AK845),DATA!AK845,"n/a")</f>
        <v>0.31974160831457699</v>
      </c>
      <c r="R232" s="66"/>
      <c r="S232" s="66"/>
      <c r="T232" s="66"/>
      <c r="U232" s="66"/>
      <c r="V232" s="66"/>
      <c r="W232" s="66"/>
      <c r="X232" s="66"/>
      <c r="Y232" s="66"/>
    </row>
    <row r="233" spans="1:25" x14ac:dyDescent="0.2">
      <c r="A233" s="75" t="s">
        <v>19</v>
      </c>
      <c r="B233" s="66" t="s">
        <v>28</v>
      </c>
      <c r="C233" s="66" t="s">
        <v>0</v>
      </c>
      <c r="D233" s="66" t="s">
        <v>325</v>
      </c>
      <c r="E233" s="76">
        <f>+IF(ISNUMBER(DATA!F846),DATA!F846,"n/a")</f>
        <v>1104251.51</v>
      </c>
      <c r="F233" s="77">
        <f>+IF(ISNUMBER(DATA!G846),DATA!G846,"n/a")</f>
        <v>4.0227406352860803E-2</v>
      </c>
      <c r="G233" s="76">
        <f>+IF(ISNUMBER(DATA!P846),DATA!P846,"n/a")</f>
        <v>3815986.36</v>
      </c>
      <c r="H233" s="77">
        <f>+IF(ISNUMBER(DATA!Q846),DATA!Q846,"n/a")</f>
        <v>6.2643666783595994E-2</v>
      </c>
      <c r="I233" s="76">
        <f>+IF(ISNUMBER(DATA!Z846),DATA!Z846,"n/a")</f>
        <v>7038280.9100000001</v>
      </c>
      <c r="J233" s="77">
        <f>+IF(ISNUMBER(DATA!AA846),DATA!AA846,"n/a")</f>
        <v>6.4682617671365503E-2</v>
      </c>
      <c r="K233" s="76">
        <f>+IF(ISNUMBER(DATA!AJ846),DATA!AJ846,"n/a")</f>
        <v>14006311.1</v>
      </c>
      <c r="L233" s="77">
        <f>+IF(ISNUMBER(DATA!AK846),DATA!AK846,"n/a")</f>
        <v>0.124189404383242</v>
      </c>
      <c r="R233" s="66"/>
      <c r="S233" s="66"/>
      <c r="T233" s="66"/>
      <c r="U233" s="66"/>
      <c r="V233" s="66"/>
      <c r="W233" s="66"/>
      <c r="X233" s="66"/>
      <c r="Y233" s="66"/>
    </row>
    <row r="234" spans="1:25" x14ac:dyDescent="0.2">
      <c r="A234" s="75" t="s">
        <v>19</v>
      </c>
      <c r="B234" s="66" t="s">
        <v>28</v>
      </c>
      <c r="C234" s="66" t="s">
        <v>0</v>
      </c>
      <c r="D234" s="66" t="s">
        <v>326</v>
      </c>
      <c r="E234" s="76">
        <f>+IF(ISNUMBER(DATA!F847),DATA!F847,"n/a")</f>
        <v>1152227.8</v>
      </c>
      <c r="F234" s="77">
        <f>+IF(ISNUMBER(DATA!G847),DATA!G847,"n/a")</f>
        <v>0.21369407414314201</v>
      </c>
      <c r="G234" s="76">
        <f>+IF(ISNUMBER(DATA!P847),DATA!P847,"n/a")</f>
        <v>3730163.01</v>
      </c>
      <c r="H234" s="77">
        <f>+IF(ISNUMBER(DATA!Q847),DATA!Q847,"n/a")</f>
        <v>0.19127541435906001</v>
      </c>
      <c r="I234" s="76">
        <f>+IF(ISNUMBER(DATA!Z847),DATA!Z847,"n/a")</f>
        <v>7348552.7300000004</v>
      </c>
      <c r="J234" s="77">
        <f>+IF(ISNUMBER(DATA!AA847),DATA!AA847,"n/a")</f>
        <v>0.37247216152054702</v>
      </c>
      <c r="K234" s="76">
        <f>+IF(ISNUMBER(DATA!AJ847),DATA!AJ847,"n/a")</f>
        <v>13910461.779999999</v>
      </c>
      <c r="L234" s="77">
        <f>+IF(ISNUMBER(DATA!AK847),DATA!AK847,"n/a")</f>
        <v>0.48819648698991303</v>
      </c>
      <c r="R234" s="66"/>
      <c r="S234" s="66"/>
      <c r="T234" s="66"/>
      <c r="U234" s="66"/>
      <c r="V234" s="66"/>
      <c r="W234" s="66"/>
      <c r="X234" s="66"/>
      <c r="Y234" s="66"/>
    </row>
    <row r="235" spans="1:25" x14ac:dyDescent="0.2">
      <c r="A235" s="75" t="s">
        <v>19</v>
      </c>
      <c r="B235" s="66" t="s">
        <v>28</v>
      </c>
      <c r="C235" s="66" t="s">
        <v>0</v>
      </c>
      <c r="D235" s="66" t="s">
        <v>327</v>
      </c>
      <c r="E235" s="76">
        <f>+IF(ISNUMBER(DATA!F848),DATA!F848,"n/a")</f>
        <v>8869802.2300000004</v>
      </c>
      <c r="F235" s="77">
        <f>+IF(ISNUMBER(DATA!G848),DATA!G848,"n/a")</f>
        <v>0.218846422847149</v>
      </c>
      <c r="G235" s="76">
        <f>+IF(ISNUMBER(DATA!P848),DATA!P848,"n/a")</f>
        <v>27974349.829999998</v>
      </c>
      <c r="H235" s="77">
        <f>+IF(ISNUMBER(DATA!Q848),DATA!Q848,"n/a")</f>
        <v>0.20737897633137001</v>
      </c>
      <c r="I235" s="76">
        <f>+IF(ISNUMBER(DATA!Z848),DATA!Z848,"n/a")</f>
        <v>52672647.009999998</v>
      </c>
      <c r="J235" s="77">
        <f>+IF(ISNUMBER(DATA!AA848),DATA!AA848,"n/a")</f>
        <v>0.23995582522365599</v>
      </c>
      <c r="K235" s="76">
        <f>+IF(ISNUMBER(DATA!AJ848),DATA!AJ848,"n/a")</f>
        <v>105326237.90000001</v>
      </c>
      <c r="L235" s="77">
        <f>+IF(ISNUMBER(DATA!AK848),DATA!AK848,"n/a")</f>
        <v>0.27136050584690502</v>
      </c>
      <c r="R235" s="66"/>
      <c r="S235" s="66"/>
      <c r="T235" s="66"/>
      <c r="U235" s="66"/>
      <c r="V235" s="66"/>
      <c r="W235" s="66"/>
      <c r="X235" s="66"/>
      <c r="Y235" s="66"/>
    </row>
    <row r="236" spans="1:25" x14ac:dyDescent="0.2">
      <c r="A236" s="75"/>
      <c r="E236" s="80"/>
      <c r="F236" s="77"/>
      <c r="G236" s="81"/>
      <c r="H236" s="77"/>
      <c r="I236" s="81"/>
      <c r="J236" s="82"/>
      <c r="K236" s="81"/>
      <c r="L236" s="77"/>
      <c r="R236" s="66"/>
      <c r="S236" s="66"/>
      <c r="T236" s="66"/>
      <c r="U236" s="66"/>
      <c r="V236" s="66"/>
      <c r="W236" s="66"/>
      <c r="X236" s="66"/>
      <c r="Y236" s="66"/>
    </row>
    <row r="237" spans="1:25" x14ac:dyDescent="0.2">
      <c r="A237" s="75" t="s">
        <v>19</v>
      </c>
      <c r="B237" s="66" t="s">
        <v>28</v>
      </c>
      <c r="C237" s="66" t="s">
        <v>9</v>
      </c>
      <c r="D237" s="66" t="s">
        <v>319</v>
      </c>
      <c r="E237" s="86">
        <f>+IF(ISNUMBER(DATA!H840),DATA!H840,"n/a")</f>
        <v>121863.47</v>
      </c>
      <c r="F237" s="77">
        <f>+IF(ISNUMBER(DATA!I840),DATA!I840,"n/a")</f>
        <v>4.56213770885876E-2</v>
      </c>
      <c r="G237" s="86">
        <f>+IF(ISNUMBER(DATA!R840),DATA!R840,"n/a")</f>
        <v>391538.81</v>
      </c>
      <c r="H237" s="77">
        <f>+IF(ISNUMBER(DATA!S840),DATA!S840,"n/a")</f>
        <v>0.14720964884946899</v>
      </c>
      <c r="I237" s="86">
        <f>+IF(ISNUMBER(DATA!AB840),DATA!AB840,"n/a")</f>
        <v>771375.6</v>
      </c>
      <c r="J237" s="77">
        <f>+IF(ISNUMBER(DATA!AC840),DATA!AC840,"n/a")</f>
        <v>0.23644497904669201</v>
      </c>
      <c r="K237" s="86">
        <f>+IF(ISNUMBER(DATA!AL840),DATA!AL840,"n/a")</f>
        <v>1541544.7</v>
      </c>
      <c r="L237" s="77">
        <f>+IF(ISNUMBER(DATA!AM840),DATA!AM840,"n/a")</f>
        <v>0.15718788122895899</v>
      </c>
      <c r="R237" s="66"/>
      <c r="S237" s="66"/>
      <c r="T237" s="66"/>
      <c r="U237" s="66"/>
      <c r="V237" s="66"/>
      <c r="W237" s="66"/>
      <c r="X237" s="66"/>
      <c r="Y237" s="66"/>
    </row>
    <row r="238" spans="1:25" x14ac:dyDescent="0.2">
      <c r="A238" s="75" t="s">
        <v>19</v>
      </c>
      <c r="B238" s="66" t="s">
        <v>28</v>
      </c>
      <c r="C238" s="66" t="s">
        <v>9</v>
      </c>
      <c r="D238" s="66" t="s">
        <v>320</v>
      </c>
      <c r="E238" s="86">
        <f>+IF(ISNUMBER(DATA!H841),DATA!H841,"n/a")</f>
        <v>434840.78</v>
      </c>
      <c r="F238" s="77">
        <f>+IF(ISNUMBER(DATA!I841),DATA!I841,"n/a")</f>
        <v>0.59160599542891801</v>
      </c>
      <c r="G238" s="86">
        <f>+IF(ISNUMBER(DATA!R841),DATA!R841,"n/a")</f>
        <v>1358903.34</v>
      </c>
      <c r="H238" s="77">
        <f>+IF(ISNUMBER(DATA!S841),DATA!S841,"n/a")</f>
        <v>0.434770048916786</v>
      </c>
      <c r="I238" s="86">
        <f>+IF(ISNUMBER(DATA!AB841),DATA!AB841,"n/a")</f>
        <v>2399624.84</v>
      </c>
      <c r="J238" s="77">
        <f>+IF(ISNUMBER(DATA!AC841),DATA!AC841,"n/a")</f>
        <v>0.403258122747429</v>
      </c>
      <c r="K238" s="86">
        <f>+IF(ISNUMBER(DATA!AL841),DATA!AL841,"n/a")</f>
        <v>4614120.03</v>
      </c>
      <c r="L238" s="77">
        <f>+IF(ISNUMBER(DATA!AM841),DATA!AM841,"n/a")</f>
        <v>0.37499352527207203</v>
      </c>
      <c r="R238" s="66"/>
      <c r="S238" s="66"/>
      <c r="T238" s="66"/>
      <c r="U238" s="66"/>
      <c r="V238" s="66"/>
      <c r="W238" s="66"/>
      <c r="X238" s="66"/>
      <c r="Y238" s="66"/>
    </row>
    <row r="239" spans="1:25" x14ac:dyDescent="0.2">
      <c r="A239" s="75" t="s">
        <v>19</v>
      </c>
      <c r="B239" s="66" t="s">
        <v>28</v>
      </c>
      <c r="C239" s="66" t="s">
        <v>9</v>
      </c>
      <c r="D239" s="66" t="s">
        <v>321</v>
      </c>
      <c r="E239" s="86">
        <f>+IF(ISNUMBER(DATA!H842),DATA!H842,"n/a")</f>
        <v>191498.67</v>
      </c>
      <c r="F239" s="77">
        <f>+IF(ISNUMBER(DATA!I842),DATA!I842,"n/a")</f>
        <v>0.40784595426372999</v>
      </c>
      <c r="G239" s="86">
        <f>+IF(ISNUMBER(DATA!R842),DATA!R842,"n/a")</f>
        <v>648338.19999999995</v>
      </c>
      <c r="H239" s="77">
        <f>+IF(ISNUMBER(DATA!S842),DATA!S842,"n/a")</f>
        <v>0.47081224501212898</v>
      </c>
      <c r="I239" s="86">
        <f>+IF(ISNUMBER(DATA!AB842),DATA!AB842,"n/a")</f>
        <v>1184170.42</v>
      </c>
      <c r="J239" s="77">
        <f>+IF(ISNUMBER(DATA!AC842),DATA!AC842,"n/a")</f>
        <v>0.48937296661930202</v>
      </c>
      <c r="K239" s="86">
        <f>+IF(ISNUMBER(DATA!AL842),DATA!AL842,"n/a")</f>
        <v>2205764.1800000002</v>
      </c>
      <c r="L239" s="77">
        <f>+IF(ISNUMBER(DATA!AM842),DATA!AM842,"n/a")</f>
        <v>0.50447969206242305</v>
      </c>
      <c r="R239" s="66"/>
      <c r="S239" s="66"/>
      <c r="T239" s="66"/>
      <c r="U239" s="66"/>
      <c r="V239" s="66"/>
      <c r="W239" s="66"/>
      <c r="X239" s="66"/>
      <c r="Y239" s="66"/>
    </row>
    <row r="240" spans="1:25" x14ac:dyDescent="0.2">
      <c r="A240" s="75" t="s">
        <v>19</v>
      </c>
      <c r="B240" s="66" t="s">
        <v>28</v>
      </c>
      <c r="C240" s="66" t="s">
        <v>9</v>
      </c>
      <c r="D240" s="66" t="s">
        <v>322</v>
      </c>
      <c r="E240" s="86">
        <f>+IF(ISNUMBER(DATA!H843),DATA!H843,"n/a")</f>
        <v>376651.09</v>
      </c>
      <c r="F240" s="77">
        <f>+IF(ISNUMBER(DATA!I843),DATA!I843,"n/a")</f>
        <v>0.288024403349599</v>
      </c>
      <c r="G240" s="86">
        <f>+IF(ISNUMBER(DATA!R843),DATA!R843,"n/a")</f>
        <v>1251355.43</v>
      </c>
      <c r="H240" s="77">
        <f>+IF(ISNUMBER(DATA!S843),DATA!S843,"n/a")</f>
        <v>0.44206540761291102</v>
      </c>
      <c r="I240" s="86">
        <f>+IF(ISNUMBER(DATA!AB843),DATA!AB843,"n/a")</f>
        <v>2400813.27</v>
      </c>
      <c r="J240" s="77">
        <f>+IF(ISNUMBER(DATA!AC843),DATA!AC843,"n/a")</f>
        <v>0.492178143978446</v>
      </c>
      <c r="K240" s="86">
        <f>+IF(ISNUMBER(DATA!AL843),DATA!AL843,"n/a")</f>
        <v>5078055.22</v>
      </c>
      <c r="L240" s="77">
        <f>+IF(ISNUMBER(DATA!AM843),DATA!AM843,"n/a")</f>
        <v>0.292944154313585</v>
      </c>
      <c r="R240" s="66"/>
      <c r="S240" s="66"/>
      <c r="T240" s="66"/>
      <c r="U240" s="66"/>
      <c r="V240" s="66"/>
      <c r="W240" s="66"/>
      <c r="X240" s="66"/>
      <c r="Y240" s="66"/>
    </row>
    <row r="241" spans="1:25" x14ac:dyDescent="0.2">
      <c r="A241" s="75" t="s">
        <v>19</v>
      </c>
      <c r="B241" s="66" t="s">
        <v>28</v>
      </c>
      <c r="C241" s="66" t="s">
        <v>9</v>
      </c>
      <c r="D241" s="66" t="s">
        <v>323</v>
      </c>
      <c r="E241" s="86">
        <f>+IF(ISNUMBER(DATA!H844),DATA!H844,"n/a")</f>
        <v>86225.56</v>
      </c>
      <c r="F241" s="77">
        <f>+IF(ISNUMBER(DATA!I844),DATA!I844,"n/a")</f>
        <v>9.0542863589498701E-2</v>
      </c>
      <c r="G241" s="86">
        <f>+IF(ISNUMBER(DATA!R844),DATA!R844,"n/a")</f>
        <v>264045.73</v>
      </c>
      <c r="H241" s="77">
        <f>+IF(ISNUMBER(DATA!S844),DATA!S844,"n/a")</f>
        <v>4.3095492917107001E-2</v>
      </c>
      <c r="I241" s="86">
        <f>+IF(ISNUMBER(DATA!AB844),DATA!AB844,"n/a")</f>
        <v>510995.58</v>
      </c>
      <c r="J241" s="77">
        <f>+IF(ISNUMBER(DATA!AC844),DATA!AC844,"n/a")</f>
        <v>0.114954530080893</v>
      </c>
      <c r="K241" s="86">
        <f>+IF(ISNUMBER(DATA!AL844),DATA!AL844,"n/a")</f>
        <v>1032225.24</v>
      </c>
      <c r="L241" s="77">
        <f>+IF(ISNUMBER(DATA!AM844),DATA!AM844,"n/a")</f>
        <v>0.29569426420016098</v>
      </c>
      <c r="R241" s="66"/>
      <c r="S241" s="66"/>
      <c r="T241" s="66"/>
      <c r="U241" s="66"/>
      <c r="V241" s="66"/>
      <c r="W241" s="66"/>
      <c r="X241" s="66"/>
      <c r="Y241" s="66"/>
    </row>
    <row r="242" spans="1:25" x14ac:dyDescent="0.2">
      <c r="A242" s="75" t="s">
        <v>19</v>
      </c>
      <c r="B242" s="66" t="s">
        <v>28</v>
      </c>
      <c r="C242" s="66" t="s">
        <v>9</v>
      </c>
      <c r="D242" s="66" t="s">
        <v>324</v>
      </c>
      <c r="E242" s="86">
        <f>+IF(ISNUMBER(DATA!H845),DATA!H845,"n/a")</f>
        <v>158343.6</v>
      </c>
      <c r="F242" s="77">
        <f>+IF(ISNUMBER(DATA!I845),DATA!I845,"n/a")</f>
        <v>7.30973151219515E-2</v>
      </c>
      <c r="G242" s="86">
        <f>+IF(ISNUMBER(DATA!R845),DATA!R845,"n/a")</f>
        <v>525532.61</v>
      </c>
      <c r="H242" s="77">
        <f>+IF(ISNUMBER(DATA!S845),DATA!S845,"n/a")</f>
        <v>0.105383337141463</v>
      </c>
      <c r="I242" s="86">
        <f>+IF(ISNUMBER(DATA!AB845),DATA!AB845,"n/a")</f>
        <v>986166.97</v>
      </c>
      <c r="J242" s="77">
        <f>+IF(ISNUMBER(DATA!AC845),DATA!AC845,"n/a")</f>
        <v>0.14088832317916</v>
      </c>
      <c r="K242" s="86">
        <f>+IF(ISNUMBER(DATA!AL845),DATA!AL845,"n/a")</f>
        <v>1859400.17</v>
      </c>
      <c r="L242" s="77">
        <f>+IF(ISNUMBER(DATA!AM845),DATA!AM845,"n/a")</f>
        <v>0.323379285778087</v>
      </c>
      <c r="R242" s="66"/>
      <c r="S242" s="66"/>
      <c r="T242" s="66"/>
      <c r="U242" s="66"/>
      <c r="V242" s="66"/>
      <c r="W242" s="66"/>
      <c r="X242" s="66"/>
      <c r="Y242" s="66"/>
    </row>
    <row r="243" spans="1:25" x14ac:dyDescent="0.2">
      <c r="A243" s="75" t="s">
        <v>19</v>
      </c>
      <c r="B243" s="66" t="s">
        <v>28</v>
      </c>
      <c r="C243" s="66" t="s">
        <v>9</v>
      </c>
      <c r="D243" s="66" t="s">
        <v>325</v>
      </c>
      <c r="E243" s="86">
        <f>+IF(ISNUMBER(DATA!H846),DATA!H846,"n/a")</f>
        <v>183401.3</v>
      </c>
      <c r="F243" s="77">
        <f>+IF(ISNUMBER(DATA!I846),DATA!I846,"n/a")</f>
        <v>6.0190716205778802E-2</v>
      </c>
      <c r="G243" s="86">
        <f>+IF(ISNUMBER(DATA!R846),DATA!R846,"n/a")</f>
        <v>644852.01</v>
      </c>
      <c r="H243" s="77">
        <f>+IF(ISNUMBER(DATA!S846),DATA!S846,"n/a")</f>
        <v>0.104611741788367</v>
      </c>
      <c r="I243" s="86">
        <f>+IF(ISNUMBER(DATA!AB846),DATA!AB846,"n/a")</f>
        <v>1187457.26</v>
      </c>
      <c r="J243" s="77">
        <f>+IF(ISNUMBER(DATA!AC846),DATA!AC846,"n/a")</f>
        <v>0.112083165574427</v>
      </c>
      <c r="K243" s="86">
        <f>+IF(ISNUMBER(DATA!AL846),DATA!AL846,"n/a")</f>
        <v>2304611.94</v>
      </c>
      <c r="L243" s="77">
        <f>+IF(ISNUMBER(DATA!AM846),DATA!AM846,"n/a")</f>
        <v>0.226044758445616</v>
      </c>
      <c r="R243" s="66"/>
      <c r="S243" s="66"/>
      <c r="T243" s="66"/>
      <c r="U243" s="66"/>
      <c r="V243" s="66"/>
      <c r="W243" s="66"/>
      <c r="X243" s="66"/>
      <c r="Y243" s="66"/>
    </row>
    <row r="244" spans="1:25" x14ac:dyDescent="0.2">
      <c r="A244" s="75" t="s">
        <v>19</v>
      </c>
      <c r="B244" s="66" t="s">
        <v>28</v>
      </c>
      <c r="C244" s="66" t="s">
        <v>9</v>
      </c>
      <c r="D244" s="66" t="s">
        <v>326</v>
      </c>
      <c r="E244" s="86">
        <f>+IF(ISNUMBER(DATA!H847),DATA!H847,"n/a")</f>
        <v>244709.18</v>
      </c>
      <c r="F244" s="77">
        <f>+IF(ISNUMBER(DATA!I847),DATA!I847,"n/a")</f>
        <v>0.14430121030447801</v>
      </c>
      <c r="G244" s="86">
        <f>+IF(ISNUMBER(DATA!R847),DATA!R847,"n/a")</f>
        <v>800241.07</v>
      </c>
      <c r="H244" s="77">
        <f>+IF(ISNUMBER(DATA!S847),DATA!S847,"n/a")</f>
        <v>0.137179238514685</v>
      </c>
      <c r="I244" s="86">
        <f>+IF(ISNUMBER(DATA!AB847),DATA!AB847,"n/a")</f>
        <v>1551744.94</v>
      </c>
      <c r="J244" s="77">
        <f>+IF(ISNUMBER(DATA!AC847),DATA!AC847,"n/a")</f>
        <v>0.28346930804836101</v>
      </c>
      <c r="K244" s="86">
        <f>+IF(ISNUMBER(DATA!AL847),DATA!AL847,"n/a")</f>
        <v>2971808.55</v>
      </c>
      <c r="L244" s="77">
        <f>+IF(ISNUMBER(DATA!AM847),DATA!AM847,"n/a")</f>
        <v>0.37346529167340398</v>
      </c>
      <c r="R244" s="66"/>
      <c r="S244" s="66"/>
      <c r="T244" s="66"/>
      <c r="U244" s="66"/>
      <c r="V244" s="66"/>
      <c r="W244" s="66"/>
      <c r="X244" s="66"/>
      <c r="Y244" s="66"/>
    </row>
    <row r="245" spans="1:25" x14ac:dyDescent="0.2">
      <c r="A245" s="75" t="s">
        <v>19</v>
      </c>
      <c r="B245" s="66" t="s">
        <v>28</v>
      </c>
      <c r="C245" s="66" t="s">
        <v>9</v>
      </c>
      <c r="D245" s="66" t="s">
        <v>327</v>
      </c>
      <c r="E245" s="86">
        <f>+IF(ISNUMBER(DATA!H848),DATA!H848,"n/a")</f>
        <v>1797533.49</v>
      </c>
      <c r="F245" s="77">
        <f>+IF(ISNUMBER(DATA!I848),DATA!I848,"n/a")</f>
        <v>0.255553241701936</v>
      </c>
      <c r="G245" s="86">
        <f>+IF(ISNUMBER(DATA!R848),DATA!R848,"n/a")</f>
        <v>5884806.79</v>
      </c>
      <c r="H245" s="77">
        <f>+IF(ISNUMBER(DATA!S848),DATA!S848,"n/a")</f>
        <v>0.27569243618054001</v>
      </c>
      <c r="I245" s="86">
        <f>+IF(ISNUMBER(DATA!AB848),DATA!AB848,"n/a")</f>
        <v>10992348</v>
      </c>
      <c r="J245" s="77">
        <f>+IF(ISNUMBER(DATA!AC848),DATA!AC848,"n/a")</f>
        <v>0.31843649450248301</v>
      </c>
      <c r="K245" s="86">
        <f>+IF(ISNUMBER(DATA!AL848),DATA!AL848,"n/a")</f>
        <v>21607527.77</v>
      </c>
      <c r="L245" s="77">
        <f>+IF(ISNUMBER(DATA!AM848),DATA!AM848,"n/a")</f>
        <v>0.32344982073275902</v>
      </c>
      <c r="N245" s="146"/>
      <c r="R245" s="66"/>
      <c r="S245" s="66"/>
      <c r="T245" s="66"/>
      <c r="U245" s="66"/>
      <c r="V245" s="66"/>
      <c r="W245" s="66"/>
      <c r="X245" s="66"/>
      <c r="Y245" s="66"/>
    </row>
    <row r="246" spans="1:25" x14ac:dyDescent="0.2">
      <c r="A246" s="75"/>
      <c r="E246" s="80"/>
      <c r="F246" s="77"/>
      <c r="G246" s="81"/>
      <c r="H246" s="77"/>
      <c r="I246" s="81"/>
      <c r="J246" s="82"/>
      <c r="K246" s="81"/>
      <c r="L246" s="77"/>
      <c r="R246" s="66"/>
      <c r="S246" s="66"/>
      <c r="T246" s="66"/>
      <c r="U246" s="66"/>
      <c r="V246" s="66"/>
      <c r="W246" s="66"/>
      <c r="X246" s="66"/>
      <c r="Y246" s="66"/>
    </row>
    <row r="247" spans="1:25" x14ac:dyDescent="0.2">
      <c r="A247" s="75" t="s">
        <v>19</v>
      </c>
      <c r="B247" s="66" t="s">
        <v>28</v>
      </c>
      <c r="C247" s="66" t="s">
        <v>25</v>
      </c>
      <c r="D247" s="66" t="s">
        <v>319</v>
      </c>
      <c r="E247" s="86">
        <f>+IF(ISNUMBER(DATA!J840),DATA!J840,"n/a")</f>
        <v>242132.55</v>
      </c>
      <c r="F247" s="77">
        <f>+IF(ISNUMBER(DATA!K840),DATA!K840,"n/a")</f>
        <v>3.2438075580936997E-2</v>
      </c>
      <c r="G247" s="86">
        <f>+IF(ISNUMBER(DATA!T840),DATA!T840,"n/a")</f>
        <v>766240.56</v>
      </c>
      <c r="H247" s="77">
        <f>+IF(ISNUMBER(DATA!U840),DATA!U840,"n/a")</f>
        <v>0.115889017997848</v>
      </c>
      <c r="I247" s="86">
        <f>+IF(ISNUMBER(DATA!AD840),DATA!AD840,"n/a")</f>
        <v>1499170.84</v>
      </c>
      <c r="J247" s="77">
        <f>+IF(ISNUMBER(DATA!AE840),DATA!AE840,"n/a")</f>
        <v>0.19828161858672</v>
      </c>
      <c r="K247" s="86">
        <f>+IF(ISNUMBER(DATA!AN840),DATA!AN840,"n/a")</f>
        <v>3029977.71</v>
      </c>
      <c r="L247" s="77">
        <f>+IF(ISNUMBER(DATA!AO840),DATA!AO840,"n/a")</f>
        <v>0.14585756189131399</v>
      </c>
      <c r="R247" s="66"/>
      <c r="S247" s="66"/>
      <c r="T247" s="66"/>
      <c r="U247" s="66"/>
      <c r="V247" s="66"/>
      <c r="W247" s="66"/>
      <c r="X247" s="66"/>
      <c r="Y247" s="66"/>
    </row>
    <row r="248" spans="1:25" x14ac:dyDescent="0.2">
      <c r="A248" s="75" t="s">
        <v>19</v>
      </c>
      <c r="B248" s="66" t="s">
        <v>28</v>
      </c>
      <c r="C248" s="66" t="s">
        <v>25</v>
      </c>
      <c r="D248" s="66" t="s">
        <v>320</v>
      </c>
      <c r="E248" s="86">
        <f>+IF(ISNUMBER(DATA!J841),DATA!J841,"n/a")</f>
        <v>758969.28</v>
      </c>
      <c r="F248" s="77">
        <f>+IF(ISNUMBER(DATA!K841),DATA!K841,"n/a")</f>
        <v>0.55390372384453002</v>
      </c>
      <c r="G248" s="86">
        <f>+IF(ISNUMBER(DATA!T841),DATA!T841,"n/a")</f>
        <v>2362456.16</v>
      </c>
      <c r="H248" s="77">
        <f>+IF(ISNUMBER(DATA!U841),DATA!U841,"n/a")</f>
        <v>0.41280183441713902</v>
      </c>
      <c r="I248" s="86">
        <f>+IF(ISNUMBER(DATA!AD841),DATA!AD841,"n/a")</f>
        <v>4190236.59</v>
      </c>
      <c r="J248" s="77">
        <f>+IF(ISNUMBER(DATA!AE841),DATA!AE841,"n/a")</f>
        <v>0.38705466452807502</v>
      </c>
      <c r="K248" s="86">
        <f>+IF(ISNUMBER(DATA!AN841),DATA!AN841,"n/a")</f>
        <v>8144469.3200000003</v>
      </c>
      <c r="L248" s="77">
        <f>+IF(ISNUMBER(DATA!AO841),DATA!AO841,"n/a")</f>
        <v>0.36054150627935899</v>
      </c>
      <c r="R248" s="66"/>
      <c r="S248" s="66"/>
      <c r="T248" s="66"/>
      <c r="U248" s="66"/>
      <c r="V248" s="66"/>
      <c r="W248" s="66"/>
      <c r="X248" s="66"/>
      <c r="Y248" s="66"/>
    </row>
    <row r="249" spans="1:25" x14ac:dyDescent="0.2">
      <c r="A249" s="75" t="s">
        <v>19</v>
      </c>
      <c r="B249" s="66" t="s">
        <v>28</v>
      </c>
      <c r="C249" s="66" t="s">
        <v>25</v>
      </c>
      <c r="D249" s="66" t="s">
        <v>321</v>
      </c>
      <c r="E249" s="86">
        <f>+IF(ISNUMBER(DATA!J842),DATA!J842,"n/a")</f>
        <v>328051.15000000002</v>
      </c>
      <c r="F249" s="77">
        <f>+IF(ISNUMBER(DATA!K842),DATA!K842,"n/a")</f>
        <v>0.27445924637046498</v>
      </c>
      <c r="G249" s="86">
        <f>+IF(ISNUMBER(DATA!T842),DATA!T842,"n/a")</f>
        <v>1092788.95</v>
      </c>
      <c r="H249" s="77">
        <f>+IF(ISNUMBER(DATA!U842),DATA!U842,"n/a")</f>
        <v>0.30597255324171602</v>
      </c>
      <c r="I249" s="86">
        <f>+IF(ISNUMBER(DATA!AD842),DATA!AD842,"n/a")</f>
        <v>2002979.61</v>
      </c>
      <c r="J249" s="77">
        <f>+IF(ISNUMBER(DATA!AE842),DATA!AE842,"n/a")</f>
        <v>0.32288268489560801</v>
      </c>
      <c r="K249" s="86">
        <f>+IF(ISNUMBER(DATA!AN842),DATA!AN842,"n/a")</f>
        <v>3914498.78</v>
      </c>
      <c r="L249" s="77">
        <f>+IF(ISNUMBER(DATA!AO842),DATA!AO842,"n/a")</f>
        <v>0.363528354499983</v>
      </c>
      <c r="R249" s="66"/>
      <c r="S249" s="66"/>
      <c r="T249" s="66"/>
      <c r="U249" s="66"/>
      <c r="V249" s="66"/>
      <c r="W249" s="66"/>
      <c r="X249" s="66"/>
      <c r="Y249" s="66"/>
    </row>
    <row r="250" spans="1:25" x14ac:dyDescent="0.2">
      <c r="A250" s="75" t="s">
        <v>19</v>
      </c>
      <c r="B250" s="66" t="s">
        <v>28</v>
      </c>
      <c r="C250" s="66" t="s">
        <v>25</v>
      </c>
      <c r="D250" s="66" t="s">
        <v>322</v>
      </c>
      <c r="E250" s="86">
        <f>+IF(ISNUMBER(DATA!J843),DATA!J843,"n/a")</f>
        <v>486539.68</v>
      </c>
      <c r="F250" s="77">
        <f>+IF(ISNUMBER(DATA!K843),DATA!K843,"n/a")</f>
        <v>0.21800382774990301</v>
      </c>
      <c r="G250" s="86">
        <f>+IF(ISNUMBER(DATA!T843),DATA!T843,"n/a")</f>
        <v>1554636.2</v>
      </c>
      <c r="H250" s="77">
        <f>+IF(ISNUMBER(DATA!U843),DATA!U843,"n/a")</f>
        <v>0.27719703562126102</v>
      </c>
      <c r="I250" s="86">
        <f>+IF(ISNUMBER(DATA!AD843),DATA!AD843,"n/a")</f>
        <v>2983534.51</v>
      </c>
      <c r="J250" s="77">
        <f>+IF(ISNUMBER(DATA!AE843),DATA!AE843,"n/a")</f>
        <v>0.28346684324258897</v>
      </c>
      <c r="K250" s="86">
        <f>+IF(ISNUMBER(DATA!AN843),DATA!AN843,"n/a")</f>
        <v>6462563.0899999999</v>
      </c>
      <c r="L250" s="77">
        <f>+IF(ISNUMBER(DATA!AO843),DATA!AO843,"n/a")</f>
        <v>0.12536585199617301</v>
      </c>
      <c r="R250" s="66"/>
      <c r="S250" s="66"/>
      <c r="T250" s="66"/>
      <c r="U250" s="66"/>
      <c r="V250" s="66"/>
      <c r="W250" s="66"/>
      <c r="X250" s="66"/>
      <c r="Y250" s="66"/>
    </row>
    <row r="251" spans="1:25" x14ac:dyDescent="0.2">
      <c r="A251" s="75" t="s">
        <v>19</v>
      </c>
      <c r="B251" s="66" t="s">
        <v>28</v>
      </c>
      <c r="C251" s="66" t="s">
        <v>25</v>
      </c>
      <c r="D251" s="66" t="s">
        <v>323</v>
      </c>
      <c r="E251" s="86">
        <f>+IF(ISNUMBER(DATA!J844),DATA!J844,"n/a")</f>
        <v>164008.09</v>
      </c>
      <c r="F251" s="77">
        <f>+IF(ISNUMBER(DATA!K844),DATA!K844,"n/a")</f>
        <v>0.101873825411733</v>
      </c>
      <c r="G251" s="86">
        <f>+IF(ISNUMBER(DATA!T844),DATA!T844,"n/a")</f>
        <v>495410.54</v>
      </c>
      <c r="H251" s="77">
        <f>+IF(ISNUMBER(DATA!U844),DATA!U844,"n/a")</f>
        <v>3.6412275613357303E-2</v>
      </c>
      <c r="I251" s="86">
        <f>+IF(ISNUMBER(DATA!AD844),DATA!AD844,"n/a")</f>
        <v>943081.96</v>
      </c>
      <c r="J251" s="77">
        <f>+IF(ISNUMBER(DATA!AE844),DATA!AE844,"n/a")</f>
        <v>9.4686925738319494E-2</v>
      </c>
      <c r="K251" s="86">
        <f>+IF(ISNUMBER(DATA!AN844),DATA!AN844,"n/a")</f>
        <v>1935811.21</v>
      </c>
      <c r="L251" s="77">
        <f>+IF(ISNUMBER(DATA!AO844),DATA!AO844,"n/a")</f>
        <v>0.25357635823334401</v>
      </c>
      <c r="R251" s="66"/>
      <c r="S251" s="66"/>
      <c r="T251" s="66"/>
      <c r="U251" s="66"/>
      <c r="V251" s="66"/>
      <c r="W251" s="66"/>
      <c r="X251" s="66"/>
      <c r="Y251" s="66"/>
    </row>
    <row r="252" spans="1:25" x14ac:dyDescent="0.2">
      <c r="A252" s="75" t="s">
        <v>19</v>
      </c>
      <c r="B252" s="66" t="s">
        <v>28</v>
      </c>
      <c r="C252" s="66" t="s">
        <v>25</v>
      </c>
      <c r="D252" s="66" t="s">
        <v>324</v>
      </c>
      <c r="E252" s="86">
        <f>+IF(ISNUMBER(DATA!J845),DATA!J845,"n/a")</f>
        <v>267397.75</v>
      </c>
      <c r="F252" s="77">
        <f>+IF(ISNUMBER(DATA!K845),DATA!K845,"n/a")</f>
        <v>7.79614569501344E-2</v>
      </c>
      <c r="G252" s="86">
        <f>+IF(ISNUMBER(DATA!T845),DATA!T845,"n/a")</f>
        <v>897959.2</v>
      </c>
      <c r="H252" s="77">
        <f>+IF(ISNUMBER(DATA!U845),DATA!U845,"n/a")</f>
        <v>0.12211050134088899</v>
      </c>
      <c r="I252" s="86">
        <f>+IF(ISNUMBER(DATA!AD845),DATA!AD845,"n/a")</f>
        <v>1680250.1</v>
      </c>
      <c r="J252" s="77">
        <f>+IF(ISNUMBER(DATA!AE845),DATA!AE845,"n/a")</f>
        <v>0.162590079362916</v>
      </c>
      <c r="K252" s="86">
        <f>+IF(ISNUMBER(DATA!AN845),DATA!AN845,"n/a")</f>
        <v>3158279.8</v>
      </c>
      <c r="L252" s="77">
        <f>+IF(ISNUMBER(DATA!AO845),DATA!AO845,"n/a")</f>
        <v>0.34725173328224201</v>
      </c>
      <c r="R252" s="66"/>
      <c r="S252" s="66"/>
      <c r="T252" s="66"/>
      <c r="U252" s="66"/>
      <c r="V252" s="66"/>
      <c r="W252" s="66"/>
      <c r="X252" s="66"/>
      <c r="Y252" s="66"/>
    </row>
    <row r="253" spans="1:25" x14ac:dyDescent="0.2">
      <c r="A253" s="75" t="s">
        <v>19</v>
      </c>
      <c r="B253" s="66" t="s">
        <v>28</v>
      </c>
      <c r="C253" s="66" t="s">
        <v>25</v>
      </c>
      <c r="D253" s="66" t="s">
        <v>325</v>
      </c>
      <c r="E253" s="86">
        <f>+IF(ISNUMBER(DATA!J846),DATA!J846,"n/a")</f>
        <v>337917.99</v>
      </c>
      <c r="F253" s="77">
        <f>+IF(ISNUMBER(DATA!K846),DATA!K846,"n/a")</f>
        <v>4.1434946372345703E-2</v>
      </c>
      <c r="G253" s="86">
        <f>+IF(ISNUMBER(DATA!T846),DATA!T846,"n/a")</f>
        <v>1177854.81</v>
      </c>
      <c r="H253" s="77">
        <f>+IF(ISNUMBER(DATA!U846),DATA!U846,"n/a")</f>
        <v>5.0261960754968998E-2</v>
      </c>
      <c r="I253" s="86">
        <f>+IF(ISNUMBER(DATA!AD846),DATA!AD846,"n/a")</f>
        <v>2163111.4900000002</v>
      </c>
      <c r="J253" s="77">
        <f>+IF(ISNUMBER(DATA!AE846),DATA!AE846,"n/a")</f>
        <v>5.1739682260486503E-2</v>
      </c>
      <c r="K253" s="86">
        <f>+IF(ISNUMBER(DATA!AN846),DATA!AN846,"n/a")</f>
        <v>4275818.0199999996</v>
      </c>
      <c r="L253" s="77">
        <f>+IF(ISNUMBER(DATA!AO846),DATA!AO846,"n/a")</f>
        <v>0.13098368702169899</v>
      </c>
      <c r="R253" s="66"/>
      <c r="S253" s="66"/>
      <c r="T253" s="66"/>
      <c r="U253" s="66"/>
      <c r="V253" s="66"/>
      <c r="W253" s="66"/>
      <c r="X253" s="66"/>
      <c r="Y253" s="66"/>
    </row>
    <row r="254" spans="1:25" x14ac:dyDescent="0.2">
      <c r="A254" s="75" t="s">
        <v>19</v>
      </c>
      <c r="B254" s="66" t="s">
        <v>28</v>
      </c>
      <c r="C254" s="66" t="s">
        <v>25</v>
      </c>
      <c r="D254" s="66" t="s">
        <v>326</v>
      </c>
      <c r="E254" s="86">
        <f>+IF(ISNUMBER(DATA!J847),DATA!J847,"n/a")</f>
        <v>379020.14</v>
      </c>
      <c r="F254" s="77">
        <f>+IF(ISNUMBER(DATA!K847),DATA!K847,"n/a")</f>
        <v>0.195363296544697</v>
      </c>
      <c r="G254" s="86">
        <f>+IF(ISNUMBER(DATA!T847),DATA!T847,"n/a")</f>
        <v>1233682.1399999999</v>
      </c>
      <c r="H254" s="77">
        <f>+IF(ISNUMBER(DATA!U847),DATA!U847,"n/a")</f>
        <v>0.16970810188234001</v>
      </c>
      <c r="I254" s="86">
        <f>+IF(ISNUMBER(DATA!AD847),DATA!AD847,"n/a")</f>
        <v>2398672.2400000002</v>
      </c>
      <c r="J254" s="77">
        <f>+IF(ISNUMBER(DATA!AE847),DATA!AE847,"n/a")</f>
        <v>0.37108625424137398</v>
      </c>
      <c r="K254" s="86">
        <f>+IF(ISNUMBER(DATA!AN847),DATA!AN847,"n/a")</f>
        <v>4588538.82</v>
      </c>
      <c r="L254" s="77">
        <f>+IF(ISNUMBER(DATA!AO847),DATA!AO847,"n/a")</f>
        <v>0.54089680308343302</v>
      </c>
      <c r="R254" s="66"/>
      <c r="S254" s="66"/>
      <c r="T254" s="66"/>
      <c r="U254" s="66"/>
      <c r="V254" s="66"/>
      <c r="W254" s="66"/>
      <c r="X254" s="66"/>
      <c r="Y254" s="66"/>
    </row>
    <row r="255" spans="1:25" x14ac:dyDescent="0.2">
      <c r="A255" s="75" t="s">
        <v>19</v>
      </c>
      <c r="B255" s="66" t="s">
        <v>28</v>
      </c>
      <c r="C255" s="66" t="s">
        <v>25</v>
      </c>
      <c r="D255" s="66" t="s">
        <v>327</v>
      </c>
      <c r="E255" s="86">
        <f>+IF(ISNUMBER(DATA!J848),DATA!J848,"n/a")</f>
        <v>2964036.73</v>
      </c>
      <c r="F255" s="77">
        <f>+IF(ISNUMBER(DATA!K848),DATA!K848,"n/a")</f>
        <v>0.22568709506797199</v>
      </c>
      <c r="G255" s="86">
        <f>+IF(ISNUMBER(DATA!T848),DATA!T848,"n/a")</f>
        <v>9581028.6899999995</v>
      </c>
      <c r="H255" s="77">
        <f>+IF(ISNUMBER(DATA!U848),DATA!U848,"n/a")</f>
        <v>0.21783627601765601</v>
      </c>
      <c r="I255" s="86">
        <f>+IF(ISNUMBER(DATA!AD848),DATA!AD848,"n/a")</f>
        <v>17861037.460000001</v>
      </c>
      <c r="J255" s="77">
        <f>+IF(ISNUMBER(DATA!AE848),DATA!AE848,"n/a")</f>
        <v>0.25572434038255598</v>
      </c>
      <c r="K255" s="86">
        <f>+IF(ISNUMBER(DATA!AN848),DATA!AN848,"n/a")</f>
        <v>35509957.149999999</v>
      </c>
      <c r="L255" s="77">
        <f>+IF(ISNUMBER(DATA!AO848),DATA!AO848,"n/a")</f>
        <v>0.27317345108512298</v>
      </c>
      <c r="R255" s="66"/>
      <c r="S255" s="66"/>
      <c r="T255" s="66"/>
      <c r="U255" s="66"/>
      <c r="V255" s="66"/>
      <c r="W255" s="66"/>
      <c r="X255" s="66"/>
      <c r="Y255" s="66"/>
    </row>
    <row r="256" spans="1:25" x14ac:dyDescent="0.2">
      <c r="A256" s="75"/>
      <c r="E256" s="80"/>
      <c r="F256" s="77"/>
      <c r="G256" s="81"/>
      <c r="H256" s="77"/>
      <c r="I256" s="81"/>
      <c r="J256" s="82"/>
      <c r="K256" s="81"/>
      <c r="L256" s="77"/>
      <c r="R256" s="66"/>
      <c r="S256" s="66"/>
      <c r="T256" s="66"/>
      <c r="U256" s="66"/>
      <c r="V256" s="66"/>
      <c r="W256" s="66"/>
      <c r="X256" s="66"/>
      <c r="Y256" s="66"/>
    </row>
    <row r="257" spans="1:25" x14ac:dyDescent="0.2">
      <c r="A257" s="75" t="s">
        <v>19</v>
      </c>
      <c r="B257" s="66" t="s">
        <v>28</v>
      </c>
      <c r="C257" s="66" t="s">
        <v>10</v>
      </c>
      <c r="D257" s="66" t="s">
        <v>319</v>
      </c>
      <c r="E257" s="87">
        <f>+IF(ISNUMBER(DATA!L840),DATA!L840,"n/a")</f>
        <v>6.20010319745532</v>
      </c>
      <c r="F257" s="77">
        <f>+IF(ISNUMBER(DATA!M840),DATA!M840,"n/a")</f>
        <v>3.6240592717834302E-3</v>
      </c>
      <c r="G257" s="87">
        <f>+IF(ISNUMBER(DATA!V840),DATA!V840,"n/a")</f>
        <v>6.2154314408832203</v>
      </c>
      <c r="H257" s="77">
        <f>+IF(ISNUMBER(DATA!W840),DATA!W840,"n/a")</f>
        <v>-1.40331928875898E-2</v>
      </c>
      <c r="I257" s="87">
        <f>+IF(ISNUMBER(DATA!AF840),DATA!AF840,"n/a")</f>
        <v>6.23046270843931</v>
      </c>
      <c r="J257" s="77">
        <f>+IF(ISNUMBER(DATA!AG840),DATA!AG840,"n/a")</f>
        <v>-6.6577090874292404E-3</v>
      </c>
      <c r="K257" s="87">
        <f>+IF(ISNUMBER(DATA!AP840),DATA!AP840,"n/a")</f>
        <v>6.2191626035884697</v>
      </c>
      <c r="L257" s="77">
        <f>+IF(ISNUMBER(DATA!AQ840),DATA!AQ840,"n/a")</f>
        <v>4.4720367035285098E-2</v>
      </c>
      <c r="R257" s="66"/>
      <c r="S257" s="66"/>
      <c r="T257" s="66"/>
      <c r="U257" s="66"/>
      <c r="V257" s="66"/>
      <c r="W257" s="66"/>
      <c r="X257" s="66"/>
      <c r="Y257" s="66"/>
    </row>
    <row r="258" spans="1:25" x14ac:dyDescent="0.2">
      <c r="A258" s="75" t="s">
        <v>19</v>
      </c>
      <c r="B258" s="66" t="s">
        <v>28</v>
      </c>
      <c r="C258" s="66" t="s">
        <v>10</v>
      </c>
      <c r="D258" s="66" t="s">
        <v>320</v>
      </c>
      <c r="E258" s="87">
        <f>+IF(ISNUMBER(DATA!L841),DATA!L841,"n/a")</f>
        <v>4.2090475736889204</v>
      </c>
      <c r="F258" s="77">
        <f>+IF(ISNUMBER(DATA!M841),DATA!M841,"n/a")</f>
        <v>-2.51046303451316E-2</v>
      </c>
      <c r="G258" s="87">
        <f>+IF(ISNUMBER(DATA!V841),DATA!V841,"n/a")</f>
        <v>3.84380028089415</v>
      </c>
      <c r="H258" s="77">
        <f>+IF(ISNUMBER(DATA!W841),DATA!W841,"n/a")</f>
        <v>-8.8767649389398396E-3</v>
      </c>
      <c r="I258" s="87">
        <f>+IF(ISNUMBER(DATA!AF841),DATA!AF841,"n/a")</f>
        <v>3.9429694476741601</v>
      </c>
      <c r="J258" s="77">
        <f>+IF(ISNUMBER(DATA!AG841),DATA!AG841,"n/a")</f>
        <v>-1.89098553140475E-2</v>
      </c>
      <c r="K258" s="87">
        <f>+IF(ISNUMBER(DATA!AP841),DATA!AP841,"n/a")</f>
        <v>4.0451543281590796</v>
      </c>
      <c r="L258" s="77">
        <f>+IF(ISNUMBER(DATA!AQ841),DATA!AQ841,"n/a")</f>
        <v>5.1925082653783497E-2</v>
      </c>
      <c r="R258" s="66"/>
      <c r="S258" s="66"/>
      <c r="T258" s="66"/>
      <c r="U258" s="66"/>
      <c r="V258" s="66"/>
      <c r="W258" s="66"/>
      <c r="X258" s="66"/>
      <c r="Y258" s="66"/>
    </row>
    <row r="259" spans="1:25" x14ac:dyDescent="0.2">
      <c r="A259" s="75" t="s">
        <v>19</v>
      </c>
      <c r="B259" s="66" t="s">
        <v>28</v>
      </c>
      <c r="C259" s="66" t="s">
        <v>10</v>
      </c>
      <c r="D259" s="66" t="s">
        <v>321</v>
      </c>
      <c r="E259" s="87">
        <f>+IF(ISNUMBER(DATA!L842),DATA!L842,"n/a")</f>
        <v>5.4207486140765404</v>
      </c>
      <c r="F259" s="77">
        <f>+IF(ISNUMBER(DATA!M842),DATA!M842,"n/a")</f>
        <v>-0.11123780032203399</v>
      </c>
      <c r="G259" s="87">
        <f>+IF(ISNUMBER(DATA!V842),DATA!V842,"n/a")</f>
        <v>5.2273040829616404</v>
      </c>
      <c r="H259" s="77">
        <f>+IF(ISNUMBER(DATA!W842),DATA!W842,"n/a")</f>
        <v>-0.13969591803166201</v>
      </c>
      <c r="I259" s="87">
        <f>+IF(ISNUMBER(DATA!AF842),DATA!AF842,"n/a")</f>
        <v>5.2511431504934896</v>
      </c>
      <c r="J259" s="77">
        <f>+IF(ISNUMBER(DATA!AG842),DATA!AG842,"n/a")</f>
        <v>-0.14168371261330501</v>
      </c>
      <c r="K259" s="87">
        <f>+IF(ISNUMBER(DATA!AP842),DATA!AP842,"n/a")</f>
        <v>5.5399395369635602</v>
      </c>
      <c r="L259" s="77">
        <f>+IF(ISNUMBER(DATA!AQ842),DATA!AQ842,"n/a")</f>
        <v>-0.108767777704074</v>
      </c>
      <c r="R259" s="66"/>
      <c r="S259" s="66"/>
      <c r="T259" s="66"/>
      <c r="U259" s="66"/>
      <c r="V259" s="66"/>
      <c r="W259" s="66"/>
      <c r="X259" s="66"/>
      <c r="Y259" s="66"/>
    </row>
    <row r="260" spans="1:25" x14ac:dyDescent="0.2">
      <c r="A260" s="75" t="s">
        <v>19</v>
      </c>
      <c r="B260" s="66" t="s">
        <v>28</v>
      </c>
      <c r="C260" s="66" t="s">
        <v>10</v>
      </c>
      <c r="D260" s="66" t="s">
        <v>322</v>
      </c>
      <c r="E260" s="87">
        <f>+IF(ISNUMBER(DATA!L843),DATA!L843,"n/a")</f>
        <v>4.2647765070851102</v>
      </c>
      <c r="F260" s="77">
        <f>+IF(ISNUMBER(DATA!M843),DATA!M843,"n/a")</f>
        <v>-4.4960917989418599E-2</v>
      </c>
      <c r="G260" s="87">
        <f>+IF(ISNUMBER(DATA!V843),DATA!V843,"n/a")</f>
        <v>3.9562645602616699</v>
      </c>
      <c r="H260" s="77">
        <f>+IF(ISNUMBER(DATA!W843),DATA!W843,"n/a")</f>
        <v>-0.13479051905379599</v>
      </c>
      <c r="I260" s="87">
        <f>+IF(ISNUMBER(DATA!AF843),DATA!AF843,"n/a")</f>
        <v>3.9356508305204398</v>
      </c>
      <c r="J260" s="77">
        <f>+IF(ISNUMBER(DATA!AG843),DATA!AG843,"n/a")</f>
        <v>-0.168913635357029</v>
      </c>
      <c r="K260" s="87">
        <f>+IF(ISNUMBER(DATA!AP843),DATA!AP843,"n/a")</f>
        <v>4.0834460717030199</v>
      </c>
      <c r="L260" s="77">
        <f>+IF(ISNUMBER(DATA!AQ843),DATA!AQ843,"n/a")</f>
        <v>-0.14282204738431001</v>
      </c>
      <c r="R260" s="66"/>
      <c r="S260" s="66"/>
      <c r="T260" s="66"/>
      <c r="U260" s="66"/>
      <c r="V260" s="66"/>
      <c r="W260" s="66"/>
      <c r="X260" s="66"/>
      <c r="Y260" s="66"/>
    </row>
    <row r="261" spans="1:25" x14ac:dyDescent="0.2">
      <c r="A261" s="75" t="s">
        <v>19</v>
      </c>
      <c r="B261" s="66" t="s">
        <v>28</v>
      </c>
      <c r="C261" s="66" t="s">
        <v>10</v>
      </c>
      <c r="D261" s="66" t="s">
        <v>323</v>
      </c>
      <c r="E261" s="87">
        <f>+IF(ISNUMBER(DATA!L844),DATA!L844,"n/a")</f>
        <v>6.23260898508516</v>
      </c>
      <c r="F261" s="77">
        <f>+IF(ISNUMBER(DATA!M844),DATA!M844,"n/a")</f>
        <v>3.5554016477896098E-2</v>
      </c>
      <c r="G261" s="87">
        <f>+IF(ISNUMBER(DATA!V844),DATA!V844,"n/a")</f>
        <v>6.2062448425127004</v>
      </c>
      <c r="H261" s="77">
        <f>+IF(ISNUMBER(DATA!W844),DATA!W844,"n/a")</f>
        <v>4.2101424789598801E-2</v>
      </c>
      <c r="I261" s="87">
        <f>+IF(ISNUMBER(DATA!AF844),DATA!AF844,"n/a")</f>
        <v>6.1018571236956696</v>
      </c>
      <c r="J261" s="77">
        <f>+IF(ISNUMBER(DATA!AG844),DATA!AG844,"n/a")</f>
        <v>1.9009070000534999E-2</v>
      </c>
      <c r="K261" s="87">
        <f>+IF(ISNUMBER(DATA!AP844),DATA!AP844,"n/a")</f>
        <v>6.1480715003636197</v>
      </c>
      <c r="L261" s="77">
        <f>+IF(ISNUMBER(DATA!AQ844),DATA!AQ844,"n/a")</f>
        <v>-3.0980444586973101E-3</v>
      </c>
      <c r="R261" s="66"/>
      <c r="S261" s="66"/>
      <c r="T261" s="66"/>
      <c r="U261" s="66"/>
      <c r="V261" s="66"/>
      <c r="W261" s="66"/>
      <c r="X261" s="66"/>
      <c r="Y261" s="66"/>
    </row>
    <row r="262" spans="1:25" x14ac:dyDescent="0.2">
      <c r="A262" s="75" t="s">
        <v>19</v>
      </c>
      <c r="B262" s="66" t="s">
        <v>28</v>
      </c>
      <c r="C262" s="66" t="s">
        <v>10</v>
      </c>
      <c r="D262" s="66" t="s">
        <v>324</v>
      </c>
      <c r="E262" s="87">
        <f>+IF(ISNUMBER(DATA!L845),DATA!L845,"n/a")</f>
        <v>5.3408053751461999</v>
      </c>
      <c r="F262" s="77">
        <f>+IF(ISNUMBER(DATA!M845),DATA!M845,"n/a")</f>
        <v>4.3240931157434798E-2</v>
      </c>
      <c r="G262" s="87">
        <f>+IF(ISNUMBER(DATA!V845),DATA!V845,"n/a")</f>
        <v>5.3141867637861697</v>
      </c>
      <c r="H262" s="77">
        <f>+IF(ISNUMBER(DATA!W845),DATA!W845,"n/a")</f>
        <v>2.34030858292676E-2</v>
      </c>
      <c r="I262" s="87">
        <f>+IF(ISNUMBER(DATA!AF845),DATA!AF845,"n/a")</f>
        <v>5.3065111073432103</v>
      </c>
      <c r="J262" s="77">
        <f>+IF(ISNUMBER(DATA!AG845),DATA!AG845,"n/a")</f>
        <v>1.9057116795332799E-2</v>
      </c>
      <c r="K262" s="87">
        <f>+IF(ISNUMBER(DATA!AP845),DATA!AP845,"n/a")</f>
        <v>5.3003981009639203</v>
      </c>
      <c r="L262" s="77">
        <f>+IF(ISNUMBER(DATA!AQ845),DATA!AQ845,"n/a")</f>
        <v>-2.74877920683991E-3</v>
      </c>
      <c r="R262" s="66"/>
      <c r="S262" s="66"/>
      <c r="T262" s="66"/>
      <c r="U262" s="66"/>
      <c r="V262" s="66"/>
      <c r="W262" s="66"/>
      <c r="X262" s="66"/>
      <c r="Y262" s="66"/>
    </row>
    <row r="263" spans="1:25" x14ac:dyDescent="0.2">
      <c r="A263" s="75" t="s">
        <v>19</v>
      </c>
      <c r="B263" s="66" t="s">
        <v>28</v>
      </c>
      <c r="C263" s="66" t="s">
        <v>10</v>
      </c>
      <c r="D263" s="66" t="s">
        <v>325</v>
      </c>
      <c r="E263" s="87">
        <f>+IF(ISNUMBER(DATA!L846),DATA!L846,"n/a")</f>
        <v>6.0209579212361097</v>
      </c>
      <c r="F263" s="77">
        <f>+IF(ISNUMBER(DATA!M846),DATA!M846,"n/a")</f>
        <v>-1.8829923284333999E-2</v>
      </c>
      <c r="G263" s="87">
        <f>+IF(ISNUMBER(DATA!V846),DATA!V846,"n/a")</f>
        <v>5.9176156712297399</v>
      </c>
      <c r="H263" s="77">
        <f>+IF(ISNUMBER(DATA!W846),DATA!W846,"n/a")</f>
        <v>-3.7993507960385399E-2</v>
      </c>
      <c r="I263" s="87">
        <f>+IF(ISNUMBER(DATA!AF846),DATA!AF846,"n/a")</f>
        <v>5.9271867267037504</v>
      </c>
      <c r="J263" s="77">
        <f>+IF(ISNUMBER(DATA!AG846),DATA!AG846,"n/a")</f>
        <v>-4.2623204244421599E-2</v>
      </c>
      <c r="K263" s="87">
        <f>+IF(ISNUMBER(DATA!AP846),DATA!AP846,"n/a")</f>
        <v>6.0775139002360596</v>
      </c>
      <c r="L263" s="77">
        <f>+IF(ISNUMBER(DATA!AQ846),DATA!AQ846,"n/a")</f>
        <v>-8.3076374953478194E-2</v>
      </c>
      <c r="R263" s="66"/>
      <c r="S263" s="66"/>
      <c r="T263" s="66"/>
      <c r="U263" s="66"/>
      <c r="V263" s="66"/>
      <c r="W263" s="66"/>
      <c r="X263" s="66"/>
      <c r="Y263" s="66"/>
    </row>
    <row r="264" spans="1:25" x14ac:dyDescent="0.2">
      <c r="A264" s="75" t="s">
        <v>19</v>
      </c>
      <c r="B264" s="66" t="s">
        <v>28</v>
      </c>
      <c r="C264" s="66" t="s">
        <v>10</v>
      </c>
      <c r="D264" s="66" t="s">
        <v>326</v>
      </c>
      <c r="E264" s="87">
        <f>+IF(ISNUMBER(DATA!L847),DATA!L847,"n/a")</f>
        <v>4.7085597687835001</v>
      </c>
      <c r="F264" s="77">
        <f>+IF(ISNUMBER(DATA!M847),DATA!M847,"n/a")</f>
        <v>6.06421309474975E-2</v>
      </c>
      <c r="G264" s="87">
        <f>+IF(ISNUMBER(DATA!V847),DATA!V847,"n/a")</f>
        <v>4.6612991382709197</v>
      </c>
      <c r="H264" s="77">
        <f>+IF(ISNUMBER(DATA!W847),DATA!W847,"n/a")</f>
        <v>4.7570491978935599E-2</v>
      </c>
      <c r="I264" s="87">
        <f>+IF(ISNUMBER(DATA!AF847),DATA!AF847,"n/a")</f>
        <v>4.7356704962092504</v>
      </c>
      <c r="J264" s="77">
        <f>+IF(ISNUMBER(DATA!AG847),DATA!AG847,"n/a")</f>
        <v>6.9345525377247405E-2</v>
      </c>
      <c r="K264" s="87">
        <f>+IF(ISNUMBER(DATA!AP847),DATA!AP847,"n/a")</f>
        <v>4.6808068373045097</v>
      </c>
      <c r="L264" s="77">
        <f>+IF(ISNUMBER(DATA!AQ847),DATA!AQ847,"n/a")</f>
        <v>8.3534106039711106E-2</v>
      </c>
      <c r="R264" s="66"/>
      <c r="S264" s="66"/>
      <c r="T264" s="66"/>
      <c r="U264" s="66"/>
      <c r="V264" s="66"/>
      <c r="W264" s="66"/>
      <c r="X264" s="66"/>
      <c r="Y264" s="66"/>
    </row>
    <row r="265" spans="1:25" x14ac:dyDescent="0.2">
      <c r="A265" s="75" t="s">
        <v>19</v>
      </c>
      <c r="B265" s="66" t="s">
        <v>28</v>
      </c>
      <c r="C265" s="66" t="s">
        <v>10</v>
      </c>
      <c r="D265" s="66" t="s">
        <v>327</v>
      </c>
      <c r="E265" s="87">
        <f>+IF(ISNUMBER(DATA!L848),DATA!L848,"n/a")</f>
        <v>4.9344294720205699</v>
      </c>
      <c r="F265" s="77">
        <f>+IF(ISNUMBER(DATA!M848),DATA!M848,"n/a")</f>
        <v>-2.9235573319877299E-2</v>
      </c>
      <c r="G265" s="87">
        <f>+IF(ISNUMBER(DATA!V848),DATA!V848,"n/a")</f>
        <v>4.7536564628657896</v>
      </c>
      <c r="H265" s="77">
        <f>+IF(ISNUMBER(DATA!W848),DATA!W848,"n/a")</f>
        <v>-5.3550101820547098E-2</v>
      </c>
      <c r="I265" s="87">
        <f>+IF(ISNUMBER(DATA!AF848),DATA!AF848,"n/a")</f>
        <v>4.7917557750173101</v>
      </c>
      <c r="J265" s="77">
        <f>+IF(ISNUMBER(DATA!AG848),DATA!AG848,"n/a")</f>
        <v>-5.9525558952645601E-2</v>
      </c>
      <c r="K265" s="87">
        <f>+IF(ISNUMBER(DATA!AP848),DATA!AP848,"n/a")</f>
        <v>4.8745159104335603</v>
      </c>
      <c r="L265" s="77">
        <f>+IF(ISNUMBER(DATA!AQ848),DATA!AQ848,"n/a")</f>
        <v>-3.93587381023731E-2</v>
      </c>
      <c r="R265" s="66"/>
      <c r="S265" s="66"/>
      <c r="T265" s="66"/>
      <c r="U265" s="66"/>
      <c r="V265" s="66"/>
      <c r="W265" s="66"/>
      <c r="X265" s="66"/>
      <c r="Y265" s="66"/>
    </row>
    <row r="266" spans="1:25" x14ac:dyDescent="0.2">
      <c r="A266" s="75"/>
      <c r="E266" s="88"/>
      <c r="F266" s="77"/>
      <c r="G266" s="89"/>
      <c r="H266" s="77"/>
      <c r="I266" s="89"/>
      <c r="J266" s="82"/>
      <c r="K266" s="89"/>
      <c r="L266" s="77"/>
      <c r="R266" s="66"/>
      <c r="S266" s="66"/>
      <c r="T266" s="66"/>
      <c r="U266" s="66"/>
      <c r="V266" s="66"/>
      <c r="W266" s="66"/>
      <c r="X266" s="66"/>
      <c r="Y266" s="66"/>
    </row>
    <row r="267" spans="1:25" x14ac:dyDescent="0.2">
      <c r="A267" s="75" t="s">
        <v>19</v>
      </c>
      <c r="B267" s="66" t="s">
        <v>28</v>
      </c>
      <c r="C267" s="66" t="s">
        <v>26</v>
      </c>
      <c r="D267" s="66" t="s">
        <v>319</v>
      </c>
      <c r="E267" s="87">
        <f>+IF(ISNUMBER(DATA!N840),DATA!N840,"n/a")</f>
        <v>3.1204647619661201</v>
      </c>
      <c r="F267" s="77">
        <f>+IF(ISNUMBER(DATA!O840),DATA!O840,"n/a")</f>
        <v>1.64394318221102E-2</v>
      </c>
      <c r="G267" s="87">
        <f>+IF(ISNUMBER(DATA!X840),DATA!X840,"n/a")</f>
        <v>3.1760034081202901</v>
      </c>
      <c r="H267" s="77">
        <f>+IF(ISNUMBER(DATA!Y840),DATA!Y840,"n/a")</f>
        <v>1.36407978941517E-2</v>
      </c>
      <c r="I267" s="87">
        <f>+IF(ISNUMBER(DATA!AH840),DATA!AH840,"n/a")</f>
        <v>3.2057900152326901</v>
      </c>
      <c r="J267" s="77">
        <f>+IF(ISNUMBER(DATA!AI840),DATA!AI840,"n/a")</f>
        <v>2.4978660293703499E-2</v>
      </c>
      <c r="K267" s="87">
        <f>+IF(ISNUMBER(DATA!AR840),DATA!AR840,"n/a")</f>
        <v>3.1640883424188599</v>
      </c>
      <c r="L267" s="77">
        <f>+IF(ISNUMBER(DATA!AS840),DATA!AS840,"n/a")</f>
        <v>5.5050634749811603E-2</v>
      </c>
      <c r="R267" s="66"/>
      <c r="S267" s="66"/>
      <c r="T267" s="66"/>
      <c r="U267" s="66"/>
      <c r="V267" s="66"/>
      <c r="W267" s="66"/>
      <c r="X267" s="66"/>
      <c r="Y267" s="66"/>
    </row>
    <row r="268" spans="1:25" x14ac:dyDescent="0.2">
      <c r="A268" s="75" t="s">
        <v>19</v>
      </c>
      <c r="B268" s="66" t="s">
        <v>28</v>
      </c>
      <c r="C268" s="66" t="s">
        <v>26</v>
      </c>
      <c r="D268" s="66" t="s">
        <v>320</v>
      </c>
      <c r="E268" s="87">
        <f>+IF(ISNUMBER(DATA!N841),DATA!N841,"n/a")</f>
        <v>2.4115146399601302</v>
      </c>
      <c r="F268" s="77">
        <f>+IF(ISNUMBER(DATA!O841),DATA!O841,"n/a")</f>
        <v>-1.45080325850125E-3</v>
      </c>
      <c r="G268" s="87">
        <f>+IF(ISNUMBER(DATA!X841),DATA!X841,"n/a")</f>
        <v>2.2109841140925099</v>
      </c>
      <c r="H268" s="77">
        <f>+IF(ISNUMBER(DATA!Y841),DATA!Y841,"n/a")</f>
        <v>6.5346022415027401E-3</v>
      </c>
      <c r="I268" s="87">
        <f>+IF(ISNUMBER(DATA!AH841),DATA!AH841,"n/a")</f>
        <v>2.2580222445148399</v>
      </c>
      <c r="J268" s="77">
        <f>+IF(ISNUMBER(DATA!AI841),DATA!AI841,"n/a")</f>
        <v>-7.4488411410784904E-3</v>
      </c>
      <c r="K268" s="87">
        <f>+IF(ISNUMBER(DATA!AR841),DATA!AR841,"n/a")</f>
        <v>2.29171808213037</v>
      </c>
      <c r="L268" s="77">
        <f>+IF(ISNUMBER(DATA!AS841),DATA!AS841,"n/a")</f>
        <v>6.3098899257877997E-2</v>
      </c>
      <c r="R268" s="66"/>
      <c r="S268" s="66"/>
      <c r="T268" s="66"/>
      <c r="U268" s="66"/>
      <c r="V268" s="66"/>
      <c r="W268" s="66"/>
      <c r="X268" s="66"/>
      <c r="Y268" s="66"/>
    </row>
    <row r="269" spans="1:25" x14ac:dyDescent="0.2">
      <c r="A269" s="75" t="s">
        <v>19</v>
      </c>
      <c r="B269" s="66" t="s">
        <v>28</v>
      </c>
      <c r="C269" s="66" t="s">
        <v>26</v>
      </c>
      <c r="D269" s="66" t="s">
        <v>321</v>
      </c>
      <c r="E269" s="87">
        <f>+IF(ISNUMBER(DATA!N842),DATA!N842,"n/a")</f>
        <v>3.1643423594155999</v>
      </c>
      <c r="F269" s="77">
        <f>+IF(ISNUMBER(DATA!O842),DATA!O842,"n/a")</f>
        <v>-1.8218691038911598E-2</v>
      </c>
      <c r="G269" s="87">
        <f>+IF(ISNUMBER(DATA!X842),DATA!X842,"n/a")</f>
        <v>3.1012950121796199</v>
      </c>
      <c r="H269" s="77">
        <f>+IF(ISNUMBER(DATA!Y842),DATA!Y842,"n/a")</f>
        <v>-3.11084447739132E-2</v>
      </c>
      <c r="I269" s="87">
        <f>+IF(ISNUMBER(DATA!AH842),DATA!AH842,"n/a")</f>
        <v>3.10449909672321</v>
      </c>
      <c r="J269" s="77">
        <f>+IF(ISNUMBER(DATA!AI842),DATA!AI842,"n/a")</f>
        <v>-3.3661042026818001E-2</v>
      </c>
      <c r="K269" s="87">
        <f>+IF(ISNUMBER(DATA!AR842),DATA!AR842,"n/a")</f>
        <v>3.1216768421115701</v>
      </c>
      <c r="L269" s="77">
        <f>+IF(ISNUMBER(DATA!AS842),DATA!AS842,"n/a")</f>
        <v>-1.6638873015895901E-2</v>
      </c>
      <c r="R269" s="66"/>
      <c r="S269" s="66"/>
      <c r="T269" s="66"/>
      <c r="U269" s="66"/>
      <c r="V269" s="66"/>
      <c r="W269" s="66"/>
      <c r="X269" s="66"/>
      <c r="Y269" s="66"/>
    </row>
    <row r="270" spans="1:25" x14ac:dyDescent="0.2">
      <c r="A270" s="75" t="s">
        <v>19</v>
      </c>
      <c r="B270" s="66" t="s">
        <v>28</v>
      </c>
      <c r="C270" s="66" t="s">
        <v>26</v>
      </c>
      <c r="D270" s="66" t="s">
        <v>322</v>
      </c>
      <c r="E270" s="87">
        <f>+IF(ISNUMBER(DATA!N843),DATA!N843,"n/a")</f>
        <v>3.3015451483833802</v>
      </c>
      <c r="F270" s="77">
        <f>+IF(ISNUMBER(DATA!O843),DATA!O843,"n/a")</f>
        <v>9.9423464495151798E-3</v>
      </c>
      <c r="G270" s="87">
        <f>+IF(ISNUMBER(DATA!X843),DATA!X843,"n/a")</f>
        <v>3.1844705147094898</v>
      </c>
      <c r="H270" s="77">
        <f>+IF(ISNUMBER(DATA!Y843),DATA!Y843,"n/a")</f>
        <v>-2.31040097862934E-2</v>
      </c>
      <c r="I270" s="87">
        <f>+IF(ISNUMBER(DATA!AH843),DATA!AH843,"n/a")</f>
        <v>3.1669694814423299</v>
      </c>
      <c r="J270" s="77">
        <f>+IF(ISNUMBER(DATA!AI843),DATA!AI843,"n/a")</f>
        <v>-3.3766305995373801E-2</v>
      </c>
      <c r="K270" s="87">
        <f>+IF(ISNUMBER(DATA!AR843),DATA!AR843,"n/a")</f>
        <v>3.2086285814503399</v>
      </c>
      <c r="L270" s="77">
        <f>+IF(ISNUMBER(DATA!AS843),DATA!AS843,"n/a")</f>
        <v>-1.5179622631101E-2</v>
      </c>
      <c r="R270" s="66"/>
      <c r="S270" s="66"/>
      <c r="T270" s="66"/>
      <c r="U270" s="66"/>
      <c r="V270" s="66"/>
      <c r="W270" s="66"/>
      <c r="X270" s="66"/>
      <c r="Y270" s="66"/>
    </row>
    <row r="271" spans="1:25" x14ac:dyDescent="0.2">
      <c r="A271" s="75" t="s">
        <v>19</v>
      </c>
      <c r="B271" s="66" t="s">
        <v>28</v>
      </c>
      <c r="C271" s="66" t="s">
        <v>26</v>
      </c>
      <c r="D271" s="66" t="s">
        <v>323</v>
      </c>
      <c r="E271" s="87">
        <f>+IF(ISNUMBER(DATA!N844),DATA!N844,"n/a")</f>
        <v>3.2767298247299901</v>
      </c>
      <c r="F271" s="77">
        <f>+IF(ISNUMBER(DATA!O844),DATA!O844,"n/a")</f>
        <v>2.4905044921477201E-2</v>
      </c>
      <c r="G271" s="87">
        <f>+IF(ISNUMBER(DATA!X844),DATA!X844,"n/a")</f>
        <v>3.30782718106886</v>
      </c>
      <c r="H271" s="77">
        <f>+IF(ISNUMBER(DATA!Y844),DATA!Y844,"n/a")</f>
        <v>4.8821328092842203E-2</v>
      </c>
      <c r="I271" s="87">
        <f>+IF(ISNUMBER(DATA!AH844),DATA!AH844,"n/a")</f>
        <v>3.30620471204857</v>
      </c>
      <c r="J271" s="77">
        <f>+IF(ISNUMBER(DATA!AI844),DATA!AI844,"n/a")</f>
        <v>3.7875535075319398E-2</v>
      </c>
      <c r="K271" s="87">
        <f>+IF(ISNUMBER(DATA!AR844),DATA!AR844,"n/a")</f>
        <v>3.2783127544756798</v>
      </c>
      <c r="L271" s="77">
        <f>+IF(ISNUMBER(DATA!AS844),DATA!AS844,"n/a")</f>
        <v>3.03960642534335E-2</v>
      </c>
      <c r="R271" s="66"/>
      <c r="S271" s="66"/>
      <c r="T271" s="66"/>
      <c r="U271" s="66"/>
      <c r="V271" s="66"/>
      <c r="W271" s="66"/>
      <c r="X271" s="66"/>
      <c r="Y271" s="66"/>
    </row>
    <row r="272" spans="1:25" x14ac:dyDescent="0.2">
      <c r="A272" s="75" t="s">
        <v>19</v>
      </c>
      <c r="B272" s="66" t="s">
        <v>28</v>
      </c>
      <c r="C272" s="66" t="s">
        <v>26</v>
      </c>
      <c r="D272" s="66" t="s">
        <v>324</v>
      </c>
      <c r="E272" s="87">
        <f>+IF(ISNUMBER(DATA!N845),DATA!N845,"n/a")</f>
        <v>3.1626382420944101</v>
      </c>
      <c r="F272" s="77">
        <f>+IF(ISNUMBER(DATA!O845),DATA!O845,"n/a")</f>
        <v>3.85334605726586E-2</v>
      </c>
      <c r="G272" s="87">
        <f>+IF(ISNUMBER(DATA!X845),DATA!X845,"n/a")</f>
        <v>3.1101395698156402</v>
      </c>
      <c r="H272" s="77">
        <f>+IF(ISNUMBER(DATA!Y845),DATA!Y845,"n/a")</f>
        <v>8.1473410176746402E-3</v>
      </c>
      <c r="I272" s="87">
        <f>+IF(ISNUMBER(DATA!AH845),DATA!AH845,"n/a")</f>
        <v>3.1144803859854</v>
      </c>
      <c r="J272" s="77">
        <f>+IF(ISNUMBER(DATA!AI845),DATA!AI845,"n/a")</f>
        <v>3.4651802227155003E-5</v>
      </c>
      <c r="K272" s="87">
        <f>+IF(ISNUMBER(DATA!AR845),DATA!AR845,"n/a")</f>
        <v>3.1205471820451098</v>
      </c>
      <c r="L272" s="77">
        <f>+IF(ISNUMBER(DATA!AS845),DATA!AS845,"n/a")</f>
        <v>-2.0419439283735599E-2</v>
      </c>
      <c r="R272" s="66"/>
      <c r="S272" s="66"/>
      <c r="T272" s="66"/>
      <c r="U272" s="66"/>
      <c r="V272" s="66"/>
      <c r="W272" s="66"/>
      <c r="X272" s="66"/>
      <c r="Y272" s="66"/>
    </row>
    <row r="273" spans="1:25" x14ac:dyDescent="0.2">
      <c r="A273" s="75" t="s">
        <v>19</v>
      </c>
      <c r="B273" s="66" t="s">
        <v>28</v>
      </c>
      <c r="C273" s="66" t="s">
        <v>26</v>
      </c>
      <c r="D273" s="66" t="s">
        <v>325</v>
      </c>
      <c r="E273" s="87">
        <f>+IF(ISNUMBER(DATA!N846),DATA!N846,"n/a")</f>
        <v>3.26780918056479</v>
      </c>
      <c r="F273" s="77">
        <f>+IF(ISNUMBER(DATA!O846),DATA!O846,"n/a")</f>
        <v>-1.1594963503876001E-3</v>
      </c>
      <c r="G273" s="87">
        <f>+IF(ISNUMBER(DATA!X846),DATA!X846,"n/a")</f>
        <v>3.2397765222014101</v>
      </c>
      <c r="H273" s="77">
        <f>+IF(ISNUMBER(DATA!Y846),DATA!Y846,"n/a")</f>
        <v>1.17891597442284E-2</v>
      </c>
      <c r="I273" s="87">
        <f>+IF(ISNUMBER(DATA!AH846),DATA!AH846,"n/a")</f>
        <v>3.2537763044289498</v>
      </c>
      <c r="J273" s="77">
        <f>+IF(ISNUMBER(DATA!AI846),DATA!AI846,"n/a")</f>
        <v>1.23062157197121E-2</v>
      </c>
      <c r="K273" s="87">
        <f>+IF(ISNUMBER(DATA!AR846),DATA!AR846,"n/a")</f>
        <v>3.2757032770071</v>
      </c>
      <c r="L273" s="77">
        <f>+IF(ISNUMBER(DATA!AS846),DATA!AS846,"n/a")</f>
        <v>-6.0074099356372699E-3</v>
      </c>
      <c r="R273" s="66"/>
      <c r="S273" s="66"/>
      <c r="T273" s="66"/>
      <c r="U273" s="66"/>
      <c r="V273" s="66"/>
      <c r="W273" s="66"/>
      <c r="X273" s="66"/>
      <c r="Y273" s="66"/>
    </row>
    <row r="274" spans="1:25" x14ac:dyDescent="0.2">
      <c r="A274" s="75" t="s">
        <v>19</v>
      </c>
      <c r="B274" s="66" t="s">
        <v>28</v>
      </c>
      <c r="C274" s="66" t="s">
        <v>26</v>
      </c>
      <c r="D274" s="66" t="s">
        <v>326</v>
      </c>
      <c r="E274" s="87">
        <f>+IF(ISNUMBER(DATA!N847),DATA!N847,"n/a")</f>
        <v>3.0400173457800901</v>
      </c>
      <c r="F274" s="77">
        <f>+IF(ISNUMBER(DATA!O847),DATA!O847,"n/a")</f>
        <v>1.53349008217265E-2</v>
      </c>
      <c r="G274" s="87">
        <f>+IF(ISNUMBER(DATA!X847),DATA!X847,"n/a")</f>
        <v>3.0236013710954701</v>
      </c>
      <c r="H274" s="77">
        <f>+IF(ISNUMBER(DATA!Y847),DATA!Y847,"n/a")</f>
        <v>1.84382004724198E-2</v>
      </c>
      <c r="I274" s="87">
        <f>+IF(ISNUMBER(DATA!AH847),DATA!AH847,"n/a")</f>
        <v>3.0635918519655698</v>
      </c>
      <c r="J274" s="77">
        <f>+IF(ISNUMBER(DATA!AI847),DATA!AI847,"n/a")</f>
        <v>1.0108096955136201E-3</v>
      </c>
      <c r="K274" s="87">
        <f>+IF(ISNUMBER(DATA!AR847),DATA!AR847,"n/a")</f>
        <v>3.0315667635563299</v>
      </c>
      <c r="L274" s="77">
        <f>+IF(ISNUMBER(DATA!AS847),DATA!AS847,"n/a")</f>
        <v>-3.4201067837939303E-2</v>
      </c>
      <c r="R274" s="66"/>
      <c r="S274" s="66"/>
      <c r="T274" s="66"/>
      <c r="U274" s="66"/>
      <c r="V274" s="66"/>
      <c r="W274" s="66"/>
      <c r="X274" s="66"/>
      <c r="Y274" s="66"/>
    </row>
    <row r="275" spans="1:25" x14ac:dyDescent="0.2">
      <c r="A275" s="75" t="s">
        <v>19</v>
      </c>
      <c r="B275" s="66" t="s">
        <v>28</v>
      </c>
      <c r="C275" s="66" t="s">
        <v>26</v>
      </c>
      <c r="D275" s="66" t="s">
        <v>327</v>
      </c>
      <c r="E275" s="87">
        <f>+IF(ISNUMBER(DATA!N848),DATA!N848,"n/a")</f>
        <v>2.9924737909708701</v>
      </c>
      <c r="F275" s="77">
        <f>+IF(ISNUMBER(DATA!O848),DATA!O848,"n/a")</f>
        <v>-5.5810918205379603E-3</v>
      </c>
      <c r="G275" s="87">
        <f>+IF(ISNUMBER(DATA!X848),DATA!X848,"n/a")</f>
        <v>2.9197647491858199</v>
      </c>
      <c r="H275" s="77">
        <f>+IF(ISNUMBER(DATA!Y848),DATA!Y848,"n/a")</f>
        <v>-8.5867861651169903E-3</v>
      </c>
      <c r="I275" s="87">
        <f>+IF(ISNUMBER(DATA!AH848),DATA!AH848,"n/a")</f>
        <v>2.94902505680093</v>
      </c>
      <c r="J275" s="77">
        <f>+IF(ISNUMBER(DATA!AI848),DATA!AI848,"n/a")</f>
        <v>-1.25573062907229E-2</v>
      </c>
      <c r="K275" s="87">
        <f>+IF(ISNUMBER(DATA!AR848),DATA!AR848,"n/a")</f>
        <v>2.9661043367381299</v>
      </c>
      <c r="L275" s="77">
        <f>+IF(ISNUMBER(DATA!AS848),DATA!AS848,"n/a")</f>
        <v>-1.4239577778443601E-3</v>
      </c>
      <c r="R275" s="66"/>
      <c r="S275" s="66"/>
      <c r="T275" s="66"/>
      <c r="U275" s="66"/>
      <c r="V275" s="66"/>
      <c r="W275" s="66"/>
      <c r="X275" s="66"/>
      <c r="Y275" s="66"/>
    </row>
    <row r="276" spans="1:25" x14ac:dyDescent="0.2">
      <c r="A276" s="75"/>
      <c r="E276" s="88"/>
      <c r="F276" s="77"/>
      <c r="G276" s="89"/>
      <c r="H276" s="77"/>
      <c r="I276" s="89"/>
      <c r="J276" s="82"/>
      <c r="K276" s="89"/>
      <c r="L276" s="77"/>
      <c r="R276" s="66"/>
      <c r="S276" s="66"/>
      <c r="T276" s="66"/>
      <c r="U276" s="66"/>
      <c r="V276" s="66"/>
      <c r="W276" s="66"/>
      <c r="X276" s="66"/>
      <c r="Y276" s="66"/>
    </row>
    <row r="277" spans="1:25" x14ac:dyDescent="0.2">
      <c r="A277" s="75" t="s">
        <v>19</v>
      </c>
      <c r="B277" s="66" t="s">
        <v>22</v>
      </c>
      <c r="C277" s="66" t="s">
        <v>0</v>
      </c>
      <c r="D277" s="66" t="s">
        <v>319</v>
      </c>
      <c r="E277" s="76">
        <f t="array" ref="E277">IFERROR(INDEX(DATA!$F$133:$F$368,MATCH(1,(DATA!$D$133:$D$368=Topline!B277)*(DATA!$E$133:$E$368=Topline!D277),0)),"n/a")</f>
        <v>697.46</v>
      </c>
      <c r="F277" s="77">
        <f t="array" ref="F277">IFERROR(INDEX(DATA!$G$133:$G$368,MATCH(1,(DATA!$D$133:$D$368=Topline!B277)*(DATA!$E$133:$E$368=Topline!D277),0)),"n/a")</f>
        <v>0.71471419791026403</v>
      </c>
      <c r="G277" s="76">
        <f t="array" ref="G277">IFERROR(INDEX(DATA!$P$133:$P$368,MATCH(1,(DATA!$D$133:$D$368=Topline!B277)*(DATA!$E$133:$E$368=Topline!D277),0)),"n/a")</f>
        <v>2009.32</v>
      </c>
      <c r="H277" s="77">
        <f t="array" ref="H277">IFERROR(INDEX(DATA!$Q$133:$Q$368,MATCH(1,(DATA!$D$133:$D$368=Topline!B277)*(DATA!$E$133:$E$368=Topline!D277),0)),"n/a")</f>
        <v>0.27334140267048601</v>
      </c>
      <c r="I277" s="76">
        <f t="array" ref="I277">IFERROR(INDEX(DATA!$Z$133:$Z$368,MATCH(1,(DATA!$D$133:$D$368=Topline!B277)*(DATA!$E$133:$E$368=Topline!D277),0)),"n/a")</f>
        <v>4842.8599999999997</v>
      </c>
      <c r="J277" s="77">
        <f t="array" ref="J277">IFERROR(INDEX(DATA!$AA$133:$AA$368,MATCH(1,(DATA!$D$133:$D$368=Topline!B277)*(DATA!$E$133:$E$368=Topline!D277),0)),"n/a")</f>
        <v>0.47366018720255199</v>
      </c>
      <c r="K277" s="76">
        <f t="array" ref="K277">IFERROR(INDEX(DATA!$AJ$133:$AJ$368,MATCH(1,(DATA!$D$133:$D$368=Topline!B277)*(DATA!$E$133:$E$368=Topline!D277),0)),"n/a")</f>
        <v>7812.66</v>
      </c>
      <c r="L277" s="77">
        <f t="array" ref="L277">IFERROR(INDEX(DATA!$AK$133:$AK$368,MATCH(1,(DATA!$D$133:$D$368=Topline!B277)*(DATA!$E$133:$E$368=Topline!D277),0)),"n/a")</f>
        <v>0.44001813694499398</v>
      </c>
      <c r="R277" s="66"/>
      <c r="S277" s="66"/>
      <c r="T277" s="66"/>
      <c r="U277" s="66"/>
      <c r="V277" s="66"/>
      <c r="W277" s="66"/>
      <c r="X277" s="66"/>
      <c r="Y277" s="66"/>
    </row>
    <row r="278" spans="1:25" x14ac:dyDescent="0.2">
      <c r="A278" s="75" t="s">
        <v>19</v>
      </c>
      <c r="B278" s="66" t="s">
        <v>22</v>
      </c>
      <c r="C278" s="66" t="s">
        <v>0</v>
      </c>
      <c r="D278" s="66" t="s">
        <v>320</v>
      </c>
      <c r="E278" s="76">
        <f t="array" ref="E278">IFERROR(INDEX(DATA!$F$133:$F$368,MATCH(1,(DATA!$D$133:$D$368=Topline!B278)*(DATA!$E$133:$E$368=Topline!D278),0)),"n/a")</f>
        <v>6985.19</v>
      </c>
      <c r="F278" s="77">
        <f t="array" ref="F278">IFERROR(INDEX(DATA!$G$133:$G$368,MATCH(1,(DATA!$D$133:$D$368=Topline!B278)*(DATA!$E$133:$E$368=Topline!D278),0)),"n/a")</f>
        <v>-3.03774415153742E-2</v>
      </c>
      <c r="G278" s="76">
        <f t="array" ref="G278">IFERROR(INDEX(DATA!$P$133:$P$368,MATCH(1,(DATA!$D$133:$D$368=Topline!B278)*(DATA!$E$133:$E$368=Topline!D278),0)),"n/a")</f>
        <v>28826.14</v>
      </c>
      <c r="H278" s="77">
        <f t="array" ref="H278">IFERROR(INDEX(DATA!$Q$133:$Q$368,MATCH(1,(DATA!$D$133:$D$368=Topline!B278)*(DATA!$E$133:$E$368=Topline!D278),0)),"n/a")</f>
        <v>5.4226999651469703E-2</v>
      </c>
      <c r="I278" s="76">
        <f t="array" ref="I278">IFERROR(INDEX(DATA!$Z$133:$Z$368,MATCH(1,(DATA!$D$133:$D$368=Topline!B278)*(DATA!$E$133:$E$368=Topline!D278),0)),"n/a")</f>
        <v>72703.070000000007</v>
      </c>
      <c r="J278" s="77">
        <f t="array" ref="J278">IFERROR(INDEX(DATA!$AA$133:$AA$368,MATCH(1,(DATA!$D$133:$D$368=Topline!B278)*(DATA!$E$133:$E$368=Topline!D278),0)),"n/a")</f>
        <v>8.8822770201602105E-2</v>
      </c>
      <c r="K278" s="76">
        <f t="array" ref="K278">IFERROR(INDEX(DATA!$AJ$133:$AJ$368,MATCH(1,(DATA!$D$133:$D$368=Topline!B278)*(DATA!$E$133:$E$368=Topline!D278),0)),"n/a")</f>
        <v>106862.2</v>
      </c>
      <c r="L278" s="77">
        <f t="array" ref="L278">IFERROR(INDEX(DATA!$AK$133:$AK$368,MATCH(1,(DATA!$D$133:$D$368=Topline!B278)*(DATA!$E$133:$E$368=Topline!D278),0)),"n/a")</f>
        <v>5.8267906799870199E-2</v>
      </c>
      <c r="R278" s="66"/>
      <c r="S278" s="66"/>
      <c r="T278" s="66"/>
      <c r="U278" s="66"/>
      <c r="V278" s="66"/>
      <c r="W278" s="66"/>
      <c r="X278" s="66"/>
      <c r="Y278" s="66"/>
    </row>
    <row r="279" spans="1:25" x14ac:dyDescent="0.2">
      <c r="A279" s="75" t="s">
        <v>19</v>
      </c>
      <c r="B279" s="66" t="s">
        <v>22</v>
      </c>
      <c r="C279" s="66" t="s">
        <v>0</v>
      </c>
      <c r="D279" s="66" t="s">
        <v>321</v>
      </c>
      <c r="E279" s="76">
        <f t="array" ref="E279">IFERROR(INDEX(DATA!$F$133:$F$368,MATCH(1,(DATA!$D$133:$D$368=Topline!B279)*(DATA!$E$133:$E$368=Topline!D279),0)),"n/a")</f>
        <v>946.41</v>
      </c>
      <c r="F279" s="77">
        <f t="array" ref="F279">IFERROR(INDEX(DATA!$G$133:$G$368,MATCH(1,(DATA!$D$133:$D$368=Topline!B279)*(DATA!$E$133:$E$368=Topline!D279),0)),"n/a")</f>
        <v>0.646560423118411</v>
      </c>
      <c r="G279" s="76">
        <f t="array" ref="G279">IFERROR(INDEX(DATA!$P$133:$P$368,MATCH(1,(DATA!$D$133:$D$368=Topline!B279)*(DATA!$E$133:$E$368=Topline!D279),0)),"n/a")</f>
        <v>3356.19</v>
      </c>
      <c r="H279" s="77">
        <f t="array" ref="H279">IFERROR(INDEX(DATA!$Q$133:$Q$368,MATCH(1,(DATA!$D$133:$D$368=Topline!B279)*(DATA!$E$133:$E$368=Topline!D279),0)),"n/a")</f>
        <v>0.13604714531847101</v>
      </c>
      <c r="I279" s="76">
        <f t="array" ref="I279">IFERROR(INDEX(DATA!$Z$133:$Z$368,MATCH(1,(DATA!$D$133:$D$368=Topline!B279)*(DATA!$E$133:$E$368=Topline!D279),0)),"n/a")</f>
        <v>7504.94</v>
      </c>
      <c r="J279" s="77">
        <f t="array" ref="J279">IFERROR(INDEX(DATA!$AA$133:$AA$368,MATCH(1,(DATA!$D$133:$D$368=Topline!B279)*(DATA!$E$133:$E$368=Topline!D279),0)),"n/a")</f>
        <v>7.4445879277416804E-2</v>
      </c>
      <c r="K279" s="76">
        <f t="array" ref="K279">IFERROR(INDEX(DATA!$AJ$133:$AJ$368,MATCH(1,(DATA!$D$133:$D$368=Topline!B279)*(DATA!$E$133:$E$368=Topline!D279),0)),"n/a")</f>
        <v>11928.97</v>
      </c>
      <c r="L279" s="77">
        <f t="array" ref="L279">IFERROR(INDEX(DATA!$AK$133:$AK$368,MATCH(1,(DATA!$D$133:$D$368=Topline!B279)*(DATA!$E$133:$E$368=Topline!D279),0)),"n/a")</f>
        <v>-7.5312351265916094E-2</v>
      </c>
      <c r="R279" s="66"/>
      <c r="S279" s="66"/>
      <c r="T279" s="66"/>
      <c r="U279" s="66"/>
      <c r="V279" s="66"/>
      <c r="W279" s="66"/>
      <c r="X279" s="66"/>
      <c r="Y279" s="66"/>
    </row>
    <row r="280" spans="1:25" x14ac:dyDescent="0.2">
      <c r="A280" s="75" t="s">
        <v>19</v>
      </c>
      <c r="B280" s="66" t="s">
        <v>22</v>
      </c>
      <c r="C280" s="66" t="s">
        <v>0</v>
      </c>
      <c r="D280" s="66" t="s">
        <v>322</v>
      </c>
      <c r="E280" s="76">
        <f t="array" ref="E280">IFERROR(INDEX(DATA!$F$133:$F$368,MATCH(1,(DATA!$D$133:$D$368=Topline!B280)*(DATA!$E$133:$E$368=Topline!D280),0)),"n/a")</f>
        <v>14078.88</v>
      </c>
      <c r="F280" s="77">
        <f t="array" ref="F280">IFERROR(INDEX(DATA!$G$133:$G$368,MATCH(1,(DATA!$D$133:$D$368=Topline!B280)*(DATA!$E$133:$E$368=Topline!D280),0)),"n/a")</f>
        <v>0.26553322918221001</v>
      </c>
      <c r="G280" s="76">
        <f t="array" ref="G280">IFERROR(INDEX(DATA!$P$133:$P$368,MATCH(1,(DATA!$D$133:$D$368=Topline!B280)*(DATA!$E$133:$E$368=Topline!D280),0)),"n/a")</f>
        <v>42158.74</v>
      </c>
      <c r="H280" s="77">
        <f t="array" ref="H280">IFERROR(INDEX(DATA!$Q$133:$Q$368,MATCH(1,(DATA!$D$133:$D$368=Topline!B280)*(DATA!$E$133:$E$368=Topline!D280),0)),"n/a")</f>
        <v>0.55490823148613599</v>
      </c>
      <c r="I280" s="76">
        <f t="array" ref="I280">IFERROR(INDEX(DATA!$Z$133:$Z$368,MATCH(1,(DATA!$D$133:$D$368=Topline!B280)*(DATA!$E$133:$E$368=Topline!D280),0)),"n/a")</f>
        <v>86384.14</v>
      </c>
      <c r="J280" s="77">
        <f t="array" ref="J280">IFERROR(INDEX(DATA!$AA$133:$AA$368,MATCH(1,(DATA!$D$133:$D$368=Topline!B280)*(DATA!$E$133:$E$368=Topline!D280),0)),"n/a")</f>
        <v>0.62577744403071101</v>
      </c>
      <c r="K280" s="76">
        <f t="array" ref="K280">IFERROR(INDEX(DATA!$AJ$133:$AJ$368,MATCH(1,(DATA!$D$133:$D$368=Topline!B280)*(DATA!$E$133:$E$368=Topline!D280),0)),"n/a")</f>
        <v>137791.54</v>
      </c>
      <c r="L280" s="77">
        <f t="array" ref="L280">IFERROR(INDEX(DATA!$AK$133:$AK$368,MATCH(1,(DATA!$D$133:$D$368=Topline!B280)*(DATA!$E$133:$E$368=Topline!D280),0)),"n/a")</f>
        <v>0.26283605484490902</v>
      </c>
      <c r="R280" s="66"/>
      <c r="S280" s="66"/>
      <c r="T280" s="66"/>
      <c r="U280" s="66"/>
      <c r="V280" s="66"/>
      <c r="W280" s="66"/>
      <c r="X280" s="66"/>
      <c r="Y280" s="66"/>
    </row>
    <row r="281" spans="1:25" x14ac:dyDescent="0.2">
      <c r="A281" s="75" t="s">
        <v>19</v>
      </c>
      <c r="B281" s="66" t="s">
        <v>22</v>
      </c>
      <c r="C281" s="66" t="s">
        <v>0</v>
      </c>
      <c r="D281" s="66" t="s">
        <v>323</v>
      </c>
      <c r="E281" s="76">
        <f t="array" ref="E281">IFERROR(INDEX(DATA!$F$133:$F$368,MATCH(1,(DATA!$D$133:$D$368=Topline!B281)*(DATA!$E$133:$E$368=Topline!D281),0)),"n/a")</f>
        <v>717.21</v>
      </c>
      <c r="F281" s="77">
        <f t="array" ref="F281">IFERROR(INDEX(DATA!$G$133:$G$368,MATCH(1,(DATA!$D$133:$D$368=Topline!B281)*(DATA!$E$133:$E$368=Topline!D281),0)),"n/a")</f>
        <v>0.119241573033708</v>
      </c>
      <c r="G281" s="76">
        <f t="array" ref="G281">IFERROR(INDEX(DATA!$P$133:$P$368,MATCH(1,(DATA!$D$133:$D$368=Topline!B281)*(DATA!$E$133:$E$368=Topline!D281),0)),"n/a")</f>
        <v>3780.25</v>
      </c>
      <c r="H281" s="77">
        <f t="array" ref="H281">IFERROR(INDEX(DATA!$Q$133:$Q$368,MATCH(1,(DATA!$D$133:$D$368=Topline!B281)*(DATA!$E$133:$E$368=Topline!D281),0)),"n/a")</f>
        <v>0.79097653881140095</v>
      </c>
      <c r="I281" s="76">
        <f t="array" ref="I281">IFERROR(INDEX(DATA!$Z$133:$Z$368,MATCH(1,(DATA!$D$133:$D$368=Topline!B281)*(DATA!$E$133:$E$368=Topline!D281),0)),"n/a")</f>
        <v>10010.049999999999</v>
      </c>
      <c r="J281" s="77">
        <f t="array" ref="J281">IFERROR(INDEX(DATA!$AA$133:$AA$368,MATCH(1,(DATA!$D$133:$D$368=Topline!B281)*(DATA!$E$133:$E$368=Topline!D281),0)),"n/a")</f>
        <v>0.60124932015228605</v>
      </c>
      <c r="K281" s="76">
        <f t="array" ref="K281">IFERROR(INDEX(DATA!$AJ$133:$AJ$368,MATCH(1,(DATA!$D$133:$D$368=Topline!B281)*(DATA!$E$133:$E$368=Topline!D281),0)),"n/a")</f>
        <v>19901.03</v>
      </c>
      <c r="L281" s="77">
        <f t="array" ref="L281">IFERROR(INDEX(DATA!$AK$133:$AK$368,MATCH(1,(DATA!$D$133:$D$368=Topline!B281)*(DATA!$E$133:$E$368=Topline!D281),0)),"n/a")</f>
        <v>0.90354136018686304</v>
      </c>
      <c r="R281" s="66"/>
      <c r="S281" s="66"/>
      <c r="T281" s="66"/>
      <c r="U281" s="66"/>
      <c r="V281" s="66"/>
      <c r="W281" s="66"/>
      <c r="X281" s="66"/>
      <c r="Y281" s="66"/>
    </row>
    <row r="282" spans="1:25" x14ac:dyDescent="0.2">
      <c r="A282" s="75" t="s">
        <v>19</v>
      </c>
      <c r="B282" s="66" t="s">
        <v>22</v>
      </c>
      <c r="C282" s="66" t="s">
        <v>0</v>
      </c>
      <c r="D282" s="66" t="s">
        <v>324</v>
      </c>
      <c r="E282" s="76">
        <f t="array" ref="E282">IFERROR(INDEX(DATA!$F$133:$F$368,MATCH(1,(DATA!$D$133:$D$368=Topline!B282)*(DATA!$E$133:$E$368=Topline!D282),0)),"n/a")</f>
        <v>1822.56</v>
      </c>
      <c r="F282" s="77">
        <f t="array" ref="F282">IFERROR(INDEX(DATA!$G$133:$G$368,MATCH(1,(DATA!$D$133:$D$368=Topline!B282)*(DATA!$E$133:$E$368=Topline!D282),0)),"n/a")</f>
        <v>-2.8796760098049601E-2</v>
      </c>
      <c r="G282" s="76">
        <f t="array" ref="G282">IFERROR(INDEX(DATA!$P$133:$P$368,MATCH(1,(DATA!$D$133:$D$368=Topline!B282)*(DATA!$E$133:$E$368=Topline!D282),0)),"n/a")</f>
        <v>6797.6</v>
      </c>
      <c r="H282" s="77">
        <f t="array" ref="H282">IFERROR(INDEX(DATA!$Q$133:$Q$368,MATCH(1,(DATA!$D$133:$D$368=Topline!B282)*(DATA!$E$133:$E$368=Topline!D282),0)),"n/a")</f>
        <v>3.4176383242861402E-2</v>
      </c>
      <c r="I282" s="76">
        <f t="array" ref="I282">IFERROR(INDEX(DATA!$Z$133:$Z$368,MATCH(1,(DATA!$D$133:$D$368=Topline!B282)*(DATA!$E$133:$E$368=Topline!D282),0)),"n/a")</f>
        <v>15151.38</v>
      </c>
      <c r="J282" s="77">
        <f t="array" ref="J282">IFERROR(INDEX(DATA!$AA$133:$AA$368,MATCH(1,(DATA!$D$133:$D$368=Topline!B282)*(DATA!$E$133:$E$368=Topline!D282),0)),"n/a")</f>
        <v>-3.6193214527666398E-2</v>
      </c>
      <c r="K282" s="76">
        <f t="array" ref="K282">IFERROR(INDEX(DATA!$AJ$133:$AJ$368,MATCH(1,(DATA!$D$133:$D$368=Topline!B282)*(DATA!$E$133:$E$368=Topline!D282),0)),"n/a")</f>
        <v>24798.54</v>
      </c>
      <c r="L282" s="77">
        <f t="array" ref="L282">IFERROR(INDEX(DATA!$AK$133:$AK$368,MATCH(1,(DATA!$D$133:$D$368=Topline!B282)*(DATA!$E$133:$E$368=Topline!D282),0)),"n/a")</f>
        <v>4.8525487645908798E-2</v>
      </c>
      <c r="R282" s="66"/>
      <c r="S282" s="66"/>
      <c r="T282" s="66"/>
      <c r="U282" s="66"/>
      <c r="V282" s="66"/>
      <c r="W282" s="66"/>
      <c r="X282" s="66"/>
      <c r="Y282" s="66"/>
    </row>
    <row r="283" spans="1:25" x14ac:dyDescent="0.2">
      <c r="A283" s="75" t="s">
        <v>19</v>
      </c>
      <c r="B283" s="66" t="s">
        <v>22</v>
      </c>
      <c r="C283" s="66" t="s">
        <v>0</v>
      </c>
      <c r="D283" s="66" t="s">
        <v>325</v>
      </c>
      <c r="E283" s="76">
        <f t="array" ref="E283">IFERROR(INDEX(DATA!$F$133:$F$368,MATCH(1,(DATA!$D$133:$D$368=Topline!B283)*(DATA!$E$133:$E$368=Topline!D283),0)),"n/a")</f>
        <v>174.47</v>
      </c>
      <c r="F283" s="77">
        <f t="array" ref="F283">IFERROR(INDEX(DATA!$G$133:$G$368,MATCH(1,(DATA!$D$133:$D$368=Topline!B283)*(DATA!$E$133:$E$368=Topline!D283),0)),"n/a")</f>
        <v>-0.67814713695395501</v>
      </c>
      <c r="G283" s="76">
        <f t="array" ref="G283">IFERROR(INDEX(DATA!$P$133:$P$368,MATCH(1,(DATA!$D$133:$D$368=Topline!B283)*(DATA!$E$133:$E$368=Topline!D283),0)),"n/a")</f>
        <v>988.66</v>
      </c>
      <c r="H283" s="77">
        <f t="array" ref="H283">IFERROR(INDEX(DATA!$Q$133:$Q$368,MATCH(1,(DATA!$D$133:$D$368=Topline!B283)*(DATA!$E$133:$E$368=Topline!D283),0)),"n/a")</f>
        <v>-0.22188904367262499</v>
      </c>
      <c r="I283" s="76">
        <f t="array" ref="I283">IFERROR(INDEX(DATA!$Z$133:$Z$368,MATCH(1,(DATA!$D$133:$D$368=Topline!B283)*(DATA!$E$133:$E$368=Topline!D283),0)),"n/a")</f>
        <v>1904.29</v>
      </c>
      <c r="J283" s="77">
        <f t="array" ref="J283">IFERROR(INDEX(DATA!$AA$133:$AA$368,MATCH(1,(DATA!$D$133:$D$368=Topline!B283)*(DATA!$E$133:$E$368=Topline!D283),0)),"n/a")</f>
        <v>-0.12007485617910001</v>
      </c>
      <c r="K283" s="76">
        <f t="array" ref="K283">IFERROR(INDEX(DATA!$AJ$133:$AJ$368,MATCH(1,(DATA!$D$133:$D$368=Topline!B283)*(DATA!$E$133:$E$368=Topline!D283),0)),"n/a")</f>
        <v>3930.16</v>
      </c>
      <c r="L283" s="77">
        <f t="array" ref="L283">IFERROR(INDEX(DATA!$AK$133:$AK$368,MATCH(1,(DATA!$D$133:$D$368=Topline!B283)*(DATA!$E$133:$E$368=Topline!D283),0)),"n/a")</f>
        <v>0.43434402417482998</v>
      </c>
      <c r="R283" s="66"/>
      <c r="S283" s="66"/>
      <c r="T283" s="66"/>
      <c r="U283" s="66"/>
      <c r="V283" s="66"/>
      <c r="W283" s="66"/>
      <c r="X283" s="66"/>
      <c r="Y283" s="66"/>
    </row>
    <row r="284" spans="1:25" x14ac:dyDescent="0.2">
      <c r="A284" s="75" t="s">
        <v>19</v>
      </c>
      <c r="B284" s="66" t="s">
        <v>22</v>
      </c>
      <c r="C284" s="66" t="s">
        <v>0</v>
      </c>
      <c r="D284" s="66" t="s">
        <v>326</v>
      </c>
      <c r="E284" s="76">
        <f t="array" ref="E284">IFERROR(INDEX(DATA!$F$133:$F$368,MATCH(1,(DATA!$D$133:$D$368=Topline!B284)*(DATA!$E$133:$E$368=Topline!D284),0)),"n/a")</f>
        <v>3729.92</v>
      </c>
      <c r="F284" s="77">
        <f t="array" ref="F284">IFERROR(INDEX(DATA!$G$133:$G$368,MATCH(1,(DATA!$D$133:$D$368=Topline!B284)*(DATA!$E$133:$E$368=Topline!D284),0)),"n/a")</f>
        <v>0.92280766871323805</v>
      </c>
      <c r="G284" s="76">
        <f t="array" ref="G284">IFERROR(INDEX(DATA!$P$133:$P$368,MATCH(1,(DATA!$D$133:$D$368=Topline!B284)*(DATA!$E$133:$E$368=Topline!D284),0)),"n/a")</f>
        <v>12839.06</v>
      </c>
      <c r="H284" s="77">
        <f t="array" ref="H284">IFERROR(INDEX(DATA!$Q$133:$Q$368,MATCH(1,(DATA!$D$133:$D$368=Topline!B284)*(DATA!$E$133:$E$368=Topline!D284),0)),"n/a")</f>
        <v>0.57618025751072999</v>
      </c>
      <c r="I284" s="76">
        <f t="array" ref="I284">IFERROR(INDEX(DATA!$Z$133:$Z$368,MATCH(1,(DATA!$D$133:$D$368=Topline!B284)*(DATA!$E$133:$E$368=Topline!D284),0)),"n/a")</f>
        <v>32132.59</v>
      </c>
      <c r="J284" s="77">
        <f t="array" ref="J284">IFERROR(INDEX(DATA!$AA$133:$AA$368,MATCH(1,(DATA!$D$133:$D$368=Topline!B284)*(DATA!$E$133:$E$368=Topline!D284),0)),"n/a")</f>
        <v>0.61006537951989503</v>
      </c>
      <c r="K284" s="76">
        <f t="array" ref="K284">IFERROR(INDEX(DATA!$AJ$133:$AJ$368,MATCH(1,(DATA!$D$133:$D$368=Topline!B284)*(DATA!$E$133:$E$368=Topline!D284),0)),"n/a")</f>
        <v>63599.91</v>
      </c>
      <c r="L284" s="77">
        <f t="array" ref="L284">IFERROR(INDEX(DATA!$AK$133:$AK$368,MATCH(1,(DATA!$D$133:$D$368=Topline!B284)*(DATA!$E$133:$E$368=Topline!D284),0)),"n/a")</f>
        <v>1.06845994158219</v>
      </c>
      <c r="R284" s="66"/>
      <c r="S284" s="66"/>
      <c r="T284" s="66"/>
      <c r="U284" s="66"/>
      <c r="V284" s="66"/>
      <c r="W284" s="66"/>
      <c r="X284" s="66"/>
      <c r="Y284" s="66"/>
    </row>
    <row r="285" spans="1:25" x14ac:dyDescent="0.2">
      <c r="A285" s="75" t="s">
        <v>19</v>
      </c>
      <c r="B285" s="66" t="s">
        <v>22</v>
      </c>
      <c r="C285" s="66" t="s">
        <v>0</v>
      </c>
      <c r="D285" s="66" t="s">
        <v>327</v>
      </c>
      <c r="E285" s="76">
        <f t="array" ref="E285">IFERROR(INDEX(DATA!$F$133:$F$368,MATCH(1,(DATA!$D$133:$D$368=Topline!B285)*(DATA!$E$133:$E$368=Topline!D285),0)),"n/a")</f>
        <v>29152.13</v>
      </c>
      <c r="F285" s="77">
        <f t="array" ref="F285">IFERROR(INDEX(DATA!$G$133:$G$368,MATCH(1,(DATA!$D$133:$D$368=Topline!B285)*(DATA!$E$133:$E$368=Topline!D285),0)),"n/a")</f>
        <v>0.199193986615258</v>
      </c>
      <c r="G285" s="76">
        <f t="array" ref="G285">IFERROR(INDEX(DATA!$P$133:$P$368,MATCH(1,(DATA!$D$133:$D$368=Topline!B285)*(DATA!$E$133:$E$368=Topline!D285),0)),"n/a")</f>
        <v>100756.01</v>
      </c>
      <c r="H285" s="77">
        <f t="array" ref="H285">IFERROR(INDEX(DATA!$Q$133:$Q$368,MATCH(1,(DATA!$D$133:$D$368=Topline!B285)*(DATA!$E$133:$E$368=Topline!D285),0)),"n/a")</f>
        <v>0.307009081322768</v>
      </c>
      <c r="I285" s="76">
        <f t="array" ref="I285">IFERROR(INDEX(DATA!$Z$133:$Z$368,MATCH(1,(DATA!$D$133:$D$368=Topline!B285)*(DATA!$E$133:$E$368=Topline!D285),0)),"n/a")</f>
        <v>230633.31</v>
      </c>
      <c r="J285" s="77">
        <f t="array" ref="J285">IFERROR(INDEX(DATA!$AA$133:$AA$368,MATCH(1,(DATA!$D$133:$D$368=Topline!B285)*(DATA!$E$133:$E$368=Topline!D285),0)),"n/a")</f>
        <v>0.32342003829904198</v>
      </c>
      <c r="K285" s="76">
        <f t="array" ref="K285">IFERROR(INDEX(DATA!$AJ$133:$AJ$368,MATCH(1,(DATA!$D$133:$D$368=Topline!B285)*(DATA!$E$133:$E$368=Topline!D285),0)),"n/a")</f>
        <v>376625.04</v>
      </c>
      <c r="L285" s="77">
        <f t="array" ref="L285">IFERROR(INDEX(DATA!$AK$133:$AK$368,MATCH(1,(DATA!$D$133:$D$368=Topline!B285)*(DATA!$E$133:$E$368=Topline!D285),0)),"n/a")</f>
        <v>0.27233791886179098</v>
      </c>
      <c r="R285" s="66"/>
      <c r="S285" s="66"/>
      <c r="T285" s="66"/>
      <c r="U285" s="66"/>
      <c r="V285" s="66"/>
      <c r="W285" s="66"/>
      <c r="X285" s="66"/>
      <c r="Y285" s="66"/>
    </row>
    <row r="286" spans="1:25" x14ac:dyDescent="0.2">
      <c r="A286" s="75"/>
      <c r="E286" s="80"/>
      <c r="F286" s="77"/>
      <c r="G286" s="81"/>
      <c r="H286" s="77"/>
      <c r="I286" s="81"/>
      <c r="J286" s="82"/>
      <c r="K286" s="81"/>
      <c r="L286" s="77"/>
      <c r="R286" s="66"/>
      <c r="S286" s="66"/>
      <c r="T286" s="66"/>
      <c r="U286" s="66"/>
      <c r="V286" s="66"/>
      <c r="W286" s="66"/>
      <c r="X286" s="66"/>
      <c r="Y286" s="66"/>
    </row>
    <row r="287" spans="1:25" x14ac:dyDescent="0.2">
      <c r="A287" s="75" t="s">
        <v>19</v>
      </c>
      <c r="B287" s="66" t="s">
        <v>22</v>
      </c>
      <c r="C287" s="66" t="s">
        <v>9</v>
      </c>
      <c r="D287" s="66" t="s">
        <v>319</v>
      </c>
      <c r="E287" s="86">
        <f t="array" ref="E287">IFERROR(INDEX(DATA!$H$133:$H$368,MATCH(1,(DATA!$D$133:$D$368=Topline!B287)*(DATA!$E$133:$E$368=Topline!D287),0)),"n/a")</f>
        <v>20.02</v>
      </c>
      <c r="F287" s="77">
        <f t="array" ref="F287">IFERROR(INDEX(DATA!$I$133:$I$368,MATCH(1,(DATA!$D$133:$D$368=Topline!B287)*(DATA!$E$133:$E$368=Topline!D287),0)),"n/a")</f>
        <v>-0.209320695102686</v>
      </c>
      <c r="G287" s="86">
        <f t="array" ref="G287">IFERROR(INDEX(DATA!$R$133:$R$368,MATCH(1,(DATA!$D$133:$D$368=Topline!B287)*(DATA!$E$133:$E$368=Topline!D287),0)),"n/a")</f>
        <v>61.11</v>
      </c>
      <c r="H287" s="77">
        <f t="array" ref="H287">IFERROR(INDEX(DATA!$S$133:$S$368,MATCH(1,(DATA!$D$133:$D$368=Topline!B287)*(DATA!$E$133:$E$368=Topline!D287),0)),"n/a")</f>
        <v>-0.22694497153700199</v>
      </c>
      <c r="I287" s="86">
        <f t="array" ref="I287">IFERROR(INDEX(DATA!$AB$133:$AB$368,MATCH(1,(DATA!$D$133:$D$368=Topline!B287)*(DATA!$E$133:$E$368=Topline!D287),0)),"n/a")</f>
        <v>149.55000000000001</v>
      </c>
      <c r="J287" s="77">
        <f t="array" ref="J287">IFERROR(INDEX(DATA!$AC$133:$AC$368,MATCH(1,(DATA!$D$133:$D$368=Topline!B287)*(DATA!$E$133:$E$368=Topline!D287),0)),"n/a")</f>
        <v>-0.235742027800491</v>
      </c>
      <c r="K287" s="86">
        <f t="array" ref="K287">IFERROR(INDEX(DATA!$AL$133:$AL$368,MATCH(1,(DATA!$D$133:$D$368=Topline!B287)*(DATA!$E$133:$E$368=Topline!D287),0)),"n/a")</f>
        <v>277.52999999999997</v>
      </c>
      <c r="L287" s="77">
        <f t="array" ref="L287">IFERROR(INDEX(DATA!$AM$133:$AM$368,MATCH(1,(DATA!$D$133:$D$368=Topline!B287)*(DATA!$E$133:$E$368=Topline!D287),0)),"n/a")</f>
        <v>-6.2366971857157297E-2</v>
      </c>
      <c r="R287" s="66"/>
      <c r="S287" s="66"/>
      <c r="T287" s="66"/>
      <c r="U287" s="66"/>
      <c r="V287" s="66"/>
      <c r="W287" s="66"/>
      <c r="X287" s="66"/>
      <c r="Y287" s="66"/>
    </row>
    <row r="288" spans="1:25" x14ac:dyDescent="0.2">
      <c r="A288" s="75" t="s">
        <v>19</v>
      </c>
      <c r="B288" s="66" t="s">
        <v>22</v>
      </c>
      <c r="C288" s="66" t="s">
        <v>9</v>
      </c>
      <c r="D288" s="66" t="s">
        <v>320</v>
      </c>
      <c r="E288" s="86">
        <f t="array" ref="E288">IFERROR(INDEX(DATA!$H$133:$H$368,MATCH(1,(DATA!$D$133:$D$368=Topline!B288)*(DATA!$E$133:$E$368=Topline!D288),0)),"n/a")</f>
        <v>109.29</v>
      </c>
      <c r="F288" s="77">
        <f t="array" ref="F288">IFERROR(INDEX(DATA!$I$133:$I$368,MATCH(1,(DATA!$D$133:$D$368=Topline!B288)*(DATA!$E$133:$E$368=Topline!D288),0)),"n/a")</f>
        <v>9.3884496046441598E-2</v>
      </c>
      <c r="G288" s="86">
        <f t="array" ref="G288">IFERROR(INDEX(DATA!$R$133:$R$368,MATCH(1,(DATA!$D$133:$D$368=Topline!B288)*(DATA!$E$133:$E$368=Topline!D288),0)),"n/a")</f>
        <v>469.17</v>
      </c>
      <c r="H288" s="77">
        <f t="array" ref="H288">IFERROR(INDEX(DATA!$S$133:$S$368,MATCH(1,(DATA!$D$133:$D$368=Topline!B288)*(DATA!$E$133:$E$368=Topline!D288),0)),"n/a")</f>
        <v>8.5037002775207995E-2</v>
      </c>
      <c r="I288" s="86">
        <f t="array" ref="I288">IFERROR(INDEX(DATA!$AB$133:$AB$368,MATCH(1,(DATA!$D$133:$D$368=Topline!B288)*(DATA!$E$133:$E$368=Topline!D288),0)),"n/a")</f>
        <v>1209.44</v>
      </c>
      <c r="J288" s="77">
        <f t="array" ref="J288">IFERROR(INDEX(DATA!$AC$133:$AC$368,MATCH(1,(DATA!$D$133:$D$368=Topline!B288)*(DATA!$E$133:$E$368=Topline!D288),0)),"n/a")</f>
        <v>0.22216271385119099</v>
      </c>
      <c r="K288" s="86">
        <f t="array" ref="K288">IFERROR(INDEX(DATA!$AL$133:$AL$368,MATCH(1,(DATA!$D$133:$D$368=Topline!B288)*(DATA!$E$133:$E$368=Topline!D288),0)),"n/a")</f>
        <v>1867.17</v>
      </c>
      <c r="L288" s="77">
        <f t="array" ref="L288">IFERROR(INDEX(DATA!$AM$133:$AM$368,MATCH(1,(DATA!$D$133:$D$368=Topline!B288)*(DATA!$E$133:$E$368=Topline!D288),0)),"n/a")</f>
        <v>0.22487978640356401</v>
      </c>
      <c r="R288" s="66"/>
      <c r="S288" s="66"/>
      <c r="T288" s="66"/>
      <c r="U288" s="66"/>
      <c r="V288" s="66"/>
      <c r="W288" s="66"/>
      <c r="X288" s="66"/>
      <c r="Y288" s="66"/>
    </row>
    <row r="289" spans="1:25" x14ac:dyDescent="0.2">
      <c r="A289" s="75" t="s">
        <v>19</v>
      </c>
      <c r="B289" s="66" t="s">
        <v>22</v>
      </c>
      <c r="C289" s="66" t="s">
        <v>9</v>
      </c>
      <c r="D289" s="66" t="s">
        <v>321</v>
      </c>
      <c r="E289" s="86">
        <f t="array" ref="E289">IFERROR(INDEX(DATA!$H$133:$H$368,MATCH(1,(DATA!$D$133:$D$368=Topline!B289)*(DATA!$E$133:$E$368=Topline!D289),0)),"n/a")</f>
        <v>38.6</v>
      </c>
      <c r="F289" s="77">
        <f t="array" ref="F289">IFERROR(INDEX(DATA!$I$133:$I$368,MATCH(1,(DATA!$D$133:$D$368=Topline!B289)*(DATA!$E$133:$E$368=Topline!D289),0)),"n/a")</f>
        <v>2.6692015209125501</v>
      </c>
      <c r="G289" s="86">
        <f t="array" ref="G289">IFERROR(INDEX(DATA!$R$133:$R$368,MATCH(1,(DATA!$D$133:$D$368=Topline!B289)*(DATA!$E$133:$E$368=Topline!D289),0)),"n/a")</f>
        <v>97.09</v>
      </c>
      <c r="H289" s="77">
        <f t="array" ref="H289">IFERROR(INDEX(DATA!$S$133:$S$368,MATCH(1,(DATA!$D$133:$D$368=Topline!B289)*(DATA!$E$133:$E$368=Topline!D289),0)),"n/a")</f>
        <v>0.76463104325699704</v>
      </c>
      <c r="I289" s="86">
        <f t="array" ref="I289">IFERROR(INDEX(DATA!$AB$133:$AB$368,MATCH(1,(DATA!$D$133:$D$368=Topline!B289)*(DATA!$E$133:$E$368=Topline!D289),0)),"n/a")</f>
        <v>185.64</v>
      </c>
      <c r="J289" s="77">
        <f t="array" ref="J289">IFERROR(INDEX(DATA!$AC$133:$AC$368,MATCH(1,(DATA!$D$133:$D$368=Topline!B289)*(DATA!$E$133:$E$368=Topline!D289),0)),"n/a")</f>
        <v>0.322976054732041</v>
      </c>
      <c r="K289" s="86">
        <f t="array" ref="K289">IFERROR(INDEX(DATA!$AL$133:$AL$368,MATCH(1,(DATA!$D$133:$D$368=Topline!B289)*(DATA!$E$133:$E$368=Topline!D289),0)),"n/a")</f>
        <v>294.58999999999997</v>
      </c>
      <c r="L289" s="77">
        <f t="array" ref="L289">IFERROR(INDEX(DATA!$AM$133:$AM$368,MATCH(1,(DATA!$D$133:$D$368=Topline!B289)*(DATA!$E$133:$E$368=Topline!D289),0)),"n/a")</f>
        <v>9.8035855071470692E-3</v>
      </c>
      <c r="R289" s="66"/>
      <c r="S289" s="66"/>
      <c r="T289" s="66"/>
      <c r="U289" s="66"/>
      <c r="V289" s="66"/>
      <c r="W289" s="66"/>
      <c r="X289" s="66"/>
      <c r="Y289" s="66"/>
    </row>
    <row r="290" spans="1:25" x14ac:dyDescent="0.2">
      <c r="A290" s="75" t="s">
        <v>19</v>
      </c>
      <c r="B290" s="66" t="s">
        <v>22</v>
      </c>
      <c r="C290" s="66" t="s">
        <v>9</v>
      </c>
      <c r="D290" s="66" t="s">
        <v>322</v>
      </c>
      <c r="E290" s="86">
        <f t="array" ref="E290">IFERROR(INDEX(DATA!$H$133:$H$368,MATCH(1,(DATA!$D$133:$D$368=Topline!B290)*(DATA!$E$133:$E$368=Topline!D290),0)),"n/a")</f>
        <v>829.26</v>
      </c>
      <c r="F290" s="77">
        <f t="array" ref="F290">IFERROR(INDEX(DATA!$I$133:$I$368,MATCH(1,(DATA!$D$133:$D$368=Topline!B290)*(DATA!$E$133:$E$368=Topline!D290),0)),"n/a")</f>
        <v>-0.21280756379100901</v>
      </c>
      <c r="G290" s="86">
        <f t="array" ref="G290">IFERROR(INDEX(DATA!$R$133:$R$368,MATCH(1,(DATA!$D$133:$D$368=Topline!B290)*(DATA!$E$133:$E$368=Topline!D290),0)),"n/a")</f>
        <v>2370.75</v>
      </c>
      <c r="H290" s="77">
        <f t="array" ref="H290">IFERROR(INDEX(DATA!$S$133:$S$368,MATCH(1,(DATA!$D$133:$D$368=Topline!B290)*(DATA!$E$133:$E$368=Topline!D290),0)),"n/a")</f>
        <v>3.0303952160346301E-2</v>
      </c>
      <c r="I290" s="86">
        <f t="array" ref="I290">IFERROR(INDEX(DATA!$AB$133:$AB$368,MATCH(1,(DATA!$D$133:$D$368=Topline!B290)*(DATA!$E$133:$E$368=Topline!D290),0)),"n/a")</f>
        <v>5033.3999999999996</v>
      </c>
      <c r="J290" s="77">
        <f t="array" ref="J290">IFERROR(INDEX(DATA!$AC$133:$AC$368,MATCH(1,(DATA!$D$133:$D$368=Topline!B290)*(DATA!$E$133:$E$368=Topline!D290),0)),"n/a")</f>
        <v>0.31627945899015703</v>
      </c>
      <c r="K290" s="86">
        <f t="array" ref="K290">IFERROR(INDEX(DATA!$AL$133:$AL$368,MATCH(1,(DATA!$D$133:$D$368=Topline!B290)*(DATA!$E$133:$E$368=Topline!D290),0)),"n/a")</f>
        <v>10036.58</v>
      </c>
      <c r="L290" s="77">
        <f t="array" ref="L290">IFERROR(INDEX(DATA!$AM$133:$AM$368,MATCH(1,(DATA!$D$133:$D$368=Topline!B290)*(DATA!$E$133:$E$368=Topline!D290),0)),"n/a")</f>
        <v>-0.176727574587321</v>
      </c>
      <c r="R290" s="66"/>
      <c r="S290" s="66"/>
      <c r="T290" s="66"/>
      <c r="U290" s="66"/>
      <c r="V290" s="66"/>
      <c r="W290" s="66"/>
      <c r="X290" s="66"/>
      <c r="Y290" s="66"/>
    </row>
    <row r="291" spans="1:25" x14ac:dyDescent="0.2">
      <c r="A291" s="75" t="s">
        <v>19</v>
      </c>
      <c r="B291" s="66" t="s">
        <v>22</v>
      </c>
      <c r="C291" s="66" t="s">
        <v>9</v>
      </c>
      <c r="D291" s="66" t="s">
        <v>323</v>
      </c>
      <c r="E291" s="86">
        <f t="array" ref="E291">IFERROR(INDEX(DATA!$H$133:$H$368,MATCH(1,(DATA!$D$133:$D$368=Topline!B291)*(DATA!$E$133:$E$368=Topline!D291),0)),"n/a")</f>
        <v>21.18</v>
      </c>
      <c r="F291" s="77">
        <f t="array" ref="F291">IFERROR(INDEX(DATA!$I$133:$I$368,MATCH(1,(DATA!$D$133:$D$368=Topline!B291)*(DATA!$E$133:$E$368=Topline!D291),0)),"n/a")</f>
        <v>0.37711313394018198</v>
      </c>
      <c r="G291" s="86">
        <f t="array" ref="G291">IFERROR(INDEX(DATA!$R$133:$R$368,MATCH(1,(DATA!$D$133:$D$368=Topline!B291)*(DATA!$E$133:$E$368=Topline!D291),0)),"n/a")</f>
        <v>95.08</v>
      </c>
      <c r="H291" s="77">
        <f t="array" ref="H291">IFERROR(INDEX(DATA!$S$133:$S$368,MATCH(1,(DATA!$D$133:$D$368=Topline!B291)*(DATA!$E$133:$E$368=Topline!D291),0)),"n/a")</f>
        <v>0.97794882463074695</v>
      </c>
      <c r="I291" s="86">
        <f t="array" ref="I291">IFERROR(INDEX(DATA!$AB$133:$AB$368,MATCH(1,(DATA!$D$133:$D$368=Topline!B291)*(DATA!$E$133:$E$368=Topline!D291),0)),"n/a")</f>
        <v>310.35000000000002</v>
      </c>
      <c r="J291" s="77">
        <f t="array" ref="J291">IFERROR(INDEX(DATA!$AC$133:$AC$368,MATCH(1,(DATA!$D$133:$D$368=Topline!B291)*(DATA!$E$133:$E$368=Topline!D291),0)),"n/a")</f>
        <v>1.4707427752567499</v>
      </c>
      <c r="K291" s="86">
        <f t="array" ref="K291">IFERROR(INDEX(DATA!$AL$133:$AL$368,MATCH(1,(DATA!$D$133:$D$368=Topline!B291)*(DATA!$E$133:$E$368=Topline!D291),0)),"n/a")</f>
        <v>760.13</v>
      </c>
      <c r="L291" s="77">
        <f t="array" ref="L291">IFERROR(INDEX(DATA!$AM$133:$AM$368,MATCH(1,(DATA!$D$133:$D$368=Topline!B291)*(DATA!$E$133:$E$368=Topline!D291),0)),"n/a")</f>
        <v>2.3623656389613799</v>
      </c>
      <c r="R291" s="66"/>
      <c r="S291" s="66"/>
      <c r="T291" s="66"/>
      <c r="U291" s="66"/>
      <c r="V291" s="66"/>
      <c r="W291" s="66"/>
      <c r="X291" s="66"/>
      <c r="Y291" s="66"/>
    </row>
    <row r="292" spans="1:25" x14ac:dyDescent="0.2">
      <c r="A292" s="75" t="s">
        <v>19</v>
      </c>
      <c r="B292" s="66" t="s">
        <v>22</v>
      </c>
      <c r="C292" s="66" t="s">
        <v>9</v>
      </c>
      <c r="D292" s="66" t="s">
        <v>324</v>
      </c>
      <c r="E292" s="86">
        <f t="array" ref="E292">IFERROR(INDEX(DATA!$H$133:$H$368,MATCH(1,(DATA!$D$133:$D$368=Topline!B292)*(DATA!$E$133:$E$368=Topline!D292),0)),"n/a")</f>
        <v>20.84</v>
      </c>
      <c r="F292" s="77">
        <f t="array" ref="F292">IFERROR(INDEX(DATA!$I$133:$I$368,MATCH(1,(DATA!$D$133:$D$368=Topline!B292)*(DATA!$E$133:$E$368=Topline!D292),0)),"n/a")</f>
        <v>-0.104810996563574</v>
      </c>
      <c r="G292" s="86">
        <f t="array" ref="G292">IFERROR(INDEX(DATA!$R$133:$R$368,MATCH(1,(DATA!$D$133:$D$368=Topline!B292)*(DATA!$E$133:$E$368=Topline!D292),0)),"n/a")</f>
        <v>74.040000000000006</v>
      </c>
      <c r="H292" s="77">
        <f t="array" ref="H292">IFERROR(INDEX(DATA!$S$133:$S$368,MATCH(1,(DATA!$D$133:$D$368=Topline!B292)*(DATA!$E$133:$E$368=Topline!D292),0)),"n/a")</f>
        <v>-7.2645290581162494E-2</v>
      </c>
      <c r="I292" s="86">
        <f t="array" ref="I292">IFERROR(INDEX(DATA!$AB$133:$AB$368,MATCH(1,(DATA!$D$133:$D$368=Topline!B292)*(DATA!$E$133:$E$368=Topline!D292),0)),"n/a")</f>
        <v>163.05000000000001</v>
      </c>
      <c r="J292" s="77">
        <f t="array" ref="J292">IFERROR(INDEX(DATA!$AC$133:$AC$368,MATCH(1,(DATA!$D$133:$D$368=Topline!B292)*(DATA!$E$133:$E$368=Topline!D292),0)),"n/a")</f>
        <v>-0.156623390058449</v>
      </c>
      <c r="K292" s="86">
        <f t="array" ref="K292">IFERROR(INDEX(DATA!$AL$133:$AL$368,MATCH(1,(DATA!$D$133:$D$368=Topline!B292)*(DATA!$E$133:$E$368=Topline!D292),0)),"n/a")</f>
        <v>271.02</v>
      </c>
      <c r="L292" s="77">
        <f t="array" ref="L292">IFERROR(INDEX(DATA!$AM$133:$AM$368,MATCH(1,(DATA!$D$133:$D$368=Topline!B292)*(DATA!$E$133:$E$368=Topline!D292),0)),"n/a")</f>
        <v>-3.6955440267216401E-2</v>
      </c>
      <c r="R292" s="66"/>
      <c r="S292" s="66"/>
      <c r="T292" s="66"/>
      <c r="U292" s="66"/>
      <c r="V292" s="66"/>
      <c r="W292" s="66"/>
      <c r="X292" s="66"/>
      <c r="Y292" s="66"/>
    </row>
    <row r="293" spans="1:25" x14ac:dyDescent="0.2">
      <c r="A293" s="75" t="s">
        <v>19</v>
      </c>
      <c r="B293" s="66" t="s">
        <v>22</v>
      </c>
      <c r="C293" s="66" t="s">
        <v>9</v>
      </c>
      <c r="D293" s="66" t="s">
        <v>325</v>
      </c>
      <c r="E293" s="86">
        <f t="array" ref="E293">IFERROR(INDEX(DATA!$H$133:$H$368,MATCH(1,(DATA!$D$133:$D$368=Topline!B293)*(DATA!$E$133:$E$368=Topline!D293),0)),"n/a")</f>
        <v>38.270000000000003</v>
      </c>
      <c r="F293" s="77">
        <f t="array" ref="F293">IFERROR(INDEX(DATA!$I$133:$I$368,MATCH(1,(DATA!$D$133:$D$368=Topline!B293)*(DATA!$E$133:$E$368=Topline!D293),0)),"n/a")</f>
        <v>-0.71249342648936997</v>
      </c>
      <c r="G293" s="86">
        <f t="array" ref="G293">IFERROR(INDEX(DATA!$R$133:$R$368,MATCH(1,(DATA!$D$133:$D$368=Topline!B293)*(DATA!$E$133:$E$368=Topline!D293),0)),"n/a")</f>
        <v>225.04</v>
      </c>
      <c r="H293" s="77">
        <f t="array" ref="H293">IFERROR(INDEX(DATA!$S$133:$S$368,MATCH(1,(DATA!$D$133:$D$368=Topline!B293)*(DATA!$E$133:$E$368=Topline!D293),0)),"n/a")</f>
        <v>-0.23361939790219299</v>
      </c>
      <c r="I293" s="86">
        <f t="array" ref="I293">IFERROR(INDEX(DATA!$AB$133:$AB$368,MATCH(1,(DATA!$D$133:$D$368=Topline!B293)*(DATA!$E$133:$E$368=Topline!D293),0)),"n/a")</f>
        <v>410.34</v>
      </c>
      <c r="J293" s="77">
        <f t="array" ref="J293">IFERROR(INDEX(DATA!$AC$133:$AC$368,MATCH(1,(DATA!$D$133:$D$368=Topline!B293)*(DATA!$E$133:$E$368=Topline!D293),0)),"n/a")</f>
        <v>-0.174565497264242</v>
      </c>
      <c r="K293" s="86">
        <f t="array" ref="K293">IFERROR(INDEX(DATA!$AL$133:$AL$368,MATCH(1,(DATA!$D$133:$D$368=Topline!B293)*(DATA!$E$133:$E$368=Topline!D293),0)),"n/a")</f>
        <v>900.11</v>
      </c>
      <c r="L293" s="77">
        <f t="array" ref="L293">IFERROR(INDEX(DATA!$AM$133:$AM$368,MATCH(1,(DATA!$D$133:$D$368=Topline!B293)*(DATA!$E$133:$E$368=Topline!D293),0)),"n/a")</f>
        <v>0.40260853305076799</v>
      </c>
      <c r="R293" s="66"/>
      <c r="S293" s="66"/>
      <c r="T293" s="66"/>
      <c r="U293" s="66"/>
      <c r="V293" s="66"/>
      <c r="W293" s="66"/>
      <c r="X293" s="66"/>
      <c r="Y293" s="66"/>
    </row>
    <row r="294" spans="1:25" x14ac:dyDescent="0.2">
      <c r="A294" s="75" t="s">
        <v>19</v>
      </c>
      <c r="B294" s="66" t="s">
        <v>22</v>
      </c>
      <c r="C294" s="66" t="s">
        <v>9</v>
      </c>
      <c r="D294" s="66" t="s">
        <v>326</v>
      </c>
      <c r="E294" s="86">
        <f t="array" ref="E294">IFERROR(INDEX(DATA!$H$133:$H$368,MATCH(1,(DATA!$D$133:$D$368=Topline!B294)*(DATA!$E$133:$E$368=Topline!D294),0)),"n/a")</f>
        <v>219.11</v>
      </c>
      <c r="F294" s="77">
        <f t="array" ref="F294">IFERROR(INDEX(DATA!$I$133:$I$368,MATCH(1,(DATA!$D$133:$D$368=Topline!B294)*(DATA!$E$133:$E$368=Topline!D294),0)),"n/a")</f>
        <v>1.7805837563451801</v>
      </c>
      <c r="G294" s="86">
        <f t="array" ref="G294">IFERROR(INDEX(DATA!$R$133:$R$368,MATCH(1,(DATA!$D$133:$D$368=Topline!B294)*(DATA!$E$133:$E$368=Topline!D294),0)),"n/a")</f>
        <v>711.41</v>
      </c>
      <c r="H294" s="77">
        <f t="array" ref="H294">IFERROR(INDEX(DATA!$S$133:$S$368,MATCH(1,(DATA!$D$133:$D$368=Topline!B294)*(DATA!$E$133:$E$368=Topline!D294),0)),"n/a")</f>
        <v>1.41984421238818</v>
      </c>
      <c r="I294" s="86">
        <f t="array" ref="I294">IFERROR(INDEX(DATA!$AB$133:$AB$368,MATCH(1,(DATA!$D$133:$D$368=Topline!B294)*(DATA!$E$133:$E$368=Topline!D294),0)),"n/a")</f>
        <v>1708.46</v>
      </c>
      <c r="J294" s="77">
        <f t="array" ref="J294">IFERROR(INDEX(DATA!$AC$133:$AC$368,MATCH(1,(DATA!$D$133:$D$368=Topline!B294)*(DATA!$E$133:$E$368=Topline!D294),0)),"n/a")</f>
        <v>1.27222067057681</v>
      </c>
      <c r="K294" s="86">
        <f t="array" ref="K294">IFERROR(INDEX(DATA!$AL$133:$AL$368,MATCH(1,(DATA!$D$133:$D$368=Topline!B294)*(DATA!$E$133:$E$368=Topline!D294),0)),"n/a")</f>
        <v>3778.89</v>
      </c>
      <c r="L294" s="77">
        <f t="array" ref="L294">IFERROR(INDEX(DATA!$AM$133:$AM$368,MATCH(1,(DATA!$D$133:$D$368=Topline!B294)*(DATA!$E$133:$E$368=Topline!D294),0)),"n/a")</f>
        <v>1.6525227425875999</v>
      </c>
      <c r="R294" s="66"/>
      <c r="S294" s="66"/>
      <c r="T294" s="66"/>
      <c r="U294" s="66"/>
      <c r="V294" s="66"/>
      <c r="W294" s="66"/>
      <c r="X294" s="66"/>
      <c r="Y294" s="66"/>
    </row>
    <row r="295" spans="1:25" x14ac:dyDescent="0.2">
      <c r="A295" s="75" t="s">
        <v>19</v>
      </c>
      <c r="B295" s="66" t="s">
        <v>22</v>
      </c>
      <c r="C295" s="66" t="s">
        <v>9</v>
      </c>
      <c r="D295" s="66" t="s">
        <v>327</v>
      </c>
      <c r="E295" s="86">
        <f t="array" ref="E295">IFERROR(INDEX(DATA!$H$133:$H$368,MATCH(1,(DATA!$D$133:$D$368=Topline!B295)*(DATA!$E$133:$E$368=Topline!D295),0)),"n/a")</f>
        <v>1296.58</v>
      </c>
      <c r="F295" s="77">
        <f t="array" ref="F295">IFERROR(INDEX(DATA!$I$133:$I$368,MATCH(1,(DATA!$D$133:$D$368=Topline!B295)*(DATA!$E$133:$E$368=Topline!D295),0)),"n/a")</f>
        <v>-9.9440875151936003E-2</v>
      </c>
      <c r="G295" s="86">
        <f t="array" ref="G295">IFERROR(INDEX(DATA!$R$133:$R$368,MATCH(1,(DATA!$D$133:$D$368=Topline!B295)*(DATA!$E$133:$E$368=Topline!D295),0)),"n/a")</f>
        <v>4103.59</v>
      </c>
      <c r="H295" s="77">
        <f t="array" ref="H295">IFERROR(INDEX(DATA!$S$133:$S$368,MATCH(1,(DATA!$D$133:$D$368=Topline!B295)*(DATA!$E$133:$E$368=Topline!D295),0)),"n/a")</f>
        <v>0.145281660266143</v>
      </c>
      <c r="I295" s="86">
        <f t="array" ref="I295">IFERROR(INDEX(DATA!$AB$133:$AB$368,MATCH(1,(DATA!$D$133:$D$368=Topline!B295)*(DATA!$E$133:$E$368=Topline!D295),0)),"n/a")</f>
        <v>9170.16</v>
      </c>
      <c r="J295" s="77">
        <f t="array" ref="J295">IFERROR(INDEX(DATA!$AC$133:$AC$368,MATCH(1,(DATA!$D$133:$D$368=Topline!B295)*(DATA!$E$133:$E$368=Topline!D295),0)),"n/a")</f>
        <v>0.365106869479006</v>
      </c>
      <c r="K295" s="86">
        <f t="array" ref="K295">IFERROR(INDEX(DATA!$AL$133:$AL$368,MATCH(1,(DATA!$D$133:$D$368=Topline!B295)*(DATA!$E$133:$E$368=Topline!D295),0)),"n/a")</f>
        <v>18185.849999999999</v>
      </c>
      <c r="L295" s="77">
        <f t="array" ref="L295">IFERROR(INDEX(DATA!$AM$133:$AM$368,MATCH(1,(DATA!$D$133:$D$368=Topline!B295)*(DATA!$E$133:$E$368=Topline!D295),0)),"n/a")</f>
        <v>7.7548459269564801E-2</v>
      </c>
      <c r="R295" s="66"/>
      <c r="S295" s="66"/>
      <c r="T295" s="66"/>
      <c r="U295" s="66"/>
      <c r="V295" s="66"/>
      <c r="W295" s="66"/>
      <c r="X295" s="66"/>
      <c r="Y295" s="66"/>
    </row>
    <row r="296" spans="1:25" x14ac:dyDescent="0.2">
      <c r="A296" s="75"/>
      <c r="E296" s="80"/>
      <c r="F296" s="77"/>
      <c r="G296" s="81"/>
      <c r="H296" s="77"/>
      <c r="I296" s="81"/>
      <c r="J296" s="82"/>
      <c r="K296" s="81"/>
      <c r="L296" s="77"/>
      <c r="R296" s="66"/>
      <c r="S296" s="66"/>
      <c r="T296" s="66"/>
      <c r="U296" s="66"/>
      <c r="V296" s="66"/>
      <c r="W296" s="66"/>
      <c r="X296" s="66"/>
      <c r="Y296" s="66"/>
    </row>
    <row r="297" spans="1:25" x14ac:dyDescent="0.2">
      <c r="A297" s="75" t="s">
        <v>19</v>
      </c>
      <c r="B297" s="66" t="s">
        <v>22</v>
      </c>
      <c r="C297" s="66" t="s">
        <v>25</v>
      </c>
      <c r="D297" s="66" t="s">
        <v>319</v>
      </c>
      <c r="E297" s="86">
        <f t="array" ref="E297">IFERROR(INDEX(DATA!$J$133:$J$368,MATCH(1,(DATA!$D$133:$D$368=Topline!B297)*(DATA!$E$133:$E$368=Topline!D297),0)),"n/a")</f>
        <v>73.900000000000006</v>
      </c>
      <c r="F297" s="77">
        <f t="array" ref="F297">IFERROR(INDEX(DATA!$K$133:$K$368,MATCH(1,(DATA!$D$133:$D$368=Topline!B297)*(DATA!$E$133:$E$368=Topline!D297),0)),"n/a")</f>
        <v>0.118679987889797</v>
      </c>
      <c r="G297" s="86">
        <f t="array" ref="G297">IFERROR(INDEX(DATA!$T$133:$T$368,MATCH(1,(DATA!$D$133:$D$368=Topline!B297)*(DATA!$E$133:$E$368=Topline!D297),0)),"n/a")</f>
        <v>245.73</v>
      </c>
      <c r="H297" s="77">
        <f t="array" ref="H297">IFERROR(INDEX(DATA!$U$133:$U$368,MATCH(1,(DATA!$D$133:$D$368=Topline!B297)*(DATA!$E$133:$E$368=Topline!D297),0)),"n/a")</f>
        <v>0.11099556921964</v>
      </c>
      <c r="I297" s="86">
        <f t="array" ref="I297">IFERROR(INDEX(DATA!$AD$133:$AD$368,MATCH(1,(DATA!$D$133:$D$368=Topline!B297)*(DATA!$E$133:$E$368=Topline!D297),0)),"n/a")</f>
        <v>561.94000000000005</v>
      </c>
      <c r="J297" s="77">
        <f t="array" ref="J297">IFERROR(INDEX(DATA!$AE$133:$AE$368,MATCH(1,(DATA!$D$133:$D$368=Topline!B297)*(DATA!$E$133:$E$368=Topline!D297),0)),"n/a")</f>
        <v>1.0392692750287799E-2</v>
      </c>
      <c r="K297" s="86">
        <f t="array" ref="K297">IFERROR(INDEX(DATA!$AN$133:$AN$368,MATCH(1,(DATA!$D$133:$D$368=Topline!B297)*(DATA!$E$133:$E$368=Topline!D297),0)),"n/a")</f>
        <v>1011.83</v>
      </c>
      <c r="L297" s="77">
        <f t="array" ref="L297">IFERROR(INDEX(DATA!$AO$133:$AO$368,MATCH(1,(DATA!$D$133:$D$368=Topline!B297)*(DATA!$E$133:$E$368=Topline!D297),0)),"n/a")</f>
        <v>0.116575993996844</v>
      </c>
      <c r="R297" s="66"/>
      <c r="S297" s="66"/>
      <c r="T297" s="66"/>
      <c r="U297" s="66"/>
      <c r="V297" s="66"/>
      <c r="W297" s="66"/>
      <c r="X297" s="66"/>
      <c r="Y297" s="66"/>
    </row>
    <row r="298" spans="1:25" x14ac:dyDescent="0.2">
      <c r="A298" s="75" t="s">
        <v>19</v>
      </c>
      <c r="B298" s="66" t="s">
        <v>22</v>
      </c>
      <c r="C298" s="66" t="s">
        <v>25</v>
      </c>
      <c r="D298" s="66" t="s">
        <v>320</v>
      </c>
      <c r="E298" s="86">
        <f t="array" ref="E298">IFERROR(INDEX(DATA!$J$133:$J$368,MATCH(1,(DATA!$D$133:$D$368=Topline!B298)*(DATA!$E$133:$E$368=Topline!D298),0)),"n/a")</f>
        <v>2389.86</v>
      </c>
      <c r="F298" s="77">
        <f t="array" ref="F298">IFERROR(INDEX(DATA!$K$133:$K$368,MATCH(1,(DATA!$D$133:$D$368=Topline!B298)*(DATA!$E$133:$E$368=Topline!D298),0)),"n/a")</f>
        <v>-3.7103890086424E-2</v>
      </c>
      <c r="G298" s="86">
        <f t="array" ref="G298">IFERROR(INDEX(DATA!$T$133:$T$368,MATCH(1,(DATA!$D$133:$D$368=Topline!B298)*(DATA!$E$133:$E$368=Topline!D298),0)),"n/a")</f>
        <v>9634.1299999999992</v>
      </c>
      <c r="H298" s="77">
        <f t="array" ref="H298">IFERROR(INDEX(DATA!$U$133:$U$368,MATCH(1,(DATA!$D$133:$D$368=Topline!B298)*(DATA!$E$133:$E$368=Topline!D298),0)),"n/a")</f>
        <v>1.9270768334788101E-3</v>
      </c>
      <c r="I298" s="86">
        <f t="array" ref="I298">IFERROR(INDEX(DATA!$AD$133:$AD$368,MATCH(1,(DATA!$D$133:$D$368=Topline!B298)*(DATA!$E$133:$E$368=Topline!D298),0)),"n/a")</f>
        <v>24190.400000000001</v>
      </c>
      <c r="J298" s="77">
        <f t="array" ref="J298">IFERROR(INDEX(DATA!$AE$133:$AE$368,MATCH(1,(DATA!$D$133:$D$368=Topline!B298)*(DATA!$E$133:$E$368=Topline!D298),0)),"n/a")</f>
        <v>1.5020715479166599E-2</v>
      </c>
      <c r="K298" s="86">
        <f t="array" ref="K298">IFERROR(INDEX(DATA!$AN$133:$AN$368,MATCH(1,(DATA!$D$133:$D$368=Topline!B298)*(DATA!$E$133:$E$368=Topline!D298),0)),"n/a")</f>
        <v>35582.300000000003</v>
      </c>
      <c r="L298" s="77">
        <f t="array" ref="L298">IFERROR(INDEX(DATA!$AO$133:$AO$368,MATCH(1,(DATA!$D$133:$D$368=Topline!B298)*(DATA!$E$133:$E$368=Topline!D298),0)),"n/a")</f>
        <v>-3.2992447610221902E-2</v>
      </c>
      <c r="R298" s="66"/>
      <c r="S298" s="66"/>
      <c r="T298" s="66"/>
      <c r="U298" s="66"/>
      <c r="V298" s="66"/>
      <c r="W298" s="66"/>
      <c r="X298" s="66"/>
      <c r="Y298" s="66"/>
    </row>
    <row r="299" spans="1:25" x14ac:dyDescent="0.2">
      <c r="A299" s="75" t="s">
        <v>19</v>
      </c>
      <c r="B299" s="66" t="s">
        <v>22</v>
      </c>
      <c r="C299" s="66" t="s">
        <v>25</v>
      </c>
      <c r="D299" s="66" t="s">
        <v>321</v>
      </c>
      <c r="E299" s="86">
        <f t="array" ref="E299">IFERROR(INDEX(DATA!$J$133:$J$368,MATCH(1,(DATA!$D$133:$D$368=Topline!B299)*(DATA!$E$133:$E$368=Topline!D299),0)),"n/a")</f>
        <v>523.98</v>
      </c>
      <c r="F299" s="77">
        <f t="array" ref="F299">IFERROR(INDEX(DATA!$K$133:$K$368,MATCH(1,(DATA!$D$133:$D$368=Topline!B299)*(DATA!$E$133:$E$368=Topline!D299),0)),"n/a")</f>
        <v>1.3984071039502</v>
      </c>
      <c r="G299" s="86">
        <f t="array" ref="G299">IFERROR(INDEX(DATA!$T$133:$T$368,MATCH(1,(DATA!$D$133:$D$368=Topline!B299)*(DATA!$E$133:$E$368=Topline!D299),0)),"n/a")</f>
        <v>1820.04</v>
      </c>
      <c r="H299" s="77">
        <f t="array" ref="H299">IFERROR(INDEX(DATA!$U$133:$U$368,MATCH(1,(DATA!$D$133:$D$368=Topline!B299)*(DATA!$E$133:$E$368=Topline!D299),0)),"n/a")</f>
        <v>0.297211768730756</v>
      </c>
      <c r="I299" s="86">
        <f t="array" ref="I299">IFERROR(INDEX(DATA!$AD$133:$AD$368,MATCH(1,(DATA!$D$133:$D$368=Topline!B299)*(DATA!$E$133:$E$368=Topline!D299),0)),"n/a")</f>
        <v>4152.99</v>
      </c>
      <c r="J299" s="77">
        <f t="array" ref="J299">IFERROR(INDEX(DATA!$AE$133:$AE$368,MATCH(1,(DATA!$D$133:$D$368=Topline!B299)*(DATA!$E$133:$E$368=Topline!D299),0)),"n/a")</f>
        <v>0.103259844485946</v>
      </c>
      <c r="K299" s="86">
        <f t="array" ref="K299">IFERROR(INDEX(DATA!$AN$133:$AN$368,MATCH(1,(DATA!$D$133:$D$368=Topline!B299)*(DATA!$E$133:$E$368=Topline!D299),0)),"n/a")</f>
        <v>6402.23</v>
      </c>
      <c r="L299" s="77">
        <f t="array" ref="L299">IFERROR(INDEX(DATA!$AO$133:$AO$368,MATCH(1,(DATA!$D$133:$D$368=Topline!B299)*(DATA!$E$133:$E$368=Topline!D299),0)),"n/a")</f>
        <v>-6.9608296203289496E-2</v>
      </c>
      <c r="R299" s="66"/>
      <c r="S299" s="66"/>
      <c r="T299" s="66"/>
      <c r="U299" s="66"/>
      <c r="V299" s="66"/>
      <c r="W299" s="66"/>
      <c r="X299" s="66"/>
      <c r="Y299" s="66"/>
    </row>
    <row r="300" spans="1:25" x14ac:dyDescent="0.2">
      <c r="A300" s="75" t="s">
        <v>19</v>
      </c>
      <c r="B300" s="66" t="s">
        <v>22</v>
      </c>
      <c r="C300" s="66" t="s">
        <v>25</v>
      </c>
      <c r="D300" s="66" t="s">
        <v>322</v>
      </c>
      <c r="E300" s="86">
        <f t="array" ref="E300">IFERROR(INDEX(DATA!$J$133:$J$368,MATCH(1,(DATA!$D$133:$D$368=Topline!B300)*(DATA!$E$133:$E$368=Topline!D300),0)),"n/a")</f>
        <v>4733.58</v>
      </c>
      <c r="F300" s="77">
        <f t="array" ref="F300">IFERROR(INDEX(DATA!$K$133:$K$368,MATCH(1,(DATA!$D$133:$D$368=Topline!B300)*(DATA!$E$133:$E$368=Topline!D300),0)),"n/a")</f>
        <v>0.545916217884448</v>
      </c>
      <c r="G300" s="86">
        <f t="array" ref="G300">IFERROR(INDEX(DATA!$T$133:$T$368,MATCH(1,(DATA!$D$133:$D$368=Topline!B300)*(DATA!$E$133:$E$368=Topline!D300),0)),"n/a")</f>
        <v>14831.96</v>
      </c>
      <c r="H300" s="77">
        <f t="array" ref="H300">IFERROR(INDEX(DATA!$U$133:$U$368,MATCH(1,(DATA!$D$133:$D$368=Topline!B300)*(DATA!$E$133:$E$368=Topline!D300),0)),"n/a")</f>
        <v>0.77573183886674701</v>
      </c>
      <c r="I300" s="86">
        <f t="array" ref="I300">IFERROR(INDEX(DATA!$AD$133:$AD$368,MATCH(1,(DATA!$D$133:$D$368=Topline!B300)*(DATA!$E$133:$E$368=Topline!D300),0)),"n/a")</f>
        <v>30925.17</v>
      </c>
      <c r="J300" s="77">
        <f t="array" ref="J300">IFERROR(INDEX(DATA!$AE$133:$AE$368,MATCH(1,(DATA!$D$133:$D$368=Topline!B300)*(DATA!$E$133:$E$368=Topline!D300),0)),"n/a")</f>
        <v>0.84152053678614303</v>
      </c>
      <c r="K300" s="86">
        <f t="array" ref="K300">IFERROR(INDEX(DATA!$AN$133:$AN$368,MATCH(1,(DATA!$D$133:$D$368=Topline!B300)*(DATA!$E$133:$E$368=Topline!D300),0)),"n/a")</f>
        <v>47164.47</v>
      </c>
      <c r="L300" s="77">
        <f t="array" ref="L300">IFERROR(INDEX(DATA!$AO$133:$AO$368,MATCH(1,(DATA!$D$133:$D$368=Topline!B300)*(DATA!$E$133:$E$368=Topline!D300),0)),"n/a")</f>
        <v>0.47660849288752899</v>
      </c>
      <c r="R300" s="66"/>
      <c r="S300" s="66"/>
      <c r="T300" s="66"/>
      <c r="U300" s="66"/>
      <c r="V300" s="66"/>
      <c r="W300" s="66"/>
      <c r="X300" s="66"/>
      <c r="Y300" s="66"/>
    </row>
    <row r="301" spans="1:25" x14ac:dyDescent="0.2">
      <c r="A301" s="75" t="s">
        <v>19</v>
      </c>
      <c r="B301" s="66" t="s">
        <v>22</v>
      </c>
      <c r="C301" s="66" t="s">
        <v>25</v>
      </c>
      <c r="D301" s="66" t="s">
        <v>323</v>
      </c>
      <c r="E301" s="86">
        <f t="array" ref="E301">IFERROR(INDEX(DATA!$J$133:$J$368,MATCH(1,(DATA!$D$133:$D$368=Topline!B301)*(DATA!$E$133:$E$368=Topline!D301),0)),"n/a")</f>
        <v>168.15</v>
      </c>
      <c r="F301" s="77">
        <f t="array" ref="F301">IFERROR(INDEX(DATA!$K$133:$K$368,MATCH(1,(DATA!$D$133:$D$368=Topline!B301)*(DATA!$E$133:$E$368=Topline!D301),0)),"n/a")</f>
        <v>0.21724337628492801</v>
      </c>
      <c r="G301" s="86">
        <f t="array" ref="G301">IFERROR(INDEX(DATA!$T$133:$T$368,MATCH(1,(DATA!$D$133:$D$368=Topline!B301)*(DATA!$E$133:$E$368=Topline!D301),0)),"n/a")</f>
        <v>887.23</v>
      </c>
      <c r="H301" s="77">
        <f t="array" ref="H301">IFERROR(INDEX(DATA!$U$133:$U$368,MATCH(1,(DATA!$D$133:$D$368=Topline!B301)*(DATA!$E$133:$E$368=Topline!D301),0)),"n/a")</f>
        <v>0.95038469993405195</v>
      </c>
      <c r="I301" s="86">
        <f t="array" ref="I301">IFERROR(INDEX(DATA!$AD$133:$AD$368,MATCH(1,(DATA!$D$133:$D$368=Topline!B301)*(DATA!$E$133:$E$368=Topline!D301),0)),"n/a")</f>
        <v>2316.89</v>
      </c>
      <c r="J301" s="77">
        <f t="array" ref="J301">IFERROR(INDEX(DATA!$AE$133:$AE$368,MATCH(1,(DATA!$D$133:$D$368=Topline!B301)*(DATA!$E$133:$E$368=Topline!D301),0)),"n/a")</f>
        <v>0.67863818811493803</v>
      </c>
      <c r="K301" s="86">
        <f t="array" ref="K301">IFERROR(INDEX(DATA!$AN$133:$AN$368,MATCH(1,(DATA!$D$133:$D$368=Topline!B301)*(DATA!$E$133:$E$368=Topline!D301),0)),"n/a")</f>
        <v>4522.22</v>
      </c>
      <c r="L301" s="77">
        <f t="array" ref="L301">IFERROR(INDEX(DATA!$AO$133:$AO$368,MATCH(1,(DATA!$D$133:$D$368=Topline!B301)*(DATA!$E$133:$E$368=Topline!D301),0)),"n/a")</f>
        <v>0.92513537445084004</v>
      </c>
      <c r="R301" s="66"/>
      <c r="S301" s="66"/>
      <c r="T301" s="66"/>
      <c r="U301" s="66"/>
      <c r="V301" s="66"/>
      <c r="W301" s="66"/>
      <c r="X301" s="66"/>
      <c r="Y301" s="66"/>
    </row>
    <row r="302" spans="1:25" x14ac:dyDescent="0.2">
      <c r="A302" s="75" t="s">
        <v>19</v>
      </c>
      <c r="B302" s="66" t="s">
        <v>22</v>
      </c>
      <c r="C302" s="66" t="s">
        <v>25</v>
      </c>
      <c r="D302" s="66" t="s">
        <v>324</v>
      </c>
      <c r="E302" s="86">
        <f t="array" ref="E302">IFERROR(INDEX(DATA!$J$133:$J$368,MATCH(1,(DATA!$D$133:$D$368=Topline!B302)*(DATA!$E$133:$E$368=Topline!D302),0)),"n/a")</f>
        <v>608.35</v>
      </c>
      <c r="F302" s="77">
        <f t="array" ref="F302">IFERROR(INDEX(DATA!$K$133:$K$368,MATCH(1,(DATA!$D$133:$D$368=Topline!B302)*(DATA!$E$133:$E$368=Topline!D302),0)),"n/a")</f>
        <v>-3.1058373815401601E-2</v>
      </c>
      <c r="G302" s="86">
        <f t="array" ref="G302">IFERROR(INDEX(DATA!$T$133:$T$368,MATCH(1,(DATA!$D$133:$D$368=Topline!B302)*(DATA!$E$133:$E$368=Topline!D302),0)),"n/a")</f>
        <v>2228.02</v>
      </c>
      <c r="H302" s="77">
        <f t="array" ref="H302">IFERROR(INDEX(DATA!$U$133:$U$368,MATCH(1,(DATA!$D$133:$D$368=Topline!B302)*(DATA!$E$133:$E$368=Topline!D302),0)),"n/a")</f>
        <v>4.0192723384984599E-2</v>
      </c>
      <c r="I302" s="86">
        <f t="array" ref="I302">IFERROR(INDEX(DATA!$AD$133:$AD$368,MATCH(1,(DATA!$D$133:$D$368=Topline!B302)*(DATA!$E$133:$E$368=Topline!D302),0)),"n/a")</f>
        <v>4896.8599999999997</v>
      </c>
      <c r="J302" s="77">
        <f t="array" ref="J302">IFERROR(INDEX(DATA!$AE$133:$AE$368,MATCH(1,(DATA!$D$133:$D$368=Topline!B302)*(DATA!$E$133:$E$368=Topline!D302),0)),"n/a")</f>
        <v>-2.3993271200899301E-2</v>
      </c>
      <c r="K302" s="86">
        <f t="array" ref="K302">IFERROR(INDEX(DATA!$AN$133:$AN$368,MATCH(1,(DATA!$D$133:$D$368=Topline!B302)*(DATA!$E$133:$E$368=Topline!D302),0)),"n/a")</f>
        <v>8002.62</v>
      </c>
      <c r="L302" s="77">
        <f t="array" ref="L302">IFERROR(INDEX(DATA!$AO$133:$AO$368,MATCH(1,(DATA!$D$133:$D$368=Topline!B302)*(DATA!$E$133:$E$368=Topline!D302),0)),"n/a")</f>
        <v>3.5285198845517403E-2</v>
      </c>
      <c r="R302" s="66"/>
      <c r="S302" s="66"/>
      <c r="T302" s="66"/>
      <c r="U302" s="66"/>
      <c r="V302" s="66"/>
      <c r="W302" s="66"/>
      <c r="X302" s="66"/>
      <c r="Y302" s="66"/>
    </row>
    <row r="303" spans="1:25" x14ac:dyDescent="0.2">
      <c r="A303" s="75" t="s">
        <v>19</v>
      </c>
      <c r="B303" s="66" t="s">
        <v>22</v>
      </c>
      <c r="C303" s="66" t="s">
        <v>25</v>
      </c>
      <c r="D303" s="66" t="s">
        <v>325</v>
      </c>
      <c r="E303" s="86">
        <f t="array" ref="E303">IFERROR(INDEX(DATA!$J$133:$J$368,MATCH(1,(DATA!$D$133:$D$368=Topline!B303)*(DATA!$E$133:$E$368=Topline!D303),0)),"n/a")</f>
        <v>130.63</v>
      </c>
      <c r="F303" s="77">
        <f t="array" ref="F303">IFERROR(INDEX(DATA!$K$133:$K$368,MATCH(1,(DATA!$D$133:$D$368=Topline!B303)*(DATA!$E$133:$E$368=Topline!D303),0)),"n/a")</f>
        <v>-0.70214560959481997</v>
      </c>
      <c r="G303" s="86">
        <f t="array" ref="G303">IFERROR(INDEX(DATA!$T$133:$T$368,MATCH(1,(DATA!$D$133:$D$368=Topline!B303)*(DATA!$E$133:$E$368=Topline!D303),0)),"n/a")</f>
        <v>957.76</v>
      </c>
      <c r="H303" s="77">
        <f t="array" ref="H303">IFERROR(INDEX(DATA!$U$133:$U$368,MATCH(1,(DATA!$D$133:$D$368=Topline!B303)*(DATA!$E$133:$E$368=Topline!D303),0)),"n/a")</f>
        <v>-7.7640170265220895E-2</v>
      </c>
      <c r="I303" s="86">
        <f t="array" ref="I303">IFERROR(INDEX(DATA!$AD$133:$AD$368,MATCH(1,(DATA!$D$133:$D$368=Topline!B303)*(DATA!$E$133:$E$368=Topline!D303),0)),"n/a")</f>
        <v>1751.22</v>
      </c>
      <c r="J303" s="77">
        <f t="array" ref="J303">IFERROR(INDEX(DATA!$AE$133:$AE$368,MATCH(1,(DATA!$D$133:$D$368=Topline!B303)*(DATA!$E$133:$E$368=Topline!D303),0)),"n/a")</f>
        <v>-4.3064867789052601E-2</v>
      </c>
      <c r="K303" s="86">
        <f t="array" ref="K303">IFERROR(INDEX(DATA!$AN$133:$AN$368,MATCH(1,(DATA!$D$133:$D$368=Topline!B303)*(DATA!$E$133:$E$368=Topline!D303),0)),"n/a")</f>
        <v>3596.75</v>
      </c>
      <c r="L303" s="77">
        <f t="array" ref="L303">IFERROR(INDEX(DATA!$AO$133:$AO$368,MATCH(1,(DATA!$D$133:$D$368=Topline!B303)*(DATA!$E$133:$E$368=Topline!D303),0)),"n/a")</f>
        <v>0.50164286221249899</v>
      </c>
      <c r="R303" s="66"/>
      <c r="S303" s="66"/>
      <c r="T303" s="66"/>
      <c r="U303" s="66"/>
      <c r="V303" s="66"/>
      <c r="W303" s="66"/>
      <c r="X303" s="66"/>
      <c r="Y303" s="66"/>
    </row>
    <row r="304" spans="1:25" x14ac:dyDescent="0.2">
      <c r="A304" s="75" t="s">
        <v>19</v>
      </c>
      <c r="B304" s="66" t="s">
        <v>22</v>
      </c>
      <c r="C304" s="66" t="s">
        <v>25</v>
      </c>
      <c r="D304" s="66" t="s">
        <v>326</v>
      </c>
      <c r="E304" s="86">
        <f t="array" ref="E304">IFERROR(INDEX(DATA!$J$133:$J$368,MATCH(1,(DATA!$D$133:$D$368=Topline!B304)*(DATA!$E$133:$E$368=Topline!D304),0)),"n/a")</f>
        <v>604.64</v>
      </c>
      <c r="F304" s="77">
        <f t="array" ref="F304">IFERROR(INDEX(DATA!$K$133:$K$368,MATCH(1,(DATA!$D$133:$D$368=Topline!B304)*(DATA!$E$133:$E$368=Topline!D304),0)),"n/a")</f>
        <v>1.6761087014251601</v>
      </c>
      <c r="G304" s="86">
        <f t="array" ref="G304">IFERROR(INDEX(DATA!$T$133:$T$368,MATCH(1,(DATA!$D$133:$D$368=Topline!B304)*(DATA!$E$133:$E$368=Topline!D304),0)),"n/a")</f>
        <v>2255.7600000000002</v>
      </c>
      <c r="H304" s="77">
        <f t="array" ref="H304">IFERROR(INDEX(DATA!$U$133:$U$368,MATCH(1,(DATA!$D$133:$D$368=Topline!B304)*(DATA!$E$133:$E$368=Topline!D304),0)),"n/a")</f>
        <v>1.4495167770659201</v>
      </c>
      <c r="I304" s="86">
        <f t="array" ref="I304">IFERROR(INDEX(DATA!$AD$133:$AD$368,MATCH(1,(DATA!$D$133:$D$368=Topline!B304)*(DATA!$E$133:$E$368=Topline!D304),0)),"n/a")</f>
        <v>7037.97</v>
      </c>
      <c r="J304" s="77">
        <f t="array" ref="J304">IFERROR(INDEX(DATA!$AE$133:$AE$368,MATCH(1,(DATA!$D$133:$D$368=Topline!B304)*(DATA!$E$133:$E$368=Topline!D304),0)),"n/a")</f>
        <v>2.31571508661506</v>
      </c>
      <c r="K304" s="86">
        <f t="array" ref="K304">IFERROR(INDEX(DATA!$AN$133:$AN$368,MATCH(1,(DATA!$D$133:$D$368=Topline!B304)*(DATA!$E$133:$E$368=Topline!D304),0)),"n/a")</f>
        <v>14199.34</v>
      </c>
      <c r="L304" s="77">
        <f t="array" ref="L304">IFERROR(INDEX(DATA!$AO$133:$AO$368,MATCH(1,(DATA!$D$133:$D$368=Topline!B304)*(DATA!$E$133:$E$368=Topline!D304),0)),"n/a")</f>
        <v>2.9142518469511498</v>
      </c>
      <c r="R304" s="66"/>
      <c r="S304" s="66"/>
      <c r="T304" s="66"/>
      <c r="U304" s="66"/>
      <c r="V304" s="66"/>
      <c r="W304" s="66"/>
      <c r="X304" s="66"/>
      <c r="Y304" s="66"/>
    </row>
    <row r="305" spans="1:25" x14ac:dyDescent="0.2">
      <c r="A305" s="75" t="s">
        <v>19</v>
      </c>
      <c r="B305" s="66" t="s">
        <v>22</v>
      </c>
      <c r="C305" s="66" t="s">
        <v>25</v>
      </c>
      <c r="D305" s="66" t="s">
        <v>327</v>
      </c>
      <c r="E305" s="86">
        <f t="array" ref="E305">IFERROR(INDEX(DATA!$J$133:$J$368,MATCH(1,(DATA!$D$133:$D$368=Topline!B305)*(DATA!$E$133:$E$368=Topline!D305),0)),"n/a")</f>
        <v>9233.1200000000008</v>
      </c>
      <c r="F305" s="77">
        <f t="array" ref="F305">IFERROR(INDEX(DATA!$K$133:$K$368,MATCH(1,(DATA!$D$133:$D$368=Topline!B305)*(DATA!$E$133:$E$368=Topline!D305),0)),"n/a")</f>
        <v>0.27195481471277</v>
      </c>
      <c r="G305" s="86">
        <f t="array" ref="G305">IFERROR(INDEX(DATA!$T$133:$T$368,MATCH(1,(DATA!$D$133:$D$368=Topline!B305)*(DATA!$E$133:$E$368=Topline!D305),0)),"n/a")</f>
        <v>32860.76</v>
      </c>
      <c r="H305" s="77">
        <f t="array" ref="H305">IFERROR(INDEX(DATA!$U$133:$U$368,MATCH(1,(DATA!$D$133:$D$368=Topline!B305)*(DATA!$E$133:$E$368=Topline!D305),0)),"n/a")</f>
        <v>0.36077062724857401</v>
      </c>
      <c r="I305" s="86">
        <f t="array" ref="I305">IFERROR(INDEX(DATA!$AD$133:$AD$368,MATCH(1,(DATA!$D$133:$D$368=Topline!B305)*(DATA!$E$133:$E$368=Topline!D305),0)),"n/a")</f>
        <v>75833.61</v>
      </c>
      <c r="J305" s="77">
        <f t="array" ref="J305">IFERROR(INDEX(DATA!$AE$133:$AE$368,MATCH(1,(DATA!$D$133:$D$368=Topline!B305)*(DATA!$E$133:$E$368=Topline!D305),0)),"n/a")</f>
        <v>0.37140328947511198</v>
      </c>
      <c r="K305" s="86">
        <f t="array" ref="K305">IFERROR(INDEX(DATA!$AN$133:$AN$368,MATCH(1,(DATA!$D$133:$D$368=Topline!B305)*(DATA!$E$133:$E$368=Topline!D305),0)),"n/a")</f>
        <v>120481.84</v>
      </c>
      <c r="L305" s="77">
        <f t="array" ref="L305">IFERROR(INDEX(DATA!$AO$133:$AO$368,MATCH(1,(DATA!$D$133:$D$368=Topline!B305)*(DATA!$E$133:$E$368=Topline!D305),0)),"n/a")</f>
        <v>0.30072529874228399</v>
      </c>
      <c r="R305" s="66"/>
      <c r="S305" s="66"/>
      <c r="T305" s="66"/>
      <c r="U305" s="66"/>
      <c r="V305" s="66"/>
      <c r="W305" s="66"/>
      <c r="X305" s="66"/>
      <c r="Y305" s="66"/>
    </row>
    <row r="306" spans="1:25" x14ac:dyDescent="0.2">
      <c r="A306" s="75"/>
      <c r="E306" s="80"/>
      <c r="F306" s="77"/>
      <c r="G306" s="81"/>
      <c r="H306" s="77"/>
      <c r="I306" s="81"/>
      <c r="J306" s="82"/>
      <c r="K306" s="81"/>
      <c r="L306" s="77"/>
      <c r="R306" s="66"/>
      <c r="S306" s="66"/>
      <c r="T306" s="66"/>
      <c r="U306" s="66"/>
      <c r="V306" s="66"/>
      <c r="W306" s="66"/>
      <c r="X306" s="66"/>
      <c r="Y306" s="66"/>
    </row>
    <row r="307" spans="1:25" x14ac:dyDescent="0.2">
      <c r="A307" s="75" t="s">
        <v>19</v>
      </c>
      <c r="B307" s="66" t="s">
        <v>22</v>
      </c>
      <c r="C307" s="66" t="s">
        <v>10</v>
      </c>
      <c r="D307" s="66" t="s">
        <v>319</v>
      </c>
      <c r="E307" s="87">
        <f t="array" ref="E307">IFERROR(INDEX(DATA!$L$133:$L$368,MATCH(1,(DATA!$D$133:$D$368=Topline!B307)*(DATA!$E$133:$E$368=Topline!D307),0)),"n/a")</f>
        <v>34.838161838161803</v>
      </c>
      <c r="F307" s="77">
        <f t="array" ref="F307">IFERROR(INDEX(DATA!$M$133:$M$368,MATCH(1,(DATA!$D$133:$D$368=Topline!B307)*(DATA!$E$133:$E$368=Topline!D307),0)),"n/a")</f>
        <v>1.1686595150393499</v>
      </c>
      <c r="G307" s="87">
        <f t="array" ref="G307">IFERROR(INDEX(DATA!$V$133:$V$368,MATCH(1,(DATA!$D$133:$D$368=Topline!B307)*(DATA!$E$133:$E$368=Topline!D307),0)),"n/a")</f>
        <v>32.880379643266203</v>
      </c>
      <c r="H307" s="77">
        <f t="array" ref="H307">IFERROR(INDEX(DATA!$W$133:$W$368,MATCH(1,(DATA!$D$133:$D$368=Topline!B307)*(DATA!$E$133:$E$368=Topline!D307),0)),"n/a")</f>
        <v>0.64715493178042705</v>
      </c>
      <c r="I307" s="87">
        <f t="array" ref="I307">IFERROR(INDEX(DATA!$AF$133:$AF$368,MATCH(1,(DATA!$D$133:$D$368=Topline!B307)*(DATA!$E$133:$E$368=Topline!D307),0)),"n/a")</f>
        <v>32.382881979271097</v>
      </c>
      <c r="J307" s="77">
        <f t="array" ref="J307">IFERROR(INDEX(DATA!$AG$133:$AG$368,MATCH(1,(DATA!$D$133:$D$368=Topline!B307)*(DATA!$E$133:$E$368=Topline!D307),0)),"n/a")</f>
        <v>0.92822350673216503</v>
      </c>
      <c r="K307" s="87">
        <f t="array" ref="K307">IFERROR(INDEX(DATA!$AP$133:$AP$368,MATCH(1,(DATA!$D$133:$D$368=Topline!B307)*(DATA!$E$133:$E$368=Topline!D307),0)),"n/a")</f>
        <v>28.1506864122798</v>
      </c>
      <c r="L307" s="77">
        <f t="array" ref="L307">IFERROR(INDEX(DATA!$AQ$133:$AQ$368,MATCH(1,(DATA!$D$133:$D$368=Topline!B307)*(DATA!$E$133:$E$368=Topline!D307),0)),"n/a")</f>
        <v>0.53580142094313699</v>
      </c>
      <c r="R307" s="66"/>
      <c r="S307" s="66"/>
      <c r="T307" s="66"/>
      <c r="U307" s="66"/>
      <c r="V307" s="66"/>
      <c r="W307" s="66"/>
      <c r="X307" s="66"/>
      <c r="Y307" s="66"/>
    </row>
    <row r="308" spans="1:25" x14ac:dyDescent="0.2">
      <c r="A308" s="75" t="s">
        <v>19</v>
      </c>
      <c r="B308" s="66" t="s">
        <v>22</v>
      </c>
      <c r="C308" s="66" t="s">
        <v>10</v>
      </c>
      <c r="D308" s="66" t="s">
        <v>320</v>
      </c>
      <c r="E308" s="87">
        <f t="array" ref="E308">IFERROR(INDEX(DATA!$L$133:$L$368,MATCH(1,(DATA!$D$133:$D$368=Topline!B308)*(DATA!$E$133:$E$368=Topline!D308),0)),"n/a")</f>
        <v>63.914264800073198</v>
      </c>
      <c r="F308" s="77">
        <f t="array" ref="F308">IFERROR(INDEX(DATA!$M$133:$M$368,MATCH(1,(DATA!$D$133:$D$368=Topline!B308)*(DATA!$E$133:$E$368=Topline!D308),0)),"n/a")</f>
        <v>-0.11359694557416999</v>
      </c>
      <c r="G308" s="87">
        <f t="array" ref="G308">IFERROR(INDEX(DATA!$V$133:$V$368,MATCH(1,(DATA!$D$133:$D$368=Topline!B308)*(DATA!$E$133:$E$368=Topline!D308),0)),"n/a")</f>
        <v>61.440714453183297</v>
      </c>
      <c r="H308" s="77">
        <f t="array" ref="H308">IFERROR(INDEX(DATA!$W$133:$W$368,MATCH(1,(DATA!$D$133:$D$368=Topline!B308)*(DATA!$E$133:$E$368=Topline!D308),0)),"n/a")</f>
        <v>-2.8395347849829399E-2</v>
      </c>
      <c r="I308" s="87">
        <f t="array" ref="I308">IFERROR(INDEX(DATA!$AF$133:$AF$368,MATCH(1,(DATA!$D$133:$D$368=Topline!B308)*(DATA!$E$133:$E$368=Topline!D308),0)),"n/a")</f>
        <v>60.113002711999002</v>
      </c>
      <c r="J308" s="77">
        <f t="array" ref="J308">IFERROR(INDEX(DATA!$AG$133:$AG$368,MATCH(1,(DATA!$D$133:$D$368=Topline!B308)*(DATA!$E$133:$E$368=Topline!D308),0)),"n/a")</f>
        <v>-0.10910162954441401</v>
      </c>
      <c r="K308" s="87">
        <f t="array" ref="K308">IFERROR(INDEX(DATA!$AP$133:$AP$368,MATCH(1,(DATA!$D$133:$D$368=Topline!B308)*(DATA!$E$133:$E$368=Topline!D308),0)),"n/a")</f>
        <v>57.232174895697803</v>
      </c>
      <c r="L308" s="77">
        <f t="array" ref="L308">IFERROR(INDEX(DATA!$AQ$133:$AQ$368,MATCH(1,(DATA!$D$133:$D$368=Topline!B308)*(DATA!$E$133:$E$368=Topline!D308),0)),"n/a")</f>
        <v>-0.136023046059803</v>
      </c>
      <c r="R308" s="66"/>
      <c r="S308" s="66"/>
      <c r="T308" s="66"/>
      <c r="U308" s="66"/>
      <c r="V308" s="66"/>
      <c r="W308" s="66"/>
      <c r="X308" s="66"/>
      <c r="Y308" s="66"/>
    </row>
    <row r="309" spans="1:25" x14ac:dyDescent="0.2">
      <c r="A309" s="75" t="s">
        <v>19</v>
      </c>
      <c r="B309" s="66" t="s">
        <v>22</v>
      </c>
      <c r="C309" s="66" t="s">
        <v>10</v>
      </c>
      <c r="D309" s="66" t="s">
        <v>321</v>
      </c>
      <c r="E309" s="87">
        <f t="array" ref="E309">IFERROR(INDEX(DATA!$L$133:$L$368,MATCH(1,(DATA!$D$133:$D$368=Topline!B309)*(DATA!$E$133:$E$368=Topline!D309),0)),"n/a")</f>
        <v>24.518393782383399</v>
      </c>
      <c r="F309" s="77">
        <f t="array" ref="F309">IFERROR(INDEX(DATA!$M$133:$M$368,MATCH(1,(DATA!$D$133:$D$368=Topline!B309)*(DATA!$E$133:$E$368=Topline!D309),0)),"n/a")</f>
        <v>-0.55124829919156304</v>
      </c>
      <c r="G309" s="87">
        <f t="array" ref="G309">IFERROR(INDEX(DATA!$V$133:$V$368,MATCH(1,(DATA!$D$133:$D$368=Topline!B309)*(DATA!$E$133:$E$368=Topline!D309),0)),"n/a")</f>
        <v>34.567823668760902</v>
      </c>
      <c r="H309" s="77">
        <f t="array" ref="H309">IFERROR(INDEX(DATA!$W$133:$W$368,MATCH(1,(DATA!$D$133:$D$368=Topline!B309)*(DATA!$E$133:$E$368=Topline!D309),0)),"n/a")</f>
        <v>-0.35621264872363501</v>
      </c>
      <c r="I309" s="87">
        <f t="array" ref="I309">IFERROR(INDEX(DATA!$AF$133:$AF$368,MATCH(1,(DATA!$D$133:$D$368=Topline!B309)*(DATA!$E$133:$E$368=Topline!D309),0)),"n/a")</f>
        <v>40.427386339150999</v>
      </c>
      <c r="J309" s="77">
        <f t="array" ref="J309">IFERROR(INDEX(DATA!$AG$133:$AG$368,MATCH(1,(DATA!$D$133:$D$368=Topline!B309)*(DATA!$E$133:$E$368=Topline!D309),0)),"n/a")</f>
        <v>-0.18785689624969201</v>
      </c>
      <c r="K309" s="87">
        <f t="array" ref="K309">IFERROR(INDEX(DATA!$AP$133:$AP$368,MATCH(1,(DATA!$D$133:$D$368=Topline!B309)*(DATA!$E$133:$E$368=Topline!D309),0)),"n/a")</f>
        <v>40.493465494416</v>
      </c>
      <c r="L309" s="77">
        <f t="array" ref="L309">IFERROR(INDEX(DATA!$AQ$133:$AQ$368,MATCH(1,(DATA!$D$133:$D$368=Topline!B309)*(DATA!$E$133:$E$368=Topline!D309),0)),"n/a")</f>
        <v>-8.4289596506350206E-2</v>
      </c>
      <c r="R309" s="66"/>
      <c r="S309" s="66"/>
      <c r="T309" s="66"/>
      <c r="U309" s="66"/>
      <c r="V309" s="66"/>
      <c r="W309" s="66"/>
      <c r="X309" s="66"/>
      <c r="Y309" s="66"/>
    </row>
    <row r="310" spans="1:25" x14ac:dyDescent="0.2">
      <c r="A310" s="75" t="s">
        <v>19</v>
      </c>
      <c r="B310" s="66" t="s">
        <v>22</v>
      </c>
      <c r="C310" s="66" t="s">
        <v>10</v>
      </c>
      <c r="D310" s="66" t="s">
        <v>322</v>
      </c>
      <c r="E310" s="87">
        <f t="array" ref="E310">IFERROR(INDEX(DATA!$L$133:$L$368,MATCH(1,(DATA!$D$133:$D$368=Topline!B310)*(DATA!$E$133:$E$368=Topline!D310),0)),"n/a")</f>
        <v>16.977642717603601</v>
      </c>
      <c r="F310" s="77">
        <f t="array" ref="F310">IFERROR(INDEX(DATA!$M$133:$M$368,MATCH(1,(DATA!$D$133:$D$368=Topline!B310)*(DATA!$E$133:$E$368=Topline!D310),0)),"n/a")</f>
        <v>0.60765420368727197</v>
      </c>
      <c r="G310" s="87">
        <f t="array" ref="G310">IFERROR(INDEX(DATA!$V$133:$V$368,MATCH(1,(DATA!$D$133:$D$368=Topline!B310)*(DATA!$E$133:$E$368=Topline!D310),0)),"n/a")</f>
        <v>17.782870399662599</v>
      </c>
      <c r="H310" s="77">
        <f t="array" ref="H310">IFERROR(INDEX(DATA!$W$133:$W$368,MATCH(1,(DATA!$D$133:$D$368=Topline!B310)*(DATA!$E$133:$E$368=Topline!D310),0)),"n/a")</f>
        <v>0.50917428611799198</v>
      </c>
      <c r="I310" s="87">
        <f t="array" ref="I310">IFERROR(INDEX(DATA!$AF$133:$AF$368,MATCH(1,(DATA!$D$133:$D$368=Topline!B310)*(DATA!$E$133:$E$368=Topline!D310),0)),"n/a")</f>
        <v>17.162184606826401</v>
      </c>
      <c r="J310" s="77">
        <f t="array" ref="J310">IFERROR(INDEX(DATA!$AG$133:$AG$368,MATCH(1,(DATA!$D$133:$D$368=Topline!B310)*(DATA!$E$133:$E$368=Topline!D310),0)),"n/a")</f>
        <v>0.23513090850631299</v>
      </c>
      <c r="K310" s="87">
        <f t="array" ref="K310">IFERROR(INDEX(DATA!$AP$133:$AP$368,MATCH(1,(DATA!$D$133:$D$368=Topline!B310)*(DATA!$E$133:$E$368=Topline!D310),0)),"n/a")</f>
        <v>13.728933561033701</v>
      </c>
      <c r="L310" s="77">
        <f t="array" ref="L310">IFERROR(INDEX(DATA!$AQ$133:$AQ$368,MATCH(1,(DATA!$D$133:$D$368=Topline!B310)*(DATA!$E$133:$E$368=Topline!D310),0)),"n/a")</f>
        <v>0.53392244883203999</v>
      </c>
      <c r="R310" s="66"/>
      <c r="S310" s="66"/>
      <c r="T310" s="66"/>
      <c r="U310" s="66"/>
      <c r="V310" s="66"/>
      <c r="W310" s="66"/>
      <c r="X310" s="66"/>
      <c r="Y310" s="66"/>
    </row>
    <row r="311" spans="1:25" x14ac:dyDescent="0.2">
      <c r="A311" s="75" t="s">
        <v>19</v>
      </c>
      <c r="B311" s="66" t="s">
        <v>22</v>
      </c>
      <c r="C311" s="66" t="s">
        <v>10</v>
      </c>
      <c r="D311" s="66" t="s">
        <v>323</v>
      </c>
      <c r="E311" s="87">
        <f t="array" ref="E311">IFERROR(INDEX(DATA!$L$133:$L$368,MATCH(1,(DATA!$D$133:$D$368=Topline!B311)*(DATA!$E$133:$E$368=Topline!D311),0)),"n/a")</f>
        <v>33.862606232294603</v>
      </c>
      <c r="F311" s="77">
        <f t="array" ref="F311">IFERROR(INDEX(DATA!$M$133:$M$368,MATCH(1,(DATA!$D$133:$D$368=Topline!B311)*(DATA!$E$133:$E$368=Topline!D311),0)),"n/a")</f>
        <v>-0.18725517501140601</v>
      </c>
      <c r="G311" s="87">
        <f t="array" ref="G311">IFERROR(INDEX(DATA!$V$133:$V$368,MATCH(1,(DATA!$D$133:$D$368=Topline!B311)*(DATA!$E$133:$E$368=Topline!D311),0)),"n/a")</f>
        <v>39.7586243163652</v>
      </c>
      <c r="H311" s="77">
        <f t="array" ref="H311">IFERROR(INDEX(DATA!$W$133:$W$368,MATCH(1,(DATA!$D$133:$D$368=Topline!B311)*(DATA!$E$133:$E$368=Topline!D311),0)),"n/a")</f>
        <v>-9.4528373783508396E-2</v>
      </c>
      <c r="I311" s="87">
        <f t="array" ref="I311">IFERROR(INDEX(DATA!$AF$133:$AF$368,MATCH(1,(DATA!$D$133:$D$368=Topline!B311)*(DATA!$E$133:$E$368=Topline!D311),0)),"n/a")</f>
        <v>32.254067987755803</v>
      </c>
      <c r="J311" s="77">
        <f t="array" ref="J311">IFERROR(INDEX(DATA!$AG$133:$AG$368,MATCH(1,(DATA!$D$133:$D$368=Topline!B311)*(DATA!$E$133:$E$368=Topline!D311),0)),"n/a")</f>
        <v>-0.35191581406692901</v>
      </c>
      <c r="K311" s="87">
        <f t="array" ref="K311">IFERROR(INDEX(DATA!$AP$133:$AP$368,MATCH(1,(DATA!$D$133:$D$368=Topline!B311)*(DATA!$E$133:$E$368=Topline!D311),0)),"n/a")</f>
        <v>26.181087445568501</v>
      </c>
      <c r="L311" s="77">
        <f t="array" ref="L311">IFERROR(INDEX(DATA!$AQ$133:$AQ$368,MATCH(1,(DATA!$D$133:$D$368=Topline!B311)*(DATA!$E$133:$E$368=Topline!D311),0)),"n/a")</f>
        <v>-0.43386842343093401</v>
      </c>
      <c r="R311" s="66"/>
      <c r="S311" s="66"/>
      <c r="T311" s="66"/>
      <c r="U311" s="66"/>
      <c r="V311" s="66"/>
      <c r="W311" s="66"/>
      <c r="X311" s="66"/>
      <c r="Y311" s="66"/>
    </row>
    <row r="312" spans="1:25" x14ac:dyDescent="0.2">
      <c r="A312" s="75" t="s">
        <v>19</v>
      </c>
      <c r="B312" s="66" t="s">
        <v>22</v>
      </c>
      <c r="C312" s="66" t="s">
        <v>10</v>
      </c>
      <c r="D312" s="66" t="s">
        <v>324</v>
      </c>
      <c r="E312" s="87">
        <f t="array" ref="E312">IFERROR(INDEX(DATA!$L$133:$L$368,MATCH(1,(DATA!$D$133:$D$368=Topline!B312)*(DATA!$E$133:$E$368=Topline!D312),0)),"n/a")</f>
        <v>87.454894433781206</v>
      </c>
      <c r="F312" s="77">
        <f t="array" ref="F312">IFERROR(INDEX(DATA!$M$133:$M$368,MATCH(1,(DATA!$D$133:$D$368=Topline!B312)*(DATA!$E$133:$E$368=Topline!D312),0)),"n/a")</f>
        <v>8.4914175859760493E-2</v>
      </c>
      <c r="G312" s="87">
        <f t="array" ref="G312">IFERROR(INDEX(DATA!$V$133:$V$368,MATCH(1,(DATA!$D$133:$D$368=Topline!B312)*(DATA!$E$133:$E$368=Topline!D312),0)),"n/a")</f>
        <v>91.809832522960605</v>
      </c>
      <c r="H312" s="77">
        <f t="array" ref="H312">IFERROR(INDEX(DATA!$W$133:$W$368,MATCH(1,(DATA!$D$133:$D$368=Topline!B312)*(DATA!$E$133:$E$368=Topline!D312),0)),"n/a")</f>
        <v>0.115189660158159</v>
      </c>
      <c r="I312" s="87">
        <f t="array" ref="I312">IFERROR(INDEX(DATA!$AF$133:$AF$368,MATCH(1,(DATA!$D$133:$D$368=Topline!B312)*(DATA!$E$133:$E$368=Topline!D312),0)),"n/a")</f>
        <v>92.924747010119603</v>
      </c>
      <c r="J312" s="77">
        <f t="array" ref="J312">IFERROR(INDEX(DATA!$AG$133:$AG$368,MATCH(1,(DATA!$D$133:$D$368=Topline!B312)*(DATA!$E$133:$E$368=Topline!D312),0)),"n/a")</f>
        <v>0.14279525198016699</v>
      </c>
      <c r="K312" s="87">
        <f t="array" ref="K312">IFERROR(INDEX(DATA!$AP$133:$AP$368,MATCH(1,(DATA!$D$133:$D$368=Topline!B312)*(DATA!$E$133:$E$368=Topline!D312),0)),"n/a")</f>
        <v>91.500774850564497</v>
      </c>
      <c r="L312" s="77">
        <f t="array" ref="L312">IFERROR(INDEX(DATA!$AQ$133:$AQ$368,MATCH(1,(DATA!$D$133:$D$368=Topline!B312)*(DATA!$E$133:$E$368=Topline!D312),0)),"n/a")</f>
        <v>8.8761134725524493E-2</v>
      </c>
      <c r="R312" s="66"/>
      <c r="S312" s="66"/>
      <c r="T312" s="66"/>
      <c r="U312" s="66"/>
      <c r="V312" s="66"/>
      <c r="W312" s="66"/>
      <c r="X312" s="66"/>
      <c r="Y312" s="66"/>
    </row>
    <row r="313" spans="1:25" x14ac:dyDescent="0.2">
      <c r="A313" s="75" t="s">
        <v>19</v>
      </c>
      <c r="B313" s="66" t="s">
        <v>22</v>
      </c>
      <c r="C313" s="66" t="s">
        <v>10</v>
      </c>
      <c r="D313" s="66" t="s">
        <v>325</v>
      </c>
      <c r="E313" s="87">
        <f t="array" ref="E313">IFERROR(INDEX(DATA!$L$133:$L$368,MATCH(1,(DATA!$D$133:$D$368=Topline!B313)*(DATA!$E$133:$E$368=Topline!D313),0)),"n/a")</f>
        <v>4.5589234387248503</v>
      </c>
      <c r="F313" s="77">
        <f t="array" ref="F313">IFERROR(INDEX(DATA!$M$133:$M$368,MATCH(1,(DATA!$D$133:$D$368=Topline!B313)*(DATA!$E$133:$E$368=Topline!D313),0)),"n/a")</f>
        <v>0.11946262346639799</v>
      </c>
      <c r="G313" s="87">
        <f t="array" ref="G313">IFERROR(INDEX(DATA!$V$133:$V$368,MATCH(1,(DATA!$D$133:$D$368=Topline!B313)*(DATA!$E$133:$E$368=Topline!D313),0)),"n/a")</f>
        <v>4.3932634198364697</v>
      </c>
      <c r="H313" s="77">
        <f t="array" ref="H313">IFERROR(INDEX(DATA!$W$133:$W$368,MATCH(1,(DATA!$D$133:$D$368=Topline!B313)*(DATA!$E$133:$E$368=Topline!D313),0)),"n/a")</f>
        <v>1.53061731957454E-2</v>
      </c>
      <c r="I313" s="87">
        <f t="array" ref="I313">IFERROR(INDEX(DATA!$AF$133:$AF$368,MATCH(1,(DATA!$D$133:$D$368=Topline!B313)*(DATA!$E$133:$E$368=Topline!D313),0)),"n/a")</f>
        <v>4.6407613198810704</v>
      </c>
      <c r="J313" s="77">
        <f t="array" ref="J313">IFERROR(INDEX(DATA!$AG$133:$AG$368,MATCH(1,(DATA!$D$133:$D$368=Topline!B313)*(DATA!$E$133:$E$368=Topline!D313),0)),"n/a")</f>
        <v>6.6014494068932394E-2</v>
      </c>
      <c r="K313" s="87">
        <f t="array" ref="K313">IFERROR(INDEX(DATA!$AP$133:$AP$368,MATCH(1,(DATA!$D$133:$D$368=Topline!B313)*(DATA!$E$133:$E$368=Topline!D313),0)),"n/a")</f>
        <v>4.3663107842374798</v>
      </c>
      <c r="L313" s="77">
        <f t="array" ref="L313">IFERROR(INDEX(DATA!$AQ$133:$AQ$368,MATCH(1,(DATA!$D$133:$D$368=Topline!B313)*(DATA!$E$133:$E$368=Topline!D313),0)),"n/a")</f>
        <v>2.2626050231588399E-2</v>
      </c>
      <c r="R313" s="66"/>
      <c r="S313" s="66"/>
      <c r="T313" s="66"/>
      <c r="U313" s="66"/>
      <c r="V313" s="66"/>
      <c r="W313" s="66"/>
      <c r="X313" s="66"/>
      <c r="Y313" s="66"/>
    </row>
    <row r="314" spans="1:25" x14ac:dyDescent="0.2">
      <c r="A314" s="75" t="s">
        <v>19</v>
      </c>
      <c r="B314" s="66" t="s">
        <v>22</v>
      </c>
      <c r="C314" s="66" t="s">
        <v>10</v>
      </c>
      <c r="D314" s="66" t="s">
        <v>326</v>
      </c>
      <c r="E314" s="87">
        <f t="array" ref="E314">IFERROR(INDEX(DATA!$L$133:$L$368,MATCH(1,(DATA!$D$133:$D$368=Topline!B314)*(DATA!$E$133:$E$368=Topline!D314),0)),"n/a")</f>
        <v>17.023047784218001</v>
      </c>
      <c r="F314" s="77">
        <f t="array" ref="F314">IFERROR(INDEX(DATA!$M$133:$M$368,MATCH(1,(DATA!$D$133:$D$368=Topline!B314)*(DATA!$E$133:$E$368=Topline!D314),0)),"n/a")</f>
        <v>-0.30848777192002602</v>
      </c>
      <c r="G314" s="87">
        <f t="array" ref="G314">IFERROR(INDEX(DATA!$V$133:$V$368,MATCH(1,(DATA!$D$133:$D$368=Topline!B314)*(DATA!$E$133:$E$368=Topline!D314),0)),"n/a")</f>
        <v>18.047342601312899</v>
      </c>
      <c r="H314" s="77">
        <f t="array" ref="H314">IFERROR(INDEX(DATA!$W$133:$W$368,MATCH(1,(DATA!$D$133:$D$368=Topline!B314)*(DATA!$E$133:$E$368=Topline!D314),0)),"n/a")</f>
        <v>-0.34864391292562702</v>
      </c>
      <c r="I314" s="87">
        <f t="array" ref="I314">IFERROR(INDEX(DATA!$AF$133:$AF$368,MATCH(1,(DATA!$D$133:$D$368=Topline!B314)*(DATA!$E$133:$E$368=Topline!D314),0)),"n/a")</f>
        <v>18.807926436673998</v>
      </c>
      <c r="J314" s="77">
        <f t="array" ref="J314">IFERROR(INDEX(DATA!$AG$133:$AG$368,MATCH(1,(DATA!$D$133:$D$368=Topline!B314)*(DATA!$E$133:$E$368=Topline!D314),0)),"n/a")</f>
        <v>-0.29141328552777701</v>
      </c>
      <c r="K314" s="87">
        <f t="array" ref="K314">IFERROR(INDEX(DATA!$AP$133:$AP$368,MATCH(1,(DATA!$D$133:$D$368=Topline!B314)*(DATA!$E$133:$E$368=Topline!D314),0)),"n/a")</f>
        <v>16.830315251304</v>
      </c>
      <c r="L314" s="77">
        <f t="array" ref="L314">IFERROR(INDEX(DATA!$AQ$133:$AQ$368,MATCH(1,(DATA!$D$133:$D$368=Topline!B314)*(DATA!$E$133:$E$368=Topline!D314),0)),"n/a")</f>
        <v>-0.220191439503228</v>
      </c>
      <c r="R314" s="66"/>
      <c r="S314" s="66"/>
      <c r="T314" s="66"/>
      <c r="U314" s="66"/>
      <c r="V314" s="66"/>
      <c r="W314" s="66"/>
      <c r="X314" s="66"/>
      <c r="Y314" s="66"/>
    </row>
    <row r="315" spans="1:25" x14ac:dyDescent="0.2">
      <c r="A315" s="75" t="s">
        <v>19</v>
      </c>
      <c r="B315" s="66" t="s">
        <v>22</v>
      </c>
      <c r="C315" s="66" t="s">
        <v>10</v>
      </c>
      <c r="D315" s="66" t="s">
        <v>327</v>
      </c>
      <c r="E315" s="87">
        <f t="array" ref="E315">IFERROR(INDEX(DATA!$L$133:$L$368,MATCH(1,(DATA!$D$133:$D$368=Topline!B315)*(DATA!$E$133:$E$368=Topline!D315),0)),"n/a")</f>
        <v>22.483865245492002</v>
      </c>
      <c r="F315" s="77">
        <f t="array" ref="F315">IFERROR(INDEX(DATA!$M$133:$M$368,MATCH(1,(DATA!$D$133:$D$368=Topline!B315)*(DATA!$E$133:$E$368=Topline!D315),0)),"n/a")</f>
        <v>0.33161050010745002</v>
      </c>
      <c r="G315" s="87">
        <f t="array" ref="G315">IFERROR(INDEX(DATA!$V$133:$V$368,MATCH(1,(DATA!$D$133:$D$368=Topline!B315)*(DATA!$E$133:$E$368=Topline!D315),0)),"n/a")</f>
        <v>24.5531376185243</v>
      </c>
      <c r="H315" s="77">
        <f t="array" ref="H315">IFERROR(INDEX(DATA!$W$133:$W$368,MATCH(1,(DATA!$D$133:$D$368=Topline!B315)*(DATA!$E$133:$E$368=Topline!D315),0)),"n/a")</f>
        <v>0.141211919013042</v>
      </c>
      <c r="I315" s="87">
        <f t="array" ref="I315">IFERROR(INDEX(DATA!$AF$133:$AF$368,MATCH(1,(DATA!$D$133:$D$368=Topline!B315)*(DATA!$E$133:$E$368=Topline!D315),0)),"n/a")</f>
        <v>25.150412860844298</v>
      </c>
      <c r="J315" s="77">
        <f t="array" ref="J315">IFERROR(INDEX(DATA!$AG$133:$AG$368,MATCH(1,(DATA!$D$133:$D$368=Topline!B315)*(DATA!$E$133:$E$368=Topline!D315),0)),"n/a")</f>
        <v>-3.0537412207056001E-2</v>
      </c>
      <c r="K315" s="87">
        <f t="array" ref="K315">IFERROR(INDEX(DATA!$AP$133:$AP$368,MATCH(1,(DATA!$D$133:$D$368=Topline!B315)*(DATA!$E$133:$E$368=Topline!D315),0)),"n/a")</f>
        <v>20.7097848052194</v>
      </c>
      <c r="L315" s="77">
        <f t="array" ref="L315">IFERROR(INDEX(DATA!$AQ$133:$AQ$368,MATCH(1,(DATA!$D$133:$D$368=Topline!B315)*(DATA!$E$133:$E$368=Topline!D315),0)),"n/a")</f>
        <v>0.18077095087145101</v>
      </c>
      <c r="R315" s="66"/>
      <c r="S315" s="66"/>
      <c r="T315" s="66"/>
      <c r="U315" s="66"/>
      <c r="V315" s="66"/>
      <c r="W315" s="66"/>
      <c r="X315" s="66"/>
      <c r="Y315" s="66"/>
    </row>
    <row r="316" spans="1:25" x14ac:dyDescent="0.2">
      <c r="A316" s="75"/>
      <c r="E316" s="80"/>
      <c r="F316" s="77"/>
      <c r="G316" s="89"/>
      <c r="H316" s="77"/>
      <c r="I316" s="89"/>
      <c r="J316" s="82"/>
      <c r="K316" s="89"/>
      <c r="L316" s="77"/>
      <c r="R316" s="66"/>
      <c r="S316" s="66"/>
      <c r="T316" s="66"/>
      <c r="U316" s="66"/>
      <c r="V316" s="66"/>
      <c r="W316" s="66"/>
      <c r="X316" s="66"/>
      <c r="Y316" s="66"/>
    </row>
    <row r="317" spans="1:25" x14ac:dyDescent="0.2">
      <c r="A317" s="75" t="s">
        <v>19</v>
      </c>
      <c r="B317" s="66" t="s">
        <v>22</v>
      </c>
      <c r="C317" s="66" t="s">
        <v>26</v>
      </c>
      <c r="D317" s="66" t="s">
        <v>319</v>
      </c>
      <c r="E317" s="87">
        <f t="array" ref="E317">IFERROR(INDEX(DATA!$N$133:$N$368,MATCH(1,(DATA!$D$133:$D$368=Topline!B317)*(DATA!$E$133:$E$368=Topline!D317),0)),"n/a")</f>
        <v>9.4378890392422203</v>
      </c>
      <c r="F317" s="77">
        <f t="array" ref="F317">IFERROR(INDEX(DATA!$O$133:$O$368,MATCH(1,(DATA!$D$133:$D$368=Topline!B317)*(DATA!$E$133:$E$368=Topline!D317),0)),"n/a")</f>
        <v>0.53280135201558898</v>
      </c>
      <c r="G317" s="87">
        <f t="array" ref="G317">IFERROR(INDEX(DATA!$X$133:$X$368,MATCH(1,(DATA!$D$133:$D$368=Topline!B317)*(DATA!$E$133:$E$368=Topline!D317),0)),"n/a")</f>
        <v>8.1769421723029296</v>
      </c>
      <c r="H317" s="77">
        <f t="array" ref="H317">IFERROR(INDEX(DATA!$Y$133:$Y$368,MATCH(1,(DATA!$D$133:$D$368=Topline!B317)*(DATA!$E$133:$E$368=Topline!D317),0)),"n/a")</f>
        <v>0.146126445459073</v>
      </c>
      <c r="I317" s="87">
        <f t="array" ref="I317">IFERROR(INDEX(DATA!$AH$133:$AH$368,MATCH(1,(DATA!$D$133:$D$368=Topline!B317)*(DATA!$E$133:$E$368=Topline!D317),0)),"n/a")</f>
        <v>8.61810869487846</v>
      </c>
      <c r="J317" s="77">
        <f t="array" ref="J317">IFERROR(INDEX(DATA!$AI$133:$AI$368,MATCH(1,(DATA!$D$133:$D$368=Topline!B317)*(DATA!$E$133:$E$368=Topline!D317),0)),"n/a")</f>
        <v>0.45850241967927302</v>
      </c>
      <c r="K317" s="87">
        <f t="array" ref="K317">IFERROR(INDEX(DATA!$AR$133:$AR$368,MATCH(1,(DATA!$D$133:$D$368=Topline!B317)*(DATA!$E$133:$E$368=Topline!D317),0)),"n/a")</f>
        <v>7.7213168219957904</v>
      </c>
      <c r="L317" s="77">
        <f t="array" ref="L317">IFERROR(INDEX(DATA!$AS$133:$AS$368,MATCH(1,(DATA!$D$133:$D$368=Topline!B317)*(DATA!$E$133:$E$368=Topline!D317),0)),"n/a")</f>
        <v>0.28967320154392001</v>
      </c>
      <c r="R317" s="66"/>
      <c r="S317" s="66"/>
      <c r="T317" s="66"/>
      <c r="U317" s="66"/>
      <c r="V317" s="66"/>
      <c r="W317" s="66"/>
      <c r="X317" s="66"/>
      <c r="Y317" s="66"/>
    </row>
    <row r="318" spans="1:25" x14ac:dyDescent="0.2">
      <c r="A318" s="75" t="s">
        <v>19</v>
      </c>
      <c r="B318" s="66" t="s">
        <v>22</v>
      </c>
      <c r="C318" s="66" t="s">
        <v>26</v>
      </c>
      <c r="D318" s="66" t="s">
        <v>320</v>
      </c>
      <c r="E318" s="87">
        <f t="array" ref="E318">IFERROR(INDEX(DATA!$N$133:$N$368,MATCH(1,(DATA!$D$133:$D$368=Topline!B318)*(DATA!$E$133:$E$368=Topline!D318),0)),"n/a")</f>
        <v>2.9228448528365698</v>
      </c>
      <c r="F318" s="77">
        <f t="array" ref="F318">IFERROR(INDEX(DATA!$O$133:$O$368,MATCH(1,(DATA!$D$133:$D$368=Topline!B318)*(DATA!$E$133:$E$368=Topline!D318),0)),"n/a")</f>
        <v>6.9856431050008098E-3</v>
      </c>
      <c r="G318" s="87">
        <f t="array" ref="G318">IFERROR(INDEX(DATA!$X$133:$X$368,MATCH(1,(DATA!$D$133:$D$368=Topline!B318)*(DATA!$E$133:$E$368=Topline!D318),0)),"n/a")</f>
        <v>2.99208542961326</v>
      </c>
      <c r="H318" s="77">
        <f t="array" ref="H318">IFERROR(INDEX(DATA!$Y$133:$Y$368,MATCH(1,(DATA!$D$133:$D$368=Topline!B318)*(DATA!$E$133:$E$368=Topline!D318),0)),"n/a")</f>
        <v>5.2199330697081499E-2</v>
      </c>
      <c r="I318" s="87">
        <f t="array" ref="I318">IFERROR(INDEX(DATA!$AH$133:$AH$368,MATCH(1,(DATA!$D$133:$D$368=Topline!B318)*(DATA!$E$133:$E$368=Topline!D318),0)),"n/a")</f>
        <v>3.0054513360672002</v>
      </c>
      <c r="J318" s="77">
        <f t="array" ref="J318">IFERROR(INDEX(DATA!$AI$133:$AI$368,MATCH(1,(DATA!$D$133:$D$368=Topline!B318)*(DATA!$E$133:$E$368=Topline!D318),0)),"n/a")</f>
        <v>7.2709900001986905E-2</v>
      </c>
      <c r="K318" s="87">
        <f t="array" ref="K318">IFERROR(INDEX(DATA!$AR$133:$AR$368,MATCH(1,(DATA!$D$133:$D$368=Topline!B318)*(DATA!$E$133:$E$368=Topline!D318),0)),"n/a")</f>
        <v>3.0032403751303298</v>
      </c>
      <c r="L318" s="77">
        <f t="array" ref="L318">IFERROR(INDEX(DATA!$AS$133:$AS$368,MATCH(1,(DATA!$D$133:$D$368=Topline!B318)*(DATA!$E$133:$E$368=Topline!D318),0)),"n/a")</f>
        <v>9.4373983103399006E-2</v>
      </c>
      <c r="R318" s="66"/>
      <c r="S318" s="66"/>
      <c r="T318" s="66"/>
      <c r="U318" s="66"/>
      <c r="V318" s="66"/>
      <c r="W318" s="66"/>
      <c r="X318" s="66"/>
      <c r="Y318" s="66"/>
    </row>
    <row r="319" spans="1:25" x14ac:dyDescent="0.2">
      <c r="A319" s="75" t="s">
        <v>19</v>
      </c>
      <c r="B319" s="66" t="s">
        <v>22</v>
      </c>
      <c r="C319" s="66" t="s">
        <v>26</v>
      </c>
      <c r="D319" s="66" t="s">
        <v>321</v>
      </c>
      <c r="E319" s="87">
        <f t="array" ref="E319">IFERROR(INDEX(DATA!$N$133:$N$368,MATCH(1,(DATA!$D$133:$D$368=Topline!B319)*(DATA!$E$133:$E$368=Topline!D319),0)),"n/a")</f>
        <v>1.8061948929348499</v>
      </c>
      <c r="F319" s="77">
        <f t="array" ref="F319">IFERROR(INDEX(DATA!$O$133:$O$368,MATCH(1,(DATA!$D$133:$D$368=Topline!B319)*(DATA!$E$133:$E$368=Topline!D319),0)),"n/a")</f>
        <v>-0.31347750746463798</v>
      </c>
      <c r="G319" s="87">
        <f t="array" ref="G319">IFERROR(INDEX(DATA!$X$133:$X$368,MATCH(1,(DATA!$D$133:$D$368=Topline!B319)*(DATA!$E$133:$E$368=Topline!D319),0)),"n/a")</f>
        <v>1.84401991165029</v>
      </c>
      <c r="H319" s="77">
        <f t="array" ref="H319">IFERROR(INDEX(DATA!$Y$133:$Y$368,MATCH(1,(DATA!$D$133:$D$368=Topline!B319)*(DATA!$E$133:$E$368=Topline!D319),0)),"n/a")</f>
        <v>-0.12423925475944</v>
      </c>
      <c r="I319" s="87">
        <f t="array" ref="I319">IFERROR(INDEX(DATA!$AH$133:$AH$368,MATCH(1,(DATA!$D$133:$D$368=Topline!B319)*(DATA!$E$133:$E$368=Topline!D319),0)),"n/a")</f>
        <v>1.80711728176567</v>
      </c>
      <c r="J319" s="77">
        <f t="array" ref="J319">IFERROR(INDEX(DATA!$AI$133:$AI$368,MATCH(1,(DATA!$D$133:$D$368=Topline!B319)*(DATA!$E$133:$E$368=Topline!D319),0)),"n/a")</f>
        <v>-2.6117115883932399E-2</v>
      </c>
      <c r="K319" s="87">
        <f t="array" ref="K319">IFERROR(INDEX(DATA!$AR$133:$AR$368,MATCH(1,(DATA!$D$133:$D$368=Topline!B319)*(DATA!$E$133:$E$368=Topline!D319),0)),"n/a")</f>
        <v>1.86325233551434</v>
      </c>
      <c r="L319" s="77">
        <f t="array" ref="L319">IFERROR(INDEX(DATA!$AS$133:$AS$368,MATCH(1,(DATA!$D$133:$D$368=Topline!B319)*(DATA!$E$133:$E$368=Topline!D319),0)),"n/a")</f>
        <v>-6.1308103235977402E-3</v>
      </c>
      <c r="R319" s="66"/>
      <c r="S319" s="66"/>
      <c r="T319" s="66"/>
      <c r="U319" s="66"/>
      <c r="V319" s="66"/>
      <c r="W319" s="66"/>
      <c r="X319" s="66"/>
      <c r="Y319" s="66"/>
    </row>
    <row r="320" spans="1:25" x14ac:dyDescent="0.2">
      <c r="A320" s="75" t="s">
        <v>19</v>
      </c>
      <c r="B320" s="66" t="s">
        <v>22</v>
      </c>
      <c r="C320" s="66" t="s">
        <v>26</v>
      </c>
      <c r="D320" s="66" t="s">
        <v>322</v>
      </c>
      <c r="E320" s="87">
        <f t="array" ref="E320">IFERROR(INDEX(DATA!$N$133:$N$368,MATCH(1,(DATA!$D$133:$D$368=Topline!B320)*(DATA!$E$133:$E$368=Topline!D320),0)),"n/a")</f>
        <v>2.9742562711520701</v>
      </c>
      <c r="F320" s="77">
        <f t="array" ref="F320">IFERROR(INDEX(DATA!$O$133:$O$368,MATCH(1,(DATA!$D$133:$D$368=Topline!B320)*(DATA!$E$133:$E$368=Topline!D320),0)),"n/a")</f>
        <v>-0.181370106257075</v>
      </c>
      <c r="G320" s="87">
        <f t="array" ref="G320">IFERROR(INDEX(DATA!$X$133:$X$368,MATCH(1,(DATA!$D$133:$D$368=Topline!B320)*(DATA!$E$133:$E$368=Topline!D320),0)),"n/a")</f>
        <v>2.8424254110717699</v>
      </c>
      <c r="H320" s="77">
        <f t="array" ref="H320">IFERROR(INDEX(DATA!$Y$133:$Y$368,MATCH(1,(DATA!$D$133:$D$368=Topline!B320)*(DATA!$E$133:$E$368=Topline!D320),0)),"n/a")</f>
        <v>-0.12435639354281</v>
      </c>
      <c r="I320" s="87">
        <f t="array" ref="I320">IFERROR(INDEX(DATA!$AH$133:$AH$368,MATCH(1,(DATA!$D$133:$D$368=Topline!B320)*(DATA!$E$133:$E$368=Topline!D320),0)),"n/a")</f>
        <v>2.79332789439799</v>
      </c>
      <c r="J320" s="77">
        <f t="array" ref="J320">IFERROR(INDEX(DATA!$AI$133:$AI$368,MATCH(1,(DATA!$D$133:$D$368=Topline!B320)*(DATA!$E$133:$E$368=Topline!D320),0)),"n/a")</f>
        <v>-0.11715486656040799</v>
      </c>
      <c r="K320" s="87">
        <f t="array" ref="K320">IFERROR(INDEX(DATA!$AR$133:$AR$368,MATCH(1,(DATA!$D$133:$D$368=Topline!B320)*(DATA!$E$133:$E$368=Topline!D320),0)),"n/a")</f>
        <v>2.92151146827262</v>
      </c>
      <c r="L320" s="77">
        <f t="array" ref="L320">IFERROR(INDEX(DATA!$AS$133:$AS$368,MATCH(1,(DATA!$D$133:$D$368=Topline!B320)*(DATA!$E$133:$E$368=Topline!D320),0)),"n/a")</f>
        <v>-0.14477259142982801</v>
      </c>
      <c r="R320" s="66"/>
      <c r="S320" s="66"/>
      <c r="T320" s="66"/>
      <c r="U320" s="66"/>
      <c r="V320" s="66"/>
      <c r="W320" s="66"/>
      <c r="X320" s="66"/>
      <c r="Y320" s="66"/>
    </row>
    <row r="321" spans="1:25" x14ac:dyDescent="0.2">
      <c r="A321" s="75" t="s">
        <v>19</v>
      </c>
      <c r="B321" s="66" t="s">
        <v>22</v>
      </c>
      <c r="C321" s="66" t="s">
        <v>26</v>
      </c>
      <c r="D321" s="66" t="s">
        <v>323</v>
      </c>
      <c r="E321" s="87">
        <f t="array" ref="E321">IFERROR(INDEX(DATA!$N$133:$N$368,MATCH(1,(DATA!$D$133:$D$368=Topline!B321)*(DATA!$E$133:$E$368=Topline!D321),0)),"n/a")</f>
        <v>4.2652988403211403</v>
      </c>
      <c r="F321" s="77">
        <f t="array" ref="F321">IFERROR(INDEX(DATA!$O$133:$O$368,MATCH(1,(DATA!$D$133:$D$368=Topline!B321)*(DATA!$E$133:$E$368=Topline!D321),0)),"n/a")</f>
        <v>-8.0511264353991002E-2</v>
      </c>
      <c r="G321" s="87">
        <f t="array" ref="G321">IFERROR(INDEX(DATA!$X$133:$X$368,MATCH(1,(DATA!$D$133:$D$368=Topline!B321)*(DATA!$E$133:$E$368=Topline!D321),0)),"n/a")</f>
        <v>4.2607328426676299</v>
      </c>
      <c r="H321" s="77">
        <f t="array" ref="H321">IFERROR(INDEX(DATA!$Y$133:$Y$368,MATCH(1,(DATA!$D$133:$D$368=Topline!B321)*(DATA!$E$133:$E$368=Topline!D321),0)),"n/a")</f>
        <v>-8.1731650749742396E-2</v>
      </c>
      <c r="I321" s="87">
        <f t="array" ref="I321">IFERROR(INDEX(DATA!$AH$133:$AH$368,MATCH(1,(DATA!$D$133:$D$368=Topline!B321)*(DATA!$E$133:$E$368=Topline!D321),0)),"n/a")</f>
        <v>4.3204683865008704</v>
      </c>
      <c r="J321" s="77">
        <f t="array" ref="J321">IFERROR(INDEX(DATA!$AI$133:$AI$368,MATCH(1,(DATA!$D$133:$D$368=Topline!B321)*(DATA!$E$133:$E$368=Topline!D321),0)),"n/a")</f>
        <v>-4.6102172886676701E-2</v>
      </c>
      <c r="K321" s="87">
        <f t="array" ref="K321">IFERROR(INDEX(DATA!$AR$133:$AR$368,MATCH(1,(DATA!$D$133:$D$368=Topline!B321)*(DATA!$E$133:$E$368=Topline!D321),0)),"n/a")</f>
        <v>4.4007213271357903</v>
      </c>
      <c r="L321" s="77">
        <f t="array" ref="L321">IFERROR(INDEX(DATA!$AS$133:$AS$368,MATCH(1,(DATA!$D$133:$D$368=Topline!B321)*(DATA!$E$133:$E$368=Topline!D321),0)),"n/a")</f>
        <v>-1.12168809272112E-2</v>
      </c>
      <c r="R321" s="66"/>
      <c r="S321" s="66"/>
      <c r="T321" s="66"/>
      <c r="U321" s="66"/>
      <c r="V321" s="66"/>
      <c r="W321" s="66"/>
      <c r="X321" s="66"/>
      <c r="Y321" s="66"/>
    </row>
    <row r="322" spans="1:25" x14ac:dyDescent="0.2">
      <c r="A322" s="75" t="s">
        <v>19</v>
      </c>
      <c r="B322" s="66" t="s">
        <v>22</v>
      </c>
      <c r="C322" s="66" t="s">
        <v>26</v>
      </c>
      <c r="D322" s="66" t="s">
        <v>324</v>
      </c>
      <c r="E322" s="87">
        <f t="array" ref="E322">IFERROR(INDEX(DATA!$N$133:$N$368,MATCH(1,(DATA!$D$133:$D$368=Topline!B322)*(DATA!$E$133:$E$368=Topline!D322),0)),"n/a")</f>
        <v>2.9959069614531102</v>
      </c>
      <c r="F322" s="77">
        <f t="array" ref="F322">IFERROR(INDEX(DATA!$O$133:$O$368,MATCH(1,(DATA!$D$133:$D$368=Topline!B322)*(DATA!$E$133:$E$368=Topline!D322),0)),"n/a")</f>
        <v>2.3341072942210401E-3</v>
      </c>
      <c r="G322" s="87">
        <f t="array" ref="G322">IFERROR(INDEX(DATA!$X$133:$X$368,MATCH(1,(DATA!$D$133:$D$368=Topline!B322)*(DATA!$E$133:$E$368=Topline!D322),0)),"n/a")</f>
        <v>3.0509600452419599</v>
      </c>
      <c r="H322" s="77">
        <f t="array" ref="H322">IFERROR(INDEX(DATA!$Y$133:$Y$368,MATCH(1,(DATA!$D$133:$D$368=Topline!B322)*(DATA!$E$133:$E$368=Topline!D322),0)),"n/a")</f>
        <v>-5.78387062980492E-3</v>
      </c>
      <c r="I322" s="87">
        <f t="array" ref="I322">IFERROR(INDEX(DATA!$AH$133:$AH$368,MATCH(1,(DATA!$D$133:$D$368=Topline!B322)*(DATA!$E$133:$E$368=Topline!D322),0)),"n/a")</f>
        <v>3.0941011178591999</v>
      </c>
      <c r="J322" s="77">
        <f t="array" ref="J322">IFERROR(INDEX(DATA!$AI$133:$AI$368,MATCH(1,(DATA!$D$133:$D$368=Topline!B322)*(DATA!$E$133:$E$368=Topline!D322),0)),"n/a")</f>
        <v>-1.2499855755890301E-2</v>
      </c>
      <c r="K322" s="87">
        <f t="array" ref="K322">IFERROR(INDEX(DATA!$AR$133:$AR$368,MATCH(1,(DATA!$D$133:$D$368=Topline!B322)*(DATA!$E$133:$E$368=Topline!D322),0)),"n/a")</f>
        <v>3.0988026421347001</v>
      </c>
      <c r="L322" s="77">
        <f t="array" ref="L322">IFERROR(INDEX(DATA!$AS$133:$AS$368,MATCH(1,(DATA!$D$133:$D$368=Topline!B322)*(DATA!$E$133:$E$368=Topline!D322),0)),"n/a")</f>
        <v>1.27890254928363E-2</v>
      </c>
      <c r="R322" s="66"/>
      <c r="S322" s="66"/>
      <c r="T322" s="66"/>
      <c r="U322" s="66"/>
      <c r="V322" s="66"/>
      <c r="W322" s="66"/>
      <c r="X322" s="66"/>
      <c r="Y322" s="66"/>
    </row>
    <row r="323" spans="1:25" x14ac:dyDescent="0.2">
      <c r="A323" s="75" t="s">
        <v>19</v>
      </c>
      <c r="B323" s="66" t="s">
        <v>22</v>
      </c>
      <c r="C323" s="66" t="s">
        <v>26</v>
      </c>
      <c r="D323" s="66" t="s">
        <v>325</v>
      </c>
      <c r="E323" s="87">
        <f t="array" ref="E323">IFERROR(INDEX(DATA!$N$133:$N$368,MATCH(1,(DATA!$D$133:$D$368=Topline!B323)*(DATA!$E$133:$E$368=Topline!D323),0)),"n/a")</f>
        <v>1.33560437877976</v>
      </c>
      <c r="F323" s="77">
        <f t="array" ref="F323">IFERROR(INDEX(DATA!$O$133:$O$368,MATCH(1,(DATA!$D$133:$D$368=Topline!B323)*(DATA!$E$133:$E$368=Topline!D323),0)),"n/a")</f>
        <v>8.057115628955E-2</v>
      </c>
      <c r="G323" s="87">
        <f t="array" ref="G323">IFERROR(INDEX(DATA!$X$133:$X$368,MATCH(1,(DATA!$D$133:$D$368=Topline!B323)*(DATA!$E$133:$E$368=Topline!D323),0)),"n/a")</f>
        <v>1.03226277981958</v>
      </c>
      <c r="H323" s="77">
        <f t="array" ref="H323">IFERROR(INDEX(DATA!$Y$133:$Y$368,MATCH(1,(DATA!$D$133:$D$368=Topline!B323)*(DATA!$E$133:$E$368=Topline!D323),0)),"n/a")</f>
        <v>-0.156391105463561</v>
      </c>
      <c r="I323" s="87">
        <f t="array" ref="I323">IFERROR(INDEX(DATA!$AH$133:$AH$368,MATCH(1,(DATA!$D$133:$D$368=Topline!B323)*(DATA!$E$133:$E$368=Topline!D323),0)),"n/a")</f>
        <v>1.0874076358196001</v>
      </c>
      <c r="J323" s="77">
        <f t="array" ref="J323">IFERROR(INDEX(DATA!$AI$133:$AI$368,MATCH(1,(DATA!$D$133:$D$368=Topline!B323)*(DATA!$E$133:$E$368=Topline!D323),0)),"n/a")</f>
        <v>-8.0475662140358506E-2</v>
      </c>
      <c r="K323" s="87">
        <f t="array" ref="K323">IFERROR(INDEX(DATA!$AR$133:$AR$368,MATCH(1,(DATA!$D$133:$D$368=Topline!B323)*(DATA!$E$133:$E$368=Topline!D323),0)),"n/a")</f>
        <v>1.09269757419893</v>
      </c>
      <c r="L323" s="77">
        <f t="array" ref="L323">IFERROR(INDEX(DATA!$AS$133:$AS$368,MATCH(1,(DATA!$D$133:$D$368=Topline!B323)*(DATA!$E$133:$E$368=Topline!D323),0)),"n/a")</f>
        <v>-4.48168067995292E-2</v>
      </c>
      <c r="R323" s="66"/>
      <c r="S323" s="66"/>
      <c r="T323" s="66"/>
      <c r="U323" s="66"/>
      <c r="V323" s="66"/>
      <c r="W323" s="66"/>
      <c r="X323" s="66"/>
      <c r="Y323" s="66"/>
    </row>
    <row r="324" spans="1:25" x14ac:dyDescent="0.2">
      <c r="A324" s="75" t="s">
        <v>19</v>
      </c>
      <c r="B324" s="66" t="s">
        <v>22</v>
      </c>
      <c r="C324" s="66" t="s">
        <v>26</v>
      </c>
      <c r="D324" s="66" t="s">
        <v>326</v>
      </c>
      <c r="E324" s="87">
        <f t="array" ref="E324">IFERROR(INDEX(DATA!$N$133:$N$368,MATCH(1,(DATA!$D$133:$D$368=Topline!B324)*(DATA!$E$133:$E$368=Topline!D324),0)),"n/a")</f>
        <v>6.1688277322042904</v>
      </c>
      <c r="F324" s="77">
        <f t="array" ref="F324">IFERROR(INDEX(DATA!$O$133:$O$368,MATCH(1,(DATA!$D$133:$D$368=Topline!B324)*(DATA!$E$133:$E$368=Topline!D324),0)),"n/a")</f>
        <v>-0.28149119365396102</v>
      </c>
      <c r="G324" s="87">
        <f t="array" ref="G324">IFERROR(INDEX(DATA!$X$133:$X$368,MATCH(1,(DATA!$D$133:$D$368=Topline!B324)*(DATA!$E$133:$E$368=Topline!D324),0)),"n/a")</f>
        <v>5.69167819271554</v>
      </c>
      <c r="H324" s="77">
        <f t="array" ref="H324">IFERROR(INDEX(DATA!$Y$133:$Y$368,MATCH(1,(DATA!$D$133:$D$368=Topline!B324)*(DATA!$E$133:$E$368=Topline!D324),0)),"n/a")</f>
        <v>-0.35653420614709402</v>
      </c>
      <c r="I324" s="87">
        <f t="array" ref="I324">IFERROR(INDEX(DATA!$AH$133:$AH$368,MATCH(1,(DATA!$D$133:$D$368=Topline!B324)*(DATA!$E$133:$E$368=Topline!D324),0)),"n/a")</f>
        <v>4.5656048548089903</v>
      </c>
      <c r="J324" s="77">
        <f t="array" ref="J324">IFERROR(INDEX(DATA!$AI$133:$AI$368,MATCH(1,(DATA!$D$133:$D$368=Topline!B324)*(DATA!$E$133:$E$368=Topline!D324),0)),"n/a")</f>
        <v>-0.51441383307648003</v>
      </c>
      <c r="K324" s="87">
        <f t="array" ref="K324">IFERROR(INDEX(DATA!$AR$133:$AR$368,MATCH(1,(DATA!$D$133:$D$368=Topline!B324)*(DATA!$E$133:$E$368=Topline!D324),0)),"n/a")</f>
        <v>4.4790750837714999</v>
      </c>
      <c r="L324" s="77">
        <f t="array" ref="L324">IFERROR(INDEX(DATA!$AS$133:$AS$368,MATCH(1,(DATA!$D$133:$D$368=Topline!B324)*(DATA!$E$133:$E$368=Topline!D324),0)),"n/a")</f>
        <v>-0.47155675657576102</v>
      </c>
      <c r="R324" s="66"/>
      <c r="S324" s="66"/>
      <c r="T324" s="66"/>
      <c r="U324" s="66"/>
      <c r="V324" s="66"/>
      <c r="W324" s="66"/>
      <c r="X324" s="66"/>
      <c r="Y324" s="66"/>
    </row>
    <row r="325" spans="1:25" x14ac:dyDescent="0.2">
      <c r="A325" s="75" t="s">
        <v>19</v>
      </c>
      <c r="B325" s="66" t="s">
        <v>22</v>
      </c>
      <c r="C325" s="66" t="s">
        <v>26</v>
      </c>
      <c r="D325" s="66" t="s">
        <v>327</v>
      </c>
      <c r="E325" s="87">
        <f t="array" ref="E325">IFERROR(INDEX(DATA!$N$133:$N$368,MATCH(1,(DATA!$D$133:$D$368=Topline!B325)*(DATA!$E$133:$E$368=Topline!D325),0)),"n/a")</f>
        <v>3.1573433465610798</v>
      </c>
      <c r="F325" s="77">
        <f t="array" ref="F325">IFERROR(INDEX(DATA!$O$133:$O$368,MATCH(1,(DATA!$D$133:$D$368=Topline!B325)*(DATA!$E$133:$E$368=Topline!D325),0)),"n/a")</f>
        <v>-5.7203940938690502E-2</v>
      </c>
      <c r="G325" s="87">
        <f t="array" ref="G325">IFERROR(INDEX(DATA!$X$133:$X$368,MATCH(1,(DATA!$D$133:$D$368=Topline!B325)*(DATA!$E$133:$E$368=Topline!D325),0)),"n/a")</f>
        <v>3.0661497177789001</v>
      </c>
      <c r="H325" s="77">
        <f t="array" ref="H325">IFERROR(INDEX(DATA!$Y$133:$Y$368,MATCH(1,(DATA!$D$133:$D$368=Topline!B325)*(DATA!$E$133:$E$368=Topline!D325),0)),"n/a")</f>
        <v>-3.9508161661682702E-2</v>
      </c>
      <c r="I325" s="87">
        <f t="array" ref="I325">IFERROR(INDEX(DATA!$AH$133:$AH$368,MATCH(1,(DATA!$D$133:$D$368=Topline!B325)*(DATA!$E$133:$E$368=Topline!D325),0)),"n/a")</f>
        <v>3.0413072778679502</v>
      </c>
      <c r="J325" s="77">
        <f t="array" ref="J325">IFERROR(INDEX(DATA!$AI$133:$AI$368,MATCH(1,(DATA!$D$133:$D$368=Topline!B325)*(DATA!$E$133:$E$368=Topline!D325),0)),"n/a")</f>
        <v>-3.4988432319157901E-2</v>
      </c>
      <c r="K325" s="87">
        <f t="array" ref="K325">IFERROR(INDEX(DATA!$AR$133:$AR$368,MATCH(1,(DATA!$D$133:$D$368=Topline!B325)*(DATA!$E$133:$E$368=Topline!D325),0)),"n/a")</f>
        <v>3.1259901077208001</v>
      </c>
      <c r="L325" s="77">
        <f t="array" ref="L325">IFERROR(INDEX(DATA!$AS$133:$AS$368,MATCH(1,(DATA!$D$133:$D$368=Topline!B325)*(DATA!$E$133:$E$368=Topline!D325),0)),"n/a")</f>
        <v>-2.18242698192634E-2</v>
      </c>
      <c r="R325" s="66"/>
      <c r="S325" s="66"/>
      <c r="T325" s="66"/>
      <c r="U325" s="66"/>
      <c r="V325" s="66"/>
      <c r="W325" s="66"/>
      <c r="X325" s="66"/>
      <c r="Y325" s="66"/>
    </row>
    <row r="326" spans="1:25" x14ac:dyDescent="0.2">
      <c r="A326" s="75"/>
      <c r="E326" s="88"/>
      <c r="F326" s="77"/>
      <c r="G326" s="89"/>
      <c r="H326" s="77"/>
      <c r="I326" s="89"/>
      <c r="J326" s="82"/>
      <c r="K326" s="89"/>
      <c r="L326" s="77"/>
      <c r="R326" s="66"/>
      <c r="S326" s="66"/>
      <c r="T326" s="66"/>
      <c r="U326" s="66"/>
      <c r="V326" s="66"/>
      <c r="W326" s="66"/>
      <c r="X326" s="66"/>
      <c r="Y326" s="66"/>
    </row>
    <row r="327" spans="1:25" x14ac:dyDescent="0.2">
      <c r="A327" s="75" t="s">
        <v>19</v>
      </c>
      <c r="B327" s="66" t="s">
        <v>20</v>
      </c>
      <c r="C327" s="66" t="s">
        <v>0</v>
      </c>
      <c r="D327" s="66" t="s">
        <v>319</v>
      </c>
      <c r="E327" s="76">
        <f t="array" ref="E327">IFERROR(INDEX(DATA!$F$133:$F$368,MATCH(1,(DATA!$D$133:$D$368=Topline!B327)*(DATA!$E$133:$E$368=Topline!D327),0)),"n/a")</f>
        <v>261399.25</v>
      </c>
      <c r="F327" s="77">
        <f t="array" ref="F327">IFERROR(INDEX(DATA!$G$133:$G$368,MATCH(1,(DATA!$D$133:$D$368=Topline!B327)*(DATA!$E$133:$E$368=Topline!D327),0)),"n/a")</f>
        <v>0.193844830783199</v>
      </c>
      <c r="G327" s="76">
        <f t="array" ref="G327">IFERROR(INDEX(DATA!$P$133:$P$368,MATCH(1,(DATA!$D$133:$D$368=Topline!B327)*(DATA!$E$133:$E$368=Topline!D327),0)),"n/a")</f>
        <v>860885.09</v>
      </c>
      <c r="H327" s="77">
        <f t="array" ref="H327">IFERROR(INDEX(DATA!$Q$133:$Q$368,MATCH(1,(DATA!$D$133:$D$368=Topline!B327)*(DATA!$E$133:$E$368=Topline!D327),0)),"n/a")</f>
        <v>0.14429652278963301</v>
      </c>
      <c r="I327" s="76">
        <f t="array" ref="I327">IFERROR(INDEX(DATA!$Z$133:$Z$368,MATCH(1,(DATA!$D$133:$D$368=Topline!B327)*(DATA!$E$133:$E$368=Topline!D327),0)),"n/a")</f>
        <v>1823306.35</v>
      </c>
      <c r="J327" s="77">
        <f t="array" ref="J327">IFERROR(INDEX(DATA!$AA$133:$AA$368,MATCH(1,(DATA!$D$133:$D$368=Topline!B327)*(DATA!$E$133:$E$368=Topline!D327),0)),"n/a")</f>
        <v>0.18190918526149</v>
      </c>
      <c r="K327" s="76">
        <f t="array" ref="K327">IFERROR(INDEX(DATA!$AJ$133:$AJ$368,MATCH(1,(DATA!$D$133:$D$368=Topline!B327)*(DATA!$E$133:$E$368=Topline!D327),0)),"n/a")</f>
        <v>3175407.83</v>
      </c>
      <c r="L327" s="77">
        <f t="array" ref="L327">IFERROR(INDEX(DATA!$AK$133:$AK$368,MATCH(1,(DATA!$D$133:$D$368=Topline!B327)*(DATA!$E$133:$E$368=Topline!D327),0)),"n/a")</f>
        <v>0.20733378602345401</v>
      </c>
      <c r="R327" s="66"/>
      <c r="S327" s="66"/>
      <c r="T327" s="66"/>
      <c r="U327" s="66"/>
      <c r="V327" s="66"/>
      <c r="W327" s="66"/>
      <c r="X327" s="66"/>
      <c r="Y327" s="66"/>
    </row>
    <row r="328" spans="1:25" x14ac:dyDescent="0.2">
      <c r="A328" s="75" t="s">
        <v>19</v>
      </c>
      <c r="B328" s="66" t="s">
        <v>20</v>
      </c>
      <c r="C328" s="66" t="s">
        <v>0</v>
      </c>
      <c r="D328" s="66" t="s">
        <v>320</v>
      </c>
      <c r="E328" s="76">
        <f t="array" ref="E328">IFERROR(INDEX(DATA!$F$133:$F$368,MATCH(1,(DATA!$D$133:$D$368=Topline!B328)*(DATA!$E$133:$E$368=Topline!D328),0)),"n/a")</f>
        <v>453718.31</v>
      </c>
      <c r="F328" s="77">
        <f t="array" ref="F328">IFERROR(INDEX(DATA!$G$133:$G$368,MATCH(1,(DATA!$D$133:$D$368=Topline!B328)*(DATA!$E$133:$E$368=Topline!D328),0)),"n/a")</f>
        <v>2.50022687171878E-2</v>
      </c>
      <c r="G328" s="76">
        <f t="array" ref="G328">IFERROR(INDEX(DATA!$P$133:$P$368,MATCH(1,(DATA!$D$133:$D$368=Topline!B328)*(DATA!$E$133:$E$368=Topline!D328),0)),"n/a")</f>
        <v>1506656.35</v>
      </c>
      <c r="H328" s="77">
        <f t="array" ref="H328">IFERROR(INDEX(DATA!$Q$133:$Q$368,MATCH(1,(DATA!$D$133:$D$368=Topline!B328)*(DATA!$E$133:$E$368=Topline!D328),0)),"n/a")</f>
        <v>2.8582344037426599E-2</v>
      </c>
      <c r="I328" s="76">
        <f t="array" ref="I328">IFERROR(INDEX(DATA!$Z$133:$Z$368,MATCH(1,(DATA!$D$133:$D$368=Topline!B328)*(DATA!$E$133:$E$368=Topline!D328),0)),"n/a")</f>
        <v>3055444.25</v>
      </c>
      <c r="J328" s="77">
        <f t="array" ref="J328">IFERROR(INDEX(DATA!$AA$133:$AA$368,MATCH(1,(DATA!$D$133:$D$368=Topline!B328)*(DATA!$E$133:$E$368=Topline!D328),0)),"n/a")</f>
        <v>3.03894246035562E-2</v>
      </c>
      <c r="K328" s="76">
        <f t="array" ref="K328">IFERROR(INDEX(DATA!$AJ$133:$AJ$368,MATCH(1,(DATA!$D$133:$D$368=Topline!B328)*(DATA!$E$133:$E$368=Topline!D328),0)),"n/a")</f>
        <v>5496434.9699999997</v>
      </c>
      <c r="L328" s="77">
        <f t="array" ref="L328">IFERROR(INDEX(DATA!$AK$133:$AK$368,MATCH(1,(DATA!$D$133:$D$368=Topline!B328)*(DATA!$E$133:$E$368=Topline!D328),0)),"n/a")</f>
        <v>8.2362325934893996E-2</v>
      </c>
      <c r="R328" s="66"/>
      <c r="S328" s="66"/>
      <c r="T328" s="66"/>
      <c r="U328" s="66"/>
      <c r="V328" s="66"/>
      <c r="W328" s="66"/>
      <c r="X328" s="66"/>
      <c r="Y328" s="66"/>
    </row>
    <row r="329" spans="1:25" x14ac:dyDescent="0.2">
      <c r="A329" s="75" t="s">
        <v>19</v>
      </c>
      <c r="B329" s="66" t="s">
        <v>20</v>
      </c>
      <c r="C329" s="66" t="s">
        <v>0</v>
      </c>
      <c r="D329" s="66" t="s">
        <v>321</v>
      </c>
      <c r="E329" s="76">
        <f t="array" ref="E329">IFERROR(INDEX(DATA!$F$133:$F$368,MATCH(1,(DATA!$D$133:$D$368=Topline!B329)*(DATA!$E$133:$E$368=Topline!D329),0)),"n/a")</f>
        <v>424283.69</v>
      </c>
      <c r="F329" s="77">
        <f t="array" ref="F329">IFERROR(INDEX(DATA!$G$133:$G$368,MATCH(1,(DATA!$D$133:$D$368=Topline!B329)*(DATA!$E$133:$E$368=Topline!D329),0)),"n/a")</f>
        <v>7.1675492774348398E-2</v>
      </c>
      <c r="G329" s="76">
        <f t="array" ref="G329">IFERROR(INDEX(DATA!$P$133:$P$368,MATCH(1,(DATA!$D$133:$D$368=Topline!B329)*(DATA!$E$133:$E$368=Topline!D329),0)),"n/a")</f>
        <v>1519942.46</v>
      </c>
      <c r="H329" s="77">
        <f t="array" ref="H329">IFERROR(INDEX(DATA!$Q$133:$Q$368,MATCH(1,(DATA!$D$133:$D$368=Topline!B329)*(DATA!$E$133:$E$368=Topline!D329),0)),"n/a")</f>
        <v>7.3034313095930795E-2</v>
      </c>
      <c r="I329" s="76">
        <f t="array" ref="I329">IFERROR(INDEX(DATA!$Z$133:$Z$368,MATCH(1,(DATA!$D$133:$D$368=Topline!B329)*(DATA!$E$133:$E$368=Topline!D329),0)),"n/a")</f>
        <v>3059558.63</v>
      </c>
      <c r="J329" s="77">
        <f t="array" ref="J329">IFERROR(INDEX(DATA!$AA$133:$AA$368,MATCH(1,(DATA!$D$133:$D$368=Topline!B329)*(DATA!$E$133:$E$368=Topline!D329),0)),"n/a")</f>
        <v>0.107442268678502</v>
      </c>
      <c r="K329" s="76">
        <f t="array" ref="K329">IFERROR(INDEX(DATA!$AJ$133:$AJ$368,MATCH(1,(DATA!$D$133:$D$368=Topline!B329)*(DATA!$E$133:$E$368=Topline!D329),0)),"n/a")</f>
        <v>5316837.21</v>
      </c>
      <c r="L329" s="77">
        <f t="array" ref="L329">IFERROR(INDEX(DATA!$AK$133:$AK$368,MATCH(1,(DATA!$D$133:$D$368=Topline!B329)*(DATA!$E$133:$E$368=Topline!D329),0)),"n/a")</f>
        <v>0.16160102010787</v>
      </c>
      <c r="R329" s="66"/>
      <c r="S329" s="66"/>
      <c r="T329" s="66"/>
      <c r="U329" s="66"/>
      <c r="V329" s="66"/>
      <c r="W329" s="66"/>
      <c r="X329" s="66"/>
      <c r="Y329" s="66"/>
    </row>
    <row r="330" spans="1:25" x14ac:dyDescent="0.2">
      <c r="A330" s="75" t="s">
        <v>19</v>
      </c>
      <c r="B330" s="66" t="s">
        <v>20</v>
      </c>
      <c r="C330" s="66" t="s">
        <v>0</v>
      </c>
      <c r="D330" s="66" t="s">
        <v>322</v>
      </c>
      <c r="E330" s="76">
        <f t="array" ref="E330">IFERROR(INDEX(DATA!$F$133:$F$368,MATCH(1,(DATA!$D$133:$D$368=Topline!B330)*(DATA!$E$133:$E$368=Topline!D330),0)),"n/a")</f>
        <v>954666.16</v>
      </c>
      <c r="F330" s="77">
        <f t="array" ref="F330">IFERROR(INDEX(DATA!$G$133:$G$368,MATCH(1,(DATA!$D$133:$D$368=Topline!B330)*(DATA!$E$133:$E$368=Topline!D330),0)),"n/a")</f>
        <v>6.52451825070028E-2</v>
      </c>
      <c r="G330" s="76">
        <f t="array" ref="G330">IFERROR(INDEX(DATA!$P$133:$P$368,MATCH(1,(DATA!$D$133:$D$368=Topline!B330)*(DATA!$E$133:$E$368=Topline!D330),0)),"n/a")</f>
        <v>3182246.29</v>
      </c>
      <c r="H330" s="77">
        <f t="array" ref="H330">IFERROR(INDEX(DATA!$Q$133:$Q$368,MATCH(1,(DATA!$D$133:$D$368=Topline!B330)*(DATA!$E$133:$E$368=Topline!D330),0)),"n/a")</f>
        <v>5.1430641520832703E-2</v>
      </c>
      <c r="I330" s="76">
        <f t="array" ref="I330">IFERROR(INDEX(DATA!$Z$133:$Z$368,MATCH(1,(DATA!$D$133:$D$368=Topline!B330)*(DATA!$E$133:$E$368=Topline!D330),0)),"n/a")</f>
        <v>6696626.4199999999</v>
      </c>
      <c r="J330" s="77">
        <f t="array" ref="J330">IFERROR(INDEX(DATA!$AA$133:$AA$368,MATCH(1,(DATA!$D$133:$D$368=Topline!B330)*(DATA!$E$133:$E$368=Topline!D330),0)),"n/a")</f>
        <v>5.4890704461742601E-2</v>
      </c>
      <c r="K330" s="76">
        <f t="array" ref="K330">IFERROR(INDEX(DATA!$AJ$133:$AJ$368,MATCH(1,(DATA!$D$133:$D$368=Topline!B330)*(DATA!$E$133:$E$368=Topline!D330),0)),"n/a")</f>
        <v>11426913.68</v>
      </c>
      <c r="L330" s="77">
        <f t="array" ref="L330">IFERROR(INDEX(DATA!$AK$133:$AK$368,MATCH(1,(DATA!$D$133:$D$368=Topline!B330)*(DATA!$E$133:$E$368=Topline!D330),0)),"n/a")</f>
        <v>7.5048621762626194E-2</v>
      </c>
      <c r="R330" s="66"/>
      <c r="S330" s="66"/>
      <c r="T330" s="66"/>
      <c r="U330" s="66"/>
      <c r="V330" s="66"/>
      <c r="W330" s="66"/>
      <c r="X330" s="66"/>
      <c r="Y330" s="66"/>
    </row>
    <row r="331" spans="1:25" x14ac:dyDescent="0.2">
      <c r="A331" s="75" t="s">
        <v>19</v>
      </c>
      <c r="B331" s="66" t="s">
        <v>20</v>
      </c>
      <c r="C331" s="66" t="s">
        <v>0</v>
      </c>
      <c r="D331" s="66" t="s">
        <v>323</v>
      </c>
      <c r="E331" s="76">
        <f t="array" ref="E331">IFERROR(INDEX(DATA!$F$133:$F$368,MATCH(1,(DATA!$D$133:$D$368=Topline!B331)*(DATA!$E$133:$E$368=Topline!D331),0)),"n/a")</f>
        <v>221057.56</v>
      </c>
      <c r="F331" s="77">
        <f t="array" ref="F331">IFERROR(INDEX(DATA!$G$133:$G$368,MATCH(1,(DATA!$D$133:$D$368=Topline!B331)*(DATA!$E$133:$E$368=Topline!D331),0)),"n/a")</f>
        <v>0.13269842219814099</v>
      </c>
      <c r="G331" s="76">
        <f t="array" ref="G331">IFERROR(INDEX(DATA!$P$133:$P$368,MATCH(1,(DATA!$D$133:$D$368=Topline!B331)*(DATA!$E$133:$E$368=Topline!D331),0)),"n/a")</f>
        <v>766986.6</v>
      </c>
      <c r="H331" s="77">
        <f t="array" ref="H331">IFERROR(INDEX(DATA!$Q$133:$Q$368,MATCH(1,(DATA!$D$133:$D$368=Topline!B331)*(DATA!$E$133:$E$368=Topline!D331),0)),"n/a")</f>
        <v>0.145886870304929</v>
      </c>
      <c r="I331" s="76">
        <f t="array" ref="I331">IFERROR(INDEX(DATA!$Z$133:$Z$368,MATCH(1,(DATA!$D$133:$D$368=Topline!B331)*(DATA!$E$133:$E$368=Topline!D331),0)),"n/a")</f>
        <v>1591559.32</v>
      </c>
      <c r="J331" s="77">
        <f t="array" ref="J331">IFERROR(INDEX(DATA!$AA$133:$AA$368,MATCH(1,(DATA!$D$133:$D$368=Topline!B331)*(DATA!$E$133:$E$368=Topline!D331),0)),"n/a")</f>
        <v>0.18924938303309299</v>
      </c>
      <c r="K331" s="76">
        <f t="array" ref="K331">IFERROR(INDEX(DATA!$AJ$133:$AJ$368,MATCH(1,(DATA!$D$133:$D$368=Topline!B331)*(DATA!$E$133:$E$368=Topline!D331),0)),"n/a")</f>
        <v>2761395.56</v>
      </c>
      <c r="L331" s="77">
        <f t="array" ref="L331">IFERROR(INDEX(DATA!$AK$133:$AK$368,MATCH(1,(DATA!$D$133:$D$368=Topline!B331)*(DATA!$E$133:$E$368=Topline!D331),0)),"n/a")</f>
        <v>0.28060662879674803</v>
      </c>
      <c r="R331" s="66"/>
      <c r="S331" s="66"/>
      <c r="T331" s="66"/>
      <c r="U331" s="66"/>
      <c r="V331" s="66"/>
      <c r="W331" s="66"/>
      <c r="X331" s="66"/>
      <c r="Y331" s="66"/>
    </row>
    <row r="332" spans="1:25" x14ac:dyDescent="0.2">
      <c r="A332" s="75" t="s">
        <v>19</v>
      </c>
      <c r="B332" s="66" t="s">
        <v>20</v>
      </c>
      <c r="C332" s="66" t="s">
        <v>0</v>
      </c>
      <c r="D332" s="66" t="s">
        <v>324</v>
      </c>
      <c r="E332" s="76">
        <f t="array" ref="E332">IFERROR(INDEX(DATA!$F$133:$F$368,MATCH(1,(DATA!$D$133:$D$368=Topline!B332)*(DATA!$E$133:$E$368=Topline!D332),0)),"n/a")</f>
        <v>223169.34</v>
      </c>
      <c r="F332" s="77">
        <f t="array" ref="F332">IFERROR(INDEX(DATA!$G$133:$G$368,MATCH(1,(DATA!$D$133:$D$368=Topline!B332)*(DATA!$E$133:$E$368=Topline!D332),0)),"n/a")</f>
        <v>0.16195190586813199</v>
      </c>
      <c r="G332" s="76">
        <f t="array" ref="G332">IFERROR(INDEX(DATA!$P$133:$P$368,MATCH(1,(DATA!$D$133:$D$368=Topline!B332)*(DATA!$E$133:$E$368=Topline!D332),0)),"n/a")</f>
        <v>729910.62</v>
      </c>
      <c r="H332" s="77">
        <f t="array" ref="H332">IFERROR(INDEX(DATA!$Q$133:$Q$368,MATCH(1,(DATA!$D$133:$D$368=Topline!B332)*(DATA!$E$133:$E$368=Topline!D332),0)),"n/a")</f>
        <v>8.3226852451244795E-2</v>
      </c>
      <c r="I332" s="76">
        <f t="array" ref="I332">IFERROR(INDEX(DATA!$Z$133:$Z$368,MATCH(1,(DATA!$D$133:$D$368=Topline!B332)*(DATA!$E$133:$E$368=Topline!D332),0)),"n/a")</f>
        <v>1434654.47</v>
      </c>
      <c r="J332" s="77">
        <f t="array" ref="J332">IFERROR(INDEX(DATA!$AA$133:$AA$368,MATCH(1,(DATA!$D$133:$D$368=Topline!B332)*(DATA!$E$133:$E$368=Topline!D332),0)),"n/a")</f>
        <v>0.116075053563306</v>
      </c>
      <c r="K332" s="76">
        <f t="array" ref="K332">IFERROR(INDEX(DATA!$AJ$133:$AJ$368,MATCH(1,(DATA!$D$133:$D$368=Topline!B332)*(DATA!$E$133:$E$368=Topline!D332),0)),"n/a")</f>
        <v>2553939.2000000002</v>
      </c>
      <c r="L332" s="77">
        <f t="array" ref="L332">IFERROR(INDEX(DATA!$AK$133:$AK$368,MATCH(1,(DATA!$D$133:$D$368=Topline!B332)*(DATA!$E$133:$E$368=Topline!D332),0)),"n/a")</f>
        <v>0.168312891045898</v>
      </c>
      <c r="R332" s="66"/>
      <c r="S332" s="66"/>
      <c r="T332" s="66"/>
      <c r="U332" s="66"/>
      <c r="V332" s="66"/>
      <c r="W332" s="66"/>
      <c r="X332" s="66"/>
      <c r="Y332" s="66"/>
    </row>
    <row r="333" spans="1:25" x14ac:dyDescent="0.2">
      <c r="A333" s="75" t="s">
        <v>19</v>
      </c>
      <c r="B333" s="66" t="s">
        <v>20</v>
      </c>
      <c r="C333" s="66" t="s">
        <v>0</v>
      </c>
      <c r="D333" s="66" t="s">
        <v>325</v>
      </c>
      <c r="E333" s="76">
        <f t="array" ref="E333">IFERROR(INDEX(DATA!$F$133:$F$368,MATCH(1,(DATA!$D$133:$D$368=Topline!B333)*(DATA!$E$133:$E$368=Topline!D333),0)),"n/a")</f>
        <v>385782.64</v>
      </c>
      <c r="F333" s="77">
        <f t="array" ref="F333">IFERROR(INDEX(DATA!$G$133:$G$368,MATCH(1,(DATA!$D$133:$D$368=Topline!B333)*(DATA!$E$133:$E$368=Topline!D333),0)),"n/a")</f>
        <v>0.20388234263577601</v>
      </c>
      <c r="G333" s="76">
        <f t="array" ref="G333">IFERROR(INDEX(DATA!$P$133:$P$368,MATCH(1,(DATA!$D$133:$D$368=Topline!B333)*(DATA!$E$133:$E$368=Topline!D333),0)),"n/a")</f>
        <v>1301988.53</v>
      </c>
      <c r="H333" s="77">
        <f t="array" ref="H333">IFERROR(INDEX(DATA!$Q$133:$Q$368,MATCH(1,(DATA!$D$133:$D$368=Topline!B333)*(DATA!$E$133:$E$368=Topline!D333),0)),"n/a")</f>
        <v>9.3695611632020503E-2</v>
      </c>
      <c r="I333" s="76">
        <f t="array" ref="I333">IFERROR(INDEX(DATA!$Z$133:$Z$368,MATCH(1,(DATA!$D$133:$D$368=Topline!B333)*(DATA!$E$133:$E$368=Topline!D333),0)),"n/a")</f>
        <v>2642581.09</v>
      </c>
      <c r="J333" s="77">
        <f t="array" ref="J333">IFERROR(INDEX(DATA!$AA$133:$AA$368,MATCH(1,(DATA!$D$133:$D$368=Topline!B333)*(DATA!$E$133:$E$368=Topline!D333),0)),"n/a")</f>
        <v>8.9088357778100299E-2</v>
      </c>
      <c r="K333" s="76">
        <f t="array" ref="K333">IFERROR(INDEX(DATA!$AJ$133:$AJ$368,MATCH(1,(DATA!$D$133:$D$368=Topline!B333)*(DATA!$E$133:$E$368=Topline!D333),0)),"n/a")</f>
        <v>4562379.8099999996</v>
      </c>
      <c r="L333" s="77">
        <f t="array" ref="L333">IFERROR(INDEX(DATA!$AK$133:$AK$368,MATCH(1,(DATA!$D$133:$D$368=Topline!B333)*(DATA!$E$133:$E$368=Topline!D333),0)),"n/a")</f>
        <v>7.1868360995509306E-2</v>
      </c>
      <c r="R333" s="66"/>
      <c r="S333" s="66"/>
      <c r="T333" s="66"/>
      <c r="U333" s="66"/>
      <c r="V333" s="66"/>
      <c r="W333" s="66"/>
      <c r="X333" s="66"/>
      <c r="Y333" s="66"/>
    </row>
    <row r="334" spans="1:25" x14ac:dyDescent="0.2">
      <c r="A334" s="75" t="s">
        <v>19</v>
      </c>
      <c r="B334" s="66" t="s">
        <v>20</v>
      </c>
      <c r="C334" s="66" t="s">
        <v>0</v>
      </c>
      <c r="D334" s="66" t="s">
        <v>326</v>
      </c>
      <c r="E334" s="76">
        <f t="array" ref="E334">IFERROR(INDEX(DATA!$F$133:$F$368,MATCH(1,(DATA!$D$133:$D$368=Topline!B334)*(DATA!$E$133:$E$368=Topline!D334),0)),"n/a")</f>
        <v>338770.54</v>
      </c>
      <c r="F334" s="77">
        <f t="array" ref="F334">IFERROR(INDEX(DATA!$G$133:$G$368,MATCH(1,(DATA!$D$133:$D$368=Topline!B334)*(DATA!$E$133:$E$368=Topline!D334),0)),"n/a")</f>
        <v>0.26010483287764002</v>
      </c>
      <c r="G334" s="76">
        <f t="array" ref="G334">IFERROR(INDEX(DATA!$P$133:$P$368,MATCH(1,(DATA!$D$133:$D$368=Topline!B334)*(DATA!$E$133:$E$368=Topline!D334),0)),"n/a")</f>
        <v>1159072.2</v>
      </c>
      <c r="H334" s="77">
        <f t="array" ref="H334">IFERROR(INDEX(DATA!$Q$133:$Q$368,MATCH(1,(DATA!$D$133:$D$368=Topline!B334)*(DATA!$E$133:$E$368=Topline!D334),0)),"n/a")</f>
        <v>0.30352015677255501</v>
      </c>
      <c r="I334" s="76">
        <f t="array" ref="I334">IFERROR(INDEX(DATA!$Z$133:$Z$368,MATCH(1,(DATA!$D$133:$D$368=Topline!B334)*(DATA!$E$133:$E$368=Topline!D334),0)),"n/a")</f>
        <v>2491403.1</v>
      </c>
      <c r="J334" s="77">
        <f t="array" ref="J334">IFERROR(INDEX(DATA!$AA$133:$AA$368,MATCH(1,(DATA!$D$133:$D$368=Topline!B334)*(DATA!$E$133:$E$368=Topline!D334),0)),"n/a")</f>
        <v>0.49158080793013698</v>
      </c>
      <c r="K334" s="76">
        <f t="array" ref="K334">IFERROR(INDEX(DATA!$AJ$133:$AJ$368,MATCH(1,(DATA!$D$133:$D$368=Topline!B334)*(DATA!$E$133:$E$368=Topline!D334),0)),"n/a")</f>
        <v>4217162.2699999996</v>
      </c>
      <c r="L334" s="77">
        <f t="array" ref="L334">IFERROR(INDEX(DATA!$AK$133:$AK$368,MATCH(1,(DATA!$D$133:$D$368=Topline!B334)*(DATA!$E$133:$E$368=Topline!D334),0)),"n/a")</f>
        <v>0.52961186328420695</v>
      </c>
      <c r="R334" s="66"/>
      <c r="S334" s="66"/>
      <c r="T334" s="66"/>
      <c r="U334" s="66"/>
      <c r="V334" s="66"/>
      <c r="W334" s="66"/>
      <c r="X334" s="66"/>
      <c r="Y334" s="66"/>
    </row>
    <row r="335" spans="1:25" x14ac:dyDescent="0.2">
      <c r="A335" s="75" t="s">
        <v>19</v>
      </c>
      <c r="B335" s="66" t="s">
        <v>20</v>
      </c>
      <c r="C335" s="66" t="s">
        <v>0</v>
      </c>
      <c r="D335" s="66" t="s">
        <v>327</v>
      </c>
      <c r="E335" s="76">
        <f t="array" ref="E335">IFERROR(INDEX(DATA!$F$133:$F$368,MATCH(1,(DATA!$D$133:$D$368=Topline!B335)*(DATA!$E$133:$E$368=Topline!D335),0)),"n/a")</f>
        <v>3262847.29</v>
      </c>
      <c r="F335" s="77">
        <f t="array" ref="F335">IFERROR(INDEX(DATA!$G$133:$G$368,MATCH(1,(DATA!$D$133:$D$368=Topline!B335)*(DATA!$E$133:$E$368=Topline!D335),0)),"n/a")</f>
        <v>0.113514765719384</v>
      </c>
      <c r="G335" s="76">
        <f t="array" ref="G335">IFERROR(INDEX(DATA!$P$133:$P$368,MATCH(1,(DATA!$D$133:$D$368=Topline!B335)*(DATA!$E$133:$E$368=Topline!D335),0)),"n/a")</f>
        <v>11027687.82</v>
      </c>
      <c r="H335" s="77">
        <f t="array" ref="H335">IFERROR(INDEX(DATA!$Q$133:$Q$368,MATCH(1,(DATA!$D$133:$D$368=Topline!B335)*(DATA!$E$133:$E$368=Topline!D335),0)),"n/a")</f>
        <v>9.3691450289891495E-2</v>
      </c>
      <c r="I335" s="76">
        <f t="array" ref="I335">IFERROR(INDEX(DATA!$Z$133:$Z$368,MATCH(1,(DATA!$D$133:$D$368=Topline!B335)*(DATA!$E$133:$E$368=Topline!D335),0)),"n/a")</f>
        <v>22795133.300000001</v>
      </c>
      <c r="J335" s="77">
        <f t="array" ref="J335">IFERROR(INDEX(DATA!$AA$133:$AA$368,MATCH(1,(DATA!$D$133:$D$368=Topline!B335)*(DATA!$E$133:$E$368=Topline!D335),0)),"n/a")</f>
        <v>0.120739621128288</v>
      </c>
      <c r="K335" s="76">
        <f t="array" ref="K335">IFERROR(INDEX(DATA!$AJ$133:$AJ$368,MATCH(1,(DATA!$D$133:$D$368=Topline!B335)*(DATA!$E$133:$E$368=Topline!D335),0)),"n/a")</f>
        <v>39510470.520000003</v>
      </c>
      <c r="L335" s="77">
        <f t="array" ref="L335">IFERROR(INDEX(DATA!$AK$133:$AK$368,MATCH(1,(DATA!$D$133:$D$368=Topline!B335)*(DATA!$E$133:$E$368=Topline!D335),0)),"n/a")</f>
        <v>0.15290147758505701</v>
      </c>
      <c r="R335" s="66"/>
      <c r="S335" s="66"/>
      <c r="T335" s="66"/>
      <c r="U335" s="66"/>
      <c r="V335" s="66"/>
      <c r="W335" s="66"/>
      <c r="X335" s="66"/>
      <c r="Y335" s="66"/>
    </row>
    <row r="336" spans="1:25" x14ac:dyDescent="0.2">
      <c r="A336" s="75"/>
      <c r="E336" s="80"/>
      <c r="F336" s="77"/>
      <c r="G336" s="81"/>
      <c r="H336" s="77"/>
      <c r="I336" s="81"/>
      <c r="J336" s="82"/>
      <c r="K336" s="81"/>
      <c r="L336" s="77"/>
      <c r="R336" s="66"/>
      <c r="S336" s="66"/>
      <c r="T336" s="66"/>
      <c r="U336" s="66"/>
      <c r="V336" s="66"/>
      <c r="W336" s="66"/>
      <c r="X336" s="66"/>
      <c r="Y336" s="66"/>
    </row>
    <row r="337" spans="1:25" x14ac:dyDescent="0.2">
      <c r="A337" s="75" t="s">
        <v>19</v>
      </c>
      <c r="B337" s="66" t="s">
        <v>20</v>
      </c>
      <c r="C337" s="66" t="s">
        <v>9</v>
      </c>
      <c r="D337" s="66" t="s">
        <v>319</v>
      </c>
      <c r="E337" s="86">
        <f t="array" ref="E337">IFERROR(INDEX(DATA!$H$133:$H$368,MATCH(1,(DATA!$D$133:$D$368=Topline!B337)*(DATA!$E$133:$E$368=Topline!D337),0)),"n/a")</f>
        <v>17561.849999999999</v>
      </c>
      <c r="F337" s="77">
        <f t="array" ref="F337">IFERROR(INDEX(DATA!$I$133:$I$368,MATCH(1,(DATA!$D$133:$D$368=Topline!B337)*(DATA!$E$133:$E$368=Topline!D337),0)),"n/a")</f>
        <v>0.16447543785897001</v>
      </c>
      <c r="G337" s="86">
        <f t="array" ref="G337">IFERROR(INDEX(DATA!$R$133:$R$368,MATCH(1,(DATA!$D$133:$D$368=Topline!B337)*(DATA!$E$133:$E$368=Topline!D337),0)),"n/a")</f>
        <v>56343.95</v>
      </c>
      <c r="H337" s="77">
        <f t="array" ref="H337">IFERROR(INDEX(DATA!$S$133:$S$368,MATCH(1,(DATA!$D$133:$D$368=Topline!B337)*(DATA!$E$133:$E$368=Topline!D337),0)),"n/a")</f>
        <v>8.2810767388810005E-2</v>
      </c>
      <c r="I337" s="86">
        <f t="array" ref="I337">IFERROR(INDEX(DATA!$AB$133:$AB$368,MATCH(1,(DATA!$D$133:$D$368=Topline!B337)*(DATA!$E$133:$E$368=Topline!D337),0)),"n/a")</f>
        <v>117884.3</v>
      </c>
      <c r="J337" s="77">
        <f t="array" ref="J337">IFERROR(INDEX(DATA!$AC$133:$AC$368,MATCH(1,(DATA!$D$133:$D$368=Topline!B337)*(DATA!$E$133:$E$368=Topline!D337),0)),"n/a")</f>
        <v>0.11595407753306999</v>
      </c>
      <c r="K337" s="86">
        <f t="array" ref="K337">IFERROR(INDEX(DATA!$AL$133:$AL$368,MATCH(1,(DATA!$D$133:$D$368=Topline!B337)*(DATA!$E$133:$E$368=Topline!D337),0)),"n/a")</f>
        <v>209517.91</v>
      </c>
      <c r="L337" s="77">
        <f t="array" ref="L337">IFERROR(INDEX(DATA!$AM$133:$AM$368,MATCH(1,(DATA!$D$133:$D$368=Topline!B337)*(DATA!$E$133:$E$368=Topline!D337),0)),"n/a")</f>
        <v>0.163797396804991</v>
      </c>
      <c r="R337" s="66"/>
      <c r="S337" s="66"/>
      <c r="T337" s="66"/>
      <c r="U337" s="66"/>
      <c r="V337" s="66"/>
      <c r="W337" s="66"/>
      <c r="X337" s="66"/>
      <c r="Y337" s="66"/>
    </row>
    <row r="338" spans="1:25" x14ac:dyDescent="0.2">
      <c r="A338" s="75" t="s">
        <v>19</v>
      </c>
      <c r="B338" s="66" t="s">
        <v>20</v>
      </c>
      <c r="C338" s="66" t="s">
        <v>9</v>
      </c>
      <c r="D338" s="66" t="s">
        <v>320</v>
      </c>
      <c r="E338" s="86">
        <f t="array" ref="E338">IFERROR(INDEX(DATA!$H$133:$H$368,MATCH(1,(DATA!$D$133:$D$368=Topline!B338)*(DATA!$E$133:$E$368=Topline!D338),0)),"n/a")</f>
        <v>38143.72</v>
      </c>
      <c r="F338" s="77">
        <f t="array" ref="F338">IFERROR(INDEX(DATA!$I$133:$I$368,MATCH(1,(DATA!$D$133:$D$368=Topline!B338)*(DATA!$E$133:$E$368=Topline!D338),0)),"n/a")</f>
        <v>5.4074787243567402E-2</v>
      </c>
      <c r="G338" s="86">
        <f t="array" ref="G338">IFERROR(INDEX(DATA!$R$133:$R$368,MATCH(1,(DATA!$D$133:$D$368=Topline!B338)*(DATA!$E$133:$E$368=Topline!D338),0)),"n/a")</f>
        <v>127731.16</v>
      </c>
      <c r="H338" s="77">
        <f t="array" ref="H338">IFERROR(INDEX(DATA!$S$133:$S$368,MATCH(1,(DATA!$D$133:$D$368=Topline!B338)*(DATA!$E$133:$E$368=Topline!D338),0)),"n/a")</f>
        <v>3.7591198629121601E-2</v>
      </c>
      <c r="I338" s="86">
        <f t="array" ref="I338">IFERROR(INDEX(DATA!$AB$133:$AB$368,MATCH(1,(DATA!$D$133:$D$368=Topline!B338)*(DATA!$E$133:$E$368=Topline!D338),0)),"n/a")</f>
        <v>254805.27</v>
      </c>
      <c r="J338" s="77">
        <f t="array" ref="J338">IFERROR(INDEX(DATA!$AC$133:$AC$368,MATCH(1,(DATA!$D$133:$D$368=Topline!B338)*(DATA!$E$133:$E$368=Topline!D338),0)),"n/a")</f>
        <v>3.3341317095232303E-2</v>
      </c>
      <c r="K338" s="86">
        <f t="array" ref="K338">IFERROR(INDEX(DATA!$AL$133:$AL$368,MATCH(1,(DATA!$D$133:$D$368=Topline!B338)*(DATA!$E$133:$E$368=Topline!D338),0)),"n/a")</f>
        <v>450812.34</v>
      </c>
      <c r="L338" s="77">
        <f t="array" ref="L338">IFERROR(INDEX(DATA!$AM$133:$AM$368,MATCH(1,(DATA!$D$133:$D$368=Topline!B338)*(DATA!$E$133:$E$368=Topline!D338),0)),"n/a")</f>
        <v>5.06723443060643E-2</v>
      </c>
      <c r="R338" s="66"/>
      <c r="S338" s="66"/>
      <c r="T338" s="66"/>
      <c r="U338" s="66"/>
      <c r="V338" s="66"/>
      <c r="W338" s="66"/>
      <c r="X338" s="66"/>
      <c r="Y338" s="66"/>
    </row>
    <row r="339" spans="1:25" x14ac:dyDescent="0.2">
      <c r="A339" s="75" t="s">
        <v>19</v>
      </c>
      <c r="B339" s="66" t="s">
        <v>20</v>
      </c>
      <c r="C339" s="66" t="s">
        <v>9</v>
      </c>
      <c r="D339" s="66" t="s">
        <v>321</v>
      </c>
      <c r="E339" s="86">
        <f t="array" ref="E339">IFERROR(INDEX(DATA!$H$133:$H$368,MATCH(1,(DATA!$D$133:$D$368=Topline!B339)*(DATA!$E$133:$E$368=Topline!D339),0)),"n/a")</f>
        <v>42935.11</v>
      </c>
      <c r="F339" s="77">
        <f t="array" ref="F339">IFERROR(INDEX(DATA!$I$133:$I$368,MATCH(1,(DATA!$D$133:$D$368=Topline!B339)*(DATA!$E$133:$E$368=Topline!D339),0)),"n/a")</f>
        <v>0.13784340601095699</v>
      </c>
      <c r="G339" s="86">
        <f t="array" ref="G339">IFERROR(INDEX(DATA!$R$133:$R$368,MATCH(1,(DATA!$D$133:$D$368=Topline!B339)*(DATA!$E$133:$E$368=Topline!D339),0)),"n/a")</f>
        <v>152788.57</v>
      </c>
      <c r="H339" s="77">
        <f t="array" ref="H339">IFERROR(INDEX(DATA!$S$133:$S$368,MATCH(1,(DATA!$D$133:$D$368=Topline!B339)*(DATA!$E$133:$E$368=Topline!D339),0)),"n/a")</f>
        <v>0.12551167466861199</v>
      </c>
      <c r="I339" s="86">
        <f t="array" ref="I339">IFERROR(INDEX(DATA!$AB$133:$AB$368,MATCH(1,(DATA!$D$133:$D$368=Topline!B339)*(DATA!$E$133:$E$368=Topline!D339),0)),"n/a")</f>
        <v>305757.21999999997</v>
      </c>
      <c r="J339" s="77">
        <f t="array" ref="J339">IFERROR(INDEX(DATA!$AC$133:$AC$368,MATCH(1,(DATA!$D$133:$D$368=Topline!B339)*(DATA!$E$133:$E$368=Topline!D339),0)),"n/a")</f>
        <v>0.14190937378832499</v>
      </c>
      <c r="K339" s="86">
        <f t="array" ref="K339">IFERROR(INDEX(DATA!$AL$133:$AL$368,MATCH(1,(DATA!$D$133:$D$368=Topline!B339)*(DATA!$E$133:$E$368=Topline!D339),0)),"n/a")</f>
        <v>525119.32999999996</v>
      </c>
      <c r="L339" s="77">
        <f t="array" ref="L339">IFERROR(INDEX(DATA!$AM$133:$AM$368,MATCH(1,(DATA!$D$133:$D$368=Topline!B339)*(DATA!$E$133:$E$368=Topline!D339),0)),"n/a")</f>
        <v>0.232123961326763</v>
      </c>
      <c r="R339" s="66"/>
      <c r="S339" s="66"/>
      <c r="T339" s="66"/>
      <c r="U339" s="66"/>
      <c r="V339" s="66"/>
      <c r="W339" s="66"/>
      <c r="X339" s="66"/>
      <c r="Y339" s="66"/>
    </row>
    <row r="340" spans="1:25" x14ac:dyDescent="0.2">
      <c r="A340" s="75" t="s">
        <v>19</v>
      </c>
      <c r="B340" s="66" t="s">
        <v>20</v>
      </c>
      <c r="C340" s="66" t="s">
        <v>9</v>
      </c>
      <c r="D340" s="66" t="s">
        <v>322</v>
      </c>
      <c r="E340" s="86">
        <f t="array" ref="E340">IFERROR(INDEX(DATA!$H$133:$H$368,MATCH(1,(DATA!$D$133:$D$368=Topline!B340)*(DATA!$E$133:$E$368=Topline!D340),0)),"n/a")</f>
        <v>120952.02</v>
      </c>
      <c r="F340" s="77">
        <f t="array" ref="F340">IFERROR(INDEX(DATA!$I$133:$I$368,MATCH(1,(DATA!$D$133:$D$368=Topline!B340)*(DATA!$E$133:$E$368=Topline!D340),0)),"n/a")</f>
        <v>0.126989937950899</v>
      </c>
      <c r="G340" s="86">
        <f t="array" ref="G340">IFERROR(INDEX(DATA!$R$133:$R$368,MATCH(1,(DATA!$D$133:$D$368=Topline!B340)*(DATA!$E$133:$E$368=Topline!D340),0)),"n/a")</f>
        <v>401042.12</v>
      </c>
      <c r="H340" s="77">
        <f t="array" ref="H340">IFERROR(INDEX(DATA!$S$133:$S$368,MATCH(1,(DATA!$D$133:$D$368=Topline!B340)*(DATA!$E$133:$E$368=Topline!D340),0)),"n/a")</f>
        <v>0.11364033644844999</v>
      </c>
      <c r="I340" s="86">
        <f t="array" ref="I340">IFERROR(INDEX(DATA!$AB$133:$AB$368,MATCH(1,(DATA!$D$133:$D$368=Topline!B340)*(DATA!$E$133:$E$368=Topline!D340),0)),"n/a")</f>
        <v>815858.39</v>
      </c>
      <c r="J340" s="77">
        <f t="array" ref="J340">IFERROR(INDEX(DATA!$AC$133:$AC$368,MATCH(1,(DATA!$D$133:$D$368=Topline!B340)*(DATA!$E$133:$E$368=Topline!D340),0)),"n/a")</f>
        <v>0.104076231616612</v>
      </c>
      <c r="K340" s="86">
        <f t="array" ref="K340">IFERROR(INDEX(DATA!$AL$133:$AL$368,MATCH(1,(DATA!$D$133:$D$368=Topline!B340)*(DATA!$E$133:$E$368=Topline!D340),0)),"n/a")</f>
        <v>1437596.56</v>
      </c>
      <c r="L340" s="77">
        <f t="array" ref="L340">IFERROR(INDEX(DATA!$AM$133:$AM$368,MATCH(1,(DATA!$D$133:$D$368=Topline!B340)*(DATA!$E$133:$E$368=Topline!D340),0)),"n/a")</f>
        <v>0.24323369351249899</v>
      </c>
      <c r="R340" s="66"/>
      <c r="S340" s="66"/>
      <c r="T340" s="66"/>
      <c r="U340" s="66"/>
      <c r="V340" s="66"/>
      <c r="W340" s="66"/>
      <c r="X340" s="66"/>
      <c r="Y340" s="66"/>
    </row>
    <row r="341" spans="1:25" x14ac:dyDescent="0.2">
      <c r="A341" s="75" t="s">
        <v>19</v>
      </c>
      <c r="B341" s="66" t="s">
        <v>20</v>
      </c>
      <c r="C341" s="66" t="s">
        <v>9</v>
      </c>
      <c r="D341" s="66" t="s">
        <v>323</v>
      </c>
      <c r="E341" s="86">
        <f t="array" ref="E341">IFERROR(INDEX(DATA!$H$133:$H$368,MATCH(1,(DATA!$D$133:$D$368=Topline!B341)*(DATA!$E$133:$E$368=Topline!D341),0)),"n/a")</f>
        <v>16436.13</v>
      </c>
      <c r="F341" s="77">
        <f t="array" ref="F341">IFERROR(INDEX(DATA!$I$133:$I$368,MATCH(1,(DATA!$D$133:$D$368=Topline!B341)*(DATA!$E$133:$E$368=Topline!D341),0)),"n/a")</f>
        <v>0.12016686510465199</v>
      </c>
      <c r="G341" s="86">
        <f t="array" ref="G341">IFERROR(INDEX(DATA!$R$133:$R$368,MATCH(1,(DATA!$D$133:$D$368=Topline!B341)*(DATA!$E$133:$E$368=Topline!D341),0)),"n/a")</f>
        <v>57112.61</v>
      </c>
      <c r="H341" s="77">
        <f t="array" ref="H341">IFERROR(INDEX(DATA!$S$133:$S$368,MATCH(1,(DATA!$D$133:$D$368=Topline!B341)*(DATA!$E$133:$E$368=Topline!D341),0)),"n/a")</f>
        <v>0.108665188125731</v>
      </c>
      <c r="I341" s="86">
        <f t="array" ref="I341">IFERROR(INDEX(DATA!$AB$133:$AB$368,MATCH(1,(DATA!$D$133:$D$368=Topline!B341)*(DATA!$E$133:$E$368=Topline!D341),0)),"n/a")</f>
        <v>117624.78</v>
      </c>
      <c r="J341" s="77">
        <f t="array" ref="J341">IFERROR(INDEX(DATA!$AC$133:$AC$368,MATCH(1,(DATA!$D$133:$D$368=Topline!B341)*(DATA!$E$133:$E$368=Topline!D341),0)),"n/a")</f>
        <v>0.12489370272568601</v>
      </c>
      <c r="K341" s="86">
        <f t="array" ref="K341">IFERROR(INDEX(DATA!$AL$133:$AL$368,MATCH(1,(DATA!$D$133:$D$368=Topline!B341)*(DATA!$E$133:$E$368=Topline!D341),0)),"n/a")</f>
        <v>203013.61</v>
      </c>
      <c r="L341" s="77">
        <f t="array" ref="L341">IFERROR(INDEX(DATA!$AM$133:$AM$368,MATCH(1,(DATA!$D$133:$D$368=Topline!B341)*(DATA!$E$133:$E$368=Topline!D341),0)),"n/a")</f>
        <v>0.20697560158349401</v>
      </c>
      <c r="R341" s="66"/>
      <c r="S341" s="66"/>
      <c r="T341" s="66"/>
      <c r="U341" s="66"/>
      <c r="V341" s="66"/>
      <c r="W341" s="66"/>
      <c r="X341" s="66"/>
      <c r="Y341" s="66"/>
    </row>
    <row r="342" spans="1:25" x14ac:dyDescent="0.2">
      <c r="A342" s="75" t="s">
        <v>19</v>
      </c>
      <c r="B342" s="66" t="s">
        <v>20</v>
      </c>
      <c r="C342" s="66" t="s">
        <v>9</v>
      </c>
      <c r="D342" s="66" t="s">
        <v>324</v>
      </c>
      <c r="E342" s="86">
        <f t="array" ref="E342">IFERROR(INDEX(DATA!$H$133:$H$368,MATCH(1,(DATA!$D$133:$D$368=Topline!B342)*(DATA!$E$133:$E$368=Topline!D342),0)),"n/a")</f>
        <v>20972.73</v>
      </c>
      <c r="F342" s="77">
        <f t="array" ref="F342">IFERROR(INDEX(DATA!$I$133:$I$368,MATCH(1,(DATA!$D$133:$D$368=Topline!B342)*(DATA!$E$133:$E$368=Topline!D342),0)),"n/a")</f>
        <v>0.110206909913434</v>
      </c>
      <c r="G342" s="86">
        <f t="array" ref="G342">IFERROR(INDEX(DATA!$R$133:$R$368,MATCH(1,(DATA!$D$133:$D$368=Topline!B342)*(DATA!$E$133:$E$368=Topline!D342),0)),"n/a")</f>
        <v>66441.62</v>
      </c>
      <c r="H342" s="77">
        <f t="array" ref="H342">IFERROR(INDEX(DATA!$S$133:$S$368,MATCH(1,(DATA!$D$133:$D$368=Topline!B342)*(DATA!$E$133:$E$368=Topline!D342),0)),"n/a")</f>
        <v>-4.3435278737306501E-3</v>
      </c>
      <c r="I342" s="86">
        <f t="array" ref="I342">IFERROR(INDEX(DATA!$AB$133:$AB$368,MATCH(1,(DATA!$D$133:$D$368=Topline!B342)*(DATA!$E$133:$E$368=Topline!D342),0)),"n/a")</f>
        <v>133051.12</v>
      </c>
      <c r="J342" s="77">
        <f t="array" ref="J342">IFERROR(INDEX(DATA!$AC$133:$AC$368,MATCH(1,(DATA!$D$133:$D$368=Topline!B342)*(DATA!$E$133:$E$368=Topline!D342),0)),"n/a")</f>
        <v>3.8819459859471299E-3</v>
      </c>
      <c r="K342" s="86">
        <f t="array" ref="K342">IFERROR(INDEX(DATA!$AL$133:$AL$368,MATCH(1,(DATA!$D$133:$D$368=Topline!B342)*(DATA!$E$133:$E$368=Topline!D342),0)),"n/a")</f>
        <v>245802.68</v>
      </c>
      <c r="L342" s="77">
        <f t="array" ref="L342">IFERROR(INDEX(DATA!$AM$133:$AM$368,MATCH(1,(DATA!$D$133:$D$368=Topline!B342)*(DATA!$E$133:$E$368=Topline!D342),0)),"n/a")</f>
        <v>0.127914632935932</v>
      </c>
      <c r="R342" s="66"/>
      <c r="S342" s="66"/>
      <c r="T342" s="66"/>
      <c r="U342" s="66"/>
      <c r="V342" s="66"/>
      <c r="W342" s="66"/>
      <c r="X342" s="66"/>
      <c r="Y342" s="66"/>
    </row>
    <row r="343" spans="1:25" x14ac:dyDescent="0.2">
      <c r="A343" s="75" t="s">
        <v>19</v>
      </c>
      <c r="B343" s="66" t="s">
        <v>20</v>
      </c>
      <c r="C343" s="66" t="s">
        <v>9</v>
      </c>
      <c r="D343" s="66" t="s">
        <v>325</v>
      </c>
      <c r="E343" s="86">
        <f t="array" ref="E343">IFERROR(INDEX(DATA!$H$133:$H$368,MATCH(1,(DATA!$D$133:$D$368=Topline!B343)*(DATA!$E$133:$E$368=Topline!D343),0)),"n/a")</f>
        <v>24703.13</v>
      </c>
      <c r="F343" s="77">
        <f t="array" ref="F343">IFERROR(INDEX(DATA!$I$133:$I$368,MATCH(1,(DATA!$D$133:$D$368=Topline!B343)*(DATA!$E$133:$E$368=Topline!D343),0)),"n/a")</f>
        <v>0.23831109752093399</v>
      </c>
      <c r="G343" s="86">
        <f t="array" ref="G343">IFERROR(INDEX(DATA!$R$133:$R$368,MATCH(1,(DATA!$D$133:$D$368=Topline!B343)*(DATA!$E$133:$E$368=Topline!D343),0)),"n/a")</f>
        <v>83329.13</v>
      </c>
      <c r="H343" s="77">
        <f t="array" ref="H343">IFERROR(INDEX(DATA!$S$133:$S$368,MATCH(1,(DATA!$D$133:$D$368=Topline!B343)*(DATA!$E$133:$E$368=Topline!D343),0)),"n/a")</f>
        <v>0.123205605384218</v>
      </c>
      <c r="I343" s="86">
        <f t="array" ref="I343">IFERROR(INDEX(DATA!$AB$133:$AB$368,MATCH(1,(DATA!$D$133:$D$368=Topline!B343)*(DATA!$E$133:$E$368=Topline!D343),0)),"n/a")</f>
        <v>170391.34</v>
      </c>
      <c r="J343" s="77">
        <f t="array" ref="J343">IFERROR(INDEX(DATA!$AC$133:$AC$368,MATCH(1,(DATA!$D$133:$D$368=Topline!B343)*(DATA!$E$133:$E$368=Topline!D343),0)),"n/a")</f>
        <v>0.122145487893022</v>
      </c>
      <c r="K343" s="86">
        <f t="array" ref="K343">IFERROR(INDEX(DATA!$AL$133:$AL$368,MATCH(1,(DATA!$D$133:$D$368=Topline!B343)*(DATA!$E$133:$E$368=Topline!D343),0)),"n/a")</f>
        <v>291842.21999999997</v>
      </c>
      <c r="L343" s="77">
        <f t="array" ref="L343">IFERROR(INDEX(DATA!$AM$133:$AM$368,MATCH(1,(DATA!$D$133:$D$368=Topline!B343)*(DATA!$E$133:$E$368=Topline!D343),0)),"n/a")</f>
        <v>9.1424914994861495E-2</v>
      </c>
      <c r="R343" s="66"/>
      <c r="S343" s="66"/>
      <c r="T343" s="66"/>
      <c r="U343" s="66"/>
      <c r="V343" s="66"/>
      <c r="W343" s="66"/>
      <c r="X343" s="66"/>
      <c r="Y343" s="66"/>
    </row>
    <row r="344" spans="1:25" x14ac:dyDescent="0.2">
      <c r="A344" s="75" t="s">
        <v>19</v>
      </c>
      <c r="B344" s="66" t="s">
        <v>20</v>
      </c>
      <c r="C344" s="66" t="s">
        <v>9</v>
      </c>
      <c r="D344" s="66" t="s">
        <v>326</v>
      </c>
      <c r="E344" s="86">
        <f t="array" ref="E344">IFERROR(INDEX(DATA!$H$133:$H$368,MATCH(1,(DATA!$D$133:$D$368=Topline!B344)*(DATA!$E$133:$E$368=Topline!D344),0)),"n/a")</f>
        <v>23342.19</v>
      </c>
      <c r="F344" s="77">
        <f t="array" ref="F344">IFERROR(INDEX(DATA!$I$133:$I$368,MATCH(1,(DATA!$D$133:$D$368=Topline!B344)*(DATA!$E$133:$E$368=Topline!D344),0)),"n/a")</f>
        <v>0.15947148161486199</v>
      </c>
      <c r="G344" s="86">
        <f t="array" ref="G344">IFERROR(INDEX(DATA!$R$133:$R$368,MATCH(1,(DATA!$D$133:$D$368=Topline!B344)*(DATA!$E$133:$E$368=Topline!D344),0)),"n/a")</f>
        <v>81370.83</v>
      </c>
      <c r="H344" s="77">
        <f t="array" ref="H344">IFERROR(INDEX(DATA!$S$133:$S$368,MATCH(1,(DATA!$D$133:$D$368=Topline!B344)*(DATA!$E$133:$E$368=Topline!D344),0)),"n/a")</f>
        <v>0.20072166516866999</v>
      </c>
      <c r="I344" s="86">
        <f t="array" ref="I344">IFERROR(INDEX(DATA!$AB$133:$AB$368,MATCH(1,(DATA!$D$133:$D$368=Topline!B344)*(DATA!$E$133:$E$368=Topline!D344),0)),"n/a")</f>
        <v>174888.64</v>
      </c>
      <c r="J344" s="77">
        <f t="array" ref="J344">IFERROR(INDEX(DATA!$AC$133:$AC$368,MATCH(1,(DATA!$D$133:$D$368=Topline!B344)*(DATA!$E$133:$E$368=Topline!D344),0)),"n/a")</f>
        <v>0.343099713008025</v>
      </c>
      <c r="K344" s="86">
        <f t="array" ref="K344">IFERROR(INDEX(DATA!$AL$133:$AL$368,MATCH(1,(DATA!$D$133:$D$368=Topline!B344)*(DATA!$E$133:$E$368=Topline!D344),0)),"n/a")</f>
        <v>301331.88</v>
      </c>
      <c r="L344" s="77">
        <f t="array" ref="L344">IFERROR(INDEX(DATA!$AM$133:$AM$368,MATCH(1,(DATA!$D$133:$D$368=Topline!B344)*(DATA!$E$133:$E$368=Topline!D344),0)),"n/a")</f>
        <v>0.38921764893357103</v>
      </c>
      <c r="R344" s="66"/>
      <c r="S344" s="66"/>
      <c r="T344" s="66"/>
      <c r="U344" s="66"/>
      <c r="V344" s="66"/>
      <c r="W344" s="66"/>
      <c r="X344" s="66"/>
      <c r="Y344" s="66"/>
    </row>
    <row r="345" spans="1:25" x14ac:dyDescent="0.2">
      <c r="A345" s="75" t="s">
        <v>19</v>
      </c>
      <c r="B345" s="66" t="s">
        <v>20</v>
      </c>
      <c r="C345" s="66" t="s">
        <v>9</v>
      </c>
      <c r="D345" s="66" t="s">
        <v>327</v>
      </c>
      <c r="E345" s="86">
        <f t="array" ref="E345">IFERROR(INDEX(DATA!$H$133:$H$368,MATCH(1,(DATA!$D$133:$D$368=Topline!B345)*(DATA!$E$133:$E$368=Topline!D345),0)),"n/a")</f>
        <v>305046.96999999997</v>
      </c>
      <c r="F345" s="77">
        <f t="array" ref="F345">IFERROR(INDEX(DATA!$I$133:$I$368,MATCH(1,(DATA!$D$133:$D$368=Topline!B345)*(DATA!$E$133:$E$368=Topline!D345),0)),"n/a")</f>
        <v>0.12993106555650699</v>
      </c>
      <c r="G345" s="86">
        <f t="array" ref="G345">IFERROR(INDEX(DATA!$R$133:$R$368,MATCH(1,(DATA!$D$133:$D$368=Topline!B345)*(DATA!$E$133:$E$368=Topline!D345),0)),"n/a")</f>
        <v>1026160.1</v>
      </c>
      <c r="H345" s="77">
        <f t="array" ref="H345">IFERROR(INDEX(DATA!$S$133:$S$368,MATCH(1,(DATA!$D$133:$D$368=Topline!B345)*(DATA!$E$133:$E$368=Topline!D345),0)),"n/a")</f>
        <v>0.101964407936239</v>
      </c>
      <c r="I345" s="86">
        <f t="array" ref="I345">IFERROR(INDEX(DATA!$AB$133:$AB$368,MATCH(1,(DATA!$D$133:$D$368=Topline!B345)*(DATA!$E$133:$E$368=Topline!D345),0)),"n/a")</f>
        <v>2090261</v>
      </c>
      <c r="J345" s="77">
        <f t="array" ref="J345">IFERROR(INDEX(DATA!$AC$133:$AC$368,MATCH(1,(DATA!$D$133:$D$368=Topline!B345)*(DATA!$E$133:$E$368=Topline!D345),0)),"n/a")</f>
        <v>0.112972572309705</v>
      </c>
      <c r="K345" s="86">
        <f t="array" ref="K345">IFERROR(INDEX(DATA!$AL$133:$AL$368,MATCH(1,(DATA!$D$133:$D$368=Topline!B345)*(DATA!$E$133:$E$368=Topline!D345),0)),"n/a")</f>
        <v>3665036.67</v>
      </c>
      <c r="L345" s="77">
        <f t="array" ref="L345">IFERROR(INDEX(DATA!$AM$133:$AM$368,MATCH(1,(DATA!$D$133:$D$368=Topline!B345)*(DATA!$E$133:$E$368=Topline!D345),0)),"n/a")</f>
        <v>0.19691985668443801</v>
      </c>
      <c r="R345" s="66"/>
      <c r="S345" s="66"/>
      <c r="T345" s="66"/>
      <c r="U345" s="66"/>
      <c r="V345" s="66"/>
      <c r="W345" s="66"/>
      <c r="X345" s="66"/>
      <c r="Y345" s="66"/>
    </row>
    <row r="346" spans="1:25" x14ac:dyDescent="0.2">
      <c r="A346" s="75"/>
      <c r="E346" s="80"/>
      <c r="F346" s="77"/>
      <c r="G346" s="81"/>
      <c r="H346" s="77"/>
      <c r="I346" s="81"/>
      <c r="J346" s="82"/>
      <c r="K346" s="81"/>
      <c r="L346" s="77"/>
      <c r="R346" s="66"/>
      <c r="S346" s="66"/>
      <c r="T346" s="66"/>
      <c r="U346" s="66"/>
      <c r="V346" s="66"/>
      <c r="W346" s="66"/>
      <c r="X346" s="66"/>
      <c r="Y346" s="66"/>
    </row>
    <row r="347" spans="1:25" x14ac:dyDescent="0.2">
      <c r="A347" s="75" t="s">
        <v>19</v>
      </c>
      <c r="B347" s="66" t="s">
        <v>20</v>
      </c>
      <c r="C347" s="66" t="s">
        <v>25</v>
      </c>
      <c r="D347" s="66" t="s">
        <v>319</v>
      </c>
      <c r="E347" s="86">
        <f t="array" ref="E347">IFERROR(INDEX(DATA!$J$133:$J$368,MATCH(1,(DATA!$D$133:$D$368=Topline!B347)*(DATA!$E$133:$E$368=Topline!D347),0)),"n/a")</f>
        <v>64470.19</v>
      </c>
      <c r="F347" s="77">
        <f t="array" ref="F347">IFERROR(INDEX(DATA!$K$133:$K$368,MATCH(1,(DATA!$D$133:$D$368=Topline!B347)*(DATA!$E$133:$E$368=Topline!D347),0)),"n/a")</f>
        <v>0.17721949135210999</v>
      </c>
      <c r="G347" s="86">
        <f t="array" ref="G347">IFERROR(INDEX(DATA!$T$133:$T$368,MATCH(1,(DATA!$D$133:$D$368=Topline!B347)*(DATA!$E$133:$E$368=Topline!D347),0)),"n/a")</f>
        <v>210067.72</v>
      </c>
      <c r="H347" s="77">
        <f t="array" ref="H347">IFERROR(INDEX(DATA!$U$133:$U$368,MATCH(1,(DATA!$D$133:$D$368=Topline!B347)*(DATA!$E$133:$E$368=Topline!D347),0)),"n/a")</f>
        <v>0.12541147985742301</v>
      </c>
      <c r="I347" s="86">
        <f t="array" ref="I347">IFERROR(INDEX(DATA!$AD$133:$AD$368,MATCH(1,(DATA!$D$133:$D$368=Topline!B347)*(DATA!$E$133:$E$368=Topline!D347),0)),"n/a")</f>
        <v>438434.16</v>
      </c>
      <c r="J347" s="77">
        <f t="array" ref="J347">IFERROR(INDEX(DATA!$AE$133:$AE$368,MATCH(1,(DATA!$D$133:$D$368=Topline!B347)*(DATA!$E$133:$E$368=Topline!D347),0)),"n/a")</f>
        <v>0.13429166094369199</v>
      </c>
      <c r="K347" s="86">
        <f t="array" ref="K347">IFERROR(INDEX(DATA!$AN$133:$AN$368,MATCH(1,(DATA!$D$133:$D$368=Topline!B347)*(DATA!$E$133:$E$368=Topline!D347),0)),"n/a")</f>
        <v>768526.55</v>
      </c>
      <c r="L347" s="77">
        <f t="array" ref="L347">IFERROR(INDEX(DATA!$AO$133:$AO$368,MATCH(1,(DATA!$D$133:$D$368=Topline!B347)*(DATA!$E$133:$E$368=Topline!D347),0)),"n/a")</f>
        <v>0.150933335002641</v>
      </c>
      <c r="R347" s="66"/>
      <c r="S347" s="66"/>
      <c r="T347" s="66"/>
      <c r="U347" s="66"/>
      <c r="V347" s="66"/>
      <c r="W347" s="66"/>
      <c r="X347" s="66"/>
      <c r="Y347" s="66"/>
    </row>
    <row r="348" spans="1:25" x14ac:dyDescent="0.2">
      <c r="A348" s="75" t="s">
        <v>19</v>
      </c>
      <c r="B348" s="66" t="s">
        <v>20</v>
      </c>
      <c r="C348" s="66" t="s">
        <v>25</v>
      </c>
      <c r="D348" s="66" t="s">
        <v>320</v>
      </c>
      <c r="E348" s="86">
        <f t="array" ref="E348">IFERROR(INDEX(DATA!$J$133:$J$368,MATCH(1,(DATA!$D$133:$D$368=Topline!B348)*(DATA!$E$133:$E$368=Topline!D348),0)),"n/a")</f>
        <v>136660.35999999999</v>
      </c>
      <c r="F348" s="77">
        <f t="array" ref="F348">IFERROR(INDEX(DATA!$K$133:$K$368,MATCH(1,(DATA!$D$133:$D$368=Topline!B348)*(DATA!$E$133:$E$368=Topline!D348),0)),"n/a")</f>
        <v>5.3450322077750897E-2</v>
      </c>
      <c r="G348" s="86">
        <f t="array" ref="G348">IFERROR(INDEX(DATA!$T$133:$T$368,MATCH(1,(DATA!$D$133:$D$368=Topline!B348)*(DATA!$E$133:$E$368=Topline!D348),0)),"n/a")</f>
        <v>460670.92</v>
      </c>
      <c r="H348" s="77">
        <f t="array" ref="H348">IFERROR(INDEX(DATA!$U$133:$U$368,MATCH(1,(DATA!$D$133:$D$368=Topline!B348)*(DATA!$E$133:$E$368=Topline!D348),0)),"n/a")</f>
        <v>3.2147706053111701E-2</v>
      </c>
      <c r="I348" s="86">
        <f t="array" ref="I348">IFERROR(INDEX(DATA!$AD$133:$AD$368,MATCH(1,(DATA!$D$133:$D$368=Topline!B348)*(DATA!$E$133:$E$368=Topline!D348),0)),"n/a")</f>
        <v>917925.95</v>
      </c>
      <c r="J348" s="77">
        <f t="array" ref="J348">IFERROR(INDEX(DATA!$AE$133:$AE$368,MATCH(1,(DATA!$D$133:$D$368=Topline!B348)*(DATA!$E$133:$E$368=Topline!D348),0)),"n/a")</f>
        <v>1.83409231368372E-2</v>
      </c>
      <c r="K348" s="86">
        <f t="array" ref="K348">IFERROR(INDEX(DATA!$AN$133:$AN$368,MATCH(1,(DATA!$D$133:$D$368=Topline!B348)*(DATA!$E$133:$E$368=Topline!D348),0)),"n/a")</f>
        <v>1616119.71</v>
      </c>
      <c r="L348" s="77">
        <f t="array" ref="L348">IFERROR(INDEX(DATA!$AO$133:$AO$368,MATCH(1,(DATA!$D$133:$D$368=Topline!B348)*(DATA!$E$133:$E$368=Topline!D348),0)),"n/a")</f>
        <v>2.6669519868077699E-2</v>
      </c>
      <c r="R348" s="66"/>
      <c r="S348" s="66"/>
      <c r="T348" s="66"/>
      <c r="U348" s="66"/>
      <c r="V348" s="66"/>
      <c r="W348" s="66"/>
      <c r="X348" s="66"/>
      <c r="Y348" s="66"/>
    </row>
    <row r="349" spans="1:25" x14ac:dyDescent="0.2">
      <c r="A349" s="75" t="s">
        <v>19</v>
      </c>
      <c r="B349" s="66" t="s">
        <v>20</v>
      </c>
      <c r="C349" s="66" t="s">
        <v>25</v>
      </c>
      <c r="D349" s="66" t="s">
        <v>321</v>
      </c>
      <c r="E349" s="86">
        <f t="array" ref="E349">IFERROR(INDEX(DATA!$J$133:$J$368,MATCH(1,(DATA!$D$133:$D$368=Topline!B349)*(DATA!$E$133:$E$368=Topline!D349),0)),"n/a")</f>
        <v>118149.78</v>
      </c>
      <c r="F349" s="77">
        <f t="array" ref="F349">IFERROR(INDEX(DATA!$K$133:$K$368,MATCH(1,(DATA!$D$133:$D$368=Topline!B349)*(DATA!$E$133:$E$368=Topline!D349),0)),"n/a")</f>
        <v>4.8236351254142003E-2</v>
      </c>
      <c r="G349" s="86">
        <f t="array" ref="G349">IFERROR(INDEX(DATA!$T$133:$T$368,MATCH(1,(DATA!$D$133:$D$368=Topline!B349)*(DATA!$E$133:$E$368=Topline!D349),0)),"n/a")</f>
        <v>429364.54</v>
      </c>
      <c r="H349" s="77">
        <f t="array" ref="H349">IFERROR(INDEX(DATA!$U$133:$U$368,MATCH(1,(DATA!$D$133:$D$368=Topline!B349)*(DATA!$E$133:$E$368=Topline!D349),0)),"n/a")</f>
        <v>4.8009512045379503E-2</v>
      </c>
      <c r="I349" s="86">
        <f t="array" ref="I349">IFERROR(INDEX(DATA!$AD$133:$AD$368,MATCH(1,(DATA!$D$133:$D$368=Topline!B349)*(DATA!$E$133:$E$368=Topline!D349),0)),"n/a")</f>
        <v>857852.76</v>
      </c>
      <c r="J349" s="77">
        <f t="array" ref="J349">IFERROR(INDEX(DATA!$AE$133:$AE$368,MATCH(1,(DATA!$D$133:$D$368=Topline!B349)*(DATA!$E$133:$E$368=Topline!D349),0)),"n/a")</f>
        <v>6.4538709628863003E-2</v>
      </c>
      <c r="K349" s="86">
        <f t="array" ref="K349">IFERROR(INDEX(DATA!$AN$133:$AN$368,MATCH(1,(DATA!$D$133:$D$368=Topline!B349)*(DATA!$E$133:$E$368=Topline!D349),0)),"n/a")</f>
        <v>1496784.82</v>
      </c>
      <c r="L349" s="77">
        <f t="array" ref="L349">IFERROR(INDEX(DATA!$AO$133:$AO$368,MATCH(1,(DATA!$D$133:$D$368=Topline!B349)*(DATA!$E$133:$E$368=Topline!D349),0)),"n/a")</f>
        <v>0.100187227039278</v>
      </c>
      <c r="R349" s="66"/>
      <c r="S349" s="66"/>
      <c r="T349" s="66"/>
      <c r="U349" s="66"/>
      <c r="V349" s="66"/>
      <c r="W349" s="66"/>
      <c r="X349" s="66"/>
      <c r="Y349" s="66"/>
    </row>
    <row r="350" spans="1:25" x14ac:dyDescent="0.2">
      <c r="A350" s="75" t="s">
        <v>19</v>
      </c>
      <c r="B350" s="66" t="s">
        <v>20</v>
      </c>
      <c r="C350" s="66" t="s">
        <v>25</v>
      </c>
      <c r="D350" s="66" t="s">
        <v>322</v>
      </c>
      <c r="E350" s="86">
        <f t="array" ref="E350">IFERROR(INDEX(DATA!$J$133:$J$368,MATCH(1,(DATA!$D$133:$D$368=Topline!B350)*(DATA!$E$133:$E$368=Topline!D350),0)),"n/a")</f>
        <v>268588.59999999998</v>
      </c>
      <c r="F350" s="77">
        <f t="array" ref="F350">IFERROR(INDEX(DATA!$K$133:$K$368,MATCH(1,(DATA!$D$133:$D$368=Topline!B350)*(DATA!$E$133:$E$368=Topline!D350),0)),"n/a")</f>
        <v>5.03954265265509E-2</v>
      </c>
      <c r="G350" s="86">
        <f t="array" ref="G350">IFERROR(INDEX(DATA!$T$133:$T$368,MATCH(1,(DATA!$D$133:$D$368=Topline!B350)*(DATA!$E$133:$E$368=Topline!D350),0)),"n/a")</f>
        <v>908291.1</v>
      </c>
      <c r="H350" s="77">
        <f t="array" ref="H350">IFERROR(INDEX(DATA!$U$133:$U$368,MATCH(1,(DATA!$D$133:$D$368=Topline!B350)*(DATA!$E$133:$E$368=Topline!D350),0)),"n/a")</f>
        <v>4.6458765773723501E-2</v>
      </c>
      <c r="I350" s="86">
        <f t="array" ref="I350">IFERROR(INDEX(DATA!$AD$133:$AD$368,MATCH(1,(DATA!$D$133:$D$368=Topline!B350)*(DATA!$E$133:$E$368=Topline!D350),0)),"n/a")</f>
        <v>1862285.34</v>
      </c>
      <c r="J350" s="77">
        <f t="array" ref="J350">IFERROR(INDEX(DATA!$AE$133:$AE$368,MATCH(1,(DATA!$D$133:$D$368=Topline!B350)*(DATA!$E$133:$E$368=Topline!D350),0)),"n/a")</f>
        <v>2.4987050650984499E-2</v>
      </c>
      <c r="K350" s="86">
        <f t="array" ref="K350">IFERROR(INDEX(DATA!$AN$133:$AN$368,MATCH(1,(DATA!$D$133:$D$368=Topline!B350)*(DATA!$E$133:$E$368=Topline!D350),0)),"n/a")</f>
        <v>3248278.89</v>
      </c>
      <c r="L350" s="77">
        <f t="array" ref="L350">IFERROR(INDEX(DATA!$AO$133:$AO$368,MATCH(1,(DATA!$D$133:$D$368=Topline!B350)*(DATA!$E$133:$E$368=Topline!D350),0)),"n/a")</f>
        <v>5.5779117235251002E-2</v>
      </c>
      <c r="R350" s="66"/>
      <c r="S350" s="66"/>
      <c r="T350" s="66"/>
      <c r="U350" s="66"/>
      <c r="V350" s="66"/>
      <c r="W350" s="66"/>
      <c r="X350" s="66"/>
      <c r="Y350" s="66"/>
    </row>
    <row r="351" spans="1:25" x14ac:dyDescent="0.2">
      <c r="A351" s="75" t="s">
        <v>19</v>
      </c>
      <c r="B351" s="66" t="s">
        <v>20</v>
      </c>
      <c r="C351" s="66" t="s">
        <v>25</v>
      </c>
      <c r="D351" s="66" t="s">
        <v>323</v>
      </c>
      <c r="E351" s="86">
        <f t="array" ref="E351">IFERROR(INDEX(DATA!$J$133:$J$368,MATCH(1,(DATA!$D$133:$D$368=Topline!B351)*(DATA!$E$133:$E$368=Topline!D351),0)),"n/a")</f>
        <v>54085.19</v>
      </c>
      <c r="F351" s="77">
        <f t="array" ref="F351">IFERROR(INDEX(DATA!$K$133:$K$368,MATCH(1,(DATA!$D$133:$D$368=Topline!B351)*(DATA!$E$133:$E$368=Topline!D351),0)),"n/a")</f>
        <v>0.103982159988569</v>
      </c>
      <c r="G351" s="86">
        <f t="array" ref="G351">IFERROR(INDEX(DATA!$T$133:$T$368,MATCH(1,(DATA!$D$133:$D$368=Topline!B351)*(DATA!$E$133:$E$368=Topline!D351),0)),"n/a")</f>
        <v>188392.51</v>
      </c>
      <c r="H351" s="77">
        <f t="array" ref="H351">IFERROR(INDEX(DATA!$U$133:$U$368,MATCH(1,(DATA!$D$133:$D$368=Topline!B351)*(DATA!$E$133:$E$368=Topline!D351),0)),"n/a")</f>
        <v>9.2321664875725296E-2</v>
      </c>
      <c r="I351" s="86">
        <f t="array" ref="I351">IFERROR(INDEX(DATA!$AD$133:$AD$368,MATCH(1,(DATA!$D$133:$D$368=Topline!B351)*(DATA!$E$133:$E$368=Topline!D351),0)),"n/a")</f>
        <v>389661.48</v>
      </c>
      <c r="J351" s="77">
        <f t="array" ref="J351">IFERROR(INDEX(DATA!$AE$133:$AE$368,MATCH(1,(DATA!$D$133:$D$368=Topline!B351)*(DATA!$E$133:$E$368=Topline!D351),0)),"n/a")</f>
        <v>0.11700831188510299</v>
      </c>
      <c r="K351" s="86">
        <f t="array" ref="K351">IFERROR(INDEX(DATA!$AN$133:$AN$368,MATCH(1,(DATA!$D$133:$D$368=Topline!B351)*(DATA!$E$133:$E$368=Topline!D351),0)),"n/a")</f>
        <v>671242.18</v>
      </c>
      <c r="L351" s="77">
        <f t="array" ref="L351">IFERROR(INDEX(DATA!$AO$133:$AO$368,MATCH(1,(DATA!$D$133:$D$368=Topline!B351)*(DATA!$E$133:$E$368=Topline!D351),0)),"n/a")</f>
        <v>0.194566771187657</v>
      </c>
      <c r="R351" s="66"/>
      <c r="S351" s="66"/>
      <c r="T351" s="66"/>
      <c r="U351" s="66"/>
      <c r="V351" s="66"/>
      <c r="W351" s="66"/>
      <c r="X351" s="66"/>
      <c r="Y351" s="66"/>
    </row>
    <row r="352" spans="1:25" x14ac:dyDescent="0.2">
      <c r="A352" s="75" t="s">
        <v>19</v>
      </c>
      <c r="B352" s="66" t="s">
        <v>20</v>
      </c>
      <c r="C352" s="66" t="s">
        <v>25</v>
      </c>
      <c r="D352" s="66" t="s">
        <v>324</v>
      </c>
      <c r="E352" s="86">
        <f t="array" ref="E352">IFERROR(INDEX(DATA!$J$133:$J$368,MATCH(1,(DATA!$D$133:$D$368=Topline!B352)*(DATA!$E$133:$E$368=Topline!D352),0)),"n/a")</f>
        <v>67683.11</v>
      </c>
      <c r="F352" s="77">
        <f t="array" ref="F352">IFERROR(INDEX(DATA!$K$133:$K$368,MATCH(1,(DATA!$D$133:$D$368=Topline!B352)*(DATA!$E$133:$E$368=Topline!D352),0)),"n/a")</f>
        <v>0.18663771974055099</v>
      </c>
      <c r="G352" s="86">
        <f t="array" ref="G352">IFERROR(INDEX(DATA!$T$133:$T$368,MATCH(1,(DATA!$D$133:$D$368=Topline!B352)*(DATA!$E$133:$E$368=Topline!D352),0)),"n/a")</f>
        <v>215824.67</v>
      </c>
      <c r="H352" s="77">
        <f t="array" ref="H352">IFERROR(INDEX(DATA!$U$133:$U$368,MATCH(1,(DATA!$D$133:$D$368=Topline!B352)*(DATA!$E$133:$E$368=Topline!D352),0)),"n/a")</f>
        <v>7.4641450367098905E-2</v>
      </c>
      <c r="I352" s="86">
        <f t="array" ref="I352">IFERROR(INDEX(DATA!$AD$133:$AD$368,MATCH(1,(DATA!$D$133:$D$368=Topline!B352)*(DATA!$E$133:$E$368=Topline!D352),0)),"n/a")</f>
        <v>419175.73</v>
      </c>
      <c r="J352" s="77">
        <f t="array" ref="J352">IFERROR(INDEX(DATA!$AE$133:$AE$368,MATCH(1,(DATA!$D$133:$D$368=Topline!B352)*(DATA!$E$133:$E$368=Topline!D352),0)),"n/a")</f>
        <v>6.0728824132998203E-2</v>
      </c>
      <c r="K352" s="86">
        <f t="array" ref="K352">IFERROR(INDEX(DATA!$AN$133:$AN$368,MATCH(1,(DATA!$D$133:$D$368=Topline!B352)*(DATA!$E$133:$E$368=Topline!D352),0)),"n/a")</f>
        <v>753404.2</v>
      </c>
      <c r="L352" s="77">
        <f t="array" ref="L352">IFERROR(INDEX(DATA!$AO$133:$AO$368,MATCH(1,(DATA!$D$133:$D$368=Topline!B352)*(DATA!$E$133:$E$368=Topline!D352),0)),"n/a")</f>
        <v>0.15861749560795799</v>
      </c>
      <c r="R352" s="66"/>
      <c r="S352" s="66"/>
      <c r="T352" s="66"/>
      <c r="U352" s="66"/>
      <c r="V352" s="66"/>
      <c r="W352" s="66"/>
      <c r="X352" s="66"/>
      <c r="Y352" s="66"/>
    </row>
    <row r="353" spans="1:25" x14ac:dyDescent="0.2">
      <c r="A353" s="75" t="s">
        <v>19</v>
      </c>
      <c r="B353" s="66" t="s">
        <v>20</v>
      </c>
      <c r="C353" s="66" t="s">
        <v>25</v>
      </c>
      <c r="D353" s="66" t="s">
        <v>325</v>
      </c>
      <c r="E353" s="86">
        <f t="array" ref="E353">IFERROR(INDEX(DATA!$J$133:$J$368,MATCH(1,(DATA!$D$133:$D$368=Topline!B353)*(DATA!$E$133:$E$368=Topline!D353),0)),"n/a")</f>
        <v>104117.32</v>
      </c>
      <c r="F353" s="77">
        <f t="array" ref="F353">IFERROR(INDEX(DATA!$K$133:$K$368,MATCH(1,(DATA!$D$133:$D$368=Topline!B353)*(DATA!$E$133:$E$368=Topline!D353),0)),"n/a")</f>
        <v>0.19216876561097701</v>
      </c>
      <c r="G353" s="86">
        <f t="array" ref="G353">IFERROR(INDEX(DATA!$T$133:$T$368,MATCH(1,(DATA!$D$133:$D$368=Topline!B353)*(DATA!$E$133:$E$368=Topline!D353),0)),"n/a")</f>
        <v>350872.79</v>
      </c>
      <c r="H353" s="77">
        <f t="array" ref="H353">IFERROR(INDEX(DATA!$U$133:$U$368,MATCH(1,(DATA!$D$133:$D$368=Topline!B353)*(DATA!$E$133:$E$368=Topline!D353),0)),"n/a")</f>
        <v>7.1321075521230098E-2</v>
      </c>
      <c r="I353" s="86">
        <f t="array" ref="I353">IFERROR(INDEX(DATA!$AD$133:$AD$368,MATCH(1,(DATA!$D$133:$D$368=Topline!B353)*(DATA!$E$133:$E$368=Topline!D353),0)),"n/a")</f>
        <v>721843.68</v>
      </c>
      <c r="J353" s="77">
        <f t="array" ref="J353">IFERROR(INDEX(DATA!$AE$133:$AE$368,MATCH(1,(DATA!$D$133:$D$368=Topline!B353)*(DATA!$E$133:$E$368=Topline!D353),0)),"n/a")</f>
        <v>7.8701178911087202E-2</v>
      </c>
      <c r="K353" s="86">
        <f t="array" ref="K353">IFERROR(INDEX(DATA!$AN$133:$AN$368,MATCH(1,(DATA!$D$133:$D$368=Topline!B353)*(DATA!$E$133:$E$368=Topline!D353),0)),"n/a")</f>
        <v>1243232.2</v>
      </c>
      <c r="L353" s="77">
        <f t="array" ref="L353">IFERROR(INDEX(DATA!$AO$133:$AO$368,MATCH(1,(DATA!$D$133:$D$368=Topline!B353)*(DATA!$E$133:$E$368=Topline!D353),0)),"n/a")</f>
        <v>5.6991628081349999E-2</v>
      </c>
      <c r="R353" s="66"/>
      <c r="S353" s="66"/>
      <c r="T353" s="66"/>
      <c r="U353" s="66"/>
      <c r="V353" s="66"/>
      <c r="W353" s="66"/>
      <c r="X353" s="66"/>
      <c r="Y353" s="66"/>
    </row>
    <row r="354" spans="1:25" x14ac:dyDescent="0.2">
      <c r="A354" s="75" t="s">
        <v>19</v>
      </c>
      <c r="B354" s="66" t="s">
        <v>20</v>
      </c>
      <c r="C354" s="66" t="s">
        <v>25</v>
      </c>
      <c r="D354" s="66" t="s">
        <v>326</v>
      </c>
      <c r="E354" s="86">
        <f t="array" ref="E354">IFERROR(INDEX(DATA!$J$133:$J$368,MATCH(1,(DATA!$D$133:$D$368=Topline!B354)*(DATA!$E$133:$E$368=Topline!D354),0)),"n/a")</f>
        <v>82195.679999999993</v>
      </c>
      <c r="F354" s="77">
        <f t="array" ref="F354">IFERROR(INDEX(DATA!$K$133:$K$368,MATCH(1,(DATA!$D$133:$D$368=Topline!B354)*(DATA!$E$133:$E$368=Topline!D354),0)),"n/a")</f>
        <v>0.201130524888016</v>
      </c>
      <c r="G354" s="86">
        <f t="array" ref="G354">IFERROR(INDEX(DATA!$T$133:$T$368,MATCH(1,(DATA!$D$133:$D$368=Topline!B354)*(DATA!$E$133:$E$368=Topline!D354),0)),"n/a")</f>
        <v>283890.32</v>
      </c>
      <c r="H354" s="77">
        <f t="array" ref="H354">IFERROR(INDEX(DATA!$U$133:$U$368,MATCH(1,(DATA!$D$133:$D$368=Topline!B354)*(DATA!$E$133:$E$368=Topline!D354),0)),"n/a")</f>
        <v>0.23528247160994301</v>
      </c>
      <c r="I354" s="86">
        <f t="array" ref="I354">IFERROR(INDEX(DATA!$AD$133:$AD$368,MATCH(1,(DATA!$D$133:$D$368=Topline!B354)*(DATA!$E$133:$E$368=Topline!D354),0)),"n/a")</f>
        <v>606382.46</v>
      </c>
      <c r="J354" s="77">
        <f t="array" ref="J354">IFERROR(INDEX(DATA!$AE$133:$AE$368,MATCH(1,(DATA!$D$133:$D$368=Topline!B354)*(DATA!$E$133:$E$368=Topline!D354),0)),"n/a")</f>
        <v>0.40396202876714399</v>
      </c>
      <c r="K354" s="86">
        <f t="array" ref="K354">IFERROR(INDEX(DATA!$AN$133:$AN$368,MATCH(1,(DATA!$D$133:$D$368=Topline!B354)*(DATA!$E$133:$E$368=Topline!D354),0)),"n/a")</f>
        <v>1039228.82</v>
      </c>
      <c r="L354" s="77">
        <f t="array" ref="L354">IFERROR(INDEX(DATA!$AO$133:$AO$368,MATCH(1,(DATA!$D$133:$D$368=Topline!B354)*(DATA!$E$133:$E$368=Topline!D354),0)),"n/a")</f>
        <v>0.469471148295518</v>
      </c>
      <c r="R354" s="66"/>
      <c r="S354" s="66"/>
      <c r="T354" s="66"/>
      <c r="U354" s="66"/>
      <c r="V354" s="66"/>
      <c r="W354" s="66"/>
      <c r="X354" s="66"/>
      <c r="Y354" s="66"/>
    </row>
    <row r="355" spans="1:25" x14ac:dyDescent="0.2">
      <c r="A355" s="75" t="s">
        <v>19</v>
      </c>
      <c r="B355" s="66" t="s">
        <v>20</v>
      </c>
      <c r="C355" s="66" t="s">
        <v>25</v>
      </c>
      <c r="D355" s="66" t="s">
        <v>327</v>
      </c>
      <c r="E355" s="86">
        <f t="array" ref="E355">IFERROR(INDEX(DATA!$J$133:$J$368,MATCH(1,(DATA!$D$133:$D$368=Topline!B355)*(DATA!$E$133:$E$368=Topline!D355),0)),"n/a")</f>
        <v>895950.12</v>
      </c>
      <c r="F355" s="77">
        <f t="array" ref="F355">IFERROR(INDEX(DATA!$K$133:$K$368,MATCH(1,(DATA!$D$133:$D$368=Topline!B355)*(DATA!$E$133:$E$368=Topline!D355),0)),"n/a")</f>
        <v>9.9728151950631796E-2</v>
      </c>
      <c r="G355" s="86">
        <f t="array" ref="G355">IFERROR(INDEX(DATA!$T$133:$T$368,MATCH(1,(DATA!$D$133:$D$368=Topline!B355)*(DATA!$E$133:$E$368=Topline!D355),0)),"n/a")</f>
        <v>3047374.36</v>
      </c>
      <c r="H355" s="77">
        <f t="array" ref="H355">IFERROR(INDEX(DATA!$U$133:$U$368,MATCH(1,(DATA!$D$133:$D$368=Topline!B355)*(DATA!$E$133:$E$368=Topline!D355),0)),"n/a")</f>
        <v>7.2536121936634806E-2</v>
      </c>
      <c r="I355" s="86">
        <f t="array" ref="I355">IFERROR(INDEX(DATA!$AD$133:$AD$368,MATCH(1,(DATA!$D$133:$D$368=Topline!B355)*(DATA!$E$133:$E$368=Topline!D355),0)),"n/a")</f>
        <v>6213561.0800000001</v>
      </c>
      <c r="J355" s="77">
        <f t="array" ref="J355">IFERROR(INDEX(DATA!$AE$133:$AE$368,MATCH(1,(DATA!$D$133:$D$368=Topline!B355)*(DATA!$E$133:$E$368=Topline!D355),0)),"n/a")</f>
        <v>7.9538114841144994E-2</v>
      </c>
      <c r="K355" s="86">
        <f t="array" ref="K355">IFERROR(INDEX(DATA!$AN$133:$AN$368,MATCH(1,(DATA!$D$133:$D$368=Topline!B355)*(DATA!$E$133:$E$368=Topline!D355),0)),"n/a")</f>
        <v>10836816.800000001</v>
      </c>
      <c r="L355" s="77">
        <f t="array" ref="L355">IFERROR(INDEX(DATA!$AO$133:$AO$368,MATCH(1,(DATA!$D$133:$D$368=Topline!B355)*(DATA!$E$133:$E$368=Topline!D355),0)),"n/a")</f>
        <v>0.10866970260762999</v>
      </c>
      <c r="R355" s="66"/>
      <c r="S355" s="66"/>
      <c r="T355" s="66"/>
      <c r="U355" s="66"/>
      <c r="V355" s="66"/>
      <c r="W355" s="66"/>
      <c r="X355" s="66"/>
      <c r="Y355" s="66"/>
    </row>
    <row r="356" spans="1:25" x14ac:dyDescent="0.2">
      <c r="A356" s="75"/>
      <c r="E356" s="80"/>
      <c r="F356" s="77"/>
      <c r="G356" s="81"/>
      <c r="H356" s="77"/>
      <c r="I356" s="81"/>
      <c r="J356" s="82"/>
      <c r="K356" s="81"/>
      <c r="L356" s="77"/>
      <c r="R356" s="66"/>
      <c r="S356" s="66"/>
      <c r="T356" s="66"/>
      <c r="U356" s="66"/>
      <c r="V356" s="66"/>
      <c r="W356" s="66"/>
      <c r="X356" s="66"/>
      <c r="Y356" s="66"/>
    </row>
    <row r="357" spans="1:25" x14ac:dyDescent="0.2">
      <c r="A357" s="75" t="s">
        <v>19</v>
      </c>
      <c r="B357" s="66" t="s">
        <v>20</v>
      </c>
      <c r="C357" s="66" t="s">
        <v>10</v>
      </c>
      <c r="D357" s="66" t="s">
        <v>319</v>
      </c>
      <c r="E357" s="87">
        <f t="array" ref="E357">IFERROR(INDEX(DATA!$L$133:$L$368,MATCH(1,(DATA!$D$133:$D$368=Topline!B357)*(DATA!$E$133:$E$368=Topline!D357),0)),"n/a")</f>
        <v>14.884493945683399</v>
      </c>
      <c r="F357" s="77">
        <f t="array" ref="F357">IFERROR(INDEX(DATA!$M$133:$M$368,MATCH(1,(DATA!$D$133:$D$368=Topline!B357)*(DATA!$E$133:$E$368=Topline!D357),0)),"n/a")</f>
        <v>2.5221135602677702E-2</v>
      </c>
      <c r="G357" s="87">
        <f t="array" ref="G357">IFERROR(INDEX(DATA!$V$133:$V$368,MATCH(1,(DATA!$D$133:$D$368=Topline!B357)*(DATA!$E$133:$E$368=Topline!D357),0)),"n/a")</f>
        <v>15.2791043226469</v>
      </c>
      <c r="H357" s="77">
        <f t="array" ref="H357">IFERROR(INDEX(DATA!$W$133:$W$368,MATCH(1,(DATA!$D$133:$D$368=Topline!B357)*(DATA!$E$133:$E$368=Topline!D357),0)),"n/a")</f>
        <v>5.6783472470536903E-2</v>
      </c>
      <c r="I357" s="87">
        <f t="array" ref="I357">IFERROR(INDEX(DATA!$AF$133:$AF$368,MATCH(1,(DATA!$D$133:$D$368=Topline!B357)*(DATA!$E$133:$E$368=Topline!D357),0)),"n/a")</f>
        <v>15.466914169232</v>
      </c>
      <c r="J357" s="77">
        <f t="array" ref="J357">IFERROR(INDEX(DATA!$AG$133:$AG$368,MATCH(1,(DATA!$D$133:$D$368=Topline!B357)*(DATA!$E$133:$E$368=Topline!D357),0)),"n/a")</f>
        <v>5.9101990893944502E-2</v>
      </c>
      <c r="K357" s="87">
        <f t="array" ref="K357">IFERROR(INDEX(DATA!$AP$133:$AP$368,MATCH(1,(DATA!$D$133:$D$368=Topline!B357)*(DATA!$E$133:$E$368=Topline!D357),0)),"n/a")</f>
        <v>15.155782290879101</v>
      </c>
      <c r="L357" s="77">
        <f t="array" ref="L357">IFERROR(INDEX(DATA!$AQ$133:$AQ$368,MATCH(1,(DATA!$D$133:$D$368=Topline!B357)*(DATA!$E$133:$E$368=Topline!D357),0)),"n/a")</f>
        <v>3.74089075452348E-2</v>
      </c>
      <c r="R357" s="66"/>
      <c r="S357" s="66"/>
      <c r="T357" s="66"/>
      <c r="U357" s="66"/>
      <c r="V357" s="66"/>
      <c r="W357" s="66"/>
      <c r="X357" s="66"/>
      <c r="Y357" s="66"/>
    </row>
    <row r="358" spans="1:25" x14ac:dyDescent="0.2">
      <c r="A358" s="75" t="s">
        <v>19</v>
      </c>
      <c r="B358" s="66" t="s">
        <v>20</v>
      </c>
      <c r="C358" s="66" t="s">
        <v>10</v>
      </c>
      <c r="D358" s="66" t="s">
        <v>320</v>
      </c>
      <c r="E358" s="87">
        <f t="array" ref="E358">IFERROR(INDEX(DATA!$L$133:$L$368,MATCH(1,(DATA!$D$133:$D$368=Topline!B358)*(DATA!$E$133:$E$368=Topline!D358),0)),"n/a")</f>
        <v>11.8949675071021</v>
      </c>
      <c r="F358" s="77">
        <f t="array" ref="F358">IFERROR(INDEX(DATA!$M$133:$M$368,MATCH(1,(DATA!$D$133:$D$368=Topline!B358)*(DATA!$E$133:$E$368=Topline!D358),0)),"n/a")</f>
        <v>-2.75810776220205E-2</v>
      </c>
      <c r="G358" s="87">
        <f t="array" ref="G358">IFERROR(INDEX(DATA!$V$133:$V$368,MATCH(1,(DATA!$D$133:$D$368=Topline!B358)*(DATA!$E$133:$E$368=Topline!D358),0)),"n/a")</f>
        <v>11.795527027234399</v>
      </c>
      <c r="H358" s="77">
        <f t="array" ref="H358">IFERROR(INDEX(DATA!$W$133:$W$368,MATCH(1,(DATA!$D$133:$D$368=Topline!B358)*(DATA!$E$133:$E$368=Topline!D358),0)),"n/a")</f>
        <v>-8.6824701323581395E-3</v>
      </c>
      <c r="I358" s="87">
        <f t="array" ref="I358">IFERROR(INDEX(DATA!$AF$133:$AF$368,MATCH(1,(DATA!$D$133:$D$368=Topline!B358)*(DATA!$E$133:$E$368=Topline!D358),0)),"n/a")</f>
        <v>11.991291428156099</v>
      </c>
      <c r="J358" s="77">
        <f t="array" ref="J358">IFERROR(INDEX(DATA!$AG$133:$AG$368,MATCH(1,(DATA!$D$133:$D$368=Topline!B358)*(DATA!$E$133:$E$368=Topline!D358),0)),"n/a")</f>
        <v>-2.85664808213995E-3</v>
      </c>
      <c r="K358" s="87">
        <f t="array" ref="K358">IFERROR(INDEX(DATA!$AP$133:$AP$368,MATCH(1,(DATA!$D$133:$D$368=Topline!B358)*(DATA!$E$133:$E$368=Topline!D358),0)),"n/a")</f>
        <v>12.192290410684</v>
      </c>
      <c r="L358" s="77">
        <f t="array" ref="L358">IFERROR(INDEX(DATA!$AQ$133:$AQ$368,MATCH(1,(DATA!$D$133:$D$368=Topline!B358)*(DATA!$E$133:$E$368=Topline!D358),0)),"n/a")</f>
        <v>3.0161621556489899E-2</v>
      </c>
      <c r="R358" s="66"/>
      <c r="S358" s="66"/>
      <c r="T358" s="66"/>
      <c r="U358" s="66"/>
      <c r="V358" s="66"/>
      <c r="W358" s="66"/>
      <c r="X358" s="66"/>
      <c r="Y358" s="66"/>
    </row>
    <row r="359" spans="1:25" x14ac:dyDescent="0.2">
      <c r="A359" s="75" t="s">
        <v>19</v>
      </c>
      <c r="B359" s="66" t="s">
        <v>20</v>
      </c>
      <c r="C359" s="66" t="s">
        <v>10</v>
      </c>
      <c r="D359" s="66" t="s">
        <v>321</v>
      </c>
      <c r="E359" s="87">
        <f t="array" ref="E359">IFERROR(INDEX(DATA!$L$133:$L$368,MATCH(1,(DATA!$D$133:$D$368=Topline!B359)*(DATA!$E$133:$E$368=Topline!D359),0)),"n/a")</f>
        <v>9.8819751480781104</v>
      </c>
      <c r="F359" s="77">
        <f t="array" ref="F359">IFERROR(INDEX(DATA!$M$133:$M$368,MATCH(1,(DATA!$D$133:$D$368=Topline!B359)*(DATA!$E$133:$E$368=Topline!D359),0)),"n/a")</f>
        <v>-5.8152038221656203E-2</v>
      </c>
      <c r="G359" s="87">
        <f t="array" ref="G359">IFERROR(INDEX(DATA!$V$133:$V$368,MATCH(1,(DATA!$D$133:$D$368=Topline!B359)*(DATA!$E$133:$E$368=Topline!D359),0)),"n/a")</f>
        <v>9.94801155610004</v>
      </c>
      <c r="H359" s="77">
        <f t="array" ref="H359">IFERROR(INDEX(DATA!$W$133:$W$368,MATCH(1,(DATA!$D$133:$D$368=Topline!B359)*(DATA!$E$133:$E$368=Topline!D359),0)),"n/a")</f>
        <v>-4.6625337394330099E-2</v>
      </c>
      <c r="I359" s="87">
        <f t="array" ref="I359">IFERROR(INDEX(DATA!$AF$133:$AF$368,MATCH(1,(DATA!$D$133:$D$368=Topline!B359)*(DATA!$E$133:$E$368=Topline!D359),0)),"n/a")</f>
        <v>10.0064967558248</v>
      </c>
      <c r="J359" s="77">
        <f t="array" ref="J359">IFERROR(INDEX(DATA!$AG$133:$AG$368,MATCH(1,(DATA!$D$133:$D$368=Topline!B359)*(DATA!$E$133:$E$368=Topline!D359),0)),"n/a")</f>
        <v>-3.01837482912302E-2</v>
      </c>
      <c r="K359" s="87">
        <f t="array" ref="K359">IFERROR(INDEX(DATA!$AP$133:$AP$368,MATCH(1,(DATA!$D$133:$D$368=Topline!B359)*(DATA!$E$133:$E$368=Topline!D359),0)),"n/a")</f>
        <v>10.125007605414201</v>
      </c>
      <c r="L359" s="77">
        <f t="array" ref="L359">IFERROR(INDEX(DATA!$AQ$133:$AQ$368,MATCH(1,(DATA!$D$133:$D$368=Topline!B359)*(DATA!$E$133:$E$368=Topline!D359),0)),"n/a")</f>
        <v>-5.7236888034344402E-2</v>
      </c>
      <c r="R359" s="66"/>
      <c r="S359" s="66"/>
      <c r="T359" s="66"/>
      <c r="U359" s="66"/>
      <c r="V359" s="66"/>
      <c r="W359" s="66"/>
      <c r="X359" s="66"/>
      <c r="Y359" s="66"/>
    </row>
    <row r="360" spans="1:25" x14ac:dyDescent="0.2">
      <c r="A360" s="75" t="s">
        <v>19</v>
      </c>
      <c r="B360" s="66" t="s">
        <v>20</v>
      </c>
      <c r="C360" s="66" t="s">
        <v>10</v>
      </c>
      <c r="D360" s="66" t="s">
        <v>322</v>
      </c>
      <c r="E360" s="87">
        <f t="array" ref="E360">IFERROR(INDEX(DATA!$L$133:$L$368,MATCH(1,(DATA!$D$133:$D$368=Topline!B360)*(DATA!$E$133:$E$368=Topline!D360),0)),"n/a")</f>
        <v>7.8929327513504903</v>
      </c>
      <c r="F360" s="77">
        <f t="array" ref="F360">IFERROR(INDEX(DATA!$M$133:$M$368,MATCH(1,(DATA!$D$133:$D$368=Topline!B360)*(DATA!$E$133:$E$368=Topline!D360),0)),"n/a")</f>
        <v>-5.4787317406010901E-2</v>
      </c>
      <c r="G360" s="87">
        <f t="array" ref="G360">IFERROR(INDEX(DATA!$V$133:$V$368,MATCH(1,(DATA!$D$133:$D$368=Topline!B360)*(DATA!$E$133:$E$368=Topline!D360),0)),"n/a")</f>
        <v>7.9349428184750304</v>
      </c>
      <c r="H360" s="77">
        <f t="array" ref="H360">IFERROR(INDEX(DATA!$W$133:$W$368,MATCH(1,(DATA!$D$133:$D$368=Topline!B360)*(DATA!$E$133:$E$368=Topline!D360),0)),"n/a")</f>
        <v>-5.5861567591932101E-2</v>
      </c>
      <c r="I360" s="87">
        <f t="array" ref="I360">IFERROR(INDEX(DATA!$AF$133:$AF$368,MATCH(1,(DATA!$D$133:$D$368=Topline!B360)*(DATA!$E$133:$E$368=Topline!D360),0)),"n/a")</f>
        <v>8.2080744674330095</v>
      </c>
      <c r="J360" s="77">
        <f t="array" ref="J360">IFERROR(INDEX(DATA!$AG$133:$AG$368,MATCH(1,(DATA!$D$133:$D$368=Topline!B360)*(DATA!$E$133:$E$368=Topline!D360),0)),"n/a")</f>
        <v>-4.4549031802678302E-2</v>
      </c>
      <c r="K360" s="87">
        <f t="array" ref="K360">IFERROR(INDEX(DATA!$AP$133:$AP$368,MATCH(1,(DATA!$D$133:$D$368=Topline!B360)*(DATA!$E$133:$E$368=Topline!D360),0)),"n/a")</f>
        <v>7.9486234162942102</v>
      </c>
      <c r="L360" s="77">
        <f t="array" ref="L360">IFERROR(INDEX(DATA!$AQ$133:$AQ$368,MATCH(1,(DATA!$D$133:$D$368=Topline!B360)*(DATA!$E$133:$E$368=Topline!D360),0)),"n/a")</f>
        <v>-0.13528033597183201</v>
      </c>
      <c r="R360" s="66"/>
      <c r="S360" s="66"/>
      <c r="T360" s="66"/>
      <c r="U360" s="66"/>
      <c r="V360" s="66"/>
      <c r="W360" s="66"/>
      <c r="X360" s="66"/>
      <c r="Y360" s="66"/>
    </row>
    <row r="361" spans="1:25" x14ac:dyDescent="0.2">
      <c r="A361" s="75" t="s">
        <v>19</v>
      </c>
      <c r="B361" s="66" t="s">
        <v>20</v>
      </c>
      <c r="C361" s="66" t="s">
        <v>10</v>
      </c>
      <c r="D361" s="66" t="s">
        <v>323</v>
      </c>
      <c r="E361" s="87">
        <f t="array" ref="E361">IFERROR(INDEX(DATA!$L$133:$L$368,MATCH(1,(DATA!$D$133:$D$368=Topline!B361)*(DATA!$E$133:$E$368=Topline!D361),0)),"n/a")</f>
        <v>13.4494896304665</v>
      </c>
      <c r="F361" s="77">
        <f t="array" ref="F361">IFERROR(INDEX(DATA!$M$133:$M$368,MATCH(1,(DATA!$D$133:$D$368=Topline!B361)*(DATA!$E$133:$E$368=Topline!D361),0)),"n/a")</f>
        <v>1.11872235145238E-2</v>
      </c>
      <c r="G361" s="87">
        <f t="array" ref="G361">IFERROR(INDEX(DATA!$V$133:$V$368,MATCH(1,(DATA!$D$133:$D$368=Topline!B361)*(DATA!$E$133:$E$368=Topline!D361),0)),"n/a")</f>
        <v>13.429374003394299</v>
      </c>
      <c r="H361" s="77">
        <f t="array" ref="H361">IFERROR(INDEX(DATA!$W$133:$W$368,MATCH(1,(DATA!$D$133:$D$368=Topline!B361)*(DATA!$E$133:$E$368=Topline!D361),0)),"n/a")</f>
        <v>3.3573420161341599E-2</v>
      </c>
      <c r="I361" s="87">
        <f t="array" ref="I361">IFERROR(INDEX(DATA!$AF$133:$AF$368,MATCH(1,(DATA!$D$133:$D$368=Topline!B361)*(DATA!$E$133:$E$368=Topline!D361),0)),"n/a")</f>
        <v>13.530816550730201</v>
      </c>
      <c r="J361" s="77">
        <f t="array" ref="J361">IFERROR(INDEX(DATA!$AG$133:$AG$368,MATCH(1,(DATA!$D$133:$D$368=Topline!B361)*(DATA!$E$133:$E$368=Topline!D361),0)),"n/a")</f>
        <v>5.7210454775833003E-2</v>
      </c>
      <c r="K361" s="87">
        <f t="array" ref="K361">IFERROR(INDEX(DATA!$AP$133:$AP$368,MATCH(1,(DATA!$D$133:$D$368=Topline!B361)*(DATA!$E$133:$E$368=Topline!D361),0)),"n/a")</f>
        <v>13.6020218545939</v>
      </c>
      <c r="L361" s="77">
        <f t="array" ref="L361">IFERROR(INDEX(DATA!$AQ$133:$AQ$368,MATCH(1,(DATA!$D$133:$D$368=Topline!B361)*(DATA!$E$133:$E$368=Topline!D361),0)),"n/a")</f>
        <v>6.1004569700210898E-2</v>
      </c>
      <c r="R361" s="66"/>
      <c r="S361" s="66"/>
      <c r="T361" s="66"/>
      <c r="U361" s="66"/>
      <c r="V361" s="66"/>
      <c r="W361" s="66"/>
      <c r="X361" s="66"/>
      <c r="Y361" s="66"/>
    </row>
    <row r="362" spans="1:25" x14ac:dyDescent="0.2">
      <c r="A362" s="75" t="s">
        <v>19</v>
      </c>
      <c r="B362" s="66" t="s">
        <v>20</v>
      </c>
      <c r="C362" s="66" t="s">
        <v>10</v>
      </c>
      <c r="D362" s="66" t="s">
        <v>324</v>
      </c>
      <c r="E362" s="87">
        <f t="array" ref="E362">IFERROR(INDEX(DATA!$L$133:$L$368,MATCH(1,(DATA!$D$133:$D$368=Topline!B362)*(DATA!$E$133:$E$368=Topline!D362),0)),"n/a")</f>
        <v>10.640929435509801</v>
      </c>
      <c r="F362" s="77">
        <f t="array" ref="F362">IFERROR(INDEX(DATA!$M$133:$M$368,MATCH(1,(DATA!$D$133:$D$368=Topline!B362)*(DATA!$E$133:$E$368=Topline!D362),0)),"n/a")</f>
        <v>4.6608425413901401E-2</v>
      </c>
      <c r="G362" s="87">
        <f t="array" ref="G362">IFERROR(INDEX(DATA!$V$133:$V$368,MATCH(1,(DATA!$D$133:$D$368=Topline!B362)*(DATA!$E$133:$E$368=Topline!D362),0)),"n/a")</f>
        <v>10.9857438756009</v>
      </c>
      <c r="H362" s="77">
        <f t="array" ref="H362">IFERROR(INDEX(DATA!$W$133:$W$368,MATCH(1,(DATA!$D$133:$D$368=Topline!B362)*(DATA!$E$133:$E$368=Topline!D362),0)),"n/a")</f>
        <v>8.7952404043500104E-2</v>
      </c>
      <c r="I362" s="87">
        <f t="array" ref="I362">IFERROR(INDEX(DATA!$AF$133:$AF$368,MATCH(1,(DATA!$D$133:$D$368=Topline!B362)*(DATA!$E$133:$E$368=Topline!D362),0)),"n/a")</f>
        <v>10.7827312539722</v>
      </c>
      <c r="J362" s="77">
        <f t="array" ref="J362">IFERROR(INDEX(DATA!$AG$133:$AG$368,MATCH(1,(DATA!$D$133:$D$368=Topline!B362)*(DATA!$E$133:$E$368=Topline!D362),0)),"n/a")</f>
        <v>0.111759264150497</v>
      </c>
      <c r="K362" s="87">
        <f t="array" ref="K362">IFERROR(INDEX(DATA!$AP$133:$AP$368,MATCH(1,(DATA!$D$133:$D$368=Topline!B362)*(DATA!$E$133:$E$368=Topline!D362),0)),"n/a")</f>
        <v>10.390200790325</v>
      </c>
      <c r="L362" s="77">
        <f t="array" ref="L362">IFERROR(INDEX(DATA!$AQ$133:$AQ$368,MATCH(1,(DATA!$D$133:$D$368=Topline!B362)*(DATA!$E$133:$E$368=Topline!D362),0)),"n/a")</f>
        <v>3.5816769221984901E-2</v>
      </c>
      <c r="R362" s="66"/>
      <c r="S362" s="66"/>
      <c r="T362" s="66"/>
      <c r="U362" s="66"/>
      <c r="V362" s="66"/>
      <c r="W362" s="66"/>
      <c r="X362" s="66"/>
      <c r="Y362" s="66"/>
    </row>
    <row r="363" spans="1:25" x14ac:dyDescent="0.2">
      <c r="A363" s="75" t="s">
        <v>19</v>
      </c>
      <c r="B363" s="66" t="s">
        <v>20</v>
      </c>
      <c r="C363" s="66" t="s">
        <v>10</v>
      </c>
      <c r="D363" s="66" t="s">
        <v>325</v>
      </c>
      <c r="E363" s="87">
        <f t="array" ref="E363">IFERROR(INDEX(DATA!$L$133:$L$368,MATCH(1,(DATA!$D$133:$D$368=Topline!B363)*(DATA!$E$133:$E$368=Topline!D363),0)),"n/a")</f>
        <v>15.616751399519</v>
      </c>
      <c r="F363" s="77">
        <f t="array" ref="F363">IFERROR(INDEX(DATA!$M$133:$M$368,MATCH(1,(DATA!$D$133:$D$368=Topline!B363)*(DATA!$E$133:$E$368=Topline!D363),0)),"n/a")</f>
        <v>-2.7802993087991699E-2</v>
      </c>
      <c r="G363" s="87">
        <f t="array" ref="G363">IFERROR(INDEX(DATA!$V$133:$V$368,MATCH(1,(DATA!$D$133:$D$368=Topline!B363)*(DATA!$E$133:$E$368=Topline!D363),0)),"n/a")</f>
        <v>15.6246504673696</v>
      </c>
      <c r="H363" s="77">
        <f t="array" ref="H363">IFERROR(INDEX(DATA!$W$133:$W$368,MATCH(1,(DATA!$D$133:$D$368=Topline!B363)*(DATA!$E$133:$E$368=Topline!D363),0)),"n/a")</f>
        <v>-2.62730114689049E-2</v>
      </c>
      <c r="I363" s="87">
        <f t="array" ref="I363">IFERROR(INDEX(DATA!$AF$133:$AF$368,MATCH(1,(DATA!$D$133:$D$368=Topline!B363)*(DATA!$E$133:$E$368=Topline!D363),0)),"n/a")</f>
        <v>15.50889317497</v>
      </c>
      <c r="J363" s="77">
        <f t="array" ref="J363">IFERROR(INDEX(DATA!$AG$133:$AG$368,MATCH(1,(DATA!$D$133:$D$368=Topline!B363)*(DATA!$E$133:$E$368=Topline!D363),0)),"n/a")</f>
        <v>-2.94588629296108E-2</v>
      </c>
      <c r="K363" s="87">
        <f t="array" ref="K363">IFERROR(INDEX(DATA!$AP$133:$AP$368,MATCH(1,(DATA!$D$133:$D$368=Topline!B363)*(DATA!$E$133:$E$368=Topline!D363),0)),"n/a")</f>
        <v>15.633035583405301</v>
      </c>
      <c r="L363" s="77">
        <f t="array" ref="L363">IFERROR(INDEX(DATA!$AQ$133:$AQ$368,MATCH(1,(DATA!$D$133:$D$368=Topline!B363)*(DATA!$E$133:$E$368=Topline!D363),0)),"n/a")</f>
        <v>-1.7918368667114701E-2</v>
      </c>
      <c r="R363" s="66"/>
      <c r="S363" s="66"/>
      <c r="T363" s="66"/>
      <c r="U363" s="66"/>
      <c r="V363" s="66"/>
      <c r="W363" s="66"/>
      <c r="X363" s="66"/>
      <c r="Y363" s="66"/>
    </row>
    <row r="364" spans="1:25" x14ac:dyDescent="0.2">
      <c r="A364" s="75" t="s">
        <v>19</v>
      </c>
      <c r="B364" s="66" t="s">
        <v>20</v>
      </c>
      <c r="C364" s="66" t="s">
        <v>10</v>
      </c>
      <c r="D364" s="66" t="s">
        <v>326</v>
      </c>
      <c r="E364" s="87">
        <f t="array" ref="E364">IFERROR(INDEX(DATA!$L$133:$L$368,MATCH(1,(DATA!$D$133:$D$368=Topline!B364)*(DATA!$E$133:$E$368=Topline!D364),0)),"n/a")</f>
        <v>14.513228621650301</v>
      </c>
      <c r="F364" s="77">
        <f t="array" ref="F364">IFERROR(INDEX(DATA!$M$133:$M$368,MATCH(1,(DATA!$D$133:$D$368=Topline!B364)*(DATA!$E$133:$E$368=Topline!D364),0)),"n/a")</f>
        <v>8.67924333271404E-2</v>
      </c>
      <c r="G364" s="87">
        <f t="array" ref="G364">IFERROR(INDEX(DATA!$V$133:$V$368,MATCH(1,(DATA!$D$133:$D$368=Topline!B364)*(DATA!$E$133:$E$368=Topline!D364),0)),"n/a")</f>
        <v>14.244320722794599</v>
      </c>
      <c r="H364" s="77">
        <f t="array" ref="H364">IFERROR(INDEX(DATA!$W$133:$W$368,MATCH(1,(DATA!$D$133:$D$368=Topline!B364)*(DATA!$E$133:$E$368=Topline!D364),0)),"n/a")</f>
        <v>8.5613922515044003E-2</v>
      </c>
      <c r="I364" s="87">
        <f t="array" ref="I364">IFERROR(INDEX(DATA!$AF$133:$AF$368,MATCH(1,(DATA!$D$133:$D$368=Topline!B364)*(DATA!$E$133:$E$368=Topline!D364),0)),"n/a")</f>
        <v>14.245654263192799</v>
      </c>
      <c r="J364" s="77">
        <f t="array" ref="J364">IFERROR(INDEX(DATA!$AG$133:$AG$368,MATCH(1,(DATA!$D$133:$D$368=Topline!B364)*(DATA!$E$133:$E$368=Topline!D364),0)),"n/a")</f>
        <v>0.110551058483642</v>
      </c>
      <c r="K364" s="87">
        <f t="array" ref="K364">IFERROR(INDEX(DATA!$AP$133:$AP$368,MATCH(1,(DATA!$D$133:$D$368=Topline!B364)*(DATA!$E$133:$E$368=Topline!D364),0)),"n/a")</f>
        <v>13.995075031556601</v>
      </c>
      <c r="L364" s="77">
        <f t="array" ref="L364">IFERROR(INDEX(DATA!$AQ$133:$AQ$368,MATCH(1,(DATA!$D$133:$D$368=Topline!B364)*(DATA!$E$133:$E$368=Topline!D364),0)),"n/a")</f>
        <v>0.101059912720234</v>
      </c>
      <c r="R364" s="66"/>
      <c r="S364" s="66"/>
      <c r="T364" s="66"/>
      <c r="U364" s="66"/>
      <c r="V364" s="66"/>
      <c r="W364" s="66"/>
      <c r="X364" s="66"/>
      <c r="Y364" s="66"/>
    </row>
    <row r="365" spans="1:25" x14ac:dyDescent="0.2">
      <c r="A365" s="75" t="s">
        <v>19</v>
      </c>
      <c r="B365" s="66" t="s">
        <v>20</v>
      </c>
      <c r="C365" s="66" t="s">
        <v>10</v>
      </c>
      <c r="D365" s="66" t="s">
        <v>327</v>
      </c>
      <c r="E365" s="87">
        <f t="array" ref="E365">IFERROR(INDEX(DATA!$L$133:$L$368,MATCH(1,(DATA!$D$133:$D$368=Topline!B365)*(DATA!$E$133:$E$368=Topline!D365),0)),"n/a")</f>
        <v>10.696212750449501</v>
      </c>
      <c r="F365" s="77">
        <f t="array" ref="F365">IFERROR(INDEX(DATA!$M$133:$M$368,MATCH(1,(DATA!$D$133:$D$368=Topline!B365)*(DATA!$E$133:$E$368=Topline!D365),0)),"n/a")</f>
        <v>-1.4528585271737501E-2</v>
      </c>
      <c r="G365" s="87">
        <f t="array" ref="G365">IFERROR(INDEX(DATA!$V$133:$V$368,MATCH(1,(DATA!$D$133:$D$368=Topline!B365)*(DATA!$E$133:$E$368=Topline!D365),0)),"n/a")</f>
        <v>10.7465568189603</v>
      </c>
      <c r="H365" s="77">
        <f t="array" ref="H365">IFERROR(INDEX(DATA!$W$133:$W$368,MATCH(1,(DATA!$D$133:$D$368=Topline!B365)*(DATA!$E$133:$E$368=Topline!D365),0)),"n/a")</f>
        <v>-7.50746356848423E-3</v>
      </c>
      <c r="I365" s="87">
        <f t="array" ref="I365">IFERROR(INDEX(DATA!$AF$133:$AF$368,MATCH(1,(DATA!$D$133:$D$368=Topline!B365)*(DATA!$E$133:$E$368=Topline!D365),0)),"n/a")</f>
        <v>10.905400473912101</v>
      </c>
      <c r="J365" s="77">
        <f t="array" ref="J365">IFERROR(INDEX(DATA!$AG$133:$AG$368,MATCH(1,(DATA!$D$133:$D$368=Topline!B365)*(DATA!$E$133:$E$368=Topline!D365),0)),"n/a")</f>
        <v>6.9786524949710096E-3</v>
      </c>
      <c r="K365" s="87">
        <f t="array" ref="K365">IFERROR(INDEX(DATA!$AP$133:$AP$368,MATCH(1,(DATA!$D$133:$D$368=Topline!B365)*(DATA!$E$133:$E$368=Topline!D365),0)),"n/a")</f>
        <v>10.7803752260956</v>
      </c>
      <c r="L365" s="77">
        <f t="array" ref="L365">IFERROR(INDEX(DATA!$AQ$133:$AQ$368,MATCH(1,(DATA!$D$133:$D$368=Topline!B365)*(DATA!$E$133:$E$368=Topline!D365),0)),"n/a")</f>
        <v>-3.6776379682859899E-2</v>
      </c>
      <c r="R365" s="66"/>
      <c r="S365" s="66"/>
      <c r="T365" s="66"/>
      <c r="U365" s="66"/>
      <c r="V365" s="66"/>
      <c r="W365" s="66"/>
      <c r="X365" s="66"/>
      <c r="Y365" s="66"/>
    </row>
    <row r="366" spans="1:25" x14ac:dyDescent="0.2">
      <c r="A366" s="75"/>
      <c r="E366" s="80"/>
      <c r="F366" s="77"/>
      <c r="G366" s="89"/>
      <c r="H366" s="77"/>
      <c r="I366" s="89"/>
      <c r="J366" s="82"/>
      <c r="K366" s="89"/>
      <c r="L366" s="77"/>
      <c r="R366" s="66"/>
      <c r="S366" s="66"/>
      <c r="T366" s="66"/>
      <c r="U366" s="66"/>
      <c r="V366" s="66"/>
      <c r="W366" s="66"/>
      <c r="X366" s="66"/>
      <c r="Y366" s="66"/>
    </row>
    <row r="367" spans="1:25" x14ac:dyDescent="0.2">
      <c r="A367" s="75" t="s">
        <v>19</v>
      </c>
      <c r="B367" s="66" t="s">
        <v>20</v>
      </c>
      <c r="C367" s="66" t="s">
        <v>26</v>
      </c>
      <c r="D367" s="66" t="s">
        <v>319</v>
      </c>
      <c r="E367" s="87">
        <f t="array" ref="E367">IFERROR(INDEX(DATA!$N$133:$N$368,MATCH(1,(DATA!$D$133:$D$368=Topline!B367)*(DATA!$E$133:$E$368=Topline!D367),0)),"n/a")</f>
        <v>4.0545754557261304</v>
      </c>
      <c r="F367" s="77">
        <f t="array" ref="F367">IFERROR(INDEX(DATA!$O$133:$O$368,MATCH(1,(DATA!$D$133:$D$368=Topline!B367)*(DATA!$E$133:$E$368=Topline!D367),0)),"n/a")</f>
        <v>1.41225485588877E-2</v>
      </c>
      <c r="G367" s="87">
        <f t="array" ref="G367">IFERROR(INDEX(DATA!$X$133:$X$368,MATCH(1,(DATA!$D$133:$D$368=Topline!B367)*(DATA!$E$133:$E$368=Topline!D367),0)),"n/a")</f>
        <v>4.09813125976709</v>
      </c>
      <c r="H367" s="77">
        <f t="array" ref="H367">IFERROR(INDEX(DATA!$Y$133:$Y$368,MATCH(1,(DATA!$D$133:$D$368=Topline!B367)*(DATA!$E$133:$E$368=Topline!D367),0)),"n/a")</f>
        <v>1.6780567170510002E-2</v>
      </c>
      <c r="I367" s="87">
        <f t="array" ref="I367">IFERROR(INDEX(DATA!$AH$133:$AH$368,MATCH(1,(DATA!$D$133:$D$368=Topline!B367)*(DATA!$E$133:$E$368=Topline!D367),0)),"n/a")</f>
        <v>4.1586776678167601</v>
      </c>
      <c r="J367" s="77">
        <f t="array" ref="J367">IFERROR(INDEX(DATA!$AI$133:$AI$368,MATCH(1,(DATA!$D$133:$D$368=Topline!B367)*(DATA!$E$133:$E$368=Topline!D367),0)),"n/a")</f>
        <v>4.1979965080746397E-2</v>
      </c>
      <c r="K367" s="87">
        <f t="array" ref="K367">IFERROR(INDEX(DATA!$AR$133:$AR$368,MATCH(1,(DATA!$D$133:$D$368=Topline!B367)*(DATA!$E$133:$E$368=Topline!D367),0)),"n/a")</f>
        <v>4.1318127916335499</v>
      </c>
      <c r="L367" s="77">
        <f t="array" ref="L367">IFERROR(INDEX(DATA!$AS$133:$AS$368,MATCH(1,(DATA!$D$133:$D$368=Topline!B367)*(DATA!$E$133:$E$368=Topline!D367),0)),"n/a")</f>
        <v>4.9004098939130603E-2</v>
      </c>
      <c r="R367" s="66"/>
      <c r="S367" s="66"/>
      <c r="T367" s="66"/>
      <c r="U367" s="66"/>
      <c r="V367" s="66"/>
      <c r="W367" s="66"/>
      <c r="X367" s="66"/>
      <c r="Y367" s="66"/>
    </row>
    <row r="368" spans="1:25" x14ac:dyDescent="0.2">
      <c r="A368" s="75" t="s">
        <v>19</v>
      </c>
      <c r="B368" s="66" t="s">
        <v>20</v>
      </c>
      <c r="C368" s="66" t="s">
        <v>26</v>
      </c>
      <c r="D368" s="66" t="s">
        <v>320</v>
      </c>
      <c r="E368" s="87">
        <f t="array" ref="E368">IFERROR(INDEX(DATA!$N$133:$N$368,MATCH(1,(DATA!$D$133:$D$368=Topline!B368)*(DATA!$E$133:$E$368=Topline!D368),0)),"n/a")</f>
        <v>3.32004328102165</v>
      </c>
      <c r="F368" s="77">
        <f t="array" ref="F368">IFERROR(INDEX(DATA!$O$133:$O$368,MATCH(1,(DATA!$D$133:$D$368=Topline!B368)*(DATA!$E$133:$E$368=Topline!D368),0)),"n/a")</f>
        <v>-2.7004646317307399E-2</v>
      </c>
      <c r="G368" s="87">
        <f t="array" ref="G368">IFERROR(INDEX(DATA!$X$133:$X$368,MATCH(1,(DATA!$D$133:$D$368=Topline!B368)*(DATA!$E$133:$E$368=Topline!D368),0)),"n/a")</f>
        <v>3.27056969430586</v>
      </c>
      <c r="H368" s="77">
        <f t="array" ref="H368">IFERROR(INDEX(DATA!$Y$133:$Y$368,MATCH(1,(DATA!$D$133:$D$368=Topline!B368)*(DATA!$E$133:$E$368=Topline!D368),0)),"n/a")</f>
        <v>-3.4543137525529801E-3</v>
      </c>
      <c r="I368" s="87">
        <f t="array" ref="I368">IFERROR(INDEX(DATA!$AH$133:$AH$368,MATCH(1,(DATA!$D$133:$D$368=Topline!B368)*(DATA!$E$133:$E$368=Topline!D368),0)),"n/a")</f>
        <v>3.3286391456739999</v>
      </c>
      <c r="J368" s="77">
        <f t="array" ref="J368">IFERROR(INDEX(DATA!$AI$133:$AI$368,MATCH(1,(DATA!$D$133:$D$368=Topline!B368)*(DATA!$E$133:$E$368=Topline!D368),0)),"n/a")</f>
        <v>1.18315008195934E-2</v>
      </c>
      <c r="K368" s="87">
        <f t="array" ref="K368">IFERROR(INDEX(DATA!$AR$133:$AR$368,MATCH(1,(DATA!$D$133:$D$368=Topline!B368)*(DATA!$E$133:$E$368=Topline!D368),0)),"n/a")</f>
        <v>3.4010073238943401</v>
      </c>
      <c r="L368" s="77">
        <f t="array" ref="L368">IFERROR(INDEX(DATA!$AS$133:$AS$368,MATCH(1,(DATA!$D$133:$D$368=Topline!B368)*(DATA!$E$133:$E$368=Topline!D368),0)),"n/a")</f>
        <v>5.4246088920583302E-2</v>
      </c>
      <c r="R368" s="66"/>
      <c r="S368" s="66"/>
      <c r="T368" s="66"/>
      <c r="U368" s="66"/>
      <c r="V368" s="66"/>
      <c r="W368" s="66"/>
      <c r="X368" s="66"/>
      <c r="Y368" s="66"/>
    </row>
    <row r="369" spans="1:25" x14ac:dyDescent="0.2">
      <c r="A369" s="75" t="s">
        <v>19</v>
      </c>
      <c r="B369" s="66" t="s">
        <v>20</v>
      </c>
      <c r="C369" s="66" t="s">
        <v>26</v>
      </c>
      <c r="D369" s="66" t="s">
        <v>321</v>
      </c>
      <c r="E369" s="87">
        <f t="array" ref="E369">IFERROR(INDEX(DATA!$N$133:$N$368,MATCH(1,(DATA!$D$133:$D$368=Topline!B369)*(DATA!$E$133:$E$368=Topline!D369),0)),"n/a")</f>
        <v>3.5910662719812101</v>
      </c>
      <c r="F369" s="77">
        <f t="array" ref="F369">IFERROR(INDEX(DATA!$O$133:$O$368,MATCH(1,(DATA!$D$133:$D$368=Topline!B369)*(DATA!$E$133:$E$368=Topline!D369),0)),"n/a")</f>
        <v>2.2360550168063799E-2</v>
      </c>
      <c r="G369" s="87">
        <f t="array" ref="G369">IFERROR(INDEX(DATA!$X$133:$X$368,MATCH(1,(DATA!$D$133:$D$368=Topline!B369)*(DATA!$E$133:$E$368=Topline!D369),0)),"n/a")</f>
        <v>3.5399813407972598</v>
      </c>
      <c r="H369" s="77">
        <f t="array" ref="H369">IFERROR(INDEX(DATA!$Y$133:$Y$368,MATCH(1,(DATA!$D$133:$D$368=Topline!B369)*(DATA!$E$133:$E$368=Topline!D369),0)),"n/a")</f>
        <v>2.38784102271275E-2</v>
      </c>
      <c r="I369" s="87">
        <f t="array" ref="I369">IFERROR(INDEX(DATA!$AH$133:$AH$368,MATCH(1,(DATA!$D$133:$D$368=Topline!B369)*(DATA!$E$133:$E$368=Topline!D369),0)),"n/a")</f>
        <v>3.5665311958662902</v>
      </c>
      <c r="J369" s="77">
        <f t="array" ref="J369">IFERROR(INDEX(DATA!$AI$133:$AI$368,MATCH(1,(DATA!$D$133:$D$368=Topline!B369)*(DATA!$E$133:$E$368=Topline!D369),0)),"n/a")</f>
        <v>4.0302488450228997E-2</v>
      </c>
      <c r="K369" s="87">
        <f t="array" ref="K369">IFERROR(INDEX(DATA!$AR$133:$AR$368,MATCH(1,(DATA!$D$133:$D$368=Topline!B369)*(DATA!$E$133:$E$368=Topline!D369),0)),"n/a")</f>
        <v>3.5521720550319298</v>
      </c>
      <c r="L369" s="77">
        <f t="array" ref="L369">IFERROR(INDEX(DATA!$AS$133:$AS$368,MATCH(1,(DATA!$D$133:$D$368=Topline!B369)*(DATA!$E$133:$E$368=Topline!D369),0)),"n/a")</f>
        <v>5.5821219842611597E-2</v>
      </c>
      <c r="R369" s="66"/>
      <c r="S369" s="66"/>
      <c r="T369" s="66"/>
      <c r="U369" s="66"/>
      <c r="V369" s="66"/>
      <c r="W369" s="66"/>
      <c r="X369" s="66"/>
      <c r="Y369" s="66"/>
    </row>
    <row r="370" spans="1:25" x14ac:dyDescent="0.2">
      <c r="A370" s="75" t="s">
        <v>19</v>
      </c>
      <c r="B370" s="66" t="s">
        <v>20</v>
      </c>
      <c r="C370" s="66" t="s">
        <v>26</v>
      </c>
      <c r="D370" s="66" t="s">
        <v>322</v>
      </c>
      <c r="E370" s="87">
        <f t="array" ref="E370">IFERROR(INDEX(DATA!$N$133:$N$368,MATCH(1,(DATA!$D$133:$D$368=Topline!B370)*(DATA!$E$133:$E$368=Topline!D370),0)),"n/a")</f>
        <v>3.5543807890580599</v>
      </c>
      <c r="F370" s="77">
        <f t="array" ref="F370">IFERROR(INDEX(DATA!$O$133:$O$368,MATCH(1,(DATA!$D$133:$D$368=Topline!B370)*(DATA!$E$133:$E$368=Topline!D370),0)),"n/a")</f>
        <v>1.41373006826174E-2</v>
      </c>
      <c r="G370" s="87">
        <f t="array" ref="G370">IFERROR(INDEX(DATA!$X$133:$X$368,MATCH(1,(DATA!$D$133:$D$368=Topline!B370)*(DATA!$E$133:$E$368=Topline!D370),0)),"n/a")</f>
        <v>3.5035533101667502</v>
      </c>
      <c r="H370" s="77">
        <f t="array" ref="H370">IFERROR(INDEX(DATA!$Y$133:$Y$368,MATCH(1,(DATA!$D$133:$D$368=Topline!B370)*(DATA!$E$133:$E$368=Topline!D370),0)),"n/a")</f>
        <v>4.7511434847919004E-3</v>
      </c>
      <c r="I370" s="87">
        <f t="array" ref="I370">IFERROR(INDEX(DATA!$AH$133:$AH$368,MATCH(1,(DATA!$D$133:$D$368=Topline!B370)*(DATA!$E$133:$E$368=Topline!D370),0)),"n/a")</f>
        <v>3.5959185610084901</v>
      </c>
      <c r="J370" s="77">
        <f t="array" ref="J370">IFERROR(INDEX(DATA!$AI$133:$AI$368,MATCH(1,(DATA!$D$133:$D$368=Topline!B370)*(DATA!$E$133:$E$368=Topline!D370),0)),"n/a")</f>
        <v>2.91746649791975E-2</v>
      </c>
      <c r="K370" s="87">
        <f t="array" ref="K370">IFERROR(INDEX(DATA!$AR$133:$AR$368,MATCH(1,(DATA!$D$133:$D$368=Topline!B370)*(DATA!$E$133:$E$368=Topline!D370),0)),"n/a")</f>
        <v>3.5178363887344699</v>
      </c>
      <c r="L370" s="77">
        <f t="array" ref="L370">IFERROR(INDEX(DATA!$AS$133:$AS$368,MATCH(1,(DATA!$D$133:$D$368=Topline!B370)*(DATA!$E$133:$E$368=Topline!D370),0)),"n/a")</f>
        <v>1.82514545067303E-2</v>
      </c>
      <c r="R370" s="66"/>
      <c r="S370" s="66"/>
      <c r="T370" s="66"/>
      <c r="U370" s="66"/>
      <c r="V370" s="66"/>
      <c r="W370" s="66"/>
      <c r="X370" s="66"/>
      <c r="Y370" s="66"/>
    </row>
    <row r="371" spans="1:25" x14ac:dyDescent="0.2">
      <c r="A371" s="75" t="s">
        <v>19</v>
      </c>
      <c r="B371" s="66" t="s">
        <v>20</v>
      </c>
      <c r="C371" s="66" t="s">
        <v>26</v>
      </c>
      <c r="D371" s="66" t="s">
        <v>323</v>
      </c>
      <c r="E371" s="87">
        <f t="array" ref="E371">IFERROR(INDEX(DATA!$N$133:$N$368,MATCH(1,(DATA!$D$133:$D$368=Topline!B371)*(DATA!$E$133:$E$368=Topline!D371),0)),"n/a")</f>
        <v>4.0872105654061697</v>
      </c>
      <c r="F371" s="77">
        <f t="array" ref="F371">IFERROR(INDEX(DATA!$O$133:$O$368,MATCH(1,(DATA!$D$133:$D$368=Topline!B371)*(DATA!$E$133:$E$368=Topline!D371),0)),"n/a")</f>
        <v>2.6011527405360901E-2</v>
      </c>
      <c r="G371" s="87">
        <f t="array" ref="G371">IFERROR(INDEX(DATA!$X$133:$X$368,MATCH(1,(DATA!$D$133:$D$368=Topline!B371)*(DATA!$E$133:$E$368=Topline!D371),0)),"n/a")</f>
        <v>4.0712159947335502</v>
      </c>
      <c r="H371" s="77">
        <f t="array" ref="H371">IFERROR(INDEX(DATA!$Y$133:$Y$368,MATCH(1,(DATA!$D$133:$D$368=Topline!B371)*(DATA!$E$133:$E$368=Topline!D371),0)),"n/a")</f>
        <v>4.9037941067751098E-2</v>
      </c>
      <c r="I371" s="87">
        <f t="array" ref="I371">IFERROR(INDEX(DATA!$AH$133:$AH$368,MATCH(1,(DATA!$D$133:$D$368=Topline!B371)*(DATA!$E$133:$E$368=Topline!D371),0)),"n/a")</f>
        <v>4.0844666503858704</v>
      </c>
      <c r="J371" s="77">
        <f t="array" ref="J371">IFERROR(INDEX(DATA!$AI$133:$AI$368,MATCH(1,(DATA!$D$133:$D$368=Topline!B371)*(DATA!$E$133:$E$368=Topline!D371),0)),"n/a")</f>
        <v>6.4673709568081703E-2</v>
      </c>
      <c r="K371" s="87">
        <f t="array" ref="K371">IFERROR(INDEX(DATA!$AR$133:$AR$368,MATCH(1,(DATA!$D$133:$D$368=Topline!B371)*(DATA!$E$133:$E$368=Topline!D371),0)),"n/a")</f>
        <v>4.1138588162025203</v>
      </c>
      <c r="L371" s="77">
        <f t="array" ref="L371">IFERROR(INDEX(DATA!$AS$133:$AS$368,MATCH(1,(DATA!$D$133:$D$368=Topline!B371)*(DATA!$E$133:$E$368=Topline!D371),0)),"n/a")</f>
        <v>7.2025992756812193E-2</v>
      </c>
      <c r="R371" s="66"/>
      <c r="S371" s="66"/>
      <c r="T371" s="66"/>
      <c r="U371" s="66"/>
      <c r="V371" s="66"/>
      <c r="W371" s="66"/>
      <c r="X371" s="66"/>
      <c r="Y371" s="66"/>
    </row>
    <row r="372" spans="1:25" x14ac:dyDescent="0.2">
      <c r="A372" s="75" t="s">
        <v>19</v>
      </c>
      <c r="B372" s="66" t="s">
        <v>20</v>
      </c>
      <c r="C372" s="66" t="s">
        <v>26</v>
      </c>
      <c r="D372" s="66" t="s">
        <v>324</v>
      </c>
      <c r="E372" s="87">
        <f t="array" ref="E372">IFERROR(INDEX(DATA!$N$133:$N$368,MATCH(1,(DATA!$D$133:$D$368=Topline!B372)*(DATA!$E$133:$E$368=Topline!D372),0)),"n/a")</f>
        <v>3.2972678117184602</v>
      </c>
      <c r="F372" s="77">
        <f t="array" ref="F372">IFERROR(INDEX(DATA!$O$133:$O$368,MATCH(1,(DATA!$D$133:$D$368=Topline!B372)*(DATA!$E$133:$E$368=Topline!D372),0)),"n/a")</f>
        <v>-2.0803159601075E-2</v>
      </c>
      <c r="G372" s="87">
        <f t="array" ref="G372">IFERROR(INDEX(DATA!$X$133:$X$368,MATCH(1,(DATA!$D$133:$D$368=Topline!B372)*(DATA!$E$133:$E$368=Topline!D372),0)),"n/a")</f>
        <v>3.3819610149293902</v>
      </c>
      <c r="H372" s="77">
        <f t="array" ref="H372">IFERROR(INDEX(DATA!$Y$133:$Y$368,MATCH(1,(DATA!$D$133:$D$368=Topline!B372)*(DATA!$E$133:$E$368=Topline!D372),0)),"n/a")</f>
        <v>7.9890851792596695E-3</v>
      </c>
      <c r="I372" s="87">
        <f t="array" ref="I372">IFERROR(INDEX(DATA!$AH$133:$AH$368,MATCH(1,(DATA!$D$133:$D$368=Topline!B372)*(DATA!$E$133:$E$368=Topline!D372),0)),"n/a")</f>
        <v>3.4225609149651901</v>
      </c>
      <c r="J372" s="77">
        <f t="array" ref="J372">IFERROR(INDEX(DATA!$AI$133:$AI$368,MATCH(1,(DATA!$D$133:$D$368=Topline!B372)*(DATA!$E$133:$E$368=Topline!D372),0)),"n/a")</f>
        <v>5.21775482772854E-2</v>
      </c>
      <c r="K372" s="87">
        <f t="array" ref="K372">IFERROR(INDEX(DATA!$AR$133:$AR$368,MATCH(1,(DATA!$D$133:$D$368=Topline!B372)*(DATA!$E$133:$E$368=Topline!D372),0)),"n/a")</f>
        <v>3.3898658913767701</v>
      </c>
      <c r="L372" s="77">
        <f t="array" ref="L372">IFERROR(INDEX(DATA!$AS$133:$AS$368,MATCH(1,(DATA!$D$133:$D$368=Topline!B372)*(DATA!$E$133:$E$368=Topline!D372),0)),"n/a")</f>
        <v>8.3680727027623299E-3</v>
      </c>
      <c r="R372" s="66"/>
      <c r="S372" s="66"/>
      <c r="T372" s="66"/>
      <c r="U372" s="66"/>
      <c r="V372" s="66"/>
      <c r="W372" s="66"/>
      <c r="X372" s="66"/>
      <c r="Y372" s="66"/>
    </row>
    <row r="373" spans="1:25" x14ac:dyDescent="0.2">
      <c r="A373" s="75" t="s">
        <v>19</v>
      </c>
      <c r="B373" s="66" t="s">
        <v>20</v>
      </c>
      <c r="C373" s="66" t="s">
        <v>26</v>
      </c>
      <c r="D373" s="66" t="s">
        <v>325</v>
      </c>
      <c r="E373" s="87">
        <f t="array" ref="E373">IFERROR(INDEX(DATA!$N$133:$N$368,MATCH(1,(DATA!$D$133:$D$368=Topline!B373)*(DATA!$E$133:$E$368=Topline!D373),0)),"n/a")</f>
        <v>3.7052686334992102</v>
      </c>
      <c r="F373" s="77">
        <f t="array" ref="F373">IFERROR(INDEX(DATA!$O$133:$O$368,MATCH(1,(DATA!$D$133:$D$368=Topline!B373)*(DATA!$E$133:$E$368=Topline!D373),0)),"n/a")</f>
        <v>9.8254352594085506E-3</v>
      </c>
      <c r="G373" s="87">
        <f t="array" ref="G373">IFERROR(INDEX(DATA!$X$133:$X$368,MATCH(1,(DATA!$D$133:$D$368=Topline!B373)*(DATA!$E$133:$E$368=Topline!D373),0)),"n/a")</f>
        <v>3.7107138743930501</v>
      </c>
      <c r="H373" s="77">
        <f t="array" ref="H373">IFERROR(INDEX(DATA!$Y$133:$Y$368,MATCH(1,(DATA!$D$133:$D$368=Topline!B373)*(DATA!$E$133:$E$368=Topline!D373),0)),"n/a")</f>
        <v>2.0884995751534699E-2</v>
      </c>
      <c r="I373" s="87">
        <f t="array" ref="I373">IFERROR(INDEX(DATA!$AH$133:$AH$368,MATCH(1,(DATA!$D$133:$D$368=Topline!B373)*(DATA!$E$133:$E$368=Topline!D373),0)),"n/a")</f>
        <v>3.6608772276014099</v>
      </c>
      <c r="J373" s="77">
        <f t="array" ref="J373">IFERROR(INDEX(DATA!$AI$133:$AI$368,MATCH(1,(DATA!$D$133:$D$368=Topline!B373)*(DATA!$E$133:$E$368=Topline!D373),0)),"n/a")</f>
        <v>9.6293385694623795E-3</v>
      </c>
      <c r="K373" s="87">
        <f t="array" ref="K373">IFERROR(INDEX(DATA!$AR$133:$AR$368,MATCH(1,(DATA!$D$133:$D$368=Topline!B373)*(DATA!$E$133:$E$368=Topline!D373),0)),"n/a")</f>
        <v>3.66977287911301</v>
      </c>
      <c r="L373" s="77">
        <f t="array" ref="L373">IFERROR(INDEX(DATA!$AS$133:$AS$368,MATCH(1,(DATA!$D$133:$D$368=Topline!B373)*(DATA!$E$133:$E$368=Topline!D373),0)),"n/a")</f>
        <v>1.40745986239868E-2</v>
      </c>
      <c r="R373" s="66"/>
      <c r="S373" s="66"/>
      <c r="T373" s="66"/>
      <c r="U373" s="66"/>
      <c r="V373" s="66"/>
      <c r="W373" s="66"/>
      <c r="X373" s="66"/>
      <c r="Y373" s="66"/>
    </row>
    <row r="374" spans="1:25" x14ac:dyDescent="0.2">
      <c r="A374" s="75" t="s">
        <v>19</v>
      </c>
      <c r="B374" s="66" t="s">
        <v>20</v>
      </c>
      <c r="C374" s="66" t="s">
        <v>26</v>
      </c>
      <c r="D374" s="66" t="s">
        <v>326</v>
      </c>
      <c r="E374" s="87">
        <f t="array" ref="E374">IFERROR(INDEX(DATA!$N$133:$N$368,MATCH(1,(DATA!$D$133:$D$368=Topline!B374)*(DATA!$E$133:$E$368=Topline!D374),0)),"n/a")</f>
        <v>4.1215127121036099</v>
      </c>
      <c r="F374" s="77">
        <f t="array" ref="F374">IFERROR(INDEX(DATA!$O$133:$O$368,MATCH(1,(DATA!$D$133:$D$368=Topline!B374)*(DATA!$E$133:$E$368=Topline!D374),0)),"n/a")</f>
        <v>4.9099000289849898E-2</v>
      </c>
      <c r="G374" s="87">
        <f t="array" ref="G374">IFERROR(INDEX(DATA!$X$133:$X$368,MATCH(1,(DATA!$D$133:$D$368=Topline!B374)*(DATA!$E$133:$E$368=Topline!D374),0)),"n/a")</f>
        <v>4.0828169132360701</v>
      </c>
      <c r="H374" s="77">
        <f t="array" ref="H374">IFERROR(INDEX(DATA!$Y$133:$Y$368,MATCH(1,(DATA!$D$133:$D$368=Topline!B374)*(DATA!$E$133:$E$368=Topline!D374),0)),"n/a")</f>
        <v>5.5240551639720997E-2</v>
      </c>
      <c r="I374" s="87">
        <f t="array" ref="I374">IFERROR(INDEX(DATA!$AH$133:$AH$368,MATCH(1,(DATA!$D$133:$D$368=Topline!B374)*(DATA!$E$133:$E$368=Topline!D374),0)),"n/a")</f>
        <v>4.1086331883676204</v>
      </c>
      <c r="J374" s="77">
        <f t="array" ref="J374">IFERROR(INDEX(DATA!$AI$133:$AI$368,MATCH(1,(DATA!$D$133:$D$368=Topline!B374)*(DATA!$E$133:$E$368=Topline!D374),0)),"n/a")</f>
        <v>6.2408225698193702E-2</v>
      </c>
      <c r="K374" s="87">
        <f t="array" ref="K374">IFERROR(INDEX(DATA!$AR$133:$AR$368,MATCH(1,(DATA!$D$133:$D$368=Topline!B374)*(DATA!$E$133:$E$368=Topline!D374),0)),"n/a")</f>
        <v>4.05797278601261</v>
      </c>
      <c r="L374" s="77">
        <f t="array" ref="L374">IFERROR(INDEX(DATA!$AS$133:$AS$368,MATCH(1,(DATA!$D$133:$D$368=Topline!B374)*(DATA!$E$133:$E$368=Topline!D374),0)),"n/a")</f>
        <v>4.0926774954682402E-2</v>
      </c>
      <c r="R374" s="66"/>
      <c r="S374" s="66"/>
      <c r="T374" s="66"/>
      <c r="U374" s="66"/>
      <c r="V374" s="66"/>
      <c r="W374" s="66"/>
      <c r="X374" s="66"/>
      <c r="Y374" s="66"/>
    </row>
    <row r="375" spans="1:25" x14ac:dyDescent="0.2">
      <c r="A375" s="75" t="s">
        <v>19</v>
      </c>
      <c r="B375" s="66" t="s">
        <v>20</v>
      </c>
      <c r="C375" s="66" t="s">
        <v>26</v>
      </c>
      <c r="D375" s="66" t="s">
        <v>327</v>
      </c>
      <c r="E375" s="87">
        <f t="array" ref="E375">IFERROR(INDEX(DATA!$N$133:$N$368,MATCH(1,(DATA!$D$133:$D$368=Topline!B375)*(DATA!$E$133:$E$368=Topline!D375),0)),"n/a")</f>
        <v>3.64177337238372</v>
      </c>
      <c r="F375" s="77">
        <f t="array" ref="F375">IFERROR(INDEX(DATA!$O$133:$O$368,MATCH(1,(DATA!$D$133:$D$368=Topline!B375)*(DATA!$E$133:$E$368=Topline!D375),0)),"n/a")</f>
        <v>1.2536383418300399E-2</v>
      </c>
      <c r="G375" s="87">
        <f t="array" ref="G375">IFERROR(INDEX(DATA!$X$133:$X$368,MATCH(1,(DATA!$D$133:$D$368=Topline!B375)*(DATA!$E$133:$E$368=Topline!D375),0)),"n/a")</f>
        <v>3.61875060863871</v>
      </c>
      <c r="H375" s="77">
        <f t="array" ref="H375">IFERROR(INDEX(DATA!$Y$133:$Y$368,MATCH(1,(DATA!$D$133:$D$368=Topline!B375)*(DATA!$E$133:$E$368=Topline!D375),0)),"n/a")</f>
        <v>1.9724583555337401E-2</v>
      </c>
      <c r="I375" s="87">
        <f t="array" ref="I375">IFERROR(INDEX(DATA!$AH$133:$AH$368,MATCH(1,(DATA!$D$133:$D$368=Topline!B375)*(DATA!$E$133:$E$368=Topline!D375),0)),"n/a")</f>
        <v>3.6686101587336499</v>
      </c>
      <c r="J375" s="77">
        <f t="array" ref="J375">IFERROR(INDEX(DATA!$AI$133:$AI$368,MATCH(1,(DATA!$D$133:$D$368=Topline!B375)*(DATA!$E$133:$E$368=Topline!D375),0)),"n/a")</f>
        <v>3.8165865309170502E-2</v>
      </c>
      <c r="K375" s="87">
        <f t="array" ref="K375">IFERROR(INDEX(DATA!$AR$133:$AR$368,MATCH(1,(DATA!$D$133:$D$368=Topline!B375)*(DATA!$E$133:$E$368=Topline!D375),0)),"n/a")</f>
        <v>3.6459479983088801</v>
      </c>
      <c r="L375" s="77">
        <f t="array" ref="L375">IFERROR(INDEX(DATA!$AS$133:$AS$368,MATCH(1,(DATA!$D$133:$D$368=Topline!B375)*(DATA!$E$133:$E$368=Topline!D375),0)),"n/a")</f>
        <v>3.9896260241795302E-2</v>
      </c>
      <c r="R375" s="66"/>
      <c r="S375" s="66"/>
      <c r="T375" s="66"/>
      <c r="U375" s="66"/>
      <c r="V375" s="66"/>
      <c r="W375" s="66"/>
      <c r="X375" s="66"/>
      <c r="Y375" s="66"/>
    </row>
    <row r="376" spans="1:25" x14ac:dyDescent="0.2">
      <c r="E376" s="88"/>
      <c r="F376" s="77"/>
      <c r="G376" s="89"/>
      <c r="H376" s="77"/>
      <c r="I376" s="89"/>
      <c r="J376" s="82"/>
      <c r="K376" s="89"/>
      <c r="L376" s="77"/>
      <c r="R376" s="66"/>
      <c r="S376" s="66"/>
      <c r="T376" s="66"/>
      <c r="U376" s="66"/>
      <c r="V376" s="66"/>
      <c r="W376" s="66"/>
      <c r="X376" s="66"/>
      <c r="Y376" s="66"/>
    </row>
    <row r="377" spans="1:25" x14ac:dyDescent="0.2">
      <c r="A377" s="66" t="s">
        <v>12</v>
      </c>
      <c r="B377" s="66" t="s">
        <v>23</v>
      </c>
      <c r="C377" s="66" t="s">
        <v>0</v>
      </c>
      <c r="D377" s="66" t="s">
        <v>319</v>
      </c>
      <c r="E377" s="76">
        <f>+IF(ISNUMBER(DATA!F659),DATA!F659,"n/a")</f>
        <v>3236014.22</v>
      </c>
      <c r="F377" s="77">
        <f>+IF(ISNUMBER(DATA!G659),DATA!G659,"n/a")</f>
        <v>-9.9654736460392003E-3</v>
      </c>
      <c r="G377" s="76">
        <f>+IF(ISNUMBER(DATA!P659),DATA!P659,"n/a")</f>
        <v>10713282.390000001</v>
      </c>
      <c r="H377" s="77">
        <f>+IF(ISNUMBER(DATA!Q659),DATA!Q659,"n/a")</f>
        <v>-2.70146056579521E-2</v>
      </c>
      <c r="I377" s="76">
        <f>+IF(ISNUMBER(DATA!Z659),DATA!Z659,"n/a")</f>
        <v>21777280.09</v>
      </c>
      <c r="J377" s="77">
        <f>+IF(ISNUMBER(DATA!AA659),DATA!AA659,"n/a")</f>
        <v>-2.7995547656454199E-2</v>
      </c>
      <c r="K377" s="76">
        <f>+IF(ISNUMBER(DATA!AJ659),DATA!AJ659,"n/a")</f>
        <v>41341371.68</v>
      </c>
      <c r="L377" s="77">
        <f>+IF(ISNUMBER(DATA!AK659),DATA!AK659,"n/a")</f>
        <v>-1.17311624639726E-2</v>
      </c>
      <c r="R377" s="66"/>
      <c r="S377" s="66"/>
      <c r="T377" s="66"/>
      <c r="U377" s="66"/>
      <c r="V377" s="66"/>
      <c r="W377" s="66"/>
      <c r="X377" s="66"/>
      <c r="Y377" s="66"/>
    </row>
    <row r="378" spans="1:25" x14ac:dyDescent="0.2">
      <c r="A378" s="66" t="s">
        <v>12</v>
      </c>
      <c r="B378" s="66" t="s">
        <v>23</v>
      </c>
      <c r="C378" s="66" t="s">
        <v>0</v>
      </c>
      <c r="D378" s="66" t="s">
        <v>320</v>
      </c>
      <c r="E378" s="76">
        <f>+IF(ISNUMBER(DATA!F660),DATA!F660,"n/a")</f>
        <v>3973649.74</v>
      </c>
      <c r="F378" s="77">
        <f>+IF(ISNUMBER(DATA!G660),DATA!G660,"n/a")</f>
        <v>3.94364650752713E-2</v>
      </c>
      <c r="G378" s="76">
        <f>+IF(ISNUMBER(DATA!P660),DATA!P660,"n/a")</f>
        <v>12780095.48</v>
      </c>
      <c r="H378" s="77">
        <f>+IF(ISNUMBER(DATA!Q660),DATA!Q660,"n/a")</f>
        <v>9.8571738378304304E-3</v>
      </c>
      <c r="I378" s="76">
        <f>+IF(ISNUMBER(DATA!Z660),DATA!Z660,"n/a")</f>
        <v>25271781.75</v>
      </c>
      <c r="J378" s="77">
        <f>+IF(ISNUMBER(DATA!AA660),DATA!AA660,"n/a")</f>
        <v>1.25363946062357E-2</v>
      </c>
      <c r="K378" s="76">
        <f>+IF(ISNUMBER(DATA!AJ660),DATA!AJ660,"n/a")</f>
        <v>48955296.25</v>
      </c>
      <c r="L378" s="77">
        <f>+IF(ISNUMBER(DATA!AK660),DATA!AK660,"n/a")</f>
        <v>1.23183381619034E-2</v>
      </c>
      <c r="R378" s="66"/>
      <c r="S378" s="66"/>
      <c r="T378" s="66"/>
      <c r="U378" s="66"/>
      <c r="V378" s="66"/>
      <c r="W378" s="66"/>
      <c r="X378" s="66"/>
      <c r="Y378" s="66"/>
    </row>
    <row r="379" spans="1:25" x14ac:dyDescent="0.2">
      <c r="A379" s="66" t="s">
        <v>12</v>
      </c>
      <c r="B379" s="66" t="s">
        <v>23</v>
      </c>
      <c r="C379" s="66" t="s">
        <v>0</v>
      </c>
      <c r="D379" s="66" t="s">
        <v>321</v>
      </c>
      <c r="E379" s="76">
        <f>+IF(ISNUMBER(DATA!F661),DATA!F661,"n/a")</f>
        <v>2934140.08</v>
      </c>
      <c r="F379" s="77">
        <f>+IF(ISNUMBER(DATA!G661),DATA!G661,"n/a")</f>
        <v>6.2897245445645802E-2</v>
      </c>
      <c r="G379" s="76">
        <f>+IF(ISNUMBER(DATA!P661),DATA!P661,"n/a")</f>
        <v>9443998.8499999996</v>
      </c>
      <c r="H379" s="77">
        <f>+IF(ISNUMBER(DATA!Q661),DATA!Q661,"n/a")</f>
        <v>3.9476429219149199E-2</v>
      </c>
      <c r="I379" s="76">
        <f>+IF(ISNUMBER(DATA!Z661),DATA!Z661,"n/a")</f>
        <v>18064816.920000002</v>
      </c>
      <c r="J379" s="77">
        <f>+IF(ISNUMBER(DATA!AA661),DATA!AA661,"n/a")</f>
        <v>1.8773288916165001E-2</v>
      </c>
      <c r="K379" s="76">
        <f>+IF(ISNUMBER(DATA!AJ661),DATA!AJ661,"n/a")</f>
        <v>34633649.359999999</v>
      </c>
      <c r="L379" s="77">
        <f>+IF(ISNUMBER(DATA!AK661),DATA!AK661,"n/a")</f>
        <v>-3.80658464362214E-3</v>
      </c>
      <c r="R379" s="66"/>
      <c r="S379" s="66"/>
      <c r="T379" s="66"/>
      <c r="U379" s="66"/>
      <c r="V379" s="66"/>
      <c r="W379" s="66"/>
      <c r="X379" s="66"/>
      <c r="Y379" s="66"/>
    </row>
    <row r="380" spans="1:25" x14ac:dyDescent="0.2">
      <c r="A380" s="66" t="s">
        <v>12</v>
      </c>
      <c r="B380" s="66" t="s">
        <v>23</v>
      </c>
      <c r="C380" s="66" t="s">
        <v>0</v>
      </c>
      <c r="D380" s="66" t="s">
        <v>322</v>
      </c>
      <c r="E380" s="76">
        <f>+IF(ISNUMBER(DATA!F662),DATA!F662,"n/a")</f>
        <v>4431802.6500000004</v>
      </c>
      <c r="F380" s="77">
        <f>+IF(ISNUMBER(DATA!G662),DATA!G662,"n/a")</f>
        <v>0.114159351697513</v>
      </c>
      <c r="G380" s="76">
        <f>+IF(ISNUMBER(DATA!P662),DATA!P662,"n/a")</f>
        <v>13834045.199999999</v>
      </c>
      <c r="H380" s="77">
        <f>+IF(ISNUMBER(DATA!Q662),DATA!Q662,"n/a")</f>
        <v>6.1176493815298397E-2</v>
      </c>
      <c r="I380" s="76">
        <f>+IF(ISNUMBER(DATA!Z662),DATA!Z662,"n/a")</f>
        <v>27453539.27</v>
      </c>
      <c r="J380" s="77">
        <f>+IF(ISNUMBER(DATA!AA662),DATA!AA662,"n/a")</f>
        <v>1.50577706657878E-2</v>
      </c>
      <c r="K380" s="76">
        <f>+IF(ISNUMBER(DATA!AJ662),DATA!AJ662,"n/a")</f>
        <v>52366864.060000002</v>
      </c>
      <c r="L380" s="77">
        <f>+IF(ISNUMBER(DATA!AK662),DATA!AK662,"n/a")</f>
        <v>-1.2636658303406399E-2</v>
      </c>
      <c r="R380" s="66"/>
      <c r="S380" s="66"/>
      <c r="T380" s="66"/>
      <c r="U380" s="66"/>
      <c r="V380" s="66"/>
      <c r="W380" s="66"/>
      <c r="X380" s="66"/>
      <c r="Y380" s="66"/>
    </row>
    <row r="381" spans="1:25" x14ac:dyDescent="0.2">
      <c r="A381" s="66" t="s">
        <v>12</v>
      </c>
      <c r="B381" s="66" t="s">
        <v>23</v>
      </c>
      <c r="C381" s="66" t="s">
        <v>0</v>
      </c>
      <c r="D381" s="66" t="s">
        <v>323</v>
      </c>
      <c r="E381" s="76">
        <f>+IF(ISNUMBER(DATA!F663),DATA!F663,"n/a")</f>
        <v>1765009.66</v>
      </c>
      <c r="F381" s="77">
        <f>+IF(ISNUMBER(DATA!G663),DATA!G663,"n/a")</f>
        <v>9.5185195113155305E-2</v>
      </c>
      <c r="G381" s="76">
        <f>+IF(ISNUMBER(DATA!P663),DATA!P663,"n/a")</f>
        <v>5799936.3899999997</v>
      </c>
      <c r="H381" s="77">
        <f>+IF(ISNUMBER(DATA!Q663),DATA!Q663,"n/a")</f>
        <v>8.11809862723889E-2</v>
      </c>
      <c r="I381" s="76">
        <f>+IF(ISNUMBER(DATA!Z663),DATA!Z663,"n/a")</f>
        <v>11461956.67</v>
      </c>
      <c r="J381" s="77">
        <f>+IF(ISNUMBER(DATA!AA663),DATA!AA663,"n/a")</f>
        <v>6.2510559850990396E-2</v>
      </c>
      <c r="K381" s="76">
        <f>+IF(ISNUMBER(DATA!AJ663),DATA!AJ663,"n/a")</f>
        <v>21836737.82</v>
      </c>
      <c r="L381" s="77">
        <f>+IF(ISNUMBER(DATA!AK663),DATA!AK663,"n/a")</f>
        <v>5.2814646196131902E-2</v>
      </c>
      <c r="R381" s="66"/>
      <c r="S381" s="66"/>
      <c r="T381" s="66"/>
      <c r="U381" s="66"/>
      <c r="V381" s="66"/>
      <c r="W381" s="66"/>
      <c r="X381" s="66"/>
      <c r="Y381" s="66"/>
    </row>
    <row r="382" spans="1:25" x14ac:dyDescent="0.2">
      <c r="A382" s="66" t="s">
        <v>12</v>
      </c>
      <c r="B382" s="66" t="s">
        <v>23</v>
      </c>
      <c r="C382" s="66" t="s">
        <v>0</v>
      </c>
      <c r="D382" s="66" t="s">
        <v>324</v>
      </c>
      <c r="E382" s="76">
        <f>+IF(ISNUMBER(DATA!F664),DATA!F664,"n/a")</f>
        <v>2384114.37</v>
      </c>
      <c r="F382" s="77">
        <f>+IF(ISNUMBER(DATA!G664),DATA!G664,"n/a")</f>
        <v>6.7084085101423496E-2</v>
      </c>
      <c r="G382" s="76">
        <f>+IF(ISNUMBER(DATA!P664),DATA!P664,"n/a")</f>
        <v>7745442.54</v>
      </c>
      <c r="H382" s="77">
        <f>+IF(ISNUMBER(DATA!Q664),DATA!Q664,"n/a")</f>
        <v>3.3850440626842802E-2</v>
      </c>
      <c r="I382" s="76">
        <f>+IF(ISNUMBER(DATA!Z664),DATA!Z664,"n/a")</f>
        <v>14889099.949999999</v>
      </c>
      <c r="J382" s="77">
        <f>+IF(ISNUMBER(DATA!AA664),DATA!AA664,"n/a")</f>
        <v>1.46741297977385E-2</v>
      </c>
      <c r="K382" s="76">
        <f>+IF(ISNUMBER(DATA!AJ664),DATA!AJ664,"n/a")</f>
        <v>28138219.43</v>
      </c>
      <c r="L382" s="77">
        <f>+IF(ISNUMBER(DATA!AK664),DATA!AK664,"n/a")</f>
        <v>-1.3891178740616799E-2</v>
      </c>
      <c r="R382" s="66"/>
      <c r="S382" s="66"/>
      <c r="T382" s="66"/>
      <c r="U382" s="66"/>
      <c r="V382" s="66"/>
      <c r="W382" s="66"/>
      <c r="X382" s="66"/>
      <c r="Y382" s="66"/>
    </row>
    <row r="383" spans="1:25" x14ac:dyDescent="0.2">
      <c r="A383" s="66" t="s">
        <v>12</v>
      </c>
      <c r="B383" s="66" t="s">
        <v>23</v>
      </c>
      <c r="C383" s="66" t="s">
        <v>0</v>
      </c>
      <c r="D383" s="66" t="s">
        <v>325</v>
      </c>
      <c r="E383" s="76">
        <f>+IF(ISNUMBER(DATA!F665),DATA!F665,"n/a")</f>
        <v>3873242.77</v>
      </c>
      <c r="F383" s="77">
        <f>+IF(ISNUMBER(DATA!G665),DATA!G665,"n/a")</f>
        <v>-1.61447037334061E-2</v>
      </c>
      <c r="G383" s="76">
        <f>+IF(ISNUMBER(DATA!P665),DATA!P665,"n/a")</f>
        <v>12475202.93</v>
      </c>
      <c r="H383" s="77">
        <f>+IF(ISNUMBER(DATA!Q665),DATA!Q665,"n/a")</f>
        <v>-4.36205403197851E-2</v>
      </c>
      <c r="I383" s="76">
        <f>+IF(ISNUMBER(DATA!Z665),DATA!Z665,"n/a")</f>
        <v>24456119.670000002</v>
      </c>
      <c r="J383" s="77">
        <f>+IF(ISNUMBER(DATA!AA665),DATA!AA665,"n/a")</f>
        <v>1.08996994467211E-2</v>
      </c>
      <c r="K383" s="76">
        <f>+IF(ISNUMBER(DATA!AJ665),DATA!AJ665,"n/a")</f>
        <v>46327536.240000002</v>
      </c>
      <c r="L383" s="77">
        <f>+IF(ISNUMBER(DATA!AK665),DATA!AK665,"n/a")</f>
        <v>1.08568555368395E-2</v>
      </c>
      <c r="R383" s="66"/>
      <c r="S383" s="66"/>
      <c r="T383" s="66"/>
      <c r="U383" s="66"/>
      <c r="V383" s="66"/>
      <c r="W383" s="66"/>
      <c r="X383" s="66"/>
      <c r="Y383" s="66"/>
    </row>
    <row r="384" spans="1:25" x14ac:dyDescent="0.2">
      <c r="A384" s="66" t="s">
        <v>12</v>
      </c>
      <c r="B384" s="66" t="s">
        <v>23</v>
      </c>
      <c r="C384" s="66" t="s">
        <v>0</v>
      </c>
      <c r="D384" s="66" t="s">
        <v>326</v>
      </c>
      <c r="E384" s="76">
        <f>+IF(ISNUMBER(DATA!F666),DATA!F666,"n/a")</f>
        <v>3277158.88</v>
      </c>
      <c r="F384" s="77">
        <f>+IF(ISNUMBER(DATA!G666),DATA!G666,"n/a")</f>
        <v>-1.9655240116762899E-3</v>
      </c>
      <c r="G384" s="76">
        <f>+IF(ISNUMBER(DATA!P666),DATA!P666,"n/a")</f>
        <v>10928934.59</v>
      </c>
      <c r="H384" s="77">
        <f>+IF(ISNUMBER(DATA!Q666),DATA!Q666,"n/a")</f>
        <v>1.1732379577906901E-2</v>
      </c>
      <c r="I384" s="76">
        <f>+IF(ISNUMBER(DATA!Z666),DATA!Z666,"n/a")</f>
        <v>21666058.18</v>
      </c>
      <c r="J384" s="77">
        <f>+IF(ISNUMBER(DATA!AA666),DATA!AA666,"n/a")</f>
        <v>1.32057296129769E-2</v>
      </c>
      <c r="K384" s="76">
        <f>+IF(ISNUMBER(DATA!AJ666),DATA!AJ666,"n/a")</f>
        <v>41218637.640000001</v>
      </c>
      <c r="L384" s="77">
        <f>+IF(ISNUMBER(DATA!AK666),DATA!AK666,"n/a")</f>
        <v>9.0665209750369399E-3</v>
      </c>
      <c r="R384" s="66"/>
      <c r="S384" s="66"/>
      <c r="T384" s="66"/>
      <c r="U384" s="66"/>
      <c r="V384" s="66"/>
      <c r="W384" s="66"/>
      <c r="X384" s="66"/>
      <c r="Y384" s="66"/>
    </row>
    <row r="385" spans="1:25" x14ac:dyDescent="0.2">
      <c r="A385" s="66" t="s">
        <v>12</v>
      </c>
      <c r="B385" s="66" t="s">
        <v>23</v>
      </c>
      <c r="C385" s="66" t="s">
        <v>0</v>
      </c>
      <c r="D385" s="66" t="s">
        <v>327</v>
      </c>
      <c r="E385" s="76">
        <f>+IF(ISNUMBER(DATA!F667),DATA!F667,"n/a")</f>
        <v>25875132.329999998</v>
      </c>
      <c r="F385" s="77">
        <f>+IF(ISNUMBER(DATA!G667),DATA!G667,"n/a")</f>
        <v>3.9330874806011003E-2</v>
      </c>
      <c r="G385" s="76">
        <f>+IF(ISNUMBER(DATA!P667),DATA!P667,"n/a")</f>
        <v>83720938.329999998</v>
      </c>
      <c r="H385" s="77">
        <f>+IF(ISNUMBER(DATA!Q667),DATA!Q667,"n/a")</f>
        <v>1.4914590577440399E-2</v>
      </c>
      <c r="I385" s="76">
        <f>+IF(ISNUMBER(DATA!Z667),DATA!Z667,"n/a")</f>
        <v>165040652.44</v>
      </c>
      <c r="J385" s="77">
        <f>+IF(ISNUMBER(DATA!AA667),DATA!AA667,"n/a")</f>
        <v>1.1408034509976499E-2</v>
      </c>
      <c r="K385" s="76">
        <f>+IF(ISNUMBER(DATA!AJ667),DATA!AJ667,"n/a")</f>
        <v>314818312.55000001</v>
      </c>
      <c r="L385" s="77">
        <f>+IF(ISNUMBER(DATA!AK667),DATA!AK667,"n/a")</f>
        <v>2.7692561398557501E-3</v>
      </c>
      <c r="R385" s="66"/>
      <c r="S385" s="66"/>
      <c r="T385" s="66"/>
      <c r="U385" s="66"/>
      <c r="V385" s="66"/>
      <c r="W385" s="66"/>
      <c r="X385" s="66"/>
      <c r="Y385" s="66"/>
    </row>
    <row r="386" spans="1:25" x14ac:dyDescent="0.2">
      <c r="E386" s="80"/>
      <c r="F386" s="77"/>
      <c r="G386" s="81"/>
      <c r="H386" s="77"/>
      <c r="I386" s="81"/>
      <c r="J386" s="82"/>
      <c r="K386" s="81"/>
      <c r="L386" s="77"/>
      <c r="R386" s="66"/>
      <c r="S386" s="66"/>
      <c r="T386" s="66"/>
      <c r="U386" s="66"/>
      <c r="V386" s="66"/>
      <c r="W386" s="66"/>
      <c r="X386" s="66"/>
      <c r="Y386" s="66"/>
    </row>
    <row r="387" spans="1:25" x14ac:dyDescent="0.2">
      <c r="A387" s="66" t="s">
        <v>12</v>
      </c>
      <c r="B387" s="66" t="s">
        <v>23</v>
      </c>
      <c r="C387" s="66" t="s">
        <v>9</v>
      </c>
      <c r="D387" s="66" t="s">
        <v>319</v>
      </c>
      <c r="E387" s="86">
        <f>+IF(ISNUMBER(DATA!H659),DATA!H659,"n/a")</f>
        <v>761094.55</v>
      </c>
      <c r="F387" s="77">
        <f>+IF(ISNUMBER(DATA!I659),DATA!I659,"n/a")</f>
        <v>-8.4918829478441496E-3</v>
      </c>
      <c r="G387" s="86">
        <f>+IF(ISNUMBER(DATA!R659),DATA!R659,"n/a")</f>
        <v>2470493.37</v>
      </c>
      <c r="H387" s="77">
        <f>+IF(ISNUMBER(DATA!S659),DATA!S659,"n/a")</f>
        <v>-3.3316574442420498E-2</v>
      </c>
      <c r="I387" s="86">
        <f>+IF(ISNUMBER(DATA!AB659),DATA!AB659,"n/a")</f>
        <v>4899457.3</v>
      </c>
      <c r="J387" s="77">
        <f>+IF(ISNUMBER(DATA!AC659),DATA!AC659,"n/a")</f>
        <v>-5.8570434037187903E-2</v>
      </c>
      <c r="K387" s="86">
        <f>+IF(ISNUMBER(DATA!AL659),DATA!AL659,"n/a")</f>
        <v>9422687.5999999996</v>
      </c>
      <c r="L387" s="77">
        <f>+IF(ISNUMBER(DATA!AM659),DATA!AM659,"n/a")</f>
        <v>-3.2191472689850502E-2</v>
      </c>
      <c r="R387" s="66"/>
      <c r="S387" s="66"/>
      <c r="T387" s="66"/>
      <c r="U387" s="66"/>
      <c r="V387" s="66"/>
      <c r="W387" s="66"/>
      <c r="X387" s="66"/>
      <c r="Y387" s="66"/>
    </row>
    <row r="388" spans="1:25" x14ac:dyDescent="0.2">
      <c r="A388" s="66" t="s">
        <v>12</v>
      </c>
      <c r="B388" s="66" t="s">
        <v>23</v>
      </c>
      <c r="C388" s="66" t="s">
        <v>9</v>
      </c>
      <c r="D388" s="66" t="s">
        <v>320</v>
      </c>
      <c r="E388" s="86">
        <f>+IF(ISNUMBER(DATA!H660),DATA!H660,"n/a")</f>
        <v>1099122.1299999999</v>
      </c>
      <c r="F388" s="77">
        <f>+IF(ISNUMBER(DATA!I660),DATA!I660,"n/a")</f>
        <v>7.5230655369970895E-2</v>
      </c>
      <c r="G388" s="86">
        <f>+IF(ISNUMBER(DATA!R660),DATA!R660,"n/a")</f>
        <v>3472119.53</v>
      </c>
      <c r="H388" s="77">
        <f>+IF(ISNUMBER(DATA!S660),DATA!S660,"n/a")</f>
        <v>1.2041152490510101E-2</v>
      </c>
      <c r="I388" s="86">
        <f>+IF(ISNUMBER(DATA!AB660),DATA!AB660,"n/a")</f>
        <v>6800147.7800000003</v>
      </c>
      <c r="J388" s="77">
        <f>+IF(ISNUMBER(DATA!AC660),DATA!AC660,"n/a")</f>
        <v>-5.9578187689197297E-4</v>
      </c>
      <c r="K388" s="86">
        <f>+IF(ISNUMBER(DATA!AL660),DATA!AL660,"n/a")</f>
        <v>13168036.68</v>
      </c>
      <c r="L388" s="77">
        <f>+IF(ISNUMBER(DATA!AM660),DATA!AM660,"n/a")</f>
        <v>9.40485208031786E-3</v>
      </c>
      <c r="R388" s="66"/>
      <c r="S388" s="66"/>
      <c r="T388" s="66"/>
      <c r="U388" s="66"/>
      <c r="V388" s="66"/>
      <c r="W388" s="66"/>
      <c r="X388" s="66"/>
      <c r="Y388" s="66"/>
    </row>
    <row r="389" spans="1:25" x14ac:dyDescent="0.2">
      <c r="A389" s="66" t="s">
        <v>12</v>
      </c>
      <c r="B389" s="66" t="s">
        <v>23</v>
      </c>
      <c r="C389" s="66" t="s">
        <v>9</v>
      </c>
      <c r="D389" s="66" t="s">
        <v>321</v>
      </c>
      <c r="E389" s="86">
        <f>+IF(ISNUMBER(DATA!H661),DATA!H661,"n/a")</f>
        <v>806907.35</v>
      </c>
      <c r="F389" s="77">
        <f>+IF(ISNUMBER(DATA!I661),DATA!I661,"n/a")</f>
        <v>9.7824540828422096E-2</v>
      </c>
      <c r="G389" s="86">
        <f>+IF(ISNUMBER(DATA!R661),DATA!R661,"n/a")</f>
        <v>2566030.7799999998</v>
      </c>
      <c r="H389" s="77">
        <f>+IF(ISNUMBER(DATA!S661),DATA!S661,"n/a")</f>
        <v>7.7257165375517606E-2</v>
      </c>
      <c r="I389" s="86">
        <f>+IF(ISNUMBER(DATA!AB661),DATA!AB661,"n/a")</f>
        <v>4858708.0599999996</v>
      </c>
      <c r="J389" s="77">
        <f>+IF(ISNUMBER(DATA!AC661),DATA!AC661,"n/a")</f>
        <v>5.4127320665463198E-2</v>
      </c>
      <c r="K389" s="86">
        <f>+IF(ISNUMBER(DATA!AL661),DATA!AL661,"n/a")</f>
        <v>9225354.9499999993</v>
      </c>
      <c r="L389" s="77">
        <f>+IF(ISNUMBER(DATA!AM661),DATA!AM661,"n/a")</f>
        <v>2.50407805533771E-2</v>
      </c>
      <c r="R389" s="66"/>
      <c r="S389" s="66"/>
      <c r="T389" s="66"/>
      <c r="U389" s="66"/>
      <c r="V389" s="66"/>
      <c r="W389" s="66"/>
      <c r="X389" s="66"/>
      <c r="Y389" s="66"/>
    </row>
    <row r="390" spans="1:25" x14ac:dyDescent="0.2">
      <c r="A390" s="66" t="s">
        <v>12</v>
      </c>
      <c r="B390" s="66" t="s">
        <v>23</v>
      </c>
      <c r="C390" s="66" t="s">
        <v>9</v>
      </c>
      <c r="D390" s="66" t="s">
        <v>322</v>
      </c>
      <c r="E390" s="86">
        <f>+IF(ISNUMBER(DATA!H662),DATA!H662,"n/a")</f>
        <v>1169619.03</v>
      </c>
      <c r="F390" s="77">
        <f>+IF(ISNUMBER(DATA!I662),DATA!I662,"n/a")</f>
        <v>0.130652537529301</v>
      </c>
      <c r="G390" s="86">
        <f>+IF(ISNUMBER(DATA!R662),DATA!R662,"n/a")</f>
        <v>3720067.31</v>
      </c>
      <c r="H390" s="77">
        <f>+IF(ISNUMBER(DATA!S662),DATA!S662,"n/a")</f>
        <v>7.9464865556026706E-2</v>
      </c>
      <c r="I390" s="86">
        <f>+IF(ISNUMBER(DATA!AB662),DATA!AB662,"n/a")</f>
        <v>7363763.2300000004</v>
      </c>
      <c r="J390" s="77">
        <f>+IF(ISNUMBER(DATA!AC662),DATA!AC662,"n/a")</f>
        <v>5.1795622546394297E-2</v>
      </c>
      <c r="K390" s="86">
        <f>+IF(ISNUMBER(DATA!AL662),DATA!AL662,"n/a")</f>
        <v>13944745.49</v>
      </c>
      <c r="L390" s="77">
        <f>+IF(ISNUMBER(DATA!AM662),DATA!AM662,"n/a")</f>
        <v>2.2808716945569199E-2</v>
      </c>
      <c r="R390" s="66"/>
      <c r="S390" s="66"/>
      <c r="T390" s="66"/>
      <c r="U390" s="66"/>
      <c r="V390" s="66"/>
      <c r="W390" s="66"/>
      <c r="X390" s="66"/>
      <c r="Y390" s="66"/>
    </row>
    <row r="391" spans="1:25" x14ac:dyDescent="0.2">
      <c r="A391" s="66" t="s">
        <v>12</v>
      </c>
      <c r="B391" s="66" t="s">
        <v>23</v>
      </c>
      <c r="C391" s="66" t="s">
        <v>9</v>
      </c>
      <c r="D391" s="66" t="s">
        <v>323</v>
      </c>
      <c r="E391" s="86">
        <f>+IF(ISNUMBER(DATA!H663),DATA!H663,"n/a")</f>
        <v>492529.52</v>
      </c>
      <c r="F391" s="77">
        <f>+IF(ISNUMBER(DATA!I663),DATA!I663,"n/a")</f>
        <v>9.3961143363200106E-2</v>
      </c>
      <c r="G391" s="86">
        <f>+IF(ISNUMBER(DATA!R663),DATA!R663,"n/a")</f>
        <v>1611865.31</v>
      </c>
      <c r="H391" s="77">
        <f>+IF(ISNUMBER(DATA!S663),DATA!S663,"n/a")</f>
        <v>6.4545012757181303E-2</v>
      </c>
      <c r="I391" s="86">
        <f>+IF(ISNUMBER(DATA!AB663),DATA!AB663,"n/a")</f>
        <v>3176825.11</v>
      </c>
      <c r="J391" s="77">
        <f>+IF(ISNUMBER(DATA!AC663),DATA!AC663,"n/a")</f>
        <v>5.0292193521313498E-2</v>
      </c>
      <c r="K391" s="86">
        <f>+IF(ISNUMBER(DATA!AL663),DATA!AL663,"n/a")</f>
        <v>6118549.9299999997</v>
      </c>
      <c r="L391" s="77">
        <f>+IF(ISNUMBER(DATA!AM663),DATA!AM663,"n/a")</f>
        <v>5.6218314216237103E-2</v>
      </c>
      <c r="R391" s="66"/>
      <c r="S391" s="66"/>
      <c r="T391" s="66"/>
      <c r="U391" s="66"/>
      <c r="V391" s="66"/>
      <c r="W391" s="66"/>
      <c r="X391" s="66"/>
      <c r="Y391" s="66"/>
    </row>
    <row r="392" spans="1:25" x14ac:dyDescent="0.2">
      <c r="A392" s="66" t="s">
        <v>12</v>
      </c>
      <c r="B392" s="66" t="s">
        <v>23</v>
      </c>
      <c r="C392" s="66" t="s">
        <v>9</v>
      </c>
      <c r="D392" s="66" t="s">
        <v>324</v>
      </c>
      <c r="E392" s="86">
        <f>+IF(ISNUMBER(DATA!H664),DATA!H664,"n/a")</f>
        <v>591393.79</v>
      </c>
      <c r="F392" s="77">
        <f>+IF(ISNUMBER(DATA!I664),DATA!I664,"n/a")</f>
        <v>-5.7133247061161704E-3</v>
      </c>
      <c r="G392" s="86">
        <f>+IF(ISNUMBER(DATA!R664),DATA!R664,"n/a")</f>
        <v>1915997.23</v>
      </c>
      <c r="H392" s="77">
        <f>+IF(ISNUMBER(DATA!S664),DATA!S664,"n/a")</f>
        <v>-2.48716465091499E-2</v>
      </c>
      <c r="I392" s="86">
        <f>+IF(ISNUMBER(DATA!AB664),DATA!AB664,"n/a")</f>
        <v>3664490.28</v>
      </c>
      <c r="J392" s="77">
        <f>+IF(ISNUMBER(DATA!AC664),DATA!AC664,"n/a")</f>
        <v>-3.1248052643481999E-2</v>
      </c>
      <c r="K392" s="86">
        <f>+IF(ISNUMBER(DATA!AL664),DATA!AL664,"n/a")</f>
        <v>7109176.4199999999</v>
      </c>
      <c r="L392" s="77">
        <f>+IF(ISNUMBER(DATA!AM664),DATA!AM664,"n/a")</f>
        <v>-3.5265935942919401E-2</v>
      </c>
      <c r="R392" s="66"/>
      <c r="S392" s="66"/>
      <c r="T392" s="66"/>
      <c r="U392" s="66"/>
      <c r="V392" s="66"/>
      <c r="W392" s="66"/>
      <c r="X392" s="66"/>
      <c r="Y392" s="66"/>
    </row>
    <row r="393" spans="1:25" x14ac:dyDescent="0.2">
      <c r="A393" s="66" t="s">
        <v>12</v>
      </c>
      <c r="B393" s="66" t="s">
        <v>23</v>
      </c>
      <c r="C393" s="66" t="s">
        <v>9</v>
      </c>
      <c r="D393" s="66" t="s">
        <v>325</v>
      </c>
      <c r="E393" s="86">
        <f>+IF(ISNUMBER(DATA!H665),DATA!H665,"n/a")</f>
        <v>1061063.78</v>
      </c>
      <c r="F393" s="77">
        <f>+IF(ISNUMBER(DATA!I665),DATA!I665,"n/a")</f>
        <v>-1.1472490448612699E-2</v>
      </c>
      <c r="G393" s="86">
        <f>+IF(ISNUMBER(DATA!R665),DATA!R665,"n/a")</f>
        <v>3307105.95</v>
      </c>
      <c r="H393" s="77">
        <f>+IF(ISNUMBER(DATA!S665),DATA!S665,"n/a")</f>
        <v>-5.01193235368185E-2</v>
      </c>
      <c r="I393" s="86">
        <f>+IF(ISNUMBER(DATA!AB665),DATA!AB665,"n/a")</f>
        <v>6480693.0899999999</v>
      </c>
      <c r="J393" s="77">
        <f>+IF(ISNUMBER(DATA!AC665),DATA!AC665,"n/a")</f>
        <v>1.12362909943532E-2</v>
      </c>
      <c r="K393" s="86">
        <f>+IF(ISNUMBER(DATA!AL665),DATA!AL665,"n/a")</f>
        <v>12305558.279999999</v>
      </c>
      <c r="L393" s="77">
        <f>+IF(ISNUMBER(DATA!AM665),DATA!AM665,"n/a")</f>
        <v>5.4313576932358797E-3</v>
      </c>
      <c r="R393" s="66"/>
      <c r="S393" s="66"/>
      <c r="T393" s="66"/>
      <c r="U393" s="66"/>
      <c r="V393" s="66"/>
      <c r="W393" s="66"/>
      <c r="X393" s="66"/>
      <c r="Y393" s="66"/>
    </row>
    <row r="394" spans="1:25" x14ac:dyDescent="0.2">
      <c r="A394" s="66" t="s">
        <v>12</v>
      </c>
      <c r="B394" s="66" t="s">
        <v>23</v>
      </c>
      <c r="C394" s="66" t="s">
        <v>9</v>
      </c>
      <c r="D394" s="66" t="s">
        <v>326</v>
      </c>
      <c r="E394" s="86">
        <f>+IF(ISNUMBER(DATA!H666),DATA!H666,"n/a")</f>
        <v>837444.85</v>
      </c>
      <c r="F394" s="77">
        <f>+IF(ISNUMBER(DATA!I666),DATA!I666,"n/a")</f>
        <v>-8.0378625433954898E-3</v>
      </c>
      <c r="G394" s="86">
        <f>+IF(ISNUMBER(DATA!R666),DATA!R666,"n/a")</f>
        <v>2785178.3</v>
      </c>
      <c r="H394" s="77">
        <f>+IF(ISNUMBER(DATA!S666),DATA!S666,"n/a")</f>
        <v>7.4338869616081497E-3</v>
      </c>
      <c r="I394" s="86">
        <f>+IF(ISNUMBER(DATA!AB666),DATA!AB666,"n/a")</f>
        <v>5491927.29</v>
      </c>
      <c r="J394" s="77">
        <f>+IF(ISNUMBER(DATA!AC666),DATA!AC666,"n/a")</f>
        <v>1.6777350172272901E-2</v>
      </c>
      <c r="K394" s="86">
        <f>+IF(ISNUMBER(DATA!AL666),DATA!AL666,"n/a")</f>
        <v>10523464.18</v>
      </c>
      <c r="L394" s="77">
        <f>+IF(ISNUMBER(DATA!AM666),DATA!AM666,"n/a")</f>
        <v>3.3566093157401299E-2</v>
      </c>
      <c r="R394" s="66"/>
      <c r="S394" s="66"/>
      <c r="T394" s="66"/>
      <c r="U394" s="66"/>
      <c r="V394" s="66"/>
      <c r="W394" s="66"/>
      <c r="X394" s="66"/>
      <c r="Y394" s="66"/>
    </row>
    <row r="395" spans="1:25" x14ac:dyDescent="0.2">
      <c r="A395" s="66" t="s">
        <v>12</v>
      </c>
      <c r="B395" s="66" t="s">
        <v>23</v>
      </c>
      <c r="C395" s="66" t="s">
        <v>9</v>
      </c>
      <c r="D395" s="66" t="s">
        <v>327</v>
      </c>
      <c r="E395" s="86">
        <f>+IF(ISNUMBER(DATA!H667),DATA!H667,"n/a")</f>
        <v>6819174.8399999999</v>
      </c>
      <c r="F395" s="77">
        <f>+IF(ISNUMBER(DATA!I667),DATA!I667,"n/a")</f>
        <v>4.5576384618360298E-2</v>
      </c>
      <c r="G395" s="86">
        <f>+IF(ISNUMBER(DATA!R667),DATA!R667,"n/a")</f>
        <v>21848857.5</v>
      </c>
      <c r="H395" s="77">
        <f>+IF(ISNUMBER(DATA!S667),DATA!S667,"n/a")</f>
        <v>1.43437267514682E-2</v>
      </c>
      <c r="I395" s="86">
        <f>+IF(ISNUMBER(DATA!AB667),DATA!AB667,"n/a")</f>
        <v>42736011.68</v>
      </c>
      <c r="J395" s="77">
        <f>+IF(ISNUMBER(DATA!AC667),DATA!AC667,"n/a")</f>
        <v>1.1833193953877601E-2</v>
      </c>
      <c r="K395" s="86">
        <f>+IF(ISNUMBER(DATA!AL667),DATA!AL667,"n/a")</f>
        <v>81817572.730000004</v>
      </c>
      <c r="L395" s="77">
        <f>+IF(ISNUMBER(DATA!AM667),DATA!AM667,"n/a")</f>
        <v>1.01191420329678E-2</v>
      </c>
      <c r="R395" s="66"/>
      <c r="S395" s="66"/>
      <c r="T395" s="66"/>
      <c r="U395" s="66"/>
      <c r="V395" s="66"/>
      <c r="W395" s="66"/>
      <c r="X395" s="66"/>
      <c r="Y395" s="66"/>
    </row>
    <row r="396" spans="1:25" x14ac:dyDescent="0.2">
      <c r="E396" s="80"/>
      <c r="F396" s="77"/>
      <c r="G396" s="81"/>
      <c r="H396" s="77"/>
      <c r="I396" s="81"/>
      <c r="J396" s="82"/>
      <c r="K396" s="81"/>
      <c r="L396" s="77"/>
      <c r="R396" s="66"/>
      <c r="S396" s="66"/>
      <c r="T396" s="66"/>
      <c r="U396" s="66"/>
      <c r="V396" s="66"/>
      <c r="W396" s="66"/>
      <c r="X396" s="66"/>
      <c r="Y396" s="66"/>
    </row>
    <row r="397" spans="1:25" x14ac:dyDescent="0.2">
      <c r="A397" s="66" t="s">
        <v>12</v>
      </c>
      <c r="B397" s="66" t="s">
        <v>23</v>
      </c>
      <c r="C397" s="66" t="s">
        <v>25</v>
      </c>
      <c r="D397" s="66" t="s">
        <v>319</v>
      </c>
      <c r="E397" s="86">
        <f>+IF(ISNUMBER(DATA!J659),DATA!J659,"n/a")</f>
        <v>1311894.1599999999</v>
      </c>
      <c r="F397" s="77">
        <f>+IF(ISNUMBER(DATA!K659),DATA!K659,"n/a")</f>
        <v>-2.7651436384388401E-2</v>
      </c>
      <c r="G397" s="86">
        <f>+IF(ISNUMBER(DATA!T659),DATA!T659,"n/a")</f>
        <v>4244517.92</v>
      </c>
      <c r="H397" s="77">
        <f>+IF(ISNUMBER(DATA!U659),DATA!U659,"n/a")</f>
        <v>-5.5538301132387502E-2</v>
      </c>
      <c r="I397" s="86">
        <f>+IF(ISNUMBER(DATA!AD659),DATA!AD659,"n/a")</f>
        <v>8521832.9800000004</v>
      </c>
      <c r="J397" s="77">
        <f>+IF(ISNUMBER(DATA!AE659),DATA!AE659,"n/a")</f>
        <v>-6.9889815200281397E-2</v>
      </c>
      <c r="K397" s="86">
        <f>+IF(ISNUMBER(DATA!AN659),DATA!AN659,"n/a")</f>
        <v>16479579.35</v>
      </c>
      <c r="L397" s="77">
        <f>+IF(ISNUMBER(DATA!AO659),DATA!AO659,"n/a")</f>
        <v>-4.0542973594703102E-2</v>
      </c>
      <c r="R397" s="66"/>
      <c r="S397" s="66"/>
      <c r="T397" s="66"/>
      <c r="U397" s="66"/>
      <c r="V397" s="66"/>
      <c r="W397" s="66"/>
      <c r="X397" s="66"/>
      <c r="Y397" s="66"/>
    </row>
    <row r="398" spans="1:25" x14ac:dyDescent="0.2">
      <c r="A398" s="66" t="s">
        <v>12</v>
      </c>
      <c r="B398" s="66" t="s">
        <v>23</v>
      </c>
      <c r="C398" s="66" t="s">
        <v>25</v>
      </c>
      <c r="D398" s="66" t="s">
        <v>320</v>
      </c>
      <c r="E398" s="86">
        <f>+IF(ISNUMBER(DATA!J660),DATA!J660,"n/a")</f>
        <v>1827971.03</v>
      </c>
      <c r="F398" s="77">
        <f>+IF(ISNUMBER(DATA!K660),DATA!K660,"n/a")</f>
        <v>2.53050358868059E-2</v>
      </c>
      <c r="G398" s="86">
        <f>+IF(ISNUMBER(DATA!T660),DATA!T660,"n/a")</f>
        <v>5868719.8700000001</v>
      </c>
      <c r="H398" s="77">
        <f>+IF(ISNUMBER(DATA!U660),DATA!U660,"n/a")</f>
        <v>-4.3631529089572497E-2</v>
      </c>
      <c r="I398" s="86">
        <f>+IF(ISNUMBER(DATA!AD660),DATA!AD660,"n/a")</f>
        <v>11563566.359999999</v>
      </c>
      <c r="J398" s="77">
        <f>+IF(ISNUMBER(DATA!AE660),DATA!AE660,"n/a")</f>
        <v>-4.8343733350971599E-2</v>
      </c>
      <c r="K398" s="86">
        <f>+IF(ISNUMBER(DATA!AN660),DATA!AN660,"n/a")</f>
        <v>22524657.449999999</v>
      </c>
      <c r="L398" s="77">
        <f>+IF(ISNUMBER(DATA!AO660),DATA!AO660,"n/a")</f>
        <v>-4.2990069245622403E-2</v>
      </c>
      <c r="R398" s="66"/>
      <c r="S398" s="66"/>
      <c r="T398" s="66"/>
      <c r="U398" s="66"/>
      <c r="V398" s="66"/>
      <c r="W398" s="66"/>
      <c r="X398" s="66"/>
      <c r="Y398" s="66"/>
    </row>
    <row r="399" spans="1:25" x14ac:dyDescent="0.2">
      <c r="A399" s="66" t="s">
        <v>12</v>
      </c>
      <c r="B399" s="66" t="s">
        <v>23</v>
      </c>
      <c r="C399" s="66" t="s">
        <v>25</v>
      </c>
      <c r="D399" s="66" t="s">
        <v>321</v>
      </c>
      <c r="E399" s="86">
        <f>+IF(ISNUMBER(DATA!J661),DATA!J661,"n/a")</f>
        <v>1405931.91</v>
      </c>
      <c r="F399" s="77">
        <f>+IF(ISNUMBER(DATA!K661),DATA!K661,"n/a")</f>
        <v>5.0029698757581398E-2</v>
      </c>
      <c r="G399" s="86">
        <f>+IF(ISNUMBER(DATA!T661),DATA!T661,"n/a")</f>
        <v>4475493.37</v>
      </c>
      <c r="H399" s="77">
        <f>+IF(ISNUMBER(DATA!U661),DATA!U661,"n/a")</f>
        <v>1.9957076505383298E-2</v>
      </c>
      <c r="I399" s="86">
        <f>+IF(ISNUMBER(DATA!AD661),DATA!AD661,"n/a")</f>
        <v>8559810.2100000009</v>
      </c>
      <c r="J399" s="77">
        <f>+IF(ISNUMBER(DATA!AE661),DATA!AE661,"n/a")</f>
        <v>-2.1385053977063398E-3</v>
      </c>
      <c r="K399" s="86">
        <f>+IF(ISNUMBER(DATA!AN661),DATA!AN661,"n/a")</f>
        <v>16490831.92</v>
      </c>
      <c r="L399" s="77">
        <f>+IF(ISNUMBER(DATA!AO661),DATA!AO661,"n/a")</f>
        <v>-2.6700601943091901E-2</v>
      </c>
      <c r="R399" s="66"/>
      <c r="S399" s="66"/>
      <c r="T399" s="66"/>
      <c r="U399" s="66"/>
      <c r="V399" s="66"/>
      <c r="W399" s="66"/>
      <c r="X399" s="66"/>
      <c r="Y399" s="66"/>
    </row>
    <row r="400" spans="1:25" x14ac:dyDescent="0.2">
      <c r="A400" s="66" t="s">
        <v>12</v>
      </c>
      <c r="B400" s="66" t="s">
        <v>23</v>
      </c>
      <c r="C400" s="66" t="s">
        <v>25</v>
      </c>
      <c r="D400" s="66" t="s">
        <v>322</v>
      </c>
      <c r="E400" s="86">
        <f>+IF(ISNUMBER(DATA!J662),DATA!J662,"n/a")</f>
        <v>2117696.89</v>
      </c>
      <c r="F400" s="77">
        <f>+IF(ISNUMBER(DATA!K662),DATA!K662,"n/a")</f>
        <v>0.14190680652839299</v>
      </c>
      <c r="G400" s="86">
        <f>+IF(ISNUMBER(DATA!T662),DATA!T662,"n/a")</f>
        <v>6727746.0899999999</v>
      </c>
      <c r="H400" s="77">
        <f>+IF(ISNUMBER(DATA!U662),DATA!U662,"n/a")</f>
        <v>9.3925607204185593E-2</v>
      </c>
      <c r="I400" s="86">
        <f>+IF(ISNUMBER(DATA!AD662),DATA!AD662,"n/a")</f>
        <v>13310592.560000001</v>
      </c>
      <c r="J400" s="77">
        <f>+IF(ISNUMBER(DATA!AE662),DATA!AE662,"n/a")</f>
        <v>5.6985942477742503E-2</v>
      </c>
      <c r="K400" s="86">
        <f>+IF(ISNUMBER(DATA!AN662),DATA!AN662,"n/a")</f>
        <v>25166377.649999999</v>
      </c>
      <c r="L400" s="77">
        <f>+IF(ISNUMBER(DATA!AO662),DATA!AO662,"n/a")</f>
        <v>2.44149983188565E-2</v>
      </c>
      <c r="R400" s="66"/>
      <c r="S400" s="66"/>
      <c r="T400" s="66"/>
      <c r="U400" s="66"/>
      <c r="V400" s="66"/>
      <c r="W400" s="66"/>
      <c r="X400" s="66"/>
      <c r="Y400" s="66"/>
    </row>
    <row r="401" spans="1:25" x14ac:dyDescent="0.2">
      <c r="A401" s="66" t="s">
        <v>12</v>
      </c>
      <c r="B401" s="66" t="s">
        <v>23</v>
      </c>
      <c r="C401" s="66" t="s">
        <v>25</v>
      </c>
      <c r="D401" s="66" t="s">
        <v>323</v>
      </c>
      <c r="E401" s="86">
        <f>+IF(ISNUMBER(DATA!J663),DATA!J663,"n/a")</f>
        <v>767423.79</v>
      </c>
      <c r="F401" s="77">
        <f>+IF(ISNUMBER(DATA!K663),DATA!K663,"n/a")</f>
        <v>0.109641115969388</v>
      </c>
      <c r="G401" s="86">
        <f>+IF(ISNUMBER(DATA!T663),DATA!T663,"n/a")</f>
        <v>2518933.14</v>
      </c>
      <c r="H401" s="77">
        <f>+IF(ISNUMBER(DATA!U663),DATA!U663,"n/a")</f>
        <v>6.2560148659442996E-2</v>
      </c>
      <c r="I401" s="86">
        <f>+IF(ISNUMBER(DATA!AD663),DATA!AD663,"n/a")</f>
        <v>4959486.79</v>
      </c>
      <c r="J401" s="77">
        <f>+IF(ISNUMBER(DATA!AE663),DATA!AE663,"n/a")</f>
        <v>3.7212528211361798E-2</v>
      </c>
      <c r="K401" s="86">
        <f>+IF(ISNUMBER(DATA!AN663),DATA!AN663,"n/a")</f>
        <v>9620391.2400000002</v>
      </c>
      <c r="L401" s="77">
        <f>+IF(ISNUMBER(DATA!AO663),DATA!AO663,"n/a")</f>
        <v>3.4166881119466502E-2</v>
      </c>
      <c r="R401" s="66"/>
      <c r="S401" s="66"/>
      <c r="T401" s="66"/>
      <c r="U401" s="66"/>
      <c r="V401" s="66"/>
      <c r="W401" s="66"/>
      <c r="X401" s="66"/>
      <c r="Y401" s="66"/>
    </row>
    <row r="402" spans="1:25" x14ac:dyDescent="0.2">
      <c r="A402" s="66" t="s">
        <v>12</v>
      </c>
      <c r="B402" s="66" t="s">
        <v>23</v>
      </c>
      <c r="C402" s="66" t="s">
        <v>25</v>
      </c>
      <c r="D402" s="66" t="s">
        <v>324</v>
      </c>
      <c r="E402" s="86">
        <f>+IF(ISNUMBER(DATA!J664),DATA!J664,"n/a")</f>
        <v>940865.6</v>
      </c>
      <c r="F402" s="77">
        <f>+IF(ISNUMBER(DATA!K664),DATA!K664,"n/a")</f>
        <v>-2.5527080022418401E-2</v>
      </c>
      <c r="G402" s="86">
        <f>+IF(ISNUMBER(DATA!T664),DATA!T664,"n/a")</f>
        <v>3057473.53</v>
      </c>
      <c r="H402" s="77">
        <f>+IF(ISNUMBER(DATA!U664),DATA!U664,"n/a")</f>
        <v>-6.4069957223968799E-2</v>
      </c>
      <c r="I402" s="86">
        <f>+IF(ISNUMBER(DATA!AD664),DATA!AD664,"n/a")</f>
        <v>5869964.1799999997</v>
      </c>
      <c r="J402" s="77">
        <f>+IF(ISNUMBER(DATA!AE664),DATA!AE664,"n/a")</f>
        <v>-6.3361990168843904E-2</v>
      </c>
      <c r="K402" s="86">
        <f>+IF(ISNUMBER(DATA!AN664),DATA!AN664,"n/a")</f>
        <v>11498291.5</v>
      </c>
      <c r="L402" s="77">
        <f>+IF(ISNUMBER(DATA!AO664),DATA!AO664,"n/a")</f>
        <v>-5.7318401472488699E-2</v>
      </c>
      <c r="R402" s="66"/>
      <c r="S402" s="66"/>
      <c r="T402" s="66"/>
      <c r="U402" s="66"/>
      <c r="V402" s="66"/>
      <c r="W402" s="66"/>
      <c r="X402" s="66"/>
      <c r="Y402" s="66"/>
    </row>
    <row r="403" spans="1:25" x14ac:dyDescent="0.2">
      <c r="A403" s="66" t="s">
        <v>12</v>
      </c>
      <c r="B403" s="66" t="s">
        <v>23</v>
      </c>
      <c r="C403" s="66" t="s">
        <v>25</v>
      </c>
      <c r="D403" s="66" t="s">
        <v>325</v>
      </c>
      <c r="E403" s="86">
        <f>+IF(ISNUMBER(DATA!J665),DATA!J665,"n/a")</f>
        <v>1787232.81</v>
      </c>
      <c r="F403" s="77">
        <f>+IF(ISNUMBER(DATA!K665),DATA!K665,"n/a")</f>
        <v>-1.8788682387617502E-2</v>
      </c>
      <c r="G403" s="86">
        <f>+IF(ISNUMBER(DATA!T665),DATA!T665,"n/a")</f>
        <v>5563965.6699999999</v>
      </c>
      <c r="H403" s="77">
        <f>+IF(ISNUMBER(DATA!U665),DATA!U665,"n/a")</f>
        <v>-5.8002367178132203E-2</v>
      </c>
      <c r="I403" s="86">
        <f>+IF(ISNUMBER(DATA!AD665),DATA!AD665,"n/a")</f>
        <v>10869234.74</v>
      </c>
      <c r="J403" s="77">
        <f>+IF(ISNUMBER(DATA!AE665),DATA!AE665,"n/a")</f>
        <v>-7.7336947747258297E-3</v>
      </c>
      <c r="K403" s="86">
        <f>+IF(ISNUMBER(DATA!AN665),DATA!AN665,"n/a")</f>
        <v>20732708.859999999</v>
      </c>
      <c r="L403" s="77">
        <f>+IF(ISNUMBER(DATA!AO665),DATA!AO665,"n/a")</f>
        <v>-1.36395963245212E-2</v>
      </c>
      <c r="R403" s="66"/>
      <c r="S403" s="66"/>
      <c r="T403" s="66"/>
      <c r="U403" s="66"/>
      <c r="V403" s="66"/>
      <c r="W403" s="66"/>
      <c r="X403" s="66"/>
      <c r="Y403" s="66"/>
    </row>
    <row r="404" spans="1:25" x14ac:dyDescent="0.2">
      <c r="A404" s="66" t="s">
        <v>12</v>
      </c>
      <c r="B404" s="66" t="s">
        <v>23</v>
      </c>
      <c r="C404" s="66" t="s">
        <v>25</v>
      </c>
      <c r="D404" s="66" t="s">
        <v>326</v>
      </c>
      <c r="E404" s="86">
        <f>+IF(ISNUMBER(DATA!J666),DATA!J666,"n/a")</f>
        <v>1458677.91</v>
      </c>
      <c r="F404" s="77">
        <f>+IF(ISNUMBER(DATA!K666),DATA!K666,"n/a")</f>
        <v>-4.6859101281487202E-2</v>
      </c>
      <c r="G404" s="86">
        <f>+IF(ISNUMBER(DATA!T666),DATA!T666,"n/a")</f>
        <v>4811779.84</v>
      </c>
      <c r="H404" s="77">
        <f>+IF(ISNUMBER(DATA!U666),DATA!U666,"n/a")</f>
        <v>-3.9685112151450097E-2</v>
      </c>
      <c r="I404" s="86">
        <f>+IF(ISNUMBER(DATA!AD666),DATA!AD666,"n/a")</f>
        <v>9467173.5299999993</v>
      </c>
      <c r="J404" s="77">
        <f>+IF(ISNUMBER(DATA!AE666),DATA!AE666,"n/a")</f>
        <v>-3.7897287301175198E-2</v>
      </c>
      <c r="K404" s="86">
        <f>+IF(ISNUMBER(DATA!AN666),DATA!AN666,"n/a")</f>
        <v>18399575.289999999</v>
      </c>
      <c r="L404" s="77">
        <f>+IF(ISNUMBER(DATA!AO666),DATA!AO666,"n/a")</f>
        <v>-1.5648753990399399E-2</v>
      </c>
      <c r="R404" s="66"/>
      <c r="S404" s="66"/>
      <c r="T404" s="66"/>
      <c r="U404" s="66"/>
      <c r="V404" s="66"/>
      <c r="W404" s="66"/>
      <c r="X404" s="66"/>
      <c r="Y404" s="66"/>
    </row>
    <row r="405" spans="1:25" x14ac:dyDescent="0.2">
      <c r="A405" s="66" t="s">
        <v>12</v>
      </c>
      <c r="B405" s="66" t="s">
        <v>23</v>
      </c>
      <c r="C405" s="66" t="s">
        <v>25</v>
      </c>
      <c r="D405" s="66" t="s">
        <v>327</v>
      </c>
      <c r="E405" s="86">
        <f>+IF(ISNUMBER(DATA!J667),DATA!J667,"n/a")</f>
        <v>11617694.039999999</v>
      </c>
      <c r="F405" s="77">
        <f>+IF(ISNUMBER(DATA!K667),DATA!K667,"n/a")</f>
        <v>2.4986586111880399E-2</v>
      </c>
      <c r="G405" s="86">
        <f>+IF(ISNUMBER(DATA!T667),DATA!T667,"n/a")</f>
        <v>37268629.460000001</v>
      </c>
      <c r="H405" s="77">
        <f>+IF(ISNUMBER(DATA!U667),DATA!U667,"n/a")</f>
        <v>-1.20497376585041E-2</v>
      </c>
      <c r="I405" s="86">
        <f>+IF(ISNUMBER(DATA!AD667),DATA!AD667,"n/a")</f>
        <v>73121661.329999998</v>
      </c>
      <c r="J405" s="77">
        <f>+IF(ISNUMBER(DATA!AE667),DATA!AE667,"n/a")</f>
        <v>-1.6215870232016101E-2</v>
      </c>
      <c r="K405" s="86">
        <f>+IF(ISNUMBER(DATA!AN667),DATA!AN667,"n/a")</f>
        <v>140912413.16999999</v>
      </c>
      <c r="L405" s="77">
        <f>+IF(ISNUMBER(DATA!AO667),DATA!AO667,"n/a")</f>
        <v>-1.7578172376113799E-2</v>
      </c>
      <c r="R405" s="66"/>
      <c r="S405" s="66"/>
      <c r="T405" s="66"/>
      <c r="U405" s="66"/>
      <c r="V405" s="66"/>
      <c r="W405" s="66"/>
      <c r="X405" s="66"/>
      <c r="Y405" s="66"/>
    </row>
    <row r="406" spans="1:25" x14ac:dyDescent="0.2">
      <c r="E406" s="80"/>
      <c r="F406" s="77"/>
      <c r="G406" s="81"/>
      <c r="H406" s="77"/>
      <c r="I406" s="81"/>
      <c r="J406" s="82"/>
      <c r="K406" s="81"/>
      <c r="L406" s="77"/>
      <c r="R406" s="66"/>
      <c r="S406" s="66"/>
      <c r="T406" s="66"/>
      <c r="U406" s="66"/>
      <c r="V406" s="66"/>
      <c r="W406" s="66"/>
      <c r="X406" s="66"/>
      <c r="Y406" s="66"/>
    </row>
    <row r="407" spans="1:25" x14ac:dyDescent="0.2">
      <c r="A407" s="66" t="s">
        <v>12</v>
      </c>
      <c r="B407" s="66" t="s">
        <v>23</v>
      </c>
      <c r="C407" s="66" t="s">
        <v>10</v>
      </c>
      <c r="D407" s="66" t="s">
        <v>319</v>
      </c>
      <c r="E407" s="87">
        <f>+IF(ISNUMBER(DATA!L659),DATA!L659,"n/a")</f>
        <v>4.2517900305553402</v>
      </c>
      <c r="F407" s="77">
        <f>+IF(ISNUMBER(DATA!M659),DATA!M659,"n/a")</f>
        <v>-1.4862114317088801E-3</v>
      </c>
      <c r="G407" s="87">
        <f>+IF(ISNUMBER(DATA!V659),DATA!V659,"n/a")</f>
        <v>4.3364950985478696</v>
      </c>
      <c r="H407" s="77">
        <f>+IF(ISNUMBER(DATA!W659),DATA!W659,"n/a")</f>
        <v>6.5191650315443699E-3</v>
      </c>
      <c r="I407" s="87">
        <f>+IF(ISNUMBER(DATA!AF659),DATA!AF659,"n/a")</f>
        <v>4.4448351636823098</v>
      </c>
      <c r="J407" s="77">
        <f>+IF(ISNUMBER(DATA!AG659),DATA!AG659,"n/a")</f>
        <v>3.2477083242509398E-2</v>
      </c>
      <c r="K407" s="87">
        <f>+IF(ISNUMBER(DATA!AP659),DATA!AP659,"n/a")</f>
        <v>4.3874288775104899</v>
      </c>
      <c r="L407" s="77">
        <f>+IF(ISNUMBER(DATA!AQ659),DATA!AQ659,"n/a")</f>
        <v>2.1140865830913701E-2</v>
      </c>
      <c r="R407" s="66"/>
      <c r="S407" s="66"/>
      <c r="T407" s="66"/>
      <c r="U407" s="66"/>
      <c r="V407" s="66"/>
      <c r="W407" s="66"/>
      <c r="X407" s="66"/>
      <c r="Y407" s="66"/>
    </row>
    <row r="408" spans="1:25" x14ac:dyDescent="0.2">
      <c r="A408" s="66" t="s">
        <v>12</v>
      </c>
      <c r="B408" s="66" t="s">
        <v>23</v>
      </c>
      <c r="C408" s="66" t="s">
        <v>10</v>
      </c>
      <c r="D408" s="66" t="s">
        <v>320</v>
      </c>
      <c r="E408" s="87">
        <f>+IF(ISNUMBER(DATA!L660),DATA!L660,"n/a")</f>
        <v>3.6152940892928802</v>
      </c>
      <c r="F408" s="77">
        <f>+IF(ISNUMBER(DATA!M660),DATA!M660,"n/a")</f>
        <v>-3.3289778445149701E-2</v>
      </c>
      <c r="G408" s="87">
        <f>+IF(ISNUMBER(DATA!V660),DATA!V660,"n/a")</f>
        <v>3.6807763585258799</v>
      </c>
      <c r="H408" s="77">
        <f>+IF(ISNUMBER(DATA!W660),DATA!W660,"n/a")</f>
        <v>-2.1579939188294999E-3</v>
      </c>
      <c r="I408" s="87">
        <f>+IF(ISNUMBER(DATA!AF660),DATA!AF660,"n/a")</f>
        <v>3.7163577274492701</v>
      </c>
      <c r="J408" s="77">
        <f>+IF(ISNUMBER(DATA!AG660),DATA!AG660,"n/a")</f>
        <v>1.3140005060004701E-2</v>
      </c>
      <c r="K408" s="87">
        <f>+IF(ISNUMBER(DATA!AP660),DATA!AP660,"n/a")</f>
        <v>3.71773692917751</v>
      </c>
      <c r="L408" s="77">
        <f>+IF(ISNUMBER(DATA!AQ660),DATA!AQ660,"n/a")</f>
        <v>2.8863404763520002E-3</v>
      </c>
      <c r="R408" s="66"/>
      <c r="S408" s="66"/>
      <c r="T408" s="66"/>
      <c r="U408" s="66"/>
      <c r="V408" s="66"/>
      <c r="W408" s="66"/>
      <c r="X408" s="66"/>
      <c r="Y408" s="66"/>
    </row>
    <row r="409" spans="1:25" x14ac:dyDescent="0.2">
      <c r="A409" s="66" t="s">
        <v>12</v>
      </c>
      <c r="B409" s="66" t="s">
        <v>23</v>
      </c>
      <c r="C409" s="66" t="s">
        <v>10</v>
      </c>
      <c r="D409" s="66" t="s">
        <v>321</v>
      </c>
      <c r="E409" s="87">
        <f>+IF(ISNUMBER(DATA!L661),DATA!L661,"n/a")</f>
        <v>3.6362787871494802</v>
      </c>
      <c r="F409" s="77">
        <f>+IF(ISNUMBER(DATA!M661),DATA!M661,"n/a")</f>
        <v>-3.1815006937647897E-2</v>
      </c>
      <c r="G409" s="87">
        <f>+IF(ISNUMBER(DATA!V661),DATA!V661,"n/a")</f>
        <v>3.68039188134758</v>
      </c>
      <c r="H409" s="77">
        <f>+IF(ISNUMBER(DATA!W661),DATA!W661,"n/a")</f>
        <v>-3.5071232172494901E-2</v>
      </c>
      <c r="I409" s="87">
        <f>+IF(ISNUMBER(DATA!AF661),DATA!AF661,"n/a")</f>
        <v>3.7180288868806799</v>
      </c>
      <c r="J409" s="77">
        <f>+IF(ISNUMBER(DATA!AG661),DATA!AG661,"n/a")</f>
        <v>-3.3538673228751398E-2</v>
      </c>
      <c r="K409" s="87">
        <f>+IF(ISNUMBER(DATA!AP661),DATA!AP661,"n/a")</f>
        <v>3.7541806843974102</v>
      </c>
      <c r="L409" s="77">
        <f>+IF(ISNUMBER(DATA!AQ661),DATA!AQ661,"n/a")</f>
        <v>-2.81426512430322E-2</v>
      </c>
      <c r="R409" s="66"/>
      <c r="S409" s="66"/>
      <c r="T409" s="66"/>
      <c r="U409" s="66"/>
      <c r="V409" s="66"/>
      <c r="W409" s="66"/>
      <c r="X409" s="66"/>
      <c r="Y409" s="66"/>
    </row>
    <row r="410" spans="1:25" x14ac:dyDescent="0.2">
      <c r="A410" s="66" t="s">
        <v>12</v>
      </c>
      <c r="B410" s="66" t="s">
        <v>23</v>
      </c>
      <c r="C410" s="66" t="s">
        <v>10</v>
      </c>
      <c r="D410" s="66" t="s">
        <v>322</v>
      </c>
      <c r="E410" s="87">
        <f>+IF(ISNUMBER(DATA!L662),DATA!L662,"n/a")</f>
        <v>3.7890993018470298</v>
      </c>
      <c r="F410" s="77">
        <f>+IF(ISNUMBER(DATA!M662),DATA!M662,"n/a")</f>
        <v>-1.45873159828821E-2</v>
      </c>
      <c r="G410" s="87">
        <f>+IF(ISNUMBER(DATA!V662),DATA!V662,"n/a")</f>
        <v>3.7187620672379702</v>
      </c>
      <c r="H410" s="77">
        <f>+IF(ISNUMBER(DATA!W662),DATA!W662,"n/a")</f>
        <v>-1.6942072247351999E-2</v>
      </c>
      <c r="I410" s="87">
        <f>+IF(ISNUMBER(DATA!AF662),DATA!AF662,"n/a")</f>
        <v>3.7281941871995801</v>
      </c>
      <c r="J410" s="77">
        <f>+IF(ISNUMBER(DATA!AG662),DATA!AG662,"n/a")</f>
        <v>-3.4928698211981801E-2</v>
      </c>
      <c r="K410" s="87">
        <f>+IF(ISNUMBER(DATA!AP662),DATA!AP662,"n/a")</f>
        <v>3.7553115686158001</v>
      </c>
      <c r="L410" s="77">
        <f>+IF(ISNUMBER(DATA!AQ662),DATA!AQ662,"n/a")</f>
        <v>-3.4654940519891798E-2</v>
      </c>
      <c r="R410" s="66"/>
      <c r="S410" s="66"/>
      <c r="T410" s="66"/>
      <c r="U410" s="66"/>
      <c r="V410" s="66"/>
      <c r="W410" s="66"/>
      <c r="X410" s="66"/>
      <c r="Y410" s="66"/>
    </row>
    <row r="411" spans="1:25" x14ac:dyDescent="0.2">
      <c r="A411" s="66" t="s">
        <v>12</v>
      </c>
      <c r="B411" s="66" t="s">
        <v>23</v>
      </c>
      <c r="C411" s="66" t="s">
        <v>10</v>
      </c>
      <c r="D411" s="66" t="s">
        <v>323</v>
      </c>
      <c r="E411" s="87">
        <f>+IF(ISNUMBER(DATA!L663),DATA!L663,"n/a")</f>
        <v>3.5835611640090099</v>
      </c>
      <c r="F411" s="77">
        <f>+IF(ISNUMBER(DATA!M663),DATA!M663,"n/a")</f>
        <v>1.11891702678949E-3</v>
      </c>
      <c r="G411" s="87">
        <f>+IF(ISNUMBER(DATA!V663),DATA!V663,"n/a")</f>
        <v>3.5982760805243701</v>
      </c>
      <c r="H411" s="77">
        <f>+IF(ISNUMBER(DATA!W663),DATA!W663,"n/a")</f>
        <v>1.5627308677272599E-2</v>
      </c>
      <c r="I411" s="87">
        <f>+IF(ISNUMBER(DATA!AF663),DATA!AF663,"n/a")</f>
        <v>3.6079910832737001</v>
      </c>
      <c r="J411" s="77">
        <f>+IF(ISNUMBER(DATA!AG663),DATA!AG663,"n/a")</f>
        <v>1.16333020516056E-2</v>
      </c>
      <c r="K411" s="87">
        <f>+IF(ISNUMBER(DATA!AP663),DATA!AP663,"n/a")</f>
        <v>3.5689400380524501</v>
      </c>
      <c r="L411" s="77">
        <f>+IF(ISNUMBER(DATA!AQ663),DATA!AQ663,"n/a")</f>
        <v>-3.2225042628907302E-3</v>
      </c>
      <c r="R411" s="66"/>
      <c r="S411" s="66"/>
      <c r="T411" s="66"/>
      <c r="U411" s="66"/>
      <c r="V411" s="66"/>
      <c r="W411" s="66"/>
      <c r="X411" s="66"/>
      <c r="Y411" s="66"/>
    </row>
    <row r="412" spans="1:25" x14ac:dyDescent="0.2">
      <c r="A412" s="66" t="s">
        <v>12</v>
      </c>
      <c r="B412" s="66" t="s">
        <v>23</v>
      </c>
      <c r="C412" s="66" t="s">
        <v>10</v>
      </c>
      <c r="D412" s="66" t="s">
        <v>324</v>
      </c>
      <c r="E412" s="87">
        <f>+IF(ISNUMBER(DATA!L664),DATA!L664,"n/a")</f>
        <v>4.0313483339079399</v>
      </c>
      <c r="F412" s="77">
        <f>+IF(ISNUMBER(DATA!M664),DATA!M664,"n/a")</f>
        <v>7.3215714960700604E-2</v>
      </c>
      <c r="G412" s="87">
        <f>+IF(ISNUMBER(DATA!V664),DATA!V664,"n/a")</f>
        <v>4.0425123892272001</v>
      </c>
      <c r="H412" s="77">
        <f>+IF(ISNUMBER(DATA!W664),DATA!W664,"n/a")</f>
        <v>6.0219854058980303E-2</v>
      </c>
      <c r="I412" s="87">
        <f>+IF(ISNUMBER(DATA!AF664),DATA!AF664,"n/a")</f>
        <v>4.0630753017033499</v>
      </c>
      <c r="J412" s="77">
        <f>+IF(ISNUMBER(DATA!AG664),DATA!AG664,"n/a")</f>
        <v>4.7403447875930101E-2</v>
      </c>
      <c r="K412" s="87">
        <f>+IF(ISNUMBER(DATA!AP664),DATA!AP664,"n/a")</f>
        <v>3.9580139481191798</v>
      </c>
      <c r="L412" s="77">
        <f>+IF(ISNUMBER(DATA!AQ664),DATA!AQ664,"n/a")</f>
        <v>2.2156113273759E-2</v>
      </c>
      <c r="R412" s="66"/>
      <c r="S412" s="66"/>
      <c r="T412" s="66"/>
      <c r="U412" s="66"/>
      <c r="V412" s="66"/>
      <c r="W412" s="66"/>
      <c r="X412" s="66"/>
      <c r="Y412" s="66"/>
    </row>
    <row r="413" spans="1:25" x14ac:dyDescent="0.2">
      <c r="A413" s="66" t="s">
        <v>12</v>
      </c>
      <c r="B413" s="66" t="s">
        <v>23</v>
      </c>
      <c r="C413" s="66" t="s">
        <v>10</v>
      </c>
      <c r="D413" s="66" t="s">
        <v>325</v>
      </c>
      <c r="E413" s="87">
        <f>+IF(ISNUMBER(DATA!L665),DATA!L665,"n/a")</f>
        <v>3.6503392567033099</v>
      </c>
      <c r="F413" s="77">
        <f>+IF(ISNUMBER(DATA!M665),DATA!M665,"n/a")</f>
        <v>-4.7264372914757602E-3</v>
      </c>
      <c r="G413" s="87">
        <f>+IF(ISNUMBER(DATA!V665),DATA!V665,"n/a")</f>
        <v>3.77224168763024</v>
      </c>
      <c r="H413" s="77">
        <f>+IF(ISNUMBER(DATA!W665),DATA!W665,"n/a")</f>
        <v>6.8416837799367396E-3</v>
      </c>
      <c r="I413" s="87">
        <f>+IF(ISNUMBER(DATA!AF665),DATA!AF665,"n/a")</f>
        <v>3.7736889141898899</v>
      </c>
      <c r="J413" s="77">
        <f>+IF(ISNUMBER(DATA!AG665),DATA!AG665,"n/a")</f>
        <v>-3.3285153097222702E-4</v>
      </c>
      <c r="K413" s="87">
        <f>+IF(ISNUMBER(DATA!AP665),DATA!AP665,"n/a")</f>
        <v>3.7647650911779702</v>
      </c>
      <c r="L413" s="77">
        <f>+IF(ISNUMBER(DATA!AQ665),DATA!AQ665,"n/a")</f>
        <v>5.3961892098247097E-3</v>
      </c>
      <c r="R413" s="66"/>
      <c r="S413" s="66"/>
      <c r="T413" s="66"/>
      <c r="U413" s="66"/>
      <c r="V413" s="66"/>
      <c r="W413" s="66"/>
      <c r="X413" s="66"/>
      <c r="Y413" s="66"/>
    </row>
    <row r="414" spans="1:25" x14ac:dyDescent="0.2">
      <c r="A414" s="66" t="s">
        <v>12</v>
      </c>
      <c r="B414" s="66" t="s">
        <v>23</v>
      </c>
      <c r="C414" s="66" t="s">
        <v>10</v>
      </c>
      <c r="D414" s="66" t="s">
        <v>326</v>
      </c>
      <c r="E414" s="87">
        <f>+IF(ISNUMBER(DATA!L666),DATA!L666,"n/a")</f>
        <v>3.9132832209786699</v>
      </c>
      <c r="F414" s="77">
        <f>+IF(ISNUMBER(DATA!M666),DATA!M666,"n/a")</f>
        <v>6.1215426500942898E-3</v>
      </c>
      <c r="G414" s="87">
        <f>+IF(ISNUMBER(DATA!V666),DATA!V666,"n/a")</f>
        <v>3.9239622791833502</v>
      </c>
      <c r="H414" s="77">
        <f>+IF(ISNUMBER(DATA!W666),DATA!W666,"n/a")</f>
        <v>4.2667739014248304E-3</v>
      </c>
      <c r="I414" s="87">
        <f>+IF(ISNUMBER(DATA!AF666),DATA!AF666,"n/a")</f>
        <v>3.94507374841811</v>
      </c>
      <c r="J414" s="77">
        <f>+IF(ISNUMBER(DATA!AG666),DATA!AG666,"n/a")</f>
        <v>-3.5126869797904199E-3</v>
      </c>
      <c r="K414" s="87">
        <f>+IF(ISNUMBER(DATA!AP666),DATA!AP666,"n/a")</f>
        <v>3.91683165685465</v>
      </c>
      <c r="L414" s="77">
        <f>+IF(ISNUMBER(DATA!AQ666),DATA!AQ666,"n/a")</f>
        <v>-2.3703924059197402E-2</v>
      </c>
      <c r="R414" s="66"/>
      <c r="S414" s="66"/>
      <c r="T414" s="66"/>
      <c r="U414" s="66"/>
      <c r="V414" s="66"/>
      <c r="W414" s="66"/>
      <c r="X414" s="66"/>
      <c r="Y414" s="66"/>
    </row>
    <row r="415" spans="1:25" x14ac:dyDescent="0.2">
      <c r="A415" s="66" t="s">
        <v>12</v>
      </c>
      <c r="B415" s="66" t="s">
        <v>23</v>
      </c>
      <c r="C415" s="66" t="s">
        <v>10</v>
      </c>
      <c r="D415" s="66" t="s">
        <v>327</v>
      </c>
      <c r="E415" s="87">
        <f>+IF(ISNUMBER(DATA!L667),DATA!L667,"n/a")</f>
        <v>3.7944667701173098</v>
      </c>
      <c r="F415" s="77">
        <f>+IF(ISNUMBER(DATA!M667),DATA!M667,"n/a")</f>
        <v>-5.9732697718004497E-3</v>
      </c>
      <c r="G415" s="87">
        <f>+IF(ISNUMBER(DATA!V667),DATA!V667,"n/a")</f>
        <v>3.83182225111771</v>
      </c>
      <c r="H415" s="77">
        <f>+IF(ISNUMBER(DATA!W667),DATA!W667,"n/a")</f>
        <v>5.62791301327757E-4</v>
      </c>
      <c r="I415" s="87">
        <f>+IF(ISNUMBER(DATA!AF667),DATA!AF667,"n/a")</f>
        <v>3.8618637058553</v>
      </c>
      <c r="J415" s="77">
        <f>+IF(ISNUMBER(DATA!AG667),DATA!AG667,"n/a")</f>
        <v>-4.2018728624605001E-4</v>
      </c>
      <c r="K415" s="87">
        <f>+IF(ISNUMBER(DATA!AP667),DATA!AP667,"n/a")</f>
        <v>3.84780802027589</v>
      </c>
      <c r="L415" s="77">
        <f>+IF(ISNUMBER(DATA!AQ667),DATA!AQ667,"n/a")</f>
        <v>-7.2762564209205996E-3</v>
      </c>
      <c r="R415" s="66"/>
      <c r="S415" s="66"/>
      <c r="T415" s="66"/>
      <c r="U415" s="66"/>
      <c r="V415" s="66"/>
      <c r="W415" s="66"/>
      <c r="X415" s="66"/>
      <c r="Y415" s="66"/>
    </row>
    <row r="416" spans="1:25" x14ac:dyDescent="0.2">
      <c r="E416" s="88"/>
      <c r="F416" s="77"/>
      <c r="G416" s="89"/>
      <c r="H416" s="77"/>
      <c r="I416" s="89"/>
      <c r="J416" s="82"/>
      <c r="K416" s="89"/>
      <c r="L416" s="77"/>
      <c r="R416" s="66"/>
      <c r="S416" s="66"/>
      <c r="T416" s="66"/>
      <c r="U416" s="66"/>
      <c r="V416" s="66"/>
      <c r="W416" s="66"/>
      <c r="X416" s="66"/>
      <c r="Y416" s="66"/>
    </row>
    <row r="417" spans="1:25" x14ac:dyDescent="0.2">
      <c r="A417" s="66" t="s">
        <v>12</v>
      </c>
      <c r="B417" s="66" t="s">
        <v>23</v>
      </c>
      <c r="C417" s="66" t="s">
        <v>26</v>
      </c>
      <c r="D417" s="66" t="s">
        <v>319</v>
      </c>
      <c r="E417" s="87">
        <f>+IF(ISNUMBER(DATA!N659),DATA!N659,"n/a")</f>
        <v>2.4666732413840502</v>
      </c>
      <c r="F417" s="77">
        <f>+IF(ISNUMBER(DATA!O659),DATA!O659,"n/a")</f>
        <v>1.8188912289421402E-2</v>
      </c>
      <c r="G417" s="87">
        <f>+IF(ISNUMBER(DATA!X659),DATA!X659,"n/a")</f>
        <v>2.5240280738407201</v>
      </c>
      <c r="H417" s="77">
        <f>+IF(ISNUMBER(DATA!Y659),DATA!Y659,"n/a")</f>
        <v>3.0201008160134799E-2</v>
      </c>
      <c r="I417" s="87">
        <f>+IF(ISNUMBER(DATA!AH659),DATA!AH659,"n/a")</f>
        <v>2.5554690101424602</v>
      </c>
      <c r="J417" s="77">
        <f>+IF(ISNUMBER(DATA!AI659),DATA!AI659,"n/a")</f>
        <v>4.5042262979679303E-2</v>
      </c>
      <c r="K417" s="87">
        <f>+IF(ISNUMBER(DATA!AR659),DATA!AR659,"n/a")</f>
        <v>2.5086424114338799</v>
      </c>
      <c r="L417" s="77">
        <f>+IF(ISNUMBER(DATA!AS659),DATA!AS659,"n/a")</f>
        <v>3.0029287751090698E-2</v>
      </c>
      <c r="R417" s="66"/>
      <c r="S417" s="66"/>
      <c r="T417" s="66"/>
      <c r="U417" s="66"/>
      <c r="V417" s="66"/>
      <c r="W417" s="66"/>
      <c r="X417" s="66"/>
      <c r="Y417" s="66"/>
    </row>
    <row r="418" spans="1:25" x14ac:dyDescent="0.2">
      <c r="A418" s="66" t="s">
        <v>12</v>
      </c>
      <c r="B418" s="66" t="s">
        <v>23</v>
      </c>
      <c r="C418" s="66" t="s">
        <v>26</v>
      </c>
      <c r="D418" s="66" t="s">
        <v>320</v>
      </c>
      <c r="E418" s="87">
        <f>+IF(ISNUMBER(DATA!N660),DATA!N660,"n/a")</f>
        <v>2.1738034546422802</v>
      </c>
      <c r="F418" s="77">
        <f>+IF(ISNUMBER(DATA!O660),DATA!O660,"n/a")</f>
        <v>1.37826585200012E-2</v>
      </c>
      <c r="G418" s="87">
        <f>+IF(ISNUMBER(DATA!X660),DATA!X660,"n/a")</f>
        <v>2.1776632320329199</v>
      </c>
      <c r="H418" s="77">
        <f>+IF(ISNUMBER(DATA!Y660),DATA!Y660,"n/a")</f>
        <v>5.5928969381940703E-2</v>
      </c>
      <c r="I418" s="87">
        <f>+IF(ISNUMBER(DATA!AH660),DATA!AH660,"n/a")</f>
        <v>2.18546605460913</v>
      </c>
      <c r="J418" s="77">
        <f>+IF(ISNUMBER(DATA!AI660),DATA!AI660,"n/a")</f>
        <v>6.3972812548777097E-2</v>
      </c>
      <c r="K418" s="87">
        <f>+IF(ISNUMBER(DATA!AR660),DATA!AR660,"n/a")</f>
        <v>2.1734091343528998</v>
      </c>
      <c r="L418" s="77">
        <f>+IF(ISNUMBER(DATA!AS660),DATA!AS660,"n/a")</f>
        <v>5.7792929446331097E-2</v>
      </c>
      <c r="R418" s="66"/>
      <c r="S418" s="66"/>
      <c r="T418" s="66"/>
      <c r="U418" s="66"/>
      <c r="V418" s="66"/>
      <c r="W418" s="66"/>
      <c r="X418" s="66"/>
      <c r="Y418" s="66"/>
    </row>
    <row r="419" spans="1:25" x14ac:dyDescent="0.2">
      <c r="A419" s="66" t="s">
        <v>12</v>
      </c>
      <c r="B419" s="66" t="s">
        <v>23</v>
      </c>
      <c r="C419" s="66" t="s">
        <v>26</v>
      </c>
      <c r="D419" s="66" t="s">
        <v>321</v>
      </c>
      <c r="E419" s="87">
        <f>+IF(ISNUMBER(DATA!N661),DATA!N661,"n/a")</f>
        <v>2.0869716798731699</v>
      </c>
      <c r="F419" s="77">
        <f>+IF(ISNUMBER(DATA!O661),DATA!O661,"n/a")</f>
        <v>1.2254459757937999E-2</v>
      </c>
      <c r="G419" s="87">
        <f>+IF(ISNUMBER(DATA!X661),DATA!X661,"n/a")</f>
        <v>2.11015815894282</v>
      </c>
      <c r="H419" s="77">
        <f>+IF(ISNUMBER(DATA!Y661),DATA!Y661,"n/a")</f>
        <v>1.9137425646032099E-2</v>
      </c>
      <c r="I419" s="87">
        <f>+IF(ISNUMBER(DATA!AH661),DATA!AH661,"n/a")</f>
        <v>2.11042260012912</v>
      </c>
      <c r="J419" s="77">
        <f>+IF(ISNUMBER(DATA!AI661),DATA!AI661,"n/a")</f>
        <v>2.0956610137768599E-2</v>
      </c>
      <c r="K419" s="87">
        <f>+IF(ISNUMBER(DATA!AR661),DATA!AR661,"n/a")</f>
        <v>2.1001759964575499</v>
      </c>
      <c r="L419" s="77">
        <f>+IF(ISNUMBER(DATA!AS661),DATA!AS661,"n/a")</f>
        <v>2.3522070747372701E-2</v>
      </c>
      <c r="R419" s="66"/>
      <c r="S419" s="66"/>
      <c r="T419" s="66"/>
      <c r="U419" s="66"/>
      <c r="V419" s="66"/>
      <c r="W419" s="66"/>
      <c r="X419" s="66"/>
      <c r="Y419" s="66"/>
    </row>
    <row r="420" spans="1:25" x14ac:dyDescent="0.2">
      <c r="A420" s="66" t="s">
        <v>12</v>
      </c>
      <c r="B420" s="66" t="s">
        <v>23</v>
      </c>
      <c r="C420" s="66" t="s">
        <v>26</v>
      </c>
      <c r="D420" s="66" t="s">
        <v>322</v>
      </c>
      <c r="E420" s="87">
        <f>+IF(ISNUMBER(DATA!N662),DATA!N662,"n/a")</f>
        <v>2.09274645060276</v>
      </c>
      <c r="F420" s="77">
        <f>+IF(ISNUMBER(DATA!O662),DATA!O662,"n/a")</f>
        <v>-2.4299228861974199E-2</v>
      </c>
      <c r="G420" s="87">
        <f>+IF(ISNUMBER(DATA!X662),DATA!X662,"n/a")</f>
        <v>2.0562674356219599</v>
      </c>
      <c r="H420" s="77">
        <f>+IF(ISNUMBER(DATA!Y662),DATA!Y662,"n/a")</f>
        <v>-2.99372399486891E-2</v>
      </c>
      <c r="I420" s="87">
        <f>+IF(ISNUMBER(DATA!AH662),DATA!AH662,"n/a")</f>
        <v>2.0625332152755802</v>
      </c>
      <c r="J420" s="77">
        <f>+IF(ISNUMBER(DATA!AI662),DATA!AI662,"n/a")</f>
        <v>-3.9667672129743099E-2</v>
      </c>
      <c r="K420" s="87">
        <f>+IF(ISNUMBER(DATA!AR662),DATA!AR662,"n/a")</f>
        <v>2.0808264418618099</v>
      </c>
      <c r="L420" s="77">
        <f>+IF(ISNUMBER(DATA!AS662),DATA!AS662,"n/a")</f>
        <v>-3.6168600306582303E-2</v>
      </c>
      <c r="R420" s="66"/>
      <c r="S420" s="66"/>
      <c r="T420" s="66"/>
      <c r="U420" s="66"/>
      <c r="V420" s="66"/>
      <c r="W420" s="66"/>
      <c r="X420" s="66"/>
      <c r="Y420" s="66"/>
    </row>
    <row r="421" spans="1:25" x14ac:dyDescent="0.2">
      <c r="A421" s="66" t="s">
        <v>12</v>
      </c>
      <c r="B421" s="66" t="s">
        <v>23</v>
      </c>
      <c r="C421" s="66" t="s">
        <v>26</v>
      </c>
      <c r="D421" s="66" t="s">
        <v>323</v>
      </c>
      <c r="E421" s="87">
        <f>+IF(ISNUMBER(DATA!N663),DATA!N663,"n/a")</f>
        <v>2.29991522676147</v>
      </c>
      <c r="F421" s="77">
        <f>+IF(ISNUMBER(DATA!O663),DATA!O663,"n/a")</f>
        <v>-1.3027564181058601E-2</v>
      </c>
      <c r="G421" s="87">
        <f>+IF(ISNUMBER(DATA!X663),DATA!X663,"n/a")</f>
        <v>2.3025368549480398</v>
      </c>
      <c r="H421" s="77">
        <f>+IF(ISNUMBER(DATA!Y663),DATA!Y663,"n/a")</f>
        <v>1.7524502153067299E-2</v>
      </c>
      <c r="I421" s="87">
        <f>+IF(ISNUMBER(DATA!AH663),DATA!AH663,"n/a")</f>
        <v>2.3111174916548198</v>
      </c>
      <c r="J421" s="77">
        <f>+IF(ISNUMBER(DATA!AI663),DATA!AI663,"n/a")</f>
        <v>2.4390403077037701E-2</v>
      </c>
      <c r="K421" s="87">
        <f>+IF(ISNUMBER(DATA!AR663),DATA!AR663,"n/a")</f>
        <v>2.26983885324813</v>
      </c>
      <c r="L421" s="77">
        <f>+IF(ISNUMBER(DATA!AS663),DATA!AS663,"n/a")</f>
        <v>1.8031678849045801E-2</v>
      </c>
      <c r="R421" s="66"/>
      <c r="S421" s="66"/>
      <c r="T421" s="66"/>
      <c r="U421" s="66"/>
      <c r="V421" s="66"/>
      <c r="W421" s="66"/>
      <c r="X421" s="66"/>
      <c r="Y421" s="66"/>
    </row>
    <row r="422" spans="1:25" x14ac:dyDescent="0.2">
      <c r="A422" s="66" t="s">
        <v>12</v>
      </c>
      <c r="B422" s="66" t="s">
        <v>23</v>
      </c>
      <c r="C422" s="66" t="s">
        <v>26</v>
      </c>
      <c r="D422" s="66" t="s">
        <v>324</v>
      </c>
      <c r="E422" s="87">
        <f>+IF(ISNUMBER(DATA!N664),DATA!N664,"n/a")</f>
        <v>2.5339584846124699</v>
      </c>
      <c r="F422" s="77">
        <f>+IF(ISNUMBER(DATA!O664),DATA!O664,"n/a")</f>
        <v>9.5037187001535697E-2</v>
      </c>
      <c r="G422" s="87">
        <f>+IF(ISNUMBER(DATA!X664),DATA!X664,"n/a")</f>
        <v>2.5332819610706498</v>
      </c>
      <c r="H422" s="77">
        <f>+IF(ISNUMBER(DATA!Y664),DATA!Y664,"n/a")</f>
        <v>0.10462362930499899</v>
      </c>
      <c r="I422" s="87">
        <f>+IF(ISNUMBER(DATA!AH664),DATA!AH664,"n/a")</f>
        <v>2.53648906423139</v>
      </c>
      <c r="J422" s="77">
        <f>+IF(ISNUMBER(DATA!AI664),DATA!AI664,"n/a")</f>
        <v>8.3315132577899104E-2</v>
      </c>
      <c r="K422" s="87">
        <f>+IF(ISNUMBER(DATA!AR664),DATA!AR664,"n/a")</f>
        <v>2.4471652532030501</v>
      </c>
      <c r="L422" s="77">
        <f>+IF(ISNUMBER(DATA!AS664),DATA!AS664,"n/a")</f>
        <v>4.6067752674610503E-2</v>
      </c>
      <c r="R422" s="66"/>
      <c r="S422" s="66"/>
      <c r="T422" s="66"/>
      <c r="U422" s="66"/>
      <c r="V422" s="66"/>
      <c r="W422" s="66"/>
      <c r="X422" s="66"/>
      <c r="Y422" s="66"/>
    </row>
    <row r="423" spans="1:25" x14ac:dyDescent="0.2">
      <c r="A423" s="66" t="s">
        <v>12</v>
      </c>
      <c r="B423" s="66" t="s">
        <v>23</v>
      </c>
      <c r="C423" s="66" t="s">
        <v>26</v>
      </c>
      <c r="D423" s="66" t="s">
        <v>325</v>
      </c>
      <c r="E423" s="87">
        <f>+IF(ISNUMBER(DATA!N665),DATA!N665,"n/a")</f>
        <v>2.1671730444563599</v>
      </c>
      <c r="F423" s="77">
        <f>+IF(ISNUMBER(DATA!O665),DATA!O665,"n/a")</f>
        <v>2.6946067648761902E-3</v>
      </c>
      <c r="G423" s="87">
        <f>+IF(ISNUMBER(DATA!X665),DATA!X665,"n/a")</f>
        <v>2.2421423261585298</v>
      </c>
      <c r="H423" s="77">
        <f>+IF(ISNUMBER(DATA!Y665),DATA!Y665,"n/a")</f>
        <v>1.5267370487189701E-2</v>
      </c>
      <c r="I423" s="87">
        <f>+IF(ISNUMBER(DATA!AH665),DATA!AH665,"n/a")</f>
        <v>2.25003141941527</v>
      </c>
      <c r="J423" s="77">
        <f>+IF(ISNUMBER(DATA!AI665),DATA!AI665,"n/a")</f>
        <v>1.8778622355030701E-2</v>
      </c>
      <c r="K423" s="87">
        <f>+IF(ISNUMBER(DATA!AR665),DATA!AR665,"n/a")</f>
        <v>2.2345143875232099</v>
      </c>
      <c r="L423" s="77">
        <f>+IF(ISNUMBER(DATA!AS665),DATA!AS665,"n/a")</f>
        <v>2.4835193880532298E-2</v>
      </c>
      <c r="R423" s="66"/>
      <c r="S423" s="66"/>
      <c r="T423" s="66"/>
      <c r="U423" s="66"/>
      <c r="V423" s="66"/>
      <c r="W423" s="66"/>
      <c r="X423" s="66"/>
      <c r="Y423" s="66"/>
    </row>
    <row r="424" spans="1:25" x14ac:dyDescent="0.2">
      <c r="A424" s="66" t="s">
        <v>12</v>
      </c>
      <c r="B424" s="66" t="s">
        <v>23</v>
      </c>
      <c r="C424" s="66" t="s">
        <v>26</v>
      </c>
      <c r="D424" s="66" t="s">
        <v>326</v>
      </c>
      <c r="E424" s="87">
        <f>+IF(ISNUMBER(DATA!N666),DATA!N666,"n/a")</f>
        <v>2.2466638162772998</v>
      </c>
      <c r="F424" s="77">
        <f>+IF(ISNUMBER(DATA!O666),DATA!O666,"n/a")</f>
        <v>4.7100672450599797E-2</v>
      </c>
      <c r="G424" s="87">
        <f>+IF(ISNUMBER(DATA!X666),DATA!X666,"n/a")</f>
        <v>2.27128733096816</v>
      </c>
      <c r="H424" s="77">
        <f>+IF(ISNUMBER(DATA!Y666),DATA!Y666,"n/a")</f>
        <v>5.3542324897774503E-2</v>
      </c>
      <c r="I424" s="87">
        <f>+IF(ISNUMBER(DATA!AH666),DATA!AH666,"n/a")</f>
        <v>2.2885455845235798</v>
      </c>
      <c r="J424" s="77">
        <f>+IF(ISNUMBER(DATA!AI666),DATA!AI666,"n/a")</f>
        <v>5.3115968014268697E-2</v>
      </c>
      <c r="K424" s="87">
        <f>+IF(ISNUMBER(DATA!AR666),DATA!AR666,"n/a")</f>
        <v>2.2401950583284398</v>
      </c>
      <c r="L424" s="77">
        <f>+IF(ISNUMBER(DATA!AS666),DATA!AS666,"n/a")</f>
        <v>2.51081868038752E-2</v>
      </c>
      <c r="R424" s="66"/>
      <c r="S424" s="66"/>
      <c r="T424" s="66"/>
      <c r="U424" s="66"/>
      <c r="V424" s="66"/>
      <c r="W424" s="66"/>
      <c r="X424" s="66"/>
      <c r="Y424" s="66"/>
    </row>
    <row r="425" spans="1:25" x14ac:dyDescent="0.2">
      <c r="A425" s="66" t="s">
        <v>12</v>
      </c>
      <c r="B425" s="66" t="s">
        <v>23</v>
      </c>
      <c r="C425" s="66" t="s">
        <v>26</v>
      </c>
      <c r="D425" s="66" t="s">
        <v>327</v>
      </c>
      <c r="E425" s="87">
        <f>+IF(ISNUMBER(DATA!N667),DATA!N667,"n/a")</f>
        <v>2.2272175735487001</v>
      </c>
      <c r="F425" s="77">
        <f>+IF(ISNUMBER(DATA!O667),DATA!O667,"n/a")</f>
        <v>1.3994611137833001E-2</v>
      </c>
      <c r="G425" s="87">
        <f>+IF(ISNUMBER(DATA!X667),DATA!X667,"n/a")</f>
        <v>2.24641849037826</v>
      </c>
      <c r="H425" s="77">
        <f>+IF(ISNUMBER(DATA!Y667),DATA!Y667,"n/a")</f>
        <v>2.7293204186249E-2</v>
      </c>
      <c r="I425" s="87">
        <f>+IF(ISNUMBER(DATA!AH667),DATA!AH667,"n/a")</f>
        <v>2.2570692382817601</v>
      </c>
      <c r="J425" s="77">
        <f>+IF(ISNUMBER(DATA!AI667),DATA!AI667,"n/a")</f>
        <v>2.8079233956038199E-2</v>
      </c>
      <c r="K425" s="87">
        <f>+IF(ISNUMBER(DATA!AR667),DATA!AR667,"n/a")</f>
        <v>2.2341418010505301</v>
      </c>
      <c r="L425" s="77">
        <f>+IF(ISNUMBER(DATA!AS667),DATA!AS667,"n/a")</f>
        <v>2.0711498812259099E-2</v>
      </c>
      <c r="R425" s="66"/>
      <c r="S425" s="66"/>
      <c r="T425" s="66"/>
      <c r="U425" s="66"/>
      <c r="V425" s="66"/>
      <c r="W425" s="66"/>
      <c r="X425" s="66"/>
      <c r="Y425" s="66"/>
    </row>
    <row r="426" spans="1:25" x14ac:dyDescent="0.2">
      <c r="E426" s="88"/>
      <c r="F426" s="77"/>
      <c r="G426" s="89"/>
      <c r="H426" s="77"/>
      <c r="I426" s="89"/>
      <c r="J426" s="82"/>
      <c r="K426" s="89"/>
      <c r="L426" s="77"/>
      <c r="R426" s="66"/>
      <c r="S426" s="66"/>
      <c r="T426" s="66"/>
      <c r="U426" s="66"/>
      <c r="V426" s="66"/>
      <c r="W426" s="66"/>
      <c r="X426" s="66"/>
      <c r="Y426" s="66"/>
    </row>
    <row r="427" spans="1:25" x14ac:dyDescent="0.2">
      <c r="A427" s="66" t="s">
        <v>12</v>
      </c>
      <c r="B427" s="66" t="s">
        <v>24</v>
      </c>
      <c r="C427" s="66" t="s">
        <v>0</v>
      </c>
      <c r="D427" s="66" t="s">
        <v>319</v>
      </c>
      <c r="E427" s="76">
        <f>+IF(ISNUMBER(DATA!F718),DATA!F718,"n/a")</f>
        <v>4157024.54</v>
      </c>
      <c r="F427" s="77">
        <f>+IF(ISNUMBER(DATA!G718),DATA!G718,"n/a")</f>
        <v>0.10396131993064001</v>
      </c>
      <c r="G427" s="76">
        <f>+IF(ISNUMBER(DATA!P718),DATA!P718,"n/a")</f>
        <v>13503384.640000001</v>
      </c>
      <c r="H427" s="77">
        <f>+IF(ISNUMBER(DATA!Q718),DATA!Q718,"n/a")</f>
        <v>7.8721037408817002E-2</v>
      </c>
      <c r="I427" s="76">
        <f>+IF(ISNUMBER(DATA!Z718),DATA!Z718,"n/a")</f>
        <v>27528198.859999999</v>
      </c>
      <c r="J427" s="77">
        <f>+IF(ISNUMBER(DATA!AA718),DATA!AA718,"n/a")</f>
        <v>8.1425341522600406E-2</v>
      </c>
      <c r="K427" s="76">
        <f>+IF(ISNUMBER(DATA!AJ718),DATA!AJ718,"n/a")</f>
        <v>50908561.219999999</v>
      </c>
      <c r="L427" s="77">
        <f>+IF(ISNUMBER(DATA!AK718),DATA!AK718,"n/a")</f>
        <v>6.0619376574665602E-2</v>
      </c>
      <c r="R427" s="66"/>
      <c r="S427" s="66"/>
      <c r="T427" s="66"/>
      <c r="U427" s="66"/>
      <c r="V427" s="66"/>
      <c r="W427" s="66"/>
      <c r="X427" s="66"/>
      <c r="Y427" s="66"/>
    </row>
    <row r="428" spans="1:25" x14ac:dyDescent="0.2">
      <c r="A428" s="66" t="s">
        <v>12</v>
      </c>
      <c r="B428" s="66" t="s">
        <v>24</v>
      </c>
      <c r="C428" s="66" t="s">
        <v>0</v>
      </c>
      <c r="D428" s="66" t="s">
        <v>320</v>
      </c>
      <c r="E428" s="76">
        <f>+IF(ISNUMBER(DATA!F719),DATA!F719,"n/a")</f>
        <v>4386932.8499999996</v>
      </c>
      <c r="F428" s="77">
        <f>+IF(ISNUMBER(DATA!G719),DATA!G719,"n/a")</f>
        <v>4.9392922881961898E-2</v>
      </c>
      <c r="G428" s="76">
        <f>+IF(ISNUMBER(DATA!P719),DATA!P719,"n/a")</f>
        <v>13931532.359999999</v>
      </c>
      <c r="H428" s="77">
        <f>+IF(ISNUMBER(DATA!Q719),DATA!Q719,"n/a")</f>
        <v>1.48423815510287E-2</v>
      </c>
      <c r="I428" s="76">
        <f>+IF(ISNUMBER(DATA!Z719),DATA!Z719,"n/a")</f>
        <v>28405407.66</v>
      </c>
      <c r="J428" s="77">
        <f>+IF(ISNUMBER(DATA!AA719),DATA!AA719,"n/a")</f>
        <v>1.01426302631048E-2</v>
      </c>
      <c r="K428" s="76">
        <f>+IF(ISNUMBER(DATA!AJ719),DATA!AJ719,"n/a")</f>
        <v>55788154.369999997</v>
      </c>
      <c r="L428" s="77">
        <f>+IF(ISNUMBER(DATA!AK719),DATA!AK719,"n/a")</f>
        <v>-2.3889885082763098E-3</v>
      </c>
      <c r="R428" s="66"/>
      <c r="S428" s="66"/>
      <c r="T428" s="66"/>
      <c r="U428" s="66"/>
      <c r="V428" s="66"/>
      <c r="W428" s="66"/>
      <c r="X428" s="66"/>
      <c r="Y428" s="66"/>
    </row>
    <row r="429" spans="1:25" x14ac:dyDescent="0.2">
      <c r="A429" s="66" t="s">
        <v>12</v>
      </c>
      <c r="B429" s="66" t="s">
        <v>24</v>
      </c>
      <c r="C429" s="66" t="s">
        <v>0</v>
      </c>
      <c r="D429" s="66" t="s">
        <v>321</v>
      </c>
      <c r="E429" s="76">
        <f>+IF(ISNUMBER(DATA!F720),DATA!F720,"n/a")</f>
        <v>2998459.91</v>
      </c>
      <c r="F429" s="77">
        <f>+IF(ISNUMBER(DATA!G720),DATA!G720,"n/a")</f>
        <v>5.77862345784375E-3</v>
      </c>
      <c r="G429" s="76">
        <f>+IF(ISNUMBER(DATA!P720),DATA!P720,"n/a")</f>
        <v>10058304.039999999</v>
      </c>
      <c r="H429" s="77">
        <f>+IF(ISNUMBER(DATA!Q720),DATA!Q720,"n/a")</f>
        <v>2.8949615373240201E-3</v>
      </c>
      <c r="I429" s="76">
        <f>+IF(ISNUMBER(DATA!Z720),DATA!Z720,"n/a")</f>
        <v>20012775.100000001</v>
      </c>
      <c r="J429" s="77">
        <f>+IF(ISNUMBER(DATA!AA720),DATA!AA720,"n/a")</f>
        <v>-4.1291177644324504E-3</v>
      </c>
      <c r="K429" s="76">
        <f>+IF(ISNUMBER(DATA!AJ720),DATA!AJ720,"n/a")</f>
        <v>38338369.170000002</v>
      </c>
      <c r="L429" s="77">
        <f>+IF(ISNUMBER(DATA!AK720),DATA!AK720,"n/a")</f>
        <v>-6.7094724799942598E-3</v>
      </c>
      <c r="R429" s="66"/>
      <c r="S429" s="66"/>
      <c r="T429" s="66"/>
      <c r="U429" s="66"/>
      <c r="V429" s="66"/>
      <c r="W429" s="66"/>
      <c r="X429" s="66"/>
      <c r="Y429" s="66"/>
    </row>
    <row r="430" spans="1:25" x14ac:dyDescent="0.2">
      <c r="A430" s="66" t="s">
        <v>12</v>
      </c>
      <c r="B430" s="66" t="s">
        <v>24</v>
      </c>
      <c r="C430" s="66" t="s">
        <v>0</v>
      </c>
      <c r="D430" s="66" t="s">
        <v>322</v>
      </c>
      <c r="E430" s="76">
        <f>+IF(ISNUMBER(DATA!F721),DATA!F721,"n/a")</f>
        <v>7693102.9100000001</v>
      </c>
      <c r="F430" s="77">
        <f>+IF(ISNUMBER(DATA!G721),DATA!G721,"n/a")</f>
        <v>-1.98199315673777E-4</v>
      </c>
      <c r="G430" s="76">
        <f>+IF(ISNUMBER(DATA!P721),DATA!P721,"n/a")</f>
        <v>23244927.93</v>
      </c>
      <c r="H430" s="77">
        <f>+IF(ISNUMBER(DATA!Q721),DATA!Q721,"n/a")</f>
        <v>-2.5106050116791501E-2</v>
      </c>
      <c r="I430" s="76">
        <f>+IF(ISNUMBER(DATA!Z721),DATA!Z721,"n/a")</f>
        <v>49973466.159999996</v>
      </c>
      <c r="J430" s="77">
        <f>+IF(ISNUMBER(DATA!AA721),DATA!AA721,"n/a")</f>
        <v>-9.3566039228210607E-3</v>
      </c>
      <c r="K430" s="76">
        <f>+IF(ISNUMBER(DATA!AJ721),DATA!AJ721,"n/a")</f>
        <v>90386846.180000007</v>
      </c>
      <c r="L430" s="77">
        <f>+IF(ISNUMBER(DATA!AK721),DATA!AK721,"n/a")</f>
        <v>1.3172088491922E-2</v>
      </c>
      <c r="R430" s="66"/>
      <c r="S430" s="66"/>
      <c r="T430" s="66"/>
      <c r="U430" s="66"/>
      <c r="V430" s="66"/>
      <c r="W430" s="66"/>
      <c r="X430" s="66"/>
      <c r="Y430" s="66"/>
    </row>
    <row r="431" spans="1:25" x14ac:dyDescent="0.2">
      <c r="A431" s="66" t="s">
        <v>12</v>
      </c>
      <c r="B431" s="66" t="s">
        <v>24</v>
      </c>
      <c r="C431" s="66" t="s">
        <v>0</v>
      </c>
      <c r="D431" s="66" t="s">
        <v>323</v>
      </c>
      <c r="E431" s="76">
        <f>+IF(ISNUMBER(DATA!F722),DATA!F722,"n/a")</f>
        <v>1909822.32</v>
      </c>
      <c r="F431" s="77">
        <f>+IF(ISNUMBER(DATA!G722),DATA!G722,"n/a")</f>
        <v>-0.111237069687092</v>
      </c>
      <c r="G431" s="76">
        <f>+IF(ISNUMBER(DATA!P722),DATA!P722,"n/a")</f>
        <v>6671638.1799999997</v>
      </c>
      <c r="H431" s="77">
        <f>+IF(ISNUMBER(DATA!Q722),DATA!Q722,"n/a")</f>
        <v>-8.1098680314935195E-2</v>
      </c>
      <c r="I431" s="76">
        <f>+IF(ISNUMBER(DATA!Z722),DATA!Z722,"n/a")</f>
        <v>14316950.119999999</v>
      </c>
      <c r="J431" s="77">
        <f>+IF(ISNUMBER(DATA!AA722),DATA!AA722,"n/a")</f>
        <v>-1.7975001688403699E-2</v>
      </c>
      <c r="K431" s="76">
        <f>+IF(ISNUMBER(DATA!AJ722),DATA!AJ722,"n/a")</f>
        <v>27867034.969999999</v>
      </c>
      <c r="L431" s="77">
        <f>+IF(ISNUMBER(DATA!AK722),DATA!AK722,"n/a")</f>
        <v>-1.4125331804234699E-2</v>
      </c>
      <c r="R431" s="66"/>
      <c r="S431" s="66"/>
      <c r="T431" s="66"/>
      <c r="U431" s="66"/>
      <c r="V431" s="66"/>
      <c r="W431" s="66"/>
      <c r="X431" s="66"/>
      <c r="Y431" s="66"/>
    </row>
    <row r="432" spans="1:25" x14ac:dyDescent="0.2">
      <c r="A432" s="66" t="s">
        <v>12</v>
      </c>
      <c r="B432" s="66" t="s">
        <v>24</v>
      </c>
      <c r="C432" s="66" t="s">
        <v>0</v>
      </c>
      <c r="D432" s="66" t="s">
        <v>324</v>
      </c>
      <c r="E432" s="76">
        <f>+IF(ISNUMBER(DATA!F723),DATA!F723,"n/a")</f>
        <v>3228878.85</v>
      </c>
      <c r="F432" s="77">
        <f>+IF(ISNUMBER(DATA!G723),DATA!G723,"n/a")</f>
        <v>2.3294534067295199E-2</v>
      </c>
      <c r="G432" s="76">
        <f>+IF(ISNUMBER(DATA!P723),DATA!P723,"n/a")</f>
        <v>9860727.1500000004</v>
      </c>
      <c r="H432" s="77">
        <f>+IF(ISNUMBER(DATA!Q723),DATA!Q723,"n/a")</f>
        <v>-5.1219466648096497E-3</v>
      </c>
      <c r="I432" s="76">
        <f>+IF(ISNUMBER(DATA!Z723),DATA!Z723,"n/a")</f>
        <v>19067415.059999999</v>
      </c>
      <c r="J432" s="77">
        <f>+IF(ISNUMBER(DATA!AA723),DATA!AA723,"n/a")</f>
        <v>4.9494451045000998E-3</v>
      </c>
      <c r="K432" s="76">
        <f>+IF(ISNUMBER(DATA!AJ723),DATA!AJ723,"n/a")</f>
        <v>37222719.57</v>
      </c>
      <c r="L432" s="77">
        <f>+IF(ISNUMBER(DATA!AK723),DATA!AK723,"n/a")</f>
        <v>-1.7181651659686902E-2</v>
      </c>
      <c r="R432" s="66"/>
      <c r="S432" s="66"/>
      <c r="T432" s="66"/>
      <c r="U432" s="66"/>
      <c r="V432" s="66"/>
      <c r="W432" s="66"/>
      <c r="X432" s="66"/>
      <c r="Y432" s="66"/>
    </row>
    <row r="433" spans="1:25" x14ac:dyDescent="0.2">
      <c r="A433" s="66" t="s">
        <v>12</v>
      </c>
      <c r="B433" s="66" t="s">
        <v>24</v>
      </c>
      <c r="C433" s="66" t="s">
        <v>0</v>
      </c>
      <c r="D433" s="66" t="s">
        <v>325</v>
      </c>
      <c r="E433" s="76">
        <f>+IF(ISNUMBER(DATA!F724),DATA!F724,"n/a")</f>
        <v>3069079.73</v>
      </c>
      <c r="F433" s="77">
        <f>+IF(ISNUMBER(DATA!G724),DATA!G724,"n/a")</f>
        <v>-3.93959556928591E-2</v>
      </c>
      <c r="G433" s="76">
        <f>+IF(ISNUMBER(DATA!P724),DATA!P724,"n/a")</f>
        <v>10685234.74</v>
      </c>
      <c r="H433" s="77">
        <f>+IF(ISNUMBER(DATA!Q724),DATA!Q724,"n/a")</f>
        <v>-1.27630761256801E-2</v>
      </c>
      <c r="I433" s="76">
        <f>+IF(ISNUMBER(DATA!Z724),DATA!Z724,"n/a")</f>
        <v>21656173.870000001</v>
      </c>
      <c r="J433" s="77">
        <f>+IF(ISNUMBER(DATA!AA724),DATA!AA724,"n/a")</f>
        <v>-1.5144584873277699E-2</v>
      </c>
      <c r="K433" s="76">
        <f>+IF(ISNUMBER(DATA!AJ724),DATA!AJ724,"n/a")</f>
        <v>40616672.189999998</v>
      </c>
      <c r="L433" s="77">
        <f>+IF(ISNUMBER(DATA!AK724),DATA!AK724,"n/a")</f>
        <v>-9.8526912486877199E-3</v>
      </c>
      <c r="R433" s="66"/>
      <c r="S433" s="66"/>
      <c r="T433" s="66"/>
      <c r="U433" s="66"/>
      <c r="V433" s="66"/>
      <c r="W433" s="66"/>
      <c r="X433" s="66"/>
      <c r="Y433" s="66"/>
    </row>
    <row r="434" spans="1:25" x14ac:dyDescent="0.2">
      <c r="A434" s="66" t="s">
        <v>12</v>
      </c>
      <c r="B434" s="66" t="s">
        <v>24</v>
      </c>
      <c r="C434" s="66" t="s">
        <v>0</v>
      </c>
      <c r="D434" s="66" t="s">
        <v>326</v>
      </c>
      <c r="E434" s="76">
        <f>+IF(ISNUMBER(DATA!F725),DATA!F725,"n/a")</f>
        <v>4211720.4400000004</v>
      </c>
      <c r="F434" s="77">
        <f>+IF(ISNUMBER(DATA!G725),DATA!G725,"n/a")</f>
        <v>1.07531280428027E-2</v>
      </c>
      <c r="G434" s="76">
        <f>+IF(ISNUMBER(DATA!P725),DATA!P725,"n/a")</f>
        <v>13865712.9</v>
      </c>
      <c r="H434" s="77">
        <f>+IF(ISNUMBER(DATA!Q725),DATA!Q725,"n/a")</f>
        <v>6.9933080858921599E-3</v>
      </c>
      <c r="I434" s="76">
        <f>+IF(ISNUMBER(DATA!Z725),DATA!Z725,"n/a")</f>
        <v>28219101.539999999</v>
      </c>
      <c r="J434" s="77">
        <f>+IF(ISNUMBER(DATA!AA725),DATA!AA725,"n/a")</f>
        <v>-2.6550420914345999E-4</v>
      </c>
      <c r="K434" s="76">
        <f>+IF(ISNUMBER(DATA!AJ725),DATA!AJ725,"n/a")</f>
        <v>53917876.420000002</v>
      </c>
      <c r="L434" s="77">
        <f>+IF(ISNUMBER(DATA!AK725),DATA!AK725,"n/a")</f>
        <v>-1.1892239884517101E-2</v>
      </c>
      <c r="R434" s="66"/>
      <c r="S434" s="66"/>
      <c r="T434" s="66"/>
      <c r="U434" s="66"/>
      <c r="V434" s="66"/>
      <c r="W434" s="66"/>
      <c r="X434" s="66"/>
      <c r="Y434" s="66"/>
    </row>
    <row r="435" spans="1:25" x14ac:dyDescent="0.2">
      <c r="A435" s="66" t="s">
        <v>12</v>
      </c>
      <c r="B435" s="66" t="s">
        <v>24</v>
      </c>
      <c r="C435" s="66" t="s">
        <v>0</v>
      </c>
      <c r="D435" s="66" t="s">
        <v>327</v>
      </c>
      <c r="E435" s="76">
        <f>+IF(ISNUMBER(DATA!F726),DATA!F726,"n/a")</f>
        <v>31655021.77</v>
      </c>
      <c r="F435" s="77">
        <f>+IF(ISNUMBER(DATA!G726),DATA!G726,"n/a")</f>
        <v>1.1731966458849699E-2</v>
      </c>
      <c r="G435" s="76">
        <f>+IF(ISNUMBER(DATA!P726),DATA!P726,"n/a")</f>
        <v>101821462.09999999</v>
      </c>
      <c r="H435" s="77">
        <f>+IF(ISNUMBER(DATA!Q726),DATA!Q726,"n/a")</f>
        <v>-6.0685034802019895E-4</v>
      </c>
      <c r="I435" s="76">
        <f>+IF(ISNUMBER(DATA!Z726),DATA!Z726,"n/a")</f>
        <v>209179488.56</v>
      </c>
      <c r="J435" s="77">
        <f>+IF(ISNUMBER(DATA!AA726),DATA!AA726,"n/a")</f>
        <v>6.2260200574703797E-3</v>
      </c>
      <c r="K435" s="76">
        <f>+IF(ISNUMBER(DATA!AJ726),DATA!AJ726,"n/a")</f>
        <v>395046234.81</v>
      </c>
      <c r="L435" s="77">
        <f>+IF(ISNUMBER(DATA!AK726),DATA!AK726,"n/a")</f>
        <v>4.0388603318632296E-3</v>
      </c>
      <c r="R435" s="66"/>
      <c r="S435" s="66"/>
      <c r="T435" s="66"/>
      <c r="U435" s="66"/>
      <c r="V435" s="66"/>
      <c r="W435" s="66"/>
      <c r="X435" s="66"/>
      <c r="Y435" s="66"/>
    </row>
    <row r="436" spans="1:25" x14ac:dyDescent="0.2">
      <c r="E436" s="80"/>
      <c r="F436" s="77"/>
      <c r="G436" s="81"/>
      <c r="H436" s="77"/>
      <c r="I436" s="81"/>
      <c r="J436" s="82"/>
      <c r="K436" s="81"/>
      <c r="L436" s="77"/>
      <c r="R436" s="66"/>
      <c r="S436" s="66"/>
      <c r="T436" s="66"/>
      <c r="U436" s="66"/>
      <c r="V436" s="66"/>
      <c r="W436" s="66"/>
      <c r="X436" s="66"/>
      <c r="Y436" s="66"/>
    </row>
    <row r="437" spans="1:25" x14ac:dyDescent="0.2">
      <c r="A437" s="66" t="s">
        <v>12</v>
      </c>
      <c r="B437" s="66" t="s">
        <v>24</v>
      </c>
      <c r="C437" s="66" t="s">
        <v>9</v>
      </c>
      <c r="D437" s="66" t="s">
        <v>319</v>
      </c>
      <c r="E437" s="86">
        <f>+IF(ISNUMBER(DATA!H718),DATA!H718,"n/a")</f>
        <v>1170506.6100000001</v>
      </c>
      <c r="F437" s="77">
        <f>+IF(ISNUMBER(DATA!I718),DATA!I718,"n/a")</f>
        <v>6.9543822901209904E-2</v>
      </c>
      <c r="G437" s="86">
        <f>+IF(ISNUMBER(DATA!R718),DATA!R718,"n/a")</f>
        <v>3811412.49</v>
      </c>
      <c r="H437" s="77">
        <f>+IF(ISNUMBER(DATA!S718),DATA!S718,"n/a")</f>
        <v>4.1514249199844401E-2</v>
      </c>
      <c r="I437" s="86">
        <f>+IF(ISNUMBER(DATA!AB718),DATA!AB718,"n/a")</f>
        <v>7743503.7000000002</v>
      </c>
      <c r="J437" s="77">
        <f>+IF(ISNUMBER(DATA!AC718),DATA!AC718,"n/a")</f>
        <v>4.4606408506097497E-2</v>
      </c>
      <c r="K437" s="86">
        <f>+IF(ISNUMBER(DATA!AL718),DATA!AL718,"n/a")</f>
        <v>14535080.189999999</v>
      </c>
      <c r="L437" s="77">
        <f>+IF(ISNUMBER(DATA!AM718),DATA!AM718,"n/a")</f>
        <v>4.2621222345290803E-2</v>
      </c>
      <c r="R437" s="66"/>
      <c r="S437" s="66"/>
      <c r="T437" s="66"/>
      <c r="U437" s="66"/>
      <c r="V437" s="66"/>
      <c r="W437" s="66"/>
      <c r="X437" s="66"/>
      <c r="Y437" s="66"/>
    </row>
    <row r="438" spans="1:25" x14ac:dyDescent="0.2">
      <c r="A438" s="66" t="s">
        <v>12</v>
      </c>
      <c r="B438" s="66" t="s">
        <v>24</v>
      </c>
      <c r="C438" s="66" t="s">
        <v>9</v>
      </c>
      <c r="D438" s="66" t="s">
        <v>320</v>
      </c>
      <c r="E438" s="86">
        <f>+IF(ISNUMBER(DATA!H719),DATA!H719,"n/a")</f>
        <v>1252751.6499999999</v>
      </c>
      <c r="F438" s="77">
        <f>+IF(ISNUMBER(DATA!I719),DATA!I719,"n/a")</f>
        <v>3.0966073479758199E-2</v>
      </c>
      <c r="G438" s="86">
        <f>+IF(ISNUMBER(DATA!R719),DATA!R719,"n/a")</f>
        <v>4150309.18</v>
      </c>
      <c r="H438" s="77">
        <f>+IF(ISNUMBER(DATA!S719),DATA!S719,"n/a")</f>
        <v>1.3821156329516001E-2</v>
      </c>
      <c r="I438" s="86">
        <f>+IF(ISNUMBER(DATA!AB719),DATA!AB719,"n/a")</f>
        <v>8437661.0899999999</v>
      </c>
      <c r="J438" s="77">
        <f>+IF(ISNUMBER(DATA!AC719),DATA!AC719,"n/a")</f>
        <v>9.7882510336097101E-3</v>
      </c>
      <c r="K438" s="86">
        <f>+IF(ISNUMBER(DATA!AL719),DATA!AL719,"n/a")</f>
        <v>16449907.130000001</v>
      </c>
      <c r="L438" s="77">
        <f>+IF(ISNUMBER(DATA!AM719),DATA!AM719,"n/a")</f>
        <v>-1.3378102869162399E-2</v>
      </c>
      <c r="R438" s="66"/>
      <c r="S438" s="66"/>
      <c r="T438" s="66"/>
      <c r="U438" s="66"/>
      <c r="V438" s="66"/>
      <c r="W438" s="66"/>
      <c r="X438" s="66"/>
      <c r="Y438" s="66"/>
    </row>
    <row r="439" spans="1:25" x14ac:dyDescent="0.2">
      <c r="A439" s="66" t="s">
        <v>12</v>
      </c>
      <c r="B439" s="66" t="s">
        <v>24</v>
      </c>
      <c r="C439" s="66" t="s">
        <v>9</v>
      </c>
      <c r="D439" s="66" t="s">
        <v>321</v>
      </c>
      <c r="E439" s="86">
        <f>+IF(ISNUMBER(DATA!H720),DATA!H720,"n/a")</f>
        <v>838629.63</v>
      </c>
      <c r="F439" s="77">
        <f>+IF(ISNUMBER(DATA!I720),DATA!I720,"n/a")</f>
        <v>-3.7600324555699997E-2</v>
      </c>
      <c r="G439" s="86">
        <f>+IF(ISNUMBER(DATA!R720),DATA!R720,"n/a")</f>
        <v>2898434.9</v>
      </c>
      <c r="H439" s="77">
        <f>+IF(ISNUMBER(DATA!S720),DATA!S720,"n/a")</f>
        <v>-1.9072007062163301E-2</v>
      </c>
      <c r="I439" s="86">
        <f>+IF(ISNUMBER(DATA!AB720),DATA!AB720,"n/a")</f>
        <v>5718376.0899999999</v>
      </c>
      <c r="J439" s="77">
        <f>+IF(ISNUMBER(DATA!AC720),DATA!AC720,"n/a")</f>
        <v>-2.7500922597392601E-2</v>
      </c>
      <c r="K439" s="86">
        <f>+IF(ISNUMBER(DATA!AL720),DATA!AL720,"n/a")</f>
        <v>10975139.33</v>
      </c>
      <c r="L439" s="77">
        <f>+IF(ISNUMBER(DATA!AM720),DATA!AM720,"n/a")</f>
        <v>-1.6164140865033101E-2</v>
      </c>
      <c r="R439" s="66"/>
      <c r="S439" s="66"/>
      <c r="T439" s="66"/>
      <c r="U439" s="66"/>
      <c r="V439" s="66"/>
      <c r="W439" s="66"/>
      <c r="X439" s="66"/>
      <c r="Y439" s="66"/>
    </row>
    <row r="440" spans="1:25" x14ac:dyDescent="0.2">
      <c r="A440" s="66" t="s">
        <v>12</v>
      </c>
      <c r="B440" s="66" t="s">
        <v>24</v>
      </c>
      <c r="C440" s="66" t="s">
        <v>9</v>
      </c>
      <c r="D440" s="66" t="s">
        <v>322</v>
      </c>
      <c r="E440" s="86">
        <f>+IF(ISNUMBER(DATA!H721),DATA!H721,"n/a")</f>
        <v>2141486.38</v>
      </c>
      <c r="F440" s="77">
        <f>+IF(ISNUMBER(DATA!I721),DATA!I721,"n/a")</f>
        <v>-6.2359493140061902E-2</v>
      </c>
      <c r="G440" s="86">
        <f>+IF(ISNUMBER(DATA!R721),DATA!R721,"n/a")</f>
        <v>6805498.5</v>
      </c>
      <c r="H440" s="77">
        <f>+IF(ISNUMBER(DATA!S721),DATA!S721,"n/a")</f>
        <v>-3.2235404643768603E-2</v>
      </c>
      <c r="I440" s="86">
        <f>+IF(ISNUMBER(DATA!AB721),DATA!AB721,"n/a")</f>
        <v>14984114.359999999</v>
      </c>
      <c r="J440" s="77">
        <f>+IF(ISNUMBER(DATA!AC721),DATA!AC721,"n/a")</f>
        <v>8.0614592458757208E-3</v>
      </c>
      <c r="K440" s="86">
        <f>+IF(ISNUMBER(DATA!AL721),DATA!AL721,"n/a")</f>
        <v>26790119.719999999</v>
      </c>
      <c r="L440" s="77">
        <f>+IF(ISNUMBER(DATA!AM721),DATA!AM721,"n/a")</f>
        <v>4.21531712580255E-2</v>
      </c>
      <c r="R440" s="66"/>
      <c r="S440" s="66"/>
      <c r="T440" s="66"/>
      <c r="U440" s="66"/>
      <c r="V440" s="66"/>
      <c r="W440" s="66"/>
      <c r="X440" s="66"/>
      <c r="Y440" s="66"/>
    </row>
    <row r="441" spans="1:25" x14ac:dyDescent="0.2">
      <c r="A441" s="66" t="s">
        <v>12</v>
      </c>
      <c r="B441" s="66" t="s">
        <v>24</v>
      </c>
      <c r="C441" s="66" t="s">
        <v>9</v>
      </c>
      <c r="D441" s="66" t="s">
        <v>323</v>
      </c>
      <c r="E441" s="86">
        <f>+IF(ISNUMBER(DATA!H722),DATA!H722,"n/a")</f>
        <v>531228.19999999995</v>
      </c>
      <c r="F441" s="77">
        <f>+IF(ISNUMBER(DATA!I722),DATA!I722,"n/a")</f>
        <v>-0.19972989907535901</v>
      </c>
      <c r="G441" s="86">
        <f>+IF(ISNUMBER(DATA!R722),DATA!R722,"n/a")</f>
        <v>1965283.84</v>
      </c>
      <c r="H441" s="77">
        <f>+IF(ISNUMBER(DATA!S722),DATA!S722,"n/a")</f>
        <v>-0.145398661452742</v>
      </c>
      <c r="I441" s="86">
        <f>+IF(ISNUMBER(DATA!AB722),DATA!AB722,"n/a")</f>
        <v>4363527.3099999996</v>
      </c>
      <c r="J441" s="77">
        <f>+IF(ISNUMBER(DATA!AC722),DATA!AC722,"n/a")</f>
        <v>-2.85298071171197E-2</v>
      </c>
      <c r="K441" s="86">
        <f>+IF(ISNUMBER(DATA!AL722),DATA!AL722,"n/a")</f>
        <v>8400622.5099999998</v>
      </c>
      <c r="L441" s="77">
        <f>+IF(ISNUMBER(DATA!AM722),DATA!AM722,"n/a")</f>
        <v>-2.52617195612382E-2</v>
      </c>
      <c r="R441" s="66"/>
      <c r="S441" s="66"/>
      <c r="T441" s="66"/>
      <c r="U441" s="66"/>
      <c r="V441" s="66"/>
      <c r="W441" s="66"/>
      <c r="X441" s="66"/>
      <c r="Y441" s="66"/>
    </row>
    <row r="442" spans="1:25" x14ac:dyDescent="0.2">
      <c r="A442" s="66" t="s">
        <v>12</v>
      </c>
      <c r="B442" s="66" t="s">
        <v>24</v>
      </c>
      <c r="C442" s="66" t="s">
        <v>9</v>
      </c>
      <c r="D442" s="66" t="s">
        <v>324</v>
      </c>
      <c r="E442" s="86">
        <f>+IF(ISNUMBER(DATA!H723),DATA!H723,"n/a")</f>
        <v>860111.3</v>
      </c>
      <c r="F442" s="77">
        <f>+IF(ISNUMBER(DATA!I723),DATA!I723,"n/a")</f>
        <v>-2.5470055244392002E-2</v>
      </c>
      <c r="G442" s="86">
        <f>+IF(ISNUMBER(DATA!R723),DATA!R723,"n/a")</f>
        <v>2643644.9900000002</v>
      </c>
      <c r="H442" s="77">
        <f>+IF(ISNUMBER(DATA!S723),DATA!S723,"n/a")</f>
        <v>-4.7899506170560303E-2</v>
      </c>
      <c r="I442" s="86">
        <f>+IF(ISNUMBER(DATA!AB723),DATA!AB723,"n/a")</f>
        <v>5066719.6900000004</v>
      </c>
      <c r="J442" s="77">
        <f>+IF(ISNUMBER(DATA!AC723),DATA!AC723,"n/a")</f>
        <v>-4.4982907688209103E-2</v>
      </c>
      <c r="K442" s="86">
        <f>+IF(ISNUMBER(DATA!AL723),DATA!AL723,"n/a")</f>
        <v>10092565.210000001</v>
      </c>
      <c r="L442" s="77">
        <f>+IF(ISNUMBER(DATA!AM723),DATA!AM723,"n/a")</f>
        <v>-5.2658788459408697E-2</v>
      </c>
      <c r="R442" s="66"/>
      <c r="S442" s="66"/>
      <c r="T442" s="66"/>
      <c r="U442" s="66"/>
      <c r="V442" s="66"/>
      <c r="W442" s="66"/>
      <c r="X442" s="66"/>
      <c r="Y442" s="66"/>
    </row>
    <row r="443" spans="1:25" x14ac:dyDescent="0.2">
      <c r="A443" s="66" t="s">
        <v>12</v>
      </c>
      <c r="B443" s="66" t="s">
        <v>24</v>
      </c>
      <c r="C443" s="66" t="s">
        <v>9</v>
      </c>
      <c r="D443" s="66" t="s">
        <v>325</v>
      </c>
      <c r="E443" s="86">
        <f>+IF(ISNUMBER(DATA!H724),DATA!H724,"n/a")</f>
        <v>861084.9</v>
      </c>
      <c r="F443" s="77">
        <f>+IF(ISNUMBER(DATA!I724),DATA!I724,"n/a")</f>
        <v>-6.18572762573169E-2</v>
      </c>
      <c r="G443" s="86">
        <f>+IF(ISNUMBER(DATA!R724),DATA!R724,"n/a")</f>
        <v>2995975.56</v>
      </c>
      <c r="H443" s="77">
        <f>+IF(ISNUMBER(DATA!S724),DATA!S724,"n/a")</f>
        <v>-2.9193925688129101E-2</v>
      </c>
      <c r="I443" s="86">
        <f>+IF(ISNUMBER(DATA!AB724),DATA!AB724,"n/a")</f>
        <v>6051607.25</v>
      </c>
      <c r="J443" s="77">
        <f>+IF(ISNUMBER(DATA!AC724),DATA!AC724,"n/a")</f>
        <v>-3.92538687087753E-2</v>
      </c>
      <c r="K443" s="86">
        <f>+IF(ISNUMBER(DATA!AL724),DATA!AL724,"n/a")</f>
        <v>11468873.939999999</v>
      </c>
      <c r="L443" s="77">
        <f>+IF(ISNUMBER(DATA!AM724),DATA!AM724,"n/a")</f>
        <v>-2.2979175818972301E-2</v>
      </c>
      <c r="R443" s="66"/>
      <c r="S443" s="66"/>
      <c r="T443" s="66"/>
      <c r="U443" s="66"/>
      <c r="V443" s="66"/>
      <c r="W443" s="66"/>
      <c r="X443" s="66"/>
      <c r="Y443" s="66"/>
    </row>
    <row r="444" spans="1:25" x14ac:dyDescent="0.2">
      <c r="A444" s="66" t="s">
        <v>12</v>
      </c>
      <c r="B444" s="66" t="s">
        <v>24</v>
      </c>
      <c r="C444" s="66" t="s">
        <v>9</v>
      </c>
      <c r="D444" s="66" t="s">
        <v>326</v>
      </c>
      <c r="E444" s="86">
        <f>+IF(ISNUMBER(DATA!H725),DATA!H725,"n/a")</f>
        <v>1155355.98</v>
      </c>
      <c r="F444" s="77">
        <f>+IF(ISNUMBER(DATA!I725),DATA!I725,"n/a")</f>
        <v>-1.7304315271451001E-3</v>
      </c>
      <c r="G444" s="86">
        <f>+IF(ISNUMBER(DATA!R725),DATA!R725,"n/a")</f>
        <v>3794047.6</v>
      </c>
      <c r="H444" s="77">
        <f>+IF(ISNUMBER(DATA!S725),DATA!S725,"n/a")</f>
        <v>-8.0682284048658997E-3</v>
      </c>
      <c r="I444" s="86">
        <f>+IF(ISNUMBER(DATA!AB725),DATA!AB725,"n/a")</f>
        <v>7692118.9299999997</v>
      </c>
      <c r="J444" s="77">
        <f>+IF(ISNUMBER(DATA!AC725),DATA!AC725,"n/a")</f>
        <v>-1.35979485965473E-2</v>
      </c>
      <c r="K444" s="86">
        <f>+IF(ISNUMBER(DATA!AL725),DATA!AL725,"n/a")</f>
        <v>14850451.66</v>
      </c>
      <c r="L444" s="77">
        <f>+IF(ISNUMBER(DATA!AM725),DATA!AM725,"n/a")</f>
        <v>-9.7394372155095808E-3</v>
      </c>
      <c r="R444" s="66"/>
      <c r="S444" s="66"/>
      <c r="T444" s="66"/>
      <c r="U444" s="66"/>
      <c r="V444" s="66"/>
      <c r="W444" s="66"/>
      <c r="X444" s="66"/>
      <c r="Y444" s="66"/>
    </row>
    <row r="445" spans="1:25" x14ac:dyDescent="0.2">
      <c r="A445" s="66" t="s">
        <v>12</v>
      </c>
      <c r="B445" s="66" t="s">
        <v>24</v>
      </c>
      <c r="C445" s="66" t="s">
        <v>9</v>
      </c>
      <c r="D445" s="66" t="s">
        <v>327</v>
      </c>
      <c r="E445" s="86">
        <f>+IF(ISNUMBER(DATA!H726),DATA!H726,"n/a")</f>
        <v>8811154.2799999993</v>
      </c>
      <c r="F445" s="77">
        <f>+IF(ISNUMBER(DATA!I726),DATA!I726,"n/a")</f>
        <v>-3.0297180899303298E-2</v>
      </c>
      <c r="G445" s="86">
        <f>+IF(ISNUMBER(DATA!R726),DATA!R726,"n/a")</f>
        <v>29064606.82</v>
      </c>
      <c r="H445" s="77">
        <f>+IF(ISNUMBER(DATA!S726),DATA!S726,"n/a")</f>
        <v>-2.2297841974695899E-2</v>
      </c>
      <c r="I445" s="86">
        <f>+IF(ISNUMBER(DATA!AB726),DATA!AB726,"n/a")</f>
        <v>60057627.950000003</v>
      </c>
      <c r="J445" s="77">
        <f>+IF(ISNUMBER(DATA!AC726),DATA!AC726,"n/a")</f>
        <v>-5.7860822375765996E-3</v>
      </c>
      <c r="K445" s="86">
        <f>+IF(ISNUMBER(DATA!AL726),DATA!AL726,"n/a")</f>
        <v>113562758.02</v>
      </c>
      <c r="L445" s="77">
        <f>+IF(ISNUMBER(DATA!AM726),DATA!AM726,"n/a")</f>
        <v>7.0406289319161397E-4</v>
      </c>
      <c r="R445" s="66"/>
      <c r="S445" s="66"/>
      <c r="T445" s="66"/>
      <c r="U445" s="66"/>
      <c r="V445" s="66"/>
      <c r="W445" s="66"/>
      <c r="X445" s="66"/>
      <c r="Y445" s="66"/>
    </row>
    <row r="446" spans="1:25" x14ac:dyDescent="0.2">
      <c r="E446" s="80"/>
      <c r="F446" s="77"/>
      <c r="G446" s="81"/>
      <c r="H446" s="77"/>
      <c r="I446" s="81"/>
      <c r="J446" s="82"/>
      <c r="K446" s="81"/>
      <c r="L446" s="77"/>
      <c r="R446" s="66"/>
      <c r="S446" s="66"/>
      <c r="T446" s="66"/>
      <c r="U446" s="66"/>
      <c r="V446" s="66"/>
      <c r="W446" s="66"/>
      <c r="X446" s="66"/>
      <c r="Y446" s="66"/>
    </row>
    <row r="447" spans="1:25" x14ac:dyDescent="0.2">
      <c r="A447" s="66" t="s">
        <v>12</v>
      </c>
      <c r="B447" s="66" t="s">
        <v>24</v>
      </c>
      <c r="C447" s="66" t="s">
        <v>25</v>
      </c>
      <c r="D447" s="66" t="s">
        <v>319</v>
      </c>
      <c r="E447" s="86">
        <f>+IF(ISNUMBER(DATA!J718),DATA!J718,"n/a")</f>
        <v>1775375.3</v>
      </c>
      <c r="F447" s="77">
        <f>+IF(ISNUMBER(DATA!K718),DATA!K718,"n/a")</f>
        <v>6.0279881950280903E-2</v>
      </c>
      <c r="G447" s="86">
        <f>+IF(ISNUMBER(DATA!T718),DATA!T718,"n/a")</f>
        <v>5759606.4900000002</v>
      </c>
      <c r="H447" s="77">
        <f>+IF(ISNUMBER(DATA!U718),DATA!U718,"n/a")</f>
        <v>3.9291904063049998E-2</v>
      </c>
      <c r="I447" s="86">
        <f>+IF(ISNUMBER(DATA!AD718),DATA!AD718,"n/a")</f>
        <v>11639399.24</v>
      </c>
      <c r="J447" s="77">
        <f>+IF(ISNUMBER(DATA!AE718),DATA!AE718,"n/a")</f>
        <v>4.4199848319811198E-2</v>
      </c>
      <c r="K447" s="86">
        <f>+IF(ISNUMBER(DATA!AN718),DATA!AN718,"n/a")</f>
        <v>21851846.030000001</v>
      </c>
      <c r="L447" s="77">
        <f>+IF(ISNUMBER(DATA!AO718),DATA!AO718,"n/a")</f>
        <v>3.9593233417132799E-2</v>
      </c>
      <c r="R447" s="66"/>
      <c r="S447" s="66"/>
      <c r="T447" s="66"/>
      <c r="U447" s="66"/>
      <c r="V447" s="66"/>
      <c r="W447" s="66"/>
      <c r="X447" s="66"/>
      <c r="Y447" s="66"/>
    </row>
    <row r="448" spans="1:25" x14ac:dyDescent="0.2">
      <c r="A448" s="66" t="s">
        <v>12</v>
      </c>
      <c r="B448" s="66" t="s">
        <v>24</v>
      </c>
      <c r="C448" s="66" t="s">
        <v>25</v>
      </c>
      <c r="D448" s="66" t="s">
        <v>320</v>
      </c>
      <c r="E448" s="86">
        <f>+IF(ISNUMBER(DATA!J719),DATA!J719,"n/a")</f>
        <v>1967585.36</v>
      </c>
      <c r="F448" s="77">
        <f>+IF(ISNUMBER(DATA!K719),DATA!K719,"n/a")</f>
        <v>3.07890860228602E-2</v>
      </c>
      <c r="G448" s="86">
        <f>+IF(ISNUMBER(DATA!T719),DATA!T719,"n/a")</f>
        <v>6629566.9000000004</v>
      </c>
      <c r="H448" s="77">
        <f>+IF(ISNUMBER(DATA!U719),DATA!U719,"n/a")</f>
        <v>1.2255099721642E-2</v>
      </c>
      <c r="I448" s="86">
        <f>+IF(ISNUMBER(DATA!AD719),DATA!AD719,"n/a")</f>
        <v>13426631.380000001</v>
      </c>
      <c r="J448" s="77">
        <f>+IF(ISNUMBER(DATA!AE719),DATA!AE719,"n/a")</f>
        <v>7.5809947912328802E-3</v>
      </c>
      <c r="K448" s="86">
        <f>+IF(ISNUMBER(DATA!AN719),DATA!AN719,"n/a")</f>
        <v>26107061.23</v>
      </c>
      <c r="L448" s="77">
        <f>+IF(ISNUMBER(DATA!AO719),DATA!AO719,"n/a")</f>
        <v>-2.340109349718E-2</v>
      </c>
      <c r="R448" s="66"/>
      <c r="S448" s="66"/>
      <c r="T448" s="66"/>
      <c r="U448" s="66"/>
      <c r="V448" s="66"/>
      <c r="W448" s="66"/>
      <c r="X448" s="66"/>
      <c r="Y448" s="66"/>
    </row>
    <row r="449" spans="1:25" x14ac:dyDescent="0.2">
      <c r="A449" s="66" t="s">
        <v>12</v>
      </c>
      <c r="B449" s="66" t="s">
        <v>24</v>
      </c>
      <c r="C449" s="66" t="s">
        <v>25</v>
      </c>
      <c r="D449" s="66" t="s">
        <v>321</v>
      </c>
      <c r="E449" s="86">
        <f>+IF(ISNUMBER(DATA!J720),DATA!J720,"n/a")</f>
        <v>1337907.5900000001</v>
      </c>
      <c r="F449" s="77">
        <f>+IF(ISNUMBER(DATA!K720),DATA!K720,"n/a")</f>
        <v>-4.7135569312221702E-2</v>
      </c>
      <c r="G449" s="86">
        <f>+IF(ISNUMBER(DATA!T720),DATA!T720,"n/a")</f>
        <v>4646700.63</v>
      </c>
      <c r="H449" s="77">
        <f>+IF(ISNUMBER(DATA!U720),DATA!U720,"n/a")</f>
        <v>-1.28180419693065E-2</v>
      </c>
      <c r="I449" s="86">
        <f>+IF(ISNUMBER(DATA!AD720),DATA!AD720,"n/a")</f>
        <v>9091259.9100000001</v>
      </c>
      <c r="J449" s="77">
        <f>+IF(ISNUMBER(DATA!AE720),DATA!AE720,"n/a")</f>
        <v>-2.1338150776883499E-2</v>
      </c>
      <c r="K449" s="86">
        <f>+IF(ISNUMBER(DATA!AN720),DATA!AN720,"n/a")</f>
        <v>17538202.57</v>
      </c>
      <c r="L449" s="77">
        <f>+IF(ISNUMBER(DATA!AO720),DATA!AO720,"n/a")</f>
        <v>-1.6706578987172999E-2</v>
      </c>
      <c r="R449" s="66"/>
      <c r="S449" s="66"/>
      <c r="T449" s="66"/>
      <c r="U449" s="66"/>
      <c r="V449" s="66"/>
      <c r="W449" s="66"/>
      <c r="X449" s="66"/>
      <c r="Y449" s="66"/>
    </row>
    <row r="450" spans="1:25" x14ac:dyDescent="0.2">
      <c r="A450" s="66" t="s">
        <v>12</v>
      </c>
      <c r="B450" s="66" t="s">
        <v>24</v>
      </c>
      <c r="C450" s="66" t="s">
        <v>25</v>
      </c>
      <c r="D450" s="66" t="s">
        <v>322</v>
      </c>
      <c r="E450" s="86">
        <f>+IF(ISNUMBER(DATA!J721),DATA!J721,"n/a")</f>
        <v>2961389.57</v>
      </c>
      <c r="F450" s="77">
        <f>+IF(ISNUMBER(DATA!K721),DATA!K721,"n/a")</f>
        <v>-5.3489868561612197E-2</v>
      </c>
      <c r="G450" s="86">
        <f>+IF(ISNUMBER(DATA!T721),DATA!T721,"n/a")</f>
        <v>10094631.369999999</v>
      </c>
      <c r="H450" s="77">
        <f>+IF(ISNUMBER(DATA!U721),DATA!U721,"n/a")</f>
        <v>-2.0402871201848801E-2</v>
      </c>
      <c r="I450" s="86">
        <f>+IF(ISNUMBER(DATA!AD721),DATA!AD721,"n/a")</f>
        <v>21174496.559999999</v>
      </c>
      <c r="J450" s="77">
        <f>+IF(ISNUMBER(DATA!AE721),DATA!AE721,"n/a")</f>
        <v>1.07186557827761E-2</v>
      </c>
      <c r="K450" s="86">
        <f>+IF(ISNUMBER(DATA!AN721),DATA!AN721,"n/a")</f>
        <v>39208711.619999997</v>
      </c>
      <c r="L450" s="77">
        <f>+IF(ISNUMBER(DATA!AO721),DATA!AO721,"n/a")</f>
        <v>2.49214948838044E-2</v>
      </c>
      <c r="R450" s="66"/>
      <c r="S450" s="66"/>
      <c r="T450" s="66"/>
      <c r="U450" s="66"/>
      <c r="V450" s="66"/>
      <c r="W450" s="66"/>
      <c r="X450" s="66"/>
      <c r="Y450" s="66"/>
    </row>
    <row r="451" spans="1:25" x14ac:dyDescent="0.2">
      <c r="A451" s="66" t="s">
        <v>12</v>
      </c>
      <c r="B451" s="66" t="s">
        <v>24</v>
      </c>
      <c r="C451" s="66" t="s">
        <v>25</v>
      </c>
      <c r="D451" s="66" t="s">
        <v>323</v>
      </c>
      <c r="E451" s="86">
        <f>+IF(ISNUMBER(DATA!J722),DATA!J722,"n/a")</f>
        <v>888870.34</v>
      </c>
      <c r="F451" s="77">
        <f>+IF(ISNUMBER(DATA!K722),DATA!K722,"n/a")</f>
        <v>-0.21129734948113901</v>
      </c>
      <c r="G451" s="86">
        <f>+IF(ISNUMBER(DATA!T722),DATA!T722,"n/a")</f>
        <v>3310464.99</v>
      </c>
      <c r="H451" s="77">
        <f>+IF(ISNUMBER(DATA!U722),DATA!U722,"n/a")</f>
        <v>-0.17229822400623199</v>
      </c>
      <c r="I451" s="86">
        <f>+IF(ISNUMBER(DATA!AD722),DATA!AD722,"n/a")</f>
        <v>7470145.6699999999</v>
      </c>
      <c r="J451" s="77">
        <f>+IF(ISNUMBER(DATA!AE722),DATA!AE722,"n/a")</f>
        <v>-3.3721960884968802E-2</v>
      </c>
      <c r="K451" s="86">
        <f>+IF(ISNUMBER(DATA!AN722),DATA!AN722,"n/a")</f>
        <v>14186392.23</v>
      </c>
      <c r="L451" s="77">
        <f>+IF(ISNUMBER(DATA!AO722),DATA!AO722,"n/a")</f>
        <v>-3.7448773349024703E-2</v>
      </c>
      <c r="R451" s="66"/>
      <c r="S451" s="66"/>
      <c r="T451" s="66"/>
      <c r="U451" s="66"/>
      <c r="V451" s="66"/>
      <c r="W451" s="66"/>
      <c r="X451" s="66"/>
      <c r="Y451" s="66"/>
    </row>
    <row r="452" spans="1:25" x14ac:dyDescent="0.2">
      <c r="A452" s="66" t="s">
        <v>12</v>
      </c>
      <c r="B452" s="66" t="s">
        <v>24</v>
      </c>
      <c r="C452" s="66" t="s">
        <v>25</v>
      </c>
      <c r="D452" s="66" t="s">
        <v>324</v>
      </c>
      <c r="E452" s="86">
        <f>+IF(ISNUMBER(DATA!J723),DATA!J723,"n/a")</f>
        <v>1365850.43</v>
      </c>
      <c r="F452" s="77">
        <f>+IF(ISNUMBER(DATA!K723),DATA!K723,"n/a")</f>
        <v>-9.5796032386639592E-3</v>
      </c>
      <c r="G452" s="86">
        <f>+IF(ISNUMBER(DATA!T723),DATA!T723,"n/a")</f>
        <v>4217634.0599999996</v>
      </c>
      <c r="H452" s="77">
        <f>+IF(ISNUMBER(DATA!U723),DATA!U723,"n/a")</f>
        <v>-2.5178754980776701E-2</v>
      </c>
      <c r="I452" s="86">
        <f>+IF(ISNUMBER(DATA!AD723),DATA!AD723,"n/a")</f>
        <v>8056602.4699999997</v>
      </c>
      <c r="J452" s="77">
        <f>+IF(ISNUMBER(DATA!AE723),DATA!AE723,"n/a")</f>
        <v>-2.4021709260689399E-2</v>
      </c>
      <c r="K452" s="86">
        <f>+IF(ISNUMBER(DATA!AN723),DATA!AN723,"n/a")</f>
        <v>16019259.08</v>
      </c>
      <c r="L452" s="77">
        <f>+IF(ISNUMBER(DATA!AO723),DATA!AO723,"n/a")</f>
        <v>-3.6105938094064698E-2</v>
      </c>
      <c r="R452" s="66"/>
      <c r="S452" s="66"/>
      <c r="T452" s="66"/>
      <c r="U452" s="66"/>
      <c r="V452" s="66"/>
      <c r="W452" s="66"/>
      <c r="X452" s="66"/>
      <c r="Y452" s="66"/>
    </row>
    <row r="453" spans="1:25" x14ac:dyDescent="0.2">
      <c r="A453" s="66" t="s">
        <v>12</v>
      </c>
      <c r="B453" s="66" t="s">
        <v>24</v>
      </c>
      <c r="C453" s="66" t="s">
        <v>25</v>
      </c>
      <c r="D453" s="66" t="s">
        <v>325</v>
      </c>
      <c r="E453" s="86">
        <f>+IF(ISNUMBER(DATA!J724),DATA!J724,"n/a")</f>
        <v>1332605.27</v>
      </c>
      <c r="F453" s="77">
        <f>+IF(ISNUMBER(DATA!K724),DATA!K724,"n/a")</f>
        <v>-4.0071469515539297E-2</v>
      </c>
      <c r="G453" s="86">
        <f>+IF(ISNUMBER(DATA!T724),DATA!T724,"n/a")</f>
        <v>4492614.3499999996</v>
      </c>
      <c r="H453" s="77">
        <f>+IF(ISNUMBER(DATA!U724),DATA!U724,"n/a")</f>
        <v>-1.9606239194966402E-2</v>
      </c>
      <c r="I453" s="86">
        <f>+IF(ISNUMBER(DATA!AD724),DATA!AD724,"n/a")</f>
        <v>9059976.3399999999</v>
      </c>
      <c r="J453" s="77">
        <f>+IF(ISNUMBER(DATA!AE724),DATA!AE724,"n/a")</f>
        <v>-1.56685015088299E-2</v>
      </c>
      <c r="K453" s="86">
        <f>+IF(ISNUMBER(DATA!AN724),DATA!AN724,"n/a")</f>
        <v>17120114.920000002</v>
      </c>
      <c r="L453" s="77">
        <f>+IF(ISNUMBER(DATA!AO724),DATA!AO724,"n/a")</f>
        <v>-1.1377959672129999E-2</v>
      </c>
      <c r="R453" s="66"/>
      <c r="S453" s="66"/>
      <c r="T453" s="66"/>
      <c r="U453" s="66"/>
      <c r="V453" s="66"/>
      <c r="W453" s="66"/>
      <c r="X453" s="66"/>
      <c r="Y453" s="66"/>
    </row>
    <row r="454" spans="1:25" x14ac:dyDescent="0.2">
      <c r="A454" s="66" t="s">
        <v>12</v>
      </c>
      <c r="B454" s="66" t="s">
        <v>24</v>
      </c>
      <c r="C454" s="66" t="s">
        <v>25</v>
      </c>
      <c r="D454" s="66" t="s">
        <v>326</v>
      </c>
      <c r="E454" s="86">
        <f>+IF(ISNUMBER(DATA!J725),DATA!J725,"n/a")</f>
        <v>1895631.77</v>
      </c>
      <c r="F454" s="77">
        <f>+IF(ISNUMBER(DATA!K725),DATA!K725,"n/a")</f>
        <v>-3.9141737219959102E-2</v>
      </c>
      <c r="G454" s="86">
        <f>+IF(ISNUMBER(DATA!T725),DATA!T725,"n/a")</f>
        <v>6238527.2300000004</v>
      </c>
      <c r="H454" s="77">
        <f>+IF(ISNUMBER(DATA!U725),DATA!U725,"n/a")</f>
        <v>-5.5612689170011803E-2</v>
      </c>
      <c r="I454" s="86">
        <f>+IF(ISNUMBER(DATA!AD725),DATA!AD725,"n/a")</f>
        <v>12626290.77</v>
      </c>
      <c r="J454" s="77">
        <f>+IF(ISNUMBER(DATA!AE725),DATA!AE725,"n/a")</f>
        <v>-6.1710123965518102E-2</v>
      </c>
      <c r="K454" s="86">
        <f>+IF(ISNUMBER(DATA!AN725),DATA!AN725,"n/a")</f>
        <v>24549360.940000001</v>
      </c>
      <c r="L454" s="77">
        <f>+IF(ISNUMBER(DATA!AO725),DATA!AO725,"n/a")</f>
        <v>-4.9456107954953303E-2</v>
      </c>
      <c r="R454" s="66"/>
      <c r="S454" s="66"/>
      <c r="T454" s="66"/>
      <c r="U454" s="66"/>
      <c r="V454" s="66"/>
      <c r="W454" s="66"/>
      <c r="X454" s="66"/>
      <c r="Y454" s="66"/>
    </row>
    <row r="455" spans="1:25" x14ac:dyDescent="0.2">
      <c r="A455" s="66" t="s">
        <v>12</v>
      </c>
      <c r="B455" s="66" t="s">
        <v>24</v>
      </c>
      <c r="C455" s="66" t="s">
        <v>25</v>
      </c>
      <c r="D455" s="66" t="s">
        <v>327</v>
      </c>
      <c r="E455" s="86">
        <f>+IF(ISNUMBER(DATA!J726),DATA!J726,"n/a")</f>
        <v>13525215.52</v>
      </c>
      <c r="F455" s="77">
        <f>+IF(ISNUMBER(DATA!K726),DATA!K726,"n/a")</f>
        <v>-3.2755371504767997E-2</v>
      </c>
      <c r="G455" s="86">
        <f>+IF(ISNUMBER(DATA!T726),DATA!T726,"n/a")</f>
        <v>45389745.880000003</v>
      </c>
      <c r="H455" s="77">
        <f>+IF(ISNUMBER(DATA!U726),DATA!U726,"n/a")</f>
        <v>-2.63387123644915E-2</v>
      </c>
      <c r="I455" s="86">
        <f>+IF(ISNUMBER(DATA!AD726),DATA!AD726,"n/a")</f>
        <v>92544802.540000007</v>
      </c>
      <c r="J455" s="77">
        <f>+IF(ISNUMBER(DATA!AE726),DATA!AE726,"n/a")</f>
        <v>-8.7146615961683997E-3</v>
      </c>
      <c r="K455" s="86">
        <f>+IF(ISNUMBER(DATA!AN726),DATA!AN726,"n/a")</f>
        <v>176580948.88999999</v>
      </c>
      <c r="L455" s="77">
        <f>+IF(ISNUMBER(DATA!AO726),DATA!AO726,"n/a")</f>
        <v>-9.8923153605974205E-3</v>
      </c>
      <c r="R455" s="66"/>
      <c r="S455" s="66"/>
      <c r="T455" s="66"/>
      <c r="U455" s="66"/>
      <c r="V455" s="66"/>
      <c r="W455" s="66"/>
      <c r="X455" s="66"/>
      <c r="Y455" s="66"/>
    </row>
    <row r="456" spans="1:25" x14ac:dyDescent="0.2">
      <c r="E456" s="80"/>
      <c r="F456" s="77"/>
      <c r="G456" s="81"/>
      <c r="H456" s="77"/>
      <c r="I456" s="81"/>
      <c r="J456" s="82"/>
      <c r="K456" s="81"/>
      <c r="L456" s="77"/>
      <c r="R456" s="66"/>
      <c r="S456" s="66"/>
      <c r="T456" s="66"/>
      <c r="U456" s="66"/>
      <c r="V456" s="66"/>
      <c r="W456" s="66"/>
      <c r="X456" s="66"/>
      <c r="Y456" s="66"/>
    </row>
    <row r="457" spans="1:25" x14ac:dyDescent="0.2">
      <c r="A457" s="66" t="s">
        <v>12</v>
      </c>
      <c r="B457" s="66" t="s">
        <v>24</v>
      </c>
      <c r="C457" s="66" t="s">
        <v>10</v>
      </c>
      <c r="D457" s="66" t="s">
        <v>319</v>
      </c>
      <c r="E457" s="87">
        <f>+IF(ISNUMBER(DATA!L718),DATA!L718,"n/a")</f>
        <v>3.5514746388318099</v>
      </c>
      <c r="F457" s="77">
        <f>+IF(ISNUMBER(DATA!M718),DATA!M718,"n/a")</f>
        <v>3.2179604325207299E-2</v>
      </c>
      <c r="G457" s="87">
        <f>+IF(ISNUMBER(DATA!V718),DATA!V718,"n/a")</f>
        <v>3.5428819828420099</v>
      </c>
      <c r="H457" s="77">
        <f>+IF(ISNUMBER(DATA!W718),DATA!W718,"n/a")</f>
        <v>3.5723743806248598E-2</v>
      </c>
      <c r="I457" s="87">
        <f>+IF(ISNUMBER(DATA!AF718),DATA!AF718,"n/a")</f>
        <v>3.5550055797093498</v>
      </c>
      <c r="J457" s="77">
        <f>+IF(ISNUMBER(DATA!AG718),DATA!AG718,"n/a")</f>
        <v>3.52467041334334E-2</v>
      </c>
      <c r="K457" s="87">
        <f>+IF(ISNUMBER(DATA!AP718),DATA!AP718,"n/a")</f>
        <v>3.5024616689094401</v>
      </c>
      <c r="L457" s="77">
        <f>+IF(ISNUMBER(DATA!AQ718),DATA!AQ718,"n/a")</f>
        <v>1.72624092466576E-2</v>
      </c>
      <c r="R457" s="66"/>
      <c r="S457" s="66"/>
      <c r="T457" s="66"/>
      <c r="U457" s="66"/>
      <c r="V457" s="66"/>
      <c r="W457" s="66"/>
      <c r="X457" s="66"/>
      <c r="Y457" s="66"/>
    </row>
    <row r="458" spans="1:25" x14ac:dyDescent="0.2">
      <c r="A458" s="66" t="s">
        <v>12</v>
      </c>
      <c r="B458" s="66" t="s">
        <v>24</v>
      </c>
      <c r="C458" s="66" t="s">
        <v>10</v>
      </c>
      <c r="D458" s="66" t="s">
        <v>320</v>
      </c>
      <c r="E458" s="87">
        <f>+IF(ISNUMBER(DATA!L719),DATA!L719,"n/a")</f>
        <v>3.5018376148217398</v>
      </c>
      <c r="F458" s="77">
        <f>+IF(ISNUMBER(DATA!M719),DATA!M719,"n/a")</f>
        <v>1.7873380973642199E-2</v>
      </c>
      <c r="G458" s="87">
        <f>+IF(ISNUMBER(DATA!V719),DATA!V719,"n/a")</f>
        <v>3.3567456678010701</v>
      </c>
      <c r="H458" s="77">
        <f>+IF(ISNUMBER(DATA!W719),DATA!W719,"n/a")</f>
        <v>1.0073031275161101E-3</v>
      </c>
      <c r="I458" s="87">
        <f>+IF(ISNUMBER(DATA!AF719),DATA!AF719,"n/a")</f>
        <v>3.3665025600121599</v>
      </c>
      <c r="J458" s="77">
        <f>+IF(ISNUMBER(DATA!AG719),DATA!AG719,"n/a")</f>
        <v>3.5094410054034803E-4</v>
      </c>
      <c r="K458" s="87">
        <f>+IF(ISNUMBER(DATA!AP719),DATA!AP719,"n/a")</f>
        <v>3.3913963117918202</v>
      </c>
      <c r="L458" s="77">
        <f>+IF(ISNUMBER(DATA!AQ719),DATA!AQ719,"n/a")</f>
        <v>1.1138121293317199E-2</v>
      </c>
      <c r="R458" s="66"/>
      <c r="S458" s="66"/>
      <c r="T458" s="66"/>
      <c r="U458" s="66"/>
      <c r="V458" s="66"/>
      <c r="W458" s="66"/>
      <c r="X458" s="66"/>
      <c r="Y458" s="66"/>
    </row>
    <row r="459" spans="1:25" x14ac:dyDescent="0.2">
      <c r="A459" s="66" t="s">
        <v>12</v>
      </c>
      <c r="B459" s="66" t="s">
        <v>24</v>
      </c>
      <c r="C459" s="66" t="s">
        <v>10</v>
      </c>
      <c r="D459" s="66" t="s">
        <v>321</v>
      </c>
      <c r="E459" s="87">
        <f>+IF(ISNUMBER(DATA!L720),DATA!L720,"n/a")</f>
        <v>3.57542805874865</v>
      </c>
      <c r="F459" s="77">
        <f>+IF(ISNUMBER(DATA!M720),DATA!M720,"n/a")</f>
        <v>4.5073735081547502E-2</v>
      </c>
      <c r="G459" s="87">
        <f>+IF(ISNUMBER(DATA!V720),DATA!V720,"n/a")</f>
        <v>3.4702535633972702</v>
      </c>
      <c r="H459" s="77">
        <f>+IF(ISNUMBER(DATA!W720),DATA!W720,"n/a")</f>
        <v>2.2394068430749099E-2</v>
      </c>
      <c r="I459" s="87">
        <f>+IF(ISNUMBER(DATA!AF720),DATA!AF720,"n/a")</f>
        <v>3.4997304803014502</v>
      </c>
      <c r="J459" s="77">
        <f>+IF(ISNUMBER(DATA!AG720),DATA!AG720,"n/a")</f>
        <v>2.40327269979346E-2</v>
      </c>
      <c r="K459" s="87">
        <f>+IF(ISNUMBER(DATA!AP720),DATA!AP720,"n/a")</f>
        <v>3.4932011355157901</v>
      </c>
      <c r="L459" s="77">
        <f>+IF(ISNUMBER(DATA!AQ720),DATA!AQ720,"n/a")</f>
        <v>9.6100058736950204E-3</v>
      </c>
      <c r="R459" s="66"/>
      <c r="S459" s="66"/>
      <c r="T459" s="66"/>
      <c r="U459" s="66"/>
      <c r="V459" s="66"/>
      <c r="W459" s="66"/>
      <c r="X459" s="66"/>
      <c r="Y459" s="66"/>
    </row>
    <row r="460" spans="1:25" x14ac:dyDescent="0.2">
      <c r="A460" s="66" t="s">
        <v>12</v>
      </c>
      <c r="B460" s="66" t="s">
        <v>24</v>
      </c>
      <c r="C460" s="66" t="s">
        <v>10</v>
      </c>
      <c r="D460" s="66" t="s">
        <v>322</v>
      </c>
      <c r="E460" s="87">
        <f>+IF(ISNUMBER(DATA!L721),DATA!L721,"n/a")</f>
        <v>3.5924127194308801</v>
      </c>
      <c r="F460" s="77">
        <f>+IF(ISNUMBER(DATA!M721),DATA!M721,"n/a")</f>
        <v>6.6295444117020902E-2</v>
      </c>
      <c r="G460" s="87">
        <f>+IF(ISNUMBER(DATA!V721),DATA!V721,"n/a")</f>
        <v>3.4156098822150902</v>
      </c>
      <c r="H460" s="77">
        <f>+IF(ISNUMBER(DATA!W721),DATA!W721,"n/a")</f>
        <v>7.3668271821338898E-3</v>
      </c>
      <c r="I460" s="87">
        <f>+IF(ISNUMBER(DATA!AF721),DATA!AF721,"n/a")</f>
        <v>3.3350964200729698</v>
      </c>
      <c r="J460" s="77">
        <f>+IF(ISNUMBER(DATA!AG721),DATA!AG721,"n/a")</f>
        <v>-1.7278771059977899E-2</v>
      </c>
      <c r="K460" s="87">
        <f>+IF(ISNUMBER(DATA!AP721),DATA!AP721,"n/a")</f>
        <v>3.37388735566278</v>
      </c>
      <c r="L460" s="77">
        <f>+IF(ISNUMBER(DATA!AQ721),DATA!AQ721,"n/a")</f>
        <v>-2.7808851486887699E-2</v>
      </c>
      <c r="R460" s="66"/>
      <c r="S460" s="66"/>
      <c r="T460" s="66"/>
      <c r="U460" s="66"/>
      <c r="V460" s="66"/>
      <c r="W460" s="66"/>
      <c r="X460" s="66"/>
      <c r="Y460" s="66"/>
    </row>
    <row r="461" spans="1:25" x14ac:dyDescent="0.2">
      <c r="A461" s="66" t="s">
        <v>12</v>
      </c>
      <c r="B461" s="66" t="s">
        <v>24</v>
      </c>
      <c r="C461" s="66" t="s">
        <v>10</v>
      </c>
      <c r="D461" s="66" t="s">
        <v>323</v>
      </c>
      <c r="E461" s="87">
        <f>+IF(ISNUMBER(DATA!L722),DATA!L722,"n/a")</f>
        <v>3.5951071874572902</v>
      </c>
      <c r="F461" s="77">
        <f>+IF(ISNUMBER(DATA!M722),DATA!M722,"n/a")</f>
        <v>0.110578702473104</v>
      </c>
      <c r="G461" s="87">
        <f>+IF(ISNUMBER(DATA!V722),DATA!V722,"n/a")</f>
        <v>3.39474535138904</v>
      </c>
      <c r="H461" s="77">
        <f>+IF(ISNUMBER(DATA!W722),DATA!W722,"n/a")</f>
        <v>7.5239738387387997E-2</v>
      </c>
      <c r="I461" s="87">
        <f>+IF(ISNUMBER(DATA!AF722),DATA!AF722,"n/a")</f>
        <v>3.28104973405105</v>
      </c>
      <c r="J461" s="77">
        <f>+IF(ISNUMBER(DATA!AG722),DATA!AG722,"n/a")</f>
        <v>1.08647753745219E-2</v>
      </c>
      <c r="K461" s="87">
        <f>+IF(ISNUMBER(DATA!AP722),DATA!AP722,"n/a")</f>
        <v>3.3172583266094202</v>
      </c>
      <c r="L461" s="77">
        <f>+IF(ISNUMBER(DATA!AQ722),DATA!AQ722,"n/a")</f>
        <v>1.1425002978225801E-2</v>
      </c>
      <c r="R461" s="66"/>
      <c r="S461" s="66"/>
      <c r="T461" s="66"/>
      <c r="U461" s="66"/>
      <c r="V461" s="66"/>
      <c r="W461" s="66"/>
      <c r="X461" s="66"/>
      <c r="Y461" s="66"/>
    </row>
    <row r="462" spans="1:25" x14ac:dyDescent="0.2">
      <c r="A462" s="66" t="s">
        <v>12</v>
      </c>
      <c r="B462" s="66" t="s">
        <v>24</v>
      </c>
      <c r="C462" s="66" t="s">
        <v>10</v>
      </c>
      <c r="D462" s="66" t="s">
        <v>324</v>
      </c>
      <c r="E462" s="87">
        <f>+IF(ISNUMBER(DATA!L723),DATA!L723,"n/a")</f>
        <v>3.7540244500915199</v>
      </c>
      <c r="F462" s="77">
        <f>+IF(ISNUMBER(DATA!M723),DATA!M723,"n/a")</f>
        <v>5.0039087638211403E-2</v>
      </c>
      <c r="G462" s="87">
        <f>+IF(ISNUMBER(DATA!V723),DATA!V723,"n/a")</f>
        <v>3.7299740272615001</v>
      </c>
      <c r="H462" s="77">
        <f>+IF(ISNUMBER(DATA!W723),DATA!W723,"n/a")</f>
        <v>4.4929668436254303E-2</v>
      </c>
      <c r="I462" s="87">
        <f>+IF(ISNUMBER(DATA!AF723),DATA!AF723,"n/a")</f>
        <v>3.7632662208712002</v>
      </c>
      <c r="J462" s="77">
        <f>+IF(ISNUMBER(DATA!AG723),DATA!AG723,"n/a")</f>
        <v>5.2284250402093703E-2</v>
      </c>
      <c r="K462" s="87">
        <f>+IF(ISNUMBER(DATA!AP723),DATA!AP723,"n/a")</f>
        <v>3.6881326794023299</v>
      </c>
      <c r="L462" s="77">
        <f>+IF(ISNUMBER(DATA!AQ723),DATA!AQ723,"n/a")</f>
        <v>3.7449164427279497E-2</v>
      </c>
      <c r="R462" s="66"/>
      <c r="S462" s="66"/>
      <c r="T462" s="66"/>
      <c r="U462" s="66"/>
      <c r="V462" s="66"/>
      <c r="W462" s="66"/>
      <c r="X462" s="66"/>
      <c r="Y462" s="66"/>
    </row>
    <row r="463" spans="1:25" x14ac:dyDescent="0.2">
      <c r="A463" s="66" t="s">
        <v>12</v>
      </c>
      <c r="B463" s="66" t="s">
        <v>24</v>
      </c>
      <c r="C463" s="66" t="s">
        <v>10</v>
      </c>
      <c r="D463" s="66" t="s">
        <v>325</v>
      </c>
      <c r="E463" s="87">
        <f>+IF(ISNUMBER(DATA!L724),DATA!L724,"n/a")</f>
        <v>3.56420107935931</v>
      </c>
      <c r="F463" s="77">
        <f>+IF(ISNUMBER(DATA!M724),DATA!M724,"n/a")</f>
        <v>2.3942327746091001E-2</v>
      </c>
      <c r="G463" s="87">
        <f>+IF(ISNUMBER(DATA!V724),DATA!V724,"n/a")</f>
        <v>3.5665293411138501</v>
      </c>
      <c r="H463" s="77">
        <f>+IF(ISNUMBER(DATA!W724),DATA!W724,"n/a")</f>
        <v>1.6924955454255299E-2</v>
      </c>
      <c r="I463" s="87">
        <f>+IF(ISNUMBER(DATA!AF724),DATA!AF724,"n/a")</f>
        <v>3.5785821807917202</v>
      </c>
      <c r="J463" s="77">
        <f>+IF(ISNUMBER(DATA!AG724),DATA!AG724,"n/a")</f>
        <v>2.5094333508369301E-2</v>
      </c>
      <c r="K463" s="87">
        <f>+IF(ISNUMBER(DATA!AP724),DATA!AP724,"n/a")</f>
        <v>3.5414699300461598</v>
      </c>
      <c r="L463" s="77">
        <f>+IF(ISNUMBER(DATA!AQ724),DATA!AQ724,"n/a")</f>
        <v>1.34352147317715E-2</v>
      </c>
      <c r="R463" s="66"/>
      <c r="S463" s="66"/>
      <c r="T463" s="66"/>
      <c r="U463" s="66"/>
      <c r="V463" s="66"/>
      <c r="W463" s="66"/>
      <c r="X463" s="66"/>
      <c r="Y463" s="66"/>
    </row>
    <row r="464" spans="1:25" x14ac:dyDescent="0.2">
      <c r="A464" s="66" t="s">
        <v>12</v>
      </c>
      <c r="B464" s="66" t="s">
        <v>24</v>
      </c>
      <c r="C464" s="66" t="s">
        <v>10</v>
      </c>
      <c r="D464" s="66" t="s">
        <v>326</v>
      </c>
      <c r="E464" s="87">
        <f>+IF(ISNUMBER(DATA!L725),DATA!L725,"n/a")</f>
        <v>3.6453876665787499</v>
      </c>
      <c r="F464" s="77">
        <f>+IF(ISNUMBER(DATA!M725),DATA!M725,"n/a")</f>
        <v>1.25051989604821E-2</v>
      </c>
      <c r="G464" s="87">
        <f>+IF(ISNUMBER(DATA!V725),DATA!V725,"n/a")</f>
        <v>3.6545964526117198</v>
      </c>
      <c r="H464" s="77">
        <f>+IF(ISNUMBER(DATA!W725),DATA!W725,"n/a")</f>
        <v>1.51840448325769E-2</v>
      </c>
      <c r="I464" s="87">
        <f>+IF(ISNUMBER(DATA!AF725),DATA!AF725,"n/a")</f>
        <v>3.6685732236851898</v>
      </c>
      <c r="J464" s="77">
        <f>+IF(ISNUMBER(DATA!AG725),DATA!AG725,"n/a")</f>
        <v>1.35162374900117E-2</v>
      </c>
      <c r="K464" s="87">
        <f>+IF(ISNUMBER(DATA!AP725),DATA!AP725,"n/a")</f>
        <v>3.6307230011885001</v>
      </c>
      <c r="L464" s="77">
        <f>+IF(ISNUMBER(DATA!AQ725),DATA!AQ725,"n/a")</f>
        <v>-2.1739759714897999E-3</v>
      </c>
      <c r="R464" s="66"/>
      <c r="S464" s="66"/>
      <c r="T464" s="66"/>
      <c r="U464" s="66"/>
      <c r="V464" s="66"/>
      <c r="W464" s="66"/>
      <c r="X464" s="66"/>
      <c r="Y464" s="66"/>
    </row>
    <row r="465" spans="1:25" x14ac:dyDescent="0.2">
      <c r="A465" s="66" t="s">
        <v>12</v>
      </c>
      <c r="B465" s="66" t="s">
        <v>24</v>
      </c>
      <c r="C465" s="66" t="s">
        <v>10</v>
      </c>
      <c r="D465" s="66" t="s">
        <v>327</v>
      </c>
      <c r="E465" s="87">
        <f>+IF(ISNUMBER(DATA!L726),DATA!L726,"n/a")</f>
        <v>3.59260782005056</v>
      </c>
      <c r="F465" s="77">
        <f>+IF(ISNUMBER(DATA!M726),DATA!M726,"n/a")</f>
        <v>4.3342296763797E-2</v>
      </c>
      <c r="G465" s="87">
        <f>+IF(ISNUMBER(DATA!V726),DATA!V726,"n/a")</f>
        <v>3.5032802174338902</v>
      </c>
      <c r="H465" s="77">
        <f>+IF(ISNUMBER(DATA!W726),DATA!W726,"n/a")</f>
        <v>2.2185684514071002E-2</v>
      </c>
      <c r="I465" s="87">
        <f>+IF(ISNUMBER(DATA!AF726),DATA!AF726,"n/a")</f>
        <v>3.4829795264999301</v>
      </c>
      <c r="J465" s="77">
        <f>+IF(ISNUMBER(DATA!AG726),DATA!AG726,"n/a")</f>
        <v>1.20820097973295E-2</v>
      </c>
      <c r="K465" s="87">
        <f>+IF(ISNUMBER(DATA!AP726),DATA!AP726,"n/a")</f>
        <v>3.4786600968288099</v>
      </c>
      <c r="L465" s="77">
        <f>+IF(ISNUMBER(DATA!AQ726),DATA!AQ726,"n/a")</f>
        <v>3.3324511834499698E-3</v>
      </c>
      <c r="R465" s="66"/>
      <c r="S465" s="66"/>
      <c r="T465" s="66"/>
      <c r="U465" s="66"/>
      <c r="V465" s="66"/>
      <c r="W465" s="66"/>
      <c r="X465" s="66"/>
      <c r="Y465" s="66"/>
    </row>
    <row r="466" spans="1:25" x14ac:dyDescent="0.2">
      <c r="E466" s="88"/>
      <c r="F466" s="77"/>
      <c r="G466" s="89"/>
      <c r="H466" s="77"/>
      <c r="I466" s="89"/>
      <c r="J466" s="82"/>
      <c r="K466" s="89"/>
      <c r="L466" s="77"/>
      <c r="R466" s="66"/>
      <c r="S466" s="66"/>
      <c r="T466" s="66"/>
      <c r="U466" s="66"/>
      <c r="V466" s="66"/>
      <c r="W466" s="66"/>
      <c r="X466" s="66"/>
      <c r="Y466" s="66"/>
    </row>
    <row r="467" spans="1:25" x14ac:dyDescent="0.2">
      <c r="A467" s="66" t="s">
        <v>12</v>
      </c>
      <c r="B467" s="66" t="s">
        <v>24</v>
      </c>
      <c r="C467" s="66" t="s">
        <v>26</v>
      </c>
      <c r="D467" s="66" t="s">
        <v>319</v>
      </c>
      <c r="E467" s="87">
        <f>+IF(ISNUMBER(DATA!N718),DATA!N718,"n/a")</f>
        <v>2.3414905794848</v>
      </c>
      <c r="F467" s="77">
        <f>+IF(ISNUMBER(DATA!O718),DATA!O718,"n/a")</f>
        <v>4.1198025845790603E-2</v>
      </c>
      <c r="G467" s="87">
        <f>+IF(ISNUMBER(DATA!X718),DATA!X718,"n/a")</f>
        <v>2.3444977818267598</v>
      </c>
      <c r="H467" s="77">
        <f>+IF(ISNUMBER(DATA!Y718),DATA!Y718,"n/a")</f>
        <v>3.7938459052380899E-2</v>
      </c>
      <c r="I467" s="87">
        <f>+IF(ISNUMBER(DATA!AH718),DATA!AH718,"n/a")</f>
        <v>2.3650876039543798</v>
      </c>
      <c r="J467" s="77">
        <f>+IF(ISNUMBER(DATA!AI718),DATA!AI718,"n/a")</f>
        <v>3.5649778404667903E-2</v>
      </c>
      <c r="K467" s="87">
        <f>+IF(ISNUMBER(DATA!AR718),DATA!AR718,"n/a")</f>
        <v>2.3297144392335798</v>
      </c>
      <c r="L467" s="77">
        <f>+IF(ISNUMBER(DATA!AS718),DATA!AS718,"n/a")</f>
        <v>2.0225355919661101E-2</v>
      </c>
      <c r="R467" s="66"/>
      <c r="S467" s="66"/>
      <c r="T467" s="66"/>
      <c r="U467" s="66"/>
      <c r="V467" s="66"/>
      <c r="W467" s="66"/>
      <c r="X467" s="66"/>
      <c r="Y467" s="66"/>
    </row>
    <row r="468" spans="1:25" x14ac:dyDescent="0.2">
      <c r="A468" s="66" t="s">
        <v>12</v>
      </c>
      <c r="B468" s="66" t="s">
        <v>24</v>
      </c>
      <c r="C468" s="66" t="s">
        <v>26</v>
      </c>
      <c r="D468" s="66" t="s">
        <v>320</v>
      </c>
      <c r="E468" s="87">
        <f>+IF(ISNUMBER(DATA!N719),DATA!N719,"n/a")</f>
        <v>2.2296023029974199</v>
      </c>
      <c r="F468" s="77">
        <f>+IF(ISNUMBER(DATA!O719),DATA!O719,"n/a")</f>
        <v>1.80481507918188E-2</v>
      </c>
      <c r="G468" s="87">
        <f>+IF(ISNUMBER(DATA!X719),DATA!X719,"n/a")</f>
        <v>2.1014242061574202</v>
      </c>
      <c r="H468" s="77">
        <f>+IF(ISNUMBER(DATA!Y719),DATA!Y719,"n/a")</f>
        <v>2.5559583054687199E-3</v>
      </c>
      <c r="I468" s="87">
        <f>+IF(ISNUMBER(DATA!AH719),DATA!AH719,"n/a")</f>
        <v>2.1156019597225302</v>
      </c>
      <c r="J468" s="77">
        <f>+IF(ISNUMBER(DATA!AI719),DATA!AI719,"n/a")</f>
        <v>2.5423618400054102E-3</v>
      </c>
      <c r="K468" s="87">
        <f>+IF(ISNUMBER(DATA!AR719),DATA!AR719,"n/a")</f>
        <v>2.1368990511231098</v>
      </c>
      <c r="L468" s="77">
        <f>+IF(ISNUMBER(DATA!AS719),DATA!AS719,"n/a")</f>
        <v>2.1515593401745199E-2</v>
      </c>
      <c r="R468" s="66"/>
      <c r="S468" s="66"/>
      <c r="T468" s="66"/>
      <c r="U468" s="66"/>
      <c r="V468" s="66"/>
      <c r="W468" s="66"/>
      <c r="X468" s="66"/>
      <c r="Y468" s="66"/>
    </row>
    <row r="469" spans="1:25" x14ac:dyDescent="0.2">
      <c r="A469" s="66" t="s">
        <v>12</v>
      </c>
      <c r="B469" s="66" t="s">
        <v>24</v>
      </c>
      <c r="C469" s="66" t="s">
        <v>26</v>
      </c>
      <c r="D469" s="66" t="s">
        <v>321</v>
      </c>
      <c r="E469" s="87">
        <f>+IF(ISNUMBER(DATA!N720),DATA!N720,"n/a")</f>
        <v>2.24115621468296</v>
      </c>
      <c r="F469" s="77">
        <f>+IF(ISNUMBER(DATA!O720),DATA!O720,"n/a")</f>
        <v>5.5531711611768099E-2</v>
      </c>
      <c r="G469" s="87">
        <f>+IF(ISNUMBER(DATA!X720),DATA!X720,"n/a")</f>
        <v>2.1646120206371</v>
      </c>
      <c r="H469" s="77">
        <f>+IF(ISNUMBER(DATA!Y720),DATA!Y720,"n/a")</f>
        <v>1.5917028647865698E-2</v>
      </c>
      <c r="I469" s="87">
        <f>+IF(ISNUMBER(DATA!AH720),DATA!AH720,"n/a")</f>
        <v>2.2013203118290301</v>
      </c>
      <c r="J469" s="77">
        <f>+IF(ISNUMBER(DATA!AI720),DATA!AI720,"n/a")</f>
        <v>1.7584248355151402E-2</v>
      </c>
      <c r="K469" s="87">
        <f>+IF(ISNUMBER(DATA!AR720),DATA!AR720,"n/a")</f>
        <v>2.1859919234585501</v>
      </c>
      <c r="L469" s="77">
        <f>+IF(ISNUMBER(DATA!AS720),DATA!AS720,"n/a")</f>
        <v>1.0166961655129699E-2</v>
      </c>
      <c r="R469" s="66"/>
      <c r="S469" s="66"/>
      <c r="T469" s="66"/>
      <c r="U469" s="66"/>
      <c r="V469" s="66"/>
      <c r="W469" s="66"/>
      <c r="X469" s="66"/>
      <c r="Y469" s="66"/>
    </row>
    <row r="470" spans="1:25" x14ac:dyDescent="0.2">
      <c r="A470" s="66" t="s">
        <v>12</v>
      </c>
      <c r="B470" s="66" t="s">
        <v>24</v>
      </c>
      <c r="C470" s="66" t="s">
        <v>26</v>
      </c>
      <c r="D470" s="66" t="s">
        <v>322</v>
      </c>
      <c r="E470" s="87">
        <f>+IF(ISNUMBER(DATA!N721),DATA!N721,"n/a")</f>
        <v>2.5978017171175498</v>
      </c>
      <c r="F470" s="77">
        <f>+IF(ISNUMBER(DATA!O721),DATA!O721,"n/a")</f>
        <v>5.6303326795828799E-2</v>
      </c>
      <c r="G470" s="87">
        <f>+IF(ISNUMBER(DATA!X721),DATA!X721,"n/a")</f>
        <v>2.3027020084241099</v>
      </c>
      <c r="H470" s="77">
        <f>+IF(ISNUMBER(DATA!Y721),DATA!Y721,"n/a")</f>
        <v>-4.80113587175671E-3</v>
      </c>
      <c r="I470" s="87">
        <f>+IF(ISNUMBER(DATA!AH721),DATA!AH721,"n/a")</f>
        <v>2.3600781259849701</v>
      </c>
      <c r="J470" s="77">
        <f>+IF(ISNUMBER(DATA!AI721),DATA!AI721,"n/a")</f>
        <v>-1.9862361885513501E-2</v>
      </c>
      <c r="K470" s="87">
        <f>+IF(ISNUMBER(DATA!AR721),DATA!AR721,"n/a")</f>
        <v>2.3052745791803702</v>
      </c>
      <c r="L470" s="77">
        <f>+IF(ISNUMBER(DATA!AS721),DATA!AS721,"n/a")</f>
        <v>-1.1463713514189299E-2</v>
      </c>
      <c r="R470" s="66"/>
      <c r="S470" s="66"/>
      <c r="T470" s="66"/>
      <c r="U470" s="66"/>
      <c r="V470" s="66"/>
      <c r="W470" s="66"/>
      <c r="X470" s="66"/>
      <c r="Y470" s="66"/>
    </row>
    <row r="471" spans="1:25" x14ac:dyDescent="0.2">
      <c r="A471" s="66" t="s">
        <v>12</v>
      </c>
      <c r="B471" s="66" t="s">
        <v>24</v>
      </c>
      <c r="C471" s="66" t="s">
        <v>26</v>
      </c>
      <c r="D471" s="66" t="s">
        <v>323</v>
      </c>
      <c r="E471" s="87">
        <f>+IF(ISNUMBER(DATA!N722),DATA!N722,"n/a")</f>
        <v>2.14859494580503</v>
      </c>
      <c r="F471" s="77">
        <f>+IF(ISNUMBER(DATA!O722),DATA!O722,"n/a")</f>
        <v>0.12686692472533201</v>
      </c>
      <c r="G471" s="87">
        <f>+IF(ISNUMBER(DATA!X722),DATA!X722,"n/a")</f>
        <v>2.01531754607077</v>
      </c>
      <c r="H471" s="77">
        <f>+IF(ISNUMBER(DATA!Y722),DATA!Y722,"n/a")</f>
        <v>0.11018406186431</v>
      </c>
      <c r="I471" s="87">
        <f>+IF(ISNUMBER(DATA!AH722),DATA!AH722,"n/a")</f>
        <v>1.9165556807676001</v>
      </c>
      <c r="J471" s="77">
        <f>+IF(ISNUMBER(DATA!AI722),DATA!AI722,"n/a")</f>
        <v>1.6296509450827501E-2</v>
      </c>
      <c r="K471" s="87">
        <f>+IF(ISNUMBER(DATA!AR722),DATA!AR722,"n/a")</f>
        <v>1.9643496752521401</v>
      </c>
      <c r="L471" s="77">
        <f>+IF(ISNUMBER(DATA!AS722),DATA!AS722,"n/a")</f>
        <v>2.4230857432845199E-2</v>
      </c>
      <c r="R471" s="66"/>
      <c r="S471" s="66"/>
      <c r="T471" s="66"/>
      <c r="U471" s="66"/>
      <c r="V471" s="66"/>
      <c r="W471" s="66"/>
      <c r="X471" s="66"/>
      <c r="Y471" s="66"/>
    </row>
    <row r="472" spans="1:25" x14ac:dyDescent="0.2">
      <c r="A472" s="66" t="s">
        <v>12</v>
      </c>
      <c r="B472" s="66" t="s">
        <v>24</v>
      </c>
      <c r="C472" s="66" t="s">
        <v>26</v>
      </c>
      <c r="D472" s="66" t="s">
        <v>324</v>
      </c>
      <c r="E472" s="87">
        <f>+IF(ISNUMBER(DATA!N723),DATA!N723,"n/a")</f>
        <v>2.36400617452674</v>
      </c>
      <c r="F472" s="77">
        <f>+IF(ISNUMBER(DATA!O723),DATA!O723,"n/a")</f>
        <v>3.3192104497703503E-2</v>
      </c>
      <c r="G472" s="87">
        <f>+IF(ISNUMBER(DATA!X723),DATA!X723,"n/a")</f>
        <v>2.3379759859962799</v>
      </c>
      <c r="H472" s="77">
        <f>+IF(ISNUMBER(DATA!Y723),DATA!Y723,"n/a")</f>
        <v>2.0574857614609601E-2</v>
      </c>
      <c r="I472" s="87">
        <f>+IF(ISNUMBER(DATA!AH723),DATA!AH723,"n/a")</f>
        <v>2.36668187750363</v>
      </c>
      <c r="J472" s="77">
        <f>+IF(ISNUMBER(DATA!AI723),DATA!AI723,"n/a")</f>
        <v>2.96842200693253E-2</v>
      </c>
      <c r="K472" s="87">
        <f>+IF(ISNUMBER(DATA!AR723),DATA!AR723,"n/a")</f>
        <v>2.3236230454923099</v>
      </c>
      <c r="L472" s="77">
        <f>+IF(ISNUMBER(DATA!AS723),DATA!AS723,"n/a")</f>
        <v>1.96331600974473E-2</v>
      </c>
      <c r="R472" s="66"/>
      <c r="S472" s="66"/>
      <c r="T472" s="66"/>
      <c r="U472" s="66"/>
      <c r="V472" s="66"/>
      <c r="W472" s="66"/>
      <c r="X472" s="66"/>
      <c r="Y472" s="66"/>
    </row>
    <row r="473" spans="1:25" x14ac:dyDescent="0.2">
      <c r="A473" s="66" t="s">
        <v>12</v>
      </c>
      <c r="B473" s="66" t="s">
        <v>24</v>
      </c>
      <c r="C473" s="66" t="s">
        <v>26</v>
      </c>
      <c r="D473" s="66" t="s">
        <v>325</v>
      </c>
      <c r="E473" s="87">
        <f>+IF(ISNUMBER(DATA!N724),DATA!N724,"n/a")</f>
        <v>2.3030673816861</v>
      </c>
      <c r="F473" s="77">
        <f>+IF(ISNUMBER(DATA!O724),DATA!O724,"n/a")</f>
        <v>7.03712621542114E-4</v>
      </c>
      <c r="G473" s="87">
        <f>+IF(ISNUMBER(DATA!X724),DATA!X724,"n/a")</f>
        <v>2.3784001713835101</v>
      </c>
      <c r="H473" s="77">
        <f>+IF(ISNUMBER(DATA!Y724),DATA!Y724,"n/a")</f>
        <v>6.98001491122008E-3</v>
      </c>
      <c r="I473" s="87">
        <f>+IF(ISNUMBER(DATA!AH724),DATA!AH724,"n/a")</f>
        <v>2.3903124089173899</v>
      </c>
      <c r="J473" s="77">
        <f>+IF(ISNUMBER(DATA!AI724),DATA!AI724,"n/a")</f>
        <v>5.3225629409940297E-4</v>
      </c>
      <c r="K473" s="87">
        <f>+IF(ISNUMBER(DATA!AR724),DATA!AR724,"n/a")</f>
        <v>2.3724532446070699</v>
      </c>
      <c r="L473" s="77">
        <f>+IF(ISNUMBER(DATA!AS724),DATA!AS724,"n/a")</f>
        <v>1.5428225967291001E-3</v>
      </c>
      <c r="R473" s="66"/>
      <c r="S473" s="66"/>
      <c r="T473" s="66"/>
      <c r="U473" s="66"/>
      <c r="V473" s="66"/>
      <c r="W473" s="66"/>
      <c r="X473" s="66"/>
      <c r="Y473" s="66"/>
    </row>
    <row r="474" spans="1:25" x14ac:dyDescent="0.2">
      <c r="A474" s="66" t="s">
        <v>12</v>
      </c>
      <c r="B474" s="66" t="s">
        <v>24</v>
      </c>
      <c r="C474" s="66" t="s">
        <v>26</v>
      </c>
      <c r="D474" s="66" t="s">
        <v>326</v>
      </c>
      <c r="E474" s="87">
        <f>+IF(ISNUMBER(DATA!N725),DATA!N725,"n/a")</f>
        <v>2.2218030456410802</v>
      </c>
      <c r="F474" s="77">
        <f>+IF(ISNUMBER(DATA!O725),DATA!O725,"n/a")</f>
        <v>5.1927393659915499E-2</v>
      </c>
      <c r="G474" s="87">
        <f>+IF(ISNUMBER(DATA!X725),DATA!X725,"n/a")</f>
        <v>2.2225939534770598</v>
      </c>
      <c r="H474" s="77">
        <f>+IF(ISNUMBER(DATA!Y725),DATA!Y725,"n/a")</f>
        <v>6.6292713315770496E-2</v>
      </c>
      <c r="I474" s="87">
        <f>+IF(ISNUMBER(DATA!AH725),DATA!AH725,"n/a")</f>
        <v>2.2349478603049802</v>
      </c>
      <c r="J474" s="77">
        <f>+IF(ISNUMBER(DATA!AI725),DATA!AI725,"n/a")</f>
        <v>6.5485753737490604E-2</v>
      </c>
      <c r="K474" s="87">
        <f>+IF(ISNUMBER(DATA!AR725),DATA!AR725,"n/a")</f>
        <v>2.1963046839295899</v>
      </c>
      <c r="L474" s="77">
        <f>+IF(ISNUMBER(DATA!AS725),DATA!AS725,"n/a")</f>
        <v>3.9518288828956201E-2</v>
      </c>
      <c r="R474" s="66"/>
      <c r="S474" s="66"/>
      <c r="T474" s="66"/>
      <c r="U474" s="66"/>
      <c r="V474" s="66"/>
      <c r="W474" s="66"/>
      <c r="X474" s="66"/>
      <c r="Y474" s="66"/>
    </row>
    <row r="475" spans="1:25" x14ac:dyDescent="0.2">
      <c r="A475" s="66" t="s">
        <v>12</v>
      </c>
      <c r="B475" s="66" t="s">
        <v>24</v>
      </c>
      <c r="C475" s="66" t="s">
        <v>26</v>
      </c>
      <c r="D475" s="66" t="s">
        <v>327</v>
      </c>
      <c r="E475" s="87">
        <f>+IF(ISNUMBER(DATA!N726),DATA!N726,"n/a")</f>
        <v>2.3404449062708901</v>
      </c>
      <c r="F475" s="77">
        <f>+IF(ISNUMBER(DATA!O726),DATA!O726,"n/a")</f>
        <v>4.5993884745400802E-2</v>
      </c>
      <c r="G475" s="87">
        <f>+IF(ISNUMBER(DATA!X726),DATA!X726,"n/a")</f>
        <v>2.24327015113044</v>
      </c>
      <c r="H475" s="77">
        <f>+IF(ISNUMBER(DATA!Y726),DATA!Y726,"n/a")</f>
        <v>2.6427939924529499E-2</v>
      </c>
      <c r="I475" s="87">
        <f>+IF(ISNUMBER(DATA!AH726),DATA!AH726,"n/a")</f>
        <v>2.2603050935203801</v>
      </c>
      <c r="J475" s="77">
        <f>+IF(ISNUMBER(DATA!AI726),DATA!AI726,"n/a")</f>
        <v>1.50720292884552E-2</v>
      </c>
      <c r="K475" s="87">
        <f>+IF(ISNUMBER(DATA!AR726),DATA!AR726,"n/a")</f>
        <v>2.2371962394204399</v>
      </c>
      <c r="L475" s="77">
        <f>+IF(ISNUMBER(DATA!AS726),DATA!AS726,"n/a")</f>
        <v>1.40703641720893E-2</v>
      </c>
      <c r="R475" s="66"/>
      <c r="S475" s="66"/>
      <c r="T475" s="66"/>
      <c r="U475" s="66"/>
      <c r="V475" s="66"/>
      <c r="W475" s="66"/>
      <c r="X475" s="66"/>
      <c r="Y475" s="66"/>
    </row>
    <row r="476" spans="1:25" x14ac:dyDescent="0.2">
      <c r="E476" s="90"/>
      <c r="F476" s="77"/>
      <c r="G476" s="91"/>
      <c r="H476" s="77"/>
      <c r="I476" s="91"/>
      <c r="J476" s="82"/>
      <c r="K476" s="91"/>
      <c r="L476" s="77"/>
      <c r="R476" s="66"/>
      <c r="S476" s="66"/>
      <c r="T476" s="66"/>
      <c r="U476" s="66"/>
      <c r="V476" s="66"/>
      <c r="W476" s="66"/>
      <c r="X476" s="66"/>
      <c r="Y476" s="66"/>
    </row>
    <row r="477" spans="1:25" x14ac:dyDescent="0.2">
      <c r="A477" s="66" t="s">
        <v>11</v>
      </c>
      <c r="B477" s="66" t="s">
        <v>23</v>
      </c>
      <c r="C477" s="66" t="s">
        <v>0</v>
      </c>
      <c r="D477" s="66" t="s">
        <v>319</v>
      </c>
      <c r="E477" s="76">
        <f>+IF(ISNUMBER(DATA!F423),DATA!F423,"n/a")</f>
        <v>1238068.01</v>
      </c>
      <c r="F477" s="77">
        <f>+IF(ISNUMBER(DATA!G423),DATA!G423,"n/a")</f>
        <v>-6.9269218495944303E-3</v>
      </c>
      <c r="G477" s="76">
        <f>+IF(ISNUMBER(DATA!P423),DATA!P423,"n/a")</f>
        <v>4206979.1399999997</v>
      </c>
      <c r="H477" s="77">
        <f>+IF(ISNUMBER(DATA!Q423),DATA!Q423,"n/a")</f>
        <v>1.72987295677366E-2</v>
      </c>
      <c r="I477" s="76">
        <f>+IF(ISNUMBER(DATA!Z423),DATA!Z423,"n/a")</f>
        <v>8515639.6899999995</v>
      </c>
      <c r="J477" s="77">
        <f>+IF(ISNUMBER(DATA!AA423),DATA!AA423,"n/a")</f>
        <v>-4.7693340516610401E-3</v>
      </c>
      <c r="K477" s="76">
        <f>+IF(ISNUMBER(DATA!AJ423),DATA!AJ423,"n/a")</f>
        <v>16440012.77</v>
      </c>
      <c r="L477" s="77">
        <f>+IF(ISNUMBER(DATA!AK423),DATA!AK423,"n/a")</f>
        <v>2.72054675650273E-2</v>
      </c>
      <c r="R477" s="66"/>
      <c r="S477" s="66"/>
      <c r="T477" s="66"/>
      <c r="U477" s="66"/>
      <c r="V477" s="66"/>
      <c r="W477" s="66"/>
      <c r="X477" s="66"/>
      <c r="Y477" s="66"/>
    </row>
    <row r="478" spans="1:25" x14ac:dyDescent="0.2">
      <c r="A478" s="66" t="s">
        <v>11</v>
      </c>
      <c r="B478" s="66" t="s">
        <v>23</v>
      </c>
      <c r="C478" s="66" t="s">
        <v>0</v>
      </c>
      <c r="D478" s="66" t="s">
        <v>320</v>
      </c>
      <c r="E478" s="76">
        <f>+IF(ISNUMBER(DATA!F424),DATA!F424,"n/a")</f>
        <v>1118727.9099999999</v>
      </c>
      <c r="F478" s="77">
        <f>+IF(ISNUMBER(DATA!G424),DATA!G424,"n/a")</f>
        <v>-0.16048523838258799</v>
      </c>
      <c r="G478" s="76">
        <f>+IF(ISNUMBER(DATA!P424),DATA!P424,"n/a")</f>
        <v>4444650.1900000004</v>
      </c>
      <c r="H478" s="77">
        <f>+IF(ISNUMBER(DATA!Q424),DATA!Q424,"n/a")</f>
        <v>9.2053996824569793E-3</v>
      </c>
      <c r="I478" s="76">
        <f>+IF(ISNUMBER(DATA!Z424),DATA!Z424,"n/a")</f>
        <v>9149400.2300000004</v>
      </c>
      <c r="J478" s="77">
        <f>+IF(ISNUMBER(DATA!AA424),DATA!AA424,"n/a")</f>
        <v>6.3126518504902807E-2</v>
      </c>
      <c r="K478" s="76">
        <f>+IF(ISNUMBER(DATA!AJ424),DATA!AJ424,"n/a")</f>
        <v>17801064.940000001</v>
      </c>
      <c r="L478" s="77">
        <f>+IF(ISNUMBER(DATA!AK424),DATA!AK424,"n/a")</f>
        <v>5.90762884303365E-2</v>
      </c>
      <c r="R478" s="66"/>
      <c r="S478" s="66"/>
      <c r="T478" s="66"/>
      <c r="U478" s="66"/>
      <c r="V478" s="66"/>
      <c r="W478" s="66"/>
      <c r="X478" s="66"/>
      <c r="Y478" s="66"/>
    </row>
    <row r="479" spans="1:25" x14ac:dyDescent="0.2">
      <c r="A479" s="66" t="s">
        <v>11</v>
      </c>
      <c r="B479" s="66" t="s">
        <v>23</v>
      </c>
      <c r="C479" s="66" t="s">
        <v>0</v>
      </c>
      <c r="D479" s="66" t="s">
        <v>321</v>
      </c>
      <c r="E479" s="76">
        <f>+IF(ISNUMBER(DATA!F425),DATA!F425,"n/a")</f>
        <v>1600701.01</v>
      </c>
      <c r="F479" s="77">
        <f>+IF(ISNUMBER(DATA!G425),DATA!G425,"n/a")</f>
        <v>0.142047079749931</v>
      </c>
      <c r="G479" s="76">
        <f>+IF(ISNUMBER(DATA!P425),DATA!P425,"n/a")</f>
        <v>5564073.2599999998</v>
      </c>
      <c r="H479" s="77">
        <f>+IF(ISNUMBER(DATA!Q425),DATA!Q425,"n/a")</f>
        <v>0.14159528750089401</v>
      </c>
      <c r="I479" s="76">
        <f>+IF(ISNUMBER(DATA!Z425),DATA!Z425,"n/a")</f>
        <v>10554947.93</v>
      </c>
      <c r="J479" s="77">
        <f>+IF(ISNUMBER(DATA!AA425),DATA!AA425,"n/a")</f>
        <v>0.153611952523655</v>
      </c>
      <c r="K479" s="76">
        <f>+IF(ISNUMBER(DATA!AJ425),DATA!AJ425,"n/a")</f>
        <v>19193876.039999999</v>
      </c>
      <c r="L479" s="77">
        <f>+IF(ISNUMBER(DATA!AK425),DATA!AK425,"n/a")</f>
        <v>9.63895398235282E-2</v>
      </c>
      <c r="R479" s="66"/>
      <c r="S479" s="66"/>
      <c r="T479" s="66"/>
      <c r="U479" s="66"/>
      <c r="V479" s="66"/>
      <c r="W479" s="66"/>
      <c r="X479" s="66"/>
      <c r="Y479" s="66"/>
    </row>
    <row r="480" spans="1:25" x14ac:dyDescent="0.2">
      <c r="A480" s="66" t="s">
        <v>11</v>
      </c>
      <c r="B480" s="66" t="s">
        <v>23</v>
      </c>
      <c r="C480" s="66" t="s">
        <v>0</v>
      </c>
      <c r="D480" s="66" t="s">
        <v>322</v>
      </c>
      <c r="E480" s="76">
        <f>+IF(ISNUMBER(DATA!F426),DATA!F426,"n/a")</f>
        <v>2825560.34</v>
      </c>
      <c r="F480" s="77">
        <f>+IF(ISNUMBER(DATA!G426),DATA!G426,"n/a")</f>
        <v>0.174944570766943</v>
      </c>
      <c r="G480" s="76">
        <f>+IF(ISNUMBER(DATA!P426),DATA!P426,"n/a")</f>
        <v>9467457.4199999999</v>
      </c>
      <c r="H480" s="77">
        <f>+IF(ISNUMBER(DATA!Q426),DATA!Q426,"n/a")</f>
        <v>0.120866832618215</v>
      </c>
      <c r="I480" s="76">
        <f>+IF(ISNUMBER(DATA!Z426),DATA!Z426,"n/a")</f>
        <v>18505541.969999999</v>
      </c>
      <c r="J480" s="77">
        <f>+IF(ISNUMBER(DATA!AA426),DATA!AA426,"n/a")</f>
        <v>0.11121800315575101</v>
      </c>
      <c r="K480" s="76">
        <f>+IF(ISNUMBER(DATA!AJ426),DATA!AJ426,"n/a")</f>
        <v>34284210.240000002</v>
      </c>
      <c r="L480" s="77">
        <f>+IF(ISNUMBER(DATA!AK426),DATA!AK426,"n/a")</f>
        <v>6.8625806119817098E-2</v>
      </c>
      <c r="R480" s="66"/>
      <c r="S480" s="66"/>
      <c r="T480" s="66"/>
      <c r="U480" s="66"/>
      <c r="V480" s="66"/>
      <c r="W480" s="66"/>
      <c r="X480" s="66"/>
      <c r="Y480" s="66"/>
    </row>
    <row r="481" spans="1:25" x14ac:dyDescent="0.2">
      <c r="A481" s="66" t="s">
        <v>11</v>
      </c>
      <c r="B481" s="66" t="s">
        <v>23</v>
      </c>
      <c r="C481" s="66" t="s">
        <v>0</v>
      </c>
      <c r="D481" s="66" t="s">
        <v>323</v>
      </c>
      <c r="E481" s="76">
        <f>+IF(ISNUMBER(DATA!F427),DATA!F427,"n/a")</f>
        <v>653455.91</v>
      </c>
      <c r="F481" s="77">
        <f>+IF(ISNUMBER(DATA!G427),DATA!G427,"n/a")</f>
        <v>6.7004274248691695E-2</v>
      </c>
      <c r="G481" s="76">
        <f>+IF(ISNUMBER(DATA!P427),DATA!P427,"n/a")</f>
        <v>2233296.0699999998</v>
      </c>
      <c r="H481" s="77">
        <f>+IF(ISNUMBER(DATA!Q427),DATA!Q427,"n/a")</f>
        <v>-2.0226039466740502E-2</v>
      </c>
      <c r="I481" s="76">
        <f>+IF(ISNUMBER(DATA!Z427),DATA!Z427,"n/a")</f>
        <v>4318539.43</v>
      </c>
      <c r="J481" s="77">
        <f>+IF(ISNUMBER(DATA!AA427),DATA!AA427,"n/a")</f>
        <v>-4.4190205762489998E-2</v>
      </c>
      <c r="K481" s="76">
        <f>+IF(ISNUMBER(DATA!AJ427),DATA!AJ427,"n/a")</f>
        <v>7835440.4199999999</v>
      </c>
      <c r="L481" s="77">
        <f>+IF(ISNUMBER(DATA!AK427),DATA!AK427,"n/a")</f>
        <v>-8.0056112366232807E-2</v>
      </c>
      <c r="R481" s="66"/>
      <c r="S481" s="66"/>
      <c r="T481" s="66"/>
      <c r="U481" s="66"/>
      <c r="V481" s="66"/>
      <c r="W481" s="66"/>
      <c r="X481" s="66"/>
      <c r="Y481" s="66"/>
    </row>
    <row r="482" spans="1:25" x14ac:dyDescent="0.2">
      <c r="A482" s="66" t="s">
        <v>11</v>
      </c>
      <c r="B482" s="66" t="s">
        <v>23</v>
      </c>
      <c r="C482" s="66" t="s">
        <v>0</v>
      </c>
      <c r="D482" s="66" t="s">
        <v>324</v>
      </c>
      <c r="E482" s="76">
        <f>+IF(ISNUMBER(DATA!F428),DATA!F428,"n/a")</f>
        <v>1068085.53</v>
      </c>
      <c r="F482" s="77">
        <f>+IF(ISNUMBER(DATA!G428),DATA!G428,"n/a")</f>
        <v>0.16049196573063501</v>
      </c>
      <c r="G482" s="76">
        <f>+IF(ISNUMBER(DATA!P428),DATA!P428,"n/a")</f>
        <v>3671302.01</v>
      </c>
      <c r="H482" s="77">
        <f>+IF(ISNUMBER(DATA!Q428),DATA!Q428,"n/a")</f>
        <v>0.19711044051051099</v>
      </c>
      <c r="I482" s="76">
        <f>+IF(ISNUMBER(DATA!Z428),DATA!Z428,"n/a")</f>
        <v>7022114.79</v>
      </c>
      <c r="J482" s="77">
        <f>+IF(ISNUMBER(DATA!AA428),DATA!AA428,"n/a")</f>
        <v>0.21418280067389001</v>
      </c>
      <c r="K482" s="76">
        <f>+IF(ISNUMBER(DATA!AJ428),DATA!AJ428,"n/a")</f>
        <v>12752921.58</v>
      </c>
      <c r="L482" s="77">
        <f>+IF(ISNUMBER(DATA!AK428),DATA!AK428,"n/a")</f>
        <v>0.15460613016494501</v>
      </c>
      <c r="R482" s="66"/>
      <c r="S482" s="66"/>
      <c r="T482" s="66"/>
      <c r="U482" s="66"/>
      <c r="V482" s="66"/>
      <c r="W482" s="66"/>
      <c r="X482" s="66"/>
      <c r="Y482" s="66"/>
    </row>
    <row r="483" spans="1:25" x14ac:dyDescent="0.2">
      <c r="A483" s="66" t="s">
        <v>11</v>
      </c>
      <c r="B483" s="66" t="s">
        <v>23</v>
      </c>
      <c r="C483" s="66" t="s">
        <v>0</v>
      </c>
      <c r="D483" s="66" t="s">
        <v>325</v>
      </c>
      <c r="E483" s="76">
        <f>+IF(ISNUMBER(DATA!F429),DATA!F429,"n/a")</f>
        <v>2381148.39</v>
      </c>
      <c r="F483" s="77">
        <f>+IF(ISNUMBER(DATA!G429),DATA!G429,"n/a")</f>
        <v>4.3307936027748302E-2</v>
      </c>
      <c r="G483" s="76">
        <f>+IF(ISNUMBER(DATA!P429),DATA!P429,"n/a")</f>
        <v>8378198.4800000004</v>
      </c>
      <c r="H483" s="77">
        <f>+IF(ISNUMBER(DATA!Q429),DATA!Q429,"n/a")</f>
        <v>5.65946870201883E-2</v>
      </c>
      <c r="I483" s="76">
        <f>+IF(ISNUMBER(DATA!Z429),DATA!Z429,"n/a")</f>
        <v>15671504.34</v>
      </c>
      <c r="J483" s="77">
        <f>+IF(ISNUMBER(DATA!AA429),DATA!AA429,"n/a")</f>
        <v>4.6053738084830202E-2</v>
      </c>
      <c r="K483" s="76">
        <f>+IF(ISNUMBER(DATA!AJ429),DATA!AJ429,"n/a")</f>
        <v>29951992.48</v>
      </c>
      <c r="L483" s="77">
        <f>+IF(ISNUMBER(DATA!AK429),DATA!AK429,"n/a")</f>
        <v>7.18209150379997E-2</v>
      </c>
      <c r="R483" s="66"/>
      <c r="S483" s="66"/>
      <c r="T483" s="66"/>
      <c r="U483" s="66"/>
      <c r="V483" s="66"/>
      <c r="W483" s="66"/>
      <c r="X483" s="66"/>
      <c r="Y483" s="66"/>
    </row>
    <row r="484" spans="1:25" x14ac:dyDescent="0.2">
      <c r="A484" s="66" t="s">
        <v>11</v>
      </c>
      <c r="B484" s="66" t="s">
        <v>23</v>
      </c>
      <c r="C484" s="66" t="s">
        <v>0</v>
      </c>
      <c r="D484" s="66" t="s">
        <v>326</v>
      </c>
      <c r="E484" s="76">
        <f>+IF(ISNUMBER(DATA!F430),DATA!F430,"n/a")</f>
        <v>1245586.73</v>
      </c>
      <c r="F484" s="77">
        <f>+IF(ISNUMBER(DATA!G430),DATA!G430,"n/a")</f>
        <v>0.218911104265373</v>
      </c>
      <c r="G484" s="76">
        <f>+IF(ISNUMBER(DATA!P430),DATA!P430,"n/a")</f>
        <v>4057431.32</v>
      </c>
      <c r="H484" s="77">
        <f>+IF(ISNUMBER(DATA!Q430),DATA!Q430,"n/a")</f>
        <v>0.164383146158432</v>
      </c>
      <c r="I484" s="76">
        <f>+IF(ISNUMBER(DATA!Z430),DATA!Z430,"n/a")</f>
        <v>8070747.4900000002</v>
      </c>
      <c r="J484" s="77">
        <f>+IF(ISNUMBER(DATA!AA430),DATA!AA430,"n/a")</f>
        <v>0.17857403792507401</v>
      </c>
      <c r="K484" s="76">
        <f>+IF(ISNUMBER(DATA!AJ430),DATA!AJ430,"n/a")</f>
        <v>14579935.85</v>
      </c>
      <c r="L484" s="77">
        <f>+IF(ISNUMBER(DATA!AK430),DATA!AK430,"n/a")</f>
        <v>0.14949669006845401</v>
      </c>
      <c r="R484" s="66"/>
      <c r="S484" s="66"/>
      <c r="T484" s="66"/>
      <c r="U484" s="66"/>
      <c r="V484" s="66"/>
      <c r="W484" s="66"/>
      <c r="X484" s="66"/>
      <c r="Y484" s="66"/>
    </row>
    <row r="485" spans="1:25" x14ac:dyDescent="0.2">
      <c r="A485" s="66" t="s">
        <v>11</v>
      </c>
      <c r="B485" s="66" t="s">
        <v>23</v>
      </c>
      <c r="C485" s="66" t="s">
        <v>0</v>
      </c>
      <c r="D485" s="66" t="s">
        <v>327</v>
      </c>
      <c r="E485" s="76">
        <f>+IF(ISNUMBER(DATA!F431),DATA!F431,"n/a")</f>
        <v>12131333.84</v>
      </c>
      <c r="F485" s="77">
        <f>+IF(ISNUMBER(DATA!G431),DATA!G431,"n/a")</f>
        <v>8.0960999689418597E-2</v>
      </c>
      <c r="G485" s="76">
        <f>+IF(ISNUMBER(DATA!P431),DATA!P431,"n/a")</f>
        <v>42023388.039999999</v>
      </c>
      <c r="H485" s="77">
        <f>+IF(ISNUMBER(DATA!Q431),DATA!Q431,"n/a")</f>
        <v>8.8116536703688297E-2</v>
      </c>
      <c r="I485" s="76">
        <f>+IF(ISNUMBER(DATA!Z431),DATA!Z431,"n/a")</f>
        <v>81808436.140000001</v>
      </c>
      <c r="J485" s="77">
        <f>+IF(ISNUMBER(DATA!AA431),DATA!AA431,"n/a")</f>
        <v>8.9377690424916695E-2</v>
      </c>
      <c r="K485" s="76">
        <f>+IF(ISNUMBER(DATA!AJ431),DATA!AJ431,"n/a")</f>
        <v>152839454.33000001</v>
      </c>
      <c r="L485" s="77">
        <f>+IF(ISNUMBER(DATA!AK431),DATA!AK431,"n/a")</f>
        <v>7.1858495498202404E-2</v>
      </c>
      <c r="R485" s="66"/>
      <c r="S485" s="66"/>
      <c r="T485" s="66"/>
      <c r="U485" s="66"/>
      <c r="V485" s="66"/>
      <c r="W485" s="66"/>
      <c r="X485" s="66"/>
      <c r="Y485" s="66"/>
    </row>
    <row r="486" spans="1:25" x14ac:dyDescent="0.2">
      <c r="E486" s="90"/>
      <c r="F486" s="77"/>
      <c r="G486" s="91"/>
      <c r="H486" s="77"/>
      <c r="I486" s="91"/>
      <c r="J486" s="82"/>
      <c r="K486" s="91"/>
      <c r="L486" s="77"/>
      <c r="R486" s="66"/>
      <c r="S486" s="66"/>
      <c r="T486" s="66"/>
      <c r="U486" s="66"/>
      <c r="V486" s="66"/>
      <c r="W486" s="66"/>
      <c r="X486" s="66"/>
      <c r="Y486" s="66"/>
    </row>
    <row r="487" spans="1:25" x14ac:dyDescent="0.2">
      <c r="A487" s="66" t="s">
        <v>11</v>
      </c>
      <c r="B487" s="66" t="s">
        <v>23</v>
      </c>
      <c r="C487" s="66" t="s">
        <v>9</v>
      </c>
      <c r="D487" s="66" t="s">
        <v>319</v>
      </c>
      <c r="E487" s="86">
        <f>+IF(ISNUMBER(DATA!H423),DATA!H423,"n/a")</f>
        <v>229459.05</v>
      </c>
      <c r="F487" s="77">
        <f>+IF(ISNUMBER(DATA!I423),DATA!I423,"n/a")</f>
        <v>-5.5758364242187702E-3</v>
      </c>
      <c r="G487" s="86">
        <f>+IF(ISNUMBER(DATA!R423),DATA!R423,"n/a")</f>
        <v>772441.65</v>
      </c>
      <c r="H487" s="77">
        <f>+IF(ISNUMBER(DATA!S423),DATA!S423,"n/a")</f>
        <v>3.7201914652857798E-3</v>
      </c>
      <c r="I487" s="86">
        <f>+IF(ISNUMBER(DATA!AB423),DATA!AB423,"n/a")</f>
        <v>1536049.85</v>
      </c>
      <c r="J487" s="77">
        <f>+IF(ISNUMBER(DATA!AC423),DATA!AC423,"n/a")</f>
        <v>-3.8112948814472199E-2</v>
      </c>
      <c r="K487" s="86">
        <f>+IF(ISNUMBER(DATA!AL423),DATA!AL423,"n/a")</f>
        <v>3019151.56</v>
      </c>
      <c r="L487" s="77">
        <f>+IF(ISNUMBER(DATA!AM423),DATA!AM423,"n/a")</f>
        <v>7.7490913373314497E-3</v>
      </c>
      <c r="R487" s="66"/>
      <c r="S487" s="66"/>
      <c r="T487" s="66"/>
      <c r="U487" s="66"/>
      <c r="V487" s="66"/>
      <c r="W487" s="66"/>
      <c r="X487" s="66"/>
      <c r="Y487" s="66"/>
    </row>
    <row r="488" spans="1:25" x14ac:dyDescent="0.2">
      <c r="A488" s="66" t="s">
        <v>11</v>
      </c>
      <c r="B488" s="66" t="s">
        <v>23</v>
      </c>
      <c r="C488" s="66" t="s">
        <v>9</v>
      </c>
      <c r="D488" s="66" t="s">
        <v>320</v>
      </c>
      <c r="E488" s="86">
        <f>+IF(ISNUMBER(DATA!H424),DATA!H424,"n/a")</f>
        <v>207401.16</v>
      </c>
      <c r="F488" s="77">
        <f>+IF(ISNUMBER(DATA!I424),DATA!I424,"n/a")</f>
        <v>-0.229417538031784</v>
      </c>
      <c r="G488" s="86">
        <f>+IF(ISNUMBER(DATA!R424),DATA!R424,"n/a")</f>
        <v>885055.48</v>
      </c>
      <c r="H488" s="77">
        <f>+IF(ISNUMBER(DATA!S424),DATA!S424,"n/a")</f>
        <v>-2.3125237946532401E-2</v>
      </c>
      <c r="I488" s="86">
        <f>+IF(ISNUMBER(DATA!AB424),DATA!AB424,"n/a")</f>
        <v>1847567.48</v>
      </c>
      <c r="J488" s="77">
        <f>+IF(ISNUMBER(DATA!AC424),DATA!AC424,"n/a")</f>
        <v>2.9556349194235599E-2</v>
      </c>
      <c r="K488" s="86">
        <f>+IF(ISNUMBER(DATA!AL424),DATA!AL424,"n/a")</f>
        <v>3622587.29</v>
      </c>
      <c r="L488" s="77">
        <f>+IF(ISNUMBER(DATA!AM424),DATA!AM424,"n/a")</f>
        <v>3.2054372003608403E-2</v>
      </c>
      <c r="R488" s="66"/>
      <c r="S488" s="66"/>
      <c r="T488" s="66"/>
      <c r="U488" s="66"/>
      <c r="V488" s="66"/>
      <c r="W488" s="66"/>
      <c r="X488" s="66"/>
      <c r="Y488" s="66"/>
    </row>
    <row r="489" spans="1:25" x14ac:dyDescent="0.2">
      <c r="A489" s="66" t="s">
        <v>11</v>
      </c>
      <c r="B489" s="66" t="s">
        <v>23</v>
      </c>
      <c r="C489" s="66" t="s">
        <v>9</v>
      </c>
      <c r="D489" s="66" t="s">
        <v>321</v>
      </c>
      <c r="E489" s="86">
        <f>+IF(ISNUMBER(DATA!H425),DATA!H425,"n/a")</f>
        <v>331449.11</v>
      </c>
      <c r="F489" s="77">
        <f>+IF(ISNUMBER(DATA!I425),DATA!I425,"n/a")</f>
        <v>0.190790945265288</v>
      </c>
      <c r="G489" s="86">
        <f>+IF(ISNUMBER(DATA!R425),DATA!R425,"n/a")</f>
        <v>1173367.8</v>
      </c>
      <c r="H489" s="77">
        <f>+IF(ISNUMBER(DATA!S425),DATA!S425,"n/a")</f>
        <v>0.223224370317186</v>
      </c>
      <c r="I489" s="86">
        <f>+IF(ISNUMBER(DATA!AB425),DATA!AB425,"n/a")</f>
        <v>2237539.33</v>
      </c>
      <c r="J489" s="77">
        <f>+IF(ISNUMBER(DATA!AC425),DATA!AC425,"n/a")</f>
        <v>0.246362574954858</v>
      </c>
      <c r="K489" s="86">
        <f>+IF(ISNUMBER(DATA!AL425),DATA!AL425,"n/a")</f>
        <v>3999965.09</v>
      </c>
      <c r="L489" s="77">
        <f>+IF(ISNUMBER(DATA!AM425),DATA!AM425,"n/a")</f>
        <v>0.16056154898948599</v>
      </c>
      <c r="R489" s="66"/>
      <c r="S489" s="66"/>
      <c r="T489" s="66"/>
      <c r="U489" s="66"/>
      <c r="V489" s="66"/>
      <c r="W489" s="66"/>
      <c r="X489" s="66"/>
      <c r="Y489" s="66"/>
    </row>
    <row r="490" spans="1:25" x14ac:dyDescent="0.2">
      <c r="A490" s="66" t="s">
        <v>11</v>
      </c>
      <c r="B490" s="66" t="s">
        <v>23</v>
      </c>
      <c r="C490" s="66" t="s">
        <v>9</v>
      </c>
      <c r="D490" s="66" t="s">
        <v>322</v>
      </c>
      <c r="E490" s="86">
        <f>+IF(ISNUMBER(DATA!H426),DATA!H426,"n/a")</f>
        <v>642413.94999999995</v>
      </c>
      <c r="F490" s="77">
        <f>+IF(ISNUMBER(DATA!I426),DATA!I426,"n/a")</f>
        <v>0.19384470826072001</v>
      </c>
      <c r="G490" s="86">
        <f>+IF(ISNUMBER(DATA!R426),DATA!R426,"n/a")</f>
        <v>2231543.7599999998</v>
      </c>
      <c r="H490" s="77">
        <f>+IF(ISNUMBER(DATA!S426),DATA!S426,"n/a")</f>
        <v>0.15309247316970701</v>
      </c>
      <c r="I490" s="86">
        <f>+IF(ISNUMBER(DATA!AB426),DATA!AB426,"n/a")</f>
        <v>4404761.95</v>
      </c>
      <c r="J490" s="77">
        <f>+IF(ISNUMBER(DATA!AC426),DATA!AC426,"n/a")</f>
        <v>0.169465953507523</v>
      </c>
      <c r="K490" s="86">
        <f>+IF(ISNUMBER(DATA!AL426),DATA!AL426,"n/a")</f>
        <v>8017911.6399999997</v>
      </c>
      <c r="L490" s="77">
        <f>+IF(ISNUMBER(DATA!AM426),DATA!AM426,"n/a")</f>
        <v>0.129874855665986</v>
      </c>
      <c r="R490" s="66"/>
      <c r="S490" s="66"/>
      <c r="T490" s="66"/>
      <c r="U490" s="66"/>
      <c r="V490" s="66"/>
      <c r="W490" s="66"/>
      <c r="X490" s="66"/>
      <c r="Y490" s="66"/>
    </row>
    <row r="491" spans="1:25" x14ac:dyDescent="0.2">
      <c r="A491" s="66" t="s">
        <v>11</v>
      </c>
      <c r="B491" s="66" t="s">
        <v>23</v>
      </c>
      <c r="C491" s="66" t="s">
        <v>9</v>
      </c>
      <c r="D491" s="66" t="s">
        <v>323</v>
      </c>
      <c r="E491" s="86">
        <f>+IF(ISNUMBER(DATA!H427),DATA!H427,"n/a")</f>
        <v>130237.32</v>
      </c>
      <c r="F491" s="77">
        <f>+IF(ISNUMBER(DATA!I427),DATA!I427,"n/a")</f>
        <v>9.4617805454576695E-2</v>
      </c>
      <c r="G491" s="86">
        <f>+IF(ISNUMBER(DATA!R427),DATA!R427,"n/a")</f>
        <v>433163.64</v>
      </c>
      <c r="H491" s="77">
        <f>+IF(ISNUMBER(DATA!S427),DATA!S427,"n/a")</f>
        <v>-3.9983883141249302E-2</v>
      </c>
      <c r="I491" s="86">
        <f>+IF(ISNUMBER(DATA!AB427),DATA!AB427,"n/a")</f>
        <v>825972.87</v>
      </c>
      <c r="J491" s="77">
        <f>+IF(ISNUMBER(DATA!AC427),DATA!AC427,"n/a")</f>
        <v>-7.4883982048754794E-2</v>
      </c>
      <c r="K491" s="86">
        <f>+IF(ISNUMBER(DATA!AL427),DATA!AL427,"n/a")</f>
        <v>1483069.18</v>
      </c>
      <c r="L491" s="77">
        <f>+IF(ISNUMBER(DATA!AM427),DATA!AM427,"n/a")</f>
        <v>-0.125291046122396</v>
      </c>
      <c r="R491" s="66"/>
      <c r="S491" s="66"/>
      <c r="T491" s="66"/>
      <c r="U491" s="66"/>
      <c r="V491" s="66"/>
      <c r="W491" s="66"/>
      <c r="X491" s="66"/>
      <c r="Y491" s="66"/>
    </row>
    <row r="492" spans="1:25" x14ac:dyDescent="0.2">
      <c r="A492" s="66" t="s">
        <v>11</v>
      </c>
      <c r="B492" s="66" t="s">
        <v>23</v>
      </c>
      <c r="C492" s="66" t="s">
        <v>9</v>
      </c>
      <c r="D492" s="66" t="s">
        <v>324</v>
      </c>
      <c r="E492" s="86">
        <f>+IF(ISNUMBER(DATA!H428),DATA!H428,"n/a")</f>
        <v>199873.7</v>
      </c>
      <c r="F492" s="77">
        <f>+IF(ISNUMBER(DATA!I428),DATA!I428,"n/a")</f>
        <v>8.3815619735089095E-2</v>
      </c>
      <c r="G492" s="86">
        <f>+IF(ISNUMBER(DATA!R428),DATA!R428,"n/a")</f>
        <v>696252.08</v>
      </c>
      <c r="H492" s="77">
        <f>+IF(ISNUMBER(DATA!S428),DATA!S428,"n/a")</f>
        <v>0.138651824240699</v>
      </c>
      <c r="I492" s="86">
        <f>+IF(ISNUMBER(DATA!AB428),DATA!AB428,"n/a")</f>
        <v>1331614.69</v>
      </c>
      <c r="J492" s="77">
        <f>+IF(ISNUMBER(DATA!AC428),DATA!AC428,"n/a")</f>
        <v>0.15750520013210201</v>
      </c>
      <c r="K492" s="86">
        <f>+IF(ISNUMBER(DATA!AL428),DATA!AL428,"n/a")</f>
        <v>2444202.94</v>
      </c>
      <c r="L492" s="77">
        <f>+IF(ISNUMBER(DATA!AM428),DATA!AM428,"n/a")</f>
        <v>0.12745329889430901</v>
      </c>
      <c r="R492" s="66"/>
      <c r="S492" s="66"/>
      <c r="T492" s="66"/>
      <c r="U492" s="66"/>
      <c r="V492" s="66"/>
      <c r="W492" s="66"/>
      <c r="X492" s="66"/>
      <c r="Y492" s="66"/>
    </row>
    <row r="493" spans="1:25" x14ac:dyDescent="0.2">
      <c r="A493" s="66" t="s">
        <v>11</v>
      </c>
      <c r="B493" s="66" t="s">
        <v>23</v>
      </c>
      <c r="C493" s="66" t="s">
        <v>9</v>
      </c>
      <c r="D493" s="66" t="s">
        <v>325</v>
      </c>
      <c r="E493" s="86">
        <f>+IF(ISNUMBER(DATA!H429),DATA!H429,"n/a")</f>
        <v>528732.13</v>
      </c>
      <c r="F493" s="77">
        <f>+IF(ISNUMBER(DATA!I429),DATA!I429,"n/a")</f>
        <v>7.4024078778159502E-2</v>
      </c>
      <c r="G493" s="86">
        <f>+IF(ISNUMBER(DATA!R429),DATA!R429,"n/a")</f>
        <v>1850568.76</v>
      </c>
      <c r="H493" s="77">
        <f>+IF(ISNUMBER(DATA!S429),DATA!S429,"n/a")</f>
        <v>7.6950989359653998E-2</v>
      </c>
      <c r="I493" s="86">
        <f>+IF(ISNUMBER(DATA!AB429),DATA!AB429,"n/a")</f>
        <v>3453055.79</v>
      </c>
      <c r="J493" s="77">
        <f>+IF(ISNUMBER(DATA!AC429),DATA!AC429,"n/a")</f>
        <v>4.1314186027004603E-2</v>
      </c>
      <c r="K493" s="86">
        <f>+IF(ISNUMBER(DATA!AL429),DATA!AL429,"n/a")</f>
        <v>6578972.1600000001</v>
      </c>
      <c r="L493" s="77">
        <f>+IF(ISNUMBER(DATA!AM429),DATA!AM429,"n/a")</f>
        <v>7.1684635397775198E-2</v>
      </c>
      <c r="R493" s="66"/>
      <c r="S493" s="66"/>
      <c r="T493" s="66"/>
      <c r="U493" s="66"/>
      <c r="V493" s="66"/>
      <c r="W493" s="66"/>
      <c r="X493" s="66"/>
      <c r="Y493" s="66"/>
    </row>
    <row r="494" spans="1:25" x14ac:dyDescent="0.2">
      <c r="A494" s="66" t="s">
        <v>11</v>
      </c>
      <c r="B494" s="66" t="s">
        <v>23</v>
      </c>
      <c r="C494" s="66" t="s">
        <v>9</v>
      </c>
      <c r="D494" s="66" t="s">
        <v>326</v>
      </c>
      <c r="E494" s="86">
        <f>+IF(ISNUMBER(DATA!H430),DATA!H430,"n/a")</f>
        <v>239749.72</v>
      </c>
      <c r="F494" s="77">
        <f>+IF(ISNUMBER(DATA!I430),DATA!I430,"n/a")</f>
        <v>0.182889248972254</v>
      </c>
      <c r="G494" s="86">
        <f>+IF(ISNUMBER(DATA!R430),DATA!R430,"n/a")</f>
        <v>780314.91</v>
      </c>
      <c r="H494" s="77">
        <f>+IF(ISNUMBER(DATA!S430),DATA!S430,"n/a")</f>
        <v>0.110204681807162</v>
      </c>
      <c r="I494" s="86">
        <f>+IF(ISNUMBER(DATA!AB430),DATA!AB430,"n/a")</f>
        <v>1537664.04</v>
      </c>
      <c r="J494" s="77">
        <f>+IF(ISNUMBER(DATA!AC430),DATA!AC430,"n/a")</f>
        <v>0.12126765171012401</v>
      </c>
      <c r="K494" s="86">
        <f>+IF(ISNUMBER(DATA!AL430),DATA!AL430,"n/a")</f>
        <v>2826237.47</v>
      </c>
      <c r="L494" s="77">
        <f>+IF(ISNUMBER(DATA!AM430),DATA!AM430,"n/a")</f>
        <v>0.12716834450415099</v>
      </c>
      <c r="R494" s="66"/>
      <c r="S494" s="66"/>
      <c r="T494" s="66"/>
      <c r="U494" s="66"/>
      <c r="V494" s="66"/>
      <c r="W494" s="66"/>
      <c r="X494" s="66"/>
      <c r="Y494" s="66"/>
    </row>
    <row r="495" spans="1:25" x14ac:dyDescent="0.2">
      <c r="A495" s="66" t="s">
        <v>11</v>
      </c>
      <c r="B495" s="66" t="s">
        <v>23</v>
      </c>
      <c r="C495" s="66" t="s">
        <v>9</v>
      </c>
      <c r="D495" s="66" t="s">
        <v>327</v>
      </c>
      <c r="E495" s="86">
        <f>+IF(ISNUMBER(DATA!H431),DATA!H431,"n/a")</f>
        <v>2509315.94</v>
      </c>
      <c r="F495" s="77">
        <f>+IF(ISNUMBER(DATA!I431),DATA!I431,"n/a")</f>
        <v>8.4072818902913002E-2</v>
      </c>
      <c r="G495" s="86">
        <f>+IF(ISNUMBER(DATA!R431),DATA!R431,"n/a")</f>
        <v>8822707.6400000006</v>
      </c>
      <c r="H495" s="77">
        <f>+IF(ISNUMBER(DATA!S431),DATA!S431,"n/a")</f>
        <v>9.5448450210038199E-2</v>
      </c>
      <c r="I495" s="86">
        <f>+IF(ISNUMBER(DATA!AB431),DATA!AB431,"n/a")</f>
        <v>17174225.399999999</v>
      </c>
      <c r="J495" s="77">
        <f>+IF(ISNUMBER(DATA!AC431),DATA!AC431,"n/a")</f>
        <v>9.5027069457971999E-2</v>
      </c>
      <c r="K495" s="86">
        <f>+IF(ISNUMBER(DATA!AL431),DATA!AL431,"n/a")</f>
        <v>31992096.260000002</v>
      </c>
      <c r="L495" s="77">
        <f>+IF(ISNUMBER(DATA!AM431),DATA!AM431,"n/a")</f>
        <v>8.2329612062767801E-2</v>
      </c>
      <c r="R495" s="66"/>
      <c r="S495" s="66"/>
      <c r="T495" s="66"/>
      <c r="U495" s="66"/>
      <c r="V495" s="66"/>
      <c r="W495" s="66"/>
      <c r="X495" s="66"/>
      <c r="Y495" s="66"/>
    </row>
    <row r="496" spans="1:25" x14ac:dyDescent="0.2">
      <c r="E496" s="90"/>
      <c r="F496" s="77"/>
      <c r="G496" s="91"/>
      <c r="H496" s="77"/>
      <c r="I496" s="91"/>
      <c r="J496" s="82"/>
      <c r="K496" s="91"/>
      <c r="L496" s="77"/>
      <c r="R496" s="66"/>
      <c r="S496" s="66"/>
      <c r="T496" s="66"/>
      <c r="U496" s="66"/>
      <c r="V496" s="66"/>
      <c r="W496" s="66"/>
      <c r="X496" s="66"/>
      <c r="Y496" s="66"/>
    </row>
    <row r="497" spans="1:25" x14ac:dyDescent="0.2">
      <c r="A497" s="66" t="s">
        <v>11</v>
      </c>
      <c r="B497" s="66" t="s">
        <v>23</v>
      </c>
      <c r="C497" s="66" t="s">
        <v>25</v>
      </c>
      <c r="D497" s="66" t="s">
        <v>319</v>
      </c>
      <c r="E497" s="86">
        <f>+IF(ISNUMBER(DATA!J423),DATA!J423,"n/a")</f>
        <v>427480.76</v>
      </c>
      <c r="F497" s="77">
        <f>+IF(ISNUMBER(DATA!K423),DATA!K423,"n/a")</f>
        <v>4.4801596488057496E-3</v>
      </c>
      <c r="G497" s="86">
        <f>+IF(ISNUMBER(DATA!T423),DATA!T423,"n/a")</f>
        <v>1428477.18</v>
      </c>
      <c r="H497" s="77">
        <f>+IF(ISNUMBER(DATA!U423),DATA!U423,"n/a")</f>
        <v>2.81869213140003E-3</v>
      </c>
      <c r="I497" s="86">
        <f>+IF(ISNUMBER(DATA!AD423),DATA!AD423,"n/a")</f>
        <v>2832744.44</v>
      </c>
      <c r="J497" s="77">
        <f>+IF(ISNUMBER(DATA!AE423),DATA!AE423,"n/a")</f>
        <v>-3.9853901456044297E-2</v>
      </c>
      <c r="K497" s="86">
        <f>+IF(ISNUMBER(DATA!AN423),DATA!AN423,"n/a")</f>
        <v>5569289.8899999997</v>
      </c>
      <c r="L497" s="77">
        <f>+IF(ISNUMBER(DATA!AO423),DATA!AO423,"n/a")</f>
        <v>3.5982214188250501E-3</v>
      </c>
      <c r="R497" s="66"/>
      <c r="S497" s="66"/>
      <c r="T497" s="66"/>
      <c r="U497" s="66"/>
      <c r="V497" s="66"/>
      <c r="W497" s="66"/>
      <c r="X497" s="66"/>
      <c r="Y497" s="66"/>
    </row>
    <row r="498" spans="1:25" x14ac:dyDescent="0.2">
      <c r="A498" s="66" t="s">
        <v>11</v>
      </c>
      <c r="B498" s="66" t="s">
        <v>23</v>
      </c>
      <c r="C498" s="66" t="s">
        <v>25</v>
      </c>
      <c r="D498" s="66" t="s">
        <v>320</v>
      </c>
      <c r="E498" s="86">
        <f>+IF(ISNUMBER(DATA!J424),DATA!J424,"n/a")</f>
        <v>401166.95</v>
      </c>
      <c r="F498" s="77">
        <f>+IF(ISNUMBER(DATA!K424),DATA!K424,"n/a")</f>
        <v>-0.246580419686275</v>
      </c>
      <c r="G498" s="86">
        <f>+IF(ISNUMBER(DATA!T424),DATA!T424,"n/a")</f>
        <v>1728536.1</v>
      </c>
      <c r="H498" s="77">
        <f>+IF(ISNUMBER(DATA!U424),DATA!U424,"n/a")</f>
        <v>-3.0206726769815301E-2</v>
      </c>
      <c r="I498" s="86">
        <f>+IF(ISNUMBER(DATA!AD424),DATA!AD424,"n/a")</f>
        <v>3612971.55</v>
      </c>
      <c r="J498" s="77">
        <f>+IF(ISNUMBER(DATA!AE424),DATA!AE424,"n/a")</f>
        <v>2.5321351594186501E-2</v>
      </c>
      <c r="K498" s="86">
        <f>+IF(ISNUMBER(DATA!AN424),DATA!AN424,"n/a")</f>
        <v>7116973.5999999996</v>
      </c>
      <c r="L498" s="77">
        <f>+IF(ISNUMBER(DATA!AO424),DATA!AO424,"n/a")</f>
        <v>1.85418058907947E-2</v>
      </c>
      <c r="R498" s="66"/>
      <c r="S498" s="66"/>
      <c r="T498" s="66"/>
      <c r="U498" s="66"/>
      <c r="V498" s="66"/>
      <c r="W498" s="66"/>
      <c r="X498" s="66"/>
      <c r="Y498" s="66"/>
    </row>
    <row r="499" spans="1:25" x14ac:dyDescent="0.2">
      <c r="A499" s="66" t="s">
        <v>11</v>
      </c>
      <c r="B499" s="66" t="s">
        <v>23</v>
      </c>
      <c r="C499" s="66" t="s">
        <v>25</v>
      </c>
      <c r="D499" s="66" t="s">
        <v>321</v>
      </c>
      <c r="E499" s="86">
        <f>+IF(ISNUMBER(DATA!J425),DATA!J425,"n/a")</f>
        <v>635844.68999999994</v>
      </c>
      <c r="F499" s="77">
        <f>+IF(ISNUMBER(DATA!K425),DATA!K425,"n/a")</f>
        <v>0.110550540051518</v>
      </c>
      <c r="G499" s="86">
        <f>+IF(ISNUMBER(DATA!T425),DATA!T425,"n/a")</f>
        <v>2241686.5499999998</v>
      </c>
      <c r="H499" s="77">
        <f>+IF(ISNUMBER(DATA!U425),DATA!U425,"n/a")</f>
        <v>0.13924021008961601</v>
      </c>
      <c r="I499" s="86">
        <f>+IF(ISNUMBER(DATA!AD425),DATA!AD425,"n/a")</f>
        <v>4292210.3899999997</v>
      </c>
      <c r="J499" s="77">
        <f>+IF(ISNUMBER(DATA!AE425),DATA!AE425,"n/a")</f>
        <v>0.16721394361137901</v>
      </c>
      <c r="K499" s="86">
        <f>+IF(ISNUMBER(DATA!AN425),DATA!AN425,"n/a")</f>
        <v>7844371.4900000002</v>
      </c>
      <c r="L499" s="77">
        <f>+IF(ISNUMBER(DATA!AO425),DATA!AO425,"n/a")</f>
        <v>0.10535071501912099</v>
      </c>
      <c r="R499" s="66"/>
      <c r="S499" s="66"/>
      <c r="T499" s="66"/>
      <c r="U499" s="66"/>
      <c r="V499" s="66"/>
      <c r="W499" s="66"/>
      <c r="X499" s="66"/>
      <c r="Y499" s="66"/>
    </row>
    <row r="500" spans="1:25" x14ac:dyDescent="0.2">
      <c r="A500" s="66" t="s">
        <v>11</v>
      </c>
      <c r="B500" s="66" t="s">
        <v>23</v>
      </c>
      <c r="C500" s="66" t="s">
        <v>25</v>
      </c>
      <c r="D500" s="66" t="s">
        <v>322</v>
      </c>
      <c r="E500" s="86">
        <f>+IF(ISNUMBER(DATA!J426),DATA!J426,"n/a")</f>
        <v>1152245.77</v>
      </c>
      <c r="F500" s="77">
        <f>+IF(ISNUMBER(DATA!K426),DATA!K426,"n/a")</f>
        <v>0.11251466719232101</v>
      </c>
      <c r="G500" s="86">
        <f>+IF(ISNUMBER(DATA!T426),DATA!T426,"n/a")</f>
        <v>3980245.68</v>
      </c>
      <c r="H500" s="77">
        <f>+IF(ISNUMBER(DATA!U426),DATA!U426,"n/a")</f>
        <v>8.39925362297511E-2</v>
      </c>
      <c r="I500" s="86">
        <f>+IF(ISNUMBER(DATA!AD426),DATA!AD426,"n/a")</f>
        <v>7909582.3200000003</v>
      </c>
      <c r="J500" s="77">
        <f>+IF(ISNUMBER(DATA!AE426),DATA!AE426,"n/a")</f>
        <v>9.5968103964651302E-2</v>
      </c>
      <c r="K500" s="86">
        <f>+IF(ISNUMBER(DATA!AN426),DATA!AN426,"n/a")</f>
        <v>14654998.970000001</v>
      </c>
      <c r="L500" s="77">
        <f>+IF(ISNUMBER(DATA!AO426),DATA!AO426,"n/a")</f>
        <v>7.7069749336784399E-2</v>
      </c>
      <c r="R500" s="66"/>
      <c r="S500" s="66"/>
      <c r="T500" s="66"/>
      <c r="U500" s="66"/>
      <c r="V500" s="66"/>
      <c r="W500" s="66"/>
      <c r="X500" s="66"/>
      <c r="Y500" s="66"/>
    </row>
    <row r="501" spans="1:25" x14ac:dyDescent="0.2">
      <c r="A501" s="66" t="s">
        <v>11</v>
      </c>
      <c r="B501" s="66" t="s">
        <v>23</v>
      </c>
      <c r="C501" s="66" t="s">
        <v>25</v>
      </c>
      <c r="D501" s="66" t="s">
        <v>323</v>
      </c>
      <c r="E501" s="86">
        <f>+IF(ISNUMBER(DATA!J427),DATA!J427,"n/a")</f>
        <v>242501.21</v>
      </c>
      <c r="F501" s="77">
        <f>+IF(ISNUMBER(DATA!K427),DATA!K427,"n/a")</f>
        <v>0.10752371127928</v>
      </c>
      <c r="G501" s="86">
        <f>+IF(ISNUMBER(DATA!T427),DATA!T427,"n/a")</f>
        <v>798789.79</v>
      </c>
      <c r="H501" s="77">
        <f>+IF(ISNUMBER(DATA!U427),DATA!U427,"n/a")</f>
        <v>-4.7083936384333301E-2</v>
      </c>
      <c r="I501" s="86">
        <f>+IF(ISNUMBER(DATA!AD427),DATA!AD427,"n/a")</f>
        <v>1521169.15</v>
      </c>
      <c r="J501" s="77">
        <f>+IF(ISNUMBER(DATA!AE427),DATA!AE427,"n/a")</f>
        <v>-8.6862622046359195E-2</v>
      </c>
      <c r="K501" s="86">
        <f>+IF(ISNUMBER(DATA!AN427),DATA!AN427,"n/a")</f>
        <v>2743642.87</v>
      </c>
      <c r="L501" s="77">
        <f>+IF(ISNUMBER(DATA!AO427),DATA!AO427,"n/a")</f>
        <v>-0.14800317482172201</v>
      </c>
      <c r="R501" s="66"/>
      <c r="S501" s="66"/>
      <c r="T501" s="66"/>
      <c r="U501" s="66"/>
      <c r="V501" s="66"/>
      <c r="W501" s="66"/>
      <c r="X501" s="66"/>
      <c r="Y501" s="66"/>
    </row>
    <row r="502" spans="1:25" x14ac:dyDescent="0.2">
      <c r="A502" s="66" t="s">
        <v>11</v>
      </c>
      <c r="B502" s="66" t="s">
        <v>23</v>
      </c>
      <c r="C502" s="66" t="s">
        <v>25</v>
      </c>
      <c r="D502" s="66" t="s">
        <v>324</v>
      </c>
      <c r="E502" s="86">
        <f>+IF(ISNUMBER(DATA!J428),DATA!J428,"n/a")</f>
        <v>366654.74</v>
      </c>
      <c r="F502" s="77">
        <f>+IF(ISNUMBER(DATA!K428),DATA!K428,"n/a")</f>
        <v>0.110287708421535</v>
      </c>
      <c r="G502" s="86">
        <f>+IF(ISNUMBER(DATA!T428),DATA!T428,"n/a")</f>
        <v>1281809.94</v>
      </c>
      <c r="H502" s="77">
        <f>+IF(ISNUMBER(DATA!U428),DATA!U428,"n/a")</f>
        <v>0.179955355909582</v>
      </c>
      <c r="I502" s="86">
        <f>+IF(ISNUMBER(DATA!AD428),DATA!AD428,"n/a")</f>
        <v>2441369.44</v>
      </c>
      <c r="J502" s="77">
        <f>+IF(ISNUMBER(DATA!AE428),DATA!AE428,"n/a")</f>
        <v>0.190380820483006</v>
      </c>
      <c r="K502" s="86">
        <f>+IF(ISNUMBER(DATA!AN428),DATA!AN428,"n/a")</f>
        <v>4469235.42</v>
      </c>
      <c r="L502" s="77">
        <f>+IF(ISNUMBER(DATA!AO428),DATA!AO428,"n/a")</f>
        <v>0.14576638650475299</v>
      </c>
      <c r="R502" s="66"/>
      <c r="S502" s="66"/>
      <c r="T502" s="66"/>
      <c r="U502" s="66"/>
      <c r="V502" s="66"/>
      <c r="W502" s="66"/>
      <c r="X502" s="66"/>
      <c r="Y502" s="66"/>
    </row>
    <row r="503" spans="1:25" x14ac:dyDescent="0.2">
      <c r="A503" s="66" t="s">
        <v>11</v>
      </c>
      <c r="B503" s="66" t="s">
        <v>23</v>
      </c>
      <c r="C503" s="66" t="s">
        <v>25</v>
      </c>
      <c r="D503" s="66" t="s">
        <v>325</v>
      </c>
      <c r="E503" s="86">
        <f>+IF(ISNUMBER(DATA!J429),DATA!J429,"n/a")</f>
        <v>1037205.02</v>
      </c>
      <c r="F503" s="77">
        <f>+IF(ISNUMBER(DATA!K429),DATA!K429,"n/a")</f>
        <v>7.7714844536801206E-2</v>
      </c>
      <c r="G503" s="86">
        <f>+IF(ISNUMBER(DATA!T429),DATA!T429,"n/a")</f>
        <v>3622414.12</v>
      </c>
      <c r="H503" s="77">
        <f>+IF(ISNUMBER(DATA!U429),DATA!U429,"n/a")</f>
        <v>7.9129456695827494E-2</v>
      </c>
      <c r="I503" s="86">
        <f>+IF(ISNUMBER(DATA!AD429),DATA!AD429,"n/a")</f>
        <v>6758222.46</v>
      </c>
      <c r="J503" s="77">
        <f>+IF(ISNUMBER(DATA!AE429),DATA!AE429,"n/a")</f>
        <v>4.3058562022903202E-2</v>
      </c>
      <c r="K503" s="86">
        <f>+IF(ISNUMBER(DATA!AN429),DATA!AN429,"n/a")</f>
        <v>12903649.550000001</v>
      </c>
      <c r="L503" s="77">
        <f>+IF(ISNUMBER(DATA!AO429),DATA!AO429,"n/a")</f>
        <v>6.7037573013423196E-2</v>
      </c>
      <c r="R503" s="66"/>
      <c r="S503" s="66"/>
      <c r="T503" s="66"/>
      <c r="U503" s="66"/>
      <c r="V503" s="66"/>
      <c r="W503" s="66"/>
      <c r="X503" s="66"/>
      <c r="Y503" s="66"/>
    </row>
    <row r="504" spans="1:25" x14ac:dyDescent="0.2">
      <c r="A504" s="66" t="s">
        <v>11</v>
      </c>
      <c r="B504" s="66" t="s">
        <v>23</v>
      </c>
      <c r="C504" s="66" t="s">
        <v>25</v>
      </c>
      <c r="D504" s="66" t="s">
        <v>326</v>
      </c>
      <c r="E504" s="86">
        <f>+IF(ISNUMBER(DATA!J430),DATA!J430,"n/a")</f>
        <v>459644.96</v>
      </c>
      <c r="F504" s="77">
        <f>+IF(ISNUMBER(DATA!K430),DATA!K430,"n/a")</f>
        <v>0.21151317295497599</v>
      </c>
      <c r="G504" s="86">
        <f>+IF(ISNUMBER(DATA!T430),DATA!T430,"n/a")</f>
        <v>1489685.53</v>
      </c>
      <c r="H504" s="77">
        <f>+IF(ISNUMBER(DATA!U430),DATA!U430,"n/a")</f>
        <v>0.138363492859265</v>
      </c>
      <c r="I504" s="86">
        <f>+IF(ISNUMBER(DATA!AD430),DATA!AD430,"n/a")</f>
        <v>2919508.58</v>
      </c>
      <c r="J504" s="77">
        <f>+IF(ISNUMBER(DATA!AE430),DATA!AE430,"n/a")</f>
        <v>0.14510830604133901</v>
      </c>
      <c r="K504" s="86">
        <f>+IF(ISNUMBER(DATA!AN430),DATA!AN430,"n/a")</f>
        <v>5363468.6900000004</v>
      </c>
      <c r="L504" s="77">
        <f>+IF(ISNUMBER(DATA!AO430),DATA!AO430,"n/a")</f>
        <v>0.12902723613759001</v>
      </c>
      <c r="R504" s="66"/>
      <c r="S504" s="66"/>
      <c r="T504" s="66"/>
      <c r="U504" s="66"/>
      <c r="V504" s="66"/>
      <c r="W504" s="66"/>
      <c r="X504" s="66"/>
      <c r="Y504" s="66"/>
    </row>
    <row r="505" spans="1:25" x14ac:dyDescent="0.2">
      <c r="A505" s="66" t="s">
        <v>11</v>
      </c>
      <c r="B505" s="66" t="s">
        <v>23</v>
      </c>
      <c r="C505" s="66" t="s">
        <v>25</v>
      </c>
      <c r="D505" s="66" t="s">
        <v>327</v>
      </c>
      <c r="E505" s="86">
        <f>+IF(ISNUMBER(DATA!J431),DATA!J431,"n/a")</f>
        <v>4722744.18</v>
      </c>
      <c r="F505" s="77">
        <f>+IF(ISNUMBER(DATA!K431),DATA!K431,"n/a")</f>
        <v>5.9553031419789001E-2</v>
      </c>
      <c r="G505" s="86">
        <f>+IF(ISNUMBER(DATA!T431),DATA!T431,"n/a")</f>
        <v>16571644.960000001</v>
      </c>
      <c r="H505" s="77">
        <f>+IF(ISNUMBER(DATA!U431),DATA!U431,"n/a")</f>
        <v>7.3545319914432597E-2</v>
      </c>
      <c r="I505" s="86">
        <f>+IF(ISNUMBER(DATA!AD431),DATA!AD431,"n/a")</f>
        <v>32287778.359999999</v>
      </c>
      <c r="J505" s="77">
        <f>+IF(ISNUMBER(DATA!AE431),DATA!AE431,"n/a")</f>
        <v>7.2187235206280898E-2</v>
      </c>
      <c r="K505" s="86">
        <f>+IF(ISNUMBER(DATA!AN431),DATA!AN431,"n/a")</f>
        <v>60665630.539999999</v>
      </c>
      <c r="L505" s="77">
        <f>+IF(ISNUMBER(DATA!AO431),DATA!AO431,"n/a")</f>
        <v>6.05098269764726E-2</v>
      </c>
      <c r="R505" s="66"/>
      <c r="S505" s="66"/>
      <c r="T505" s="66"/>
      <c r="U505" s="66"/>
      <c r="V505" s="66"/>
      <c r="W505" s="66"/>
      <c r="X505" s="66"/>
      <c r="Y505" s="66"/>
    </row>
    <row r="506" spans="1:25" x14ac:dyDescent="0.2">
      <c r="E506" s="90"/>
      <c r="F506" s="77"/>
      <c r="G506" s="91"/>
      <c r="H506" s="77"/>
      <c r="I506" s="91"/>
      <c r="J506" s="82"/>
      <c r="K506" s="91"/>
      <c r="L506" s="77"/>
      <c r="R506" s="66"/>
      <c r="S506" s="66"/>
      <c r="T506" s="66"/>
      <c r="U506" s="66"/>
      <c r="V506" s="66"/>
      <c r="W506" s="66"/>
      <c r="X506" s="66"/>
      <c r="Y506" s="66"/>
    </row>
    <row r="507" spans="1:25" x14ac:dyDescent="0.2">
      <c r="A507" s="66" t="s">
        <v>11</v>
      </c>
      <c r="B507" s="66" t="s">
        <v>23</v>
      </c>
      <c r="C507" s="66" t="s">
        <v>10</v>
      </c>
      <c r="D507" s="66" t="s">
        <v>319</v>
      </c>
      <c r="E507" s="87">
        <f>+IF(ISNUMBER(DATA!L423),DATA!L423,"n/a")</f>
        <v>5.3955945952011897</v>
      </c>
      <c r="F507" s="77">
        <f>+IF(ISNUMBER(DATA!M423),DATA!M423,"n/a")</f>
        <v>-1.3586610974108001E-3</v>
      </c>
      <c r="G507" s="87">
        <f>+IF(ISNUMBER(DATA!V423),DATA!V423,"n/a")</f>
        <v>5.4463390729901704</v>
      </c>
      <c r="H507" s="77">
        <f>+IF(ISNUMBER(DATA!W423),DATA!W423,"n/a")</f>
        <v>1.35282105689516E-2</v>
      </c>
      <c r="I507" s="87">
        <f>+IF(ISNUMBER(DATA!AF423),DATA!AF423,"n/a")</f>
        <v>5.5438563338292699</v>
      </c>
      <c r="J507" s="77">
        <f>+IF(ISNUMBER(DATA!AG423),DATA!AG423,"n/a")</f>
        <v>3.4664792214132698E-2</v>
      </c>
      <c r="K507" s="87">
        <f>+IF(ISNUMBER(DATA!AP423),DATA!AP423,"n/a")</f>
        <v>5.4452426263754701</v>
      </c>
      <c r="L507" s="77">
        <f>+IF(ISNUMBER(DATA!AQ423),DATA!AQ423,"n/a")</f>
        <v>1.9306766331961E-2</v>
      </c>
      <c r="R507" s="66"/>
      <c r="S507" s="66"/>
      <c r="T507" s="66"/>
      <c r="U507" s="66"/>
      <c r="V507" s="66"/>
      <c r="W507" s="66"/>
      <c r="X507" s="66"/>
      <c r="Y507" s="66"/>
    </row>
    <row r="508" spans="1:25" x14ac:dyDescent="0.2">
      <c r="A508" s="66" t="s">
        <v>11</v>
      </c>
      <c r="B508" s="66" t="s">
        <v>23</v>
      </c>
      <c r="C508" s="66" t="s">
        <v>10</v>
      </c>
      <c r="D508" s="66" t="s">
        <v>320</v>
      </c>
      <c r="E508" s="87">
        <f>+IF(ISNUMBER(DATA!L424),DATA!L424,"n/a")</f>
        <v>5.3940291847933697</v>
      </c>
      <c r="F508" s="77">
        <f>+IF(ISNUMBER(DATA!M424),DATA!M424,"n/a")</f>
        <v>8.9454799520261905E-2</v>
      </c>
      <c r="G508" s="87">
        <f>+IF(ISNUMBER(DATA!V424),DATA!V424,"n/a")</f>
        <v>5.0218887860001704</v>
      </c>
      <c r="H508" s="77">
        <f>+IF(ISNUMBER(DATA!W424),DATA!W424,"n/a")</f>
        <v>3.3095990279273603E-2</v>
      </c>
      <c r="I508" s="87">
        <f>+IF(ISNUMBER(DATA!AF424),DATA!AF424,"n/a")</f>
        <v>4.9521331854141497</v>
      </c>
      <c r="J508" s="77">
        <f>+IF(ISNUMBER(DATA!AG424),DATA!AG424,"n/a")</f>
        <v>3.2606441927088399E-2</v>
      </c>
      <c r="K508" s="87">
        <f>+IF(ISNUMBER(DATA!AP424),DATA!AP424,"n/a")</f>
        <v>4.91390918008769</v>
      </c>
      <c r="L508" s="77">
        <f>+IF(ISNUMBER(DATA!AQ424),DATA!AQ424,"n/a")</f>
        <v>2.6182648084972799E-2</v>
      </c>
      <c r="R508" s="66"/>
      <c r="S508" s="66"/>
      <c r="T508" s="66"/>
      <c r="U508" s="66"/>
      <c r="V508" s="66"/>
      <c r="W508" s="66"/>
      <c r="X508" s="66"/>
      <c r="Y508" s="66"/>
    </row>
    <row r="509" spans="1:25" x14ac:dyDescent="0.2">
      <c r="A509" s="66" t="s">
        <v>11</v>
      </c>
      <c r="B509" s="66" t="s">
        <v>23</v>
      </c>
      <c r="C509" s="66" t="s">
        <v>10</v>
      </c>
      <c r="D509" s="66" t="s">
        <v>321</v>
      </c>
      <c r="E509" s="87">
        <f>+IF(ISNUMBER(DATA!L425),DATA!L425,"n/a")</f>
        <v>4.8294020460637199</v>
      </c>
      <c r="F509" s="77">
        <f>+IF(ISNUMBER(DATA!M425),DATA!M425,"n/a")</f>
        <v>-4.0934024321538399E-2</v>
      </c>
      <c r="G509" s="87">
        <f>+IF(ISNUMBER(DATA!V425),DATA!V425,"n/a")</f>
        <v>4.7419685967179301</v>
      </c>
      <c r="H509" s="77">
        <f>+IF(ISNUMBER(DATA!W425),DATA!W425,"n/a")</f>
        <v>-6.6732714616473607E-2</v>
      </c>
      <c r="I509" s="87">
        <f>+IF(ISNUMBER(DATA!AF425),DATA!AF425,"n/a")</f>
        <v>4.7172122467228297</v>
      </c>
      <c r="J509" s="77">
        <f>+IF(ISNUMBER(DATA!AG425),DATA!AG425,"n/a")</f>
        <v>-7.4417047089657906E-2</v>
      </c>
      <c r="K509" s="87">
        <f>+IF(ISNUMBER(DATA!AP425),DATA!AP425,"n/a")</f>
        <v>4.7985108890037802</v>
      </c>
      <c r="L509" s="77">
        <f>+IF(ISNUMBER(DATA!AQ425),DATA!AQ425,"n/a")</f>
        <v>-5.5293930099470298E-2</v>
      </c>
      <c r="R509" s="66"/>
      <c r="S509" s="66"/>
      <c r="T509" s="66"/>
      <c r="U509" s="66"/>
      <c r="V509" s="66"/>
      <c r="W509" s="66"/>
      <c r="X509" s="66"/>
      <c r="Y509" s="66"/>
    </row>
    <row r="510" spans="1:25" x14ac:dyDescent="0.2">
      <c r="A510" s="66" t="s">
        <v>11</v>
      </c>
      <c r="B510" s="66" t="s">
        <v>23</v>
      </c>
      <c r="C510" s="66" t="s">
        <v>10</v>
      </c>
      <c r="D510" s="66" t="s">
        <v>322</v>
      </c>
      <c r="E510" s="87">
        <f>+IF(ISNUMBER(DATA!L426),DATA!L426,"n/a")</f>
        <v>4.3983483546706896</v>
      </c>
      <c r="F510" s="77">
        <f>+IF(ISNUMBER(DATA!M426),DATA!M426,"n/a")</f>
        <v>-1.5831319905344001E-2</v>
      </c>
      <c r="G510" s="87">
        <f>+IF(ISNUMBER(DATA!V426),DATA!V426,"n/a")</f>
        <v>4.2425596081521597</v>
      </c>
      <c r="H510" s="77">
        <f>+IF(ISNUMBER(DATA!W426),DATA!W426,"n/a")</f>
        <v>-2.7947143270225499E-2</v>
      </c>
      <c r="I510" s="87">
        <f>+IF(ISNUMBER(DATA!AF426),DATA!AF426,"n/a")</f>
        <v>4.2012581338249202</v>
      </c>
      <c r="J510" s="77">
        <f>+IF(ISNUMBER(DATA!AG426),DATA!AG426,"n/a")</f>
        <v>-4.9807307495418597E-2</v>
      </c>
      <c r="K510" s="87">
        <f>+IF(ISNUMBER(DATA!AP426),DATA!AP426,"n/a")</f>
        <v>4.2759526145139697</v>
      </c>
      <c r="L510" s="77">
        <f>+IF(ISNUMBER(DATA!AQ426),DATA!AQ426,"n/a")</f>
        <v>-5.4208702175310097E-2</v>
      </c>
      <c r="R510" s="66"/>
      <c r="S510" s="66"/>
      <c r="T510" s="66"/>
      <c r="U510" s="66"/>
      <c r="V510" s="66"/>
      <c r="W510" s="66"/>
      <c r="X510" s="66"/>
      <c r="Y510" s="66"/>
    </row>
    <row r="511" spans="1:25" x14ac:dyDescent="0.2">
      <c r="A511" s="66" t="s">
        <v>11</v>
      </c>
      <c r="B511" s="66" t="s">
        <v>23</v>
      </c>
      <c r="C511" s="66" t="s">
        <v>10</v>
      </c>
      <c r="D511" s="66" t="s">
        <v>323</v>
      </c>
      <c r="E511" s="87">
        <f>+IF(ISNUMBER(DATA!L427),DATA!L427,"n/a")</f>
        <v>5.0174244218170303</v>
      </c>
      <c r="F511" s="77">
        <f>+IF(ISNUMBER(DATA!M427),DATA!M427,"n/a")</f>
        <v>-2.5226641726714401E-2</v>
      </c>
      <c r="G511" s="87">
        <f>+IF(ISNUMBER(DATA!V427),DATA!V427,"n/a")</f>
        <v>5.1557791646593403</v>
      </c>
      <c r="H511" s="77">
        <f>+IF(ISNUMBER(DATA!W427),DATA!W427,"n/a")</f>
        <v>2.0580741643336099E-2</v>
      </c>
      <c r="I511" s="87">
        <f>+IF(ISNUMBER(DATA!AF427),DATA!AF427,"n/a")</f>
        <v>5.2284276964205896</v>
      </c>
      <c r="J511" s="77">
        <f>+IF(ISNUMBER(DATA!AG427),DATA!AG427,"n/a")</f>
        <v>3.3178299468037499E-2</v>
      </c>
      <c r="K511" s="87">
        <f>+IF(ISNUMBER(DATA!AP427),DATA!AP427,"n/a")</f>
        <v>5.2832602320007798</v>
      </c>
      <c r="L511" s="77">
        <f>+IF(ISNUMBER(DATA!AQ427),DATA!AQ427,"n/a")</f>
        <v>5.1714268564001298E-2</v>
      </c>
      <c r="R511" s="66"/>
      <c r="S511" s="66"/>
      <c r="T511" s="66"/>
      <c r="U511" s="66"/>
      <c r="V511" s="66"/>
      <c r="W511" s="66"/>
      <c r="X511" s="66"/>
      <c r="Y511" s="66"/>
    </row>
    <row r="512" spans="1:25" x14ac:dyDescent="0.2">
      <c r="A512" s="66" t="s">
        <v>11</v>
      </c>
      <c r="B512" s="66" t="s">
        <v>23</v>
      </c>
      <c r="C512" s="66" t="s">
        <v>10</v>
      </c>
      <c r="D512" s="66" t="s">
        <v>324</v>
      </c>
      <c r="E512" s="87">
        <f>+IF(ISNUMBER(DATA!L428),DATA!L428,"n/a")</f>
        <v>5.3438022611278999</v>
      </c>
      <c r="F512" s="77">
        <f>+IF(ISNUMBER(DATA!M428),DATA!M428,"n/a")</f>
        <v>7.0746670004892001E-2</v>
      </c>
      <c r="G512" s="87">
        <f>+IF(ISNUMBER(DATA!V428),DATA!V428,"n/a")</f>
        <v>5.2729494323377804</v>
      </c>
      <c r="H512" s="77">
        <f>+IF(ISNUMBER(DATA!W428),DATA!W428,"n/a")</f>
        <v>5.1340203410111397E-2</v>
      </c>
      <c r="I512" s="87">
        <f>+IF(ISNUMBER(DATA!AF428),DATA!AF428,"n/a")</f>
        <v>5.2733833914073101</v>
      </c>
      <c r="J512" s="77">
        <f>+IF(ISNUMBER(DATA!AG428),DATA!AG428,"n/a")</f>
        <v>4.8965309646401799E-2</v>
      </c>
      <c r="K512" s="87">
        <f>+IF(ISNUMBER(DATA!AP428),DATA!AP428,"n/a")</f>
        <v>5.2176197693306099</v>
      </c>
      <c r="L512" s="77">
        <f>+IF(ISNUMBER(DATA!AQ428),DATA!AQ428,"n/a")</f>
        <v>2.4083331253954302E-2</v>
      </c>
      <c r="R512" s="66"/>
      <c r="S512" s="66"/>
      <c r="T512" s="66"/>
      <c r="U512" s="66"/>
      <c r="V512" s="66"/>
      <c r="W512" s="66"/>
      <c r="X512" s="66"/>
      <c r="Y512" s="66"/>
    </row>
    <row r="513" spans="1:25" x14ac:dyDescent="0.2">
      <c r="A513" s="66" t="s">
        <v>11</v>
      </c>
      <c r="B513" s="66" t="s">
        <v>23</v>
      </c>
      <c r="C513" s="66" t="s">
        <v>10</v>
      </c>
      <c r="D513" s="66" t="s">
        <v>325</v>
      </c>
      <c r="E513" s="87">
        <f>+IF(ISNUMBER(DATA!L429),DATA!L429,"n/a")</f>
        <v>4.50350613268008</v>
      </c>
      <c r="F513" s="77">
        <f>+IF(ISNUMBER(DATA!M429),DATA!M429,"n/a")</f>
        <v>-2.85991192910263E-2</v>
      </c>
      <c r="G513" s="87">
        <f>+IF(ISNUMBER(DATA!V429),DATA!V429,"n/a")</f>
        <v>4.5273640521198502</v>
      </c>
      <c r="H513" s="77">
        <f>+IF(ISNUMBER(DATA!W429),DATA!W429,"n/a")</f>
        <v>-1.89017908341115E-2</v>
      </c>
      <c r="I513" s="87">
        <f>+IF(ISNUMBER(DATA!AF429),DATA!AF429,"n/a")</f>
        <v>4.5384451607716398</v>
      </c>
      <c r="J513" s="77">
        <f>+IF(ISNUMBER(DATA!AG429),DATA!AG429,"n/a")</f>
        <v>4.5515101219438803E-3</v>
      </c>
      <c r="K513" s="87">
        <f>+IF(ISNUMBER(DATA!AP429),DATA!AP429,"n/a")</f>
        <v>4.5526857009834201</v>
      </c>
      <c r="L513" s="77">
        <f>+IF(ISNUMBER(DATA!AQ429),DATA!AQ429,"n/a")</f>
        <v>1.2716393958002101E-4</v>
      </c>
      <c r="R513" s="66"/>
      <c r="S513" s="66"/>
      <c r="T513" s="66"/>
      <c r="U513" s="66"/>
      <c r="V513" s="66"/>
      <c r="W513" s="66"/>
      <c r="X513" s="66"/>
      <c r="Y513" s="66"/>
    </row>
    <row r="514" spans="1:25" x14ac:dyDescent="0.2">
      <c r="A514" s="66" t="s">
        <v>11</v>
      </c>
      <c r="B514" s="66" t="s">
        <v>23</v>
      </c>
      <c r="C514" s="66" t="s">
        <v>10</v>
      </c>
      <c r="D514" s="66" t="s">
        <v>326</v>
      </c>
      <c r="E514" s="87">
        <f>+IF(ISNUMBER(DATA!L430),DATA!L430,"n/a")</f>
        <v>5.1953626056372499</v>
      </c>
      <c r="F514" s="77">
        <f>+IF(ISNUMBER(DATA!M430),DATA!M430,"n/a")</f>
        <v>3.0452432739934299E-2</v>
      </c>
      <c r="G514" s="87">
        <f>+IF(ISNUMBER(DATA!V430),DATA!V430,"n/a")</f>
        <v>5.1997357323340099</v>
      </c>
      <c r="H514" s="77">
        <f>+IF(ISNUMBER(DATA!W430),DATA!W430,"n/a")</f>
        <v>4.8800428640852198E-2</v>
      </c>
      <c r="I514" s="87">
        <f>+IF(ISNUMBER(DATA!AF430),DATA!AF430,"n/a")</f>
        <v>5.2487066615669802</v>
      </c>
      <c r="J514" s="77">
        <f>+IF(ISNUMBER(DATA!AG430),DATA!AG430,"n/a")</f>
        <v>5.1108569954325597E-2</v>
      </c>
      <c r="K514" s="87">
        <f>+IF(ISNUMBER(DATA!AP430),DATA!AP430,"n/a")</f>
        <v>5.1587794743942696</v>
      </c>
      <c r="L514" s="77">
        <f>+IF(ISNUMBER(DATA!AQ430),DATA!AQ430,"n/a")</f>
        <v>1.9809237611375E-2</v>
      </c>
      <c r="R514" s="66"/>
      <c r="S514" s="66"/>
      <c r="T514" s="66"/>
      <c r="U514" s="66"/>
      <c r="V514" s="66"/>
      <c r="W514" s="66"/>
      <c r="X514" s="66"/>
      <c r="Y514" s="66"/>
    </row>
    <row r="515" spans="1:25" x14ac:dyDescent="0.2">
      <c r="A515" s="66" t="s">
        <v>11</v>
      </c>
      <c r="B515" s="66" t="s">
        <v>23</v>
      </c>
      <c r="C515" s="66" t="s">
        <v>10</v>
      </c>
      <c r="D515" s="66" t="s">
        <v>327</v>
      </c>
      <c r="E515" s="87">
        <f>+IF(ISNUMBER(DATA!L431),DATA!L431,"n/a")</f>
        <v>4.8345183030240504</v>
      </c>
      <c r="F515" s="77">
        <f>+IF(ISNUMBER(DATA!M431),DATA!M431,"n/a")</f>
        <v>-2.8704891029769802E-3</v>
      </c>
      <c r="G515" s="87">
        <f>+IF(ISNUMBER(DATA!V431),DATA!V431,"n/a")</f>
        <v>4.7630942511883996</v>
      </c>
      <c r="H515" s="77">
        <f>+IF(ISNUMBER(DATA!W431),DATA!W431,"n/a")</f>
        <v>-6.6930703174065999E-3</v>
      </c>
      <c r="I515" s="87">
        <f>+IF(ISNUMBER(DATA!AF431),DATA!AF431,"n/a")</f>
        <v>4.7634425561923699</v>
      </c>
      <c r="J515" s="77">
        <f>+IF(ISNUMBER(DATA!AG431),DATA!AG431,"n/a")</f>
        <v>-5.1591227199997902E-3</v>
      </c>
      <c r="K515" s="87">
        <f>+IF(ISNUMBER(DATA!AP431),DATA!AP431,"n/a")</f>
        <v>4.7774129299897297</v>
      </c>
      <c r="L515" s="77">
        <f>+IF(ISNUMBER(DATA!AQ431),DATA!AQ431,"n/a")</f>
        <v>-9.6746097010215696E-3</v>
      </c>
      <c r="R515" s="66"/>
      <c r="S515" s="66"/>
      <c r="T515" s="66"/>
      <c r="U515" s="66"/>
      <c r="V515" s="66"/>
      <c r="W515" s="66"/>
      <c r="X515" s="66"/>
      <c r="Y515" s="66"/>
    </row>
    <row r="516" spans="1:25" x14ac:dyDescent="0.2">
      <c r="E516" s="90"/>
      <c r="F516" s="77"/>
      <c r="G516" s="91"/>
      <c r="H516" s="77"/>
      <c r="I516" s="91"/>
      <c r="J516" s="82"/>
      <c r="K516" s="91"/>
      <c r="L516" s="77"/>
      <c r="R516" s="66"/>
      <c r="S516" s="66"/>
      <c r="T516" s="66"/>
      <c r="U516" s="66"/>
      <c r="V516" s="66"/>
      <c r="W516" s="66"/>
      <c r="X516" s="66"/>
      <c r="Y516" s="66"/>
    </row>
    <row r="517" spans="1:25" x14ac:dyDescent="0.2">
      <c r="A517" s="66" t="s">
        <v>11</v>
      </c>
      <c r="B517" s="66" t="s">
        <v>23</v>
      </c>
      <c r="C517" s="66" t="s">
        <v>26</v>
      </c>
      <c r="D517" s="66" t="s">
        <v>319</v>
      </c>
      <c r="E517" s="87">
        <f>+IF(ISNUMBER(DATA!N423),DATA!N423,"n/a")</f>
        <v>2.8961958662186298</v>
      </c>
      <c r="F517" s="77">
        <f>+IF(ISNUMBER(DATA!O423),DATA!O423,"n/a")</f>
        <v>-1.1356203891959901E-2</v>
      </c>
      <c r="G517" s="87">
        <f>+IF(ISNUMBER(DATA!X423),DATA!X423,"n/a")</f>
        <v>2.9450796966879098</v>
      </c>
      <c r="H517" s="77">
        <f>+IF(ISNUMBER(DATA!Y423),DATA!Y423,"n/a")</f>
        <v>1.4439337389653801E-2</v>
      </c>
      <c r="I517" s="87">
        <f>+IF(ISNUMBER(DATA!AH423),DATA!AH423,"n/a")</f>
        <v>3.0061447018496299</v>
      </c>
      <c r="J517" s="77">
        <f>+IF(ISNUMBER(DATA!AI423),DATA!AI423,"n/a")</f>
        <v>3.6540863372343399E-2</v>
      </c>
      <c r="K517" s="87">
        <f>+IF(ISNUMBER(DATA!AR423),DATA!AR423,"n/a")</f>
        <v>2.95190465835134</v>
      </c>
      <c r="L517" s="77">
        <f>+IF(ISNUMBER(DATA!AS423),DATA!AS423,"n/a")</f>
        <v>2.3522606599309999E-2</v>
      </c>
      <c r="R517" s="66"/>
      <c r="S517" s="66"/>
      <c r="T517" s="66"/>
      <c r="U517" s="66"/>
      <c r="V517" s="66"/>
      <c r="W517" s="66"/>
      <c r="X517" s="66"/>
      <c r="Y517" s="66"/>
    </row>
    <row r="518" spans="1:25" x14ac:dyDescent="0.2">
      <c r="A518" s="66" t="s">
        <v>11</v>
      </c>
      <c r="B518" s="66" t="s">
        <v>23</v>
      </c>
      <c r="C518" s="66" t="s">
        <v>26</v>
      </c>
      <c r="D518" s="66" t="s">
        <v>320</v>
      </c>
      <c r="E518" s="87">
        <f>+IF(ISNUMBER(DATA!N424),DATA!N424,"n/a")</f>
        <v>2.7886841376140299</v>
      </c>
      <c r="F518" s="77">
        <f>+IF(ISNUMBER(DATA!O424),DATA!O424,"n/a")</f>
        <v>0.114272556160322</v>
      </c>
      <c r="G518" s="87">
        <f>+IF(ISNUMBER(DATA!X424),DATA!X424,"n/a")</f>
        <v>2.5713377869284901</v>
      </c>
      <c r="H518" s="77">
        <f>+IF(ISNUMBER(DATA!Y424),DATA!Y424,"n/a")</f>
        <v>4.0639719350700897E-2</v>
      </c>
      <c r="I518" s="87">
        <f>+IF(ISNUMBER(DATA!AH424),DATA!AH424,"n/a")</f>
        <v>2.53237538778848</v>
      </c>
      <c r="J518" s="77">
        <f>+IF(ISNUMBER(DATA!AI424),DATA!AI424,"n/a")</f>
        <v>3.6871529937356803E-2</v>
      </c>
      <c r="K518" s="87">
        <f>+IF(ISNUMBER(DATA!AR424),DATA!AR424,"n/a")</f>
        <v>2.5012127261509001</v>
      </c>
      <c r="L518" s="77">
        <f>+IF(ISNUMBER(DATA!AS424),DATA!AS424,"n/a")</f>
        <v>3.9796582040234597E-2</v>
      </c>
      <c r="R518" s="66"/>
      <c r="S518" s="66"/>
      <c r="T518" s="66"/>
      <c r="U518" s="66"/>
      <c r="V518" s="66"/>
      <c r="W518" s="66"/>
      <c r="X518" s="66"/>
      <c r="Y518" s="66"/>
    </row>
    <row r="519" spans="1:25" x14ac:dyDescent="0.2">
      <c r="A519" s="66" t="s">
        <v>11</v>
      </c>
      <c r="B519" s="66" t="s">
        <v>23</v>
      </c>
      <c r="C519" s="66" t="s">
        <v>26</v>
      </c>
      <c r="D519" s="66" t="s">
        <v>321</v>
      </c>
      <c r="E519" s="87">
        <f>+IF(ISNUMBER(DATA!N425),DATA!N425,"n/a")</f>
        <v>2.5174402415784898</v>
      </c>
      <c r="F519" s="77">
        <f>+IF(ISNUMBER(DATA!O425),DATA!O425,"n/a")</f>
        <v>2.8361194346861102E-2</v>
      </c>
      <c r="G519" s="87">
        <f>+IF(ISNUMBER(DATA!X425),DATA!X425,"n/a")</f>
        <v>2.4820924495443002</v>
      </c>
      <c r="H519" s="77">
        <f>+IF(ISNUMBER(DATA!Y425),DATA!Y425,"n/a")</f>
        <v>2.0672351541140199E-3</v>
      </c>
      <c r="I519" s="87">
        <f>+IF(ISNUMBER(DATA!AH425),DATA!AH425,"n/a")</f>
        <v>2.4590937933962702</v>
      </c>
      <c r="J519" s="77">
        <f>+IF(ISNUMBER(DATA!AI425),DATA!AI425,"n/a")</f>
        <v>-1.1653382965627301E-2</v>
      </c>
      <c r="K519" s="87">
        <f>+IF(ISNUMBER(DATA!AR425),DATA!AR425,"n/a")</f>
        <v>2.4468341491053001</v>
      </c>
      <c r="L519" s="77">
        <f>+IF(ISNUMBER(DATA!AS425),DATA!AS425,"n/a")</f>
        <v>-8.1070877087528401E-3</v>
      </c>
      <c r="R519" s="66"/>
      <c r="S519" s="66"/>
      <c r="T519" s="66"/>
      <c r="U519" s="66"/>
      <c r="V519" s="66"/>
      <c r="W519" s="66"/>
      <c r="X519" s="66"/>
      <c r="Y519" s="66"/>
    </row>
    <row r="520" spans="1:25" x14ac:dyDescent="0.2">
      <c r="A520" s="66" t="s">
        <v>11</v>
      </c>
      <c r="B520" s="66" t="s">
        <v>23</v>
      </c>
      <c r="C520" s="66" t="s">
        <v>26</v>
      </c>
      <c r="D520" s="66" t="s">
        <v>322</v>
      </c>
      <c r="E520" s="87">
        <f>+IF(ISNUMBER(DATA!N426),DATA!N426,"n/a")</f>
        <v>2.4522201891008</v>
      </c>
      <c r="F520" s="77">
        <f>+IF(ISNUMBER(DATA!O426),DATA!O426,"n/a")</f>
        <v>5.6116027424769198E-2</v>
      </c>
      <c r="G520" s="87">
        <f>+IF(ISNUMBER(DATA!X426),DATA!X426,"n/a")</f>
        <v>2.3786113172792902</v>
      </c>
      <c r="H520" s="77">
        <f>+IF(ISNUMBER(DATA!Y426),DATA!Y426,"n/a")</f>
        <v>3.4017112808467101E-2</v>
      </c>
      <c r="I520" s="87">
        <f>+IF(ISNUMBER(DATA!AH426),DATA!AH426,"n/a")</f>
        <v>2.33963580140095</v>
      </c>
      <c r="J520" s="77">
        <f>+IF(ISNUMBER(DATA!AI426),DATA!AI426,"n/a")</f>
        <v>1.3914546541941899E-2</v>
      </c>
      <c r="K520" s="87">
        <f>+IF(ISNUMBER(DATA!AR426),DATA!AR426,"n/a")</f>
        <v>2.33942085633596</v>
      </c>
      <c r="L520" s="77">
        <f>+IF(ISNUMBER(DATA!AS426),DATA!AS426,"n/a")</f>
        <v>-7.8397366764470199E-3</v>
      </c>
      <c r="R520" s="66"/>
      <c r="S520" s="66"/>
      <c r="T520" s="66"/>
      <c r="U520" s="66"/>
      <c r="V520" s="66"/>
      <c r="W520" s="66"/>
      <c r="X520" s="66"/>
      <c r="Y520" s="66"/>
    </row>
    <row r="521" spans="1:25" x14ac:dyDescent="0.2">
      <c r="A521" s="66" t="s">
        <v>11</v>
      </c>
      <c r="B521" s="66" t="s">
        <v>23</v>
      </c>
      <c r="C521" s="66" t="s">
        <v>26</v>
      </c>
      <c r="D521" s="66" t="s">
        <v>323</v>
      </c>
      <c r="E521" s="87">
        <f>+IF(ISNUMBER(DATA!N427),DATA!N427,"n/a")</f>
        <v>2.6946501009211499</v>
      </c>
      <c r="F521" s="77">
        <f>+IF(ISNUMBER(DATA!O427),DATA!O427,"n/a")</f>
        <v>-3.6585615836418998E-2</v>
      </c>
      <c r="G521" s="87">
        <f>+IF(ISNUMBER(DATA!X427),DATA!X427,"n/a")</f>
        <v>2.7958495438455699</v>
      </c>
      <c r="H521" s="77">
        <f>+IF(ISNUMBER(DATA!Y427),DATA!Y427,"n/a")</f>
        <v>2.8184955572776699E-2</v>
      </c>
      <c r="I521" s="87">
        <f>+IF(ISNUMBER(DATA!AH427),DATA!AH427,"n/a")</f>
        <v>2.8389606967772099</v>
      </c>
      <c r="J521" s="77">
        <f>+IF(ISNUMBER(DATA!AI427),DATA!AI427,"n/a")</f>
        <v>4.6731649929278897E-2</v>
      </c>
      <c r="K521" s="87">
        <f>+IF(ISNUMBER(DATA!AR427),DATA!AR427,"n/a")</f>
        <v>2.8558528902123501</v>
      </c>
      <c r="L521" s="77">
        <f>+IF(ISNUMBER(DATA!AS427),DATA!AS427,"n/a")</f>
        <v>7.9750370479692398E-2</v>
      </c>
      <c r="R521" s="66"/>
      <c r="S521" s="66"/>
      <c r="T521" s="66"/>
      <c r="U521" s="66"/>
      <c r="V521" s="66"/>
      <c r="W521" s="66"/>
      <c r="X521" s="66"/>
      <c r="Y521" s="66"/>
    </row>
    <row r="522" spans="1:25" x14ac:dyDescent="0.2">
      <c r="A522" s="66" t="s">
        <v>11</v>
      </c>
      <c r="B522" s="66" t="s">
        <v>23</v>
      </c>
      <c r="C522" s="66" t="s">
        <v>26</v>
      </c>
      <c r="D522" s="66" t="s">
        <v>324</v>
      </c>
      <c r="E522" s="87">
        <f>+IF(ISNUMBER(DATA!N428),DATA!N428,"n/a")</f>
        <v>2.9130552901075299</v>
      </c>
      <c r="F522" s="77">
        <f>+IF(ISNUMBER(DATA!O428),DATA!O428,"n/a")</f>
        <v>4.52173404499581E-2</v>
      </c>
      <c r="G522" s="87">
        <f>+IF(ISNUMBER(DATA!X428),DATA!X428,"n/a")</f>
        <v>2.86415473576371</v>
      </c>
      <c r="H522" s="77">
        <f>+IF(ISNUMBER(DATA!Y428),DATA!Y428,"n/a")</f>
        <v>1.4538757347903599E-2</v>
      </c>
      <c r="I522" s="87">
        <f>+IF(ISNUMBER(DATA!AH428),DATA!AH428,"n/a")</f>
        <v>2.87630158506449</v>
      </c>
      <c r="J522" s="77">
        <f>+IF(ISNUMBER(DATA!AI428),DATA!AI428,"n/a")</f>
        <v>1.9995265196919899E-2</v>
      </c>
      <c r="K522" s="87">
        <f>+IF(ISNUMBER(DATA!AR428),DATA!AR428,"n/a")</f>
        <v>2.8534906715654702</v>
      </c>
      <c r="L522" s="77">
        <f>+IF(ISNUMBER(DATA!AS428),DATA!AS428,"n/a")</f>
        <v>7.7151361432044197E-3</v>
      </c>
      <c r="R522" s="66"/>
      <c r="S522" s="66"/>
      <c r="T522" s="66"/>
      <c r="U522" s="66"/>
      <c r="V522" s="66"/>
      <c r="W522" s="66"/>
      <c r="X522" s="66"/>
      <c r="Y522" s="66"/>
    </row>
    <row r="523" spans="1:25" x14ac:dyDescent="0.2">
      <c r="A523" s="66" t="s">
        <v>11</v>
      </c>
      <c r="B523" s="66" t="s">
        <v>23</v>
      </c>
      <c r="C523" s="66" t="s">
        <v>26</v>
      </c>
      <c r="D523" s="66" t="s">
        <v>325</v>
      </c>
      <c r="E523" s="87">
        <f>+IF(ISNUMBER(DATA!N429),DATA!N429,"n/a")</f>
        <v>2.29573550463533</v>
      </c>
      <c r="F523" s="77">
        <f>+IF(ISNUMBER(DATA!O429),DATA!O429,"n/a")</f>
        <v>-3.1925799930723801E-2</v>
      </c>
      <c r="G523" s="87">
        <f>+IF(ISNUMBER(DATA!X429),DATA!X429,"n/a")</f>
        <v>2.3128770489664499</v>
      </c>
      <c r="H523" s="77">
        <f>+IF(ISNUMBER(DATA!Y429),DATA!Y429,"n/a")</f>
        <v>-2.0882359883528798E-2</v>
      </c>
      <c r="I523" s="87">
        <f>+IF(ISNUMBER(DATA!AH429),DATA!AH429,"n/a")</f>
        <v>2.31887962149148</v>
      </c>
      <c r="J523" s="77">
        <f>+IF(ISNUMBER(DATA!AI429),DATA!AI429,"n/a")</f>
        <v>2.87153202224642E-3</v>
      </c>
      <c r="K523" s="87">
        <f>+IF(ISNUMBER(DATA!AR429),DATA!AR429,"n/a")</f>
        <v>2.3212031885971398</v>
      </c>
      <c r="L523" s="77">
        <f>+IF(ISNUMBER(DATA!AS429),DATA!AS429,"n/a")</f>
        <v>4.4828243592844302E-3</v>
      </c>
      <c r="R523" s="66"/>
      <c r="S523" s="66"/>
      <c r="T523" s="66"/>
      <c r="U523" s="66"/>
      <c r="V523" s="66"/>
      <c r="W523" s="66"/>
      <c r="X523" s="66"/>
      <c r="Y523" s="66"/>
    </row>
    <row r="524" spans="1:25" x14ac:dyDescent="0.2">
      <c r="A524" s="66" t="s">
        <v>11</v>
      </c>
      <c r="B524" s="66" t="s">
        <v>23</v>
      </c>
      <c r="C524" s="66" t="s">
        <v>26</v>
      </c>
      <c r="D524" s="66" t="s">
        <v>326</v>
      </c>
      <c r="E524" s="87">
        <f>+IF(ISNUMBER(DATA!N430),DATA!N430,"n/a")</f>
        <v>2.7098888020005698</v>
      </c>
      <c r="F524" s="77">
        <f>+IF(ISNUMBER(DATA!O430),DATA!O430,"n/a")</f>
        <v>6.1063564767959997E-3</v>
      </c>
      <c r="G524" s="87">
        <f>+IF(ISNUMBER(DATA!X430),DATA!X430,"n/a")</f>
        <v>2.7236831118309901</v>
      </c>
      <c r="H524" s="77">
        <f>+IF(ISNUMBER(DATA!Y430),DATA!Y430,"n/a")</f>
        <v>2.28570693476935E-2</v>
      </c>
      <c r="I524" s="87">
        <f>+IF(ISNUMBER(DATA!AH430),DATA!AH430,"n/a")</f>
        <v>2.7644198565773701</v>
      </c>
      <c r="J524" s="77">
        <f>+IF(ISNUMBER(DATA!AI430),DATA!AI430,"n/a")</f>
        <v>2.9224949035106199E-2</v>
      </c>
      <c r="K524" s="87">
        <f>+IF(ISNUMBER(DATA!AR430),DATA!AR430,"n/a")</f>
        <v>2.71837810430101</v>
      </c>
      <c r="L524" s="77">
        <f>+IF(ISNUMBER(DATA!AS430),DATA!AS430,"n/a")</f>
        <v>1.8130168410188201E-2</v>
      </c>
      <c r="R524" s="66"/>
      <c r="S524" s="66"/>
      <c r="T524" s="66"/>
      <c r="U524" s="66"/>
      <c r="V524" s="66"/>
      <c r="W524" s="66"/>
      <c r="X524" s="66"/>
      <c r="Y524" s="66"/>
    </row>
    <row r="525" spans="1:25" x14ac:dyDescent="0.2">
      <c r="A525" s="66" t="s">
        <v>11</v>
      </c>
      <c r="B525" s="66" t="s">
        <v>23</v>
      </c>
      <c r="C525" s="66" t="s">
        <v>26</v>
      </c>
      <c r="D525" s="66" t="s">
        <v>327</v>
      </c>
      <c r="E525" s="87">
        <f>+IF(ISNUMBER(DATA!N431),DATA!N431,"n/a")</f>
        <v>2.5687044179471101</v>
      </c>
      <c r="F525" s="77">
        <f>+IF(ISNUMBER(DATA!O431),DATA!O431,"n/a")</f>
        <v>2.0204716172576201E-2</v>
      </c>
      <c r="G525" s="87">
        <f>+IF(ISNUMBER(DATA!X431),DATA!X431,"n/a")</f>
        <v>2.53586099276411</v>
      </c>
      <c r="H525" s="77">
        <f>+IF(ISNUMBER(DATA!Y431),DATA!Y431,"n/a")</f>
        <v>1.35729871100525E-2</v>
      </c>
      <c r="I525" s="87">
        <f>+IF(ISNUMBER(DATA!AH431),DATA!AH431,"n/a")</f>
        <v>2.5337276299365699</v>
      </c>
      <c r="J525" s="77">
        <f>+IF(ISNUMBER(DATA!AI431),DATA!AI431,"n/a")</f>
        <v>1.60330720737673E-2</v>
      </c>
      <c r="K525" s="87">
        <f>+IF(ISNUMBER(DATA!AR431),DATA!AR431,"n/a")</f>
        <v>2.5193746932082899</v>
      </c>
      <c r="L525" s="77">
        <f>+IF(ISNUMBER(DATA!AS431),DATA!AS431,"n/a")</f>
        <v>1.0701144141289899E-2</v>
      </c>
      <c r="R525" s="66"/>
      <c r="S525" s="66"/>
      <c r="T525" s="66"/>
      <c r="U525" s="66"/>
      <c r="V525" s="66"/>
      <c r="W525" s="66"/>
      <c r="X525" s="66"/>
      <c r="Y525" s="66"/>
    </row>
    <row r="526" spans="1:25" x14ac:dyDescent="0.2">
      <c r="E526" s="90"/>
      <c r="F526" s="77"/>
      <c r="G526" s="91"/>
      <c r="H526" s="77"/>
      <c r="I526" s="91"/>
      <c r="J526" s="82"/>
      <c r="K526" s="91"/>
      <c r="L526" s="77"/>
      <c r="R526" s="66"/>
      <c r="S526" s="66"/>
      <c r="T526" s="66"/>
      <c r="U526" s="66"/>
      <c r="V526" s="66"/>
      <c r="W526" s="66"/>
      <c r="X526" s="66"/>
      <c r="Y526" s="66"/>
    </row>
    <row r="527" spans="1:25" x14ac:dyDescent="0.2">
      <c r="A527" s="66" t="s">
        <v>11</v>
      </c>
      <c r="B527" s="66" t="s">
        <v>24</v>
      </c>
      <c r="C527" s="66" t="s">
        <v>0</v>
      </c>
      <c r="D527" s="66" t="s">
        <v>319</v>
      </c>
      <c r="E527" s="76">
        <f>+IF(ISNUMBER(DATA!F482),DATA!F482,"n/a")</f>
        <v>1498861.51</v>
      </c>
      <c r="F527" s="77">
        <f>+IF(ISNUMBER(DATA!G482),DATA!G482,"n/a")</f>
        <v>-1.96261379838421E-2</v>
      </c>
      <c r="G527" s="76">
        <f>+IF(ISNUMBER(DATA!P482),DATA!P482,"n/a")</f>
        <v>4858343.71</v>
      </c>
      <c r="H527" s="77">
        <f>+IF(ISNUMBER(DATA!Q482),DATA!Q482,"n/a")</f>
        <v>-3.0210823858485E-2</v>
      </c>
      <c r="I527" s="76">
        <f>+IF(ISNUMBER(DATA!Z482),DATA!Z482,"n/a")</f>
        <v>9612340.3599999994</v>
      </c>
      <c r="J527" s="77">
        <f>+IF(ISNUMBER(DATA!AA482),DATA!AA482,"n/a")</f>
        <v>-4.3926769854394303E-2</v>
      </c>
      <c r="K527" s="76">
        <f>+IF(ISNUMBER(DATA!AJ482),DATA!AJ482,"n/a")</f>
        <v>18799431.539999999</v>
      </c>
      <c r="L527" s="77">
        <f>+IF(ISNUMBER(DATA!AK482),DATA!AK482,"n/a")</f>
        <v>-5.8184273403882499E-2</v>
      </c>
      <c r="R527" s="66"/>
      <c r="S527" s="66"/>
      <c r="T527" s="66"/>
      <c r="U527" s="66"/>
      <c r="V527" s="66"/>
      <c r="W527" s="66"/>
      <c r="X527" s="66"/>
      <c r="Y527" s="66"/>
    </row>
    <row r="528" spans="1:25" x14ac:dyDescent="0.2">
      <c r="A528" s="66" t="s">
        <v>11</v>
      </c>
      <c r="B528" s="66" t="s">
        <v>24</v>
      </c>
      <c r="C528" s="66" t="s">
        <v>0</v>
      </c>
      <c r="D528" s="66" t="s">
        <v>320</v>
      </c>
      <c r="E528" s="76">
        <f>+IF(ISNUMBER(DATA!F483),DATA!F483,"n/a")</f>
        <v>2566750.62</v>
      </c>
      <c r="F528" s="77">
        <f>+IF(ISNUMBER(DATA!G483),DATA!G483,"n/a")</f>
        <v>0.26494643192788597</v>
      </c>
      <c r="G528" s="76">
        <f>+IF(ISNUMBER(DATA!P483),DATA!P483,"n/a")</f>
        <v>7699077.3899999997</v>
      </c>
      <c r="H528" s="77">
        <f>+IF(ISNUMBER(DATA!Q483),DATA!Q483,"n/a")</f>
        <v>0.18967032726251601</v>
      </c>
      <c r="I528" s="76">
        <f>+IF(ISNUMBER(DATA!Z483),DATA!Z483,"n/a")</f>
        <v>14553837.449999999</v>
      </c>
      <c r="J528" s="77">
        <f>+IF(ISNUMBER(DATA!AA483),DATA!AA483,"n/a")</f>
        <v>0.17145214747969101</v>
      </c>
      <c r="K528" s="76">
        <f>+IF(ISNUMBER(DATA!AJ483),DATA!AJ483,"n/a")</f>
        <v>27991952.120000001</v>
      </c>
      <c r="L528" s="77">
        <f>+IF(ISNUMBER(DATA!AK483),DATA!AK483,"n/a")</f>
        <v>0.22051752010049</v>
      </c>
      <c r="R528" s="66"/>
      <c r="S528" s="66"/>
      <c r="T528" s="66"/>
      <c r="U528" s="66"/>
      <c r="V528" s="66"/>
      <c r="W528" s="66"/>
      <c r="X528" s="66"/>
      <c r="Y528" s="66"/>
    </row>
    <row r="529" spans="1:25" x14ac:dyDescent="0.2">
      <c r="A529" s="66" t="s">
        <v>11</v>
      </c>
      <c r="B529" s="66" t="s">
        <v>24</v>
      </c>
      <c r="C529" s="66" t="s">
        <v>0</v>
      </c>
      <c r="D529" s="66" t="s">
        <v>321</v>
      </c>
      <c r="E529" s="76">
        <f>+IF(ISNUMBER(DATA!F484),DATA!F484,"n/a")</f>
        <v>1505733.74</v>
      </c>
      <c r="F529" s="77">
        <f>+IF(ISNUMBER(DATA!G484),DATA!G484,"n/a")</f>
        <v>8.5385971203654903E-2</v>
      </c>
      <c r="G529" s="76">
        <f>+IF(ISNUMBER(DATA!P484),DATA!P484,"n/a")</f>
        <v>4970520.37</v>
      </c>
      <c r="H529" s="77">
        <f>+IF(ISNUMBER(DATA!Q484),DATA!Q484,"n/a")</f>
        <v>9.5192537815864994E-2</v>
      </c>
      <c r="I529" s="76">
        <f>+IF(ISNUMBER(DATA!Z484),DATA!Z484,"n/a")</f>
        <v>9552861.0600000005</v>
      </c>
      <c r="J529" s="77">
        <f>+IF(ISNUMBER(DATA!AA484),DATA!AA484,"n/a")</f>
        <v>6.9288330548714305E-2</v>
      </c>
      <c r="K529" s="76">
        <f>+IF(ISNUMBER(DATA!AJ484),DATA!AJ484,"n/a")</f>
        <v>18544040.699999999</v>
      </c>
      <c r="L529" s="77">
        <f>+IF(ISNUMBER(DATA!AK484),DATA!AK484,"n/a")</f>
        <v>8.4598089841666696E-2</v>
      </c>
      <c r="R529" s="66"/>
      <c r="S529" s="66"/>
      <c r="T529" s="66"/>
      <c r="U529" s="66"/>
      <c r="V529" s="66"/>
      <c r="W529" s="66"/>
      <c r="X529" s="66"/>
      <c r="Y529" s="66"/>
    </row>
    <row r="530" spans="1:25" x14ac:dyDescent="0.2">
      <c r="A530" s="66" t="s">
        <v>11</v>
      </c>
      <c r="B530" s="66" t="s">
        <v>24</v>
      </c>
      <c r="C530" s="66" t="s">
        <v>0</v>
      </c>
      <c r="D530" s="66" t="s">
        <v>322</v>
      </c>
      <c r="E530" s="76">
        <f>+IF(ISNUMBER(DATA!F485),DATA!F485,"n/a")</f>
        <v>2890956.52</v>
      </c>
      <c r="F530" s="77">
        <f>+IF(ISNUMBER(DATA!G485),DATA!G485,"n/a")</f>
        <v>8.0861379391138397E-2</v>
      </c>
      <c r="G530" s="76">
        <f>+IF(ISNUMBER(DATA!P485),DATA!P485,"n/a")</f>
        <v>9220113.7599999998</v>
      </c>
      <c r="H530" s="77">
        <f>+IF(ISNUMBER(DATA!Q485),DATA!Q485,"n/a")</f>
        <v>3.6509816374433797E-2</v>
      </c>
      <c r="I530" s="76">
        <f>+IF(ISNUMBER(DATA!Z485),DATA!Z485,"n/a")</f>
        <v>18141647.579999998</v>
      </c>
      <c r="J530" s="77">
        <f>+IF(ISNUMBER(DATA!AA485),DATA!AA485,"n/a")</f>
        <v>-2.5595006050218298E-2</v>
      </c>
      <c r="K530" s="76">
        <f>+IF(ISNUMBER(DATA!AJ485),DATA!AJ485,"n/a")</f>
        <v>36820778.399999999</v>
      </c>
      <c r="L530" s="77">
        <f>+IF(ISNUMBER(DATA!AK485),DATA!AK485,"n/a")</f>
        <v>-4.7191860668647202E-2</v>
      </c>
      <c r="R530" s="66"/>
      <c r="S530" s="66"/>
      <c r="T530" s="66"/>
      <c r="U530" s="66"/>
      <c r="V530" s="66"/>
      <c r="W530" s="66"/>
      <c r="X530" s="66"/>
      <c r="Y530" s="66"/>
    </row>
    <row r="531" spans="1:25" x14ac:dyDescent="0.2">
      <c r="A531" s="66" t="s">
        <v>11</v>
      </c>
      <c r="B531" s="66" t="s">
        <v>24</v>
      </c>
      <c r="C531" s="66" t="s">
        <v>0</v>
      </c>
      <c r="D531" s="66" t="s">
        <v>323</v>
      </c>
      <c r="E531" s="76">
        <f>+IF(ISNUMBER(DATA!F486),DATA!F486,"n/a")</f>
        <v>1565243.88</v>
      </c>
      <c r="F531" s="77">
        <f>+IF(ISNUMBER(DATA!G486),DATA!G486,"n/a")</f>
        <v>0.48827100940568102</v>
      </c>
      <c r="G531" s="76">
        <f>+IF(ISNUMBER(DATA!P486),DATA!P486,"n/a")</f>
        <v>4334019.09</v>
      </c>
      <c r="H531" s="77">
        <f>+IF(ISNUMBER(DATA!Q486),DATA!Q486,"n/a")</f>
        <v>0.34475258335405501</v>
      </c>
      <c r="I531" s="76">
        <f>+IF(ISNUMBER(DATA!Z486),DATA!Z486,"n/a")</f>
        <v>8247033.4299999997</v>
      </c>
      <c r="J531" s="77">
        <f>+IF(ISNUMBER(DATA!AA486),DATA!AA486,"n/a")</f>
        <v>0.32033009316057398</v>
      </c>
      <c r="K531" s="76">
        <f>+IF(ISNUMBER(DATA!AJ486),DATA!AJ486,"n/a")</f>
        <v>15724045.630000001</v>
      </c>
      <c r="L531" s="77">
        <f>+IF(ISNUMBER(DATA!AK486),DATA!AK486,"n/a")</f>
        <v>0.32843557270026602</v>
      </c>
      <c r="R531" s="66"/>
      <c r="S531" s="66"/>
      <c r="T531" s="66"/>
      <c r="U531" s="66"/>
      <c r="V531" s="66"/>
      <c r="W531" s="66"/>
      <c r="X531" s="66"/>
      <c r="Y531" s="66"/>
    </row>
    <row r="532" spans="1:25" x14ac:dyDescent="0.2">
      <c r="A532" s="66" t="s">
        <v>11</v>
      </c>
      <c r="B532" s="66" t="s">
        <v>24</v>
      </c>
      <c r="C532" s="66" t="s">
        <v>0</v>
      </c>
      <c r="D532" s="66" t="s">
        <v>324</v>
      </c>
      <c r="E532" s="76">
        <f>+IF(ISNUMBER(DATA!F487),DATA!F487,"n/a")</f>
        <v>1378610.49</v>
      </c>
      <c r="F532" s="77">
        <f>+IF(ISNUMBER(DATA!G487),DATA!G487,"n/a")</f>
        <v>9.8776997022756205E-2</v>
      </c>
      <c r="G532" s="76">
        <f>+IF(ISNUMBER(DATA!P487),DATA!P487,"n/a")</f>
        <v>4363431.43</v>
      </c>
      <c r="H532" s="77">
        <f>+IF(ISNUMBER(DATA!Q487),DATA!Q487,"n/a")</f>
        <v>9.2250520603790506E-2</v>
      </c>
      <c r="I532" s="76">
        <f>+IF(ISNUMBER(DATA!Z487),DATA!Z487,"n/a")</f>
        <v>8299356.9100000001</v>
      </c>
      <c r="J532" s="77">
        <f>+IF(ISNUMBER(DATA!AA487),DATA!AA487,"n/a")</f>
        <v>0.12755525466185799</v>
      </c>
      <c r="K532" s="76">
        <f>+IF(ISNUMBER(DATA!AJ487),DATA!AJ487,"n/a")</f>
        <v>15747172.859999999</v>
      </c>
      <c r="L532" s="77">
        <f>+IF(ISNUMBER(DATA!AK487),DATA!AK487,"n/a")</f>
        <v>0.19528627170726701</v>
      </c>
      <c r="R532" s="66"/>
      <c r="S532" s="66"/>
      <c r="T532" s="66"/>
      <c r="U532" s="66"/>
      <c r="V532" s="66"/>
      <c r="W532" s="66"/>
      <c r="X532" s="66"/>
      <c r="Y532" s="66"/>
    </row>
    <row r="533" spans="1:25" x14ac:dyDescent="0.2">
      <c r="A533" s="66" t="s">
        <v>11</v>
      </c>
      <c r="B533" s="66" t="s">
        <v>24</v>
      </c>
      <c r="C533" s="66" t="s">
        <v>0</v>
      </c>
      <c r="D533" s="66" t="s">
        <v>325</v>
      </c>
      <c r="E533" s="76">
        <f>+IF(ISNUMBER(DATA!F488),DATA!F488,"n/a")</f>
        <v>1980061.41</v>
      </c>
      <c r="F533" s="77">
        <f>+IF(ISNUMBER(DATA!G488),DATA!G488,"n/a")</f>
        <v>0.117489583330688</v>
      </c>
      <c r="G533" s="76">
        <f>+IF(ISNUMBER(DATA!P488),DATA!P488,"n/a")</f>
        <v>6743802.7599999998</v>
      </c>
      <c r="H533" s="77">
        <f>+IF(ISNUMBER(DATA!Q488),DATA!Q488,"n/a")</f>
        <v>0.113638837323284</v>
      </c>
      <c r="I533" s="76">
        <f>+IF(ISNUMBER(DATA!Z488),DATA!Z488,"n/a")</f>
        <v>12757983.449999999</v>
      </c>
      <c r="J533" s="77">
        <f>+IF(ISNUMBER(DATA!AA488),DATA!AA488,"n/a")</f>
        <v>0.10343431549799199</v>
      </c>
      <c r="K533" s="76">
        <f>+IF(ISNUMBER(DATA!AJ488),DATA!AJ488,"n/a")</f>
        <v>23871796.57</v>
      </c>
      <c r="L533" s="77">
        <f>+IF(ISNUMBER(DATA!AK488),DATA!AK488,"n/a")</f>
        <v>0.115350074678468</v>
      </c>
      <c r="R533" s="66"/>
      <c r="S533" s="66"/>
      <c r="T533" s="66"/>
      <c r="U533" s="66"/>
      <c r="V533" s="66"/>
      <c r="W533" s="66"/>
      <c r="X533" s="66"/>
      <c r="Y533" s="66"/>
    </row>
    <row r="534" spans="1:25" x14ac:dyDescent="0.2">
      <c r="A534" s="66" t="s">
        <v>11</v>
      </c>
      <c r="B534" s="66" t="s">
        <v>24</v>
      </c>
      <c r="C534" s="66" t="s">
        <v>0</v>
      </c>
      <c r="D534" s="66" t="s">
        <v>326</v>
      </c>
      <c r="E534" s="76">
        <f>+IF(ISNUMBER(DATA!F489),DATA!F489,"n/a")</f>
        <v>2121125.88</v>
      </c>
      <c r="F534" s="77">
        <f>+IF(ISNUMBER(DATA!G489),DATA!G489,"n/a")</f>
        <v>0.114852898134888</v>
      </c>
      <c r="G534" s="76">
        <f>+IF(ISNUMBER(DATA!P489),DATA!P489,"n/a")</f>
        <v>6962735.9900000002</v>
      </c>
      <c r="H534" s="77">
        <f>+IF(ISNUMBER(DATA!Q489),DATA!Q489,"n/a")</f>
        <v>0.121220205337777</v>
      </c>
      <c r="I534" s="76">
        <f>+IF(ISNUMBER(DATA!Z489),DATA!Z489,"n/a")</f>
        <v>13828017.35</v>
      </c>
      <c r="J534" s="77">
        <f>+IF(ISNUMBER(DATA!AA489),DATA!AA489,"n/a")</f>
        <v>0.14577180400220099</v>
      </c>
      <c r="K534" s="76">
        <f>+IF(ISNUMBER(DATA!AJ489),DATA!AJ489,"n/a")</f>
        <v>26062851.699999999</v>
      </c>
      <c r="L534" s="77">
        <f>+IF(ISNUMBER(DATA!AK489),DATA!AK489,"n/a")</f>
        <v>0.16306799912870501</v>
      </c>
      <c r="R534" s="66"/>
      <c r="S534" s="66"/>
      <c r="T534" s="66"/>
      <c r="U534" s="66"/>
      <c r="V534" s="66"/>
      <c r="W534" s="66"/>
      <c r="X534" s="66"/>
      <c r="Y534" s="66"/>
    </row>
    <row r="535" spans="1:25" x14ac:dyDescent="0.2">
      <c r="A535" s="66" t="s">
        <v>11</v>
      </c>
      <c r="B535" s="66" t="s">
        <v>24</v>
      </c>
      <c r="C535" s="66" t="s">
        <v>0</v>
      </c>
      <c r="D535" s="66" t="s">
        <v>327</v>
      </c>
      <c r="E535" s="76">
        <f>+IF(ISNUMBER(DATA!F490),DATA!F490,"n/a")</f>
        <v>15507343.859999999</v>
      </c>
      <c r="F535" s="77">
        <f>+IF(ISNUMBER(DATA!G490),DATA!G490,"n/a")</f>
        <v>0.140174644678079</v>
      </c>
      <c r="G535" s="76">
        <f>+IF(ISNUMBER(DATA!P490),DATA!P490,"n/a")</f>
        <v>49152044.289999999</v>
      </c>
      <c r="H535" s="77">
        <f>+IF(ISNUMBER(DATA!Q490),DATA!Q490,"n/a")</f>
        <v>0.107064086663495</v>
      </c>
      <c r="I535" s="76">
        <f>+IF(ISNUMBER(DATA!Z490),DATA!Z490,"n/a")</f>
        <v>94993077.519999996</v>
      </c>
      <c r="J535" s="77">
        <f>+IF(ISNUMBER(DATA!AA490),DATA!AA490,"n/a")</f>
        <v>8.8530666339694197E-2</v>
      </c>
      <c r="K535" s="76">
        <f>+IF(ISNUMBER(DATA!AJ490),DATA!AJ490,"n/a")</f>
        <v>183562069.78</v>
      </c>
      <c r="L535" s="77">
        <f>+IF(ISNUMBER(DATA!AK490),DATA!AK490,"n/a")</f>
        <v>9.6154647776911795E-2</v>
      </c>
      <c r="R535" s="66"/>
      <c r="S535" s="66"/>
      <c r="T535" s="66"/>
      <c r="U535" s="66"/>
      <c r="V535" s="66"/>
      <c r="W535" s="66"/>
      <c r="X535" s="66"/>
      <c r="Y535" s="66"/>
    </row>
    <row r="536" spans="1:25" x14ac:dyDescent="0.2">
      <c r="E536" s="90"/>
      <c r="F536" s="77"/>
      <c r="G536" s="91"/>
      <c r="H536" s="77"/>
      <c r="I536" s="91"/>
      <c r="J536" s="82"/>
      <c r="K536" s="91"/>
      <c r="L536" s="77"/>
      <c r="R536" s="66"/>
      <c r="S536" s="66"/>
      <c r="T536" s="66"/>
      <c r="U536" s="66"/>
      <c r="V536" s="66"/>
      <c r="W536" s="66"/>
      <c r="X536" s="66"/>
      <c r="Y536" s="66"/>
    </row>
    <row r="537" spans="1:25" x14ac:dyDescent="0.2">
      <c r="A537" s="66" t="s">
        <v>11</v>
      </c>
      <c r="B537" s="66" t="s">
        <v>24</v>
      </c>
      <c r="C537" s="66" t="s">
        <v>9</v>
      </c>
      <c r="D537" s="66" t="s">
        <v>319</v>
      </c>
      <c r="E537" s="86">
        <f>+IF(ISNUMBER(DATA!H482),DATA!H482,"n/a")</f>
        <v>285480.75</v>
      </c>
      <c r="F537" s="77">
        <f>+IF(ISNUMBER(DATA!I482),DATA!I482,"n/a")</f>
        <v>-2.5242264277337498E-4</v>
      </c>
      <c r="G537" s="86">
        <f>+IF(ISNUMBER(DATA!R482),DATA!R482,"n/a")</f>
        <v>920562.67</v>
      </c>
      <c r="H537" s="77">
        <f>+IF(ISNUMBER(DATA!S482),DATA!S482,"n/a")</f>
        <v>-2.2725048179931401E-2</v>
      </c>
      <c r="I537" s="86">
        <f>+IF(ISNUMBER(DATA!AB482),DATA!AB482,"n/a")</f>
        <v>1802205.49</v>
      </c>
      <c r="J537" s="77">
        <f>+IF(ISNUMBER(DATA!AC482),DATA!AC482,"n/a")</f>
        <v>-5.7771885741799797E-2</v>
      </c>
      <c r="K537" s="86">
        <f>+IF(ISNUMBER(DATA!AL482),DATA!AL482,"n/a")</f>
        <v>3525792.65</v>
      </c>
      <c r="L537" s="77">
        <f>+IF(ISNUMBER(DATA!AM482),DATA!AM482,"n/a")</f>
        <v>-9.7940054141158403E-2</v>
      </c>
      <c r="R537" s="66"/>
      <c r="S537" s="66"/>
      <c r="T537" s="66"/>
      <c r="U537" s="66"/>
      <c r="V537" s="66"/>
      <c r="W537" s="66"/>
      <c r="X537" s="66"/>
      <c r="Y537" s="66"/>
    </row>
    <row r="538" spans="1:25" x14ac:dyDescent="0.2">
      <c r="A538" s="66" t="s">
        <v>11</v>
      </c>
      <c r="B538" s="66" t="s">
        <v>24</v>
      </c>
      <c r="C538" s="66" t="s">
        <v>9</v>
      </c>
      <c r="D538" s="66" t="s">
        <v>320</v>
      </c>
      <c r="E538" s="86">
        <f>+IF(ISNUMBER(DATA!H483),DATA!H483,"n/a")</f>
        <v>649199.85</v>
      </c>
      <c r="F538" s="77">
        <f>+IF(ISNUMBER(DATA!I483),DATA!I483,"n/a")</f>
        <v>0.29434175738275897</v>
      </c>
      <c r="G538" s="86">
        <f>+IF(ISNUMBER(DATA!R483),DATA!R483,"n/a")</f>
        <v>2076877.21</v>
      </c>
      <c r="H538" s="77">
        <f>+IF(ISNUMBER(DATA!S483),DATA!S483,"n/a")</f>
        <v>0.218259421421024</v>
      </c>
      <c r="I538" s="86">
        <f>+IF(ISNUMBER(DATA!AB483),DATA!AB483,"n/a")</f>
        <v>3854502.17</v>
      </c>
      <c r="J538" s="77">
        <f>+IF(ISNUMBER(DATA!AC483),DATA!AC483,"n/a")</f>
        <v>0.20234292006080701</v>
      </c>
      <c r="K538" s="86">
        <f>+IF(ISNUMBER(DATA!AL483),DATA!AL483,"n/a")</f>
        <v>7265247.04</v>
      </c>
      <c r="L538" s="77">
        <f>+IF(ISNUMBER(DATA!AM483),DATA!AM483,"n/a")</f>
        <v>0.193040766266803</v>
      </c>
      <c r="R538" s="66"/>
      <c r="S538" s="66"/>
      <c r="T538" s="66"/>
      <c r="U538" s="66"/>
      <c r="V538" s="66"/>
      <c r="W538" s="66"/>
      <c r="X538" s="66"/>
      <c r="Y538" s="66"/>
    </row>
    <row r="539" spans="1:25" x14ac:dyDescent="0.2">
      <c r="A539" s="66" t="s">
        <v>11</v>
      </c>
      <c r="B539" s="66" t="s">
        <v>24</v>
      </c>
      <c r="C539" s="66" t="s">
        <v>9</v>
      </c>
      <c r="D539" s="66" t="s">
        <v>321</v>
      </c>
      <c r="E539" s="86">
        <f>+IF(ISNUMBER(DATA!H484),DATA!H484,"n/a")</f>
        <v>317713.53000000003</v>
      </c>
      <c r="F539" s="77">
        <f>+IF(ISNUMBER(DATA!I484),DATA!I484,"n/a")</f>
        <v>0.10020307353244</v>
      </c>
      <c r="G539" s="86">
        <f>+IF(ISNUMBER(DATA!R484),DATA!R484,"n/a")</f>
        <v>1068003.43</v>
      </c>
      <c r="H539" s="77">
        <f>+IF(ISNUMBER(DATA!S484),DATA!S484,"n/a")</f>
        <v>0.105575106470526</v>
      </c>
      <c r="I539" s="86">
        <f>+IF(ISNUMBER(DATA!AB484),DATA!AB484,"n/a")</f>
        <v>2060691.63</v>
      </c>
      <c r="J539" s="77">
        <f>+IF(ISNUMBER(DATA!AC484),DATA!AC484,"n/a")</f>
        <v>6.3025751280522499E-2</v>
      </c>
      <c r="K539" s="86">
        <f>+IF(ISNUMBER(DATA!AL484),DATA!AL484,"n/a")</f>
        <v>3909658.63</v>
      </c>
      <c r="L539" s="77">
        <f>+IF(ISNUMBER(DATA!AM484),DATA!AM484,"n/a")</f>
        <v>6.42587748325434E-2</v>
      </c>
      <c r="R539" s="66"/>
      <c r="S539" s="66"/>
      <c r="T539" s="66"/>
      <c r="U539" s="66"/>
      <c r="V539" s="66"/>
      <c r="W539" s="66"/>
      <c r="X539" s="66"/>
      <c r="Y539" s="66"/>
    </row>
    <row r="540" spans="1:25" x14ac:dyDescent="0.2">
      <c r="A540" s="66" t="s">
        <v>11</v>
      </c>
      <c r="B540" s="66" t="s">
        <v>24</v>
      </c>
      <c r="C540" s="66" t="s">
        <v>9</v>
      </c>
      <c r="D540" s="66" t="s">
        <v>322</v>
      </c>
      <c r="E540" s="86">
        <f>+IF(ISNUMBER(DATA!H485),DATA!H485,"n/a")</f>
        <v>732294.73</v>
      </c>
      <c r="F540" s="77">
        <f>+IF(ISNUMBER(DATA!I485),DATA!I485,"n/a")</f>
        <v>6.7035443258717797E-2</v>
      </c>
      <c r="G540" s="86">
        <f>+IF(ISNUMBER(DATA!R485),DATA!R485,"n/a")</f>
        <v>2411953.4900000002</v>
      </c>
      <c r="H540" s="77">
        <f>+IF(ISNUMBER(DATA!S485),DATA!S485,"n/a")</f>
        <v>4.06875741380145E-2</v>
      </c>
      <c r="I540" s="86">
        <f>+IF(ISNUMBER(DATA!AB485),DATA!AB485,"n/a")</f>
        <v>4761392.46</v>
      </c>
      <c r="J540" s="77">
        <f>+IF(ISNUMBER(DATA!AC485),DATA!AC485,"n/a")</f>
        <v>6.7010337756005104E-3</v>
      </c>
      <c r="K540" s="86">
        <f>+IF(ISNUMBER(DATA!AL485),DATA!AL485,"n/a")</f>
        <v>9617014.9499999993</v>
      </c>
      <c r="L540" s="77">
        <f>+IF(ISNUMBER(DATA!AM485),DATA!AM485,"n/a")</f>
        <v>-1.06248856142897E-2</v>
      </c>
      <c r="R540" s="66"/>
      <c r="S540" s="66"/>
      <c r="T540" s="66"/>
      <c r="U540" s="66"/>
      <c r="V540" s="66"/>
      <c r="W540" s="66"/>
      <c r="X540" s="66"/>
      <c r="Y540" s="66"/>
    </row>
    <row r="541" spans="1:25" x14ac:dyDescent="0.2">
      <c r="A541" s="66" t="s">
        <v>11</v>
      </c>
      <c r="B541" s="66" t="s">
        <v>24</v>
      </c>
      <c r="C541" s="66" t="s">
        <v>9</v>
      </c>
      <c r="D541" s="66" t="s">
        <v>323</v>
      </c>
      <c r="E541" s="86">
        <f>+IF(ISNUMBER(DATA!H486),DATA!H486,"n/a")</f>
        <v>364125.99</v>
      </c>
      <c r="F541" s="77">
        <f>+IF(ISNUMBER(DATA!I486),DATA!I486,"n/a")</f>
        <v>0.59671683899468098</v>
      </c>
      <c r="G541" s="86">
        <f>+IF(ISNUMBER(DATA!R486),DATA!R486,"n/a")</f>
        <v>960336.39</v>
      </c>
      <c r="H541" s="77">
        <f>+IF(ISNUMBER(DATA!S486),DATA!S486,"n/a")</f>
        <v>0.36722772132179798</v>
      </c>
      <c r="I541" s="86">
        <f>+IF(ISNUMBER(DATA!AB486),DATA!AB486,"n/a")</f>
        <v>1800138.41</v>
      </c>
      <c r="J541" s="77">
        <f>+IF(ISNUMBER(DATA!AC486),DATA!AC486,"n/a")</f>
        <v>0.32188693457384498</v>
      </c>
      <c r="K541" s="86">
        <f>+IF(ISNUMBER(DATA!AL486),DATA!AL486,"n/a")</f>
        <v>3378613.37</v>
      </c>
      <c r="L541" s="77">
        <f>+IF(ISNUMBER(DATA!AM486),DATA!AM486,"n/a")</f>
        <v>0.30297404132799299</v>
      </c>
      <c r="R541" s="66"/>
      <c r="S541" s="66"/>
      <c r="T541" s="66"/>
      <c r="U541" s="66"/>
      <c r="V541" s="66"/>
      <c r="W541" s="66"/>
      <c r="X541" s="66"/>
      <c r="Y541" s="66"/>
    </row>
    <row r="542" spans="1:25" x14ac:dyDescent="0.2">
      <c r="A542" s="66" t="s">
        <v>11</v>
      </c>
      <c r="B542" s="66" t="s">
        <v>24</v>
      </c>
      <c r="C542" s="66" t="s">
        <v>9</v>
      </c>
      <c r="D542" s="66" t="s">
        <v>324</v>
      </c>
      <c r="E542" s="86">
        <f>+IF(ISNUMBER(DATA!H487),DATA!H487,"n/a")</f>
        <v>294629.93</v>
      </c>
      <c r="F542" s="77">
        <f>+IF(ISNUMBER(DATA!I487),DATA!I487,"n/a")</f>
        <v>6.0624707849355301E-2</v>
      </c>
      <c r="G542" s="86">
        <f>+IF(ISNUMBER(DATA!R487),DATA!R487,"n/a")</f>
        <v>938174.62</v>
      </c>
      <c r="H542" s="77">
        <f>+IF(ISNUMBER(DATA!S487),DATA!S487,"n/a")</f>
        <v>7.1418617867310394E-2</v>
      </c>
      <c r="I542" s="86">
        <f>+IF(ISNUMBER(DATA!AB487),DATA!AB487,"n/a")</f>
        <v>1787402.47</v>
      </c>
      <c r="J542" s="77">
        <f>+IF(ISNUMBER(DATA!AC487),DATA!AC487,"n/a")</f>
        <v>0.102763857790622</v>
      </c>
      <c r="K542" s="86">
        <f>+IF(ISNUMBER(DATA!AL487),DATA!AL487,"n/a")</f>
        <v>3408813.72</v>
      </c>
      <c r="L542" s="77">
        <f>+IF(ISNUMBER(DATA!AM487),DATA!AM487,"n/a")</f>
        <v>0.21587586063007</v>
      </c>
      <c r="R542" s="66"/>
      <c r="S542" s="66"/>
      <c r="T542" s="66"/>
      <c r="U542" s="66"/>
      <c r="V542" s="66"/>
      <c r="W542" s="66"/>
      <c r="X542" s="66"/>
      <c r="Y542" s="66"/>
    </row>
    <row r="543" spans="1:25" x14ac:dyDescent="0.2">
      <c r="A543" s="66" t="s">
        <v>11</v>
      </c>
      <c r="B543" s="66" t="s">
        <v>24</v>
      </c>
      <c r="C543" s="66" t="s">
        <v>9</v>
      </c>
      <c r="D543" s="66" t="s">
        <v>325</v>
      </c>
      <c r="E543" s="86">
        <f>+IF(ISNUMBER(DATA!H488),DATA!H488,"n/a")</f>
        <v>427260.77</v>
      </c>
      <c r="F543" s="77">
        <f>+IF(ISNUMBER(DATA!I488),DATA!I488,"n/a")</f>
        <v>0.16868894677343399</v>
      </c>
      <c r="G543" s="86">
        <f>+IF(ISNUMBER(DATA!R488),DATA!R488,"n/a")</f>
        <v>1448099.39</v>
      </c>
      <c r="H543" s="77">
        <f>+IF(ISNUMBER(DATA!S488),DATA!S488,"n/a")</f>
        <v>0.16221509445888899</v>
      </c>
      <c r="I543" s="86">
        <f>+IF(ISNUMBER(DATA!AB488),DATA!AB488,"n/a")</f>
        <v>2731845.19</v>
      </c>
      <c r="J543" s="77">
        <f>+IF(ISNUMBER(DATA!AC488),DATA!AC488,"n/a")</f>
        <v>0.12912596221749501</v>
      </c>
      <c r="K543" s="86">
        <f>+IF(ISNUMBER(DATA!AL488),DATA!AL488,"n/a")</f>
        <v>5026388.25</v>
      </c>
      <c r="L543" s="77">
        <f>+IF(ISNUMBER(DATA!AM488),DATA!AM488,"n/a")</f>
        <v>0.15499334335411399</v>
      </c>
      <c r="R543" s="66"/>
      <c r="S543" s="66"/>
      <c r="T543" s="66"/>
      <c r="U543" s="66"/>
      <c r="V543" s="66"/>
      <c r="W543" s="66"/>
      <c r="X543" s="66"/>
      <c r="Y543" s="66"/>
    </row>
    <row r="544" spans="1:25" x14ac:dyDescent="0.2">
      <c r="A544" s="66" t="s">
        <v>11</v>
      </c>
      <c r="B544" s="66" t="s">
        <v>24</v>
      </c>
      <c r="C544" s="66" t="s">
        <v>9</v>
      </c>
      <c r="D544" s="66" t="s">
        <v>326</v>
      </c>
      <c r="E544" s="86">
        <f>+IF(ISNUMBER(DATA!H489),DATA!H489,"n/a")</f>
        <v>527739.96</v>
      </c>
      <c r="F544" s="77">
        <f>+IF(ISNUMBER(DATA!I489),DATA!I489,"n/a")</f>
        <v>9.8223389317328394E-2</v>
      </c>
      <c r="G544" s="86">
        <f>+IF(ISNUMBER(DATA!R489),DATA!R489,"n/a")</f>
        <v>1723522.14</v>
      </c>
      <c r="H544" s="77">
        <f>+IF(ISNUMBER(DATA!S489),DATA!S489,"n/a")</f>
        <v>0.10082085946658199</v>
      </c>
      <c r="I544" s="86">
        <f>+IF(ISNUMBER(DATA!AB489),DATA!AB489,"n/a")</f>
        <v>3405648</v>
      </c>
      <c r="J544" s="77">
        <f>+IF(ISNUMBER(DATA!AC489),DATA!AC489,"n/a")</f>
        <v>0.112007607989172</v>
      </c>
      <c r="K544" s="86">
        <f>+IF(ISNUMBER(DATA!AL489),DATA!AL489,"n/a")</f>
        <v>6441084.8200000003</v>
      </c>
      <c r="L544" s="77">
        <f>+IF(ISNUMBER(DATA!AM489),DATA!AM489,"n/a")</f>
        <v>0.14744066960556201</v>
      </c>
      <c r="R544" s="66"/>
      <c r="S544" s="66"/>
      <c r="T544" s="66"/>
      <c r="U544" s="66"/>
      <c r="V544" s="66"/>
      <c r="W544" s="66"/>
      <c r="X544" s="66"/>
      <c r="Y544" s="66"/>
    </row>
    <row r="545" spans="1:25" x14ac:dyDescent="0.2">
      <c r="A545" s="66" t="s">
        <v>11</v>
      </c>
      <c r="B545" s="66" t="s">
        <v>24</v>
      </c>
      <c r="C545" s="66" t="s">
        <v>9</v>
      </c>
      <c r="D545" s="66" t="s">
        <v>327</v>
      </c>
      <c r="E545" s="86">
        <f>+IF(ISNUMBER(DATA!H490),DATA!H490,"n/a")</f>
        <v>3598445.44</v>
      </c>
      <c r="F545" s="77">
        <f>+IF(ISNUMBER(DATA!I490),DATA!I490,"n/a")</f>
        <v>0.15551384146746799</v>
      </c>
      <c r="G545" s="86">
        <f>+IF(ISNUMBER(DATA!R490),DATA!R490,"n/a")</f>
        <v>11547529.279999999</v>
      </c>
      <c r="H545" s="77">
        <f>+IF(ISNUMBER(DATA!S490),DATA!S490,"n/a")</f>
        <v>0.11893408668302401</v>
      </c>
      <c r="I545" s="86">
        <f>+IF(ISNUMBER(DATA!AB490),DATA!AB490,"n/a")</f>
        <v>22203825.120000001</v>
      </c>
      <c r="J545" s="77">
        <f>+IF(ISNUMBER(DATA!AC490),DATA!AC490,"n/a")</f>
        <v>9.6408103063461897E-2</v>
      </c>
      <c r="K545" s="86">
        <f>+IF(ISNUMBER(DATA!AL490),DATA!AL490,"n/a")</f>
        <v>42572611.5</v>
      </c>
      <c r="L545" s="77">
        <f>+IF(ISNUMBER(DATA!AM490),DATA!AM490,"n/a")</f>
        <v>9.8532413282938297E-2</v>
      </c>
      <c r="R545" s="66"/>
      <c r="S545" s="66"/>
      <c r="T545" s="66"/>
      <c r="U545" s="66"/>
      <c r="V545" s="66"/>
      <c r="W545" s="66"/>
      <c r="X545" s="66"/>
      <c r="Y545" s="66"/>
    </row>
    <row r="546" spans="1:25" x14ac:dyDescent="0.2">
      <c r="E546" s="90"/>
      <c r="F546" s="77"/>
      <c r="G546" s="91"/>
      <c r="H546" s="77"/>
      <c r="I546" s="91"/>
      <c r="J546" s="82"/>
      <c r="K546" s="91"/>
      <c r="L546" s="77"/>
      <c r="R546" s="66"/>
      <c r="S546" s="66"/>
      <c r="T546" s="66"/>
      <c r="U546" s="66"/>
      <c r="V546" s="66"/>
      <c r="W546" s="66"/>
      <c r="X546" s="66"/>
      <c r="Y546" s="66"/>
    </row>
    <row r="547" spans="1:25" x14ac:dyDescent="0.2">
      <c r="A547" s="66" t="s">
        <v>11</v>
      </c>
      <c r="B547" s="66" t="s">
        <v>24</v>
      </c>
      <c r="C547" s="66" t="s">
        <v>25</v>
      </c>
      <c r="D547" s="66" t="s">
        <v>319</v>
      </c>
      <c r="E547" s="86">
        <f>+IF(ISNUMBER(DATA!J482),DATA!J482,"n/a")</f>
        <v>571409.09</v>
      </c>
      <c r="F547" s="77">
        <f>+IF(ISNUMBER(DATA!K482),DATA!K482,"n/a")</f>
        <v>-7.4992538559230703E-3</v>
      </c>
      <c r="G547" s="86">
        <f>+IF(ISNUMBER(DATA!T482),DATA!T482,"n/a")</f>
        <v>1843635.22</v>
      </c>
      <c r="H547" s="77">
        <f>+IF(ISNUMBER(DATA!U482),DATA!U482,"n/a")</f>
        <v>-2.9353753958712901E-2</v>
      </c>
      <c r="I547" s="86">
        <f>+IF(ISNUMBER(DATA!AD482),DATA!AD482,"n/a")</f>
        <v>3607455.17</v>
      </c>
      <c r="J547" s="77">
        <f>+IF(ISNUMBER(DATA!AE482),DATA!AE482,"n/a")</f>
        <v>-5.6624225378183797E-2</v>
      </c>
      <c r="K547" s="86">
        <f>+IF(ISNUMBER(DATA!AN482),DATA!AN482,"n/a")</f>
        <v>7135063.0199999996</v>
      </c>
      <c r="L547" s="77">
        <f>+IF(ISNUMBER(DATA!AO482),DATA!AO482,"n/a")</f>
        <v>-8.2290920312479698E-2</v>
      </c>
      <c r="R547" s="66"/>
      <c r="S547" s="66"/>
      <c r="T547" s="66"/>
      <c r="U547" s="66"/>
      <c r="V547" s="66"/>
      <c r="W547" s="66"/>
      <c r="X547" s="66"/>
      <c r="Y547" s="66"/>
    </row>
    <row r="548" spans="1:25" x14ac:dyDescent="0.2">
      <c r="A548" s="66" t="s">
        <v>11</v>
      </c>
      <c r="B548" s="66" t="s">
        <v>24</v>
      </c>
      <c r="C548" s="66" t="s">
        <v>25</v>
      </c>
      <c r="D548" s="66" t="s">
        <v>320</v>
      </c>
      <c r="E548" s="86">
        <f>+IF(ISNUMBER(DATA!J483),DATA!J483,"n/a")</f>
        <v>1077386.76</v>
      </c>
      <c r="F548" s="77">
        <f>+IF(ISNUMBER(DATA!K483),DATA!K483,"n/a")</f>
        <v>0.30294949353051198</v>
      </c>
      <c r="G548" s="86">
        <f>+IF(ISNUMBER(DATA!T483),DATA!T483,"n/a")</f>
        <v>3432396.9</v>
      </c>
      <c r="H548" s="77">
        <f>+IF(ISNUMBER(DATA!U483),DATA!U483,"n/a")</f>
        <v>0.21850342935681999</v>
      </c>
      <c r="I548" s="86">
        <f>+IF(ISNUMBER(DATA!AD483),DATA!AD483,"n/a")</f>
        <v>6399095.5099999998</v>
      </c>
      <c r="J548" s="77">
        <f>+IF(ISNUMBER(DATA!AE483),DATA!AE483,"n/a")</f>
        <v>0.20404283476035401</v>
      </c>
      <c r="K548" s="86">
        <f>+IF(ISNUMBER(DATA!AN483),DATA!AN483,"n/a")</f>
        <v>12276028.93</v>
      </c>
      <c r="L548" s="77">
        <f>+IF(ISNUMBER(DATA!AO483),DATA!AO483,"n/a")</f>
        <v>0.192725595202723</v>
      </c>
      <c r="R548" s="66"/>
      <c r="S548" s="66"/>
      <c r="T548" s="66"/>
      <c r="U548" s="66"/>
      <c r="V548" s="66"/>
      <c r="W548" s="66"/>
      <c r="X548" s="66"/>
      <c r="Y548" s="66"/>
    </row>
    <row r="549" spans="1:25" x14ac:dyDescent="0.2">
      <c r="A549" s="66" t="s">
        <v>11</v>
      </c>
      <c r="B549" s="66" t="s">
        <v>24</v>
      </c>
      <c r="C549" s="66" t="s">
        <v>25</v>
      </c>
      <c r="D549" s="66" t="s">
        <v>321</v>
      </c>
      <c r="E549" s="86">
        <f>+IF(ISNUMBER(DATA!J484),DATA!J484,"n/a")</f>
        <v>522741.73</v>
      </c>
      <c r="F549" s="77">
        <f>+IF(ISNUMBER(DATA!K484),DATA!K484,"n/a")</f>
        <v>7.8296274421760001E-2</v>
      </c>
      <c r="G549" s="86">
        <f>+IF(ISNUMBER(DATA!T484),DATA!T484,"n/a")</f>
        <v>1739415.74</v>
      </c>
      <c r="H549" s="77">
        <f>+IF(ISNUMBER(DATA!U484),DATA!U484,"n/a")</f>
        <v>8.2702739699901495E-2</v>
      </c>
      <c r="I549" s="86">
        <f>+IF(ISNUMBER(DATA!AD484),DATA!AD484,"n/a")</f>
        <v>3359952.16</v>
      </c>
      <c r="J549" s="77">
        <f>+IF(ISNUMBER(DATA!AE484),DATA!AE484,"n/a")</f>
        <v>2.8578354430959602E-2</v>
      </c>
      <c r="K549" s="86">
        <f>+IF(ISNUMBER(DATA!AN484),DATA!AN484,"n/a")</f>
        <v>6530535.6500000004</v>
      </c>
      <c r="L549" s="77">
        <f>+IF(ISNUMBER(DATA!AO484),DATA!AO484,"n/a")</f>
        <v>2.8573379393009E-2</v>
      </c>
      <c r="R549" s="66"/>
      <c r="S549" s="66"/>
      <c r="T549" s="66"/>
      <c r="U549" s="66"/>
      <c r="V549" s="66"/>
      <c r="W549" s="66"/>
      <c r="X549" s="66"/>
      <c r="Y549" s="66"/>
    </row>
    <row r="550" spans="1:25" x14ac:dyDescent="0.2">
      <c r="A550" s="66" t="s">
        <v>11</v>
      </c>
      <c r="B550" s="66" t="s">
        <v>24</v>
      </c>
      <c r="C550" s="66" t="s">
        <v>25</v>
      </c>
      <c r="D550" s="66" t="s">
        <v>322</v>
      </c>
      <c r="E550" s="86">
        <f>+IF(ISNUMBER(DATA!J485),DATA!J485,"n/a")</f>
        <v>982073.3</v>
      </c>
      <c r="F550" s="77">
        <f>+IF(ISNUMBER(DATA!K485),DATA!K485,"n/a")</f>
        <v>7.3488617065859199E-2</v>
      </c>
      <c r="G550" s="86">
        <f>+IF(ISNUMBER(DATA!T485),DATA!T485,"n/a")</f>
        <v>3228528.76</v>
      </c>
      <c r="H550" s="77">
        <f>+IF(ISNUMBER(DATA!U485),DATA!U485,"n/a")</f>
        <v>2.8078213812411001E-2</v>
      </c>
      <c r="I550" s="86">
        <f>+IF(ISNUMBER(DATA!AD485),DATA!AD485,"n/a")</f>
        <v>6400681.0800000001</v>
      </c>
      <c r="J550" s="77">
        <f>+IF(ISNUMBER(DATA!AE485),DATA!AE485,"n/a")</f>
        <v>-6.1014507617398003E-2</v>
      </c>
      <c r="K550" s="86">
        <f>+IF(ISNUMBER(DATA!AN485),DATA!AN485,"n/a")</f>
        <v>12816083.42</v>
      </c>
      <c r="L550" s="77">
        <f>+IF(ISNUMBER(DATA!AO485),DATA!AO485,"n/a")</f>
        <v>-0.10186381981775899</v>
      </c>
      <c r="R550" s="66"/>
      <c r="S550" s="66"/>
      <c r="T550" s="66"/>
      <c r="U550" s="66"/>
      <c r="V550" s="66"/>
      <c r="W550" s="66"/>
      <c r="X550" s="66"/>
      <c r="Y550" s="66"/>
    </row>
    <row r="551" spans="1:25" x14ac:dyDescent="0.2">
      <c r="A551" s="66" t="s">
        <v>11</v>
      </c>
      <c r="B551" s="66" t="s">
        <v>24</v>
      </c>
      <c r="C551" s="66" t="s">
        <v>25</v>
      </c>
      <c r="D551" s="66" t="s">
        <v>323</v>
      </c>
      <c r="E551" s="86">
        <f>+IF(ISNUMBER(DATA!J486),DATA!J486,"n/a")</f>
        <v>666099.19999999995</v>
      </c>
      <c r="F551" s="77">
        <f>+IF(ISNUMBER(DATA!K486),DATA!K486,"n/a")</f>
        <v>0.67171372898242798</v>
      </c>
      <c r="G551" s="86">
        <f>+IF(ISNUMBER(DATA!T486),DATA!T486,"n/a")</f>
        <v>1720885.29</v>
      </c>
      <c r="H551" s="77">
        <f>+IF(ISNUMBER(DATA!U486),DATA!U486,"n/a")</f>
        <v>0.39875744994672901</v>
      </c>
      <c r="I551" s="86">
        <f>+IF(ISNUMBER(DATA!AD486),DATA!AD486,"n/a")</f>
        <v>3206339.02</v>
      </c>
      <c r="J551" s="77">
        <f>+IF(ISNUMBER(DATA!AE486),DATA!AE486,"n/a")</f>
        <v>0.34335075152988398</v>
      </c>
      <c r="K551" s="86">
        <f>+IF(ISNUMBER(DATA!AN486),DATA!AN486,"n/a")</f>
        <v>6179230.8200000003</v>
      </c>
      <c r="L551" s="77">
        <f>+IF(ISNUMBER(DATA!AO486),DATA!AO486,"n/a")</f>
        <v>0.32376914468172102</v>
      </c>
      <c r="R551" s="66"/>
      <c r="S551" s="66"/>
      <c r="T551" s="66"/>
      <c r="U551" s="66"/>
      <c r="V551" s="66"/>
      <c r="W551" s="66"/>
      <c r="X551" s="66"/>
      <c r="Y551" s="66"/>
    </row>
    <row r="552" spans="1:25" x14ac:dyDescent="0.2">
      <c r="A552" s="66" t="s">
        <v>11</v>
      </c>
      <c r="B552" s="66" t="s">
        <v>24</v>
      </c>
      <c r="C552" s="66" t="s">
        <v>25</v>
      </c>
      <c r="D552" s="66" t="s">
        <v>324</v>
      </c>
      <c r="E552" s="86">
        <f>+IF(ISNUMBER(DATA!J487),DATA!J487,"n/a")</f>
        <v>433578.97</v>
      </c>
      <c r="F552" s="77">
        <f>+IF(ISNUMBER(DATA!K487),DATA!K487,"n/a")</f>
        <v>5.0658696329570201E-2</v>
      </c>
      <c r="G552" s="86">
        <f>+IF(ISNUMBER(DATA!T487),DATA!T487,"n/a")</f>
        <v>1388896.94</v>
      </c>
      <c r="H552" s="77">
        <f>+IF(ISNUMBER(DATA!U487),DATA!U487,"n/a")</f>
        <v>5.8215714544840202E-2</v>
      </c>
      <c r="I552" s="86">
        <f>+IF(ISNUMBER(DATA!AD487),DATA!AD487,"n/a")</f>
        <v>2637192.59</v>
      </c>
      <c r="J552" s="77">
        <f>+IF(ISNUMBER(DATA!AE487),DATA!AE487,"n/a")</f>
        <v>8.1307965631760695E-2</v>
      </c>
      <c r="K552" s="86">
        <f>+IF(ISNUMBER(DATA!AN487),DATA!AN487,"n/a")</f>
        <v>5075410.38</v>
      </c>
      <c r="L552" s="77">
        <f>+IF(ISNUMBER(DATA!AO487),DATA!AO487,"n/a")</f>
        <v>0.13589544021720801</v>
      </c>
      <c r="R552" s="66"/>
      <c r="S552" s="66"/>
      <c r="T552" s="66"/>
      <c r="U552" s="66"/>
      <c r="V552" s="66"/>
      <c r="W552" s="66"/>
      <c r="X552" s="66"/>
      <c r="Y552" s="66"/>
    </row>
    <row r="553" spans="1:25" x14ac:dyDescent="0.2">
      <c r="A553" s="66" t="s">
        <v>11</v>
      </c>
      <c r="B553" s="66" t="s">
        <v>24</v>
      </c>
      <c r="C553" s="66" t="s">
        <v>25</v>
      </c>
      <c r="D553" s="66" t="s">
        <v>325</v>
      </c>
      <c r="E553" s="86">
        <f>+IF(ISNUMBER(DATA!J488),DATA!J488,"n/a")</f>
        <v>748795.71</v>
      </c>
      <c r="F553" s="77">
        <f>+IF(ISNUMBER(DATA!K488),DATA!K488,"n/a")</f>
        <v>0.14404592417324699</v>
      </c>
      <c r="G553" s="86">
        <f>+IF(ISNUMBER(DATA!T488),DATA!T488,"n/a")</f>
        <v>2557990.83</v>
      </c>
      <c r="H553" s="77">
        <f>+IF(ISNUMBER(DATA!U488),DATA!U488,"n/a")</f>
        <v>0.11974928994924</v>
      </c>
      <c r="I553" s="86">
        <f>+IF(ISNUMBER(DATA!AD488),DATA!AD488,"n/a")</f>
        <v>4835041.42</v>
      </c>
      <c r="J553" s="77">
        <f>+IF(ISNUMBER(DATA!AE488),DATA!AE488,"n/a")</f>
        <v>8.8783765946615995E-2</v>
      </c>
      <c r="K553" s="86">
        <f>+IF(ISNUMBER(DATA!AN488),DATA!AN488,"n/a")</f>
        <v>9038712.0700000003</v>
      </c>
      <c r="L553" s="77">
        <f>+IF(ISNUMBER(DATA!AO488),DATA!AO488,"n/a")</f>
        <v>9.9502907160532506E-2</v>
      </c>
      <c r="R553" s="66"/>
      <c r="S553" s="66"/>
      <c r="T553" s="66"/>
      <c r="U553" s="66"/>
      <c r="V553" s="66"/>
      <c r="W553" s="66"/>
      <c r="X553" s="66"/>
      <c r="Y553" s="66"/>
    </row>
    <row r="554" spans="1:25" x14ac:dyDescent="0.2">
      <c r="A554" s="66" t="s">
        <v>11</v>
      </c>
      <c r="B554" s="66" t="s">
        <v>24</v>
      </c>
      <c r="C554" s="66" t="s">
        <v>25</v>
      </c>
      <c r="D554" s="66" t="s">
        <v>326</v>
      </c>
      <c r="E554" s="86">
        <f>+IF(ISNUMBER(DATA!J489),DATA!J489,"n/a")</f>
        <v>872155.4</v>
      </c>
      <c r="F554" s="77">
        <f>+IF(ISNUMBER(DATA!K489),DATA!K489,"n/a")</f>
        <v>8.1167970537372805E-2</v>
      </c>
      <c r="G554" s="86">
        <f>+IF(ISNUMBER(DATA!T489),DATA!T489,"n/a")</f>
        <v>2853370.31</v>
      </c>
      <c r="H554" s="77">
        <f>+IF(ISNUMBER(DATA!U489),DATA!U489,"n/a")</f>
        <v>7.8179314429069405E-2</v>
      </c>
      <c r="I554" s="86">
        <f>+IF(ISNUMBER(DATA!AD489),DATA!AD489,"n/a")</f>
        <v>5656984.9900000002</v>
      </c>
      <c r="J554" s="77">
        <f>+IF(ISNUMBER(DATA!AE489),DATA!AE489,"n/a")</f>
        <v>8.9845905725605399E-2</v>
      </c>
      <c r="K554" s="86">
        <f>+IF(ISNUMBER(DATA!AN489),DATA!AN489,"n/a")</f>
        <v>10832723.310000001</v>
      </c>
      <c r="L554" s="77">
        <f>+IF(ISNUMBER(DATA!AO489),DATA!AO489,"n/a")</f>
        <v>0.13516289855385699</v>
      </c>
      <c r="R554" s="66"/>
      <c r="S554" s="66"/>
      <c r="T554" s="66"/>
      <c r="U554" s="66"/>
      <c r="V554" s="66"/>
      <c r="W554" s="66"/>
      <c r="X554" s="66"/>
      <c r="Y554" s="66"/>
    </row>
    <row r="555" spans="1:25" x14ac:dyDescent="0.2">
      <c r="A555" s="66" t="s">
        <v>11</v>
      </c>
      <c r="B555" s="66" t="s">
        <v>24</v>
      </c>
      <c r="C555" s="66" t="s">
        <v>25</v>
      </c>
      <c r="D555" s="66" t="s">
        <v>327</v>
      </c>
      <c r="E555" s="86">
        <f>+IF(ISNUMBER(DATA!J490),DATA!J490,"n/a")</f>
        <v>5874240.29</v>
      </c>
      <c r="F555" s="77">
        <f>+IF(ISNUMBER(DATA!K490),DATA!K490,"n/a")</f>
        <v>0.1575865966509</v>
      </c>
      <c r="G555" s="86">
        <f>+IF(ISNUMBER(DATA!T490),DATA!T490,"n/a")</f>
        <v>18765119.850000001</v>
      </c>
      <c r="H555" s="77">
        <f>+IF(ISNUMBER(DATA!U490),DATA!U490,"n/a")</f>
        <v>0.107944593410427</v>
      </c>
      <c r="I555" s="86">
        <f>+IF(ISNUMBER(DATA!AD490),DATA!AD490,"n/a")</f>
        <v>36102741.520000003</v>
      </c>
      <c r="J555" s="77">
        <f>+IF(ISNUMBER(DATA!AE490),DATA!AE490,"n/a")</f>
        <v>7.1967101586704205E-2</v>
      </c>
      <c r="K555" s="86">
        <f>+IF(ISNUMBER(DATA!AN490),DATA!AN490,"n/a")</f>
        <v>69883787.519999996</v>
      </c>
      <c r="L555" s="77">
        <f>+IF(ISNUMBER(DATA!AO490),DATA!AO490,"n/a")</f>
        <v>6.5532964444254299E-2</v>
      </c>
      <c r="R555" s="66"/>
      <c r="S555" s="66"/>
      <c r="T555" s="66"/>
      <c r="U555" s="66"/>
      <c r="V555" s="66"/>
      <c r="W555" s="66"/>
      <c r="X555" s="66"/>
      <c r="Y555" s="66"/>
    </row>
    <row r="556" spans="1:25" x14ac:dyDescent="0.2">
      <c r="E556" s="90"/>
      <c r="F556" s="77"/>
      <c r="G556" s="91"/>
      <c r="H556" s="77"/>
      <c r="I556" s="91"/>
      <c r="J556" s="82"/>
      <c r="K556" s="91"/>
      <c r="L556" s="77"/>
      <c r="R556" s="66"/>
      <c r="S556" s="66"/>
      <c r="T556" s="66"/>
      <c r="U556" s="66"/>
      <c r="V556" s="66"/>
      <c r="W556" s="66"/>
      <c r="X556" s="66"/>
      <c r="Y556" s="66"/>
    </row>
    <row r="557" spans="1:25" x14ac:dyDescent="0.2">
      <c r="A557" s="66" t="s">
        <v>11</v>
      </c>
      <c r="B557" s="66" t="s">
        <v>24</v>
      </c>
      <c r="C557" s="66" t="s">
        <v>10</v>
      </c>
      <c r="D557" s="66" t="s">
        <v>319</v>
      </c>
      <c r="E557" s="87">
        <f>+IF(ISNUMBER(DATA!L482),DATA!L482,"n/a")</f>
        <v>5.2503067544834501</v>
      </c>
      <c r="F557" s="77">
        <f>+IF(ISNUMBER(DATA!M482),DATA!M482,"n/a")</f>
        <v>-1.9378606940245902E-2</v>
      </c>
      <c r="G557" s="87">
        <f>+IF(ISNUMBER(DATA!V482),DATA!V482,"n/a")</f>
        <v>5.2775806235983902</v>
      </c>
      <c r="H557" s="77">
        <f>+IF(ISNUMBER(DATA!W482),DATA!W482,"n/a")</f>
        <v>-7.6598460490694296E-3</v>
      </c>
      <c r="I557" s="87">
        <f>+IF(ISNUMBER(DATA!AF482),DATA!AF482,"n/a")</f>
        <v>5.3336539109089101</v>
      </c>
      <c r="J557" s="77">
        <f>+IF(ISNUMBER(DATA!AG482),DATA!AG482,"n/a")</f>
        <v>1.46940169560802E-2</v>
      </c>
      <c r="K557" s="87">
        <f>+IF(ISNUMBER(DATA!AP482),DATA!AP482,"n/a")</f>
        <v>5.3319730926320901</v>
      </c>
      <c r="L557" s="77">
        <f>+IF(ISNUMBER(DATA!AQ482),DATA!AQ482,"n/a")</f>
        <v>4.4072215953924E-2</v>
      </c>
      <c r="R557" s="66"/>
      <c r="S557" s="66"/>
      <c r="T557" s="66"/>
      <c r="U557" s="66"/>
      <c r="V557" s="66"/>
      <c r="W557" s="66"/>
      <c r="X557" s="66"/>
      <c r="Y557" s="66"/>
    </row>
    <row r="558" spans="1:25" x14ac:dyDescent="0.2">
      <c r="A558" s="66" t="s">
        <v>11</v>
      </c>
      <c r="B558" s="66" t="s">
        <v>24</v>
      </c>
      <c r="C558" s="66" t="s">
        <v>10</v>
      </c>
      <c r="D558" s="66" t="s">
        <v>320</v>
      </c>
      <c r="E558" s="87">
        <f>+IF(ISNUMBER(DATA!L483),DATA!L483,"n/a")</f>
        <v>3.9537141297860701</v>
      </c>
      <c r="F558" s="77">
        <f>+IF(ISNUMBER(DATA!M483),DATA!M483,"n/a")</f>
        <v>-2.2710636728828299E-2</v>
      </c>
      <c r="G558" s="87">
        <f>+IF(ISNUMBER(DATA!V483),DATA!V483,"n/a")</f>
        <v>3.7070450544353601</v>
      </c>
      <c r="H558" s="77">
        <f>+IF(ISNUMBER(DATA!W483),DATA!W483,"n/a")</f>
        <v>-2.3467164428049199E-2</v>
      </c>
      <c r="I558" s="87">
        <f>+IF(ISNUMBER(DATA!AF483),DATA!AF483,"n/a")</f>
        <v>3.7758021161005102</v>
      </c>
      <c r="J558" s="77">
        <f>+IF(ISNUMBER(DATA!AG483),DATA!AG483,"n/a")</f>
        <v>-2.56921482762624E-2</v>
      </c>
      <c r="K558" s="87">
        <f>+IF(ISNUMBER(DATA!AP483),DATA!AP483,"n/a")</f>
        <v>3.8528562023955599</v>
      </c>
      <c r="L558" s="77">
        <f>+IF(ISNUMBER(DATA!AQ483),DATA!AQ483,"n/a")</f>
        <v>2.30308591379201E-2</v>
      </c>
      <c r="R558" s="66"/>
      <c r="S558" s="66"/>
      <c r="T558" s="66"/>
      <c r="U558" s="66"/>
      <c r="V558" s="66"/>
      <c r="W558" s="66"/>
      <c r="X558" s="66"/>
      <c r="Y558" s="66"/>
    </row>
    <row r="559" spans="1:25" x14ac:dyDescent="0.2">
      <c r="A559" s="66" t="s">
        <v>11</v>
      </c>
      <c r="B559" s="66" t="s">
        <v>24</v>
      </c>
      <c r="C559" s="66" t="s">
        <v>10</v>
      </c>
      <c r="D559" s="66" t="s">
        <v>321</v>
      </c>
      <c r="E559" s="87">
        <f>+IF(ISNUMBER(DATA!L484),DATA!L484,"n/a")</f>
        <v>4.7392811379483897</v>
      </c>
      <c r="F559" s="77">
        <f>+IF(ISNUMBER(DATA!M484),DATA!M484,"n/a")</f>
        <v>-1.3467606740282899E-2</v>
      </c>
      <c r="G559" s="87">
        <f>+IF(ISNUMBER(DATA!V484),DATA!V484,"n/a")</f>
        <v>4.65403034332952</v>
      </c>
      <c r="H559" s="77">
        <f>+IF(ISNUMBER(DATA!W484),DATA!W484,"n/a")</f>
        <v>-9.3911020552975497E-3</v>
      </c>
      <c r="I559" s="87">
        <f>+IF(ISNUMBER(DATA!AF484),DATA!AF484,"n/a")</f>
        <v>4.6357547732651296</v>
      </c>
      <c r="J559" s="77">
        <f>+IF(ISNUMBER(DATA!AG484),DATA!AG484,"n/a")</f>
        <v>5.8912771027869503E-3</v>
      </c>
      <c r="K559" s="87">
        <f>+IF(ISNUMBER(DATA!AP484),DATA!AP484,"n/a")</f>
        <v>4.7431355151331998</v>
      </c>
      <c r="L559" s="77">
        <f>+IF(ISNUMBER(DATA!AQ484),DATA!AQ484,"n/a")</f>
        <v>1.9111249528878601E-2</v>
      </c>
      <c r="R559" s="66"/>
      <c r="S559" s="66"/>
      <c r="T559" s="66"/>
      <c r="U559" s="66"/>
      <c r="V559" s="66"/>
      <c r="W559" s="66"/>
      <c r="X559" s="66"/>
      <c r="Y559" s="66"/>
    </row>
    <row r="560" spans="1:25" x14ac:dyDescent="0.2">
      <c r="A560" s="66" t="s">
        <v>11</v>
      </c>
      <c r="B560" s="66" t="s">
        <v>24</v>
      </c>
      <c r="C560" s="66" t="s">
        <v>10</v>
      </c>
      <c r="D560" s="66" t="s">
        <v>322</v>
      </c>
      <c r="E560" s="87">
        <f>+IF(ISNUMBER(DATA!L485),DATA!L485,"n/a")</f>
        <v>3.9478046223274101</v>
      </c>
      <c r="F560" s="77">
        <f>+IF(ISNUMBER(DATA!M485),DATA!M485,"n/a")</f>
        <v>1.2957335409774499E-2</v>
      </c>
      <c r="G560" s="87">
        <f>+IF(ISNUMBER(DATA!V485),DATA!V485,"n/a")</f>
        <v>3.82267477305294</v>
      </c>
      <c r="H560" s="77">
        <f>+IF(ISNUMBER(DATA!W485),DATA!W485,"n/a")</f>
        <v>-4.0144207228005697E-3</v>
      </c>
      <c r="I560" s="87">
        <f>+IF(ISNUMBER(DATA!AF485),DATA!AF485,"n/a")</f>
        <v>3.8101559013263899</v>
      </c>
      <c r="J560" s="77">
        <f>+IF(ISNUMBER(DATA!AG485),DATA!AG485,"n/a")</f>
        <v>-3.2081063535510199E-2</v>
      </c>
      <c r="K560" s="87">
        <f>+IF(ISNUMBER(DATA!AP485),DATA!AP485,"n/a")</f>
        <v>3.82871177714037</v>
      </c>
      <c r="L560" s="77">
        <f>+IF(ISNUMBER(DATA!AQ485),DATA!AQ485,"n/a")</f>
        <v>-3.6959667291673701E-2</v>
      </c>
      <c r="R560" s="66"/>
      <c r="S560" s="66"/>
      <c r="T560" s="66"/>
      <c r="U560" s="66"/>
      <c r="V560" s="66"/>
      <c r="W560" s="66"/>
      <c r="X560" s="66"/>
      <c r="Y560" s="66"/>
    </row>
    <row r="561" spans="1:25" x14ac:dyDescent="0.2">
      <c r="A561" s="66" t="s">
        <v>11</v>
      </c>
      <c r="B561" s="66" t="s">
        <v>24</v>
      </c>
      <c r="C561" s="66" t="s">
        <v>10</v>
      </c>
      <c r="D561" s="66" t="s">
        <v>323</v>
      </c>
      <c r="E561" s="87">
        <f>+IF(ISNUMBER(DATA!L486),DATA!L486,"n/a")</f>
        <v>4.2986326793097103</v>
      </c>
      <c r="F561" s="77">
        <f>+IF(ISNUMBER(DATA!M486),DATA!M486,"n/a")</f>
        <v>-6.7918009593535306E-2</v>
      </c>
      <c r="G561" s="87">
        <f>+IF(ISNUMBER(DATA!V486),DATA!V486,"n/a")</f>
        <v>4.5130218276951899</v>
      </c>
      <c r="H561" s="77">
        <f>+IF(ISNUMBER(DATA!W486),DATA!W486,"n/a")</f>
        <v>-1.6438474452532801E-2</v>
      </c>
      <c r="I561" s="87">
        <f>+IF(ISNUMBER(DATA!AF486),DATA!AF486,"n/a")</f>
        <v>4.5813329598361303</v>
      </c>
      <c r="J561" s="77">
        <f>+IF(ISNUMBER(DATA!AG486),DATA!AG486,"n/a")</f>
        <v>-1.1777417361142201E-3</v>
      </c>
      <c r="K561" s="87">
        <f>+IF(ISNUMBER(DATA!AP486),DATA!AP486,"n/a")</f>
        <v>4.6539937862141398</v>
      </c>
      <c r="L561" s="77">
        <f>+IF(ISNUMBER(DATA!AQ486),DATA!AQ486,"n/a")</f>
        <v>1.9541088743657901E-2</v>
      </c>
      <c r="R561" s="66"/>
      <c r="S561" s="66"/>
      <c r="T561" s="66"/>
      <c r="U561" s="66"/>
      <c r="V561" s="66"/>
      <c r="W561" s="66"/>
      <c r="X561" s="66"/>
      <c r="Y561" s="66"/>
    </row>
    <row r="562" spans="1:25" x14ac:dyDescent="0.2">
      <c r="A562" s="66" t="s">
        <v>11</v>
      </c>
      <c r="B562" s="66" t="s">
        <v>24</v>
      </c>
      <c r="C562" s="66" t="s">
        <v>10</v>
      </c>
      <c r="D562" s="66" t="s">
        <v>324</v>
      </c>
      <c r="E562" s="87">
        <f>+IF(ISNUMBER(DATA!L487),DATA!L487,"n/a")</f>
        <v>4.6791257425883401</v>
      </c>
      <c r="F562" s="77">
        <f>+IF(ISNUMBER(DATA!M487),DATA!M487,"n/a")</f>
        <v>3.59715259233995E-2</v>
      </c>
      <c r="G562" s="87">
        <f>+IF(ISNUMBER(DATA!V487),DATA!V487,"n/a")</f>
        <v>4.65098003823638</v>
      </c>
      <c r="H562" s="77">
        <f>+IF(ISNUMBER(DATA!W487),DATA!W487,"n/a")</f>
        <v>1.94432898486929E-2</v>
      </c>
      <c r="I562" s="87">
        <f>+IF(ISNUMBER(DATA!AF487),DATA!AF487,"n/a")</f>
        <v>4.6432502188497002</v>
      </c>
      <c r="J562" s="77">
        <f>+IF(ISNUMBER(DATA!AG487),DATA!AG487,"n/a")</f>
        <v>2.2481147433418201E-2</v>
      </c>
      <c r="K562" s="87">
        <f>+IF(ISNUMBER(DATA!AP487),DATA!AP487,"n/a")</f>
        <v>4.6195463153674501</v>
      </c>
      <c r="L562" s="77">
        <f>+IF(ISNUMBER(DATA!AQ487),DATA!AQ487,"n/a")</f>
        <v>-1.69339564913587E-2</v>
      </c>
      <c r="R562" s="66"/>
      <c r="S562" s="66"/>
      <c r="T562" s="66"/>
      <c r="U562" s="66"/>
      <c r="V562" s="66"/>
      <c r="W562" s="66"/>
      <c r="X562" s="66"/>
      <c r="Y562" s="66"/>
    </row>
    <row r="563" spans="1:25" x14ac:dyDescent="0.2">
      <c r="A563" s="66" t="s">
        <v>11</v>
      </c>
      <c r="B563" s="66" t="s">
        <v>24</v>
      </c>
      <c r="C563" s="66" t="s">
        <v>10</v>
      </c>
      <c r="D563" s="66" t="s">
        <v>325</v>
      </c>
      <c r="E563" s="87">
        <f>+IF(ISNUMBER(DATA!L488),DATA!L488,"n/a")</f>
        <v>4.6343159705488501</v>
      </c>
      <c r="F563" s="77">
        <f>+IF(ISNUMBER(DATA!M488),DATA!M488,"n/a")</f>
        <v>-4.3809230492082803E-2</v>
      </c>
      <c r="G563" s="87">
        <f>+IF(ISNUMBER(DATA!V488),DATA!V488,"n/a")</f>
        <v>4.6570026937170397</v>
      </c>
      <c r="H563" s="77">
        <f>+IF(ISNUMBER(DATA!W488),DATA!W488,"n/a")</f>
        <v>-4.1796271075124E-2</v>
      </c>
      <c r="I563" s="87">
        <f>+IF(ISNUMBER(DATA!AF488),DATA!AF488,"n/a")</f>
        <v>4.6700975211556504</v>
      </c>
      <c r="J563" s="77">
        <f>+IF(ISNUMBER(DATA!AG488),DATA!AG488,"n/a")</f>
        <v>-2.2753570088005999E-2</v>
      </c>
      <c r="K563" s="87">
        <f>+IF(ISNUMBER(DATA!AP488),DATA!AP488,"n/a")</f>
        <v>4.7492942014576798</v>
      </c>
      <c r="L563" s="77">
        <f>+IF(ISNUMBER(DATA!AQ488),DATA!AQ488,"n/a")</f>
        <v>-3.4323374159475097E-2</v>
      </c>
      <c r="R563" s="66"/>
      <c r="S563" s="66"/>
      <c r="T563" s="66"/>
      <c r="U563" s="66"/>
      <c r="V563" s="66"/>
      <c r="W563" s="66"/>
      <c r="X563" s="66"/>
      <c r="Y563" s="66"/>
    </row>
    <row r="564" spans="1:25" x14ac:dyDescent="0.2">
      <c r="A564" s="66" t="s">
        <v>11</v>
      </c>
      <c r="B564" s="66" t="s">
        <v>24</v>
      </c>
      <c r="C564" s="66" t="s">
        <v>10</v>
      </c>
      <c r="D564" s="66" t="s">
        <v>326</v>
      </c>
      <c r="E564" s="87">
        <f>+IF(ISNUMBER(DATA!L489),DATA!L489,"n/a")</f>
        <v>4.01926335083665</v>
      </c>
      <c r="F564" s="77">
        <f>+IF(ISNUMBER(DATA!M489),DATA!M489,"n/a")</f>
        <v>1.5142191451501001E-2</v>
      </c>
      <c r="G564" s="87">
        <f>+IF(ISNUMBER(DATA!V489),DATA!V489,"n/a")</f>
        <v>4.0398297349403398</v>
      </c>
      <c r="H564" s="77">
        <f>+IF(ISNUMBER(DATA!W489),DATA!W489,"n/a")</f>
        <v>1.85310313624329E-2</v>
      </c>
      <c r="I564" s="87">
        <f>+IF(ISNUMBER(DATA!AF489),DATA!AF489,"n/a")</f>
        <v>4.0603190200514003</v>
      </c>
      <c r="J564" s="77">
        <f>+IF(ISNUMBER(DATA!AG489),DATA!AG489,"n/a")</f>
        <v>3.0363277886276598E-2</v>
      </c>
      <c r="K564" s="87">
        <f>+IF(ISNUMBER(DATA!AP489),DATA!AP489,"n/a")</f>
        <v>4.0463450534098104</v>
      </c>
      <c r="L564" s="77">
        <f>+IF(ISNUMBER(DATA!AQ489),DATA!AQ489,"n/a")</f>
        <v>1.36192919922518E-2</v>
      </c>
      <c r="R564" s="66"/>
      <c r="S564" s="66"/>
      <c r="T564" s="66"/>
      <c r="U564" s="66"/>
      <c r="V564" s="66"/>
      <c r="W564" s="66"/>
      <c r="X564" s="66"/>
      <c r="Y564" s="66"/>
    </row>
    <row r="565" spans="1:25" x14ac:dyDescent="0.2">
      <c r="A565" s="66" t="s">
        <v>11</v>
      </c>
      <c r="B565" s="66" t="s">
        <v>24</v>
      </c>
      <c r="C565" s="66" t="s">
        <v>10</v>
      </c>
      <c r="D565" s="66" t="s">
        <v>327</v>
      </c>
      <c r="E565" s="87">
        <f>+IF(ISNUMBER(DATA!L490),DATA!L490,"n/a")</f>
        <v>4.3094564357213097</v>
      </c>
      <c r="F565" s="77">
        <f>+IF(ISNUMBER(DATA!M490),DATA!M490,"n/a")</f>
        <v>-1.32747841167427E-2</v>
      </c>
      <c r="G565" s="87">
        <f>+IF(ISNUMBER(DATA!V490),DATA!V490,"n/a")</f>
        <v>4.25649877979785</v>
      </c>
      <c r="H565" s="77">
        <f>+IF(ISNUMBER(DATA!W490),DATA!W490,"n/a")</f>
        <v>-1.06083103203303E-2</v>
      </c>
      <c r="I565" s="87">
        <f>+IF(ISNUMBER(DATA!AF490),DATA!AF490,"n/a")</f>
        <v>4.2782303052114798</v>
      </c>
      <c r="J565" s="77">
        <f>+IF(ISNUMBER(DATA!AG490),DATA!AG490,"n/a")</f>
        <v>-7.1847669693040203E-3</v>
      </c>
      <c r="K565" s="87">
        <f>+IF(ISNUMBER(DATA!AP490),DATA!AP490,"n/a")</f>
        <v>4.3117408895622997</v>
      </c>
      <c r="L565" s="77">
        <f>+IF(ISNUMBER(DATA!AQ490),DATA!AQ490,"n/a")</f>
        <v>-2.1644928062892099E-3</v>
      </c>
      <c r="R565" s="66"/>
      <c r="S565" s="66"/>
      <c r="T565" s="66"/>
      <c r="U565" s="66"/>
      <c r="V565" s="66"/>
      <c r="W565" s="66"/>
      <c r="X565" s="66"/>
      <c r="Y565" s="66"/>
    </row>
    <row r="566" spans="1:25" x14ac:dyDescent="0.2">
      <c r="E566" s="90"/>
      <c r="F566" s="77"/>
      <c r="G566" s="91"/>
      <c r="H566" s="77"/>
      <c r="I566" s="91"/>
      <c r="J566" s="82"/>
      <c r="K566" s="91"/>
      <c r="L566" s="77"/>
      <c r="R566" s="66"/>
      <c r="S566" s="66"/>
      <c r="T566" s="66"/>
      <c r="U566" s="66"/>
      <c r="V566" s="66"/>
      <c r="W566" s="66"/>
      <c r="X566" s="66"/>
      <c r="Y566" s="66"/>
    </row>
    <row r="567" spans="1:25" x14ac:dyDescent="0.2">
      <c r="A567" s="66" t="s">
        <v>11</v>
      </c>
      <c r="B567" s="66" t="s">
        <v>24</v>
      </c>
      <c r="C567" s="66" t="s">
        <v>26</v>
      </c>
      <c r="D567" s="66" t="s">
        <v>319</v>
      </c>
      <c r="E567" s="87">
        <f>+IF(ISNUMBER(DATA!N482),DATA!N482,"n/a")</f>
        <v>2.6230970704368701</v>
      </c>
      <c r="F567" s="77">
        <f>+IF(ISNUMBER(DATA!O482),DATA!O482,"n/a")</f>
        <v>-1.22185138651358E-2</v>
      </c>
      <c r="G567" s="87">
        <f>+IF(ISNUMBER(DATA!X482),DATA!X482,"n/a")</f>
        <v>2.6351979270606498</v>
      </c>
      <c r="H567" s="77">
        <f>+IF(ISNUMBER(DATA!Y482),DATA!Y482,"n/a")</f>
        <v>-8.82988939861082E-4</v>
      </c>
      <c r="I567" s="87">
        <f>+IF(ISNUMBER(DATA!AH482),DATA!AH482,"n/a")</f>
        <v>2.6645765247305899</v>
      </c>
      <c r="J567" s="77">
        <f>+IF(ISNUMBER(DATA!AI482),DATA!AI482,"n/a")</f>
        <v>1.34595946444349E-2</v>
      </c>
      <c r="K567" s="87">
        <f>+IF(ISNUMBER(DATA!AR482),DATA!AR482,"n/a")</f>
        <v>2.6347954443154999</v>
      </c>
      <c r="L567" s="77">
        <f>+IF(ISNUMBER(DATA!AS482),DATA!AS482,"n/a")</f>
        <v>2.62682885482678E-2</v>
      </c>
      <c r="R567" s="66"/>
      <c r="S567" s="66"/>
      <c r="T567" s="66"/>
      <c r="U567" s="66"/>
      <c r="V567" s="66"/>
      <c r="W567" s="66"/>
      <c r="X567" s="66"/>
      <c r="Y567" s="66"/>
    </row>
    <row r="568" spans="1:25" x14ac:dyDescent="0.2">
      <c r="A568" s="66" t="s">
        <v>11</v>
      </c>
      <c r="B568" s="66" t="s">
        <v>24</v>
      </c>
      <c r="C568" s="66" t="s">
        <v>26</v>
      </c>
      <c r="D568" s="66" t="s">
        <v>320</v>
      </c>
      <c r="E568" s="87">
        <f>+IF(ISNUMBER(DATA!N483),DATA!N483,"n/a")</f>
        <v>2.3823855232822799</v>
      </c>
      <c r="F568" s="77">
        <f>+IF(ISNUMBER(DATA!O483),DATA!O483,"n/a")</f>
        <v>-2.9166949134498799E-2</v>
      </c>
      <c r="G568" s="87">
        <f>+IF(ISNUMBER(DATA!X483),DATA!X483,"n/a")</f>
        <v>2.24306151482656</v>
      </c>
      <c r="H568" s="77">
        <f>+IF(ISNUMBER(DATA!Y483),DATA!Y483,"n/a")</f>
        <v>-2.3662717231352399E-2</v>
      </c>
      <c r="I568" s="87">
        <f>+IF(ISNUMBER(DATA!AH483),DATA!AH483,"n/a")</f>
        <v>2.2743585288352701</v>
      </c>
      <c r="J568" s="77">
        <f>+IF(ISNUMBER(DATA!AI483),DATA!AI483,"n/a")</f>
        <v>-2.70677141541645E-2</v>
      </c>
      <c r="K568" s="87">
        <f>+IF(ISNUMBER(DATA!AR483),DATA!AR483,"n/a")</f>
        <v>2.28021229663231</v>
      </c>
      <c r="L568" s="77">
        <f>+IF(ISNUMBER(DATA!AS483),DATA!AS483,"n/a")</f>
        <v>2.3301189317600699E-2</v>
      </c>
      <c r="R568" s="66"/>
      <c r="S568" s="66"/>
      <c r="T568" s="66"/>
      <c r="U568" s="66"/>
      <c r="V568" s="66"/>
      <c r="W568" s="66"/>
      <c r="X568" s="66"/>
      <c r="Y568" s="66"/>
    </row>
    <row r="569" spans="1:25" x14ac:dyDescent="0.2">
      <c r="A569" s="66" t="s">
        <v>11</v>
      </c>
      <c r="B569" s="66" t="s">
        <v>24</v>
      </c>
      <c r="C569" s="66" t="s">
        <v>26</v>
      </c>
      <c r="D569" s="66" t="s">
        <v>321</v>
      </c>
      <c r="E569" s="87">
        <f>+IF(ISNUMBER(DATA!N484),DATA!N484,"n/a")</f>
        <v>2.8804544454486201</v>
      </c>
      <c r="F569" s="77">
        <f>+IF(ISNUMBER(DATA!O484),DATA!O484,"n/a")</f>
        <v>6.5749061274433598E-3</v>
      </c>
      <c r="G569" s="87">
        <f>+IF(ISNUMBER(DATA!X484),DATA!X484,"n/a")</f>
        <v>2.8575804252524502</v>
      </c>
      <c r="H569" s="77">
        <f>+IF(ISNUMBER(DATA!Y484),DATA!Y484,"n/a")</f>
        <v>1.1535759223649199E-2</v>
      </c>
      <c r="I569" s="87">
        <f>+IF(ISNUMBER(DATA!AH484),DATA!AH484,"n/a")</f>
        <v>2.8431538918101702</v>
      </c>
      <c r="J569" s="77">
        <f>+IF(ISNUMBER(DATA!AI484),DATA!AI484,"n/a")</f>
        <v>3.9578876944456803E-2</v>
      </c>
      <c r="K569" s="87">
        <f>+IF(ISNUMBER(DATA!AR484),DATA!AR484,"n/a")</f>
        <v>2.8395895365795898</v>
      </c>
      <c r="L569" s="77">
        <f>+IF(ISNUMBER(DATA!AS484),DATA!AS484,"n/a")</f>
        <v>5.4468365185301203E-2</v>
      </c>
      <c r="R569" s="66"/>
      <c r="S569" s="66"/>
      <c r="T569" s="66"/>
      <c r="U569" s="66"/>
      <c r="V569" s="66"/>
      <c r="W569" s="66"/>
      <c r="X569" s="66"/>
      <c r="Y569" s="66"/>
    </row>
    <row r="570" spans="1:25" x14ac:dyDescent="0.2">
      <c r="A570" s="66" t="s">
        <v>11</v>
      </c>
      <c r="B570" s="66" t="s">
        <v>24</v>
      </c>
      <c r="C570" s="66" t="s">
        <v>26</v>
      </c>
      <c r="D570" s="66" t="s">
        <v>322</v>
      </c>
      <c r="E570" s="87">
        <f>+IF(ISNUMBER(DATA!N485),DATA!N485,"n/a")</f>
        <v>2.9437278459764702</v>
      </c>
      <c r="F570" s="77">
        <f>+IF(ISNUMBER(DATA!O485),DATA!O485,"n/a")</f>
        <v>6.8680395935925096E-3</v>
      </c>
      <c r="G570" s="87">
        <f>+IF(ISNUMBER(DATA!X485),DATA!X485,"n/a")</f>
        <v>2.85582519017114</v>
      </c>
      <c r="H570" s="77">
        <f>+IF(ISNUMBER(DATA!Y485),DATA!Y485,"n/a")</f>
        <v>8.2013240322990899E-3</v>
      </c>
      <c r="I570" s="87">
        <f>+IF(ISNUMBER(DATA!AH485),DATA!AH485,"n/a")</f>
        <v>2.8343308084332799</v>
      </c>
      <c r="J570" s="77">
        <f>+IF(ISNUMBER(DATA!AI485),DATA!AI485,"n/a")</f>
        <v>3.7721031745981001E-2</v>
      </c>
      <c r="K570" s="87">
        <f>+IF(ISNUMBER(DATA!AR485),DATA!AR485,"n/a")</f>
        <v>2.8730133218811398</v>
      </c>
      <c r="L570" s="77">
        <f>+IF(ISNUMBER(DATA!AS485),DATA!AS485,"n/a")</f>
        <v>6.0872683180426802E-2</v>
      </c>
      <c r="R570" s="66"/>
      <c r="S570" s="66"/>
      <c r="T570" s="66"/>
      <c r="U570" s="66"/>
      <c r="V570" s="66"/>
      <c r="W570" s="66"/>
      <c r="X570" s="66"/>
      <c r="Y570" s="66"/>
    </row>
    <row r="571" spans="1:25" x14ac:dyDescent="0.2">
      <c r="A571" s="66" t="s">
        <v>11</v>
      </c>
      <c r="B571" s="66" t="s">
        <v>24</v>
      </c>
      <c r="C571" s="66" t="s">
        <v>26</v>
      </c>
      <c r="D571" s="66" t="s">
        <v>323</v>
      </c>
      <c r="E571" s="87">
        <f>+IF(ISNUMBER(DATA!N486),DATA!N486,"n/a")</f>
        <v>2.3498660259612998</v>
      </c>
      <c r="F571" s="77">
        <f>+IF(ISNUMBER(DATA!O486),DATA!O486,"n/a")</f>
        <v>-0.10973333316369201</v>
      </c>
      <c r="G571" s="87">
        <f>+IF(ISNUMBER(DATA!X486),DATA!X486,"n/a")</f>
        <v>2.5184822690883699</v>
      </c>
      <c r="H571" s="77">
        <f>+IF(ISNUMBER(DATA!Y486),DATA!Y486,"n/a")</f>
        <v>-3.8609171729330503E-2</v>
      </c>
      <c r="I571" s="87">
        <f>+IF(ISNUMBER(DATA!AH486),DATA!AH486,"n/a")</f>
        <v>2.5721027559961498</v>
      </c>
      <c r="J571" s="77">
        <f>+IF(ISNUMBER(DATA!AI486),DATA!AI486,"n/a")</f>
        <v>-1.71367443261509E-2</v>
      </c>
      <c r="K571" s="87">
        <f>+IF(ISNUMBER(DATA!AR486),DATA!AR486,"n/a")</f>
        <v>2.5446606686234801</v>
      </c>
      <c r="L571" s="77">
        <f>+IF(ISNUMBER(DATA!AS486),DATA!AS486,"n/a")</f>
        <v>3.5251071059428599E-3</v>
      </c>
      <c r="R571" s="66"/>
      <c r="S571" s="66"/>
      <c r="T571" s="66"/>
      <c r="U571" s="66"/>
      <c r="V571" s="66"/>
      <c r="W571" s="66"/>
      <c r="X571" s="66"/>
      <c r="Y571" s="66"/>
    </row>
    <row r="572" spans="1:25" x14ac:dyDescent="0.2">
      <c r="A572" s="66" t="s">
        <v>11</v>
      </c>
      <c r="B572" s="66" t="s">
        <v>24</v>
      </c>
      <c r="C572" s="66" t="s">
        <v>26</v>
      </c>
      <c r="D572" s="66" t="s">
        <v>324</v>
      </c>
      <c r="E572" s="87">
        <f>+IF(ISNUMBER(DATA!N487),DATA!N487,"n/a")</f>
        <v>3.1796064509309598</v>
      </c>
      <c r="F572" s="77">
        <f>+IF(ISNUMBER(DATA!O487),DATA!O487,"n/a")</f>
        <v>4.5798222449673902E-2</v>
      </c>
      <c r="G572" s="87">
        <f>+IF(ISNUMBER(DATA!X487),DATA!X487,"n/a")</f>
        <v>3.1416524180692602</v>
      </c>
      <c r="H572" s="77">
        <f>+IF(ISNUMBER(DATA!Y487),DATA!Y487,"n/a")</f>
        <v>3.2162446267951499E-2</v>
      </c>
      <c r="I572" s="87">
        <f>+IF(ISNUMBER(DATA!AH487),DATA!AH487,"n/a")</f>
        <v>3.14704240466564</v>
      </c>
      <c r="J572" s="77">
        <f>+IF(ISNUMBER(DATA!AI487),DATA!AI487,"n/a")</f>
        <v>4.27697663385634E-2</v>
      </c>
      <c r="K572" s="87">
        <f>+IF(ISNUMBER(DATA!AR487),DATA!AR487,"n/a")</f>
        <v>3.1026403149689701</v>
      </c>
      <c r="L572" s="77">
        <f>+IF(ISNUMBER(DATA!AS487),DATA!AS487,"n/a")</f>
        <v>5.2285473985793897E-2</v>
      </c>
      <c r="R572" s="66"/>
      <c r="S572" s="66"/>
      <c r="T572" s="66"/>
      <c r="U572" s="66"/>
      <c r="V572" s="66"/>
      <c r="W572" s="66"/>
      <c r="X572" s="66"/>
      <c r="Y572" s="66"/>
    </row>
    <row r="573" spans="1:25" x14ac:dyDescent="0.2">
      <c r="A573" s="66" t="s">
        <v>11</v>
      </c>
      <c r="B573" s="66" t="s">
        <v>24</v>
      </c>
      <c r="C573" s="66" t="s">
        <v>26</v>
      </c>
      <c r="D573" s="66" t="s">
        <v>325</v>
      </c>
      <c r="E573" s="87">
        <f>+IF(ISNUMBER(DATA!N488),DATA!N488,"n/a")</f>
        <v>2.6443279302441498</v>
      </c>
      <c r="F573" s="77">
        <f>+IF(ISNUMBER(DATA!O488),DATA!O488,"n/a")</f>
        <v>-2.3212652815270799E-2</v>
      </c>
      <c r="G573" s="87">
        <f>+IF(ISNUMBER(DATA!X488),DATA!X488,"n/a")</f>
        <v>2.6363670584385899</v>
      </c>
      <c r="H573" s="77">
        <f>+IF(ISNUMBER(DATA!Y488),DATA!Y488,"n/a")</f>
        <v>-5.4569828092794698E-3</v>
      </c>
      <c r="I573" s="87">
        <f>+IF(ISNUMBER(DATA!AH488),DATA!AH488,"n/a")</f>
        <v>2.6386502910248102</v>
      </c>
      <c r="J573" s="77">
        <f>+IF(ISNUMBER(DATA!AI488),DATA!AI488,"n/a")</f>
        <v>1.34558853737482E-2</v>
      </c>
      <c r="K573" s="87">
        <f>+IF(ISNUMBER(DATA!AR488),DATA!AR488,"n/a")</f>
        <v>2.6410617336989701</v>
      </c>
      <c r="L573" s="77">
        <f>+IF(ISNUMBER(DATA!AS488),DATA!AS488,"n/a")</f>
        <v>1.4413029210500999E-2</v>
      </c>
      <c r="R573" s="66"/>
      <c r="S573" s="66"/>
      <c r="T573" s="66"/>
      <c r="U573" s="66"/>
      <c r="V573" s="66"/>
      <c r="W573" s="66"/>
      <c r="X573" s="66"/>
      <c r="Y573" s="66"/>
    </row>
    <row r="574" spans="1:25" x14ac:dyDescent="0.2">
      <c r="A574" s="66" t="s">
        <v>11</v>
      </c>
      <c r="B574" s="66" t="s">
        <v>24</v>
      </c>
      <c r="C574" s="66" t="s">
        <v>26</v>
      </c>
      <c r="D574" s="66" t="s">
        <v>326</v>
      </c>
      <c r="E574" s="87">
        <f>+IF(ISNUMBER(DATA!N489),DATA!N489,"n/a")</f>
        <v>2.4320503891852301</v>
      </c>
      <c r="F574" s="77">
        <f>+IF(ISNUMBER(DATA!O489),DATA!O489,"n/a")</f>
        <v>3.1156053930059002E-2</v>
      </c>
      <c r="G574" s="87">
        <f>+IF(ISNUMBER(DATA!X489),DATA!X489,"n/a")</f>
        <v>2.4401795888876401</v>
      </c>
      <c r="H574" s="77">
        <f>+IF(ISNUMBER(DATA!Y489),DATA!Y489,"n/a")</f>
        <v>3.99199746579256E-2</v>
      </c>
      <c r="I574" s="87">
        <f>+IF(ISNUMBER(DATA!AH489),DATA!AH489,"n/a")</f>
        <v>2.4444147146305202</v>
      </c>
      <c r="J574" s="77">
        <f>+IF(ISNUMBER(DATA!AI489),DATA!AI489,"n/a")</f>
        <v>5.1315418063034399E-2</v>
      </c>
      <c r="K574" s="87">
        <f>+IF(ISNUMBER(DATA!AR489),DATA!AR489,"n/a")</f>
        <v>2.4059371733366999</v>
      </c>
      <c r="L574" s="77">
        <f>+IF(ISNUMBER(DATA!AS489),DATA!AS489,"n/a")</f>
        <v>2.4582463548093601E-2</v>
      </c>
      <c r="R574" s="66"/>
      <c r="S574" s="66"/>
      <c r="T574" s="66"/>
      <c r="U574" s="66"/>
      <c r="V574" s="66"/>
      <c r="W574" s="66"/>
      <c r="X574" s="66"/>
      <c r="Y574" s="66"/>
    </row>
    <row r="575" spans="1:25" x14ac:dyDescent="0.2">
      <c r="A575" s="66" t="s">
        <v>11</v>
      </c>
      <c r="B575" s="66" t="s">
        <v>24</v>
      </c>
      <c r="C575" s="66" t="s">
        <v>26</v>
      </c>
      <c r="D575" s="66" t="s">
        <v>327</v>
      </c>
      <c r="E575" s="87">
        <f>+IF(ISNUMBER(DATA!N490),DATA!N490,"n/a")</f>
        <v>2.6398892613226801</v>
      </c>
      <c r="F575" s="77">
        <f>+IF(ISNUMBER(DATA!O490),DATA!O490,"n/a")</f>
        <v>-1.5041597771774899E-2</v>
      </c>
      <c r="G575" s="87">
        <f>+IF(ISNUMBER(DATA!X490),DATA!X490,"n/a")</f>
        <v>2.6193301552507799</v>
      </c>
      <c r="H575" s="77">
        <f>+IF(ISNUMBER(DATA!Y490),DATA!Y490,"n/a")</f>
        <v>-7.9472092031412402E-4</v>
      </c>
      <c r="I575" s="87">
        <f>+IF(ISNUMBER(DATA!AH490),DATA!AH490,"n/a")</f>
        <v>2.6311873702825701</v>
      </c>
      <c r="J575" s="77">
        <f>+IF(ISNUMBER(DATA!AI490),DATA!AI490,"n/a")</f>
        <v>1.5451560713452E-2</v>
      </c>
      <c r="K575" s="87">
        <f>+IF(ISNUMBER(DATA!AR490),DATA!AR490,"n/a")</f>
        <v>2.6266760330851602</v>
      </c>
      <c r="L575" s="77">
        <f>+IF(ISNUMBER(DATA!AS490),DATA!AS490,"n/a")</f>
        <v>2.8738372583929198E-2</v>
      </c>
      <c r="R575" s="66"/>
      <c r="S575" s="66"/>
      <c r="T575" s="66"/>
      <c r="U575" s="66"/>
      <c r="V575" s="66"/>
      <c r="W575" s="66"/>
      <c r="X575" s="66"/>
      <c r="Y575" s="66"/>
    </row>
    <row r="576" spans="1:25" x14ac:dyDescent="0.2">
      <c r="E576" s="90"/>
      <c r="F576" s="77"/>
      <c r="G576" s="91"/>
      <c r="H576" s="77"/>
      <c r="I576" s="91"/>
      <c r="J576" s="82"/>
      <c r="K576" s="91"/>
      <c r="L576" s="77"/>
      <c r="R576" s="66"/>
      <c r="S576" s="66"/>
      <c r="T576" s="66"/>
      <c r="U576" s="66"/>
      <c r="V576" s="66"/>
      <c r="W576" s="66"/>
      <c r="X576" s="66"/>
      <c r="Y576" s="66"/>
    </row>
    <row r="577" spans="1:25" x14ac:dyDescent="0.2">
      <c r="A577" s="66" t="s">
        <v>27</v>
      </c>
      <c r="B577" s="66" t="s">
        <v>23</v>
      </c>
      <c r="C577" s="66" t="s">
        <v>0</v>
      </c>
      <c r="D577" s="66" t="s">
        <v>319</v>
      </c>
      <c r="E577" s="76">
        <f>+IF(ISNUMBER(DATA!F904),DATA!F904,"n/a")</f>
        <v>917396.18</v>
      </c>
      <c r="F577" s="77">
        <f>+IF(ISNUMBER(DATA!G904),DATA!G904,"n/a")</f>
        <v>-5.4725500889894897E-2</v>
      </c>
      <c r="G577" s="76">
        <f>+IF(ISNUMBER(DATA!P904),DATA!P904,"n/a")</f>
        <v>3133045.15</v>
      </c>
      <c r="H577" s="77">
        <f>+IF(ISNUMBER(DATA!Q904),DATA!Q904,"n/a")</f>
        <v>-7.8171004999736601E-2</v>
      </c>
      <c r="I577" s="76">
        <f>+IF(ISNUMBER(DATA!Z904),DATA!Z904,"n/a")</f>
        <v>6350202.1200000001</v>
      </c>
      <c r="J577" s="77">
        <f>+IF(ISNUMBER(DATA!AA904),DATA!AA904,"n/a")</f>
        <v>-0.137046130846881</v>
      </c>
      <c r="K577" s="76">
        <f>+IF(ISNUMBER(DATA!AJ904),DATA!AJ904,"n/a")</f>
        <v>12314921.630000001</v>
      </c>
      <c r="L577" s="77">
        <f>+IF(ISNUMBER(DATA!AK904),DATA!AK904,"n/a")</f>
        <v>-0.104685652837834</v>
      </c>
      <c r="R577" s="66"/>
      <c r="S577" s="66"/>
      <c r="T577" s="66"/>
      <c r="U577" s="66"/>
      <c r="V577" s="66"/>
      <c r="W577" s="66"/>
      <c r="X577" s="66"/>
      <c r="Y577" s="66"/>
    </row>
    <row r="578" spans="1:25" x14ac:dyDescent="0.2">
      <c r="A578" s="66" t="s">
        <v>27</v>
      </c>
      <c r="B578" s="66" t="s">
        <v>23</v>
      </c>
      <c r="C578" s="66" t="s">
        <v>0</v>
      </c>
      <c r="D578" s="66" t="s">
        <v>320</v>
      </c>
      <c r="E578" s="76">
        <f>+IF(ISNUMBER(DATA!F905),DATA!F905,"n/a")</f>
        <v>554999.34</v>
      </c>
      <c r="F578" s="77">
        <f>+IF(ISNUMBER(DATA!G905),DATA!G905,"n/a")</f>
        <v>-0.42486280629978102</v>
      </c>
      <c r="G578" s="76">
        <f>+IF(ISNUMBER(DATA!P905),DATA!P905,"n/a")</f>
        <v>2641581.83</v>
      </c>
      <c r="H578" s="77">
        <f>+IF(ISNUMBER(DATA!Q905),DATA!Q905,"n/a")</f>
        <v>-0.20101448205995801</v>
      </c>
      <c r="I578" s="76">
        <f>+IF(ISNUMBER(DATA!Z905),DATA!Z905,"n/a")</f>
        <v>5733487.9299999997</v>
      </c>
      <c r="J578" s="77">
        <f>+IF(ISNUMBER(DATA!AA905),DATA!AA905,"n/a")</f>
        <v>-0.11851995999562</v>
      </c>
      <c r="K578" s="76">
        <f>+IF(ISNUMBER(DATA!AJ905),DATA!AJ905,"n/a")</f>
        <v>11285265.65</v>
      </c>
      <c r="L578" s="77">
        <f>+IF(ISNUMBER(DATA!AK905),DATA!AK905,"n/a")</f>
        <v>-0.138043419239047</v>
      </c>
      <c r="R578" s="66"/>
      <c r="S578" s="66"/>
      <c r="T578" s="66"/>
      <c r="U578" s="66"/>
      <c r="V578" s="66"/>
      <c r="W578" s="66"/>
      <c r="X578" s="66"/>
      <c r="Y578" s="66"/>
    </row>
    <row r="579" spans="1:25" x14ac:dyDescent="0.2">
      <c r="A579" s="66" t="s">
        <v>27</v>
      </c>
      <c r="B579" s="66" t="s">
        <v>23</v>
      </c>
      <c r="C579" s="66" t="s">
        <v>0</v>
      </c>
      <c r="D579" s="66" t="s">
        <v>321</v>
      </c>
      <c r="E579" s="76">
        <f>+IF(ISNUMBER(DATA!F906),DATA!F906,"n/a")</f>
        <v>1070203.44</v>
      </c>
      <c r="F579" s="77">
        <f>+IF(ISNUMBER(DATA!G906),DATA!G906,"n/a")</f>
        <v>2.1189080499001998E-2</v>
      </c>
      <c r="G579" s="76">
        <f>+IF(ISNUMBER(DATA!P906),DATA!P906,"n/a")</f>
        <v>3761572.43</v>
      </c>
      <c r="H579" s="77">
        <f>+IF(ISNUMBER(DATA!Q906),DATA!Q906,"n/a")</f>
        <v>2.0407344302224899E-2</v>
      </c>
      <c r="I579" s="76">
        <f>+IF(ISNUMBER(DATA!Z906),DATA!Z906,"n/a")</f>
        <v>7255128.6299999999</v>
      </c>
      <c r="J579" s="77">
        <f>+IF(ISNUMBER(DATA!AA906),DATA!AA906,"n/a")</f>
        <v>4.6121339803123197E-2</v>
      </c>
      <c r="K579" s="76">
        <f>+IF(ISNUMBER(DATA!AJ906),DATA!AJ906,"n/a")</f>
        <v>13245316.310000001</v>
      </c>
      <c r="L579" s="77">
        <f>+IF(ISNUMBER(DATA!AK906),DATA!AK906,"n/a")</f>
        <v>-3.0933489982443298E-2</v>
      </c>
      <c r="R579" s="66"/>
      <c r="S579" s="66"/>
      <c r="T579" s="66"/>
      <c r="U579" s="66"/>
      <c r="V579" s="66"/>
      <c r="W579" s="66"/>
      <c r="X579" s="66"/>
      <c r="Y579" s="66"/>
    </row>
    <row r="580" spans="1:25" x14ac:dyDescent="0.2">
      <c r="A580" s="66" t="s">
        <v>27</v>
      </c>
      <c r="B580" s="66" t="s">
        <v>23</v>
      </c>
      <c r="C580" s="66" t="s">
        <v>0</v>
      </c>
      <c r="D580" s="66" t="s">
        <v>322</v>
      </c>
      <c r="E580" s="76">
        <f>+IF(ISNUMBER(DATA!F907),DATA!F907,"n/a")</f>
        <v>2007912.68</v>
      </c>
      <c r="F580" s="77">
        <f>+IF(ISNUMBER(DATA!G907),DATA!G907,"n/a")</f>
        <v>2.61120487453037E-2</v>
      </c>
      <c r="G580" s="76">
        <f>+IF(ISNUMBER(DATA!P907),DATA!P907,"n/a")</f>
        <v>6833640.1900000004</v>
      </c>
      <c r="H580" s="77">
        <f>+IF(ISNUMBER(DATA!Q907),DATA!Q907,"n/a")</f>
        <v>-3.3731944276309503E-2</v>
      </c>
      <c r="I580" s="76">
        <f>+IF(ISNUMBER(DATA!Z907),DATA!Z907,"n/a")</f>
        <v>13526285.970000001</v>
      </c>
      <c r="J580" s="77">
        <f>+IF(ISNUMBER(DATA!AA907),DATA!AA907,"n/a")</f>
        <v>-3.0946860839250499E-2</v>
      </c>
      <c r="K580" s="76">
        <f>+IF(ISNUMBER(DATA!AJ907),DATA!AJ907,"n/a")</f>
        <v>25078473.129999999</v>
      </c>
      <c r="L580" s="77">
        <f>+IF(ISNUMBER(DATA!AK907),DATA!AK907,"n/a")</f>
        <v>-1.3742689691429E-2</v>
      </c>
      <c r="R580" s="66"/>
      <c r="S580" s="66"/>
      <c r="T580" s="66"/>
      <c r="U580" s="66"/>
      <c r="V580" s="66"/>
      <c r="W580" s="66"/>
      <c r="X580" s="66"/>
      <c r="Y580" s="66"/>
    </row>
    <row r="581" spans="1:25" x14ac:dyDescent="0.2">
      <c r="A581" s="66" t="s">
        <v>27</v>
      </c>
      <c r="B581" s="66" t="s">
        <v>23</v>
      </c>
      <c r="C581" s="66" t="s">
        <v>0</v>
      </c>
      <c r="D581" s="66" t="s">
        <v>323</v>
      </c>
      <c r="E581" s="76">
        <f>+IF(ISNUMBER(DATA!F908),DATA!F908,"n/a")</f>
        <v>374488.2</v>
      </c>
      <c r="F581" s="77">
        <f>+IF(ISNUMBER(DATA!G908),DATA!G908,"n/a")</f>
        <v>-1.49275143991491E-2</v>
      </c>
      <c r="G581" s="76">
        <f>+IF(ISNUMBER(DATA!P908),DATA!P908,"n/a")</f>
        <v>1355338.22</v>
      </c>
      <c r="H581" s="77">
        <f>+IF(ISNUMBER(DATA!Q908),DATA!Q908,"n/a")</f>
        <v>-0.115411291768087</v>
      </c>
      <c r="I581" s="76">
        <f>+IF(ISNUMBER(DATA!Z908),DATA!Z908,"n/a")</f>
        <v>2591503.59</v>
      </c>
      <c r="J581" s="77">
        <f>+IF(ISNUMBER(DATA!AA908),DATA!AA908,"n/a")</f>
        <v>-0.18074335157711899</v>
      </c>
      <c r="K581" s="76">
        <f>+IF(ISNUMBER(DATA!AJ908),DATA!AJ908,"n/a")</f>
        <v>4579341.62</v>
      </c>
      <c r="L581" s="77">
        <f>+IF(ISNUMBER(DATA!AK908),DATA!AK908,"n/a")</f>
        <v>-0.28518813240141</v>
      </c>
      <c r="R581" s="66"/>
      <c r="S581" s="66"/>
      <c r="T581" s="66"/>
      <c r="U581" s="66"/>
      <c r="V581" s="66"/>
      <c r="W581" s="66"/>
      <c r="X581" s="66"/>
      <c r="Y581" s="66"/>
    </row>
    <row r="582" spans="1:25" x14ac:dyDescent="0.2">
      <c r="A582" s="66" t="s">
        <v>27</v>
      </c>
      <c r="B582" s="66" t="s">
        <v>23</v>
      </c>
      <c r="C582" s="66" t="s">
        <v>0</v>
      </c>
      <c r="D582" s="66" t="s">
        <v>324</v>
      </c>
      <c r="E582" s="76">
        <f>+IF(ISNUMBER(DATA!F909),DATA!F909,"n/a")</f>
        <v>606949.06000000006</v>
      </c>
      <c r="F582" s="77">
        <f>+IF(ISNUMBER(DATA!G909),DATA!G909,"n/a")</f>
        <v>0.10096033202671501</v>
      </c>
      <c r="G582" s="76">
        <f>+IF(ISNUMBER(DATA!P909),DATA!P909,"n/a")</f>
        <v>2116366.1800000002</v>
      </c>
      <c r="H582" s="77">
        <f>+IF(ISNUMBER(DATA!Q909),DATA!Q909,"n/a")</f>
        <v>0.130799210135564</v>
      </c>
      <c r="I582" s="76">
        <f>+IF(ISNUMBER(DATA!Z909),DATA!Z909,"n/a")</f>
        <v>4067255.39</v>
      </c>
      <c r="J582" s="77">
        <f>+IF(ISNUMBER(DATA!AA909),DATA!AA909,"n/a")</f>
        <v>0.13746217399687899</v>
      </c>
      <c r="K582" s="76">
        <f>+IF(ISNUMBER(DATA!AJ909),DATA!AJ909,"n/a")</f>
        <v>7597301.4900000002</v>
      </c>
      <c r="L582" s="77">
        <f>+IF(ISNUMBER(DATA!AK909),DATA!AK909,"n/a")</f>
        <v>1.7270955738637E-4</v>
      </c>
      <c r="R582" s="66"/>
      <c r="S582" s="66"/>
      <c r="T582" s="66"/>
      <c r="U582" s="66"/>
      <c r="V582" s="66"/>
      <c r="W582" s="66"/>
      <c r="X582" s="66"/>
      <c r="Y582" s="66"/>
    </row>
    <row r="583" spans="1:25" x14ac:dyDescent="0.2">
      <c r="A583" s="66" t="s">
        <v>27</v>
      </c>
      <c r="B583" s="66" t="s">
        <v>23</v>
      </c>
      <c r="C583" s="66" t="s">
        <v>0</v>
      </c>
      <c r="D583" s="66" t="s">
        <v>325</v>
      </c>
      <c r="E583" s="76">
        <f>+IF(ISNUMBER(DATA!F910),DATA!F910,"n/a")</f>
        <v>1841213.35</v>
      </c>
      <c r="F583" s="77">
        <f>+IF(ISNUMBER(DATA!G910),DATA!G910,"n/a")</f>
        <v>4.6583151050872101E-2</v>
      </c>
      <c r="G583" s="76">
        <f>+IF(ISNUMBER(DATA!P910),DATA!P910,"n/a")</f>
        <v>6451355.0999999996</v>
      </c>
      <c r="H583" s="77">
        <f>+IF(ISNUMBER(DATA!Q910),DATA!Q910,"n/a")</f>
        <v>5.26435751036003E-2</v>
      </c>
      <c r="I583" s="76">
        <f>+IF(ISNUMBER(DATA!Z910),DATA!Z910,"n/a")</f>
        <v>12100077.359999999</v>
      </c>
      <c r="J583" s="77">
        <f>+IF(ISNUMBER(DATA!AA910),DATA!AA910,"n/a")</f>
        <v>3.9778367072457597E-2</v>
      </c>
      <c r="K583" s="76">
        <f>+IF(ISNUMBER(DATA!AJ910),DATA!AJ910,"n/a")</f>
        <v>23108231.510000002</v>
      </c>
      <c r="L583" s="77">
        <f>+IF(ISNUMBER(DATA!AK910),DATA!AK910,"n/a")</f>
        <v>4.6116589135142598E-2</v>
      </c>
      <c r="R583" s="66"/>
      <c r="S583" s="66"/>
      <c r="T583" s="66"/>
      <c r="U583" s="66"/>
      <c r="V583" s="66"/>
      <c r="W583" s="66"/>
      <c r="X583" s="66"/>
      <c r="Y583" s="66"/>
    </row>
    <row r="584" spans="1:25" x14ac:dyDescent="0.2">
      <c r="A584" s="66" t="s">
        <v>27</v>
      </c>
      <c r="B584" s="66" t="s">
        <v>23</v>
      </c>
      <c r="C584" s="66" t="s">
        <v>0</v>
      </c>
      <c r="D584" s="66" t="s">
        <v>326</v>
      </c>
      <c r="E584" s="76">
        <f>+IF(ISNUMBER(DATA!F911),DATA!F911,"n/a")</f>
        <v>685581.69</v>
      </c>
      <c r="F584" s="77">
        <f>+IF(ISNUMBER(DATA!G911),DATA!G911,"n/a")</f>
        <v>0.162871687234661</v>
      </c>
      <c r="G584" s="76">
        <f>+IF(ISNUMBER(DATA!P911),DATA!P911,"n/a")</f>
        <v>2205082.73</v>
      </c>
      <c r="H584" s="77">
        <f>+IF(ISNUMBER(DATA!Q911),DATA!Q911,"n/a")</f>
        <v>8.6062463221172794E-2</v>
      </c>
      <c r="I584" s="76">
        <f>+IF(ISNUMBER(DATA!Z911),DATA!Z911,"n/a")</f>
        <v>4323059.63</v>
      </c>
      <c r="J584" s="77">
        <f>+IF(ISNUMBER(DATA!AA911),DATA!AA911,"n/a")</f>
        <v>-4.5711280356481199E-2</v>
      </c>
      <c r="K584" s="76">
        <f>+IF(ISNUMBER(DATA!AJ911),DATA!AJ911,"n/a")</f>
        <v>7891900.8300000001</v>
      </c>
      <c r="L584" s="77">
        <f>+IF(ISNUMBER(DATA!AK911),DATA!AK911,"n/a")</f>
        <v>-0.13440325805933301</v>
      </c>
      <c r="R584" s="66"/>
      <c r="S584" s="66"/>
      <c r="T584" s="66"/>
      <c r="U584" s="66"/>
      <c r="V584" s="66"/>
      <c r="W584" s="66"/>
      <c r="X584" s="66"/>
      <c r="Y584" s="66"/>
    </row>
    <row r="585" spans="1:25" x14ac:dyDescent="0.2">
      <c r="A585" s="66" t="s">
        <v>27</v>
      </c>
      <c r="B585" s="66" t="s">
        <v>23</v>
      </c>
      <c r="C585" s="66" t="s">
        <v>0</v>
      </c>
      <c r="D585" s="66" t="s">
        <v>327</v>
      </c>
      <c r="E585" s="76">
        <f>+IF(ISNUMBER(DATA!F912),DATA!F912,"n/a")</f>
        <v>8058743.9699999997</v>
      </c>
      <c r="F585" s="77">
        <f>+IF(ISNUMBER(DATA!G912),DATA!G912,"n/a")</f>
        <v>-1.9686874877330101E-2</v>
      </c>
      <c r="G585" s="76">
        <f>+IF(ISNUMBER(DATA!P912),DATA!P912,"n/a")</f>
        <v>28497981.960000001</v>
      </c>
      <c r="H585" s="77">
        <f>+IF(ISNUMBER(DATA!Q912),DATA!Q912,"n/a")</f>
        <v>-1.8199265668673002E-2</v>
      </c>
      <c r="I585" s="76">
        <f>+IF(ISNUMBER(DATA!Z912),DATA!Z912,"n/a")</f>
        <v>55947000.719999999</v>
      </c>
      <c r="J585" s="77">
        <f>+IF(ISNUMBER(DATA!AA912),DATA!AA912,"n/a")</f>
        <v>-2.97567001911999E-2</v>
      </c>
      <c r="K585" s="76">
        <f>+IF(ISNUMBER(DATA!AJ912),DATA!AJ912,"n/a")</f>
        <v>105100752.03</v>
      </c>
      <c r="L585" s="77">
        <f>+IF(ISNUMBER(DATA!AK912),DATA!AK912,"n/a")</f>
        <v>-5.4447102226077099E-2</v>
      </c>
      <c r="R585" s="66"/>
      <c r="S585" s="66"/>
      <c r="T585" s="66"/>
      <c r="U585" s="66"/>
      <c r="V585" s="66"/>
      <c r="W585" s="66"/>
      <c r="X585" s="66"/>
      <c r="Y585" s="66"/>
    </row>
    <row r="586" spans="1:25" x14ac:dyDescent="0.2">
      <c r="E586" s="90"/>
      <c r="F586" s="77"/>
      <c r="G586" s="91"/>
      <c r="H586" s="77"/>
      <c r="I586" s="91"/>
      <c r="J586" s="82"/>
      <c r="K586" s="91"/>
      <c r="L586" s="77"/>
      <c r="R586" s="66"/>
      <c r="S586" s="66"/>
      <c r="T586" s="66"/>
      <c r="U586" s="66"/>
      <c r="V586" s="66"/>
      <c r="W586" s="66"/>
      <c r="X586" s="66"/>
      <c r="Y586" s="66"/>
    </row>
    <row r="587" spans="1:25" x14ac:dyDescent="0.2">
      <c r="A587" s="66" t="s">
        <v>27</v>
      </c>
      <c r="B587" s="66" t="s">
        <v>23</v>
      </c>
      <c r="C587" s="66" t="s">
        <v>9</v>
      </c>
      <c r="D587" s="66" t="s">
        <v>319</v>
      </c>
      <c r="E587" s="86">
        <f>+IF(ISNUMBER(DATA!H904),DATA!H904,"n/a")</f>
        <v>177484.77</v>
      </c>
      <c r="F587" s="77">
        <f>+IF(ISNUMBER(DATA!I904),DATA!I904,"n/a")</f>
        <v>-4.63345989245708E-2</v>
      </c>
      <c r="G587" s="86">
        <f>+IF(ISNUMBER(DATA!R904),DATA!R904,"n/a")</f>
        <v>598175.19999999995</v>
      </c>
      <c r="H587" s="77">
        <f>+IF(ISNUMBER(DATA!S904),DATA!S904,"n/a")</f>
        <v>-9.1589743462022505E-2</v>
      </c>
      <c r="I587" s="86">
        <f>+IF(ISNUMBER(DATA!AB904),DATA!AB904,"n/a")</f>
        <v>1184132.1000000001</v>
      </c>
      <c r="J587" s="77">
        <f>+IF(ISNUMBER(DATA!AC904),DATA!AC904,"n/a")</f>
        <v>-0.17254516244658799</v>
      </c>
      <c r="K587" s="86">
        <f>+IF(ISNUMBER(DATA!AL904),DATA!AL904,"n/a")</f>
        <v>2355122.2999999998</v>
      </c>
      <c r="L587" s="77">
        <f>+IF(ISNUMBER(DATA!AM904),DATA!AM904,"n/a")</f>
        <v>-0.126605653974591</v>
      </c>
      <c r="R587" s="66"/>
      <c r="S587" s="66"/>
      <c r="T587" s="66"/>
      <c r="U587" s="66"/>
      <c r="V587" s="66"/>
      <c r="W587" s="66"/>
      <c r="X587" s="66"/>
      <c r="Y587" s="66"/>
    </row>
    <row r="588" spans="1:25" x14ac:dyDescent="0.2">
      <c r="A588" s="66" t="s">
        <v>27</v>
      </c>
      <c r="B588" s="66" t="s">
        <v>23</v>
      </c>
      <c r="C588" s="66" t="s">
        <v>9</v>
      </c>
      <c r="D588" s="66" t="s">
        <v>320</v>
      </c>
      <c r="E588" s="86">
        <f>+IF(ISNUMBER(DATA!H905),DATA!H905,"n/a")</f>
        <v>107817.65</v>
      </c>
      <c r="F588" s="77">
        <f>+IF(ISNUMBER(DATA!I905),DATA!I905,"n/a")</f>
        <v>-0.463522250727958</v>
      </c>
      <c r="G588" s="86">
        <f>+IF(ISNUMBER(DATA!R905),DATA!R905,"n/a")</f>
        <v>563576.31000000006</v>
      </c>
      <c r="H588" s="77">
        <f>+IF(ISNUMBER(DATA!S905),DATA!S905,"n/a")</f>
        <v>-0.19521784223921601</v>
      </c>
      <c r="I588" s="86">
        <f>+IF(ISNUMBER(DATA!AB905),DATA!AB905,"n/a")</f>
        <v>1232098.05</v>
      </c>
      <c r="J588" s="77">
        <f>+IF(ISNUMBER(DATA!AC905),DATA!AC905,"n/a")</f>
        <v>-0.12707133755632299</v>
      </c>
      <c r="K588" s="86">
        <f>+IF(ISNUMBER(DATA!AL905),DATA!AL905,"n/a")</f>
        <v>2449942.25</v>
      </c>
      <c r="L588" s="77">
        <f>+IF(ISNUMBER(DATA!AM905),DATA!AM905,"n/a")</f>
        <v>-0.15376888222299401</v>
      </c>
      <c r="R588" s="66"/>
      <c r="S588" s="66"/>
      <c r="T588" s="66"/>
      <c r="U588" s="66"/>
      <c r="V588" s="66"/>
      <c r="W588" s="66"/>
      <c r="X588" s="66"/>
      <c r="Y588" s="66"/>
    </row>
    <row r="589" spans="1:25" x14ac:dyDescent="0.2">
      <c r="A589" s="66" t="s">
        <v>27</v>
      </c>
      <c r="B589" s="66" t="s">
        <v>23</v>
      </c>
      <c r="C589" s="66" t="s">
        <v>9</v>
      </c>
      <c r="D589" s="66" t="s">
        <v>321</v>
      </c>
      <c r="E589" s="86">
        <f>+IF(ISNUMBER(DATA!H906),DATA!H906,"n/a")</f>
        <v>231202.69</v>
      </c>
      <c r="F589" s="77">
        <f>+IF(ISNUMBER(DATA!I906),DATA!I906,"n/a")</f>
        <v>4.3176303136287501E-2</v>
      </c>
      <c r="G589" s="86">
        <f>+IF(ISNUMBER(DATA!R906),DATA!R906,"n/a")</f>
        <v>820508.43</v>
      </c>
      <c r="H589" s="77">
        <f>+IF(ISNUMBER(DATA!S906),DATA!S906,"n/a")</f>
        <v>6.1217140049579399E-2</v>
      </c>
      <c r="I589" s="86">
        <f>+IF(ISNUMBER(DATA!AB906),DATA!AB906,"n/a")</f>
        <v>1597493.32</v>
      </c>
      <c r="J589" s="77">
        <f>+IF(ISNUMBER(DATA!AC906),DATA!AC906,"n/a")</f>
        <v>9.7802903401544405E-2</v>
      </c>
      <c r="K589" s="86">
        <f>+IF(ISNUMBER(DATA!AL906),DATA!AL906,"n/a")</f>
        <v>2897306.42</v>
      </c>
      <c r="L589" s="77">
        <f>+IF(ISNUMBER(DATA!AM906),DATA!AM906,"n/a")</f>
        <v>7.1698739427129496E-3</v>
      </c>
      <c r="R589" s="66"/>
      <c r="S589" s="66"/>
      <c r="T589" s="66"/>
      <c r="U589" s="66"/>
      <c r="V589" s="66"/>
      <c r="W589" s="66"/>
      <c r="X589" s="66"/>
      <c r="Y589" s="66"/>
    </row>
    <row r="590" spans="1:25" x14ac:dyDescent="0.2">
      <c r="A590" s="66" t="s">
        <v>27</v>
      </c>
      <c r="B590" s="66" t="s">
        <v>23</v>
      </c>
      <c r="C590" s="66" t="s">
        <v>9</v>
      </c>
      <c r="D590" s="66" t="s">
        <v>322</v>
      </c>
      <c r="E590" s="86">
        <f>+IF(ISNUMBER(DATA!H907),DATA!H907,"n/a")</f>
        <v>454936.49</v>
      </c>
      <c r="F590" s="77">
        <f>+IF(ISNUMBER(DATA!I907),DATA!I907,"n/a")</f>
        <v>-2.3792007856073799E-2</v>
      </c>
      <c r="G590" s="86">
        <f>+IF(ISNUMBER(DATA!R907),DATA!R907,"n/a")</f>
        <v>1578535.19</v>
      </c>
      <c r="H590" s="77">
        <f>+IF(ISNUMBER(DATA!S907),DATA!S907,"n/a")</f>
        <v>-8.1671265189100797E-2</v>
      </c>
      <c r="I590" s="86">
        <f>+IF(ISNUMBER(DATA!AB907),DATA!AB907,"n/a")</f>
        <v>3174086.63</v>
      </c>
      <c r="J590" s="77">
        <f>+IF(ISNUMBER(DATA!AC907),DATA!AC907,"n/a")</f>
        <v>-5.7378604740194301E-2</v>
      </c>
      <c r="K590" s="86">
        <f>+IF(ISNUMBER(DATA!AL907),DATA!AL907,"n/a")</f>
        <v>5914653.8600000003</v>
      </c>
      <c r="L590" s="77">
        <f>+IF(ISNUMBER(DATA!AM907),DATA!AM907,"n/a")</f>
        <v>-3.2596236093024797E-2</v>
      </c>
      <c r="R590" s="66"/>
      <c r="S590" s="66"/>
      <c r="T590" s="66"/>
      <c r="U590" s="66"/>
      <c r="V590" s="66"/>
      <c r="W590" s="66"/>
      <c r="X590" s="66"/>
      <c r="Y590" s="66"/>
    </row>
    <row r="591" spans="1:25" x14ac:dyDescent="0.2">
      <c r="A591" s="66" t="s">
        <v>27</v>
      </c>
      <c r="B591" s="66" t="s">
        <v>23</v>
      </c>
      <c r="C591" s="66" t="s">
        <v>9</v>
      </c>
      <c r="D591" s="66" t="s">
        <v>323</v>
      </c>
      <c r="E591" s="86">
        <f>+IF(ISNUMBER(DATA!H908),DATA!H908,"n/a")</f>
        <v>79818.58</v>
      </c>
      <c r="F591" s="77">
        <f>+IF(ISNUMBER(DATA!I908),DATA!I908,"n/a")</f>
        <v>2.9833711539245598E-2</v>
      </c>
      <c r="G591" s="86">
        <f>+IF(ISNUMBER(DATA!R908),DATA!R908,"n/a")</f>
        <v>275386</v>
      </c>
      <c r="H591" s="77">
        <f>+IF(ISNUMBER(DATA!S908),DATA!S908,"n/a")</f>
        <v>-0.12676932140914399</v>
      </c>
      <c r="I591" s="86">
        <f>+IF(ISNUMBER(DATA!AB908),DATA!AB908,"n/a")</f>
        <v>513868.73</v>
      </c>
      <c r="J591" s="77">
        <f>+IF(ISNUMBER(DATA!AC908),DATA!AC908,"n/a")</f>
        <v>-0.20572877976627099</v>
      </c>
      <c r="K591" s="86">
        <f>+IF(ISNUMBER(DATA!AL908),DATA!AL908,"n/a")</f>
        <v>900556.85</v>
      </c>
      <c r="L591" s="77">
        <f>+IF(ISNUMBER(DATA!AM908),DATA!AM908,"n/a")</f>
        <v>-0.32406969471082497</v>
      </c>
      <c r="R591" s="66"/>
      <c r="S591" s="66"/>
      <c r="T591" s="66"/>
      <c r="U591" s="66"/>
      <c r="V591" s="66"/>
      <c r="W591" s="66"/>
      <c r="X591" s="66"/>
      <c r="Y591" s="66"/>
    </row>
    <row r="592" spans="1:25" x14ac:dyDescent="0.2">
      <c r="A592" s="66" t="s">
        <v>27</v>
      </c>
      <c r="B592" s="66" t="s">
        <v>23</v>
      </c>
      <c r="C592" s="66" t="s">
        <v>9</v>
      </c>
      <c r="D592" s="66" t="s">
        <v>324</v>
      </c>
      <c r="E592" s="86">
        <f>+IF(ISNUMBER(DATA!H909),DATA!H909,"n/a")</f>
        <v>118128.41</v>
      </c>
      <c r="F592" s="77">
        <f>+IF(ISNUMBER(DATA!I909),DATA!I909,"n/a")</f>
        <v>3.9816631374805303E-2</v>
      </c>
      <c r="G592" s="86">
        <f>+IF(ISNUMBER(DATA!R909),DATA!R909,"n/a")</f>
        <v>416190.08</v>
      </c>
      <c r="H592" s="77">
        <f>+IF(ISNUMBER(DATA!S909),DATA!S909,"n/a")</f>
        <v>8.2678889245917306E-2</v>
      </c>
      <c r="I592" s="86">
        <f>+IF(ISNUMBER(DATA!AB909),DATA!AB909,"n/a")</f>
        <v>798415.14</v>
      </c>
      <c r="J592" s="77">
        <f>+IF(ISNUMBER(DATA!AC909),DATA!AC909,"n/a")</f>
        <v>8.0965853377588104E-2</v>
      </c>
      <c r="K592" s="86">
        <f>+IF(ISNUMBER(DATA!AL909),DATA!AL909,"n/a")</f>
        <v>1514619.08</v>
      </c>
      <c r="L592" s="77">
        <f>+IF(ISNUMBER(DATA!AM909),DATA!AM909,"n/a")</f>
        <v>-3.3548499761510302E-2</v>
      </c>
      <c r="R592" s="66"/>
      <c r="S592" s="66"/>
      <c r="T592" s="66"/>
      <c r="U592" s="66"/>
      <c r="V592" s="66"/>
      <c r="W592" s="66"/>
      <c r="X592" s="66"/>
      <c r="Y592" s="66"/>
    </row>
    <row r="593" spans="1:25" x14ac:dyDescent="0.2">
      <c r="A593" s="66" t="s">
        <v>27</v>
      </c>
      <c r="B593" s="66" t="s">
        <v>23</v>
      </c>
      <c r="C593" s="66" t="s">
        <v>9</v>
      </c>
      <c r="D593" s="66" t="s">
        <v>325</v>
      </c>
      <c r="E593" s="86">
        <f>+IF(ISNUMBER(DATA!H910),DATA!H910,"n/a")</f>
        <v>430049.34</v>
      </c>
      <c r="F593" s="77">
        <f>+IF(ISNUMBER(DATA!I910),DATA!I910,"n/a")</f>
        <v>8.7230201913406802E-2</v>
      </c>
      <c r="G593" s="86">
        <f>+IF(ISNUMBER(DATA!R910),DATA!R910,"n/a")</f>
        <v>1495290.45</v>
      </c>
      <c r="H593" s="77">
        <f>+IF(ISNUMBER(DATA!S910),DATA!S910,"n/a")</f>
        <v>8.1439456386500506E-2</v>
      </c>
      <c r="I593" s="86">
        <f>+IF(ISNUMBER(DATA!AB910),DATA!AB910,"n/a")</f>
        <v>2795249.82</v>
      </c>
      <c r="J593" s="77">
        <f>+IF(ISNUMBER(DATA!AC910),DATA!AC910,"n/a")</f>
        <v>3.67748946971009E-2</v>
      </c>
      <c r="K593" s="86">
        <f>+IF(ISNUMBER(DATA!AL910),DATA!AL910,"n/a")</f>
        <v>5331484.1399999997</v>
      </c>
      <c r="L593" s="77">
        <f>+IF(ISNUMBER(DATA!AM910),DATA!AM910,"n/a")</f>
        <v>4.1275886844459798E-2</v>
      </c>
      <c r="R593" s="66"/>
      <c r="S593" s="66"/>
      <c r="T593" s="66"/>
      <c r="U593" s="66"/>
      <c r="V593" s="66"/>
      <c r="W593" s="66"/>
      <c r="X593" s="66"/>
      <c r="Y593" s="66"/>
    </row>
    <row r="594" spans="1:25" x14ac:dyDescent="0.2">
      <c r="A594" s="66" t="s">
        <v>27</v>
      </c>
      <c r="B594" s="66" t="s">
        <v>23</v>
      </c>
      <c r="C594" s="66" t="s">
        <v>9</v>
      </c>
      <c r="D594" s="66" t="s">
        <v>326</v>
      </c>
      <c r="E594" s="86">
        <f>+IF(ISNUMBER(DATA!H911),DATA!H911,"n/a")</f>
        <v>135118.25</v>
      </c>
      <c r="F594" s="77">
        <f>+IF(ISNUMBER(DATA!I911),DATA!I911,"n/a")</f>
        <v>0.15608139459172399</v>
      </c>
      <c r="G594" s="86">
        <f>+IF(ISNUMBER(DATA!R911),DATA!R911,"n/a")</f>
        <v>423248.37</v>
      </c>
      <c r="H594" s="77">
        <f>+IF(ISNUMBER(DATA!S911),DATA!S911,"n/a")</f>
        <v>4.0403682608129599E-2</v>
      </c>
      <c r="I594" s="86">
        <f>+IF(ISNUMBER(DATA!AB911),DATA!AB911,"n/a")</f>
        <v>824251.49</v>
      </c>
      <c r="J594" s="77">
        <f>+IF(ISNUMBER(DATA!AC911),DATA!AC911,"n/a")</f>
        <v>-0.10379573812451</v>
      </c>
      <c r="K594" s="86">
        <f>+IF(ISNUMBER(DATA!AL911),DATA!AL911,"n/a")</f>
        <v>1529042.27</v>
      </c>
      <c r="L594" s="77">
        <f>+IF(ISNUMBER(DATA!AM911),DATA!AM911,"n/a")</f>
        <v>-0.18450192106355801</v>
      </c>
      <c r="R594" s="66"/>
      <c r="S594" s="66"/>
      <c r="T594" s="66"/>
      <c r="U594" s="66"/>
      <c r="V594" s="66"/>
      <c r="W594" s="66"/>
      <c r="X594" s="66"/>
      <c r="Y594" s="66"/>
    </row>
    <row r="595" spans="1:25" x14ac:dyDescent="0.2">
      <c r="A595" s="66" t="s">
        <v>27</v>
      </c>
      <c r="B595" s="66" t="s">
        <v>23</v>
      </c>
      <c r="C595" s="66" t="s">
        <v>9</v>
      </c>
      <c r="D595" s="66" t="s">
        <v>327</v>
      </c>
      <c r="E595" s="86">
        <f>+IF(ISNUMBER(DATA!H912),DATA!H912,"n/a")</f>
        <v>1734556.1</v>
      </c>
      <c r="F595" s="77">
        <f>+IF(ISNUMBER(DATA!I912),DATA!I912,"n/a")</f>
        <v>-2.4583326664874401E-2</v>
      </c>
      <c r="G595" s="86">
        <f>+IF(ISNUMBER(DATA!R912),DATA!R912,"n/a")</f>
        <v>6170909.9299999997</v>
      </c>
      <c r="H595" s="77">
        <f>+IF(ISNUMBER(DATA!S912),DATA!S912,"n/a")</f>
        <v>-2.6691505243715E-2</v>
      </c>
      <c r="I595" s="86">
        <f>+IF(ISNUMBER(DATA!AB912),DATA!AB912,"n/a")</f>
        <v>12119595.1</v>
      </c>
      <c r="J595" s="77">
        <f>+IF(ISNUMBER(DATA!AC912),DATA!AC912,"n/a")</f>
        <v>-4.31677224489889E-2</v>
      </c>
      <c r="K595" s="86">
        <f>+IF(ISNUMBER(DATA!AL912),DATA!AL912,"n/a")</f>
        <v>22892726.960000001</v>
      </c>
      <c r="L595" s="77">
        <f>+IF(ISNUMBER(DATA!AM912),DATA!AM912,"n/a")</f>
        <v>-6.4721457147832007E-2</v>
      </c>
      <c r="R595" s="66"/>
      <c r="S595" s="66"/>
      <c r="T595" s="66"/>
      <c r="U595" s="66"/>
      <c r="V595" s="66"/>
      <c r="W595" s="66"/>
      <c r="X595" s="66"/>
      <c r="Y595" s="66"/>
    </row>
    <row r="596" spans="1:25" x14ac:dyDescent="0.2">
      <c r="E596" s="90"/>
      <c r="F596" s="77"/>
      <c r="G596" s="91"/>
      <c r="H596" s="77"/>
      <c r="I596" s="91"/>
      <c r="J596" s="82"/>
      <c r="K596" s="91"/>
      <c r="L596" s="77"/>
      <c r="R596" s="66"/>
      <c r="S596" s="66"/>
      <c r="T596" s="66"/>
      <c r="U596" s="66"/>
      <c r="V596" s="66"/>
      <c r="W596" s="66"/>
      <c r="X596" s="66"/>
      <c r="Y596" s="66"/>
    </row>
    <row r="597" spans="1:25" x14ac:dyDescent="0.2">
      <c r="A597" s="66" t="s">
        <v>27</v>
      </c>
      <c r="B597" s="66" t="s">
        <v>23</v>
      </c>
      <c r="C597" s="66" t="s">
        <v>25</v>
      </c>
      <c r="D597" s="66" t="s">
        <v>319</v>
      </c>
      <c r="E597" s="86">
        <f>+IF(ISNUMBER(DATA!J904),DATA!J904,"n/a")</f>
        <v>324828.69</v>
      </c>
      <c r="F597" s="77">
        <f>+IF(ISNUMBER(DATA!K904),DATA!K904,"n/a")</f>
        <v>-2.7700311141345801E-2</v>
      </c>
      <c r="G597" s="86">
        <f>+IF(ISNUMBER(DATA!T904),DATA!T904,"n/a")</f>
        <v>1095738.43</v>
      </c>
      <c r="H597" s="77">
        <f>+IF(ISNUMBER(DATA!U904),DATA!U904,"n/a")</f>
        <v>-8.2863410432880202E-2</v>
      </c>
      <c r="I597" s="86">
        <f>+IF(ISNUMBER(DATA!AD904),DATA!AD904,"n/a")</f>
        <v>2169989.63</v>
      </c>
      <c r="J597" s="77">
        <f>+IF(ISNUMBER(DATA!AE904),DATA!AE904,"n/a")</f>
        <v>-0.16643087623626299</v>
      </c>
      <c r="K597" s="86">
        <f>+IF(ISNUMBER(DATA!AN904),DATA!AN904,"n/a")</f>
        <v>4287104.37</v>
      </c>
      <c r="L597" s="77">
        <f>+IF(ISNUMBER(DATA!AO904),DATA!AO904,"n/a")</f>
        <v>-0.12950375356275001</v>
      </c>
      <c r="R597" s="66"/>
      <c r="S597" s="66"/>
      <c r="T597" s="66"/>
      <c r="U597" s="66"/>
      <c r="V597" s="66"/>
      <c r="W597" s="66"/>
      <c r="X597" s="66"/>
      <c r="Y597" s="66"/>
    </row>
    <row r="598" spans="1:25" x14ac:dyDescent="0.2">
      <c r="A598" s="66" t="s">
        <v>27</v>
      </c>
      <c r="B598" s="66" t="s">
        <v>23</v>
      </c>
      <c r="C598" s="66" t="s">
        <v>25</v>
      </c>
      <c r="D598" s="66" t="s">
        <v>320</v>
      </c>
      <c r="E598" s="86">
        <f>+IF(ISNUMBER(DATA!J905),DATA!J905,"n/a")</f>
        <v>210244.37</v>
      </c>
      <c r="F598" s="77">
        <f>+IF(ISNUMBER(DATA!K905),DATA!K905,"n/a")</f>
        <v>-0.47333846423538001</v>
      </c>
      <c r="G598" s="86">
        <f>+IF(ISNUMBER(DATA!T905),DATA!T905,"n/a")</f>
        <v>1109863.55</v>
      </c>
      <c r="H598" s="77">
        <f>+IF(ISNUMBER(DATA!U905),DATA!U905,"n/a")</f>
        <v>-0.19735374336199499</v>
      </c>
      <c r="I598" s="86">
        <f>+IF(ISNUMBER(DATA!AD905),DATA!AD905,"n/a")</f>
        <v>2436543.12</v>
      </c>
      <c r="J598" s="77">
        <f>+IF(ISNUMBER(DATA!AE905),DATA!AE905,"n/a")</f>
        <v>-0.124237102348859</v>
      </c>
      <c r="K598" s="86">
        <f>+IF(ISNUMBER(DATA!AN905),DATA!AN905,"n/a")</f>
        <v>4855432.42</v>
      </c>
      <c r="L598" s="77">
        <f>+IF(ISNUMBER(DATA!AO905),DATA!AO905,"n/a")</f>
        <v>-0.15226110239576601</v>
      </c>
      <c r="R598" s="66"/>
      <c r="S598" s="66"/>
      <c r="T598" s="66"/>
      <c r="U598" s="66"/>
      <c r="V598" s="66"/>
      <c r="W598" s="66"/>
      <c r="X598" s="66"/>
      <c r="Y598" s="66"/>
    </row>
    <row r="599" spans="1:25" x14ac:dyDescent="0.2">
      <c r="A599" s="66" t="s">
        <v>27</v>
      </c>
      <c r="B599" s="66" t="s">
        <v>23</v>
      </c>
      <c r="C599" s="66" t="s">
        <v>25</v>
      </c>
      <c r="D599" s="66" t="s">
        <v>321</v>
      </c>
      <c r="E599" s="86">
        <f>+IF(ISNUMBER(DATA!J906),DATA!J906,"n/a")</f>
        <v>462106.58</v>
      </c>
      <c r="F599" s="77">
        <f>+IF(ISNUMBER(DATA!K906),DATA!K906,"n/a")</f>
        <v>2.0212525659760098E-3</v>
      </c>
      <c r="G599" s="86">
        <f>+IF(ISNUMBER(DATA!T906),DATA!T906,"n/a")</f>
        <v>1640108.82</v>
      </c>
      <c r="H599" s="77">
        <f>+IF(ISNUMBER(DATA!U906),DATA!U906,"n/a")</f>
        <v>2.42474942339161E-2</v>
      </c>
      <c r="I599" s="86">
        <f>+IF(ISNUMBER(DATA!AD906),DATA!AD906,"n/a")</f>
        <v>3193186.97</v>
      </c>
      <c r="J599" s="77">
        <f>+IF(ISNUMBER(DATA!AE906),DATA!AE906,"n/a")</f>
        <v>6.3176958183040699E-2</v>
      </c>
      <c r="K599" s="86">
        <f>+IF(ISNUMBER(DATA!AN906),DATA!AN906,"n/a")</f>
        <v>5865197.0199999996</v>
      </c>
      <c r="L599" s="77">
        <f>+IF(ISNUMBER(DATA!AO906),DATA!AO906,"n/a")</f>
        <v>-8.0904108698370107E-3</v>
      </c>
      <c r="R599" s="66"/>
      <c r="S599" s="66"/>
      <c r="T599" s="66"/>
      <c r="U599" s="66"/>
      <c r="V599" s="66"/>
      <c r="W599" s="66"/>
      <c r="X599" s="66"/>
      <c r="Y599" s="66"/>
    </row>
    <row r="600" spans="1:25" x14ac:dyDescent="0.2">
      <c r="A600" s="66" t="s">
        <v>27</v>
      </c>
      <c r="B600" s="66" t="s">
        <v>23</v>
      </c>
      <c r="C600" s="66" t="s">
        <v>25</v>
      </c>
      <c r="D600" s="66" t="s">
        <v>322</v>
      </c>
      <c r="E600" s="86">
        <f>+IF(ISNUMBER(DATA!J907),DATA!J907,"n/a")</f>
        <v>901194.07</v>
      </c>
      <c r="F600" s="77">
        <f>+IF(ISNUMBER(DATA!K907),DATA!K907,"n/a")</f>
        <v>4.0779626878965003E-3</v>
      </c>
      <c r="G600" s="86">
        <f>+IF(ISNUMBER(DATA!T907),DATA!T907,"n/a")</f>
        <v>3129071.48</v>
      </c>
      <c r="H600" s="77">
        <f>+IF(ISNUMBER(DATA!U907),DATA!U907,"n/a")</f>
        <v>-3.36994393392199E-2</v>
      </c>
      <c r="I600" s="86">
        <f>+IF(ISNUMBER(DATA!AD907),DATA!AD907,"n/a")</f>
        <v>6292410.6600000001</v>
      </c>
      <c r="J600" s="77">
        <f>+IF(ISNUMBER(DATA!AE907),DATA!AE907,"n/a")</f>
        <v>-1.25435738302213E-2</v>
      </c>
      <c r="K600" s="86">
        <f>+IF(ISNUMBER(DATA!AN907),DATA!AN907,"n/a")</f>
        <v>11673144.529999999</v>
      </c>
      <c r="L600" s="77">
        <f>+IF(ISNUMBER(DATA!AO907),DATA!AO907,"n/a")</f>
        <v>1.30345989694878E-2</v>
      </c>
      <c r="R600" s="66"/>
      <c r="S600" s="66"/>
      <c r="T600" s="66"/>
      <c r="U600" s="66"/>
      <c r="V600" s="66"/>
      <c r="W600" s="66"/>
      <c r="X600" s="66"/>
      <c r="Y600" s="66"/>
    </row>
    <row r="601" spans="1:25" x14ac:dyDescent="0.2">
      <c r="A601" s="66" t="s">
        <v>27</v>
      </c>
      <c r="B601" s="66" t="s">
        <v>23</v>
      </c>
      <c r="C601" s="66" t="s">
        <v>25</v>
      </c>
      <c r="D601" s="66" t="s">
        <v>323</v>
      </c>
      <c r="E601" s="86">
        <f>+IF(ISNUMBER(DATA!J908),DATA!J908,"n/a")</f>
        <v>154646.45000000001</v>
      </c>
      <c r="F601" s="77">
        <f>+IF(ISNUMBER(DATA!K908),DATA!K908,"n/a")</f>
        <v>5.0171508182765799E-2</v>
      </c>
      <c r="G601" s="86">
        <f>+IF(ISNUMBER(DATA!T908),DATA!T908,"n/a")</f>
        <v>526775.39</v>
      </c>
      <c r="H601" s="77">
        <f>+IF(ISNUMBER(DATA!U908),DATA!U908,"n/a")</f>
        <v>-0.129336581163183</v>
      </c>
      <c r="I601" s="86">
        <f>+IF(ISNUMBER(DATA!AD908),DATA!AD908,"n/a")</f>
        <v>990868.81</v>
      </c>
      <c r="J601" s="77">
        <f>+IF(ISNUMBER(DATA!AE908),DATA!AE908,"n/a")</f>
        <v>-0.20500045820822499</v>
      </c>
      <c r="K601" s="86">
        <f>+IF(ISNUMBER(DATA!AN908),DATA!AN908,"n/a")</f>
        <v>1740473.84</v>
      </c>
      <c r="L601" s="77">
        <f>+IF(ISNUMBER(DATA!AO908),DATA!AO908,"n/a")</f>
        <v>-0.32633743826363598</v>
      </c>
      <c r="R601" s="66"/>
      <c r="S601" s="66"/>
      <c r="T601" s="66"/>
      <c r="U601" s="66"/>
      <c r="V601" s="66"/>
      <c r="W601" s="66"/>
      <c r="X601" s="66"/>
      <c r="Y601" s="66"/>
    </row>
    <row r="602" spans="1:25" x14ac:dyDescent="0.2">
      <c r="A602" s="66" t="s">
        <v>27</v>
      </c>
      <c r="B602" s="66" t="s">
        <v>23</v>
      </c>
      <c r="C602" s="66" t="s">
        <v>25</v>
      </c>
      <c r="D602" s="66" t="s">
        <v>324</v>
      </c>
      <c r="E602" s="86">
        <f>+IF(ISNUMBER(DATA!J909),DATA!J909,"n/a")</f>
        <v>210372.4</v>
      </c>
      <c r="F602" s="77">
        <f>+IF(ISNUMBER(DATA!K909),DATA!K909,"n/a")</f>
        <v>6.7295411843886099E-2</v>
      </c>
      <c r="G602" s="86">
        <f>+IF(ISNUMBER(DATA!T909),DATA!T909,"n/a")</f>
        <v>746287.28</v>
      </c>
      <c r="H602" s="77">
        <f>+IF(ISNUMBER(DATA!U909),DATA!U909,"n/a")</f>
        <v>0.120328028270278</v>
      </c>
      <c r="I602" s="86">
        <f>+IF(ISNUMBER(DATA!AD909),DATA!AD909,"n/a")</f>
        <v>1427476.63</v>
      </c>
      <c r="J602" s="77">
        <f>+IF(ISNUMBER(DATA!AE909),DATA!AE909,"n/a")</f>
        <v>0.10667112898242601</v>
      </c>
      <c r="K602" s="86">
        <f>+IF(ISNUMBER(DATA!AN909),DATA!AN909,"n/a")</f>
        <v>2690998.34</v>
      </c>
      <c r="L602" s="77">
        <f>+IF(ISNUMBER(DATA!AO909),DATA!AO909,"n/a")</f>
        <v>-3.0417549696743099E-2</v>
      </c>
      <c r="R602" s="66"/>
      <c r="S602" s="66"/>
      <c r="T602" s="66"/>
      <c r="U602" s="66"/>
      <c r="V602" s="66"/>
      <c r="W602" s="66"/>
      <c r="X602" s="66"/>
      <c r="Y602" s="66"/>
    </row>
    <row r="603" spans="1:25" x14ac:dyDescent="0.2">
      <c r="A603" s="66" t="s">
        <v>27</v>
      </c>
      <c r="B603" s="66" t="s">
        <v>23</v>
      </c>
      <c r="C603" s="66" t="s">
        <v>25</v>
      </c>
      <c r="D603" s="66" t="s">
        <v>325</v>
      </c>
      <c r="E603" s="86">
        <f>+IF(ISNUMBER(DATA!J910),DATA!J910,"n/a")</f>
        <v>857634.92</v>
      </c>
      <c r="F603" s="77">
        <f>+IF(ISNUMBER(DATA!K910),DATA!K910,"n/a")</f>
        <v>8.0024286963966407E-2</v>
      </c>
      <c r="G603" s="86">
        <f>+IF(ISNUMBER(DATA!T910),DATA!T910,"n/a")</f>
        <v>2988116.15</v>
      </c>
      <c r="H603" s="77">
        <f>+IF(ISNUMBER(DATA!U910),DATA!U910,"n/a")</f>
        <v>7.8493296738941995E-2</v>
      </c>
      <c r="I603" s="86">
        <f>+IF(ISNUMBER(DATA!AD910),DATA!AD910,"n/a")</f>
        <v>5588034.9699999997</v>
      </c>
      <c r="J603" s="77">
        <f>+IF(ISNUMBER(DATA!AE910),DATA!AE910,"n/a")</f>
        <v>3.5468460446053597E-2</v>
      </c>
      <c r="K603" s="86">
        <f>+IF(ISNUMBER(DATA!AN910),DATA!AN910,"n/a")</f>
        <v>10672523.210000001</v>
      </c>
      <c r="L603" s="77">
        <f>+IF(ISNUMBER(DATA!AO910),DATA!AO910,"n/a")</f>
        <v>4.0839184410234097E-2</v>
      </c>
      <c r="R603" s="66"/>
      <c r="S603" s="66"/>
      <c r="T603" s="66"/>
      <c r="U603" s="66"/>
      <c r="V603" s="66"/>
      <c r="W603" s="66"/>
      <c r="X603" s="66"/>
      <c r="Y603" s="66"/>
    </row>
    <row r="604" spans="1:25" x14ac:dyDescent="0.2">
      <c r="A604" s="66" t="s">
        <v>27</v>
      </c>
      <c r="B604" s="66" t="s">
        <v>23</v>
      </c>
      <c r="C604" s="66" t="s">
        <v>25</v>
      </c>
      <c r="D604" s="66" t="s">
        <v>326</v>
      </c>
      <c r="E604" s="86">
        <f>+IF(ISNUMBER(DATA!J911),DATA!J911,"n/a")</f>
        <v>255514.5</v>
      </c>
      <c r="F604" s="77">
        <f>+IF(ISNUMBER(DATA!K911),DATA!K911,"n/a")</f>
        <v>0.16633962320649501</v>
      </c>
      <c r="G604" s="86">
        <f>+IF(ISNUMBER(DATA!T911),DATA!T911,"n/a")</f>
        <v>808889.16</v>
      </c>
      <c r="H604" s="77">
        <f>+IF(ISNUMBER(DATA!U911),DATA!U911,"n/a")</f>
        <v>5.98411718475894E-2</v>
      </c>
      <c r="I604" s="86">
        <f>+IF(ISNUMBER(DATA!AD911),DATA!AD911,"n/a")</f>
        <v>1577887.38</v>
      </c>
      <c r="J604" s="77">
        <f>+IF(ISNUMBER(DATA!AE911),DATA!AE911,"n/a")</f>
        <v>-8.9353100967944202E-2</v>
      </c>
      <c r="K604" s="86">
        <f>+IF(ISNUMBER(DATA!AN911),DATA!AN911,"n/a")</f>
        <v>2917757.15</v>
      </c>
      <c r="L604" s="77">
        <f>+IF(ISNUMBER(DATA!AO911),DATA!AO911,"n/a")</f>
        <v>-0.18392234664038701</v>
      </c>
      <c r="R604" s="66"/>
      <c r="S604" s="66"/>
      <c r="T604" s="66"/>
      <c r="U604" s="66"/>
      <c r="V604" s="66"/>
      <c r="W604" s="66"/>
      <c r="X604" s="66"/>
      <c r="Y604" s="66"/>
    </row>
    <row r="605" spans="1:25" x14ac:dyDescent="0.2">
      <c r="A605" s="66" t="s">
        <v>27</v>
      </c>
      <c r="B605" s="66" t="s">
        <v>23</v>
      </c>
      <c r="C605" s="66" t="s">
        <v>25</v>
      </c>
      <c r="D605" s="66" t="s">
        <v>327</v>
      </c>
      <c r="E605" s="86">
        <f>+IF(ISNUMBER(DATA!J912),DATA!J912,"n/a")</f>
        <v>3376542.08</v>
      </c>
      <c r="F605" s="77">
        <f>+IF(ISNUMBER(DATA!K912),DATA!K912,"n/a")</f>
        <v>-2.1156531252735901E-2</v>
      </c>
      <c r="G605" s="86">
        <f>+IF(ISNUMBER(DATA!T912),DATA!T912,"n/a")</f>
        <v>12044850.25</v>
      </c>
      <c r="H605" s="77">
        <f>+IF(ISNUMBER(DATA!U912),DATA!U912,"n/a")</f>
        <v>-1.44935236180586E-2</v>
      </c>
      <c r="I605" s="86">
        <f>+IF(ISNUMBER(DATA!AD912),DATA!AD912,"n/a")</f>
        <v>23676398.109999999</v>
      </c>
      <c r="J605" s="77">
        <f>+IF(ISNUMBER(DATA!AE912),DATA!AE912,"n/a")</f>
        <v>-3.0721333271135701E-2</v>
      </c>
      <c r="K605" s="86">
        <f>+IF(ISNUMBER(DATA!AN912),DATA!AN912,"n/a")</f>
        <v>44702630.770000003</v>
      </c>
      <c r="L605" s="77">
        <f>+IF(ISNUMBER(DATA!AO912),DATA!AO912,"n/a")</f>
        <v>-5.4443260760744697E-2</v>
      </c>
      <c r="R605" s="66"/>
      <c r="S605" s="66"/>
      <c r="T605" s="66"/>
      <c r="U605" s="66"/>
      <c r="V605" s="66"/>
      <c r="W605" s="66"/>
      <c r="X605" s="66"/>
      <c r="Y605" s="66"/>
    </row>
    <row r="606" spans="1:25" x14ac:dyDescent="0.2">
      <c r="E606" s="90"/>
      <c r="F606" s="77"/>
      <c r="G606" s="91"/>
      <c r="H606" s="77"/>
      <c r="I606" s="91"/>
      <c r="J606" s="82"/>
      <c r="K606" s="91"/>
      <c r="L606" s="77"/>
      <c r="R606" s="66"/>
      <c r="S606" s="66"/>
      <c r="T606" s="66"/>
      <c r="U606" s="66"/>
      <c r="V606" s="66"/>
      <c r="W606" s="66"/>
      <c r="X606" s="66"/>
      <c r="Y606" s="66"/>
    </row>
    <row r="607" spans="1:25" x14ac:dyDescent="0.2">
      <c r="A607" s="66" t="s">
        <v>27</v>
      </c>
      <c r="B607" s="66" t="s">
        <v>23</v>
      </c>
      <c r="C607" s="66" t="s">
        <v>10</v>
      </c>
      <c r="D607" s="66" t="s">
        <v>319</v>
      </c>
      <c r="E607" s="87">
        <f>+IF(ISNUMBER(DATA!L904),DATA!L904,"n/a")</f>
        <v>5.1688726869353401</v>
      </c>
      <c r="F607" s="77">
        <f>+IF(ISNUMBER(DATA!M904),DATA!M904,"n/a")</f>
        <v>-8.7985806718603697E-3</v>
      </c>
      <c r="G607" s="87">
        <f>+IF(ISNUMBER(DATA!V904),DATA!V904,"n/a")</f>
        <v>5.23767142134946</v>
      </c>
      <c r="H607" s="77">
        <f>+IF(ISNUMBER(DATA!W904),DATA!W904,"n/a")</f>
        <v>1.47716721224899E-2</v>
      </c>
      <c r="I607" s="87">
        <f>+IF(ISNUMBER(DATA!AF904),DATA!AF904,"n/a")</f>
        <v>5.3627480582614</v>
      </c>
      <c r="J607" s="77">
        <f>+IF(ISNUMBER(DATA!AG904),DATA!AG904,"n/a")</f>
        <v>4.2901473275168502E-2</v>
      </c>
      <c r="K607" s="87">
        <f>+IF(ISNUMBER(DATA!AP904),DATA!AP904,"n/a")</f>
        <v>5.2289945324707796</v>
      </c>
      <c r="L607" s="77">
        <f>+IF(ISNUMBER(DATA!AQ904),DATA!AQ904,"n/a")</f>
        <v>2.5097484585867001E-2</v>
      </c>
      <c r="R607" s="66"/>
      <c r="S607" s="66"/>
      <c r="T607" s="66"/>
      <c r="U607" s="66"/>
      <c r="V607" s="66"/>
      <c r="W607" s="66"/>
      <c r="X607" s="66"/>
      <c r="Y607" s="66"/>
    </row>
    <row r="608" spans="1:25" x14ac:dyDescent="0.2">
      <c r="A608" s="66" t="s">
        <v>27</v>
      </c>
      <c r="B608" s="66" t="s">
        <v>23</v>
      </c>
      <c r="C608" s="66" t="s">
        <v>10</v>
      </c>
      <c r="D608" s="66" t="s">
        <v>320</v>
      </c>
      <c r="E608" s="87">
        <f>+IF(ISNUMBER(DATA!L905),DATA!L905,"n/a")</f>
        <v>5.1475740753021402</v>
      </c>
      <c r="F608" s="77">
        <f>+IF(ISNUMBER(DATA!M905),DATA!M905,"n/a")</f>
        <v>7.2061598977096603E-2</v>
      </c>
      <c r="G608" s="87">
        <f>+IF(ISNUMBER(DATA!V905),DATA!V905,"n/a")</f>
        <v>4.6871768438953696</v>
      </c>
      <c r="H608" s="77">
        <f>+IF(ISNUMBER(DATA!W905),DATA!W905,"n/a")</f>
        <v>-7.2027439535569098E-3</v>
      </c>
      <c r="I608" s="87">
        <f>+IF(ISNUMBER(DATA!AF905),DATA!AF905,"n/a")</f>
        <v>4.6534347895445496</v>
      </c>
      <c r="J608" s="77">
        <f>+IF(ISNUMBER(DATA!AG905),DATA!AG905,"n/a")</f>
        <v>9.7961928948067604E-3</v>
      </c>
      <c r="K608" s="87">
        <f>+IF(ISNUMBER(DATA!AP905),DATA!AP905,"n/a")</f>
        <v>4.6063394555524697</v>
      </c>
      <c r="L608" s="77">
        <f>+IF(ISNUMBER(DATA!AQ905),DATA!AQ905,"n/a")</f>
        <v>1.85829410590066E-2</v>
      </c>
      <c r="R608" s="66"/>
      <c r="S608" s="66"/>
      <c r="T608" s="66"/>
      <c r="U608" s="66"/>
      <c r="V608" s="66"/>
      <c r="W608" s="66"/>
      <c r="X608" s="66"/>
      <c r="Y608" s="66"/>
    </row>
    <row r="609" spans="1:25" x14ac:dyDescent="0.2">
      <c r="A609" s="66" t="s">
        <v>27</v>
      </c>
      <c r="B609" s="66" t="s">
        <v>23</v>
      </c>
      <c r="C609" s="66" t="s">
        <v>10</v>
      </c>
      <c r="D609" s="66" t="s">
        <v>321</v>
      </c>
      <c r="E609" s="87">
        <f>+IF(ISNUMBER(DATA!L906),DATA!L906,"n/a")</f>
        <v>4.6288537559835499</v>
      </c>
      <c r="F609" s="77">
        <f>+IF(ISNUMBER(DATA!M906),DATA!M906,"n/a")</f>
        <v>-2.10771875963645E-2</v>
      </c>
      <c r="G609" s="87">
        <f>+IF(ISNUMBER(DATA!V906),DATA!V906,"n/a")</f>
        <v>4.5844409301193902</v>
      </c>
      <c r="H609" s="77">
        <f>+IF(ISNUMBER(DATA!W906),DATA!W906,"n/a")</f>
        <v>-3.8455650787404302E-2</v>
      </c>
      <c r="I609" s="87">
        <f>+IF(ISNUMBER(DATA!AF906),DATA!AF906,"n/a")</f>
        <v>4.54157055880522</v>
      </c>
      <c r="J609" s="77">
        <f>+IF(ISNUMBER(DATA!AG906),DATA!AG906,"n/a")</f>
        <v>-4.7077269916381101E-2</v>
      </c>
      <c r="K609" s="87">
        <f>+IF(ISNUMBER(DATA!AP906),DATA!AP906,"n/a")</f>
        <v>4.5715966452730301</v>
      </c>
      <c r="L609" s="77">
        <f>+IF(ISNUMBER(DATA!AQ906),DATA!AQ906,"n/a")</f>
        <v>-3.7832112447918301E-2</v>
      </c>
      <c r="R609" s="66"/>
      <c r="S609" s="66"/>
      <c r="T609" s="66"/>
      <c r="U609" s="66"/>
      <c r="V609" s="66"/>
      <c r="W609" s="66"/>
      <c r="X609" s="66"/>
      <c r="Y609" s="66"/>
    </row>
    <row r="610" spans="1:25" x14ac:dyDescent="0.2">
      <c r="A610" s="66" t="s">
        <v>27</v>
      </c>
      <c r="B610" s="66" t="s">
        <v>23</v>
      </c>
      <c r="C610" s="66" t="s">
        <v>10</v>
      </c>
      <c r="D610" s="66" t="s">
        <v>322</v>
      </c>
      <c r="E610" s="87">
        <f>+IF(ISNUMBER(DATA!L907),DATA!L907,"n/a")</f>
        <v>4.4136109635874696</v>
      </c>
      <c r="F610" s="77">
        <f>+IF(ISNUMBER(DATA!M907),DATA!M907,"n/a")</f>
        <v>5.1120311453074101E-2</v>
      </c>
      <c r="G610" s="87">
        <f>+IF(ISNUMBER(DATA!V907),DATA!V907,"n/a")</f>
        <v>4.3291022165935997</v>
      </c>
      <c r="H610" s="77">
        <f>+IF(ISNUMBER(DATA!W907),DATA!W907,"n/a")</f>
        <v>5.2202788713415299E-2</v>
      </c>
      <c r="I610" s="87">
        <f>+IF(ISNUMBER(DATA!AF907),DATA!AF907,"n/a")</f>
        <v>4.2614734715038303</v>
      </c>
      <c r="J610" s="77">
        <f>+IF(ISNUMBER(DATA!AG907),DATA!AG907,"n/a")</f>
        <v>2.80406789341534E-2</v>
      </c>
      <c r="K610" s="87">
        <f>+IF(ISNUMBER(DATA!AP907),DATA!AP907,"n/a")</f>
        <v>4.2400576134475596</v>
      </c>
      <c r="L610" s="77">
        <f>+IF(ISNUMBER(DATA!AQ907),DATA!AQ907,"n/a")</f>
        <v>1.9488808194681202E-2</v>
      </c>
      <c r="R610" s="66"/>
      <c r="S610" s="66"/>
      <c r="T610" s="66"/>
      <c r="U610" s="66"/>
      <c r="V610" s="66"/>
      <c r="W610" s="66"/>
      <c r="X610" s="66"/>
      <c r="Y610" s="66"/>
    </row>
    <row r="611" spans="1:25" x14ac:dyDescent="0.2">
      <c r="A611" s="66" t="s">
        <v>27</v>
      </c>
      <c r="B611" s="66" t="s">
        <v>23</v>
      </c>
      <c r="C611" s="66" t="s">
        <v>10</v>
      </c>
      <c r="D611" s="66" t="s">
        <v>323</v>
      </c>
      <c r="E611" s="87">
        <f>+IF(ISNUMBER(DATA!L908),DATA!L908,"n/a")</f>
        <v>4.69174219837035</v>
      </c>
      <c r="F611" s="77">
        <f>+IF(ISNUMBER(DATA!M908),DATA!M908,"n/a")</f>
        <v>-4.3464518044852199E-2</v>
      </c>
      <c r="G611" s="87">
        <f>+IF(ISNUMBER(DATA!V908),DATA!V908,"n/a")</f>
        <v>4.9215944891897196</v>
      </c>
      <c r="H611" s="77">
        <f>+IF(ISNUMBER(DATA!W908),DATA!W908,"n/a")</f>
        <v>1.3006906330164001E-2</v>
      </c>
      <c r="I611" s="87">
        <f>+IF(ISNUMBER(DATA!AF908),DATA!AF908,"n/a")</f>
        <v>5.0431237370680204</v>
      </c>
      <c r="J611" s="77">
        <f>+IF(ISNUMBER(DATA!AG908),DATA!AG908,"n/a")</f>
        <v>3.1457048364158802E-2</v>
      </c>
      <c r="K611" s="87">
        <f>+IF(ISNUMBER(DATA!AP908),DATA!AP908,"n/a")</f>
        <v>5.0850111461591796</v>
      </c>
      <c r="L611" s="77">
        <f>+IF(ISNUMBER(DATA!AQ908),DATA!AQ908,"n/a")</f>
        <v>5.7523034557209397E-2</v>
      </c>
      <c r="R611" s="66"/>
      <c r="S611" s="66"/>
      <c r="T611" s="66"/>
      <c r="U611" s="66"/>
      <c r="V611" s="66"/>
      <c r="W611" s="66"/>
      <c r="X611" s="66"/>
      <c r="Y611" s="66"/>
    </row>
    <row r="612" spans="1:25" x14ac:dyDescent="0.2">
      <c r="A612" s="66" t="s">
        <v>27</v>
      </c>
      <c r="B612" s="66" t="s">
        <v>23</v>
      </c>
      <c r="C612" s="66" t="s">
        <v>10</v>
      </c>
      <c r="D612" s="66" t="s">
        <v>324</v>
      </c>
      <c r="E612" s="87">
        <f>+IF(ISNUMBER(DATA!L909),DATA!L909,"n/a")</f>
        <v>5.1380447768661197</v>
      </c>
      <c r="F612" s="77">
        <f>+IF(ISNUMBER(DATA!M909),DATA!M909,"n/a")</f>
        <v>5.8802387658550399E-2</v>
      </c>
      <c r="G612" s="87">
        <f>+IF(ISNUMBER(DATA!V909),DATA!V909,"n/a")</f>
        <v>5.0850952045757598</v>
      </c>
      <c r="H612" s="77">
        <f>+IF(ISNUMBER(DATA!W909),DATA!W909,"n/a")</f>
        <v>4.4445607435056003E-2</v>
      </c>
      <c r="I612" s="87">
        <f>+IF(ISNUMBER(DATA!AF909),DATA!AF909,"n/a")</f>
        <v>5.09416115280579</v>
      </c>
      <c r="J612" s="77">
        <f>+IF(ISNUMBER(DATA!AG909),DATA!AG909,"n/a")</f>
        <v>5.22646672351052E-2</v>
      </c>
      <c r="K612" s="87">
        <f>+IF(ISNUMBER(DATA!AP909),DATA!AP909,"n/a")</f>
        <v>5.0159816354617703</v>
      </c>
      <c r="L612" s="77">
        <f>+IF(ISNUMBER(DATA!AQ909),DATA!AQ909,"n/a")</f>
        <v>3.4891776059714601E-2</v>
      </c>
      <c r="R612" s="66"/>
      <c r="S612" s="66"/>
      <c r="T612" s="66"/>
      <c r="U612" s="66"/>
      <c r="V612" s="66"/>
      <c r="W612" s="66"/>
      <c r="X612" s="66"/>
      <c r="Y612" s="66"/>
    </row>
    <row r="613" spans="1:25" x14ac:dyDescent="0.2">
      <c r="A613" s="66" t="s">
        <v>27</v>
      </c>
      <c r="B613" s="66" t="s">
        <v>23</v>
      </c>
      <c r="C613" s="66" t="s">
        <v>10</v>
      </c>
      <c r="D613" s="66" t="s">
        <v>325</v>
      </c>
      <c r="E613" s="87">
        <f>+IF(ISNUMBER(DATA!L910),DATA!L910,"n/a")</f>
        <v>4.2814002458415601</v>
      </c>
      <c r="F613" s="77">
        <f>+IF(ISNUMBER(DATA!M910),DATA!M910,"n/a")</f>
        <v>-3.7385873562931299E-2</v>
      </c>
      <c r="G613" s="87">
        <f>+IF(ISNUMBER(DATA!V910),DATA!V910,"n/a")</f>
        <v>4.3144494770230102</v>
      </c>
      <c r="H613" s="77">
        <f>+IF(ISNUMBER(DATA!W910),DATA!W910,"n/a")</f>
        <v>-2.6627363291439301E-2</v>
      </c>
      <c r="I613" s="87">
        <f>+IF(ISNUMBER(DATA!AF910),DATA!AF910,"n/a")</f>
        <v>4.3287999782430902</v>
      </c>
      <c r="J613" s="77">
        <f>+IF(ISNUMBER(DATA!AG910),DATA!AG910,"n/a")</f>
        <v>2.8969377930722E-3</v>
      </c>
      <c r="K613" s="87">
        <f>+IF(ISNUMBER(DATA!AP910),DATA!AP910,"n/a")</f>
        <v>4.3342962115610799</v>
      </c>
      <c r="L613" s="77">
        <f>+IF(ISNUMBER(DATA!AQ910),DATA!AQ910,"n/a")</f>
        <v>4.6488181968300001E-3</v>
      </c>
      <c r="R613" s="66"/>
      <c r="S613" s="66"/>
      <c r="T613" s="66"/>
      <c r="U613" s="66"/>
      <c r="V613" s="66"/>
      <c r="W613" s="66"/>
      <c r="X613" s="66"/>
      <c r="Y613" s="66"/>
    </row>
    <row r="614" spans="1:25" x14ac:dyDescent="0.2">
      <c r="A614" s="66" t="s">
        <v>27</v>
      </c>
      <c r="B614" s="66" t="s">
        <v>23</v>
      </c>
      <c r="C614" s="66" t="s">
        <v>10</v>
      </c>
      <c r="D614" s="66" t="s">
        <v>326</v>
      </c>
      <c r="E614" s="87">
        <f>+IF(ISNUMBER(DATA!L911),DATA!L911,"n/a")</f>
        <v>5.0739384946149002</v>
      </c>
      <c r="F614" s="77">
        <f>+IF(ISNUMBER(DATA!M911),DATA!M911,"n/a")</f>
        <v>5.8735420141716402E-3</v>
      </c>
      <c r="G614" s="87">
        <f>+IF(ISNUMBER(DATA!V911),DATA!V911,"n/a")</f>
        <v>5.2099024740485103</v>
      </c>
      <c r="H614" s="77">
        <f>+IF(ISNUMBER(DATA!W911),DATA!W911,"n/a")</f>
        <v>4.3885639176693199E-2</v>
      </c>
      <c r="I614" s="87">
        <f>+IF(ISNUMBER(DATA!AF911),DATA!AF911,"n/a")</f>
        <v>5.2448308343367396</v>
      </c>
      <c r="J614" s="77">
        <f>+IF(ISNUMBER(DATA!AG911),DATA!AG911,"n/a")</f>
        <v>6.4811628597342005E-2</v>
      </c>
      <c r="K614" s="87">
        <f>+IF(ISNUMBER(DATA!AP911),DATA!AP911,"n/a")</f>
        <v>5.1613359452776901</v>
      </c>
      <c r="L614" s="77">
        <f>+IF(ISNUMBER(DATA!AQ911),DATA!AQ911,"n/a")</f>
        <v>6.1433207874091601E-2</v>
      </c>
      <c r="R614" s="66"/>
      <c r="S614" s="66"/>
      <c r="T614" s="66"/>
      <c r="U614" s="66"/>
      <c r="V614" s="66"/>
      <c r="W614" s="66"/>
      <c r="X614" s="66"/>
      <c r="Y614" s="66"/>
    </row>
    <row r="615" spans="1:25" x14ac:dyDescent="0.2">
      <c r="A615" s="66" t="s">
        <v>27</v>
      </c>
      <c r="B615" s="66" t="s">
        <v>23</v>
      </c>
      <c r="C615" s="66" t="s">
        <v>10</v>
      </c>
      <c r="D615" s="66" t="s">
        <v>327</v>
      </c>
      <c r="E615" s="87">
        <f>+IF(ISNUMBER(DATA!L912),DATA!L912,"n/a")</f>
        <v>4.6459978838389802</v>
      </c>
      <c r="F615" s="77">
        <f>+IF(ISNUMBER(DATA!M912),DATA!M912,"n/a")</f>
        <v>5.0198565611989498E-3</v>
      </c>
      <c r="G615" s="87">
        <f>+IF(ISNUMBER(DATA!V912),DATA!V912,"n/a")</f>
        <v>4.6181166607952804</v>
      </c>
      <c r="H615" s="77">
        <f>+IF(ISNUMBER(DATA!W912),DATA!W912,"n/a")</f>
        <v>8.7251263302376703E-3</v>
      </c>
      <c r="I615" s="87">
        <f>+IF(ISNUMBER(DATA!AF912),DATA!AF912,"n/a")</f>
        <v>4.61624338588671</v>
      </c>
      <c r="J615" s="77">
        <f>+IF(ISNUMBER(DATA!AG912),DATA!AG912,"n/a")</f>
        <v>1.40160638101738E-2</v>
      </c>
      <c r="K615" s="87">
        <f>+IF(ISNUMBER(DATA!AP912),DATA!AP912,"n/a")</f>
        <v>4.5910105953581004</v>
      </c>
      <c r="L615" s="77">
        <f>+IF(ISNUMBER(DATA!AQ912),DATA!AQ912,"n/a")</f>
        <v>1.0985342281479901E-2</v>
      </c>
      <c r="R615" s="66"/>
      <c r="S615" s="66"/>
      <c r="T615" s="66"/>
      <c r="U615" s="66"/>
      <c r="V615" s="66"/>
      <c r="W615" s="66"/>
      <c r="X615" s="66"/>
      <c r="Y615" s="66"/>
    </row>
    <row r="616" spans="1:25" x14ac:dyDescent="0.2">
      <c r="E616" s="90"/>
      <c r="F616" s="77"/>
      <c r="G616" s="91"/>
      <c r="H616" s="77"/>
      <c r="I616" s="91"/>
      <c r="J616" s="82"/>
      <c r="K616" s="91"/>
      <c r="L616" s="77"/>
      <c r="R616" s="66"/>
      <c r="S616" s="66"/>
      <c r="T616" s="66"/>
      <c r="U616" s="66"/>
      <c r="V616" s="66"/>
      <c r="W616" s="66"/>
      <c r="X616" s="66"/>
      <c r="Y616" s="66"/>
    </row>
    <row r="617" spans="1:25" x14ac:dyDescent="0.2">
      <c r="A617" s="66" t="s">
        <v>27</v>
      </c>
      <c r="B617" s="66" t="s">
        <v>23</v>
      </c>
      <c r="C617" s="66" t="s">
        <v>26</v>
      </c>
      <c r="D617" s="66" t="s">
        <v>319</v>
      </c>
      <c r="E617" s="87">
        <f>+IF(ISNUMBER(DATA!N904),DATA!N904,"n/a")</f>
        <v>2.8242461587983501</v>
      </c>
      <c r="F617" s="77">
        <f>+IF(ISNUMBER(DATA!O904),DATA!O904,"n/a")</f>
        <v>-2.77951233125181E-2</v>
      </c>
      <c r="G617" s="87">
        <f>+IF(ISNUMBER(DATA!X904),DATA!X904,"n/a")</f>
        <v>2.8593002346372001</v>
      </c>
      <c r="H617" s="77">
        <f>+IF(ISNUMBER(DATA!Y904),DATA!Y904,"n/a")</f>
        <v>5.1163648757687899E-3</v>
      </c>
      <c r="I617" s="87">
        <f>+IF(ISNUMBER(DATA!AH904),DATA!AH904,"n/a")</f>
        <v>2.92637440852655</v>
      </c>
      <c r="J617" s="77">
        <f>+IF(ISNUMBER(DATA!AI904),DATA!AI904,"n/a")</f>
        <v>3.52517200453673E-2</v>
      </c>
      <c r="K617" s="87">
        <f>+IF(ISNUMBER(DATA!AR904),DATA!AR904,"n/a")</f>
        <v>2.87254999345864</v>
      </c>
      <c r="L617" s="77">
        <f>+IF(ISNUMBER(DATA!AS904),DATA!AS904,"n/a")</f>
        <v>2.85102903389765E-2</v>
      </c>
      <c r="R617" s="66"/>
      <c r="S617" s="66"/>
      <c r="T617" s="66"/>
      <c r="U617" s="66"/>
      <c r="V617" s="66"/>
      <c r="W617" s="66"/>
      <c r="X617" s="66"/>
      <c r="Y617" s="66"/>
    </row>
    <row r="618" spans="1:25" x14ac:dyDescent="0.2">
      <c r="A618" s="66" t="s">
        <v>27</v>
      </c>
      <c r="B618" s="66" t="s">
        <v>23</v>
      </c>
      <c r="C618" s="66" t="s">
        <v>26</v>
      </c>
      <c r="D618" s="66" t="s">
        <v>320</v>
      </c>
      <c r="E618" s="87">
        <f>+IF(ISNUMBER(DATA!N905),DATA!N905,"n/a")</f>
        <v>2.6397821734774598</v>
      </c>
      <c r="F618" s="77">
        <f>+IF(ISNUMBER(DATA!O905),DATA!O905,"n/a")</f>
        <v>9.2043285191164198E-2</v>
      </c>
      <c r="G618" s="87">
        <f>+IF(ISNUMBER(DATA!X905),DATA!X905,"n/a")</f>
        <v>2.38009603072378</v>
      </c>
      <c r="H618" s="77">
        <f>+IF(ISNUMBER(DATA!Y905),DATA!Y905,"n/a")</f>
        <v>-4.5608369411654498E-3</v>
      </c>
      <c r="I618" s="87">
        <f>+IF(ISNUMBER(DATA!AH905),DATA!AH905,"n/a")</f>
        <v>2.35312393322224</v>
      </c>
      <c r="J618" s="77">
        <f>+IF(ISNUMBER(DATA!AI905),DATA!AI905,"n/a")</f>
        <v>6.5281851612726399E-3</v>
      </c>
      <c r="K618" s="87">
        <f>+IF(ISNUMBER(DATA!AR905),DATA!AR905,"n/a")</f>
        <v>2.3242555294385099</v>
      </c>
      <c r="L618" s="77">
        <f>+IF(ISNUMBER(DATA!AS905),DATA!AS905,"n/a")</f>
        <v>1.6771299744412899E-2</v>
      </c>
      <c r="R618" s="66"/>
      <c r="S618" s="66"/>
      <c r="T618" s="66"/>
      <c r="U618" s="66"/>
      <c r="V618" s="66"/>
      <c r="W618" s="66"/>
      <c r="X618" s="66"/>
      <c r="Y618" s="66"/>
    </row>
    <row r="619" spans="1:25" x14ac:dyDescent="0.2">
      <c r="A619" s="66" t="s">
        <v>27</v>
      </c>
      <c r="B619" s="66" t="s">
        <v>23</v>
      </c>
      <c r="C619" s="66" t="s">
        <v>26</v>
      </c>
      <c r="D619" s="66" t="s">
        <v>321</v>
      </c>
      <c r="E619" s="87">
        <f>+IF(ISNUMBER(DATA!N906),DATA!N906,"n/a")</f>
        <v>2.3159233958538299</v>
      </c>
      <c r="F619" s="77">
        <f>+IF(ISNUMBER(DATA!O906),DATA!O906,"n/a")</f>
        <v>1.91291630630997E-2</v>
      </c>
      <c r="G619" s="87">
        <f>+IF(ISNUMBER(DATA!X906),DATA!X906,"n/a")</f>
        <v>2.2934895441876799</v>
      </c>
      <c r="H619" s="77">
        <f>+IF(ISNUMBER(DATA!Y906),DATA!Y906,"n/a")</f>
        <v>-3.7492402503396002E-3</v>
      </c>
      <c r="I619" s="87">
        <f>+IF(ISNUMBER(DATA!AH906),DATA!AH906,"n/a")</f>
        <v>2.2720650867493699</v>
      </c>
      <c r="J619" s="77">
        <f>+IF(ISNUMBER(DATA!AI906),DATA!AI906,"n/a")</f>
        <v>-1.6042125676863202E-2</v>
      </c>
      <c r="K619" s="87">
        <f>+IF(ISNUMBER(DATA!AR906),DATA!AR906,"n/a")</f>
        <v>2.2582900906541101</v>
      </c>
      <c r="L619" s="77">
        <f>+IF(ISNUMBER(DATA!AS906),DATA!AS906,"n/a")</f>
        <v>-2.3029396391497901E-2</v>
      </c>
      <c r="R619" s="66"/>
      <c r="S619" s="66"/>
      <c r="T619" s="66"/>
      <c r="U619" s="66"/>
      <c r="V619" s="66"/>
      <c r="W619" s="66"/>
      <c r="X619" s="66"/>
      <c r="Y619" s="66"/>
    </row>
    <row r="620" spans="1:25" x14ac:dyDescent="0.2">
      <c r="A620" s="66" t="s">
        <v>27</v>
      </c>
      <c r="B620" s="66" t="s">
        <v>23</v>
      </c>
      <c r="C620" s="66" t="s">
        <v>26</v>
      </c>
      <c r="D620" s="66" t="s">
        <v>322</v>
      </c>
      <c r="E620" s="87">
        <f>+IF(ISNUMBER(DATA!N907),DATA!N907,"n/a")</f>
        <v>2.2280580252819502</v>
      </c>
      <c r="F620" s="77">
        <f>+IF(ISNUMBER(DATA!O907),DATA!O907,"n/a")</f>
        <v>2.1944596810413299E-2</v>
      </c>
      <c r="G620" s="87">
        <f>+IF(ISNUMBER(DATA!X907),DATA!X907,"n/a")</f>
        <v>2.18391948975228</v>
      </c>
      <c r="H620" s="77">
        <f>+IF(ISNUMBER(DATA!Y907),DATA!Y907,"n/a")</f>
        <v>-3.3638536924120499E-5</v>
      </c>
      <c r="I620" s="87">
        <f>+IF(ISNUMBER(DATA!AH907),DATA!AH907,"n/a")</f>
        <v>2.14961907301835</v>
      </c>
      <c r="J620" s="77">
        <f>+IF(ISNUMBER(DATA!AI907),DATA!AI907,"n/a")</f>
        <v>-1.8637062376932599E-2</v>
      </c>
      <c r="K620" s="87">
        <f>+IF(ISNUMBER(DATA!AR907),DATA!AR907,"n/a")</f>
        <v>2.1483905271238899</v>
      </c>
      <c r="L620" s="77">
        <f>+IF(ISNUMBER(DATA!AS907),DATA!AS907,"n/a")</f>
        <v>-2.6432748386043401E-2</v>
      </c>
      <c r="R620" s="66"/>
      <c r="S620" s="66"/>
      <c r="T620" s="66"/>
      <c r="U620" s="66"/>
      <c r="V620" s="66"/>
      <c r="W620" s="66"/>
      <c r="X620" s="66"/>
      <c r="Y620" s="66"/>
    </row>
    <row r="621" spans="1:25" x14ac:dyDescent="0.2">
      <c r="A621" s="66" t="s">
        <v>27</v>
      </c>
      <c r="B621" s="66" t="s">
        <v>23</v>
      </c>
      <c r="C621" s="66" t="s">
        <v>26</v>
      </c>
      <c r="D621" s="66" t="s">
        <v>323</v>
      </c>
      <c r="E621" s="87">
        <f>+IF(ISNUMBER(DATA!N908),DATA!N908,"n/a")</f>
        <v>2.4215764409723</v>
      </c>
      <c r="F621" s="77">
        <f>+IF(ISNUMBER(DATA!O908),DATA!O908,"n/a")</f>
        <v>-6.1988943781728902E-2</v>
      </c>
      <c r="G621" s="87">
        <f>+IF(ISNUMBER(DATA!X908),DATA!X908,"n/a")</f>
        <v>2.57289585984645</v>
      </c>
      <c r="H621" s="77">
        <f>+IF(ISNUMBER(DATA!Y908),DATA!Y908,"n/a")</f>
        <v>1.599388362233E-2</v>
      </c>
      <c r="I621" s="87">
        <f>+IF(ISNUMBER(DATA!AH908),DATA!AH908,"n/a")</f>
        <v>2.61538516890041</v>
      </c>
      <c r="J621" s="77">
        <f>+IF(ISNUMBER(DATA!AI908),DATA!AI908,"n/a")</f>
        <v>3.05121013987435E-2</v>
      </c>
      <c r="K621" s="87">
        <f>+IF(ISNUMBER(DATA!AR908),DATA!AR908,"n/a")</f>
        <v>2.6310890257333601</v>
      </c>
      <c r="L621" s="77">
        <f>+IF(ISNUMBER(DATA!AS908),DATA!AS908,"n/a")</f>
        <v>6.1082963785554299E-2</v>
      </c>
      <c r="R621" s="66"/>
      <c r="S621" s="66"/>
      <c r="T621" s="66"/>
      <c r="U621" s="66"/>
      <c r="V621" s="66"/>
      <c r="W621" s="66"/>
      <c r="X621" s="66"/>
      <c r="Y621" s="66"/>
    </row>
    <row r="622" spans="1:25" x14ac:dyDescent="0.2">
      <c r="A622" s="66" t="s">
        <v>27</v>
      </c>
      <c r="B622" s="66" t="s">
        <v>23</v>
      </c>
      <c r="C622" s="66" t="s">
        <v>26</v>
      </c>
      <c r="D622" s="66" t="s">
        <v>324</v>
      </c>
      <c r="E622" s="87">
        <f>+IF(ISNUMBER(DATA!N909),DATA!N909,"n/a")</f>
        <v>2.8851173442904101</v>
      </c>
      <c r="F622" s="77">
        <f>+IF(ISNUMBER(DATA!O909),DATA!O909,"n/a")</f>
        <v>3.1542270124321301E-2</v>
      </c>
      <c r="G622" s="87">
        <f>+IF(ISNUMBER(DATA!X909),DATA!X909,"n/a")</f>
        <v>2.83585991174873</v>
      </c>
      <c r="H622" s="77">
        <f>+IF(ISNUMBER(DATA!Y909),DATA!Y909,"n/a")</f>
        <v>9.3465320879751908E-3</v>
      </c>
      <c r="I622" s="87">
        <f>+IF(ISNUMBER(DATA!AH909),DATA!AH909,"n/a")</f>
        <v>2.84926233083059</v>
      </c>
      <c r="J622" s="77">
        <f>+IF(ISNUMBER(DATA!AI909),DATA!AI909,"n/a")</f>
        <v>2.7823121258042802E-2</v>
      </c>
      <c r="K622" s="87">
        <f>+IF(ISNUMBER(DATA!AR909),DATA!AR909,"n/a")</f>
        <v>2.82322786196888</v>
      </c>
      <c r="L622" s="77">
        <f>+IF(ISNUMBER(DATA!AS909),DATA!AS909,"n/a")</f>
        <v>3.1549930843490101E-2</v>
      </c>
      <c r="R622" s="66"/>
      <c r="S622" s="66"/>
      <c r="T622" s="66"/>
      <c r="U622" s="66"/>
      <c r="V622" s="66"/>
      <c r="W622" s="66"/>
      <c r="X622" s="66"/>
      <c r="Y622" s="66"/>
    </row>
    <row r="623" spans="1:25" x14ac:dyDescent="0.2">
      <c r="A623" s="66" t="s">
        <v>27</v>
      </c>
      <c r="B623" s="66" t="s">
        <v>23</v>
      </c>
      <c r="C623" s="66" t="s">
        <v>26</v>
      </c>
      <c r="D623" s="66" t="s">
        <v>325</v>
      </c>
      <c r="E623" s="87">
        <f>+IF(ISNUMBER(DATA!N910),DATA!N910,"n/a")</f>
        <v>2.14684979245015</v>
      </c>
      <c r="F623" s="77">
        <f>+IF(ISNUMBER(DATA!O910),DATA!O910,"n/a")</f>
        <v>-3.0963318433421601E-2</v>
      </c>
      <c r="G623" s="87">
        <f>+IF(ISNUMBER(DATA!X910),DATA!X910,"n/a")</f>
        <v>2.1590041270651401</v>
      </c>
      <c r="H623" s="77">
        <f>+IF(ISNUMBER(DATA!Y910),DATA!Y910,"n/a")</f>
        <v>-2.3968365601811301E-2</v>
      </c>
      <c r="I623" s="87">
        <f>+IF(ISNUMBER(DATA!AH910),DATA!AH910,"n/a")</f>
        <v>2.1653546237560501</v>
      </c>
      <c r="J623" s="77">
        <f>+IF(ISNUMBER(DATA!AI910),DATA!AI910,"n/a")</f>
        <v>4.1622770668914401E-3</v>
      </c>
      <c r="K623" s="87">
        <f>+IF(ISNUMBER(DATA!AR910),DATA!AR910,"n/a")</f>
        <v>2.16520789463807</v>
      </c>
      <c r="L623" s="77">
        <f>+IF(ISNUMBER(DATA!AS910),DATA!AS910,"n/a")</f>
        <v>5.0703363247213201E-3</v>
      </c>
      <c r="R623" s="66"/>
      <c r="S623" s="66"/>
      <c r="T623" s="66"/>
      <c r="U623" s="66"/>
      <c r="V623" s="66"/>
      <c r="W623" s="66"/>
      <c r="X623" s="66"/>
      <c r="Y623" s="66"/>
    </row>
    <row r="624" spans="1:25" x14ac:dyDescent="0.2">
      <c r="A624" s="66" t="s">
        <v>27</v>
      </c>
      <c r="B624" s="66" t="s">
        <v>23</v>
      </c>
      <c r="C624" s="66" t="s">
        <v>26</v>
      </c>
      <c r="D624" s="66" t="s">
        <v>326</v>
      </c>
      <c r="E624" s="87">
        <f>+IF(ISNUMBER(DATA!N911),DATA!N911,"n/a")</f>
        <v>2.6831420134669499</v>
      </c>
      <c r="F624" s="77">
        <f>+IF(ISNUMBER(DATA!O911),DATA!O911,"n/a")</f>
        <v>-2.9733500455898202E-3</v>
      </c>
      <c r="G624" s="87">
        <f>+IF(ISNUMBER(DATA!X911),DATA!X911,"n/a")</f>
        <v>2.7260629008800201</v>
      </c>
      <c r="H624" s="77">
        <f>+IF(ISNUMBER(DATA!Y911),DATA!Y911,"n/a")</f>
        <v>2.4740774438751501E-2</v>
      </c>
      <c r="I624" s="87">
        <f>+IF(ISNUMBER(DATA!AH911),DATA!AH911,"n/a")</f>
        <v>2.7397770492340201</v>
      </c>
      <c r="J624" s="77">
        <f>+IF(ISNUMBER(DATA!AI911),DATA!AI911,"n/a")</f>
        <v>4.7923976524655999E-2</v>
      </c>
      <c r="K624" s="87">
        <f>+IF(ISNUMBER(DATA!AR911),DATA!AR911,"n/a")</f>
        <v>2.7047833059033</v>
      </c>
      <c r="L624" s="77">
        <f>+IF(ISNUMBER(DATA!AS911),DATA!AS911,"n/a")</f>
        <v>6.06793831165384E-2</v>
      </c>
      <c r="R624" s="66"/>
      <c r="S624" s="66"/>
      <c r="T624" s="66"/>
      <c r="U624" s="66"/>
      <c r="V624" s="66"/>
      <c r="W624" s="66"/>
      <c r="X624" s="66"/>
      <c r="Y624" s="66"/>
    </row>
    <row r="625" spans="1:25" x14ac:dyDescent="0.2">
      <c r="A625" s="66" t="s">
        <v>27</v>
      </c>
      <c r="B625" s="66" t="s">
        <v>23</v>
      </c>
      <c r="C625" s="66" t="s">
        <v>26</v>
      </c>
      <c r="D625" s="66" t="s">
        <v>327</v>
      </c>
      <c r="E625" s="87">
        <f>+IF(ISNUMBER(DATA!N912),DATA!N912,"n/a")</f>
        <v>2.3866854844587002</v>
      </c>
      <c r="F625" s="77">
        <f>+IF(ISNUMBER(DATA!O912),DATA!O912,"n/a")</f>
        <v>1.5014212408104399E-3</v>
      </c>
      <c r="G625" s="87">
        <f>+IF(ISNUMBER(DATA!X912),DATA!X912,"n/a")</f>
        <v>2.3659888972052601</v>
      </c>
      <c r="H625" s="77">
        <f>+IF(ISNUMBER(DATA!Y912),DATA!Y912,"n/a")</f>
        <v>-3.76024119518646E-3</v>
      </c>
      <c r="I625" s="87">
        <f>+IF(ISNUMBER(DATA!AH912),DATA!AH912,"n/a")</f>
        <v>2.3629861459530899</v>
      </c>
      <c r="J625" s="77">
        <f>+IF(ISNUMBER(DATA!AI912),DATA!AI912,"n/a")</f>
        <v>9.9520717111351497E-4</v>
      </c>
      <c r="K625" s="87">
        <f>+IF(ISNUMBER(DATA!AR912),DATA!AR912,"n/a")</f>
        <v>2.3511088770313102</v>
      </c>
      <c r="L625" s="77">
        <f>+IF(ISNUMBER(DATA!AS912),DATA!AS912,"n/a")</f>
        <v>-4.0626492022657501E-6</v>
      </c>
      <c r="R625" s="66"/>
      <c r="S625" s="66"/>
      <c r="T625" s="66"/>
      <c r="U625" s="66"/>
      <c r="V625" s="66"/>
      <c r="W625" s="66"/>
      <c r="X625" s="66"/>
      <c r="Y625" s="66"/>
    </row>
    <row r="626" spans="1:25" x14ac:dyDescent="0.2">
      <c r="E626" s="90"/>
      <c r="F626" s="77"/>
      <c r="G626" s="91"/>
      <c r="H626" s="77"/>
      <c r="I626" s="91"/>
      <c r="J626" s="82"/>
      <c r="K626" s="91"/>
      <c r="L626" s="77"/>
      <c r="R626" s="66"/>
      <c r="S626" s="66"/>
      <c r="T626" s="66"/>
      <c r="U626" s="66"/>
      <c r="V626" s="66"/>
      <c r="W626" s="66"/>
      <c r="X626" s="66"/>
      <c r="Y626" s="66"/>
    </row>
    <row r="627" spans="1:25" x14ac:dyDescent="0.2">
      <c r="A627" s="66" t="s">
        <v>27</v>
      </c>
      <c r="B627" s="66" t="s">
        <v>24</v>
      </c>
      <c r="C627" s="66" t="s">
        <v>0</v>
      </c>
      <c r="D627" s="66" t="s">
        <v>319</v>
      </c>
      <c r="E627" s="76">
        <f>+IF(ISNUMBER(DATA!F963),DATA!F963,"n/a")</f>
        <v>1063967.25</v>
      </c>
      <c r="F627" s="77">
        <f>+IF(ISNUMBER(DATA!G963),DATA!G963,"n/a")</f>
        <v>-1.94506430311609E-2</v>
      </c>
      <c r="G627" s="76">
        <f>+IF(ISNUMBER(DATA!P963),DATA!P963,"n/a")</f>
        <v>3498695.07</v>
      </c>
      <c r="H627" s="77">
        <f>+IF(ISNUMBER(DATA!Q963),DATA!Q963,"n/a")</f>
        <v>-2.6763255401190001E-2</v>
      </c>
      <c r="I627" s="76">
        <f>+IF(ISNUMBER(DATA!Z963),DATA!Z963,"n/a")</f>
        <v>6971751.0199999996</v>
      </c>
      <c r="J627" s="77">
        <f>+IF(ISNUMBER(DATA!AA963),DATA!AA963,"n/a")</f>
        <v>-5.0004868081345397E-2</v>
      </c>
      <c r="K627" s="76">
        <f>+IF(ISNUMBER(DATA!AJ963),DATA!AJ963,"n/a")</f>
        <v>13337405.529999999</v>
      </c>
      <c r="L627" s="77">
        <f>+IF(ISNUMBER(DATA!AK963),DATA!AK963,"n/a")</f>
        <v>-6.6032965060584703E-2</v>
      </c>
      <c r="R627" s="66"/>
      <c r="S627" s="66"/>
      <c r="T627" s="66"/>
      <c r="U627" s="66"/>
      <c r="V627" s="66"/>
      <c r="W627" s="66"/>
      <c r="X627" s="66"/>
      <c r="Y627" s="66"/>
    </row>
    <row r="628" spans="1:25" x14ac:dyDescent="0.2">
      <c r="A628" s="66" t="s">
        <v>27</v>
      </c>
      <c r="B628" s="66" t="s">
        <v>24</v>
      </c>
      <c r="C628" s="66" t="s">
        <v>0</v>
      </c>
      <c r="D628" s="66" t="s">
        <v>320</v>
      </c>
      <c r="E628" s="76">
        <f>+IF(ISNUMBER(DATA!F964),DATA!F964,"n/a")</f>
        <v>1300213.6599999999</v>
      </c>
      <c r="F628" s="77">
        <f>+IF(ISNUMBER(DATA!G964),DATA!G964,"n/a")</f>
        <v>6.8218763514854702E-2</v>
      </c>
      <c r="G628" s="76">
        <f>+IF(ISNUMBER(DATA!P964),DATA!P964,"n/a")</f>
        <v>4278792.71</v>
      </c>
      <c r="H628" s="77">
        <f>+IF(ISNUMBER(DATA!Q964),DATA!Q964,"n/a")</f>
        <v>9.8143340523855802E-2</v>
      </c>
      <c r="I628" s="76">
        <f>+IF(ISNUMBER(DATA!Z964),DATA!Z964,"n/a")</f>
        <v>8508102.3200000003</v>
      </c>
      <c r="J628" s="77">
        <f>+IF(ISNUMBER(DATA!AA964),DATA!AA964,"n/a")</f>
        <v>0.111747664801003</v>
      </c>
      <c r="K628" s="76">
        <f>+IF(ISNUMBER(DATA!AJ964),DATA!AJ964,"n/a")</f>
        <v>15842923.800000001</v>
      </c>
      <c r="L628" s="77">
        <f>+IF(ISNUMBER(DATA!AK964),DATA!AK964,"n/a")</f>
        <v>0.152584572754803</v>
      </c>
      <c r="R628" s="66"/>
      <c r="S628" s="66"/>
      <c r="T628" s="66"/>
      <c r="U628" s="66"/>
      <c r="V628" s="66"/>
      <c r="W628" s="66"/>
      <c r="X628" s="66"/>
      <c r="Y628" s="66"/>
    </row>
    <row r="629" spans="1:25" x14ac:dyDescent="0.2">
      <c r="A629" s="66" t="s">
        <v>27</v>
      </c>
      <c r="B629" s="66" t="s">
        <v>24</v>
      </c>
      <c r="C629" s="66" t="s">
        <v>0</v>
      </c>
      <c r="D629" s="66" t="s">
        <v>321</v>
      </c>
      <c r="E629" s="76">
        <f>+IF(ISNUMBER(DATA!F965),DATA!F965,"n/a")</f>
        <v>998165.16</v>
      </c>
      <c r="F629" s="77">
        <f>+IF(ISNUMBER(DATA!G965),DATA!G965,"n/a")</f>
        <v>9.5368981094283295E-2</v>
      </c>
      <c r="G629" s="76">
        <f>+IF(ISNUMBER(DATA!P965),DATA!P965,"n/a")</f>
        <v>3383960.28</v>
      </c>
      <c r="H629" s="77">
        <f>+IF(ISNUMBER(DATA!Q965),DATA!Q965,"n/a")</f>
        <v>0.110323671811559</v>
      </c>
      <c r="I629" s="76">
        <f>+IF(ISNUMBER(DATA!Z965),DATA!Z965,"n/a")</f>
        <v>6634431.9699999997</v>
      </c>
      <c r="J629" s="77">
        <f>+IF(ISNUMBER(DATA!AA965),DATA!AA965,"n/a")</f>
        <v>5.5799678260189098E-2</v>
      </c>
      <c r="K629" s="76">
        <f>+IF(ISNUMBER(DATA!AJ965),DATA!AJ965,"n/a")</f>
        <v>12272800.24</v>
      </c>
      <c r="L629" s="77">
        <f>+IF(ISNUMBER(DATA!AK965),DATA!AK965,"n/a")</f>
        <v>3.8097273432675598E-2</v>
      </c>
      <c r="R629" s="66"/>
      <c r="S629" s="66"/>
      <c r="T629" s="66"/>
      <c r="U629" s="66"/>
      <c r="V629" s="66"/>
      <c r="W629" s="66"/>
      <c r="X629" s="66"/>
      <c r="Y629" s="66"/>
    </row>
    <row r="630" spans="1:25" x14ac:dyDescent="0.2">
      <c r="A630" s="66" t="s">
        <v>27</v>
      </c>
      <c r="B630" s="66" t="s">
        <v>24</v>
      </c>
      <c r="C630" s="66" t="s">
        <v>0</v>
      </c>
      <c r="D630" s="66" t="s">
        <v>322</v>
      </c>
      <c r="E630" s="76">
        <f>+IF(ISNUMBER(DATA!F966),DATA!F966,"n/a")</f>
        <v>2102271.46</v>
      </c>
      <c r="F630" s="77">
        <f>+IF(ISNUMBER(DATA!G966),DATA!G966,"n/a")</f>
        <v>0.15708612619984599</v>
      </c>
      <c r="G630" s="76">
        <f>+IF(ISNUMBER(DATA!P966),DATA!P966,"n/a")</f>
        <v>6903237.8499999996</v>
      </c>
      <c r="H630" s="77">
        <f>+IF(ISNUMBER(DATA!Q966),DATA!Q966,"n/a")</f>
        <v>9.5438123630911101E-2</v>
      </c>
      <c r="I630" s="76">
        <f>+IF(ISNUMBER(DATA!Z966),DATA!Z966,"n/a")</f>
        <v>13672140.84</v>
      </c>
      <c r="J630" s="77">
        <f>+IF(ISNUMBER(DATA!AA966),DATA!AA966,"n/a")</f>
        <v>-1.60630631071014E-3</v>
      </c>
      <c r="K630" s="76">
        <f>+IF(ISNUMBER(DATA!AJ966),DATA!AJ966,"n/a")</f>
        <v>25290550.870000001</v>
      </c>
      <c r="L630" s="77">
        <f>+IF(ISNUMBER(DATA!AK966),DATA!AK966,"n/a")</f>
        <v>-4.8837531551917897E-2</v>
      </c>
      <c r="R630" s="66"/>
      <c r="S630" s="66"/>
      <c r="T630" s="66"/>
      <c r="U630" s="66"/>
      <c r="V630" s="66"/>
      <c r="W630" s="66"/>
      <c r="X630" s="66"/>
      <c r="Y630" s="66"/>
    </row>
    <row r="631" spans="1:25" x14ac:dyDescent="0.2">
      <c r="A631" s="66" t="s">
        <v>27</v>
      </c>
      <c r="B631" s="66" t="s">
        <v>24</v>
      </c>
      <c r="C631" s="66" t="s">
        <v>0</v>
      </c>
      <c r="D631" s="66" t="s">
        <v>323</v>
      </c>
      <c r="E631" s="76">
        <f>+IF(ISNUMBER(DATA!F967),DATA!F967,"n/a")</f>
        <v>1306801.3899999999</v>
      </c>
      <c r="F631" s="77">
        <f>+IF(ISNUMBER(DATA!G967),DATA!G967,"n/a")</f>
        <v>0.61711756723012501</v>
      </c>
      <c r="G631" s="76">
        <f>+IF(ISNUMBER(DATA!P967),DATA!P967,"n/a")</f>
        <v>3573244.49</v>
      </c>
      <c r="H631" s="77">
        <f>+IF(ISNUMBER(DATA!Q967),DATA!Q967,"n/a")</f>
        <v>0.451013295322445</v>
      </c>
      <c r="I631" s="76">
        <f>+IF(ISNUMBER(DATA!Z967),DATA!Z967,"n/a")</f>
        <v>6856047.25</v>
      </c>
      <c r="J631" s="77">
        <f>+IF(ISNUMBER(DATA!AA967),DATA!AA967,"n/a")</f>
        <v>0.41164629819156801</v>
      </c>
      <c r="K631" s="76">
        <f>+IF(ISNUMBER(DATA!AJ967),DATA!AJ967,"n/a")</f>
        <v>12633949.85</v>
      </c>
      <c r="L631" s="77">
        <f>+IF(ISNUMBER(DATA!AK967),DATA!AK967,"n/a")</f>
        <v>0.398438684717703</v>
      </c>
      <c r="R631" s="66"/>
      <c r="S631" s="66"/>
      <c r="T631" s="66"/>
      <c r="U631" s="66"/>
      <c r="V631" s="66"/>
      <c r="W631" s="66"/>
      <c r="X631" s="66"/>
      <c r="Y631" s="66"/>
    </row>
    <row r="632" spans="1:25" x14ac:dyDescent="0.2">
      <c r="A632" s="66" t="s">
        <v>27</v>
      </c>
      <c r="B632" s="66" t="s">
        <v>24</v>
      </c>
      <c r="C632" s="66" t="s">
        <v>0</v>
      </c>
      <c r="D632" s="66" t="s">
        <v>324</v>
      </c>
      <c r="E632" s="76">
        <f>+IF(ISNUMBER(DATA!F968),DATA!F968,"n/a")</f>
        <v>994064.61</v>
      </c>
      <c r="F632" s="77">
        <f>+IF(ISNUMBER(DATA!G968),DATA!G968,"n/a")</f>
        <v>0.144776364507191</v>
      </c>
      <c r="G632" s="76">
        <f>+IF(ISNUMBER(DATA!P968),DATA!P968,"n/a")</f>
        <v>3125588.82</v>
      </c>
      <c r="H632" s="77">
        <f>+IF(ISNUMBER(DATA!Q968),DATA!Q968,"n/a")</f>
        <v>0.14852756813351101</v>
      </c>
      <c r="I632" s="76">
        <f>+IF(ISNUMBER(DATA!Z968),DATA!Z968,"n/a")</f>
        <v>6021110.3300000001</v>
      </c>
      <c r="J632" s="77">
        <f>+IF(ISNUMBER(DATA!AA968),DATA!AA968,"n/a")</f>
        <v>0.18828094675714999</v>
      </c>
      <c r="K632" s="76">
        <f>+IF(ISNUMBER(DATA!AJ968),DATA!AJ968,"n/a")</f>
        <v>11047231.82</v>
      </c>
      <c r="L632" s="77">
        <f>+IF(ISNUMBER(DATA!AK968),DATA!AK968,"n/a")</f>
        <v>0.20657421505139401</v>
      </c>
      <c r="R632" s="66"/>
      <c r="S632" s="66"/>
      <c r="T632" s="66"/>
      <c r="U632" s="66"/>
      <c r="V632" s="66"/>
      <c r="W632" s="66"/>
      <c r="X632" s="66"/>
      <c r="Y632" s="66"/>
    </row>
    <row r="633" spans="1:25" x14ac:dyDescent="0.2">
      <c r="A633" s="66" t="s">
        <v>27</v>
      </c>
      <c r="B633" s="66" t="s">
        <v>24</v>
      </c>
      <c r="C633" s="66" t="s">
        <v>0</v>
      </c>
      <c r="D633" s="66" t="s">
        <v>325</v>
      </c>
      <c r="E633" s="76">
        <f>+IF(ISNUMBER(DATA!F969),DATA!F969,"n/a")</f>
        <v>1415744.94</v>
      </c>
      <c r="F633" s="77">
        <f>+IF(ISNUMBER(DATA!G969),DATA!G969,"n/a")</f>
        <v>0.147857525898519</v>
      </c>
      <c r="G633" s="76">
        <f>+IF(ISNUMBER(DATA!P969),DATA!P969,"n/a")</f>
        <v>4854659.78</v>
      </c>
      <c r="H633" s="77">
        <f>+IF(ISNUMBER(DATA!Q969),DATA!Q969,"n/a")</f>
        <v>0.13816684672962201</v>
      </c>
      <c r="I633" s="76">
        <f>+IF(ISNUMBER(DATA!Z969),DATA!Z969,"n/a")</f>
        <v>9291129.5199999996</v>
      </c>
      <c r="J633" s="77">
        <f>+IF(ISNUMBER(DATA!AA969),DATA!AA969,"n/a")</f>
        <v>0.11998498799848099</v>
      </c>
      <c r="K633" s="76">
        <f>+IF(ISNUMBER(DATA!AJ969),DATA!AJ969,"n/a")</f>
        <v>16709246.439999999</v>
      </c>
      <c r="L633" s="77">
        <f>+IF(ISNUMBER(DATA!AK969),DATA!AK969,"n/a")</f>
        <v>0.12905239961463</v>
      </c>
      <c r="R633" s="66"/>
      <c r="S633" s="66"/>
      <c r="T633" s="66"/>
      <c r="U633" s="66"/>
      <c r="V633" s="66"/>
      <c r="W633" s="66"/>
      <c r="X633" s="66"/>
      <c r="Y633" s="66"/>
    </row>
    <row r="634" spans="1:25" x14ac:dyDescent="0.2">
      <c r="A634" s="66" t="s">
        <v>27</v>
      </c>
      <c r="B634" s="66" t="s">
        <v>24</v>
      </c>
      <c r="C634" s="66" t="s">
        <v>0</v>
      </c>
      <c r="D634" s="66" t="s">
        <v>326</v>
      </c>
      <c r="E634" s="76">
        <f>+IF(ISNUMBER(DATA!F970),DATA!F970,"n/a")</f>
        <v>1528903.12</v>
      </c>
      <c r="F634" s="77">
        <f>+IF(ISNUMBER(DATA!G970),DATA!G970,"n/a")</f>
        <v>0.1034425598262</v>
      </c>
      <c r="G634" s="76">
        <f>+IF(ISNUMBER(DATA!P970),DATA!P970,"n/a")</f>
        <v>5084921.57</v>
      </c>
      <c r="H634" s="77">
        <f>+IF(ISNUMBER(DATA!Q970),DATA!Q970,"n/a")</f>
        <v>0.121756157374258</v>
      </c>
      <c r="I634" s="76">
        <f>+IF(ISNUMBER(DATA!Z970),DATA!Z970,"n/a")</f>
        <v>10227152.48</v>
      </c>
      <c r="J634" s="77">
        <f>+IF(ISNUMBER(DATA!AA970),DATA!AA970,"n/a")</f>
        <v>0.13229360474164001</v>
      </c>
      <c r="K634" s="76">
        <f>+IF(ISNUMBER(DATA!AJ970),DATA!AJ970,"n/a")</f>
        <v>18840424.940000001</v>
      </c>
      <c r="L634" s="77">
        <f>+IF(ISNUMBER(DATA!AK970),DATA!AK970,"n/a")</f>
        <v>0.13305585838189299</v>
      </c>
      <c r="R634" s="66"/>
      <c r="S634" s="66"/>
      <c r="T634" s="66"/>
      <c r="U634" s="66"/>
      <c r="V634" s="66"/>
      <c r="W634" s="66"/>
      <c r="X634" s="66"/>
      <c r="Y634" s="66"/>
    </row>
    <row r="635" spans="1:25" x14ac:dyDescent="0.2">
      <c r="A635" s="66" t="s">
        <v>27</v>
      </c>
      <c r="B635" s="66" t="s">
        <v>24</v>
      </c>
      <c r="C635" s="66" t="s">
        <v>0</v>
      </c>
      <c r="D635" s="66" t="s">
        <v>327</v>
      </c>
      <c r="E635" s="76">
        <f>+IF(ISNUMBER(DATA!F971),DATA!F971,"n/a")</f>
        <v>10710131.5</v>
      </c>
      <c r="F635" s="77">
        <f>+IF(ISNUMBER(DATA!G971),DATA!G971,"n/a")</f>
        <v>0.14844255505219101</v>
      </c>
      <c r="G635" s="76">
        <f>+IF(ISNUMBER(DATA!P971),DATA!P971,"n/a")</f>
        <v>34703100.539999999</v>
      </c>
      <c r="H635" s="77">
        <f>+IF(ISNUMBER(DATA!Q971),DATA!Q971,"n/a")</f>
        <v>0.125878509842237</v>
      </c>
      <c r="I635" s="76">
        <f>+IF(ISNUMBER(DATA!Z971),DATA!Z971,"n/a")</f>
        <v>68181865.930000007</v>
      </c>
      <c r="J635" s="77">
        <f>+IF(ISNUMBER(DATA!AA971),DATA!AA971,"n/a")</f>
        <v>9.5794047217908004E-2</v>
      </c>
      <c r="K635" s="76">
        <f>+IF(ISNUMBER(DATA!AJ971),DATA!AJ971,"n/a")</f>
        <v>125974534.18000001</v>
      </c>
      <c r="L635" s="77">
        <f>+IF(ISNUMBER(DATA!AK971),DATA!AK971,"n/a")</f>
        <v>8.5473064143517005E-2</v>
      </c>
      <c r="R635" s="66"/>
      <c r="S635" s="66"/>
      <c r="T635" s="66"/>
      <c r="U635" s="66"/>
      <c r="V635" s="66"/>
      <c r="W635" s="66"/>
      <c r="X635" s="66"/>
      <c r="Y635" s="66"/>
    </row>
    <row r="636" spans="1:25" x14ac:dyDescent="0.2">
      <c r="E636" s="90"/>
      <c r="F636" s="77"/>
      <c r="G636" s="91"/>
      <c r="H636" s="77"/>
      <c r="I636" s="91"/>
      <c r="J636" s="82"/>
      <c r="K636" s="91"/>
      <c r="L636" s="77"/>
      <c r="R636" s="66"/>
      <c r="S636" s="66"/>
      <c r="T636" s="66"/>
      <c r="U636" s="66"/>
      <c r="V636" s="66"/>
      <c r="W636" s="66"/>
      <c r="X636" s="66"/>
      <c r="Y636" s="66"/>
    </row>
    <row r="637" spans="1:25" x14ac:dyDescent="0.2">
      <c r="A637" s="66" t="s">
        <v>27</v>
      </c>
      <c r="B637" s="66" t="s">
        <v>24</v>
      </c>
      <c r="C637" s="66" t="s">
        <v>9</v>
      </c>
      <c r="D637" s="66" t="s">
        <v>319</v>
      </c>
      <c r="E637" s="86">
        <f>+IF(ISNUMBER(DATA!H963),DATA!H963,"n/a")</f>
        <v>215591.56</v>
      </c>
      <c r="F637" s="77">
        <f>+IF(ISNUMBER(DATA!I963),DATA!I963,"n/a")</f>
        <v>9.1158652189686391E-3</v>
      </c>
      <c r="G637" s="86">
        <f>+IF(ISNUMBER(DATA!R963),DATA!R963,"n/a")</f>
        <v>703290.31</v>
      </c>
      <c r="H637" s="77">
        <f>+IF(ISNUMBER(DATA!S963),DATA!S963,"n/a")</f>
        <v>-1.19069175111726E-2</v>
      </c>
      <c r="I637" s="86">
        <f>+IF(ISNUMBER(DATA!AB963),DATA!AB963,"n/a")</f>
        <v>1382747.64</v>
      </c>
      <c r="J637" s="77">
        <f>+IF(ISNUMBER(DATA!AC963),DATA!AC963,"n/a")</f>
        <v>-4.9461926820782799E-2</v>
      </c>
      <c r="K637" s="86">
        <f>+IF(ISNUMBER(DATA!AL963),DATA!AL963,"n/a")</f>
        <v>2648277.21</v>
      </c>
      <c r="L637" s="77">
        <f>+IF(ISNUMBER(DATA!AM963),DATA!AM963,"n/a")</f>
        <v>-7.9139792539255294E-2</v>
      </c>
      <c r="R637" s="66"/>
      <c r="S637" s="66"/>
      <c r="T637" s="66"/>
      <c r="U637" s="66"/>
      <c r="V637" s="66"/>
      <c r="W637" s="66"/>
      <c r="X637" s="66"/>
      <c r="Y637" s="66"/>
    </row>
    <row r="638" spans="1:25" x14ac:dyDescent="0.2">
      <c r="A638" s="66" t="s">
        <v>27</v>
      </c>
      <c r="B638" s="66" t="s">
        <v>24</v>
      </c>
      <c r="C638" s="66" t="s">
        <v>9</v>
      </c>
      <c r="D638" s="66" t="s">
        <v>320</v>
      </c>
      <c r="E638" s="86">
        <f>+IF(ISNUMBER(DATA!H964),DATA!H964,"n/a")</f>
        <v>313942.58</v>
      </c>
      <c r="F638" s="77">
        <f>+IF(ISNUMBER(DATA!I964),DATA!I964,"n/a")</f>
        <v>5.8706431489233102E-2</v>
      </c>
      <c r="G638" s="86">
        <f>+IF(ISNUMBER(DATA!R964),DATA!R964,"n/a")</f>
        <v>1039453.04</v>
      </c>
      <c r="H638" s="77">
        <f>+IF(ISNUMBER(DATA!S964),DATA!S964,"n/a")</f>
        <v>7.8952778315779196E-2</v>
      </c>
      <c r="I638" s="86">
        <f>+IF(ISNUMBER(DATA!AB964),DATA!AB964,"n/a")</f>
        <v>2070346.76</v>
      </c>
      <c r="J638" s="77">
        <f>+IF(ISNUMBER(DATA!AC964),DATA!AC964,"n/a")</f>
        <v>0.10191507002186601</v>
      </c>
      <c r="K638" s="86">
        <f>+IF(ISNUMBER(DATA!AL964),DATA!AL964,"n/a")</f>
        <v>3823772.05</v>
      </c>
      <c r="L638" s="77">
        <f>+IF(ISNUMBER(DATA!AM964),DATA!AM964,"n/a")</f>
        <v>0.14179888668808099</v>
      </c>
      <c r="R638" s="66"/>
      <c r="S638" s="66"/>
      <c r="T638" s="66"/>
      <c r="U638" s="66"/>
      <c r="V638" s="66"/>
      <c r="W638" s="66"/>
      <c r="X638" s="66"/>
      <c r="Y638" s="66"/>
    </row>
    <row r="639" spans="1:25" x14ac:dyDescent="0.2">
      <c r="A639" s="66" t="s">
        <v>27</v>
      </c>
      <c r="B639" s="66" t="s">
        <v>24</v>
      </c>
      <c r="C639" s="66" t="s">
        <v>9</v>
      </c>
      <c r="D639" s="66" t="s">
        <v>321</v>
      </c>
      <c r="E639" s="86">
        <f>+IF(ISNUMBER(DATA!H965),DATA!H965,"n/a")</f>
        <v>226461.28</v>
      </c>
      <c r="F639" s="77">
        <f>+IF(ISNUMBER(DATA!I965),DATA!I965,"n/a")</f>
        <v>8.114143561652E-2</v>
      </c>
      <c r="G639" s="86">
        <f>+IF(ISNUMBER(DATA!R965),DATA!R965,"n/a")</f>
        <v>772524.6</v>
      </c>
      <c r="H639" s="77">
        <f>+IF(ISNUMBER(DATA!S965),DATA!S965,"n/a")</f>
        <v>8.6107425805478699E-2</v>
      </c>
      <c r="I639" s="86">
        <f>+IF(ISNUMBER(DATA!AB965),DATA!AB965,"n/a")</f>
        <v>1516567.22</v>
      </c>
      <c r="J639" s="77">
        <f>+IF(ISNUMBER(DATA!AC965),DATA!AC965,"n/a")</f>
        <v>2.2277737415755901E-2</v>
      </c>
      <c r="K639" s="86">
        <f>+IF(ISNUMBER(DATA!AL965),DATA!AL965,"n/a")</f>
        <v>2806553.12</v>
      </c>
      <c r="L639" s="77">
        <f>+IF(ISNUMBER(DATA!AM965),DATA!AM965,"n/a")</f>
        <v>1.05099579793878E-2</v>
      </c>
      <c r="R639" s="66"/>
      <c r="S639" s="66"/>
      <c r="T639" s="66"/>
      <c r="U639" s="66"/>
      <c r="V639" s="66"/>
      <c r="W639" s="66"/>
      <c r="X639" s="66"/>
      <c r="Y639" s="66"/>
    </row>
    <row r="640" spans="1:25" x14ac:dyDescent="0.2">
      <c r="A640" s="66" t="s">
        <v>27</v>
      </c>
      <c r="B640" s="66" t="s">
        <v>24</v>
      </c>
      <c r="C640" s="66" t="s">
        <v>9</v>
      </c>
      <c r="D640" s="66" t="s">
        <v>322</v>
      </c>
      <c r="E640" s="86">
        <f>+IF(ISNUMBER(DATA!H966),DATA!H966,"n/a")</f>
        <v>543121.1</v>
      </c>
      <c r="F640" s="77">
        <f>+IF(ISNUMBER(DATA!I966),DATA!I966,"n/a")</f>
        <v>0.165634523195129</v>
      </c>
      <c r="G640" s="86">
        <f>+IF(ISNUMBER(DATA!R966),DATA!R966,"n/a")</f>
        <v>1813606.63</v>
      </c>
      <c r="H640" s="77">
        <f>+IF(ISNUMBER(DATA!S966),DATA!S966,"n/a")</f>
        <v>8.8437021134247604E-2</v>
      </c>
      <c r="I640" s="86">
        <f>+IF(ISNUMBER(DATA!AB966),DATA!AB966,"n/a")</f>
        <v>3591254.51</v>
      </c>
      <c r="J640" s="77">
        <f>+IF(ISNUMBER(DATA!AC966),DATA!AC966,"n/a")</f>
        <v>2.0259549328321701E-2</v>
      </c>
      <c r="K640" s="86">
        <f>+IF(ISNUMBER(DATA!AL966),DATA!AL966,"n/a")</f>
        <v>6642217.5099999998</v>
      </c>
      <c r="L640" s="77">
        <f>+IF(ISNUMBER(DATA!AM966),DATA!AM966,"n/a")</f>
        <v>-1.96157063697299E-2</v>
      </c>
      <c r="R640" s="66"/>
      <c r="S640" s="66"/>
      <c r="T640" s="66"/>
      <c r="U640" s="66"/>
      <c r="V640" s="66"/>
      <c r="W640" s="66"/>
      <c r="X640" s="66"/>
      <c r="Y640" s="66"/>
    </row>
    <row r="641" spans="1:25" x14ac:dyDescent="0.2">
      <c r="A641" s="66" t="s">
        <v>27</v>
      </c>
      <c r="B641" s="66" t="s">
        <v>24</v>
      </c>
      <c r="C641" s="66" t="s">
        <v>9</v>
      </c>
      <c r="D641" s="66" t="s">
        <v>323</v>
      </c>
      <c r="E641" s="86">
        <f>+IF(ISNUMBER(DATA!H967),DATA!H967,"n/a")</f>
        <v>328319.17</v>
      </c>
      <c r="F641" s="77">
        <f>+IF(ISNUMBER(DATA!I967),DATA!I967,"n/a")</f>
        <v>0.72388109033864401</v>
      </c>
      <c r="G641" s="86">
        <f>+IF(ISNUMBER(DATA!R967),DATA!R967,"n/a")</f>
        <v>854068.3</v>
      </c>
      <c r="H641" s="77">
        <f>+IF(ISNUMBER(DATA!S967),DATA!S967,"n/a")</f>
        <v>0.45969596691082598</v>
      </c>
      <c r="I641" s="86">
        <f>+IF(ISNUMBER(DATA!AB967),DATA!AB967,"n/a")</f>
        <v>1601246.97</v>
      </c>
      <c r="J641" s="77">
        <f>+IF(ISNUMBER(DATA!AC967),DATA!AC967,"n/a")</f>
        <v>0.39318015338226903</v>
      </c>
      <c r="K641" s="86">
        <f>+IF(ISNUMBER(DATA!AL967),DATA!AL967,"n/a")</f>
        <v>2928900.46</v>
      </c>
      <c r="L641" s="77">
        <f>+IF(ISNUMBER(DATA!AM967),DATA!AM967,"n/a")</f>
        <v>0.35627296266916297</v>
      </c>
      <c r="R641" s="66"/>
      <c r="S641" s="66"/>
      <c r="T641" s="66"/>
      <c r="U641" s="66"/>
      <c r="V641" s="66"/>
      <c r="W641" s="66"/>
      <c r="X641" s="66"/>
      <c r="Y641" s="66"/>
    </row>
    <row r="642" spans="1:25" x14ac:dyDescent="0.2">
      <c r="A642" s="66" t="s">
        <v>27</v>
      </c>
      <c r="B642" s="66" t="s">
        <v>24</v>
      </c>
      <c r="C642" s="66" t="s">
        <v>9</v>
      </c>
      <c r="D642" s="66" t="s">
        <v>324</v>
      </c>
      <c r="E642" s="86">
        <f>+IF(ISNUMBER(DATA!H968),DATA!H968,"n/a")</f>
        <v>218031.62</v>
      </c>
      <c r="F642" s="77">
        <f>+IF(ISNUMBER(DATA!I968),DATA!I968,"n/a")</f>
        <v>8.45015028364305E-2</v>
      </c>
      <c r="G642" s="86">
        <f>+IF(ISNUMBER(DATA!R968),DATA!R968,"n/a")</f>
        <v>692704.01</v>
      </c>
      <c r="H642" s="77">
        <f>+IF(ISNUMBER(DATA!S968),DATA!S968,"n/a")</f>
        <v>0.104314696907146</v>
      </c>
      <c r="I642" s="86">
        <f>+IF(ISNUMBER(DATA!AB968),DATA!AB968,"n/a")</f>
        <v>1334435.05</v>
      </c>
      <c r="J642" s="77">
        <f>+IF(ISNUMBER(DATA!AC968),DATA!AC968,"n/a")</f>
        <v>0.14224267895300799</v>
      </c>
      <c r="K642" s="86">
        <f>+IF(ISNUMBER(DATA!AL968),DATA!AL968,"n/a")</f>
        <v>2478997.41</v>
      </c>
      <c r="L642" s="77">
        <f>+IF(ISNUMBER(DATA!AM968),DATA!AM968,"n/a")</f>
        <v>0.239964565887227</v>
      </c>
      <c r="R642" s="66"/>
      <c r="S642" s="66"/>
      <c r="T642" s="66"/>
      <c r="U642" s="66"/>
      <c r="V642" s="66"/>
      <c r="W642" s="66"/>
      <c r="X642" s="66"/>
      <c r="Y642" s="66"/>
    </row>
    <row r="643" spans="1:25" x14ac:dyDescent="0.2">
      <c r="A643" s="66" t="s">
        <v>27</v>
      </c>
      <c r="B643" s="66" t="s">
        <v>24</v>
      </c>
      <c r="C643" s="66" t="s">
        <v>9</v>
      </c>
      <c r="D643" s="66" t="s">
        <v>325</v>
      </c>
      <c r="E643" s="86">
        <f>+IF(ISNUMBER(DATA!H969),DATA!H969,"n/a")</f>
        <v>342542.26</v>
      </c>
      <c r="F643" s="77">
        <f>+IF(ISNUMBER(DATA!I969),DATA!I969,"n/a")</f>
        <v>0.18385081103648299</v>
      </c>
      <c r="G643" s="86">
        <f>+IF(ISNUMBER(DATA!R969),DATA!R969,"n/a")</f>
        <v>1158525.69</v>
      </c>
      <c r="H643" s="77">
        <f>+IF(ISNUMBER(DATA!S969),DATA!S969,"n/a")</f>
        <v>0.16101480124253201</v>
      </c>
      <c r="I643" s="86">
        <f>+IF(ISNUMBER(DATA!AB969),DATA!AB969,"n/a")</f>
        <v>2202193.9</v>
      </c>
      <c r="J643" s="77">
        <f>+IF(ISNUMBER(DATA!AC969),DATA!AC969,"n/a")</f>
        <v>0.116951642960686</v>
      </c>
      <c r="K643" s="86">
        <f>+IF(ISNUMBER(DATA!AL969),DATA!AL969,"n/a")</f>
        <v>3969264.33</v>
      </c>
      <c r="L643" s="77">
        <f>+IF(ISNUMBER(DATA!AM969),DATA!AM969,"n/a")</f>
        <v>0.13702368883946101</v>
      </c>
      <c r="R643" s="66"/>
      <c r="S643" s="66"/>
      <c r="T643" s="66"/>
      <c r="U643" s="66"/>
      <c r="V643" s="66"/>
      <c r="W643" s="66"/>
      <c r="X643" s="66"/>
      <c r="Y643" s="66"/>
    </row>
    <row r="644" spans="1:25" x14ac:dyDescent="0.2">
      <c r="A644" s="66" t="s">
        <v>27</v>
      </c>
      <c r="B644" s="66" t="s">
        <v>24</v>
      </c>
      <c r="C644" s="66" t="s">
        <v>9</v>
      </c>
      <c r="D644" s="66" t="s">
        <v>326</v>
      </c>
      <c r="E644" s="86">
        <f>+IF(ISNUMBER(DATA!H970),DATA!H970,"n/a")</f>
        <v>387662.25</v>
      </c>
      <c r="F644" s="77">
        <f>+IF(ISNUMBER(DATA!I970),DATA!I970,"n/a")</f>
        <v>9.9767318546750805E-2</v>
      </c>
      <c r="G644" s="86">
        <f>+IF(ISNUMBER(DATA!R970),DATA!R970,"n/a")</f>
        <v>1280347.6100000001</v>
      </c>
      <c r="H644" s="77">
        <f>+IF(ISNUMBER(DATA!S970),DATA!S970,"n/a")</f>
        <v>0.105646601750592</v>
      </c>
      <c r="I644" s="86">
        <f>+IF(ISNUMBER(DATA!AB970),DATA!AB970,"n/a")</f>
        <v>2567315.61</v>
      </c>
      <c r="J644" s="77">
        <f>+IF(ISNUMBER(DATA!AC970),DATA!AC970,"n/a")</f>
        <v>0.113688532210732</v>
      </c>
      <c r="K644" s="86">
        <f>+IF(ISNUMBER(DATA!AL970),DATA!AL970,"n/a")</f>
        <v>4766471.47</v>
      </c>
      <c r="L644" s="77">
        <f>+IF(ISNUMBER(DATA!AM970),DATA!AM970,"n/a")</f>
        <v>0.16765055543410401</v>
      </c>
      <c r="R644" s="66"/>
      <c r="S644" s="66"/>
      <c r="T644" s="66"/>
      <c r="U644" s="66"/>
      <c r="V644" s="66"/>
      <c r="W644" s="66"/>
      <c r="X644" s="66"/>
      <c r="Y644" s="66"/>
    </row>
    <row r="645" spans="1:25" x14ac:dyDescent="0.2">
      <c r="A645" s="66" t="s">
        <v>27</v>
      </c>
      <c r="B645" s="66" t="s">
        <v>24</v>
      </c>
      <c r="C645" s="66" t="s">
        <v>9</v>
      </c>
      <c r="D645" s="66" t="s">
        <v>327</v>
      </c>
      <c r="E645" s="86">
        <f>+IF(ISNUMBER(DATA!H971),DATA!H971,"n/a")</f>
        <v>2575671.79</v>
      </c>
      <c r="F645" s="77">
        <f>+IF(ISNUMBER(DATA!I971),DATA!I971,"n/a")</f>
        <v>0.16077464143863601</v>
      </c>
      <c r="G645" s="86">
        <f>+IF(ISNUMBER(DATA!R971),DATA!R971,"n/a")</f>
        <v>8314520.2000000002</v>
      </c>
      <c r="H645" s="77">
        <f>+IF(ISNUMBER(DATA!S971),DATA!S971,"n/a")</f>
        <v>0.120416766588613</v>
      </c>
      <c r="I645" s="86">
        <f>+IF(ISNUMBER(DATA!AB971),DATA!AB971,"n/a")</f>
        <v>16266107.42</v>
      </c>
      <c r="J645" s="77">
        <f>+IF(ISNUMBER(DATA!AC971),DATA!AC971,"n/a")</f>
        <v>8.9383848035506294E-2</v>
      </c>
      <c r="K645" s="86">
        <f>+IF(ISNUMBER(DATA!AL971),DATA!AL971,"n/a")</f>
        <v>30064453.030000001</v>
      </c>
      <c r="L645" s="77">
        <f>+IF(ISNUMBER(DATA!AM971),DATA!AM971,"n/a")</f>
        <v>9.2893050703603403E-2</v>
      </c>
      <c r="R645" s="66"/>
      <c r="S645" s="66"/>
      <c r="T645" s="66"/>
      <c r="U645" s="66"/>
      <c r="V645" s="66"/>
      <c r="W645" s="66"/>
      <c r="X645" s="66"/>
      <c r="Y645" s="66"/>
    </row>
    <row r="646" spans="1:25" x14ac:dyDescent="0.2">
      <c r="E646" s="90"/>
      <c r="F646" s="77"/>
      <c r="G646" s="91"/>
      <c r="H646" s="77"/>
      <c r="I646" s="91"/>
      <c r="J646" s="82"/>
      <c r="K646" s="91"/>
      <c r="L646" s="77"/>
      <c r="R646" s="66"/>
      <c r="S646" s="66"/>
      <c r="T646" s="66"/>
      <c r="U646" s="66"/>
      <c r="V646" s="66"/>
      <c r="W646" s="66"/>
      <c r="X646" s="66"/>
      <c r="Y646" s="66"/>
    </row>
    <row r="647" spans="1:25" x14ac:dyDescent="0.2">
      <c r="A647" s="66" t="s">
        <v>27</v>
      </c>
      <c r="B647" s="66" t="s">
        <v>24</v>
      </c>
      <c r="C647" s="66" t="s">
        <v>25</v>
      </c>
      <c r="D647" s="66" t="s">
        <v>319</v>
      </c>
      <c r="E647" s="86">
        <f>+IF(ISNUMBER(DATA!J963),DATA!J963,"n/a")</f>
        <v>431928.61</v>
      </c>
      <c r="F647" s="77">
        <f>+IF(ISNUMBER(DATA!K963),DATA!K963,"n/a")</f>
        <v>-1.76619520133955E-3</v>
      </c>
      <c r="G647" s="86">
        <f>+IF(ISNUMBER(DATA!T963),DATA!T963,"n/a")</f>
        <v>1410133.41</v>
      </c>
      <c r="H647" s="77">
        <f>+IF(ISNUMBER(DATA!U963),DATA!U963,"n/a")</f>
        <v>-2.24034028013382E-2</v>
      </c>
      <c r="I647" s="86">
        <f>+IF(ISNUMBER(DATA!AD963),DATA!AD963,"n/a")</f>
        <v>2771039.14</v>
      </c>
      <c r="J647" s="77">
        <f>+IF(ISNUMBER(DATA!AE963),DATA!AE963,"n/a")</f>
        <v>-5.1001084165432399E-2</v>
      </c>
      <c r="K647" s="86">
        <f>+IF(ISNUMBER(DATA!AN963),DATA!AN963,"n/a")</f>
        <v>5387270.8300000001</v>
      </c>
      <c r="L647" s="77">
        <f>+IF(ISNUMBER(DATA!AO963),DATA!AO963,"n/a")</f>
        <v>-6.3897437077947705E-2</v>
      </c>
      <c r="R647" s="66"/>
      <c r="S647" s="66"/>
      <c r="T647" s="66"/>
      <c r="U647" s="66"/>
      <c r="V647" s="66"/>
      <c r="W647" s="66"/>
      <c r="X647" s="66"/>
      <c r="Y647" s="66"/>
    </row>
    <row r="648" spans="1:25" x14ac:dyDescent="0.2">
      <c r="A648" s="66" t="s">
        <v>27</v>
      </c>
      <c r="B648" s="66" t="s">
        <v>24</v>
      </c>
      <c r="C648" s="66" t="s">
        <v>25</v>
      </c>
      <c r="D648" s="66" t="s">
        <v>320</v>
      </c>
      <c r="E648" s="86">
        <f>+IF(ISNUMBER(DATA!J964),DATA!J964,"n/a")</f>
        <v>509340.06</v>
      </c>
      <c r="F648" s="77">
        <f>+IF(ISNUMBER(DATA!K964),DATA!K964,"n/a")</f>
        <v>7.9762317490956094E-2</v>
      </c>
      <c r="G648" s="86">
        <f>+IF(ISNUMBER(DATA!T964),DATA!T964,"n/a")</f>
        <v>1688613.29</v>
      </c>
      <c r="H648" s="77">
        <f>+IF(ISNUMBER(DATA!U964),DATA!U964,"n/a")</f>
        <v>9.3422193249863006E-2</v>
      </c>
      <c r="I648" s="86">
        <f>+IF(ISNUMBER(DATA!AD964),DATA!AD964,"n/a")</f>
        <v>3385287.35</v>
      </c>
      <c r="J648" s="77">
        <f>+IF(ISNUMBER(DATA!AE964),DATA!AE964,"n/a")</f>
        <v>0.115318569192184</v>
      </c>
      <c r="K648" s="86">
        <f>+IF(ISNUMBER(DATA!AN964),DATA!AN964,"n/a")</f>
        <v>6393100.79</v>
      </c>
      <c r="L648" s="77">
        <f>+IF(ISNUMBER(DATA!AO964),DATA!AO964,"n/a")</f>
        <v>0.148572998609596</v>
      </c>
      <c r="R648" s="66"/>
      <c r="S648" s="66"/>
      <c r="T648" s="66"/>
      <c r="U648" s="66"/>
      <c r="V648" s="66"/>
      <c r="W648" s="66"/>
      <c r="X648" s="66"/>
      <c r="Y648" s="66"/>
    </row>
    <row r="649" spans="1:25" x14ac:dyDescent="0.2">
      <c r="A649" s="66" t="s">
        <v>27</v>
      </c>
      <c r="B649" s="66" t="s">
        <v>24</v>
      </c>
      <c r="C649" s="66" t="s">
        <v>25</v>
      </c>
      <c r="D649" s="66" t="s">
        <v>321</v>
      </c>
      <c r="E649" s="86">
        <f>+IF(ISNUMBER(DATA!J965),DATA!J965,"n/a")</f>
        <v>368428.69</v>
      </c>
      <c r="F649" s="77">
        <f>+IF(ISNUMBER(DATA!K965),DATA!K965,"n/a")</f>
        <v>8.7595224329157395E-2</v>
      </c>
      <c r="G649" s="86">
        <f>+IF(ISNUMBER(DATA!T965),DATA!T965,"n/a")</f>
        <v>1248204.52</v>
      </c>
      <c r="H649" s="77">
        <f>+IF(ISNUMBER(DATA!U965),DATA!U965,"n/a")</f>
        <v>9.8569944701435097E-2</v>
      </c>
      <c r="I649" s="86">
        <f>+IF(ISNUMBER(DATA!AD965),DATA!AD965,"n/a")</f>
        <v>2455995.9700000002</v>
      </c>
      <c r="J649" s="77">
        <f>+IF(ISNUMBER(DATA!AE965),DATA!AE965,"n/a")</f>
        <v>1.2210176209884E-2</v>
      </c>
      <c r="K649" s="86">
        <f>+IF(ISNUMBER(DATA!AN965),DATA!AN965,"n/a")</f>
        <v>4595211.34</v>
      </c>
      <c r="L649" s="77">
        <f>+IF(ISNUMBER(DATA!AO965),DATA!AO965,"n/a")</f>
        <v>-1.43156949932373E-2</v>
      </c>
      <c r="R649" s="66"/>
      <c r="S649" s="66"/>
      <c r="T649" s="66"/>
      <c r="U649" s="66"/>
      <c r="V649" s="66"/>
      <c r="W649" s="66"/>
      <c r="X649" s="66"/>
      <c r="Y649" s="66"/>
    </row>
    <row r="650" spans="1:25" x14ac:dyDescent="0.2">
      <c r="A650" s="66" t="s">
        <v>27</v>
      </c>
      <c r="B650" s="66" t="s">
        <v>24</v>
      </c>
      <c r="C650" s="66" t="s">
        <v>25</v>
      </c>
      <c r="D650" s="66" t="s">
        <v>322</v>
      </c>
      <c r="E650" s="86">
        <f>+IF(ISNUMBER(DATA!J966),DATA!J966,"n/a")</f>
        <v>746585.32</v>
      </c>
      <c r="F650" s="77">
        <f>+IF(ISNUMBER(DATA!K966),DATA!K966,"n/a")</f>
        <v>0.14232743279368601</v>
      </c>
      <c r="G650" s="86">
        <f>+IF(ISNUMBER(DATA!T966),DATA!T966,"n/a")</f>
        <v>2525066.7599999998</v>
      </c>
      <c r="H650" s="77">
        <f>+IF(ISNUMBER(DATA!U966),DATA!U966,"n/a")</f>
        <v>7.1409939390096405E-2</v>
      </c>
      <c r="I650" s="86">
        <f>+IF(ISNUMBER(DATA!AD966),DATA!AD966,"n/a")</f>
        <v>5034318.2300000004</v>
      </c>
      <c r="J650" s="77">
        <f>+IF(ISNUMBER(DATA!AE966),DATA!AE966,"n/a")</f>
        <v>-5.6650465059817703E-2</v>
      </c>
      <c r="K650" s="86">
        <f>+IF(ISNUMBER(DATA!AN966),DATA!AN966,"n/a")</f>
        <v>9335374.7699999996</v>
      </c>
      <c r="L650" s="77">
        <f>+IF(ISNUMBER(DATA!AO966),DATA!AO966,"n/a")</f>
        <v>-0.120169448354093</v>
      </c>
      <c r="R650" s="66"/>
      <c r="S650" s="66"/>
      <c r="T650" s="66"/>
      <c r="U650" s="66"/>
      <c r="V650" s="66"/>
      <c r="W650" s="66"/>
      <c r="X650" s="66"/>
      <c r="Y650" s="66"/>
    </row>
    <row r="651" spans="1:25" x14ac:dyDescent="0.2">
      <c r="A651" s="66" t="s">
        <v>27</v>
      </c>
      <c r="B651" s="66" t="s">
        <v>24</v>
      </c>
      <c r="C651" s="66" t="s">
        <v>25</v>
      </c>
      <c r="D651" s="66" t="s">
        <v>323</v>
      </c>
      <c r="E651" s="86">
        <f>+IF(ISNUMBER(DATA!J967),DATA!J967,"n/a")</f>
        <v>589945.87</v>
      </c>
      <c r="F651" s="77">
        <f>+IF(ISNUMBER(DATA!K967),DATA!K967,"n/a")</f>
        <v>0.83607616929490902</v>
      </c>
      <c r="G651" s="86">
        <f>+IF(ISNUMBER(DATA!T967),DATA!T967,"n/a")</f>
        <v>1497489.15</v>
      </c>
      <c r="H651" s="77">
        <f>+IF(ISNUMBER(DATA!U967),DATA!U967,"n/a")</f>
        <v>0.51948964300745104</v>
      </c>
      <c r="I651" s="86">
        <f>+IF(ISNUMBER(DATA!AD967),DATA!AD967,"n/a")</f>
        <v>2793557.4</v>
      </c>
      <c r="J651" s="77">
        <f>+IF(ISNUMBER(DATA!AE967),DATA!AE967,"n/a")</f>
        <v>0.43641806417048701</v>
      </c>
      <c r="K651" s="86">
        <f>+IF(ISNUMBER(DATA!AN967),DATA!AN967,"n/a")</f>
        <v>5246588.6399999997</v>
      </c>
      <c r="L651" s="77">
        <f>+IF(ISNUMBER(DATA!AO967),DATA!AO967,"n/a")</f>
        <v>0.39524793628924498</v>
      </c>
      <c r="R651" s="66"/>
      <c r="S651" s="66"/>
      <c r="T651" s="66"/>
      <c r="U651" s="66"/>
      <c r="V651" s="66"/>
      <c r="W651" s="66"/>
      <c r="X651" s="66"/>
      <c r="Y651" s="66"/>
    </row>
    <row r="652" spans="1:25" x14ac:dyDescent="0.2">
      <c r="A652" s="66" t="s">
        <v>27</v>
      </c>
      <c r="B652" s="66" t="s">
        <v>24</v>
      </c>
      <c r="C652" s="66" t="s">
        <v>25</v>
      </c>
      <c r="D652" s="66" t="s">
        <v>324</v>
      </c>
      <c r="E652" s="86">
        <f>+IF(ISNUMBER(DATA!J968),DATA!J968,"n/a")</f>
        <v>322463.56</v>
      </c>
      <c r="F652" s="77">
        <f>+IF(ISNUMBER(DATA!K968),DATA!K968,"n/a")</f>
        <v>8.3034541555424807E-2</v>
      </c>
      <c r="G652" s="86">
        <f>+IF(ISNUMBER(DATA!T968),DATA!T968,"n/a")</f>
        <v>1026460.4</v>
      </c>
      <c r="H652" s="77">
        <f>+IF(ISNUMBER(DATA!U968),DATA!U968,"n/a")</f>
        <v>0.10083740011834399</v>
      </c>
      <c r="I652" s="86">
        <f>+IF(ISNUMBER(DATA!AD968),DATA!AD968,"n/a")</f>
        <v>1970835.3</v>
      </c>
      <c r="J652" s="77">
        <f>+IF(ISNUMBER(DATA!AE968),DATA!AE968,"n/a")</f>
        <v>0.123201848483115</v>
      </c>
      <c r="K652" s="86">
        <f>+IF(ISNUMBER(DATA!AN968),DATA!AN968,"n/a")</f>
        <v>3695367.66</v>
      </c>
      <c r="L652" s="77">
        <f>+IF(ISNUMBER(DATA!AO968),DATA!AO968,"n/a")</f>
        <v>0.137317904473822</v>
      </c>
      <c r="R652" s="66"/>
      <c r="S652" s="66"/>
      <c r="T652" s="66"/>
      <c r="U652" s="66"/>
      <c r="V652" s="66"/>
      <c r="W652" s="66"/>
      <c r="X652" s="66"/>
      <c r="Y652" s="66"/>
    </row>
    <row r="653" spans="1:25" x14ac:dyDescent="0.2">
      <c r="A653" s="66" t="s">
        <v>27</v>
      </c>
      <c r="B653" s="66" t="s">
        <v>24</v>
      </c>
      <c r="C653" s="66" t="s">
        <v>25</v>
      </c>
      <c r="D653" s="66" t="s">
        <v>325</v>
      </c>
      <c r="E653" s="86">
        <f>+IF(ISNUMBER(DATA!J969),DATA!J969,"n/a")</f>
        <v>590447.81999999995</v>
      </c>
      <c r="F653" s="77">
        <f>+IF(ISNUMBER(DATA!K969),DATA!K969,"n/a")</f>
        <v>0.184770312831083</v>
      </c>
      <c r="G653" s="86">
        <f>+IF(ISNUMBER(DATA!T969),DATA!T969,"n/a")</f>
        <v>2014433.99</v>
      </c>
      <c r="H653" s="77">
        <f>+IF(ISNUMBER(DATA!U969),DATA!U969,"n/a")</f>
        <v>0.15169845269888399</v>
      </c>
      <c r="I653" s="86">
        <f>+IF(ISNUMBER(DATA!AD969),DATA!AD969,"n/a")</f>
        <v>3842117.42</v>
      </c>
      <c r="J653" s="77">
        <f>+IF(ISNUMBER(DATA!AE969),DATA!AE969,"n/a")</f>
        <v>0.10829717359886901</v>
      </c>
      <c r="K653" s="86">
        <f>+IF(ISNUMBER(DATA!AN969),DATA!AN969,"n/a")</f>
        <v>6994020.3899999997</v>
      </c>
      <c r="L653" s="77">
        <f>+IF(ISNUMBER(DATA!AO969),DATA!AO969,"n/a")</f>
        <v>0.113820598601754</v>
      </c>
      <c r="R653" s="66"/>
      <c r="S653" s="66"/>
      <c r="T653" s="66"/>
      <c r="U653" s="66"/>
      <c r="V653" s="66"/>
      <c r="W653" s="66"/>
      <c r="X653" s="66"/>
      <c r="Y653" s="66"/>
    </row>
    <row r="654" spans="1:25" x14ac:dyDescent="0.2">
      <c r="A654" s="66" t="s">
        <v>27</v>
      </c>
      <c r="B654" s="66" t="s">
        <v>24</v>
      </c>
      <c r="C654" s="66" t="s">
        <v>25</v>
      </c>
      <c r="D654" s="66" t="s">
        <v>326</v>
      </c>
      <c r="E654" s="86">
        <f>+IF(ISNUMBER(DATA!J970),DATA!J970,"n/a")</f>
        <v>697265.72</v>
      </c>
      <c r="F654" s="77">
        <f>+IF(ISNUMBER(DATA!K970),DATA!K970,"n/a")</f>
        <v>7.2836633505466E-2</v>
      </c>
      <c r="G654" s="86">
        <f>+IF(ISNUMBER(DATA!T970),DATA!T970,"n/a")</f>
        <v>2300484.54</v>
      </c>
      <c r="H654" s="77">
        <f>+IF(ISNUMBER(DATA!U970),DATA!U970,"n/a")</f>
        <v>7.6410403171957006E-2</v>
      </c>
      <c r="I654" s="86">
        <f>+IF(ISNUMBER(DATA!AD970),DATA!AD970,"n/a")</f>
        <v>4599933.95</v>
      </c>
      <c r="J654" s="77">
        <f>+IF(ISNUMBER(DATA!AE970),DATA!AE970,"n/a")</f>
        <v>8.0304564211645502E-2</v>
      </c>
      <c r="K654" s="86">
        <f>+IF(ISNUMBER(DATA!AN970),DATA!AN970,"n/a")</f>
        <v>8689896.0299999993</v>
      </c>
      <c r="L654" s="77">
        <f>+IF(ISNUMBER(DATA!AO970),DATA!AO970,"n/a")</f>
        <v>0.12269325779762701</v>
      </c>
      <c r="R654" s="66"/>
      <c r="S654" s="66"/>
      <c r="T654" s="66"/>
      <c r="U654" s="66"/>
      <c r="V654" s="66"/>
      <c r="W654" s="66"/>
      <c r="X654" s="66"/>
      <c r="Y654" s="66"/>
    </row>
    <row r="655" spans="1:25" x14ac:dyDescent="0.2">
      <c r="A655" s="66" t="s">
        <v>27</v>
      </c>
      <c r="B655" s="66" t="s">
        <v>24</v>
      </c>
      <c r="C655" s="66" t="s">
        <v>25</v>
      </c>
      <c r="D655" s="66" t="s">
        <v>327</v>
      </c>
      <c r="E655" s="86">
        <f>+IF(ISNUMBER(DATA!J971),DATA!J971,"n/a")</f>
        <v>4256405.66</v>
      </c>
      <c r="F655" s="77">
        <f>+IF(ISNUMBER(DATA!K971),DATA!K971,"n/a")</f>
        <v>0.16166086584808601</v>
      </c>
      <c r="G655" s="86">
        <f>+IF(ISNUMBER(DATA!T971),DATA!T971,"n/a")</f>
        <v>13710885.869999999</v>
      </c>
      <c r="H655" s="77">
        <f>+IF(ISNUMBER(DATA!U971),DATA!U971,"n/a")</f>
        <v>0.116157840457646</v>
      </c>
      <c r="I655" s="86">
        <f>+IF(ISNUMBER(DATA!AD971),DATA!AD971,"n/a")</f>
        <v>26853084.309999999</v>
      </c>
      <c r="J655" s="77">
        <f>+IF(ISNUMBER(DATA!AE971),DATA!AE971,"n/a")</f>
        <v>6.8040454793767496E-2</v>
      </c>
      <c r="K655" s="86">
        <f>+IF(ISNUMBER(DATA!AN971),DATA!AN971,"n/a")</f>
        <v>50336830.140000001</v>
      </c>
      <c r="L655" s="77">
        <f>+IF(ISNUMBER(DATA!AO971),DATA!AO971,"n/a")</f>
        <v>5.6995684470303502E-2</v>
      </c>
      <c r="R655" s="66"/>
      <c r="S655" s="66"/>
      <c r="T655" s="66"/>
      <c r="U655" s="66"/>
      <c r="V655" s="66"/>
      <c r="W655" s="66"/>
      <c r="X655" s="66"/>
      <c r="Y655" s="66"/>
    </row>
    <row r="656" spans="1:25" x14ac:dyDescent="0.2">
      <c r="E656" s="90"/>
      <c r="F656" s="77"/>
      <c r="G656" s="91"/>
      <c r="H656" s="77"/>
      <c r="I656" s="91"/>
      <c r="J656" s="82"/>
      <c r="K656" s="91"/>
      <c r="L656" s="77"/>
      <c r="R656" s="66"/>
      <c r="S656" s="66"/>
      <c r="T656" s="66"/>
      <c r="U656" s="66"/>
      <c r="V656" s="66"/>
      <c r="W656" s="66"/>
      <c r="X656" s="66"/>
      <c r="Y656" s="66"/>
    </row>
    <row r="657" spans="1:25" x14ac:dyDescent="0.2">
      <c r="A657" s="66" t="s">
        <v>27</v>
      </c>
      <c r="B657" s="66" t="s">
        <v>24</v>
      </c>
      <c r="C657" s="66" t="s">
        <v>10</v>
      </c>
      <c r="D657" s="66" t="s">
        <v>319</v>
      </c>
      <c r="E657" s="87">
        <f>+IF(ISNUMBER(DATA!L963),DATA!L963,"n/a")</f>
        <v>4.9351062258652396</v>
      </c>
      <c r="F657" s="77">
        <f>+IF(ISNUMBER(DATA!M963),DATA!M963,"n/a")</f>
        <v>-2.8308452215178401E-2</v>
      </c>
      <c r="G657" s="87">
        <f>+IF(ISNUMBER(DATA!V963),DATA!V963,"n/a")</f>
        <v>4.9747522754863498</v>
      </c>
      <c r="H657" s="77">
        <f>+IF(ISNUMBER(DATA!W963),DATA!W963,"n/a")</f>
        <v>-1.5035362713598699E-2</v>
      </c>
      <c r="I657" s="87">
        <f>+IF(ISNUMBER(DATA!AF963),DATA!AF963,"n/a")</f>
        <v>5.0419547416475803</v>
      </c>
      <c r="J657" s="77">
        <f>+IF(ISNUMBER(DATA!AG963),DATA!AG963,"n/a")</f>
        <v>-5.7119359642975303E-4</v>
      </c>
      <c r="K657" s="87">
        <f>+IF(ISNUMBER(DATA!AP963),DATA!AP963,"n/a")</f>
        <v>5.0362573372747503</v>
      </c>
      <c r="L657" s="77">
        <f>+IF(ISNUMBER(DATA!AQ963),DATA!AQ963,"n/a")</f>
        <v>1.4233243409238599E-2</v>
      </c>
      <c r="R657" s="66"/>
      <c r="S657" s="66"/>
      <c r="T657" s="66"/>
      <c r="U657" s="66"/>
      <c r="V657" s="66"/>
      <c r="W657" s="66"/>
      <c r="X657" s="66"/>
      <c r="Y657" s="66"/>
    </row>
    <row r="658" spans="1:25" x14ac:dyDescent="0.2">
      <c r="A658" s="66" t="s">
        <v>27</v>
      </c>
      <c r="B658" s="66" t="s">
        <v>24</v>
      </c>
      <c r="C658" s="66" t="s">
        <v>10</v>
      </c>
      <c r="D658" s="66" t="s">
        <v>320</v>
      </c>
      <c r="E658" s="87">
        <f>+IF(ISNUMBER(DATA!L964),DATA!L964,"n/a")</f>
        <v>4.1415651868567798</v>
      </c>
      <c r="F658" s="77">
        <f>+IF(ISNUMBER(DATA!M964),DATA!M964,"n/a")</f>
        <v>8.9848627935896208E-3</v>
      </c>
      <c r="G658" s="87">
        <f>+IF(ISNUMBER(DATA!V964),DATA!V964,"n/a")</f>
        <v>4.1163886634070499</v>
      </c>
      <c r="H658" s="77">
        <f>+IF(ISNUMBER(DATA!W964),DATA!W964,"n/a")</f>
        <v>1.77862855481336E-2</v>
      </c>
      <c r="I658" s="87">
        <f>+IF(ISNUMBER(DATA!AF964),DATA!AF964,"n/a")</f>
        <v>4.1095059457576104</v>
      </c>
      <c r="J658" s="77">
        <f>+IF(ISNUMBER(DATA!AG964),DATA!AG964,"n/a")</f>
        <v>8.9231875002324205E-3</v>
      </c>
      <c r="K658" s="87">
        <f>+IF(ISNUMBER(DATA!AP964),DATA!AP964,"n/a")</f>
        <v>4.1432709881332999</v>
      </c>
      <c r="L658" s="77">
        <f>+IF(ISNUMBER(DATA!AQ964),DATA!AQ964,"n/a")</f>
        <v>9.4462222659957296E-3</v>
      </c>
      <c r="R658" s="66"/>
      <c r="S658" s="66"/>
      <c r="T658" s="66"/>
      <c r="U658" s="66"/>
      <c r="V658" s="66"/>
      <c r="W658" s="66"/>
      <c r="X658" s="66"/>
      <c r="Y658" s="66"/>
    </row>
    <row r="659" spans="1:25" x14ac:dyDescent="0.2">
      <c r="A659" s="66" t="s">
        <v>27</v>
      </c>
      <c r="B659" s="66" t="s">
        <v>24</v>
      </c>
      <c r="C659" s="66" t="s">
        <v>10</v>
      </c>
      <c r="D659" s="66" t="s">
        <v>321</v>
      </c>
      <c r="E659" s="87">
        <f>+IF(ISNUMBER(DATA!L965),DATA!L965,"n/a")</f>
        <v>4.4076636853770301</v>
      </c>
      <c r="F659" s="77">
        <f>+IF(ISNUMBER(DATA!M965),DATA!M965,"n/a")</f>
        <v>1.3159744885413599E-2</v>
      </c>
      <c r="G659" s="87">
        <f>+IF(ISNUMBER(DATA!V965),DATA!V965,"n/a")</f>
        <v>4.3803916147136297</v>
      </c>
      <c r="H659" s="77">
        <f>+IF(ISNUMBER(DATA!W965),DATA!W965,"n/a")</f>
        <v>2.2296363537079499E-2</v>
      </c>
      <c r="I659" s="87">
        <f>+IF(ISNUMBER(DATA!AF965),DATA!AF965,"n/a")</f>
        <v>4.3746375910722897</v>
      </c>
      <c r="J659" s="77">
        <f>+IF(ISNUMBER(DATA!AG965),DATA!AG965,"n/a")</f>
        <v>3.2791422152236599E-2</v>
      </c>
      <c r="K659" s="87">
        <f>+IF(ISNUMBER(DATA!AP965),DATA!AP965,"n/a")</f>
        <v>4.3729085875987304</v>
      </c>
      <c r="L659" s="77">
        <f>+IF(ISNUMBER(DATA!AQ965),DATA!AQ965,"n/a")</f>
        <v>2.7300389506751E-2</v>
      </c>
      <c r="R659" s="66"/>
      <c r="S659" s="66"/>
      <c r="T659" s="66"/>
      <c r="U659" s="66"/>
      <c r="V659" s="66"/>
      <c r="W659" s="66"/>
      <c r="X659" s="66"/>
      <c r="Y659" s="66"/>
    </row>
    <row r="660" spans="1:25" x14ac:dyDescent="0.2">
      <c r="A660" s="66" t="s">
        <v>27</v>
      </c>
      <c r="B660" s="66" t="s">
        <v>24</v>
      </c>
      <c r="C660" s="66" t="s">
        <v>10</v>
      </c>
      <c r="D660" s="66" t="s">
        <v>322</v>
      </c>
      <c r="E660" s="87">
        <f>+IF(ISNUMBER(DATA!L966),DATA!L966,"n/a")</f>
        <v>3.8707232328112502</v>
      </c>
      <c r="F660" s="77">
        <f>+IF(ISNUMBER(DATA!M966),DATA!M966,"n/a")</f>
        <v>-7.3336854950480498E-3</v>
      </c>
      <c r="G660" s="87">
        <f>+IF(ISNUMBER(DATA!V966),DATA!V966,"n/a")</f>
        <v>3.8063589621967799</v>
      </c>
      <c r="H660" s="77">
        <f>+IF(ISNUMBER(DATA!W966),DATA!W966,"n/a")</f>
        <v>6.4322531857357599E-3</v>
      </c>
      <c r="I660" s="87">
        <f>+IF(ISNUMBER(DATA!AF966),DATA!AF966,"n/a")</f>
        <v>3.8070654145868401</v>
      </c>
      <c r="J660" s="77">
        <f>+IF(ISNUMBER(DATA!AG966),DATA!AG966,"n/a")</f>
        <v>-2.1431659868733501E-2</v>
      </c>
      <c r="K660" s="87">
        <f>+IF(ISNUMBER(DATA!AP966),DATA!AP966,"n/a")</f>
        <v>3.8075463249923001</v>
      </c>
      <c r="L660" s="77">
        <f>+IF(ISNUMBER(DATA!AQ966),DATA!AQ966,"n/a")</f>
        <v>-2.98065007487852E-2</v>
      </c>
      <c r="R660" s="66"/>
      <c r="S660" s="66"/>
      <c r="T660" s="66"/>
      <c r="U660" s="66"/>
      <c r="V660" s="66"/>
      <c r="W660" s="66"/>
      <c r="X660" s="66"/>
      <c r="Y660" s="66"/>
    </row>
    <row r="661" spans="1:25" x14ac:dyDescent="0.2">
      <c r="A661" s="66" t="s">
        <v>27</v>
      </c>
      <c r="B661" s="66" t="s">
        <v>24</v>
      </c>
      <c r="C661" s="66" t="s">
        <v>10</v>
      </c>
      <c r="D661" s="66" t="s">
        <v>323</v>
      </c>
      <c r="E661" s="87">
        <f>+IF(ISNUMBER(DATA!L967),DATA!L967,"n/a")</f>
        <v>3.9802774537959502</v>
      </c>
      <c r="F661" s="77">
        <f>+IF(ISNUMBER(DATA!M967),DATA!M967,"n/a")</f>
        <v>-6.1932069274886099E-2</v>
      </c>
      <c r="G661" s="87">
        <f>+IF(ISNUMBER(DATA!V967),DATA!V967,"n/a")</f>
        <v>4.1837924320572499</v>
      </c>
      <c r="H661" s="77">
        <f>+IF(ISNUMBER(DATA!W967),DATA!W967,"n/a")</f>
        <v>-5.9482740140440402E-3</v>
      </c>
      <c r="I661" s="87">
        <f>+IF(ISNUMBER(DATA!AF967),DATA!AF967,"n/a")</f>
        <v>4.2816925673870303</v>
      </c>
      <c r="J661" s="77">
        <f>+IF(ISNUMBER(DATA!AG967),DATA!AG967,"n/a")</f>
        <v>1.3254671166875599E-2</v>
      </c>
      <c r="K661" s="87">
        <f>+IF(ISNUMBER(DATA!AP967),DATA!AP967,"n/a")</f>
        <v>4.3135470196211401</v>
      </c>
      <c r="L661" s="77">
        <f>+IF(ISNUMBER(DATA!AQ967),DATA!AQ967,"n/a")</f>
        <v>3.1089406932920699E-2</v>
      </c>
      <c r="R661" s="66"/>
      <c r="S661" s="66"/>
      <c r="T661" s="66"/>
      <c r="U661" s="66"/>
      <c r="V661" s="66"/>
      <c r="W661" s="66"/>
      <c r="X661" s="66"/>
      <c r="Y661" s="66"/>
    </row>
    <row r="662" spans="1:25" x14ac:dyDescent="0.2">
      <c r="A662" s="66" t="s">
        <v>27</v>
      </c>
      <c r="B662" s="66" t="s">
        <v>24</v>
      </c>
      <c r="C662" s="66" t="s">
        <v>10</v>
      </c>
      <c r="D662" s="66" t="s">
        <v>324</v>
      </c>
      <c r="E662" s="87">
        <f>+IF(ISNUMBER(DATA!L968),DATA!L968,"n/a")</f>
        <v>4.55926810065439</v>
      </c>
      <c r="F662" s="77">
        <f>+IF(ISNUMBER(DATA!M968),DATA!M968,"n/a")</f>
        <v>5.55784030848425E-2</v>
      </c>
      <c r="G662" s="87">
        <f>+IF(ISNUMBER(DATA!V968),DATA!V968,"n/a")</f>
        <v>4.5121563826373698</v>
      </c>
      <c r="H662" s="77">
        <f>+IF(ISNUMBER(DATA!W968),DATA!W968,"n/a")</f>
        <v>4.0036478143586997E-2</v>
      </c>
      <c r="I662" s="87">
        <f>+IF(ISNUMBER(DATA!AF968),DATA!AF968,"n/a")</f>
        <v>4.5121044519926201</v>
      </c>
      <c r="J662" s="77">
        <f>+IF(ISNUMBER(DATA!AG968),DATA!AG968,"n/a")</f>
        <v>4.0305154633462202E-2</v>
      </c>
      <c r="K662" s="87">
        <f>+IF(ISNUMBER(DATA!AP968),DATA!AP968,"n/a")</f>
        <v>4.4563305211359596</v>
      </c>
      <c r="L662" s="77">
        <f>+IF(ISNUMBER(DATA!AQ968),DATA!AQ968,"n/a")</f>
        <v>-2.6928471792209401E-2</v>
      </c>
      <c r="R662" s="66"/>
      <c r="S662" s="66"/>
      <c r="T662" s="66"/>
      <c r="U662" s="66"/>
      <c r="V662" s="66"/>
      <c r="W662" s="66"/>
      <c r="X662" s="66"/>
      <c r="Y662" s="66"/>
    </row>
    <row r="663" spans="1:25" x14ac:dyDescent="0.2">
      <c r="A663" s="66" t="s">
        <v>27</v>
      </c>
      <c r="B663" s="66" t="s">
        <v>24</v>
      </c>
      <c r="C663" s="66" t="s">
        <v>10</v>
      </c>
      <c r="D663" s="66" t="s">
        <v>325</v>
      </c>
      <c r="E663" s="87">
        <f>+IF(ISNUMBER(DATA!L969),DATA!L969,"n/a")</f>
        <v>4.1330519043110199</v>
      </c>
      <c r="F663" s="77">
        <f>+IF(ISNUMBER(DATA!M969),DATA!M969,"n/a")</f>
        <v>-3.0403565045878999E-2</v>
      </c>
      <c r="G663" s="87">
        <f>+IF(ISNUMBER(DATA!V969),DATA!V969,"n/a")</f>
        <v>4.1903773234411403</v>
      </c>
      <c r="H663" s="77">
        <f>+IF(ISNUMBER(DATA!W969),DATA!W969,"n/a")</f>
        <v>-1.9679296498595601E-2</v>
      </c>
      <c r="I663" s="87">
        <f>+IF(ISNUMBER(DATA!AF969),DATA!AF969,"n/a")</f>
        <v>4.2190333557821598</v>
      </c>
      <c r="J663" s="77">
        <f>+IF(ISNUMBER(DATA!AG969),DATA!AG969,"n/a")</f>
        <v>2.7157353291989701E-3</v>
      </c>
      <c r="K663" s="87">
        <f>+IF(ISNUMBER(DATA!AP969),DATA!AP969,"n/a")</f>
        <v>4.2096582769029096</v>
      </c>
      <c r="L663" s="77">
        <f>+IF(ISNUMBER(DATA!AQ969),DATA!AQ969,"n/a")</f>
        <v>-7.0106624013848802E-3</v>
      </c>
      <c r="R663" s="66"/>
      <c r="S663" s="66"/>
      <c r="T663" s="66"/>
      <c r="U663" s="66"/>
      <c r="V663" s="66"/>
      <c r="W663" s="66"/>
      <c r="X663" s="66"/>
      <c r="Y663" s="66"/>
    </row>
    <row r="664" spans="1:25" x14ac:dyDescent="0.2">
      <c r="A664" s="66" t="s">
        <v>27</v>
      </c>
      <c r="B664" s="66" t="s">
        <v>24</v>
      </c>
      <c r="C664" s="66" t="s">
        <v>10</v>
      </c>
      <c r="D664" s="66" t="s">
        <v>326</v>
      </c>
      <c r="E664" s="87">
        <f>+IF(ISNUMBER(DATA!L970),DATA!L970,"n/a")</f>
        <v>3.9439050874827299</v>
      </c>
      <c r="F664" s="77">
        <f>+IF(ISNUMBER(DATA!M970),DATA!M970,"n/a")</f>
        <v>3.3418353295913499E-3</v>
      </c>
      <c r="G664" s="87">
        <f>+IF(ISNUMBER(DATA!V970),DATA!V970,"n/a")</f>
        <v>3.97151643060434</v>
      </c>
      <c r="H664" s="77">
        <f>+IF(ISNUMBER(DATA!W970),DATA!W970,"n/a")</f>
        <v>1.45702574386421E-2</v>
      </c>
      <c r="I664" s="87">
        <f>+IF(ISNUMBER(DATA!AF970),DATA!AF970,"n/a")</f>
        <v>3.9835976691622998</v>
      </c>
      <c r="J664" s="77">
        <f>+IF(ISNUMBER(DATA!AG970),DATA!AG970,"n/a")</f>
        <v>1.6705813154038299E-2</v>
      </c>
      <c r="K664" s="87">
        <f>+IF(ISNUMBER(DATA!AP970),DATA!AP970,"n/a")</f>
        <v>3.9526985650876001</v>
      </c>
      <c r="L664" s="77">
        <f>+IF(ISNUMBER(DATA!AQ970),DATA!AQ970,"n/a")</f>
        <v>-2.9627611524022698E-2</v>
      </c>
      <c r="R664" s="66"/>
      <c r="S664" s="66"/>
      <c r="T664" s="66"/>
      <c r="U664" s="66"/>
      <c r="V664" s="66"/>
      <c r="W664" s="66"/>
      <c r="X664" s="66"/>
      <c r="Y664" s="66"/>
    </row>
    <row r="665" spans="1:25" x14ac:dyDescent="0.2">
      <c r="A665" s="66" t="s">
        <v>27</v>
      </c>
      <c r="B665" s="66" t="s">
        <v>24</v>
      </c>
      <c r="C665" s="66" t="s">
        <v>10</v>
      </c>
      <c r="D665" s="66" t="s">
        <v>327</v>
      </c>
      <c r="E665" s="87">
        <f>+IF(ISNUMBER(DATA!L971),DATA!L971,"n/a")</f>
        <v>4.1581895416884596</v>
      </c>
      <c r="F665" s="77">
        <f>+IF(ISNUMBER(DATA!M971),DATA!M971,"n/a")</f>
        <v>-1.06240142971771E-2</v>
      </c>
      <c r="G665" s="87">
        <f>+IF(ISNUMBER(DATA!V971),DATA!V971,"n/a")</f>
        <v>4.1737947235969202</v>
      </c>
      <c r="H665" s="77">
        <f>+IF(ISNUMBER(DATA!W971),DATA!W971,"n/a")</f>
        <v>4.87474252126208E-3</v>
      </c>
      <c r="I665" s="87">
        <f>+IF(ISNUMBER(DATA!AF971),DATA!AF971,"n/a")</f>
        <v>4.1916522600955499</v>
      </c>
      <c r="J665" s="77">
        <f>+IF(ISNUMBER(DATA!AG971),DATA!AG971,"n/a")</f>
        <v>5.8842429084672099E-3</v>
      </c>
      <c r="K665" s="87">
        <f>+IF(ISNUMBER(DATA!AP971),DATA!AP971,"n/a")</f>
        <v>4.1901488796185804</v>
      </c>
      <c r="L665" s="77">
        <f>+IF(ISNUMBER(DATA!AQ971),DATA!AQ971,"n/a")</f>
        <v>-6.7893071104343904E-3</v>
      </c>
      <c r="R665" s="66"/>
      <c r="S665" s="66"/>
      <c r="T665" s="66"/>
      <c r="U665" s="66"/>
      <c r="V665" s="66"/>
      <c r="W665" s="66"/>
      <c r="X665" s="66"/>
      <c r="Y665" s="66"/>
    </row>
    <row r="666" spans="1:25" x14ac:dyDescent="0.2">
      <c r="E666" s="90"/>
      <c r="F666" s="77"/>
      <c r="G666" s="91"/>
      <c r="H666" s="77"/>
      <c r="I666" s="91"/>
      <c r="J666" s="82"/>
      <c r="K666" s="91"/>
      <c r="L666" s="77"/>
      <c r="R666" s="66"/>
      <c r="S666" s="66"/>
      <c r="T666" s="66"/>
      <c r="U666" s="66"/>
      <c r="V666" s="66"/>
      <c r="W666" s="66"/>
      <c r="X666" s="66"/>
      <c r="Y666" s="66"/>
    </row>
    <row r="667" spans="1:25" x14ac:dyDescent="0.2">
      <c r="A667" s="66" t="s">
        <v>27</v>
      </c>
      <c r="B667" s="66" t="s">
        <v>24</v>
      </c>
      <c r="C667" s="66" t="s">
        <v>26</v>
      </c>
      <c r="D667" s="66" t="s">
        <v>319</v>
      </c>
      <c r="E667" s="87">
        <f>+IF(ISNUMBER(DATA!N963),DATA!N963,"n/a")</f>
        <v>2.4632942235523601</v>
      </c>
      <c r="F667" s="77">
        <f>+IF(ISNUMBER(DATA!O963),DATA!O963,"n/a")</f>
        <v>-1.77157372799936E-2</v>
      </c>
      <c r="G667" s="87">
        <f>+IF(ISNUMBER(DATA!X963),DATA!X963,"n/a")</f>
        <v>2.48110926610837</v>
      </c>
      <c r="H667" s="77">
        <f>+IF(ISNUMBER(DATA!Y963),DATA!Y963,"n/a")</f>
        <v>-4.4597665461859701E-3</v>
      </c>
      <c r="I667" s="87">
        <f>+IF(ISNUMBER(DATA!AH963),DATA!AH963,"n/a")</f>
        <v>2.5159337951466099</v>
      </c>
      <c r="J667" s="77">
        <f>+IF(ISNUMBER(DATA!AI963),DATA!AI963,"n/a")</f>
        <v>1.0497547125339799E-3</v>
      </c>
      <c r="K667" s="87">
        <f>+IF(ISNUMBER(DATA!AR963),DATA!AR963,"n/a")</f>
        <v>2.4757258268376301</v>
      </c>
      <c r="L667" s="77">
        <f>+IF(ISNUMBER(DATA!AS963),DATA!AS963,"n/a")</f>
        <v>-2.2812970151165398E-3</v>
      </c>
      <c r="R667" s="66"/>
      <c r="S667" s="66"/>
      <c r="T667" s="66"/>
      <c r="U667" s="66"/>
      <c r="V667" s="66"/>
      <c r="W667" s="66"/>
      <c r="X667" s="66"/>
      <c r="Y667" s="66"/>
    </row>
    <row r="668" spans="1:25" x14ac:dyDescent="0.2">
      <c r="A668" s="66" t="s">
        <v>27</v>
      </c>
      <c r="B668" s="66" t="s">
        <v>24</v>
      </c>
      <c r="C668" s="66" t="s">
        <v>26</v>
      </c>
      <c r="D668" s="66" t="s">
        <v>320</v>
      </c>
      <c r="E668" s="87">
        <f>+IF(ISNUMBER(DATA!N964),DATA!N964,"n/a")</f>
        <v>2.5527417969048001</v>
      </c>
      <c r="F668" s="77">
        <f>+IF(ISNUMBER(DATA!O964),DATA!O964,"n/a")</f>
        <v>-1.06908287028625E-2</v>
      </c>
      <c r="G668" s="87">
        <f>+IF(ISNUMBER(DATA!X964),DATA!X964,"n/a")</f>
        <v>2.53390917585399</v>
      </c>
      <c r="H668" s="77">
        <f>+IF(ISNUMBER(DATA!Y964),DATA!Y964,"n/a")</f>
        <v>4.3177715827776696E-3</v>
      </c>
      <c r="I668" s="87">
        <f>+IF(ISNUMBER(DATA!AH964),DATA!AH964,"n/a")</f>
        <v>2.5132585332822601</v>
      </c>
      <c r="J668" s="77">
        <f>+IF(ISNUMBER(DATA!AI964),DATA!AI964,"n/a")</f>
        <v>-3.2016900729691898E-3</v>
      </c>
      <c r="K668" s="87">
        <f>+IF(ISNUMBER(DATA!AR964),DATA!AR964,"n/a")</f>
        <v>2.4781282698970202</v>
      </c>
      <c r="L668" s="77">
        <f>+IF(ISNUMBER(DATA!AS964),DATA!AS964,"n/a")</f>
        <v>3.49265928248609E-3</v>
      </c>
      <c r="R668" s="66"/>
      <c r="S668" s="66"/>
      <c r="T668" s="66"/>
      <c r="U668" s="66"/>
      <c r="V668" s="66"/>
      <c r="W668" s="66"/>
      <c r="X668" s="66"/>
      <c r="Y668" s="66"/>
    </row>
    <row r="669" spans="1:25" x14ac:dyDescent="0.2">
      <c r="A669" s="66" t="s">
        <v>27</v>
      </c>
      <c r="B669" s="66" t="s">
        <v>24</v>
      </c>
      <c r="C669" s="66" t="s">
        <v>26</v>
      </c>
      <c r="D669" s="66" t="s">
        <v>321</v>
      </c>
      <c r="E669" s="87">
        <f>+IF(ISNUMBER(DATA!N965),DATA!N965,"n/a")</f>
        <v>2.7092492715483201</v>
      </c>
      <c r="F669" s="77">
        <f>+IF(ISNUMBER(DATA!O965),DATA!O965,"n/a")</f>
        <v>7.1476562155013404E-3</v>
      </c>
      <c r="G669" s="87">
        <f>+IF(ISNUMBER(DATA!X965),DATA!X965,"n/a")</f>
        <v>2.7110623505833802</v>
      </c>
      <c r="H669" s="77">
        <f>+IF(ISNUMBER(DATA!Y965),DATA!Y965,"n/a")</f>
        <v>1.06991158522167E-2</v>
      </c>
      <c r="I669" s="87">
        <f>+IF(ISNUMBER(DATA!AH965),DATA!AH965,"n/a")</f>
        <v>2.7013203812382498</v>
      </c>
      <c r="J669" s="77">
        <f>+IF(ISNUMBER(DATA!AI965),DATA!AI965,"n/a")</f>
        <v>4.30636868456723E-2</v>
      </c>
      <c r="K669" s="87">
        <f>+IF(ISNUMBER(DATA!AR965),DATA!AR965,"n/a")</f>
        <v>2.6707803693746999</v>
      </c>
      <c r="L669" s="77">
        <f>+IF(ISNUMBER(DATA!AS965),DATA!AS965,"n/a")</f>
        <v>5.3174193968273997E-2</v>
      </c>
      <c r="R669" s="66"/>
      <c r="S669" s="66"/>
      <c r="T669" s="66"/>
      <c r="U669" s="66"/>
      <c r="V669" s="66"/>
      <c r="W669" s="66"/>
      <c r="X669" s="66"/>
      <c r="Y669" s="66"/>
    </row>
    <row r="670" spans="1:25" x14ac:dyDescent="0.2">
      <c r="A670" s="66" t="s">
        <v>27</v>
      </c>
      <c r="B670" s="66" t="s">
        <v>24</v>
      </c>
      <c r="C670" s="66" t="s">
        <v>26</v>
      </c>
      <c r="D670" s="66" t="s">
        <v>322</v>
      </c>
      <c r="E670" s="87">
        <f>+IF(ISNUMBER(DATA!N966),DATA!N966,"n/a")</f>
        <v>2.81584891061078</v>
      </c>
      <c r="F670" s="77">
        <f>+IF(ISNUMBER(DATA!O966),DATA!O966,"n/a")</f>
        <v>1.29198450308296E-2</v>
      </c>
      <c r="G670" s="87">
        <f>+IF(ISNUMBER(DATA!X966),DATA!X966,"n/a")</f>
        <v>2.7338833013666499</v>
      </c>
      <c r="H670" s="77">
        <f>+IF(ISNUMBER(DATA!Y966),DATA!Y966,"n/a")</f>
        <v>2.24266952894734E-2</v>
      </c>
      <c r="I670" s="87">
        <f>+IF(ISNUMBER(DATA!AH966),DATA!AH966,"n/a")</f>
        <v>2.7157879608258302</v>
      </c>
      <c r="J670" s="77">
        <f>+IF(ISNUMBER(DATA!AI966),DATA!AI966,"n/a")</f>
        <v>5.8349696173431401E-2</v>
      </c>
      <c r="K670" s="87">
        <f>+IF(ISNUMBER(DATA!AR966),DATA!AR966,"n/a")</f>
        <v>2.7091093280232599</v>
      </c>
      <c r="L670" s="77">
        <f>+IF(ISNUMBER(DATA!AS966),DATA!AS966,"n/a")</f>
        <v>8.1074607682961E-2</v>
      </c>
      <c r="R670" s="66"/>
      <c r="S670" s="66"/>
      <c r="T670" s="66"/>
      <c r="U670" s="66"/>
      <c r="V670" s="66"/>
      <c r="W670" s="66"/>
      <c r="X670" s="66"/>
      <c r="Y670" s="66"/>
    </row>
    <row r="671" spans="1:25" x14ac:dyDescent="0.2">
      <c r="A671" s="66" t="s">
        <v>27</v>
      </c>
      <c r="B671" s="66" t="s">
        <v>24</v>
      </c>
      <c r="C671" s="66" t="s">
        <v>26</v>
      </c>
      <c r="D671" s="66" t="s">
        <v>323</v>
      </c>
      <c r="E671" s="87">
        <f>+IF(ISNUMBER(DATA!N967),DATA!N967,"n/a")</f>
        <v>2.21512083812028</v>
      </c>
      <c r="F671" s="77">
        <f>+IF(ISNUMBER(DATA!O967),DATA!O967,"n/a")</f>
        <v>-0.11925355043895999</v>
      </c>
      <c r="G671" s="87">
        <f>+IF(ISNUMBER(DATA!X967),DATA!X967,"n/a")</f>
        <v>2.3861571818400198</v>
      </c>
      <c r="H671" s="77">
        <f>+IF(ISNUMBER(DATA!Y967),DATA!Y967,"n/a")</f>
        <v>-4.5065359938534201E-2</v>
      </c>
      <c r="I671" s="87">
        <f>+IF(ISNUMBER(DATA!AH967),DATA!AH967,"n/a")</f>
        <v>2.4542353237488501</v>
      </c>
      <c r="J671" s="77">
        <f>+IF(ISNUMBER(DATA!AI967),DATA!AI967,"n/a")</f>
        <v>-1.7245512707489401E-2</v>
      </c>
      <c r="K671" s="87">
        <f>+IF(ISNUMBER(DATA!AR967),DATA!AR967,"n/a")</f>
        <v>2.4080313355765601</v>
      </c>
      <c r="L671" s="77">
        <f>+IF(ISNUMBER(DATA!AS967),DATA!AS967,"n/a")</f>
        <v>2.2868684091692298E-3</v>
      </c>
      <c r="R671" s="66"/>
      <c r="S671" s="66"/>
      <c r="T671" s="66"/>
      <c r="U671" s="66"/>
      <c r="V671" s="66"/>
      <c r="W671" s="66"/>
      <c r="X671" s="66"/>
      <c r="Y671" s="66"/>
    </row>
    <row r="672" spans="1:25" x14ac:dyDescent="0.2">
      <c r="A672" s="66" t="s">
        <v>27</v>
      </c>
      <c r="B672" s="66" t="s">
        <v>24</v>
      </c>
      <c r="C672" s="66" t="s">
        <v>26</v>
      </c>
      <c r="D672" s="66" t="s">
        <v>324</v>
      </c>
      <c r="E672" s="87">
        <f>+IF(ISNUMBER(DATA!N968),DATA!N968,"n/a")</f>
        <v>3.0827192070942799</v>
      </c>
      <c r="F672" s="77">
        <f>+IF(ISNUMBER(DATA!O968),DATA!O968,"n/a")</f>
        <v>5.7008175254590399E-2</v>
      </c>
      <c r="G672" s="87">
        <f>+IF(ISNUMBER(DATA!X968),DATA!X968,"n/a")</f>
        <v>3.0450164662952401</v>
      </c>
      <c r="H672" s="77">
        <f>+IF(ISNUMBER(DATA!Y968),DATA!Y968,"n/a")</f>
        <v>4.33217185481162E-2</v>
      </c>
      <c r="I672" s="87">
        <f>+IF(ISNUMBER(DATA!AH968),DATA!AH968,"n/a")</f>
        <v>3.05510578687118</v>
      </c>
      <c r="J672" s="77">
        <f>+IF(ISNUMBER(DATA!AI968),DATA!AI968,"n/a")</f>
        <v>5.7940697268192599E-2</v>
      </c>
      <c r="K672" s="87">
        <f>+IF(ISNUMBER(DATA!AR968),DATA!AR968,"n/a")</f>
        <v>2.9894811116033901</v>
      </c>
      <c r="L672" s="77">
        <f>+IF(ISNUMBER(DATA!AS968),DATA!AS968,"n/a")</f>
        <v>6.0894416860176298E-2</v>
      </c>
      <c r="R672" s="66"/>
      <c r="S672" s="66"/>
      <c r="T672" s="66"/>
      <c r="U672" s="66"/>
      <c r="V672" s="66"/>
      <c r="W672" s="66"/>
      <c r="X672" s="66"/>
      <c r="Y672" s="66"/>
    </row>
    <row r="673" spans="1:25" x14ac:dyDescent="0.2">
      <c r="A673" s="66" t="s">
        <v>27</v>
      </c>
      <c r="B673" s="66" t="s">
        <v>24</v>
      </c>
      <c r="C673" s="66" t="s">
        <v>26</v>
      </c>
      <c r="D673" s="66" t="s">
        <v>325</v>
      </c>
      <c r="E673" s="87">
        <f>+IF(ISNUMBER(DATA!N969),DATA!N969,"n/a")</f>
        <v>2.3977477637228</v>
      </c>
      <c r="F673" s="77">
        <f>+IF(ISNUMBER(DATA!O969),DATA!O969,"n/a")</f>
        <v>-3.1156070111478799E-2</v>
      </c>
      <c r="G673" s="87">
        <f>+IF(ISNUMBER(DATA!X969),DATA!X969,"n/a")</f>
        <v>2.4099373839497198</v>
      </c>
      <c r="H673" s="77">
        <f>+IF(ISNUMBER(DATA!Y969),DATA!Y969,"n/a")</f>
        <v>-1.17492612215911E-2</v>
      </c>
      <c r="I673" s="87">
        <f>+IF(ISNUMBER(DATA!AH969),DATA!AH969,"n/a")</f>
        <v>2.4182315385873898</v>
      </c>
      <c r="J673" s="77">
        <f>+IF(ISNUMBER(DATA!AI969),DATA!AI969,"n/a")</f>
        <v>1.05457405089826E-2</v>
      </c>
      <c r="K673" s="87">
        <f>+IF(ISNUMBER(DATA!AR969),DATA!AR969,"n/a")</f>
        <v>2.3890760261280901</v>
      </c>
      <c r="L673" s="77">
        <f>+IF(ISNUMBER(DATA!AS969),DATA!AS969,"n/a")</f>
        <v>1.36752732280199E-2</v>
      </c>
      <c r="R673" s="66"/>
      <c r="S673" s="66"/>
      <c r="T673" s="66"/>
      <c r="U673" s="66"/>
      <c r="V673" s="66"/>
      <c r="W673" s="66"/>
      <c r="X673" s="66"/>
      <c r="Y673" s="66"/>
    </row>
    <row r="674" spans="1:25" x14ac:dyDescent="0.2">
      <c r="A674" s="66" t="s">
        <v>27</v>
      </c>
      <c r="B674" s="66" t="s">
        <v>24</v>
      </c>
      <c r="C674" s="66" t="s">
        <v>26</v>
      </c>
      <c r="D674" s="66" t="s">
        <v>326</v>
      </c>
      <c r="E674" s="87">
        <f>+IF(ISNUMBER(DATA!N970),DATA!N970,"n/a")</f>
        <v>2.19271229912178</v>
      </c>
      <c r="F674" s="77">
        <f>+IF(ISNUMBER(DATA!O970),DATA!O970,"n/a")</f>
        <v>2.8528039931606599E-2</v>
      </c>
      <c r="G674" s="87">
        <f>+IF(ISNUMBER(DATA!X970),DATA!X970,"n/a")</f>
        <v>2.2103698075710598</v>
      </c>
      <c r="H674" s="77">
        <f>+IF(ISNUMBER(DATA!Y970),DATA!Y970,"n/a")</f>
        <v>4.21268264118193E-2</v>
      </c>
      <c r="I674" s="87">
        <f>+IF(ISNUMBER(DATA!AH970),DATA!AH970,"n/a")</f>
        <v>2.2233259414518298</v>
      </c>
      <c r="J674" s="77">
        <f>+IF(ISNUMBER(DATA!AI970),DATA!AI970,"n/a")</f>
        <v>4.8124429214027598E-2</v>
      </c>
      <c r="K674" s="87">
        <f>+IF(ISNUMBER(DATA!AR970),DATA!AR970,"n/a")</f>
        <v>2.16808404553489</v>
      </c>
      <c r="L674" s="77">
        <f>+IF(ISNUMBER(DATA!AS970),DATA!AS970,"n/a")</f>
        <v>9.2301263165987107E-3</v>
      </c>
      <c r="R674" s="66"/>
      <c r="S674" s="66"/>
      <c r="T674" s="66"/>
      <c r="U674" s="66"/>
      <c r="V674" s="66"/>
      <c r="W674" s="66"/>
      <c r="X674" s="66"/>
      <c r="Y674" s="66"/>
    </row>
    <row r="675" spans="1:25" x14ac:dyDescent="0.2">
      <c r="A675" s="66" t="s">
        <v>27</v>
      </c>
      <c r="B675" s="66" t="s">
        <v>24</v>
      </c>
      <c r="C675" s="66" t="s">
        <v>26</v>
      </c>
      <c r="D675" s="66" t="s">
        <v>327</v>
      </c>
      <c r="E675" s="87">
        <f>+IF(ISNUMBER(DATA!N971),DATA!N971,"n/a")</f>
        <v>2.5162384310897701</v>
      </c>
      <c r="F675" s="77">
        <f>+IF(ISNUMBER(DATA!O971),DATA!O971,"n/a")</f>
        <v>-1.1378803560060199E-2</v>
      </c>
      <c r="G675" s="87">
        <f>+IF(ISNUMBER(DATA!X971),DATA!X971,"n/a")</f>
        <v>2.5310618780608398</v>
      </c>
      <c r="H675" s="77">
        <f>+IF(ISNUMBER(DATA!Y971),DATA!Y971,"n/a")</f>
        <v>8.7090454703121403E-3</v>
      </c>
      <c r="I675" s="87">
        <f>+IF(ISNUMBER(DATA!AH971),DATA!AH971,"n/a")</f>
        <v>2.5390701918218501</v>
      </c>
      <c r="J675" s="77">
        <f>+IF(ISNUMBER(DATA!AI971),DATA!AI971,"n/a")</f>
        <v>2.5985525454182801E-2</v>
      </c>
      <c r="K675" s="87">
        <f>+IF(ISNUMBER(DATA!AR971),DATA!AR971,"n/a")</f>
        <v>2.5026314495694599</v>
      </c>
      <c r="L675" s="77">
        <f>+IF(ISNUMBER(DATA!AS971),DATA!AS971,"n/a")</f>
        <v>2.6941812621954501E-2</v>
      </c>
      <c r="R675" s="66"/>
      <c r="S675" s="66"/>
      <c r="T675" s="66"/>
      <c r="U675" s="66"/>
      <c r="V675" s="66"/>
      <c r="W675" s="66"/>
      <c r="X675" s="66"/>
      <c r="Y675" s="66"/>
    </row>
    <row r="676" spans="1:25" x14ac:dyDescent="0.2">
      <c r="E676" s="90"/>
      <c r="F676" s="77"/>
      <c r="G676" s="91"/>
      <c r="H676" s="77"/>
      <c r="I676" s="91"/>
      <c r="J676" s="82"/>
      <c r="K676" s="91"/>
      <c r="L676" s="77"/>
      <c r="R676" s="66"/>
      <c r="S676" s="66"/>
      <c r="T676" s="66"/>
      <c r="U676" s="66"/>
      <c r="V676" s="66"/>
      <c r="W676" s="66"/>
      <c r="X676" s="66"/>
      <c r="Y676" s="66"/>
    </row>
    <row r="677" spans="1:25" x14ac:dyDescent="0.2">
      <c r="A677" s="66" t="s">
        <v>28</v>
      </c>
      <c r="B677" s="66" t="s">
        <v>23</v>
      </c>
      <c r="C677" s="66" t="s">
        <v>0</v>
      </c>
      <c r="D677" s="66" t="s">
        <v>319</v>
      </c>
      <c r="E677" s="76">
        <f>+IF(ISNUMBER(DATA!F1022),DATA!F1022,"n/a")</f>
        <v>320671.83</v>
      </c>
      <c r="F677" s="77">
        <f>+IF(ISNUMBER(DATA!G1022),DATA!G1022,"n/a")</f>
        <v>0.16102941051346401</v>
      </c>
      <c r="G677" s="76">
        <f>+IF(ISNUMBER(DATA!P1022),DATA!P1022,"n/a")</f>
        <v>1073933.99</v>
      </c>
      <c r="H677" s="77">
        <f>+IF(ISNUMBER(DATA!Q1022),DATA!Q1022,"n/a")</f>
        <v>0.45773488552277097</v>
      </c>
      <c r="I677" s="76">
        <f>+IF(ISNUMBER(DATA!Z1022),DATA!Z1022,"n/a")</f>
        <v>2165437.5699999998</v>
      </c>
      <c r="J677" s="77">
        <f>+IF(ISNUMBER(DATA!AA1022),DATA!AA1022,"n/a")</f>
        <v>0.80789491188268203</v>
      </c>
      <c r="K677" s="76">
        <f>+IF(ISNUMBER(DATA!AJ1022),DATA!AJ1022,"n/a")</f>
        <v>4125091.14</v>
      </c>
      <c r="L677" s="77">
        <f>+IF(ISNUMBER(DATA!AK1022),DATA!AK1022,"n/a")</f>
        <v>0.833583903521249</v>
      </c>
      <c r="R677" s="66"/>
      <c r="S677" s="66"/>
      <c r="T677" s="66"/>
      <c r="U677" s="66"/>
      <c r="V677" s="66"/>
      <c r="W677" s="66"/>
      <c r="X677" s="66"/>
      <c r="Y677" s="66"/>
    </row>
    <row r="678" spans="1:25" x14ac:dyDescent="0.2">
      <c r="A678" s="66" t="s">
        <v>28</v>
      </c>
      <c r="B678" s="66" t="s">
        <v>23</v>
      </c>
      <c r="C678" s="66" t="s">
        <v>0</v>
      </c>
      <c r="D678" s="66" t="s">
        <v>320</v>
      </c>
      <c r="E678" s="76">
        <f>+IF(ISNUMBER(DATA!F1023),DATA!F1023,"n/a")</f>
        <v>563728.56999999995</v>
      </c>
      <c r="F678" s="77">
        <f>+IF(ISNUMBER(DATA!G1023),DATA!G1023,"n/a")</f>
        <v>0.53352661445142102</v>
      </c>
      <c r="G678" s="76">
        <f>+IF(ISNUMBER(DATA!P1023),DATA!P1023,"n/a")</f>
        <v>1803068.36</v>
      </c>
      <c r="H678" s="77">
        <f>+IF(ISNUMBER(DATA!Q1023),DATA!Q1023,"n/a")</f>
        <v>0.64223035536153195</v>
      </c>
      <c r="I678" s="76">
        <f>+IF(ISNUMBER(DATA!Z1023),DATA!Z1023,"n/a")</f>
        <v>3415912.3</v>
      </c>
      <c r="J678" s="77">
        <f>+IF(ISNUMBER(DATA!AA1023),DATA!AA1023,"n/a")</f>
        <v>0.62527995464172503</v>
      </c>
      <c r="K678" s="76">
        <f>+IF(ISNUMBER(DATA!AJ1023),DATA!AJ1023,"n/a")</f>
        <v>6515799.29</v>
      </c>
      <c r="L678" s="77">
        <f>+IF(ISNUMBER(DATA!AK1023),DATA!AK1023,"n/a")</f>
        <v>0.75368528290183401</v>
      </c>
      <c r="R678" s="66"/>
      <c r="S678" s="66"/>
      <c r="T678" s="66"/>
      <c r="U678" s="66"/>
      <c r="V678" s="66"/>
      <c r="W678" s="66"/>
      <c r="X678" s="66"/>
      <c r="Y678" s="66"/>
    </row>
    <row r="679" spans="1:25" x14ac:dyDescent="0.2">
      <c r="A679" s="66" t="s">
        <v>28</v>
      </c>
      <c r="B679" s="66" t="s">
        <v>23</v>
      </c>
      <c r="C679" s="66" t="s">
        <v>0</v>
      </c>
      <c r="D679" s="66" t="s">
        <v>321</v>
      </c>
      <c r="E679" s="76">
        <f>+IF(ISNUMBER(DATA!F1024),DATA!F1024,"n/a")</f>
        <v>530497.56999999995</v>
      </c>
      <c r="F679" s="77">
        <f>+IF(ISNUMBER(DATA!G1024),DATA!G1024,"n/a")</f>
        <v>0.50023558472734497</v>
      </c>
      <c r="G679" s="76">
        <f>+IF(ISNUMBER(DATA!P1024),DATA!P1024,"n/a")</f>
        <v>1802500.83</v>
      </c>
      <c r="H679" s="77">
        <f>+IF(ISNUMBER(DATA!Q1024),DATA!Q1024,"n/a")</f>
        <v>0.51776557896183395</v>
      </c>
      <c r="I679" s="76">
        <f>+IF(ISNUMBER(DATA!Z1024),DATA!Z1024,"n/a")</f>
        <v>3299819.3</v>
      </c>
      <c r="J679" s="77">
        <f>+IF(ISNUMBER(DATA!AA1024),DATA!AA1024,"n/a")</f>
        <v>0.49028942206044401</v>
      </c>
      <c r="K679" s="76">
        <f>+IF(ISNUMBER(DATA!AJ1024),DATA!AJ1024,"n/a")</f>
        <v>5948559.7300000004</v>
      </c>
      <c r="L679" s="77">
        <f>+IF(ISNUMBER(DATA!AK1024),DATA!AK1024,"n/a")</f>
        <v>0.54978230369125403</v>
      </c>
      <c r="R679" s="66"/>
      <c r="S679" s="66"/>
      <c r="T679" s="66"/>
      <c r="U679" s="66"/>
      <c r="V679" s="66"/>
      <c r="W679" s="66"/>
      <c r="X679" s="66"/>
      <c r="Y679" s="66"/>
    </row>
    <row r="680" spans="1:25" x14ac:dyDescent="0.2">
      <c r="A680" s="66" t="s">
        <v>28</v>
      </c>
      <c r="B680" s="66" t="s">
        <v>23</v>
      </c>
      <c r="C680" s="66" t="s">
        <v>0</v>
      </c>
      <c r="D680" s="66" t="s">
        <v>322</v>
      </c>
      <c r="E680" s="76">
        <f>+IF(ISNUMBER(DATA!F1025),DATA!F1025,"n/a")</f>
        <v>817647.66</v>
      </c>
      <c r="F680" s="77">
        <f>+IF(ISNUMBER(DATA!G1025),DATA!G1025,"n/a")</f>
        <v>0.82498641551353402</v>
      </c>
      <c r="G680" s="76">
        <f>+IF(ISNUMBER(DATA!P1025),DATA!P1025,"n/a")</f>
        <v>2633817.23</v>
      </c>
      <c r="H680" s="77">
        <f>+IF(ISNUMBER(DATA!Q1025),DATA!Q1025,"n/a")</f>
        <v>0.91640869571778605</v>
      </c>
      <c r="I680" s="76">
        <f>+IF(ISNUMBER(DATA!Z1025),DATA!Z1025,"n/a")</f>
        <v>4979256</v>
      </c>
      <c r="J680" s="77">
        <f>+IF(ISNUMBER(DATA!AA1025),DATA!AA1025,"n/a")</f>
        <v>0.84749734009680699</v>
      </c>
      <c r="K680" s="76">
        <f>+IF(ISNUMBER(DATA!AJ1025),DATA!AJ1025,"n/a")</f>
        <v>9205737.1099999994</v>
      </c>
      <c r="L680" s="77">
        <f>+IF(ISNUMBER(DATA!AK1025),DATA!AK1025,"n/a")</f>
        <v>0.38336441666828402</v>
      </c>
      <c r="R680" s="66"/>
      <c r="S680" s="66"/>
      <c r="T680" s="66"/>
      <c r="U680" s="66"/>
      <c r="V680" s="66"/>
      <c r="W680" s="66"/>
      <c r="X680" s="66"/>
      <c r="Y680" s="66"/>
    </row>
    <row r="681" spans="1:25" x14ac:dyDescent="0.2">
      <c r="A681" s="66" t="s">
        <v>28</v>
      </c>
      <c r="B681" s="66" t="s">
        <v>23</v>
      </c>
      <c r="C681" s="66" t="s">
        <v>0</v>
      </c>
      <c r="D681" s="66" t="s">
        <v>323</v>
      </c>
      <c r="E681" s="76">
        <f>+IF(ISNUMBER(DATA!F1026),DATA!F1026,"n/a")</f>
        <v>278967.71000000002</v>
      </c>
      <c r="F681" s="77">
        <f>+IF(ISNUMBER(DATA!G1026),DATA!G1026,"n/a")</f>
        <v>0.20111135896767199</v>
      </c>
      <c r="G681" s="76">
        <f>+IF(ISNUMBER(DATA!P1026),DATA!P1026,"n/a")</f>
        <v>877957.85</v>
      </c>
      <c r="H681" s="77">
        <f>+IF(ISNUMBER(DATA!Q1026),DATA!Q1026,"n/a")</f>
        <v>0.17494740118197899</v>
      </c>
      <c r="I681" s="76">
        <f>+IF(ISNUMBER(DATA!Z1026),DATA!Z1026,"n/a")</f>
        <v>1727035.84</v>
      </c>
      <c r="J681" s="77">
        <f>+IF(ISNUMBER(DATA!AA1026),DATA!AA1026,"n/a")</f>
        <v>0.27460111956956201</v>
      </c>
      <c r="K681" s="76">
        <f>+IF(ISNUMBER(DATA!AJ1026),DATA!AJ1026,"n/a")</f>
        <v>3256098.8</v>
      </c>
      <c r="L681" s="77">
        <f>+IF(ISNUMBER(DATA!AK1026),DATA!AK1026,"n/a")</f>
        <v>0.54248520081046203</v>
      </c>
      <c r="R681" s="66"/>
      <c r="S681" s="66"/>
      <c r="T681" s="66"/>
      <c r="U681" s="66"/>
      <c r="V681" s="66"/>
      <c r="W681" s="66"/>
      <c r="X681" s="66"/>
      <c r="Y681" s="66"/>
    </row>
    <row r="682" spans="1:25" x14ac:dyDescent="0.2">
      <c r="A682" s="66" t="s">
        <v>28</v>
      </c>
      <c r="B682" s="66" t="s">
        <v>23</v>
      </c>
      <c r="C682" s="66" t="s">
        <v>0</v>
      </c>
      <c r="D682" s="66" t="s">
        <v>324</v>
      </c>
      <c r="E682" s="76">
        <f>+IF(ISNUMBER(DATA!F1027),DATA!F1027,"n/a")</f>
        <v>461136.47</v>
      </c>
      <c r="F682" s="77">
        <f>+IF(ISNUMBER(DATA!G1027),DATA!G1027,"n/a")</f>
        <v>0.24941309187618699</v>
      </c>
      <c r="G682" s="76">
        <f>+IF(ISNUMBER(DATA!P1027),DATA!P1027,"n/a")</f>
        <v>1554935.83</v>
      </c>
      <c r="H682" s="77">
        <f>+IF(ISNUMBER(DATA!Q1027),DATA!Q1027,"n/a")</f>
        <v>0.300944205705521</v>
      </c>
      <c r="I682" s="76">
        <f>+IF(ISNUMBER(DATA!Z1027),DATA!Z1027,"n/a")</f>
        <v>2954859.4</v>
      </c>
      <c r="J682" s="77">
        <f>+IF(ISNUMBER(DATA!AA1027),DATA!AA1027,"n/a")</f>
        <v>0.33844540833808601</v>
      </c>
      <c r="K682" s="76">
        <f>+IF(ISNUMBER(DATA!AJ1027),DATA!AJ1027,"n/a")</f>
        <v>5155620.09</v>
      </c>
      <c r="L682" s="77">
        <f>+IF(ISNUMBER(DATA!AK1027),DATA!AK1027,"n/a")</f>
        <v>0.49469997475087102</v>
      </c>
      <c r="R682" s="66"/>
      <c r="S682" s="66"/>
      <c r="T682" s="66"/>
      <c r="U682" s="66"/>
      <c r="V682" s="66"/>
      <c r="W682" s="66"/>
      <c r="X682" s="66"/>
      <c r="Y682" s="66"/>
    </row>
    <row r="683" spans="1:25" x14ac:dyDescent="0.2">
      <c r="A683" s="66" t="s">
        <v>28</v>
      </c>
      <c r="B683" s="66" t="s">
        <v>23</v>
      </c>
      <c r="C683" s="66" t="s">
        <v>0</v>
      </c>
      <c r="D683" s="66" t="s">
        <v>325</v>
      </c>
      <c r="E683" s="76">
        <f>+IF(ISNUMBER(DATA!F1028),DATA!F1028,"n/a")</f>
        <v>539935.04</v>
      </c>
      <c r="F683" s="77">
        <f>+IF(ISNUMBER(DATA!G1028),DATA!G1028,"n/a")</f>
        <v>3.2291753099637797E-2</v>
      </c>
      <c r="G683" s="76">
        <f>+IF(ISNUMBER(DATA!P1028),DATA!P1028,"n/a")</f>
        <v>1926843.38</v>
      </c>
      <c r="H683" s="77">
        <f>+IF(ISNUMBER(DATA!Q1028),DATA!Q1028,"n/a")</f>
        <v>7.0042245558493005E-2</v>
      </c>
      <c r="I683" s="76">
        <f>+IF(ISNUMBER(DATA!Z1028),DATA!Z1028,"n/a")</f>
        <v>3571426.98</v>
      </c>
      <c r="J683" s="77">
        <f>+IF(ISNUMBER(DATA!AA1028),DATA!AA1028,"n/a")</f>
        <v>6.7889652315947693E-2</v>
      </c>
      <c r="K683" s="76">
        <f>+IF(ISNUMBER(DATA!AJ1028),DATA!AJ1028,"n/a")</f>
        <v>6843760.9699999997</v>
      </c>
      <c r="L683" s="77">
        <f>+IF(ISNUMBER(DATA!AK1028),DATA!AK1028,"n/a")</f>
        <v>0.16879029139229501</v>
      </c>
      <c r="R683" s="66"/>
      <c r="S683" s="66"/>
      <c r="T683" s="66"/>
      <c r="U683" s="66"/>
      <c r="V683" s="66"/>
      <c r="W683" s="66"/>
      <c r="X683" s="66"/>
      <c r="Y683" s="66"/>
    </row>
    <row r="684" spans="1:25" x14ac:dyDescent="0.2">
      <c r="A684" s="66" t="s">
        <v>28</v>
      </c>
      <c r="B684" s="66" t="s">
        <v>23</v>
      </c>
      <c r="C684" s="66" t="s">
        <v>0</v>
      </c>
      <c r="D684" s="66" t="s">
        <v>326</v>
      </c>
      <c r="E684" s="76">
        <f>+IF(ISNUMBER(DATA!F1029),DATA!F1029,"n/a")</f>
        <v>560005.04</v>
      </c>
      <c r="F684" s="77">
        <f>+IF(ISNUMBER(DATA!G1029),DATA!G1029,"n/a")</f>
        <v>0.29533163672630902</v>
      </c>
      <c r="G684" s="76">
        <f>+IF(ISNUMBER(DATA!P1029),DATA!P1029,"n/a")</f>
        <v>1852348.59</v>
      </c>
      <c r="H684" s="77">
        <f>+IF(ISNUMBER(DATA!Q1029),DATA!Q1029,"n/a")</f>
        <v>0.27372859994562598</v>
      </c>
      <c r="I684" s="76">
        <f>+IF(ISNUMBER(DATA!Z1029),DATA!Z1029,"n/a")</f>
        <v>3747687.86</v>
      </c>
      <c r="J684" s="77">
        <f>+IF(ISNUMBER(DATA!AA1029),DATA!AA1029,"n/a")</f>
        <v>0.61694823871195004</v>
      </c>
      <c r="K684" s="76">
        <f>+IF(ISNUMBER(DATA!AJ1029),DATA!AJ1029,"n/a")</f>
        <v>6688035.0199999996</v>
      </c>
      <c r="L684" s="77">
        <f>+IF(ISNUMBER(DATA!AK1029),DATA!AK1029,"n/a")</f>
        <v>0.87525798716856396</v>
      </c>
      <c r="R684" s="66"/>
      <c r="S684" s="66"/>
      <c r="T684" s="66"/>
      <c r="U684" s="66"/>
      <c r="V684" s="66"/>
      <c r="W684" s="66"/>
      <c r="X684" s="66"/>
      <c r="Y684" s="66"/>
    </row>
    <row r="685" spans="1:25" x14ac:dyDescent="0.2">
      <c r="A685" s="66" t="s">
        <v>28</v>
      </c>
      <c r="B685" s="66" t="s">
        <v>23</v>
      </c>
      <c r="C685" s="66" t="s">
        <v>0</v>
      </c>
      <c r="D685" s="66" t="s">
        <v>327</v>
      </c>
      <c r="E685" s="76">
        <f>+IF(ISNUMBER(DATA!F1030),DATA!F1030,"n/a")</f>
        <v>4072589.87</v>
      </c>
      <c r="F685" s="77">
        <f>+IF(ISNUMBER(DATA!G1030),DATA!G1030,"n/a")</f>
        <v>0.35655828110108001</v>
      </c>
      <c r="G685" s="76">
        <f>+IF(ISNUMBER(DATA!P1030),DATA!P1030,"n/a")</f>
        <v>13525406.08</v>
      </c>
      <c r="H685" s="77">
        <f>+IF(ISNUMBER(DATA!Q1030),DATA!Q1030,"n/a")</f>
        <v>0.409768364344753</v>
      </c>
      <c r="I685" s="76">
        <f>+IF(ISNUMBER(DATA!Z1030),DATA!Z1030,"n/a")</f>
        <v>25861435.420000002</v>
      </c>
      <c r="J685" s="77">
        <f>+IF(ISNUMBER(DATA!AA1030),DATA!AA1030,"n/a")</f>
        <v>0.48342241214956</v>
      </c>
      <c r="K685" s="76">
        <f>+IF(ISNUMBER(DATA!AJ1030),DATA!AJ1030,"n/a")</f>
        <v>47738702.299999997</v>
      </c>
      <c r="L685" s="77">
        <f>+IF(ISNUMBER(DATA!AK1030),DATA!AK1030,"n/a")</f>
        <v>0.51839467872103395</v>
      </c>
      <c r="R685" s="66"/>
      <c r="S685" s="66"/>
      <c r="T685" s="66"/>
      <c r="U685" s="66"/>
      <c r="V685" s="66"/>
      <c r="W685" s="66"/>
      <c r="X685" s="66"/>
      <c r="Y685" s="66"/>
    </row>
    <row r="686" spans="1:25" x14ac:dyDescent="0.2">
      <c r="E686" s="80"/>
      <c r="F686" s="77"/>
      <c r="G686" s="81"/>
      <c r="H686" s="77"/>
      <c r="I686" s="81"/>
      <c r="J686" s="82"/>
      <c r="K686" s="81"/>
      <c r="L686" s="77"/>
      <c r="R686" s="66"/>
      <c r="S686" s="66"/>
      <c r="T686" s="66"/>
      <c r="U686" s="66"/>
      <c r="V686" s="66"/>
      <c r="W686" s="66"/>
      <c r="X686" s="66"/>
      <c r="Y686" s="66"/>
    </row>
    <row r="687" spans="1:25" x14ac:dyDescent="0.2">
      <c r="A687" s="66" t="s">
        <v>28</v>
      </c>
      <c r="B687" s="66" t="s">
        <v>23</v>
      </c>
      <c r="C687" s="66" t="s">
        <v>9</v>
      </c>
      <c r="D687" s="66" t="s">
        <v>319</v>
      </c>
      <c r="E687" s="86">
        <f>+IF(ISNUMBER(DATA!H1022),DATA!H1022,"n/a")</f>
        <v>51974.28</v>
      </c>
      <c r="F687" s="77">
        <f>+IF(ISNUMBER(DATA!I1022),DATA!I1022,"n/a")</f>
        <v>0.164359943760468</v>
      </c>
      <c r="G687" s="86">
        <f>+IF(ISNUMBER(DATA!R1022),DATA!R1022,"n/a")</f>
        <v>174266.45</v>
      </c>
      <c r="H687" s="77">
        <f>+IF(ISNUMBER(DATA!S1022),DATA!S1022,"n/a")</f>
        <v>0.56865472897330205</v>
      </c>
      <c r="I687" s="86">
        <f>+IF(ISNUMBER(DATA!AB1022),DATA!AB1022,"n/a")</f>
        <v>351917.75</v>
      </c>
      <c r="J687" s="77">
        <f>+IF(ISNUMBER(DATA!AC1022),DATA!AC1022,"n/a")</f>
        <v>1.1217828033444699</v>
      </c>
      <c r="K687" s="86">
        <f>+IF(ISNUMBER(DATA!AL1022),DATA!AL1022,"n/a")</f>
        <v>664029.26</v>
      </c>
      <c r="L687" s="77">
        <f>+IF(ISNUMBER(DATA!AM1022),DATA!AM1022,"n/a")</f>
        <v>1.21772408479829</v>
      </c>
      <c r="R687" s="66"/>
      <c r="S687" s="66"/>
      <c r="T687" s="66"/>
      <c r="U687" s="66"/>
      <c r="V687" s="66"/>
      <c r="W687" s="66"/>
      <c r="X687" s="66"/>
      <c r="Y687" s="66"/>
    </row>
    <row r="688" spans="1:25" x14ac:dyDescent="0.2">
      <c r="A688" s="66" t="s">
        <v>28</v>
      </c>
      <c r="B688" s="66" t="s">
        <v>23</v>
      </c>
      <c r="C688" s="66" t="s">
        <v>9</v>
      </c>
      <c r="D688" s="66" t="s">
        <v>320</v>
      </c>
      <c r="E688" s="86">
        <f>+IF(ISNUMBER(DATA!H1023),DATA!H1023,"n/a")</f>
        <v>99583.51</v>
      </c>
      <c r="F688" s="77">
        <f>+IF(ISNUMBER(DATA!I1023),DATA!I1023,"n/a")</f>
        <v>0.46069650383951</v>
      </c>
      <c r="G688" s="86">
        <f>+IF(ISNUMBER(DATA!R1023),DATA!R1023,"n/a")</f>
        <v>321479.17</v>
      </c>
      <c r="H688" s="77">
        <f>+IF(ISNUMBER(DATA!S1023),DATA!S1023,"n/a")</f>
        <v>0.56268121167506902</v>
      </c>
      <c r="I688" s="86">
        <f>+IF(ISNUMBER(DATA!AB1023),DATA!AB1023,"n/a")</f>
        <v>615469.43000000005</v>
      </c>
      <c r="J688" s="77">
        <f>+IF(ISNUMBER(DATA!AC1023),DATA!AC1023,"n/a")</f>
        <v>0.60665735289910205</v>
      </c>
      <c r="K688" s="86">
        <f>+IF(ISNUMBER(DATA!AL1023),DATA!AL1023,"n/a")</f>
        <v>1172645.04</v>
      </c>
      <c r="L688" s="77">
        <f>+IF(ISNUMBER(DATA!AM1023),DATA!AM1023,"n/a")</f>
        <v>0.90688823663941598</v>
      </c>
      <c r="R688" s="66"/>
      <c r="S688" s="66"/>
      <c r="T688" s="66"/>
      <c r="U688" s="66"/>
      <c r="V688" s="66"/>
      <c r="W688" s="66"/>
      <c r="X688" s="66"/>
      <c r="Y688" s="66"/>
    </row>
    <row r="689" spans="1:25" x14ac:dyDescent="0.2">
      <c r="A689" s="66" t="s">
        <v>28</v>
      </c>
      <c r="B689" s="66" t="s">
        <v>23</v>
      </c>
      <c r="C689" s="66" t="s">
        <v>9</v>
      </c>
      <c r="D689" s="66" t="s">
        <v>321</v>
      </c>
      <c r="E689" s="86">
        <f>+IF(ISNUMBER(DATA!H1024),DATA!H1024,"n/a")</f>
        <v>100246.42</v>
      </c>
      <c r="F689" s="77">
        <f>+IF(ISNUMBER(DATA!I1024),DATA!I1024,"n/a")</f>
        <v>0.76769397012323004</v>
      </c>
      <c r="G689" s="86">
        <f>+IF(ISNUMBER(DATA!R1024),DATA!R1024,"n/a")</f>
        <v>352859.37</v>
      </c>
      <c r="H689" s="77">
        <f>+IF(ISNUMBER(DATA!S1024),DATA!S1024,"n/a")</f>
        <v>0.896431471338068</v>
      </c>
      <c r="I689" s="86">
        <f>+IF(ISNUMBER(DATA!AB1024),DATA!AB1024,"n/a")</f>
        <v>640046.01</v>
      </c>
      <c r="J689" s="77">
        <f>+IF(ISNUMBER(DATA!AC1024),DATA!AC1024,"n/a")</f>
        <v>0.88203220401973803</v>
      </c>
      <c r="K689" s="86">
        <f>+IF(ISNUMBER(DATA!AL1024),DATA!AL1024,"n/a")</f>
        <v>1102658.67</v>
      </c>
      <c r="L689" s="77">
        <f>+IF(ISNUMBER(DATA!AM1024),DATA!AM1024,"n/a")</f>
        <v>0.93484083210082902</v>
      </c>
      <c r="R689" s="66"/>
      <c r="S689" s="66"/>
      <c r="T689" s="66"/>
      <c r="U689" s="66"/>
      <c r="V689" s="66"/>
      <c r="W689" s="66"/>
      <c r="X689" s="66"/>
      <c r="Y689" s="66"/>
    </row>
    <row r="690" spans="1:25" x14ac:dyDescent="0.2">
      <c r="A690" s="66" t="s">
        <v>28</v>
      </c>
      <c r="B690" s="66" t="s">
        <v>23</v>
      </c>
      <c r="C690" s="66" t="s">
        <v>9</v>
      </c>
      <c r="D690" s="66" t="s">
        <v>322</v>
      </c>
      <c r="E690" s="86">
        <f>+IF(ISNUMBER(DATA!H1025),DATA!H1025,"n/a")</f>
        <v>187477.46</v>
      </c>
      <c r="F690" s="77">
        <f>+IF(ISNUMBER(DATA!I1025),DATA!I1025,"n/a")</f>
        <v>1.6009282892657699</v>
      </c>
      <c r="G690" s="86">
        <f>+IF(ISNUMBER(DATA!R1025),DATA!R1025,"n/a")</f>
        <v>653008.56999999995</v>
      </c>
      <c r="H690" s="77">
        <f>+IF(ISNUMBER(DATA!S1025),DATA!S1025,"n/a")</f>
        <v>2.0183390580104699</v>
      </c>
      <c r="I690" s="86">
        <f>+IF(ISNUMBER(DATA!AB1025),DATA!AB1025,"n/a")</f>
        <v>1230675.32</v>
      </c>
      <c r="J690" s="77">
        <f>+IF(ISNUMBER(DATA!AC1025),DATA!AC1025,"n/a")</f>
        <v>2.0830428366667202</v>
      </c>
      <c r="K690" s="86">
        <f>+IF(ISNUMBER(DATA!AL1025),DATA!AL1025,"n/a")</f>
        <v>2103257.7799999998</v>
      </c>
      <c r="L690" s="77">
        <f>+IF(ISNUMBER(DATA!AM1025),DATA!AM1025,"n/a")</f>
        <v>1.1410746174850599</v>
      </c>
      <c r="R690" s="66"/>
      <c r="S690" s="66"/>
      <c r="T690" s="66"/>
      <c r="U690" s="66"/>
      <c r="V690" s="66"/>
      <c r="W690" s="66"/>
      <c r="X690" s="66"/>
      <c r="Y690" s="66"/>
    </row>
    <row r="691" spans="1:25" x14ac:dyDescent="0.2">
      <c r="A691" s="66" t="s">
        <v>28</v>
      </c>
      <c r="B691" s="66" t="s">
        <v>23</v>
      </c>
      <c r="C691" s="66" t="s">
        <v>9</v>
      </c>
      <c r="D691" s="66" t="s">
        <v>323</v>
      </c>
      <c r="E691" s="86">
        <f>+IF(ISNUMBER(DATA!H1026),DATA!H1026,"n/a")</f>
        <v>50418.74</v>
      </c>
      <c r="F691" s="77">
        <f>+IF(ISNUMBER(DATA!I1026),DATA!I1026,"n/a")</f>
        <v>0.21568743755039399</v>
      </c>
      <c r="G691" s="86">
        <f>+IF(ISNUMBER(DATA!R1026),DATA!R1026,"n/a")</f>
        <v>157777.64000000001</v>
      </c>
      <c r="H691" s="77">
        <f>+IF(ISNUMBER(DATA!S1026),DATA!S1026,"n/a")</f>
        <v>0.16149617196702001</v>
      </c>
      <c r="I691" s="86">
        <f>+IF(ISNUMBER(DATA!AB1026),DATA!AB1026,"n/a")</f>
        <v>312104.14</v>
      </c>
      <c r="J691" s="77">
        <f>+IF(ISNUMBER(DATA!AC1026),DATA!AC1026,"n/a")</f>
        <v>0.26942390069389099</v>
      </c>
      <c r="K691" s="86">
        <f>+IF(ISNUMBER(DATA!AL1026),DATA!AL1026,"n/a")</f>
        <v>582512.32999999996</v>
      </c>
      <c r="L691" s="77">
        <f>+IF(ISNUMBER(DATA!AM1026),DATA!AM1026,"n/a")</f>
        <v>0.603930132134612</v>
      </c>
      <c r="R691" s="66"/>
      <c r="S691" s="66"/>
      <c r="T691" s="66"/>
      <c r="U691" s="66"/>
      <c r="V691" s="66"/>
      <c r="W691" s="66"/>
      <c r="X691" s="66"/>
      <c r="Y691" s="66"/>
    </row>
    <row r="692" spans="1:25" x14ac:dyDescent="0.2">
      <c r="A692" s="66" t="s">
        <v>28</v>
      </c>
      <c r="B692" s="66" t="s">
        <v>23</v>
      </c>
      <c r="C692" s="66" t="s">
        <v>9</v>
      </c>
      <c r="D692" s="66" t="s">
        <v>324</v>
      </c>
      <c r="E692" s="86">
        <f>+IF(ISNUMBER(DATA!H1027),DATA!H1027,"n/a")</f>
        <v>81745.289999999994</v>
      </c>
      <c r="F692" s="77">
        <f>+IF(ISNUMBER(DATA!I1027),DATA!I1027,"n/a")</f>
        <v>0.154404373517017</v>
      </c>
      <c r="G692" s="86">
        <f>+IF(ISNUMBER(DATA!R1027),DATA!R1027,"n/a")</f>
        <v>280062</v>
      </c>
      <c r="H692" s="77">
        <f>+IF(ISNUMBER(DATA!S1027),DATA!S1027,"n/a")</f>
        <v>0.23341158918571001</v>
      </c>
      <c r="I692" s="86">
        <f>+IF(ISNUMBER(DATA!AB1027),DATA!AB1027,"n/a")</f>
        <v>533199.55000000005</v>
      </c>
      <c r="J692" s="77">
        <f>+IF(ISNUMBER(DATA!AC1027),DATA!AC1027,"n/a")</f>
        <v>0.29478598568313202</v>
      </c>
      <c r="K692" s="86">
        <f>+IF(ISNUMBER(DATA!AL1027),DATA!AL1027,"n/a")</f>
        <v>929583.86</v>
      </c>
      <c r="L692" s="77">
        <f>+IF(ISNUMBER(DATA!AM1027),DATA!AM1027,"n/a")</f>
        <v>0.54749813018494098</v>
      </c>
      <c r="R692" s="66"/>
      <c r="S692" s="66"/>
      <c r="T692" s="66"/>
      <c r="U692" s="66"/>
      <c r="V692" s="66"/>
      <c r="W692" s="66"/>
      <c r="X692" s="66"/>
      <c r="Y692" s="66"/>
    </row>
    <row r="693" spans="1:25" x14ac:dyDescent="0.2">
      <c r="A693" s="66" t="s">
        <v>28</v>
      </c>
      <c r="B693" s="66" t="s">
        <v>23</v>
      </c>
      <c r="C693" s="66" t="s">
        <v>9</v>
      </c>
      <c r="D693" s="66" t="s">
        <v>325</v>
      </c>
      <c r="E693" s="86">
        <f>+IF(ISNUMBER(DATA!H1028),DATA!H1028,"n/a")</f>
        <v>98682.79</v>
      </c>
      <c r="F693" s="77">
        <f>+IF(ISNUMBER(DATA!I1028),DATA!I1028,"n/a")</f>
        <v>2.0030294084570299E-2</v>
      </c>
      <c r="G693" s="86">
        <f>+IF(ISNUMBER(DATA!R1028),DATA!R1028,"n/a")</f>
        <v>355278.31</v>
      </c>
      <c r="H693" s="77">
        <f>+IF(ISNUMBER(DATA!S1028),DATA!S1028,"n/a")</f>
        <v>5.84613810656959E-2</v>
      </c>
      <c r="I693" s="86">
        <f>+IF(ISNUMBER(DATA!AB1028),DATA!AB1028,"n/a")</f>
        <v>657805.97</v>
      </c>
      <c r="J693" s="77">
        <f>+IF(ISNUMBER(DATA!AC1028),DATA!AC1028,"n/a")</f>
        <v>6.1054964890496902E-2</v>
      </c>
      <c r="K693" s="86">
        <f>+IF(ISNUMBER(DATA!AL1028),DATA!AL1028,"n/a")</f>
        <v>1247488.02</v>
      </c>
      <c r="L693" s="77">
        <f>+IF(ISNUMBER(DATA!AM1028),DATA!AM1028,"n/a")</f>
        <v>0.22451457150505899</v>
      </c>
      <c r="R693" s="66"/>
      <c r="S693" s="66"/>
      <c r="T693" s="66"/>
      <c r="U693" s="66"/>
      <c r="V693" s="66"/>
      <c r="W693" s="66"/>
      <c r="X693" s="66"/>
      <c r="Y693" s="66"/>
    </row>
    <row r="694" spans="1:25" x14ac:dyDescent="0.2">
      <c r="A694" s="66" t="s">
        <v>28</v>
      </c>
      <c r="B694" s="66" t="s">
        <v>23</v>
      </c>
      <c r="C694" s="66" t="s">
        <v>9</v>
      </c>
      <c r="D694" s="66" t="s">
        <v>326</v>
      </c>
      <c r="E694" s="86">
        <f>+IF(ISNUMBER(DATA!H1029),DATA!H1029,"n/a")</f>
        <v>104631.47</v>
      </c>
      <c r="F694" s="77">
        <f>+IF(ISNUMBER(DATA!I1029),DATA!I1029,"n/a")</f>
        <v>0.21940439872133899</v>
      </c>
      <c r="G694" s="86">
        <f>+IF(ISNUMBER(DATA!R1029),DATA!R1029,"n/a")</f>
        <v>357066.54</v>
      </c>
      <c r="H694" s="77">
        <f>+IF(ISNUMBER(DATA!S1029),DATA!S1029,"n/a")</f>
        <v>0.206122026264105</v>
      </c>
      <c r="I694" s="86">
        <f>+IF(ISNUMBER(DATA!AB1029),DATA!AB1029,"n/a")</f>
        <v>713412.55</v>
      </c>
      <c r="J694" s="77">
        <f>+IF(ISNUMBER(DATA!AC1029),DATA!AC1029,"n/a")</f>
        <v>0.57957541299280901</v>
      </c>
      <c r="K694" s="86">
        <f>+IF(ISNUMBER(DATA!AL1029),DATA!AL1029,"n/a")</f>
        <v>1297195.2</v>
      </c>
      <c r="L694" s="77">
        <f>+IF(ISNUMBER(DATA!AM1029),DATA!AM1029,"n/a")</f>
        <v>1.05122999064941</v>
      </c>
      <c r="R694" s="66"/>
      <c r="S694" s="66"/>
      <c r="T694" s="66"/>
      <c r="U694" s="66"/>
      <c r="V694" s="66"/>
      <c r="W694" s="66"/>
      <c r="X694" s="66"/>
      <c r="Y694" s="66"/>
    </row>
    <row r="695" spans="1:25" x14ac:dyDescent="0.2">
      <c r="A695" s="66" t="s">
        <v>28</v>
      </c>
      <c r="B695" s="66" t="s">
        <v>23</v>
      </c>
      <c r="C695" s="66" t="s">
        <v>9</v>
      </c>
      <c r="D695" s="66" t="s">
        <v>327</v>
      </c>
      <c r="E695" s="86">
        <f>+IF(ISNUMBER(DATA!H1030),DATA!H1030,"n/a")</f>
        <v>774759.84</v>
      </c>
      <c r="F695" s="77">
        <f>+IF(ISNUMBER(DATA!I1030),DATA!I1030,"n/a")</f>
        <v>0.44426276304286</v>
      </c>
      <c r="G695" s="86">
        <f>+IF(ISNUMBER(DATA!R1030),DATA!R1030,"n/a")</f>
        <v>2651797.71</v>
      </c>
      <c r="H695" s="77">
        <f>+IF(ISNUMBER(DATA!S1030),DATA!S1030,"n/a")</f>
        <v>0.547292371672225</v>
      </c>
      <c r="I695" s="86">
        <f>+IF(ISNUMBER(DATA!AB1030),DATA!AB1030,"n/a")</f>
        <v>5054630.3</v>
      </c>
      <c r="J695" s="77">
        <f>+IF(ISNUMBER(DATA!AC1030),DATA!AC1030,"n/a")</f>
        <v>0.67512597562139298</v>
      </c>
      <c r="K695" s="86">
        <f>+IF(ISNUMBER(DATA!AL1030),DATA!AL1030,"n/a")</f>
        <v>9099369.3000000007</v>
      </c>
      <c r="L695" s="77">
        <f>+IF(ISNUMBER(DATA!AM1030),DATA!AM1030,"n/a")</f>
        <v>0.79063493666491602</v>
      </c>
      <c r="R695" s="66"/>
      <c r="S695" s="66"/>
      <c r="T695" s="66"/>
      <c r="U695" s="66"/>
      <c r="V695" s="66"/>
      <c r="W695" s="66"/>
      <c r="X695" s="66"/>
      <c r="Y695" s="66"/>
    </row>
    <row r="696" spans="1:25" x14ac:dyDescent="0.2">
      <c r="E696" s="80"/>
      <c r="F696" s="77"/>
      <c r="G696" s="81"/>
      <c r="H696" s="77"/>
      <c r="I696" s="81"/>
      <c r="J696" s="82"/>
      <c r="K696" s="81"/>
      <c r="L696" s="77"/>
      <c r="R696" s="66"/>
      <c r="S696" s="66"/>
      <c r="T696" s="66"/>
      <c r="U696" s="66"/>
      <c r="V696" s="66"/>
      <c r="W696" s="66"/>
      <c r="X696" s="66"/>
      <c r="Y696" s="66"/>
    </row>
    <row r="697" spans="1:25" x14ac:dyDescent="0.2">
      <c r="A697" s="66" t="s">
        <v>28</v>
      </c>
      <c r="B697" s="66" t="s">
        <v>23</v>
      </c>
      <c r="C697" s="66" t="s">
        <v>25</v>
      </c>
      <c r="D697" s="66" t="s">
        <v>319</v>
      </c>
      <c r="E697" s="86">
        <f>+IF(ISNUMBER(DATA!J1022),DATA!J1022,"n/a")</f>
        <v>102652.07</v>
      </c>
      <c r="F697" s="77">
        <f>+IF(ISNUMBER(DATA!K1022),DATA!K1022,"n/a")</f>
        <v>0.121988085634</v>
      </c>
      <c r="G697" s="86">
        <f>+IF(ISNUMBER(DATA!T1022),DATA!T1022,"n/a")</f>
        <v>332738.75</v>
      </c>
      <c r="H697" s="77">
        <f>+IF(ISNUMBER(DATA!U1022),DATA!U1022,"n/a")</f>
        <v>0.44843135783397398</v>
      </c>
      <c r="I697" s="86">
        <f>+IF(ISNUMBER(DATA!AD1022),DATA!AD1022,"n/a")</f>
        <v>662754.81000000006</v>
      </c>
      <c r="J697" s="77">
        <f>+IF(ISNUMBER(DATA!AE1022),DATA!AE1022,"n/a")</f>
        <v>0.909540803356642</v>
      </c>
      <c r="K697" s="86">
        <f>+IF(ISNUMBER(DATA!AN1022),DATA!AN1022,"n/a")</f>
        <v>1282185.52</v>
      </c>
      <c r="L697" s="77">
        <f>+IF(ISNUMBER(DATA!AO1022),DATA!AO1022,"n/a")</f>
        <v>1.05338535515176</v>
      </c>
      <c r="R697" s="66"/>
      <c r="S697" s="66"/>
      <c r="T697" s="66"/>
      <c r="U697" s="66"/>
      <c r="V697" s="66"/>
      <c r="W697" s="66"/>
      <c r="X697" s="66"/>
      <c r="Y697" s="66"/>
    </row>
    <row r="698" spans="1:25" x14ac:dyDescent="0.2">
      <c r="A698" s="66" t="s">
        <v>28</v>
      </c>
      <c r="B698" s="66" t="s">
        <v>23</v>
      </c>
      <c r="C698" s="66" t="s">
        <v>25</v>
      </c>
      <c r="D698" s="66" t="s">
        <v>320</v>
      </c>
      <c r="E698" s="86">
        <f>+IF(ISNUMBER(DATA!J1023),DATA!J1023,"n/a")</f>
        <v>190922.58</v>
      </c>
      <c r="F698" s="77">
        <f>+IF(ISNUMBER(DATA!K1023),DATA!K1023,"n/a")</f>
        <v>0.43271292969175601</v>
      </c>
      <c r="G698" s="86">
        <f>+IF(ISNUMBER(DATA!T1023),DATA!T1023,"n/a")</f>
        <v>618672.55000000005</v>
      </c>
      <c r="H698" s="77">
        <f>+IF(ISNUMBER(DATA!U1023),DATA!U1023,"n/a")</f>
        <v>0.548150918555666</v>
      </c>
      <c r="I698" s="86">
        <f>+IF(ISNUMBER(DATA!AD1023),DATA!AD1023,"n/a")</f>
        <v>1176428.43</v>
      </c>
      <c r="J698" s="77">
        <f>+IF(ISNUMBER(DATA!AE1023),DATA!AE1023,"n/a")</f>
        <v>0.58644392690726599</v>
      </c>
      <c r="K698" s="86">
        <f>+IF(ISNUMBER(DATA!AN1023),DATA!AN1023,"n/a")</f>
        <v>2261541.1800000002</v>
      </c>
      <c r="L698" s="77">
        <f>+IF(ISNUMBER(DATA!AO1023),DATA!AO1023,"n/a")</f>
        <v>0.79500926188864596</v>
      </c>
      <c r="R698" s="66"/>
      <c r="S698" s="66"/>
      <c r="T698" s="66"/>
      <c r="U698" s="66"/>
      <c r="V698" s="66"/>
      <c r="W698" s="66"/>
      <c r="X698" s="66"/>
      <c r="Y698" s="66"/>
    </row>
    <row r="699" spans="1:25" x14ac:dyDescent="0.2">
      <c r="A699" s="66" t="s">
        <v>28</v>
      </c>
      <c r="B699" s="66" t="s">
        <v>23</v>
      </c>
      <c r="C699" s="66" t="s">
        <v>25</v>
      </c>
      <c r="D699" s="66" t="s">
        <v>321</v>
      </c>
      <c r="E699" s="86">
        <f>+IF(ISNUMBER(DATA!J1024),DATA!J1024,"n/a")</f>
        <v>173738.11</v>
      </c>
      <c r="F699" s="77">
        <f>+IF(ISNUMBER(DATA!K1024),DATA!K1024,"n/a")</f>
        <v>0.55994303910270404</v>
      </c>
      <c r="G699" s="86">
        <f>+IF(ISNUMBER(DATA!T1024),DATA!T1024,"n/a")</f>
        <v>601577.73</v>
      </c>
      <c r="H699" s="77">
        <f>+IF(ISNUMBER(DATA!U1024),DATA!U1024,"n/a")</f>
        <v>0.64176472771513904</v>
      </c>
      <c r="I699" s="86">
        <f>+IF(ISNUMBER(DATA!AD1024),DATA!AD1024,"n/a")</f>
        <v>1099023.42</v>
      </c>
      <c r="J699" s="77">
        <f>+IF(ISNUMBER(DATA!AE1024),DATA!AE1024,"n/a")</f>
        <v>0.63090432845695399</v>
      </c>
      <c r="K699" s="86">
        <f>+IF(ISNUMBER(DATA!AN1024),DATA!AN1024,"n/a")</f>
        <v>1979174.47</v>
      </c>
      <c r="L699" s="77">
        <f>+IF(ISNUMBER(DATA!AO1024),DATA!AO1024,"n/a")</f>
        <v>0.67203728839937604</v>
      </c>
      <c r="R699" s="66"/>
      <c r="S699" s="66"/>
      <c r="T699" s="66"/>
      <c r="U699" s="66"/>
      <c r="V699" s="66"/>
      <c r="W699" s="66"/>
      <c r="X699" s="66"/>
      <c r="Y699" s="66"/>
    </row>
    <row r="700" spans="1:25" x14ac:dyDescent="0.2">
      <c r="A700" s="66" t="s">
        <v>28</v>
      </c>
      <c r="B700" s="66" t="s">
        <v>23</v>
      </c>
      <c r="C700" s="66" t="s">
        <v>25</v>
      </c>
      <c r="D700" s="66" t="s">
        <v>322</v>
      </c>
      <c r="E700" s="86">
        <f>+IF(ISNUMBER(DATA!J1025),DATA!J1025,"n/a")</f>
        <v>251051.7</v>
      </c>
      <c r="F700" s="77">
        <f>+IF(ISNUMBER(DATA!K1025),DATA!K1025,"n/a")</f>
        <v>0.81685961939780705</v>
      </c>
      <c r="G700" s="86">
        <f>+IF(ISNUMBER(DATA!T1025),DATA!T1025,"n/a")</f>
        <v>851174.2</v>
      </c>
      <c r="H700" s="77">
        <f>+IF(ISNUMBER(DATA!U1025),DATA!U1025,"n/a")</f>
        <v>0.962851177564226</v>
      </c>
      <c r="I700" s="86">
        <f>+IF(ISNUMBER(DATA!AD1025),DATA!AD1025,"n/a")</f>
        <v>1617171.66</v>
      </c>
      <c r="J700" s="77">
        <f>+IF(ISNUMBER(DATA!AE1025),DATA!AE1025,"n/a")</f>
        <v>0.91462919907343698</v>
      </c>
      <c r="K700" s="86">
        <f>+IF(ISNUMBER(DATA!AN1025),DATA!AN1025,"n/a")</f>
        <v>2981854.44</v>
      </c>
      <c r="L700" s="77">
        <f>+IF(ISNUMBER(DATA!AO1025),DATA!AO1025,"n/a")</f>
        <v>0.43123562745732902</v>
      </c>
      <c r="R700" s="66"/>
      <c r="S700" s="66"/>
      <c r="T700" s="66"/>
      <c r="U700" s="66"/>
      <c r="V700" s="66"/>
      <c r="W700" s="66"/>
      <c r="X700" s="66"/>
      <c r="Y700" s="66"/>
    </row>
    <row r="701" spans="1:25" x14ac:dyDescent="0.2">
      <c r="A701" s="66" t="s">
        <v>28</v>
      </c>
      <c r="B701" s="66" t="s">
        <v>23</v>
      </c>
      <c r="C701" s="66" t="s">
        <v>25</v>
      </c>
      <c r="D701" s="66" t="s">
        <v>323</v>
      </c>
      <c r="E701" s="86">
        <f>+IF(ISNUMBER(DATA!J1026),DATA!J1026,"n/a")</f>
        <v>87854.76</v>
      </c>
      <c r="F701" s="77">
        <f>+IF(ISNUMBER(DATA!K1026),DATA!K1026,"n/a")</f>
        <v>0.225314732617617</v>
      </c>
      <c r="G701" s="86">
        <f>+IF(ISNUMBER(DATA!T1026),DATA!T1026,"n/a")</f>
        <v>272014.40000000002</v>
      </c>
      <c r="H701" s="77">
        <f>+IF(ISNUMBER(DATA!U1026),DATA!U1026,"n/a")</f>
        <v>0.16628900054752699</v>
      </c>
      <c r="I701" s="86">
        <f>+IF(ISNUMBER(DATA!AD1026),DATA!AD1026,"n/a")</f>
        <v>530300.34</v>
      </c>
      <c r="J701" s="77">
        <f>+IF(ISNUMBER(DATA!AE1026),DATA!AE1026,"n/a")</f>
        <v>0.264141341543214</v>
      </c>
      <c r="K701" s="86">
        <f>+IF(ISNUMBER(DATA!AN1026),DATA!AN1026,"n/a")</f>
        <v>1003169.03</v>
      </c>
      <c r="L701" s="77">
        <f>+IF(ISNUMBER(DATA!AO1026),DATA!AO1026,"n/a")</f>
        <v>0.57569636675326896</v>
      </c>
      <c r="R701" s="66"/>
      <c r="S701" s="66"/>
      <c r="T701" s="66"/>
      <c r="U701" s="66"/>
      <c r="V701" s="66"/>
      <c r="W701" s="66"/>
      <c r="X701" s="66"/>
      <c r="Y701" s="66"/>
    </row>
    <row r="702" spans="1:25" x14ac:dyDescent="0.2">
      <c r="A702" s="66" t="s">
        <v>28</v>
      </c>
      <c r="B702" s="66" t="s">
        <v>23</v>
      </c>
      <c r="C702" s="66" t="s">
        <v>25</v>
      </c>
      <c r="D702" s="66" t="s">
        <v>324</v>
      </c>
      <c r="E702" s="86">
        <f>+IF(ISNUMBER(DATA!J1027),DATA!J1027,"n/a")</f>
        <v>156282.34</v>
      </c>
      <c r="F702" s="77">
        <f>+IF(ISNUMBER(DATA!K1027),DATA!K1027,"n/a")</f>
        <v>0.17394259049975599</v>
      </c>
      <c r="G702" s="86">
        <f>+IF(ISNUMBER(DATA!T1027),DATA!T1027,"n/a")</f>
        <v>535522.66</v>
      </c>
      <c r="H702" s="77">
        <f>+IF(ISNUMBER(DATA!U1027),DATA!U1027,"n/a")</f>
        <v>0.27448383327953202</v>
      </c>
      <c r="I702" s="86">
        <f>+IF(ISNUMBER(DATA!AD1027),DATA!AD1027,"n/a")</f>
        <v>1013892.81</v>
      </c>
      <c r="J702" s="77">
        <f>+IF(ISNUMBER(DATA!AE1027),DATA!AE1027,"n/a")</f>
        <v>0.33226162534626902</v>
      </c>
      <c r="K702" s="86">
        <f>+IF(ISNUMBER(DATA!AN1027),DATA!AN1027,"n/a")</f>
        <v>1778237.08</v>
      </c>
      <c r="L702" s="77">
        <f>+IF(ISNUMBER(DATA!AO1027),DATA!AO1027,"n/a")</f>
        <v>0.58032966240651596</v>
      </c>
      <c r="R702" s="66"/>
      <c r="S702" s="66"/>
      <c r="T702" s="66"/>
      <c r="U702" s="66"/>
      <c r="V702" s="66"/>
      <c r="W702" s="66"/>
      <c r="X702" s="66"/>
      <c r="Y702" s="66"/>
    </row>
    <row r="703" spans="1:25" x14ac:dyDescent="0.2">
      <c r="A703" s="66" t="s">
        <v>28</v>
      </c>
      <c r="B703" s="66" t="s">
        <v>23</v>
      </c>
      <c r="C703" s="66" t="s">
        <v>25</v>
      </c>
      <c r="D703" s="66" t="s">
        <v>325</v>
      </c>
      <c r="E703" s="86">
        <f>+IF(ISNUMBER(DATA!J1028),DATA!J1028,"n/a")</f>
        <v>179570.1</v>
      </c>
      <c r="F703" s="77">
        <f>+IF(ISNUMBER(DATA!K1028),DATA!K1028,"n/a")</f>
        <v>6.6819698006485406E-2</v>
      </c>
      <c r="G703" s="86">
        <f>+IF(ISNUMBER(DATA!T1028),DATA!T1028,"n/a")</f>
        <v>634297.97</v>
      </c>
      <c r="H703" s="77">
        <f>+IF(ISNUMBER(DATA!U1028),DATA!U1028,"n/a")</f>
        <v>8.2136468030382395E-2</v>
      </c>
      <c r="I703" s="86">
        <f>+IF(ISNUMBER(DATA!AD1028),DATA!AD1028,"n/a")</f>
        <v>1170187.49</v>
      </c>
      <c r="J703" s="77">
        <f>+IF(ISNUMBER(DATA!AE1028),DATA!AE1028,"n/a")</f>
        <v>8.0893884228339999E-2</v>
      </c>
      <c r="K703" s="86">
        <f>+IF(ISNUMBER(DATA!AN1028),DATA!AN1028,"n/a")</f>
        <v>2231126.34</v>
      </c>
      <c r="L703" s="77">
        <f>+IF(ISNUMBER(DATA!AO1028),DATA!AO1028,"n/a")</f>
        <v>0.21309693379355499</v>
      </c>
      <c r="R703" s="66"/>
      <c r="S703" s="66"/>
      <c r="T703" s="66"/>
      <c r="U703" s="66"/>
      <c r="V703" s="66"/>
      <c r="W703" s="66"/>
      <c r="X703" s="66"/>
      <c r="Y703" s="66"/>
    </row>
    <row r="704" spans="1:25" x14ac:dyDescent="0.2">
      <c r="A704" s="66" t="s">
        <v>28</v>
      </c>
      <c r="B704" s="66" t="s">
        <v>23</v>
      </c>
      <c r="C704" s="66" t="s">
        <v>25</v>
      </c>
      <c r="D704" s="66" t="s">
        <v>326</v>
      </c>
      <c r="E704" s="86">
        <f>+IF(ISNUMBER(DATA!J1029),DATA!J1029,"n/a")</f>
        <v>204130.46</v>
      </c>
      <c r="F704" s="77">
        <f>+IF(ISNUMBER(DATA!K1029),DATA!K1029,"n/a")</f>
        <v>0.27324048485197799</v>
      </c>
      <c r="G704" s="86">
        <f>+IF(ISNUMBER(DATA!T1029),DATA!T1029,"n/a")</f>
        <v>680796.37</v>
      </c>
      <c r="H704" s="77">
        <f>+IF(ISNUMBER(DATA!U1029),DATA!U1029,"n/a")</f>
        <v>0.248244820544782</v>
      </c>
      <c r="I704" s="86">
        <f>+IF(ISNUMBER(DATA!AD1029),DATA!AD1029,"n/a")</f>
        <v>1341621.2</v>
      </c>
      <c r="J704" s="77">
        <f>+IF(ISNUMBER(DATA!AE1029),DATA!AE1029,"n/a")</f>
        <v>0.64245777336683696</v>
      </c>
      <c r="K704" s="86">
        <f>+IF(ISNUMBER(DATA!AN1029),DATA!AN1029,"n/a")</f>
        <v>2445711.54</v>
      </c>
      <c r="L704" s="77">
        <f>+IF(ISNUMBER(DATA!AO1029),DATA!AO1029,"n/a")</f>
        <v>1.0811388266045501</v>
      </c>
      <c r="R704" s="66"/>
      <c r="S704" s="66"/>
      <c r="T704" s="66"/>
      <c r="U704" s="66"/>
      <c r="V704" s="66"/>
      <c r="W704" s="66"/>
      <c r="X704" s="66"/>
      <c r="Y704" s="66"/>
    </row>
    <row r="705" spans="1:25" x14ac:dyDescent="0.2">
      <c r="A705" s="66" t="s">
        <v>28</v>
      </c>
      <c r="B705" s="66" t="s">
        <v>23</v>
      </c>
      <c r="C705" s="66" t="s">
        <v>25</v>
      </c>
      <c r="D705" s="66" t="s">
        <v>327</v>
      </c>
      <c r="E705" s="86">
        <f>+IF(ISNUMBER(DATA!J1030),DATA!J1030,"n/a")</f>
        <v>1346202.1</v>
      </c>
      <c r="F705" s="77">
        <f>+IF(ISNUMBER(DATA!K1030),DATA!K1030,"n/a")</f>
        <v>0.335814088309696</v>
      </c>
      <c r="G705" s="86">
        <f>+IF(ISNUMBER(DATA!T1030),DATA!T1030,"n/a")</f>
        <v>4526794.71</v>
      </c>
      <c r="H705" s="77">
        <f>+IF(ISNUMBER(DATA!U1030),DATA!U1030,"n/a")</f>
        <v>0.40829390634142099</v>
      </c>
      <c r="I705" s="86">
        <f>+IF(ISNUMBER(DATA!AD1030),DATA!AD1030,"n/a")</f>
        <v>8611380.25</v>
      </c>
      <c r="J705" s="77">
        <f>+IF(ISNUMBER(DATA!AE1030),DATA!AE1030,"n/a")</f>
        <v>0.51419163513249599</v>
      </c>
      <c r="K705" s="86">
        <f>+IF(ISNUMBER(DATA!AN1030),DATA!AN1030,"n/a")</f>
        <v>15962999.77</v>
      </c>
      <c r="L705" s="77">
        <f>+IF(ISNUMBER(DATA!AO1030),DATA!AO1030,"n/a")</f>
        <v>0.60792610600457897</v>
      </c>
      <c r="R705" s="66"/>
      <c r="S705" s="66"/>
      <c r="T705" s="66"/>
      <c r="U705" s="66"/>
      <c r="V705" s="66"/>
      <c r="W705" s="66"/>
      <c r="X705" s="66"/>
      <c r="Y705" s="66"/>
    </row>
    <row r="706" spans="1:25" x14ac:dyDescent="0.2">
      <c r="E706" s="80"/>
      <c r="F706" s="77"/>
      <c r="G706" s="81"/>
      <c r="H706" s="77"/>
      <c r="I706" s="81"/>
      <c r="J706" s="82"/>
      <c r="K706" s="81"/>
      <c r="L706" s="77"/>
      <c r="R706" s="66"/>
      <c r="S706" s="66"/>
      <c r="T706" s="66"/>
      <c r="U706" s="66"/>
      <c r="V706" s="66"/>
      <c r="W706" s="66"/>
      <c r="X706" s="66"/>
      <c r="Y706" s="66"/>
    </row>
    <row r="707" spans="1:25" x14ac:dyDescent="0.2">
      <c r="A707" s="66" t="s">
        <v>28</v>
      </c>
      <c r="B707" s="66" t="s">
        <v>23</v>
      </c>
      <c r="C707" s="66" t="s">
        <v>10</v>
      </c>
      <c r="D707" s="66" t="s">
        <v>319</v>
      </c>
      <c r="E707" s="87">
        <f>+IF(ISNUMBER(DATA!L1022),DATA!L1022,"n/a")</f>
        <v>6.1698176482675704</v>
      </c>
      <c r="F707" s="77">
        <f>+IF(ISNUMBER(DATA!M1022),DATA!M1022,"n/a")</f>
        <v>-2.8603983371734E-3</v>
      </c>
      <c r="G707" s="87">
        <f>+IF(ISNUMBER(DATA!V1022),DATA!V1022,"n/a")</f>
        <v>6.1625975051422701</v>
      </c>
      <c r="H707" s="77">
        <f>+IF(ISNUMBER(DATA!W1022),DATA!W1022,"n/a")</f>
        <v>-7.0710170569612096E-2</v>
      </c>
      <c r="I707" s="87">
        <f>+IF(ISNUMBER(DATA!AF1022),DATA!AF1022,"n/a")</f>
        <v>6.1532490759559604</v>
      </c>
      <c r="J707" s="77">
        <f>+IF(ISNUMBER(DATA!AG1022),DATA!AG1022,"n/a")</f>
        <v>-0.147935920192689</v>
      </c>
      <c r="K707" s="87">
        <f>+IF(ISNUMBER(DATA!AP1022),DATA!AP1022,"n/a")</f>
        <v>6.2122129076059096</v>
      </c>
      <c r="L707" s="77">
        <f>+IF(ISNUMBER(DATA!AQ1022),DATA!AQ1022,"n/a")</f>
        <v>-0.17321369412461499</v>
      </c>
      <c r="R707" s="66"/>
      <c r="S707" s="66"/>
      <c r="T707" s="66"/>
      <c r="U707" s="66"/>
      <c r="V707" s="66"/>
      <c r="W707" s="66"/>
      <c r="X707" s="66"/>
      <c r="Y707" s="66"/>
    </row>
    <row r="708" spans="1:25" x14ac:dyDescent="0.2">
      <c r="A708" s="66" t="s">
        <v>28</v>
      </c>
      <c r="B708" s="66" t="s">
        <v>23</v>
      </c>
      <c r="C708" s="66" t="s">
        <v>10</v>
      </c>
      <c r="D708" s="66" t="s">
        <v>320</v>
      </c>
      <c r="E708" s="87">
        <f>+IF(ISNUMBER(DATA!L1023),DATA!L1023,"n/a")</f>
        <v>5.6608626267541702</v>
      </c>
      <c r="F708" s="77">
        <f>+IF(ISNUMBER(DATA!M1023),DATA!M1023,"n/a")</f>
        <v>4.9859851393136E-2</v>
      </c>
      <c r="G708" s="87">
        <f>+IF(ISNUMBER(DATA!V1023),DATA!V1023,"n/a")</f>
        <v>5.6086631056065004</v>
      </c>
      <c r="H708" s="77">
        <f>+IF(ISNUMBER(DATA!W1023),DATA!W1023,"n/a")</f>
        <v>5.0905548164358397E-2</v>
      </c>
      <c r="I708" s="87">
        <f>+IF(ISNUMBER(DATA!AF1023),DATA!AF1023,"n/a")</f>
        <v>5.5500925529315097</v>
      </c>
      <c r="J708" s="77">
        <f>+IF(ISNUMBER(DATA!AG1023),DATA!AG1023,"n/a")</f>
        <v>1.1590898152004699E-2</v>
      </c>
      <c r="K708" s="87">
        <f>+IF(ISNUMBER(DATA!AP1023),DATA!AP1023,"n/a")</f>
        <v>5.5564975484823602</v>
      </c>
      <c r="L708" s="77">
        <f>+IF(ISNUMBER(DATA!AQ1023),DATA!AQ1023,"n/a")</f>
        <v>-8.0341863143262804E-2</v>
      </c>
      <c r="R708" s="66"/>
      <c r="S708" s="66"/>
      <c r="T708" s="66"/>
      <c r="U708" s="66"/>
      <c r="V708" s="66"/>
      <c r="W708" s="66"/>
      <c r="X708" s="66"/>
      <c r="Y708" s="66"/>
    </row>
    <row r="709" spans="1:25" x14ac:dyDescent="0.2">
      <c r="A709" s="66" t="s">
        <v>28</v>
      </c>
      <c r="B709" s="66" t="s">
        <v>23</v>
      </c>
      <c r="C709" s="66" t="s">
        <v>10</v>
      </c>
      <c r="D709" s="66" t="s">
        <v>321</v>
      </c>
      <c r="E709" s="87">
        <f>+IF(ISNUMBER(DATA!L1024),DATA!L1024,"n/a")</f>
        <v>5.2919353130016997</v>
      </c>
      <c r="F709" s="77">
        <f>+IF(ISNUMBER(DATA!M1024),DATA!M1024,"n/a")</f>
        <v>-0.15130355701628601</v>
      </c>
      <c r="G709" s="87">
        <f>+IF(ISNUMBER(DATA!V1024),DATA!V1024,"n/a")</f>
        <v>5.1082697052936403</v>
      </c>
      <c r="H709" s="77">
        <f>+IF(ISNUMBER(DATA!W1024),DATA!W1024,"n/a")</f>
        <v>-0.199672858259971</v>
      </c>
      <c r="I709" s="87">
        <f>+IF(ISNUMBER(DATA!AF1024),DATA!AF1024,"n/a")</f>
        <v>5.1555970171581897</v>
      </c>
      <c r="J709" s="77">
        <f>+IF(ISNUMBER(DATA!AG1024),DATA!AG1024,"n/a")</f>
        <v>-0.208148819729328</v>
      </c>
      <c r="K709" s="87">
        <f>+IF(ISNUMBER(DATA!AP1024),DATA!AP1024,"n/a")</f>
        <v>5.3947426269273304</v>
      </c>
      <c r="L709" s="77">
        <f>+IF(ISNUMBER(DATA!AQ1024),DATA!AQ1024,"n/a")</f>
        <v>-0.19901302578542501</v>
      </c>
      <c r="R709" s="66"/>
      <c r="S709" s="66"/>
      <c r="T709" s="66"/>
      <c r="U709" s="66"/>
      <c r="V709" s="66"/>
      <c r="W709" s="66"/>
      <c r="X709" s="66"/>
      <c r="Y709" s="66"/>
    </row>
    <row r="710" spans="1:25" x14ac:dyDescent="0.2">
      <c r="A710" s="66" t="s">
        <v>28</v>
      </c>
      <c r="B710" s="66" t="s">
        <v>23</v>
      </c>
      <c r="C710" s="66" t="s">
        <v>10</v>
      </c>
      <c r="D710" s="66" t="s">
        <v>322</v>
      </c>
      <c r="E710" s="87">
        <f>+IF(ISNUMBER(DATA!L1025),DATA!L1025,"n/a")</f>
        <v>4.3613118078301296</v>
      </c>
      <c r="F710" s="77">
        <f>+IF(ISNUMBER(DATA!M1025),DATA!M1025,"n/a")</f>
        <v>-0.29833266720755303</v>
      </c>
      <c r="G710" s="87">
        <f>+IF(ISNUMBER(DATA!V1025),DATA!V1025,"n/a")</f>
        <v>4.0333578317356498</v>
      </c>
      <c r="H710" s="77">
        <f>+IF(ISNUMBER(DATA!W1025),DATA!W1025,"n/a")</f>
        <v>-0.36507838950969801</v>
      </c>
      <c r="I710" s="87">
        <f>+IF(ISNUMBER(DATA!AF1025),DATA!AF1025,"n/a")</f>
        <v>4.0459542164215998</v>
      </c>
      <c r="J710" s="77">
        <f>+IF(ISNUMBER(DATA!AG1025),DATA!AG1025,"n/a")</f>
        <v>-0.40075521555378202</v>
      </c>
      <c r="K710" s="87">
        <f>+IF(ISNUMBER(DATA!AP1025),DATA!AP1025,"n/a")</f>
        <v>4.3768943576664201</v>
      </c>
      <c r="L710" s="77">
        <f>+IF(ISNUMBER(DATA!AQ1025),DATA!AQ1025,"n/a")</f>
        <v>-0.35389247746386099</v>
      </c>
      <c r="R710" s="66"/>
      <c r="S710" s="66"/>
      <c r="T710" s="66"/>
      <c r="U710" s="66"/>
      <c r="V710" s="66"/>
      <c r="W710" s="66"/>
      <c r="X710" s="66"/>
      <c r="Y710" s="66"/>
    </row>
    <row r="711" spans="1:25" x14ac:dyDescent="0.2">
      <c r="A711" s="66" t="s">
        <v>28</v>
      </c>
      <c r="B711" s="66" t="s">
        <v>23</v>
      </c>
      <c r="C711" s="66" t="s">
        <v>10</v>
      </c>
      <c r="D711" s="66" t="s">
        <v>323</v>
      </c>
      <c r="E711" s="87">
        <f>+IF(ISNUMBER(DATA!L1026),DATA!L1026,"n/a")</f>
        <v>5.5330162951315298</v>
      </c>
      <c r="F711" s="77">
        <f>+IF(ISNUMBER(DATA!M1026),DATA!M1026,"n/a")</f>
        <v>-1.1989988653738201E-2</v>
      </c>
      <c r="G711" s="87">
        <f>+IF(ISNUMBER(DATA!V1026),DATA!V1026,"n/a")</f>
        <v>5.5645264436709798</v>
      </c>
      <c r="H711" s="77">
        <f>+IF(ISNUMBER(DATA!W1026),DATA!W1026,"n/a")</f>
        <v>1.15809501052239E-2</v>
      </c>
      <c r="I711" s="87">
        <f>+IF(ISNUMBER(DATA!AF1026),DATA!AF1026,"n/a")</f>
        <v>5.5335242909626299</v>
      </c>
      <c r="J711" s="77">
        <f>+IF(ISNUMBER(DATA!AG1026),DATA!AG1026,"n/a")</f>
        <v>4.07840034588985E-3</v>
      </c>
      <c r="K711" s="87">
        <f>+IF(ISNUMBER(DATA!AP1026),DATA!AP1026,"n/a")</f>
        <v>5.5897508641576703</v>
      </c>
      <c r="L711" s="77">
        <f>+IF(ISNUMBER(DATA!AQ1026),DATA!AQ1026,"n/a")</f>
        <v>-3.8308982475673499E-2</v>
      </c>
      <c r="R711" s="66"/>
      <c r="S711" s="66"/>
      <c r="T711" s="66"/>
      <c r="U711" s="66"/>
      <c r="V711" s="66"/>
      <c r="W711" s="66"/>
      <c r="X711" s="66"/>
      <c r="Y711" s="66"/>
    </row>
    <row r="712" spans="1:25" x14ac:dyDescent="0.2">
      <c r="A712" s="66" t="s">
        <v>28</v>
      </c>
      <c r="B712" s="66" t="s">
        <v>23</v>
      </c>
      <c r="C712" s="66" t="s">
        <v>10</v>
      </c>
      <c r="D712" s="66" t="s">
        <v>324</v>
      </c>
      <c r="E712" s="87">
        <f>+IF(ISNUMBER(DATA!L1027),DATA!L1027,"n/a")</f>
        <v>5.6411381010453301</v>
      </c>
      <c r="F712" s="77">
        <f>+IF(ISNUMBER(DATA!M1027),DATA!M1027,"n/a")</f>
        <v>8.2301072777224496E-2</v>
      </c>
      <c r="G712" s="87">
        <f>+IF(ISNUMBER(DATA!V1027),DATA!V1027,"n/a")</f>
        <v>5.55211285358242</v>
      </c>
      <c r="H712" s="77">
        <f>+IF(ISNUMBER(DATA!W1027),DATA!W1027,"n/a")</f>
        <v>5.4752701459855502E-2</v>
      </c>
      <c r="I712" s="87">
        <f>+IF(ISNUMBER(DATA!AF1027),DATA!AF1027,"n/a")</f>
        <v>5.5417514887249997</v>
      </c>
      <c r="J712" s="77">
        <f>+IF(ISNUMBER(DATA!AG1027),DATA!AG1027,"n/a")</f>
        <v>3.3719412426230999E-2</v>
      </c>
      <c r="K712" s="87">
        <f>+IF(ISNUMBER(DATA!AP1027),DATA!AP1027,"n/a")</f>
        <v>5.5461592136507196</v>
      </c>
      <c r="L712" s="77">
        <f>+IF(ISNUMBER(DATA!AQ1027),DATA!AQ1027,"n/a")</f>
        <v>-3.4118396917067702E-2</v>
      </c>
      <c r="R712" s="66"/>
      <c r="S712" s="66"/>
      <c r="T712" s="66"/>
      <c r="U712" s="66"/>
      <c r="V712" s="66"/>
      <c r="W712" s="66"/>
      <c r="X712" s="66"/>
      <c r="Y712" s="66"/>
    </row>
    <row r="713" spans="1:25" x14ac:dyDescent="0.2">
      <c r="A713" s="66" t="s">
        <v>28</v>
      </c>
      <c r="B713" s="66" t="s">
        <v>23</v>
      </c>
      <c r="C713" s="66" t="s">
        <v>10</v>
      </c>
      <c r="D713" s="66" t="s">
        <v>325</v>
      </c>
      <c r="E713" s="87">
        <f>+IF(ISNUMBER(DATA!L1028),DATA!L1028,"n/a")</f>
        <v>5.4714204979409304</v>
      </c>
      <c r="F713" s="77">
        <f>+IF(ISNUMBER(DATA!M1028),DATA!M1028,"n/a")</f>
        <v>1.20206812348369E-2</v>
      </c>
      <c r="G713" s="87">
        <f>+IF(ISNUMBER(DATA!V1028),DATA!V1028,"n/a")</f>
        <v>5.4234759785926698</v>
      </c>
      <c r="H713" s="77">
        <f>+IF(ISNUMBER(DATA!W1028),DATA!W1028,"n/a")</f>
        <v>1.09412253483799E-2</v>
      </c>
      <c r="I713" s="87">
        <f>+IF(ISNUMBER(DATA!AF1028),DATA!AF1028,"n/a")</f>
        <v>5.4293015613707496</v>
      </c>
      <c r="J713" s="77">
        <f>+IF(ISNUMBER(DATA!AG1028),DATA!AG1028,"n/a")</f>
        <v>6.4414075157323697E-3</v>
      </c>
      <c r="K713" s="87">
        <f>+IF(ISNUMBER(DATA!AP1028),DATA!AP1028,"n/a")</f>
        <v>5.4860334209862804</v>
      </c>
      <c r="L713" s="77">
        <f>+IF(ISNUMBER(DATA!AQ1028),DATA!AQ1028,"n/a")</f>
        <v>-4.5507241326065498E-2</v>
      </c>
      <c r="R713" s="66"/>
      <c r="S713" s="66"/>
      <c r="T713" s="66"/>
      <c r="U713" s="66"/>
      <c r="V713" s="66"/>
      <c r="W713" s="66"/>
      <c r="X713" s="66"/>
      <c r="Y713" s="66"/>
    </row>
    <row r="714" spans="1:25" x14ac:dyDescent="0.2">
      <c r="A714" s="66" t="s">
        <v>28</v>
      </c>
      <c r="B714" s="66" t="s">
        <v>23</v>
      </c>
      <c r="C714" s="66" t="s">
        <v>10</v>
      </c>
      <c r="D714" s="66" t="s">
        <v>326</v>
      </c>
      <c r="E714" s="87">
        <f>+IF(ISNUMBER(DATA!L1029),DATA!L1029,"n/a")</f>
        <v>5.3521664180002402</v>
      </c>
      <c r="F714" s="77">
        <f>+IF(ISNUMBER(DATA!M1029),DATA!M1029,"n/a")</f>
        <v>6.2265839031405201E-2</v>
      </c>
      <c r="G714" s="87">
        <f>+IF(ISNUMBER(DATA!V1029),DATA!V1029,"n/a")</f>
        <v>5.1876845979463697</v>
      </c>
      <c r="H714" s="77">
        <f>+IF(ISNUMBER(DATA!W1029),DATA!W1029,"n/a")</f>
        <v>5.6052847232157199E-2</v>
      </c>
      <c r="I714" s="87">
        <f>+IF(ISNUMBER(DATA!AF1029),DATA!AF1029,"n/a")</f>
        <v>5.2531846545172201</v>
      </c>
      <c r="J714" s="77">
        <f>+IF(ISNUMBER(DATA!AG1029),DATA!AG1029,"n/a")</f>
        <v>2.3660045232238299E-2</v>
      </c>
      <c r="K714" s="87">
        <f>+IF(ISNUMBER(DATA!AP1029),DATA!AP1029,"n/a")</f>
        <v>5.1557660867076898</v>
      </c>
      <c r="L714" s="77">
        <f>+IF(ISNUMBER(DATA!AQ1029),DATA!AQ1029,"n/a")</f>
        <v>-8.57885289718954E-2</v>
      </c>
      <c r="R714" s="66"/>
      <c r="S714" s="66"/>
      <c r="T714" s="66"/>
      <c r="U714" s="66"/>
      <c r="V714" s="66"/>
      <c r="W714" s="66"/>
      <c r="X714" s="66"/>
      <c r="Y714" s="66"/>
    </row>
    <row r="715" spans="1:25" x14ac:dyDescent="0.2">
      <c r="A715" s="66" t="s">
        <v>28</v>
      </c>
      <c r="B715" s="66" t="s">
        <v>23</v>
      </c>
      <c r="C715" s="66" t="s">
        <v>10</v>
      </c>
      <c r="D715" s="66" t="s">
        <v>327</v>
      </c>
      <c r="E715" s="87">
        <f>+IF(ISNUMBER(DATA!L1030),DATA!L1030,"n/a")</f>
        <v>5.2565836014422196</v>
      </c>
      <c r="F715" s="77">
        <f>+IF(ISNUMBER(DATA!M1030),DATA!M1030,"n/a")</f>
        <v>-6.0726125595732303E-2</v>
      </c>
      <c r="G715" s="87">
        <f>+IF(ISNUMBER(DATA!V1030),DATA!V1030,"n/a")</f>
        <v>5.1004667622252402</v>
      </c>
      <c r="H715" s="77">
        <f>+IF(ISNUMBER(DATA!W1030),DATA!W1030,"n/a")</f>
        <v>-8.8880427413239593E-2</v>
      </c>
      <c r="I715" s="87">
        <f>+IF(ISNUMBER(DATA!AF1030),DATA!AF1030,"n/a")</f>
        <v>5.1163851528369904</v>
      </c>
      <c r="J715" s="77">
        <f>+IF(ISNUMBER(DATA!AG1030),DATA!AG1030,"n/a")</f>
        <v>-0.114441281588222</v>
      </c>
      <c r="K715" s="87">
        <f>+IF(ISNUMBER(DATA!AP1030),DATA!AP1030,"n/a")</f>
        <v>5.2463748558924799</v>
      </c>
      <c r="L715" s="77">
        <f>+IF(ISNUMBER(DATA!AQ1030),DATA!AQ1030,"n/a")</f>
        <v>-0.15203560054007101</v>
      </c>
      <c r="R715" s="66"/>
      <c r="S715" s="66"/>
      <c r="T715" s="66"/>
      <c r="U715" s="66"/>
      <c r="V715" s="66"/>
      <c r="W715" s="66"/>
      <c r="X715" s="66"/>
      <c r="Y715" s="66"/>
    </row>
    <row r="716" spans="1:25" x14ac:dyDescent="0.2">
      <c r="E716" s="90"/>
      <c r="F716" s="77"/>
      <c r="G716" s="91"/>
      <c r="H716" s="77"/>
      <c r="I716" s="91"/>
      <c r="J716" s="82"/>
      <c r="K716" s="91"/>
      <c r="L716" s="77"/>
      <c r="R716" s="66"/>
      <c r="S716" s="66"/>
      <c r="T716" s="66"/>
      <c r="U716" s="66"/>
      <c r="V716" s="66"/>
      <c r="W716" s="66"/>
      <c r="X716" s="66"/>
      <c r="Y716" s="66"/>
    </row>
    <row r="717" spans="1:25" x14ac:dyDescent="0.2">
      <c r="A717" s="66" t="s">
        <v>28</v>
      </c>
      <c r="B717" s="66" t="s">
        <v>23</v>
      </c>
      <c r="C717" s="66" t="s">
        <v>26</v>
      </c>
      <c r="D717" s="66" t="s">
        <v>319</v>
      </c>
      <c r="E717" s="87">
        <f>+IF(ISNUMBER(DATA!N1022),DATA!N1022,"n/a")</f>
        <v>3.12387105296561</v>
      </c>
      <c r="F717" s="77">
        <f>+IF(ISNUMBER(DATA!O1022),DATA!O1022,"n/a")</f>
        <v>3.4796559232090699E-2</v>
      </c>
      <c r="G717" s="87">
        <f>+IF(ISNUMBER(DATA!X1022),DATA!X1022,"n/a")</f>
        <v>3.22755912859563</v>
      </c>
      <c r="H717" s="77">
        <f>+IF(ISNUMBER(DATA!Y1022),DATA!Y1022,"n/a")</f>
        <v>6.4231747251801401E-3</v>
      </c>
      <c r="I717" s="87">
        <f>+IF(ISNUMBER(DATA!AH1022),DATA!AH1022,"n/a")</f>
        <v>3.2673283351953302</v>
      </c>
      <c r="J717" s="77">
        <f>+IF(ISNUMBER(DATA!AI1022),DATA!AI1022,"n/a")</f>
        <v>-5.3230541759193499E-2</v>
      </c>
      <c r="K717" s="87">
        <f>+IF(ISNUMBER(DATA!AR1022),DATA!AR1022,"n/a")</f>
        <v>3.2172342267599499</v>
      </c>
      <c r="L717" s="77">
        <f>+IF(ISNUMBER(DATA!AS1022),DATA!AS1022,"n/a")</f>
        <v>-0.107043449530331</v>
      </c>
      <c r="R717" s="66"/>
      <c r="S717" s="66"/>
      <c r="T717" s="66"/>
      <c r="U717" s="66"/>
      <c r="V717" s="66"/>
      <c r="W717" s="66"/>
      <c r="X717" s="66"/>
      <c r="Y717" s="66"/>
    </row>
    <row r="718" spans="1:25" x14ac:dyDescent="0.2">
      <c r="A718" s="66" t="s">
        <v>28</v>
      </c>
      <c r="B718" s="66" t="s">
        <v>23</v>
      </c>
      <c r="C718" s="66" t="s">
        <v>26</v>
      </c>
      <c r="D718" s="66" t="s">
        <v>320</v>
      </c>
      <c r="E718" s="87">
        <f>+IF(ISNUMBER(DATA!N1023),DATA!N1023,"n/a")</f>
        <v>2.9526553119070602</v>
      </c>
      <c r="F718" s="77">
        <f>+IF(ISNUMBER(DATA!O1023),DATA!O1023,"n/a")</f>
        <v>7.0365585924707902E-2</v>
      </c>
      <c r="G718" s="87">
        <f>+IF(ISNUMBER(DATA!X1023),DATA!X1023,"n/a")</f>
        <v>2.9144146770371502</v>
      </c>
      <c r="H718" s="77">
        <f>+IF(ISNUMBER(DATA!Y1023),DATA!Y1023,"n/a")</f>
        <v>6.0768905458930697E-2</v>
      </c>
      <c r="I718" s="87">
        <f>+IF(ISNUMBER(DATA!AH1023),DATA!AH1023,"n/a")</f>
        <v>2.9036295051115002</v>
      </c>
      <c r="J718" s="77">
        <f>+IF(ISNUMBER(DATA!AI1023),DATA!AI1023,"n/a")</f>
        <v>2.4479924613641499E-2</v>
      </c>
      <c r="K718" s="87">
        <f>+IF(ISNUMBER(DATA!AR1023),DATA!AR1023,"n/a")</f>
        <v>2.8811322772376</v>
      </c>
      <c r="L718" s="77">
        <f>+IF(ISNUMBER(DATA!AS1023),DATA!AS1023,"n/a")</f>
        <v>-2.30215965255424E-2</v>
      </c>
      <c r="R718" s="66"/>
      <c r="S718" s="66"/>
      <c r="T718" s="66"/>
      <c r="U718" s="66"/>
      <c r="V718" s="66"/>
      <c r="W718" s="66"/>
      <c r="X718" s="66"/>
      <c r="Y718" s="66"/>
    </row>
    <row r="719" spans="1:25" x14ac:dyDescent="0.2">
      <c r="A719" s="66" t="s">
        <v>28</v>
      </c>
      <c r="B719" s="66" t="s">
        <v>23</v>
      </c>
      <c r="C719" s="66" t="s">
        <v>26</v>
      </c>
      <c r="D719" s="66" t="s">
        <v>321</v>
      </c>
      <c r="E719" s="87">
        <f>+IF(ISNUMBER(DATA!N1024),DATA!N1024,"n/a")</f>
        <v>3.0534323758903601</v>
      </c>
      <c r="F719" s="77">
        <f>+IF(ISNUMBER(DATA!O1024),DATA!O1024,"n/a")</f>
        <v>-3.82754067800474E-2</v>
      </c>
      <c r="G719" s="87">
        <f>+IF(ISNUMBER(DATA!X1024),DATA!X1024,"n/a")</f>
        <v>2.9962891578449899</v>
      </c>
      <c r="H719" s="77">
        <f>+IF(ISNUMBER(DATA!Y1024),DATA!Y1024,"n/a")</f>
        <v>-7.5527964914848603E-2</v>
      </c>
      <c r="I719" s="87">
        <f>+IF(ISNUMBER(DATA!AH1024),DATA!AH1024,"n/a")</f>
        <v>3.0025013479694498</v>
      </c>
      <c r="J719" s="77">
        <f>+IF(ISNUMBER(DATA!AI1024),DATA!AI1024,"n/a")</f>
        <v>-8.6218979214770897E-2</v>
      </c>
      <c r="K719" s="87">
        <f>+IF(ISNUMBER(DATA!AR1024),DATA!AR1024,"n/a")</f>
        <v>3.0055762239091499</v>
      </c>
      <c r="L719" s="77">
        <f>+IF(ISNUMBER(DATA!AS1024),DATA!AS1024,"n/a")</f>
        <v>-7.3117379352918496E-2</v>
      </c>
      <c r="R719" s="66"/>
      <c r="S719" s="66"/>
      <c r="T719" s="66"/>
      <c r="U719" s="66"/>
      <c r="V719" s="66"/>
      <c r="W719" s="66"/>
      <c r="X719" s="66"/>
      <c r="Y719" s="66"/>
    </row>
    <row r="720" spans="1:25" x14ac:dyDescent="0.2">
      <c r="A720" s="66" t="s">
        <v>28</v>
      </c>
      <c r="B720" s="66" t="s">
        <v>23</v>
      </c>
      <c r="C720" s="66" t="s">
        <v>26</v>
      </c>
      <c r="D720" s="66" t="s">
        <v>322</v>
      </c>
      <c r="E720" s="87">
        <f>+IF(ISNUMBER(DATA!N1025),DATA!N1025,"n/a")</f>
        <v>3.2568895570115601</v>
      </c>
      <c r="F720" s="77">
        <f>+IF(ISNUMBER(DATA!O1025),DATA!O1025,"n/a")</f>
        <v>4.4729906641992499E-3</v>
      </c>
      <c r="G720" s="87">
        <f>+IF(ISNUMBER(DATA!X1025),DATA!X1025,"n/a")</f>
        <v>3.0943339565508401</v>
      </c>
      <c r="H720" s="77">
        <f>+IF(ISNUMBER(DATA!Y1025),DATA!Y1025,"n/a")</f>
        <v>-2.3660724958308999E-2</v>
      </c>
      <c r="I720" s="87">
        <f>+IF(ISNUMBER(DATA!AH1025),DATA!AH1025,"n/a")</f>
        <v>3.0789903899255799</v>
      </c>
      <c r="J720" s="77">
        <f>+IF(ISNUMBER(DATA!AI1025),DATA!AI1025,"n/a")</f>
        <v>-3.5062590191937498E-2</v>
      </c>
      <c r="K720" s="87">
        <f>+IF(ISNUMBER(DATA!AR1025),DATA!AR1025,"n/a")</f>
        <v>3.0872523442156998</v>
      </c>
      <c r="L720" s="77">
        <f>+IF(ISNUMBER(DATA!AS1025),DATA!AS1025,"n/a")</f>
        <v>-3.3447470053615098E-2</v>
      </c>
      <c r="R720" s="66"/>
      <c r="S720" s="66"/>
      <c r="T720" s="66"/>
      <c r="U720" s="66"/>
      <c r="V720" s="66"/>
      <c r="W720" s="66"/>
      <c r="X720" s="66"/>
      <c r="Y720" s="66"/>
    </row>
    <row r="721" spans="1:25" x14ac:dyDescent="0.2">
      <c r="A721" s="66" t="s">
        <v>28</v>
      </c>
      <c r="B721" s="66" t="s">
        <v>23</v>
      </c>
      <c r="C721" s="66" t="s">
        <v>26</v>
      </c>
      <c r="D721" s="66" t="s">
        <v>323</v>
      </c>
      <c r="E721" s="87">
        <f>+IF(ISNUMBER(DATA!N1026),DATA!N1026,"n/a")</f>
        <v>3.1753283487428599</v>
      </c>
      <c r="F721" s="77">
        <f>+IF(ISNUMBER(DATA!O1026),DATA!O1026,"n/a")</f>
        <v>-1.9752781065677499E-2</v>
      </c>
      <c r="G721" s="87">
        <f>+IF(ISNUMBER(DATA!X1026),DATA!X1026,"n/a")</f>
        <v>3.2276153394820302</v>
      </c>
      <c r="H721" s="77">
        <f>+IF(ISNUMBER(DATA!Y1026),DATA!Y1026,"n/a")</f>
        <v>7.42388947369612E-3</v>
      </c>
      <c r="I721" s="87">
        <f>+IF(ISNUMBER(DATA!AH1026),DATA!AH1026,"n/a")</f>
        <v>3.2567126771972301</v>
      </c>
      <c r="J721" s="77">
        <f>+IF(ISNUMBER(DATA!AI1026),DATA!AI1026,"n/a")</f>
        <v>8.2742156138795493E-3</v>
      </c>
      <c r="K721" s="87">
        <f>+IF(ISNUMBER(DATA!AR1026),DATA!AR1026,"n/a")</f>
        <v>3.2458127221092501</v>
      </c>
      <c r="L721" s="77">
        <f>+IF(ISNUMBER(DATA!AS1026),DATA!AS1026,"n/a")</f>
        <v>-2.10771355722797E-2</v>
      </c>
      <c r="R721" s="66"/>
      <c r="S721" s="66"/>
      <c r="T721" s="66"/>
      <c r="U721" s="66"/>
      <c r="V721" s="66"/>
      <c r="W721" s="66"/>
      <c r="X721" s="66"/>
      <c r="Y721" s="66"/>
    </row>
    <row r="722" spans="1:25" x14ac:dyDescent="0.2">
      <c r="A722" s="66" t="s">
        <v>28</v>
      </c>
      <c r="B722" s="66" t="s">
        <v>23</v>
      </c>
      <c r="C722" s="66" t="s">
        <v>26</v>
      </c>
      <c r="D722" s="66" t="s">
        <v>324</v>
      </c>
      <c r="E722" s="87">
        <f>+IF(ISNUMBER(DATA!N1027),DATA!N1027,"n/a")</f>
        <v>2.95066269163874</v>
      </c>
      <c r="F722" s="77">
        <f>+IF(ISNUMBER(DATA!O1027),DATA!O1027,"n/a")</f>
        <v>6.4288068247274996E-2</v>
      </c>
      <c r="G722" s="87">
        <f>+IF(ISNUMBER(DATA!X1027),DATA!X1027,"n/a")</f>
        <v>2.9035854990711298</v>
      </c>
      <c r="H722" s="77">
        <f>+IF(ISNUMBER(DATA!Y1027),DATA!Y1027,"n/a")</f>
        <v>2.0761638347267401E-2</v>
      </c>
      <c r="I722" s="87">
        <f>+IF(ISNUMBER(DATA!AH1027),DATA!AH1027,"n/a")</f>
        <v>2.9143706029437202</v>
      </c>
      <c r="J722" s="77">
        <f>+IF(ISNUMBER(DATA!AI1027),DATA!AI1027,"n/a")</f>
        <v>4.6415680480253697E-3</v>
      </c>
      <c r="K722" s="87">
        <f>+IF(ISNUMBER(DATA!AR1027),DATA!AR1027,"n/a")</f>
        <v>2.89928724801982</v>
      </c>
      <c r="L722" s="77">
        <f>+IF(ISNUMBER(DATA!AS1027),DATA!AS1027,"n/a")</f>
        <v>-5.4184699365351703E-2</v>
      </c>
      <c r="R722" s="66"/>
      <c r="S722" s="66"/>
      <c r="T722" s="66"/>
      <c r="U722" s="66"/>
      <c r="V722" s="66"/>
      <c r="W722" s="66"/>
      <c r="X722" s="66"/>
      <c r="Y722" s="66"/>
    </row>
    <row r="723" spans="1:25" x14ac:dyDescent="0.2">
      <c r="A723" s="66" t="s">
        <v>28</v>
      </c>
      <c r="B723" s="66" t="s">
        <v>23</v>
      </c>
      <c r="C723" s="66" t="s">
        <v>26</v>
      </c>
      <c r="D723" s="66" t="s">
        <v>325</v>
      </c>
      <c r="E723" s="87">
        <f>+IF(ISNUMBER(DATA!N1028),DATA!N1028,"n/a")</f>
        <v>3.00682040050097</v>
      </c>
      <c r="F723" s="77">
        <f>+IF(ISNUMBER(DATA!O1028),DATA!O1028,"n/a")</f>
        <v>-3.2365305000805901E-2</v>
      </c>
      <c r="G723" s="87">
        <f>+IF(ISNUMBER(DATA!X1028),DATA!X1028,"n/a")</f>
        <v>3.0377574438713699</v>
      </c>
      <c r="H723" s="77">
        <f>+IF(ISNUMBER(DATA!Y1028),DATA!Y1028,"n/a")</f>
        <v>-1.11762451679522E-2</v>
      </c>
      <c r="I723" s="87">
        <f>+IF(ISNUMBER(DATA!AH1028),DATA!AH1028,"n/a")</f>
        <v>3.0520126138077202</v>
      </c>
      <c r="J723" s="77">
        <f>+IF(ISNUMBER(DATA!AI1028),DATA!AI1028,"n/a")</f>
        <v>-1.2030997771512199E-2</v>
      </c>
      <c r="K723" s="87">
        <f>+IF(ISNUMBER(DATA!AR1028),DATA!AR1028,"n/a")</f>
        <v>3.0674018083619599</v>
      </c>
      <c r="L723" s="77">
        <f>+IF(ISNUMBER(DATA!AS1028),DATA!AS1028,"n/a")</f>
        <v>-3.6523579581316502E-2</v>
      </c>
      <c r="R723" s="66"/>
      <c r="S723" s="66"/>
      <c r="T723" s="66"/>
      <c r="U723" s="66"/>
      <c r="V723" s="66"/>
      <c r="W723" s="66"/>
      <c r="X723" s="66"/>
      <c r="Y723" s="66"/>
    </row>
    <row r="724" spans="1:25" x14ac:dyDescent="0.2">
      <c r="A724" s="66" t="s">
        <v>28</v>
      </c>
      <c r="B724" s="66" t="s">
        <v>23</v>
      </c>
      <c r="C724" s="66" t="s">
        <v>26</v>
      </c>
      <c r="D724" s="66" t="s">
        <v>326</v>
      </c>
      <c r="E724" s="87">
        <f>+IF(ISNUMBER(DATA!N1029),DATA!N1029,"n/a")</f>
        <v>2.7433683341525801</v>
      </c>
      <c r="F724" s="77">
        <f>+IF(ISNUMBER(DATA!O1029),DATA!O1029,"n/a")</f>
        <v>1.73503372985346E-2</v>
      </c>
      <c r="G724" s="87">
        <f>+IF(ISNUMBER(DATA!X1029),DATA!X1029,"n/a")</f>
        <v>2.7208555621411401</v>
      </c>
      <c r="H724" s="77">
        <f>+IF(ISNUMBER(DATA!Y1029),DATA!Y1029,"n/a")</f>
        <v>2.0415690080510501E-2</v>
      </c>
      <c r="I724" s="87">
        <f>+IF(ISNUMBER(DATA!AH1029),DATA!AH1029,"n/a")</f>
        <v>2.7934023851143701</v>
      </c>
      <c r="J724" s="77">
        <f>+IF(ISNUMBER(DATA!AI1029),DATA!AI1029,"n/a")</f>
        <v>-1.55313184110633E-2</v>
      </c>
      <c r="K724" s="87">
        <f>+IF(ISNUMBER(DATA!AR1029),DATA!AR1029,"n/a")</f>
        <v>2.7345968282097601</v>
      </c>
      <c r="L724" s="77">
        <f>+IF(ISNUMBER(DATA!AS1029),DATA!AS1029,"n/a")</f>
        <v>-9.8927009002991395E-2</v>
      </c>
      <c r="R724" s="66"/>
      <c r="S724" s="66"/>
      <c r="T724" s="66"/>
      <c r="U724" s="66"/>
      <c r="V724" s="66"/>
      <c r="W724" s="66"/>
      <c r="X724" s="66"/>
      <c r="Y724" s="66"/>
    </row>
    <row r="725" spans="1:25" x14ac:dyDescent="0.2">
      <c r="A725" s="66" t="s">
        <v>28</v>
      </c>
      <c r="B725" s="66" t="s">
        <v>23</v>
      </c>
      <c r="C725" s="66" t="s">
        <v>26</v>
      </c>
      <c r="D725" s="66" t="s">
        <v>327</v>
      </c>
      <c r="E725" s="87">
        <f>+IF(ISNUMBER(DATA!N1030),DATA!N1030,"n/a")</f>
        <v>3.0252440328238999</v>
      </c>
      <c r="F725" s="77">
        <f>+IF(ISNUMBER(DATA!O1030),DATA!O1030,"n/a")</f>
        <v>1.5529251392783701E-2</v>
      </c>
      <c r="G725" s="87">
        <f>+IF(ISNUMBER(DATA!X1030),DATA!X1030,"n/a")</f>
        <v>2.9878549716693499</v>
      </c>
      <c r="H725" s="77">
        <f>+IF(ISNUMBER(DATA!Y1030),DATA!Y1030,"n/a")</f>
        <v>1.0469817391758401E-3</v>
      </c>
      <c r="I725" s="87">
        <f>+IF(ISNUMBER(DATA!AH1030),DATA!AH1030,"n/a")</f>
        <v>3.0031696045474199</v>
      </c>
      <c r="J725" s="77">
        <f>+IF(ISNUMBER(DATA!AI1030),DATA!AI1030,"n/a")</f>
        <v>-2.0320560666843498E-2</v>
      </c>
      <c r="K725" s="87">
        <f>+IF(ISNUMBER(DATA!AR1030),DATA!AR1030,"n/a")</f>
        <v>2.9905846637746301</v>
      </c>
      <c r="L725" s="77">
        <f>+IF(ISNUMBER(DATA!AS1030),DATA!AS1030,"n/a")</f>
        <v>-5.5681307088181899E-2</v>
      </c>
      <c r="R725" s="66"/>
      <c r="S725" s="66"/>
      <c r="T725" s="66"/>
      <c r="U725" s="66"/>
      <c r="V725" s="66"/>
      <c r="W725" s="66"/>
      <c r="X725" s="66"/>
      <c r="Y725" s="66"/>
    </row>
    <row r="726" spans="1:25" x14ac:dyDescent="0.2">
      <c r="E726" s="90"/>
      <c r="F726" s="77"/>
      <c r="G726" s="91"/>
      <c r="H726" s="77"/>
      <c r="I726" s="91"/>
      <c r="J726" s="82"/>
      <c r="K726" s="91"/>
      <c r="L726" s="77"/>
      <c r="R726" s="66"/>
      <c r="S726" s="66"/>
      <c r="T726" s="66"/>
      <c r="U726" s="66"/>
      <c r="V726" s="66"/>
      <c r="W726" s="66"/>
      <c r="X726" s="66"/>
      <c r="Y726" s="66"/>
    </row>
    <row r="727" spans="1:25" x14ac:dyDescent="0.2">
      <c r="A727" s="66" t="s">
        <v>28</v>
      </c>
      <c r="B727" s="66" t="s">
        <v>24</v>
      </c>
      <c r="C727" s="66" t="s">
        <v>0</v>
      </c>
      <c r="D727" s="66" t="s">
        <v>319</v>
      </c>
      <c r="E727" s="76">
        <f>+IF(ISNUMBER(DATA!F1081),DATA!F1081,"n/a")</f>
        <v>434894.26</v>
      </c>
      <c r="F727" s="77">
        <f>+IF(ISNUMBER(DATA!G1081),DATA!G1081,"n/a")</f>
        <v>-2.00552210339799E-2</v>
      </c>
      <c r="G727" s="76">
        <f>+IF(ISNUMBER(DATA!P1081),DATA!P1081,"n/a")</f>
        <v>1359648.64</v>
      </c>
      <c r="H727" s="77">
        <f>+IF(ISNUMBER(DATA!Q1081),DATA!Q1081,"n/a")</f>
        <v>-3.8970949150885399E-2</v>
      </c>
      <c r="I727" s="76">
        <f>+IF(ISNUMBER(DATA!Z1081),DATA!Z1081,"n/a")</f>
        <v>2640589.34</v>
      </c>
      <c r="J727" s="77">
        <f>+IF(ISNUMBER(DATA!AA1081),DATA!AA1081,"n/a")</f>
        <v>-2.7499046775068699E-2</v>
      </c>
      <c r="K727" s="76">
        <f>+IF(ISNUMBER(DATA!AJ1081),DATA!AJ1081,"n/a")</f>
        <v>5462026.0099999998</v>
      </c>
      <c r="L727" s="77">
        <f>+IF(ISNUMBER(DATA!AK1081),DATA!AK1081,"n/a")</f>
        <v>-3.8453059593290199E-2</v>
      </c>
      <c r="R727" s="66"/>
      <c r="S727" s="66"/>
      <c r="T727" s="66"/>
      <c r="U727" s="66"/>
      <c r="V727" s="66"/>
      <c r="W727" s="66"/>
      <c r="X727" s="66"/>
      <c r="Y727" s="66"/>
    </row>
    <row r="728" spans="1:25" x14ac:dyDescent="0.2">
      <c r="A728" s="66" t="s">
        <v>28</v>
      </c>
      <c r="B728" s="66" t="s">
        <v>24</v>
      </c>
      <c r="C728" s="66" t="s">
        <v>0</v>
      </c>
      <c r="D728" s="66" t="s">
        <v>320</v>
      </c>
      <c r="E728" s="76">
        <f>+IF(ISNUMBER(DATA!F1082),DATA!F1082,"n/a")</f>
        <v>1266536.96</v>
      </c>
      <c r="F728" s="77">
        <f>+IF(ISNUMBER(DATA!G1082),DATA!G1082,"n/a")</f>
        <v>0.55985411078840697</v>
      </c>
      <c r="G728" s="76">
        <f>+IF(ISNUMBER(DATA!P1082),DATA!P1082,"n/a")</f>
        <v>3420284.68</v>
      </c>
      <c r="H728" s="77">
        <f>+IF(ISNUMBER(DATA!Q1082),DATA!Q1082,"n/a")</f>
        <v>0.32815363908426798</v>
      </c>
      <c r="I728" s="76">
        <f>+IF(ISNUMBER(DATA!Z1082),DATA!Z1082,"n/a")</f>
        <v>6045735.1299999999</v>
      </c>
      <c r="J728" s="77">
        <f>+IF(ISNUMBER(DATA!AA1082),DATA!AA1082,"n/a")</f>
        <v>0.26722395298888701</v>
      </c>
      <c r="K728" s="76">
        <f>+IF(ISNUMBER(DATA!AJ1082),DATA!AJ1082,"n/a")</f>
        <v>12149028.32</v>
      </c>
      <c r="L728" s="77">
        <f>+IF(ISNUMBER(DATA!AK1082),DATA!AK1082,"n/a")</f>
        <v>0.32213723707693498</v>
      </c>
      <c r="R728" s="66"/>
      <c r="S728" s="66"/>
      <c r="T728" s="66"/>
      <c r="U728" s="66"/>
      <c r="V728" s="66"/>
      <c r="W728" s="66"/>
      <c r="X728" s="66"/>
      <c r="Y728" s="66"/>
    </row>
    <row r="729" spans="1:25" x14ac:dyDescent="0.2">
      <c r="A729" s="66" t="s">
        <v>28</v>
      </c>
      <c r="B729" s="66" t="s">
        <v>24</v>
      </c>
      <c r="C729" s="66" t="s">
        <v>0</v>
      </c>
      <c r="D729" s="66" t="s">
        <v>321</v>
      </c>
      <c r="E729" s="76">
        <f>+IF(ISNUMBER(DATA!F1083),DATA!F1083,"n/a")</f>
        <v>507568.58</v>
      </c>
      <c r="F729" s="77">
        <f>+IF(ISNUMBER(DATA!G1083),DATA!G1083,"n/a")</f>
        <v>6.6275207121445107E-2</v>
      </c>
      <c r="G729" s="76">
        <f>+IF(ISNUMBER(DATA!P1083),DATA!P1083,"n/a")</f>
        <v>1586560.09</v>
      </c>
      <c r="H729" s="77">
        <f>+IF(ISNUMBER(DATA!Q1083),DATA!Q1083,"n/a")</f>
        <v>6.4258422129248802E-2</v>
      </c>
      <c r="I729" s="76">
        <f>+IF(ISNUMBER(DATA!Z1083),DATA!Z1083,"n/a")</f>
        <v>2918429.09</v>
      </c>
      <c r="J729" s="77">
        <f>+IF(ISNUMBER(DATA!AA1083),DATA!AA1083,"n/a")</f>
        <v>0.101272602447708</v>
      </c>
      <c r="K729" s="76">
        <f>+IF(ISNUMBER(DATA!AJ1083),DATA!AJ1083,"n/a")</f>
        <v>6271240.46</v>
      </c>
      <c r="L729" s="77">
        <f>+IF(ISNUMBER(DATA!AK1083),DATA!AK1083,"n/a")</f>
        <v>0.18881206012405899</v>
      </c>
      <c r="R729" s="66"/>
      <c r="S729" s="66"/>
      <c r="T729" s="66"/>
      <c r="U729" s="66"/>
      <c r="V729" s="66"/>
      <c r="W729" s="66"/>
      <c r="X729" s="66"/>
      <c r="Y729" s="66"/>
    </row>
    <row r="730" spans="1:25" x14ac:dyDescent="0.2">
      <c r="A730" s="66" t="s">
        <v>28</v>
      </c>
      <c r="B730" s="66" t="s">
        <v>24</v>
      </c>
      <c r="C730" s="66" t="s">
        <v>0</v>
      </c>
      <c r="D730" s="66" t="s">
        <v>322</v>
      </c>
      <c r="E730" s="76">
        <f>+IF(ISNUMBER(DATA!F1084),DATA!F1084,"n/a")</f>
        <v>788685.06</v>
      </c>
      <c r="F730" s="77">
        <f>+IF(ISNUMBER(DATA!G1084),DATA!G1084,"n/a")</f>
        <v>-8.0584607717877704E-2</v>
      </c>
      <c r="G730" s="76">
        <f>+IF(ISNUMBER(DATA!P1084),DATA!P1084,"n/a")</f>
        <v>2316875.91</v>
      </c>
      <c r="H730" s="77">
        <f>+IF(ISNUMBER(DATA!Q1084),DATA!Q1084,"n/a")</f>
        <v>-0.106674630347939</v>
      </c>
      <c r="I730" s="76">
        <f>+IF(ISNUMBER(DATA!Z1084),DATA!Z1084,"n/a")</f>
        <v>4469506.74</v>
      </c>
      <c r="J730" s="77">
        <f>+IF(ISNUMBER(DATA!AA1084),DATA!AA1084,"n/a")</f>
        <v>-9.23094141888334E-2</v>
      </c>
      <c r="K730" s="76">
        <f>+IF(ISNUMBER(DATA!AJ1084),DATA!AJ1084,"n/a")</f>
        <v>11530227.529999999</v>
      </c>
      <c r="L730" s="77">
        <f>+IF(ISNUMBER(DATA!AK1084),DATA!AK1084,"n/a")</f>
        <v>-4.3562205050317299E-2</v>
      </c>
      <c r="R730" s="66"/>
      <c r="S730" s="66"/>
      <c r="T730" s="66"/>
      <c r="U730" s="66"/>
      <c r="V730" s="66"/>
      <c r="W730" s="66"/>
      <c r="X730" s="66"/>
      <c r="Y730" s="66"/>
    </row>
    <row r="731" spans="1:25" x14ac:dyDescent="0.2">
      <c r="A731" s="66" t="s">
        <v>28</v>
      </c>
      <c r="B731" s="66" t="s">
        <v>24</v>
      </c>
      <c r="C731" s="66" t="s">
        <v>0</v>
      </c>
      <c r="D731" s="66" t="s">
        <v>323</v>
      </c>
      <c r="E731" s="76">
        <f>+IF(ISNUMBER(DATA!F1085),DATA!F1085,"n/a")</f>
        <v>258442.49</v>
      </c>
      <c r="F731" s="77">
        <f>+IF(ISNUMBER(DATA!G1085),DATA!G1085,"n/a")</f>
        <v>6.0867529568975502E-2</v>
      </c>
      <c r="G731" s="76">
        <f>+IF(ISNUMBER(DATA!P1085),DATA!P1085,"n/a")</f>
        <v>760774.6</v>
      </c>
      <c r="H731" s="77">
        <f>+IF(ISNUMBER(DATA!Q1085),DATA!Q1085,"n/a")</f>
        <v>5.8966791440291395E-4</v>
      </c>
      <c r="I731" s="76">
        <f>+IF(ISNUMBER(DATA!Z1085),DATA!Z1085,"n/a")</f>
        <v>1390986.18</v>
      </c>
      <c r="J731" s="77">
        <f>+IF(ISNUMBER(DATA!AA1085),DATA!AA1085,"n/a")</f>
        <v>1.12976925579244E-3</v>
      </c>
      <c r="K731" s="76">
        <f>+IF(ISNUMBER(DATA!AJ1085),DATA!AJ1085,"n/a")</f>
        <v>3090095.78</v>
      </c>
      <c r="L731" s="77">
        <f>+IF(ISNUMBER(DATA!AK1085),DATA!AK1085,"n/a")</f>
        <v>0.102743790243392</v>
      </c>
      <c r="R731" s="66"/>
      <c r="S731" s="66"/>
      <c r="T731" s="66"/>
      <c r="U731" s="66"/>
      <c r="V731" s="66"/>
      <c r="W731" s="66"/>
      <c r="X731" s="66"/>
      <c r="Y731" s="66"/>
    </row>
    <row r="732" spans="1:25" x14ac:dyDescent="0.2">
      <c r="A732" s="66" t="s">
        <v>28</v>
      </c>
      <c r="B732" s="66" t="s">
        <v>24</v>
      </c>
      <c r="C732" s="66" t="s">
        <v>0</v>
      </c>
      <c r="D732" s="66" t="s">
        <v>324</v>
      </c>
      <c r="E732" s="76">
        <f>+IF(ISNUMBER(DATA!F1086),DATA!F1086,"n/a")</f>
        <v>384545.88</v>
      </c>
      <c r="F732" s="77">
        <f>+IF(ISNUMBER(DATA!G1086),DATA!G1086,"n/a")</f>
        <v>-4.6153932967072002E-3</v>
      </c>
      <c r="G732" s="76">
        <f>+IF(ISNUMBER(DATA!P1086),DATA!P1086,"n/a")</f>
        <v>1237842.6100000001</v>
      </c>
      <c r="H732" s="77">
        <f>+IF(ISNUMBER(DATA!Q1086),DATA!Q1086,"n/a")</f>
        <v>-2.8008771522331499E-2</v>
      </c>
      <c r="I732" s="76">
        <f>+IF(ISNUMBER(DATA!Z1086),DATA!Z1086,"n/a")</f>
        <v>2278246.58</v>
      </c>
      <c r="J732" s="77">
        <f>+IF(ISNUMBER(DATA!AA1086),DATA!AA1086,"n/a")</f>
        <v>-6.6124284014260799E-3</v>
      </c>
      <c r="K732" s="76">
        <f>+IF(ISNUMBER(DATA!AJ1086),DATA!AJ1086,"n/a")</f>
        <v>4699941.04</v>
      </c>
      <c r="L732" s="77">
        <f>+IF(ISNUMBER(DATA!AK1086),DATA!AK1086,"n/a")</f>
        <v>0.16956767923773</v>
      </c>
      <c r="R732" s="66"/>
      <c r="S732" s="66"/>
      <c r="T732" s="66"/>
      <c r="U732" s="66"/>
      <c r="V732" s="66"/>
      <c r="W732" s="66"/>
      <c r="X732" s="66"/>
      <c r="Y732" s="66"/>
    </row>
    <row r="733" spans="1:25" x14ac:dyDescent="0.2">
      <c r="A733" s="66" t="s">
        <v>28</v>
      </c>
      <c r="B733" s="66" t="s">
        <v>24</v>
      </c>
      <c r="C733" s="66" t="s">
        <v>0</v>
      </c>
      <c r="D733" s="66" t="s">
        <v>325</v>
      </c>
      <c r="E733" s="76">
        <f>+IF(ISNUMBER(DATA!F1087),DATA!F1087,"n/a")</f>
        <v>564316.47</v>
      </c>
      <c r="F733" s="77">
        <f>+IF(ISNUMBER(DATA!G1087),DATA!G1087,"n/a")</f>
        <v>4.7935260103756303E-2</v>
      </c>
      <c r="G733" s="76">
        <f>+IF(ISNUMBER(DATA!P1087),DATA!P1087,"n/a")</f>
        <v>1889142.98</v>
      </c>
      <c r="H733" s="77">
        <f>+IF(ISNUMBER(DATA!Q1087),DATA!Q1087,"n/a")</f>
        <v>5.52020961240373E-2</v>
      </c>
      <c r="I733" s="76">
        <f>+IF(ISNUMBER(DATA!Z1087),DATA!Z1087,"n/a")</f>
        <v>3466853.93</v>
      </c>
      <c r="J733" s="77">
        <f>+IF(ISNUMBER(DATA!AA1087),DATA!AA1087,"n/a")</f>
        <v>6.1398927681070498E-2</v>
      </c>
      <c r="K733" s="76">
        <f>+IF(ISNUMBER(DATA!AJ1087),DATA!AJ1087,"n/a")</f>
        <v>7162550.1299999999</v>
      </c>
      <c r="L733" s="77">
        <f>+IF(ISNUMBER(DATA!AK1087),DATA!AK1087,"n/a")</f>
        <v>8.4641781125708707E-2</v>
      </c>
      <c r="R733" s="66"/>
      <c r="S733" s="66"/>
      <c r="T733" s="66"/>
      <c r="U733" s="66"/>
      <c r="V733" s="66"/>
      <c r="W733" s="66"/>
      <c r="X733" s="66"/>
      <c r="Y733" s="66"/>
    </row>
    <row r="734" spans="1:25" x14ac:dyDescent="0.2">
      <c r="A734" s="66" t="s">
        <v>28</v>
      </c>
      <c r="B734" s="66" t="s">
        <v>24</v>
      </c>
      <c r="C734" s="66" t="s">
        <v>0</v>
      </c>
      <c r="D734" s="66" t="s">
        <v>326</v>
      </c>
      <c r="E734" s="76">
        <f>+IF(ISNUMBER(DATA!F1088),DATA!F1088,"n/a")</f>
        <v>592222.76</v>
      </c>
      <c r="F734" s="77">
        <f>+IF(ISNUMBER(DATA!G1088),DATA!G1088,"n/a")</f>
        <v>0.14543114996152201</v>
      </c>
      <c r="G734" s="76">
        <f>+IF(ISNUMBER(DATA!P1088),DATA!P1088,"n/a")</f>
        <v>1877814.42</v>
      </c>
      <c r="H734" s="77">
        <f>+IF(ISNUMBER(DATA!Q1088),DATA!Q1088,"n/a")</f>
        <v>0.119771472009157</v>
      </c>
      <c r="I734" s="76">
        <f>+IF(ISNUMBER(DATA!Z1088),DATA!Z1088,"n/a")</f>
        <v>3600864.87</v>
      </c>
      <c r="J734" s="77">
        <f>+IF(ISNUMBER(DATA!AA1088),DATA!AA1088,"n/a")</f>
        <v>0.18586359543452299</v>
      </c>
      <c r="K734" s="76">
        <f>+IF(ISNUMBER(DATA!AJ1088),DATA!AJ1088,"n/a")</f>
        <v>7222426.7599999998</v>
      </c>
      <c r="L734" s="77">
        <f>+IF(ISNUMBER(DATA!AK1088),DATA!AK1088,"n/a")</f>
        <v>0.24939634775212499</v>
      </c>
      <c r="R734" s="66"/>
      <c r="S734" s="66"/>
      <c r="T734" s="66"/>
      <c r="U734" s="66"/>
      <c r="V734" s="66"/>
      <c r="W734" s="66"/>
      <c r="X734" s="66"/>
      <c r="Y734" s="66"/>
    </row>
    <row r="735" spans="1:25" x14ac:dyDescent="0.2">
      <c r="A735" s="66" t="s">
        <v>28</v>
      </c>
      <c r="B735" s="66" t="s">
        <v>24</v>
      </c>
      <c r="C735" s="66" t="s">
        <v>0</v>
      </c>
      <c r="D735" s="66" t="s">
        <v>327</v>
      </c>
      <c r="E735" s="76">
        <f>+IF(ISNUMBER(DATA!F1089),DATA!F1089,"n/a")</f>
        <v>4797212.3600000003</v>
      </c>
      <c r="F735" s="77">
        <f>+IF(ISNUMBER(DATA!G1089),DATA!G1089,"n/a")</f>
        <v>0.122138700467834</v>
      </c>
      <c r="G735" s="76">
        <f>+IF(ISNUMBER(DATA!P1089),DATA!P1089,"n/a")</f>
        <v>14448943.75</v>
      </c>
      <c r="H735" s="77">
        <f>+IF(ISNUMBER(DATA!Q1089),DATA!Q1089,"n/a")</f>
        <v>6.4345754467294305E-2</v>
      </c>
      <c r="I735" s="76">
        <f>+IF(ISNUMBER(DATA!Z1089),DATA!Z1089,"n/a")</f>
        <v>26811211.59</v>
      </c>
      <c r="J735" s="77">
        <f>+IF(ISNUMBER(DATA!AA1089),DATA!AA1089,"n/a")</f>
        <v>7.0486226378710604E-2</v>
      </c>
      <c r="K735" s="76">
        <f>+IF(ISNUMBER(DATA!AJ1089),DATA!AJ1089,"n/a")</f>
        <v>57587535.600000001</v>
      </c>
      <c r="L735" s="77">
        <f>+IF(ISNUMBER(DATA!AK1089),DATA!AK1089,"n/a")</f>
        <v>0.120269997626957</v>
      </c>
      <c r="R735" s="66"/>
      <c r="S735" s="66"/>
      <c r="T735" s="66"/>
      <c r="U735" s="66"/>
      <c r="V735" s="66"/>
      <c r="W735" s="66"/>
      <c r="X735" s="66"/>
      <c r="Y735" s="66"/>
    </row>
    <row r="736" spans="1:25" x14ac:dyDescent="0.2">
      <c r="E736" s="80"/>
      <c r="F736" s="77"/>
      <c r="G736" s="81"/>
      <c r="H736" s="77"/>
      <c r="I736" s="81"/>
      <c r="J736" s="82"/>
      <c r="K736" s="81"/>
      <c r="L736" s="77"/>
      <c r="R736" s="66"/>
      <c r="S736" s="66"/>
      <c r="T736" s="66"/>
      <c r="U736" s="66"/>
      <c r="V736" s="66"/>
      <c r="W736" s="66"/>
      <c r="X736" s="66"/>
      <c r="Y736" s="66"/>
    </row>
    <row r="737" spans="1:25" x14ac:dyDescent="0.2">
      <c r="A737" s="66" t="s">
        <v>28</v>
      </c>
      <c r="B737" s="66" t="s">
        <v>24</v>
      </c>
      <c r="C737" s="66" t="s">
        <v>9</v>
      </c>
      <c r="D737" s="66" t="s">
        <v>319</v>
      </c>
      <c r="E737" s="86">
        <f>+IF(ISNUMBER(DATA!H1081),DATA!H1081,"n/a")</f>
        <v>69889.19</v>
      </c>
      <c r="F737" s="77">
        <f>+IF(ISNUMBER(DATA!I1081),DATA!I1081,"n/a")</f>
        <v>-2.80859844453018E-2</v>
      </c>
      <c r="G737" s="86">
        <f>+IF(ISNUMBER(DATA!R1081),DATA!R1081,"n/a")</f>
        <v>217272.36</v>
      </c>
      <c r="H737" s="77">
        <f>+IF(ISNUMBER(DATA!S1081),DATA!S1081,"n/a")</f>
        <v>-5.6173549237171397E-2</v>
      </c>
      <c r="I737" s="86">
        <f>+IF(ISNUMBER(DATA!AB1081),DATA!AB1081,"n/a")</f>
        <v>419457.85</v>
      </c>
      <c r="J737" s="77">
        <f>+IF(ISNUMBER(DATA!AC1081),DATA!AC1081,"n/a")</f>
        <v>-8.4165623685948598E-2</v>
      </c>
      <c r="K737" s="86">
        <f>+IF(ISNUMBER(DATA!AL1081),DATA!AL1081,"n/a")</f>
        <v>877515.44</v>
      </c>
      <c r="L737" s="77">
        <f>+IF(ISNUMBER(DATA!AM1081),DATA!AM1081,"n/a")</f>
        <v>-0.150293787410926</v>
      </c>
      <c r="R737" s="66"/>
      <c r="S737" s="66"/>
      <c r="T737" s="66"/>
      <c r="U737" s="66"/>
      <c r="V737" s="66"/>
      <c r="W737" s="66"/>
      <c r="X737" s="66"/>
      <c r="Y737" s="66"/>
    </row>
    <row r="738" spans="1:25" x14ac:dyDescent="0.2">
      <c r="A738" s="66" t="s">
        <v>28</v>
      </c>
      <c r="B738" s="66" t="s">
        <v>24</v>
      </c>
      <c r="C738" s="66" t="s">
        <v>9</v>
      </c>
      <c r="D738" s="66" t="s">
        <v>320</v>
      </c>
      <c r="E738" s="86">
        <f>+IF(ISNUMBER(DATA!H1082),DATA!H1082,"n/a")</f>
        <v>335257.27</v>
      </c>
      <c r="F738" s="77">
        <f>+IF(ISNUMBER(DATA!I1082),DATA!I1082,"n/a")</f>
        <v>0.63513451097857399</v>
      </c>
      <c r="G738" s="86">
        <f>+IF(ISNUMBER(DATA!R1082),DATA!R1082,"n/a")</f>
        <v>1037424.17</v>
      </c>
      <c r="H738" s="77">
        <f>+IF(ISNUMBER(DATA!S1082),DATA!S1082,"n/a")</f>
        <v>0.399277404841406</v>
      </c>
      <c r="I738" s="86">
        <f>+IF(ISNUMBER(DATA!AB1082),DATA!AB1082,"n/a")</f>
        <v>1784155.41</v>
      </c>
      <c r="J738" s="77">
        <f>+IF(ISNUMBER(DATA!AC1082),DATA!AC1082,"n/a")</f>
        <v>0.34453981748602702</v>
      </c>
      <c r="K738" s="86">
        <f>+IF(ISNUMBER(DATA!AL1082),DATA!AL1082,"n/a")</f>
        <v>3441474.99</v>
      </c>
      <c r="L738" s="77">
        <f>+IF(ISNUMBER(DATA!AM1082),DATA!AM1082,"n/a")</f>
        <v>0.25565197635000703</v>
      </c>
      <c r="R738" s="66"/>
      <c r="S738" s="66"/>
      <c r="T738" s="66"/>
      <c r="U738" s="66"/>
      <c r="V738" s="66"/>
      <c r="W738" s="66"/>
      <c r="X738" s="66"/>
      <c r="Y738" s="66"/>
    </row>
    <row r="739" spans="1:25" x14ac:dyDescent="0.2">
      <c r="A739" s="66" t="s">
        <v>28</v>
      </c>
      <c r="B739" s="66" t="s">
        <v>24</v>
      </c>
      <c r="C739" s="66" t="s">
        <v>9</v>
      </c>
      <c r="D739" s="66" t="s">
        <v>321</v>
      </c>
      <c r="E739" s="86">
        <f>+IF(ISNUMBER(DATA!H1083),DATA!H1083,"n/a")</f>
        <v>91252.25</v>
      </c>
      <c r="F739" s="77">
        <f>+IF(ISNUMBER(DATA!I1083),DATA!I1083,"n/a")</f>
        <v>0.15054522521005001</v>
      </c>
      <c r="G739" s="86">
        <f>+IF(ISNUMBER(DATA!R1083),DATA!R1083,"n/a")</f>
        <v>295478.83</v>
      </c>
      <c r="H739" s="77">
        <f>+IF(ISNUMBER(DATA!S1083),DATA!S1083,"n/a")</f>
        <v>0.159932693174722</v>
      </c>
      <c r="I739" s="86">
        <f>+IF(ISNUMBER(DATA!AB1083),DATA!AB1083,"n/a")</f>
        <v>544124.41</v>
      </c>
      <c r="J739" s="77">
        <f>+IF(ISNUMBER(DATA!AC1083),DATA!AC1083,"n/a")</f>
        <v>0.195884526385807</v>
      </c>
      <c r="K739" s="86">
        <f>+IF(ISNUMBER(DATA!AL1083),DATA!AL1083,"n/a")</f>
        <v>1103105.51</v>
      </c>
      <c r="L739" s="77">
        <f>+IF(ISNUMBER(DATA!AM1083),DATA!AM1083,"n/a")</f>
        <v>0.23082228950792899</v>
      </c>
      <c r="R739" s="66"/>
      <c r="S739" s="66"/>
      <c r="T739" s="66"/>
      <c r="U739" s="66"/>
      <c r="V739" s="66"/>
      <c r="W739" s="66"/>
      <c r="X739" s="66"/>
      <c r="Y739" s="66"/>
    </row>
    <row r="740" spans="1:25" x14ac:dyDescent="0.2">
      <c r="A740" s="66" t="s">
        <v>28</v>
      </c>
      <c r="B740" s="66" t="s">
        <v>24</v>
      </c>
      <c r="C740" s="66" t="s">
        <v>9</v>
      </c>
      <c r="D740" s="66" t="s">
        <v>322</v>
      </c>
      <c r="E740" s="86">
        <f>+IF(ISNUMBER(DATA!H1084),DATA!H1084,"n/a")</f>
        <v>189173.63</v>
      </c>
      <c r="F740" s="77">
        <f>+IF(ISNUMBER(DATA!I1084),DATA!I1084,"n/a")</f>
        <v>-0.141464057751398</v>
      </c>
      <c r="G740" s="86">
        <f>+IF(ISNUMBER(DATA!R1084),DATA!R1084,"n/a")</f>
        <v>598346.86</v>
      </c>
      <c r="H740" s="77">
        <f>+IF(ISNUMBER(DATA!S1084),DATA!S1084,"n/a")</f>
        <v>-8.1452142515101994E-2</v>
      </c>
      <c r="I740" s="86">
        <f>+IF(ISNUMBER(DATA!AB1084),DATA!AB1084,"n/a")</f>
        <v>1170137.95</v>
      </c>
      <c r="J740" s="77">
        <f>+IF(ISNUMBER(DATA!AC1084),DATA!AC1084,"n/a")</f>
        <v>-3.2749209733542103E-2</v>
      </c>
      <c r="K740" s="86">
        <f>+IF(ISNUMBER(DATA!AL1084),DATA!AL1084,"n/a")</f>
        <v>2974797.44</v>
      </c>
      <c r="L740" s="77">
        <f>+IF(ISNUMBER(DATA!AM1084),DATA!AM1084,"n/a")</f>
        <v>1.0057702023581E-2</v>
      </c>
      <c r="R740" s="66"/>
      <c r="S740" s="66"/>
      <c r="T740" s="66"/>
      <c r="U740" s="66"/>
      <c r="V740" s="66"/>
      <c r="W740" s="66"/>
      <c r="X740" s="66"/>
      <c r="Y740" s="66"/>
    </row>
    <row r="741" spans="1:25" x14ac:dyDescent="0.2">
      <c r="A741" s="66" t="s">
        <v>28</v>
      </c>
      <c r="B741" s="66" t="s">
        <v>24</v>
      </c>
      <c r="C741" s="66" t="s">
        <v>9</v>
      </c>
      <c r="D741" s="66" t="s">
        <v>323</v>
      </c>
      <c r="E741" s="86">
        <f>+IF(ISNUMBER(DATA!H1085),DATA!H1085,"n/a")</f>
        <v>35806.82</v>
      </c>
      <c r="F741" s="77">
        <f>+IF(ISNUMBER(DATA!I1085),DATA!I1085,"n/a")</f>
        <v>-4.7518700190459902E-2</v>
      </c>
      <c r="G741" s="86">
        <f>+IF(ISNUMBER(DATA!R1085),DATA!R1085,"n/a")</f>
        <v>106268.09</v>
      </c>
      <c r="H741" s="77">
        <f>+IF(ISNUMBER(DATA!S1085),DATA!S1085,"n/a")</f>
        <v>-9.4023036287131004E-2</v>
      </c>
      <c r="I741" s="86">
        <f>+IF(ISNUMBER(DATA!AB1085),DATA!AB1085,"n/a")</f>
        <v>198891.44</v>
      </c>
      <c r="J741" s="77">
        <f>+IF(ISNUMBER(DATA!AC1085),DATA!AC1085,"n/a")</f>
        <v>-6.3810618576688904E-2</v>
      </c>
      <c r="K741" s="86">
        <f>+IF(ISNUMBER(DATA!AL1085),DATA!AL1085,"n/a")</f>
        <v>449712.91</v>
      </c>
      <c r="L741" s="77">
        <f>+IF(ISNUMBER(DATA!AM1085),DATA!AM1085,"n/a")</f>
        <v>3.7448102266146498E-2</v>
      </c>
      <c r="R741" s="66"/>
      <c r="S741" s="66"/>
      <c r="T741" s="66"/>
      <c r="U741" s="66"/>
      <c r="V741" s="66"/>
      <c r="W741" s="66"/>
      <c r="X741" s="66"/>
      <c r="Y741" s="66"/>
    </row>
    <row r="742" spans="1:25" x14ac:dyDescent="0.2">
      <c r="A742" s="66" t="s">
        <v>28</v>
      </c>
      <c r="B742" s="66" t="s">
        <v>24</v>
      </c>
      <c r="C742" s="66" t="s">
        <v>9</v>
      </c>
      <c r="D742" s="66" t="s">
        <v>324</v>
      </c>
      <c r="E742" s="86">
        <f>+IF(ISNUMBER(DATA!H1086),DATA!H1086,"n/a")</f>
        <v>76598.31</v>
      </c>
      <c r="F742" s="77">
        <f>+IF(ISNUMBER(DATA!I1086),DATA!I1086,"n/a")</f>
        <v>-1.9228393758727799E-3</v>
      </c>
      <c r="G742" s="86">
        <f>+IF(ISNUMBER(DATA!R1086),DATA!R1086,"n/a")</f>
        <v>245470.61</v>
      </c>
      <c r="H742" s="77">
        <f>+IF(ISNUMBER(DATA!S1086),DATA!S1086,"n/a")</f>
        <v>-1.1662928251827E-2</v>
      </c>
      <c r="I742" s="86">
        <f>+IF(ISNUMBER(DATA!AB1086),DATA!AB1086,"n/a")</f>
        <v>452967.42</v>
      </c>
      <c r="J742" s="77">
        <f>+IF(ISNUMBER(DATA!AC1086),DATA!AC1086,"n/a")</f>
        <v>8.5595911070127399E-4</v>
      </c>
      <c r="K742" s="86">
        <f>+IF(ISNUMBER(DATA!AL1086),DATA!AL1086,"n/a")</f>
        <v>929816.31</v>
      </c>
      <c r="L742" s="77">
        <f>+IF(ISNUMBER(DATA!AM1086),DATA!AM1086,"n/a")</f>
        <v>0.15600142069560299</v>
      </c>
      <c r="R742" s="66"/>
      <c r="S742" s="66"/>
      <c r="T742" s="66"/>
      <c r="U742" s="66"/>
      <c r="V742" s="66"/>
      <c r="W742" s="66"/>
      <c r="X742" s="66"/>
      <c r="Y742" s="66"/>
    </row>
    <row r="743" spans="1:25" x14ac:dyDescent="0.2">
      <c r="A743" s="66" t="s">
        <v>28</v>
      </c>
      <c r="B743" s="66" t="s">
        <v>24</v>
      </c>
      <c r="C743" s="66" t="s">
        <v>9</v>
      </c>
      <c r="D743" s="66" t="s">
        <v>325</v>
      </c>
      <c r="E743" s="86">
        <f>+IF(ISNUMBER(DATA!H1087),DATA!H1087,"n/a")</f>
        <v>84718.51</v>
      </c>
      <c r="F743" s="77">
        <f>+IF(ISNUMBER(DATA!I1087),DATA!I1087,"n/a")</f>
        <v>0.111149715236646</v>
      </c>
      <c r="G743" s="86">
        <f>+IF(ISNUMBER(DATA!R1087),DATA!R1087,"n/a")</f>
        <v>289573.7</v>
      </c>
      <c r="H743" s="77">
        <f>+IF(ISNUMBER(DATA!S1087),DATA!S1087,"n/a")</f>
        <v>0.16704215440072301</v>
      </c>
      <c r="I743" s="86">
        <f>+IF(ISNUMBER(DATA!AB1087),DATA!AB1087,"n/a")</f>
        <v>529651.29</v>
      </c>
      <c r="J743" s="77">
        <f>+IF(ISNUMBER(DATA!AC1087),DATA!AC1087,"n/a")</f>
        <v>0.18272533866246601</v>
      </c>
      <c r="K743" s="86">
        <f>+IF(ISNUMBER(DATA!AL1087),DATA!AL1087,"n/a")</f>
        <v>1057123.92</v>
      </c>
      <c r="L743" s="77">
        <f>+IF(ISNUMBER(DATA!AM1087),DATA!AM1087,"n/a")</f>
        <v>0.22785542404446399</v>
      </c>
      <c r="R743" s="66"/>
      <c r="S743" s="66"/>
      <c r="T743" s="66"/>
      <c r="U743" s="66"/>
      <c r="V743" s="66"/>
      <c r="W743" s="66"/>
      <c r="X743" s="66"/>
      <c r="Y743" s="66"/>
    </row>
    <row r="744" spans="1:25" x14ac:dyDescent="0.2">
      <c r="A744" s="66" t="s">
        <v>28</v>
      </c>
      <c r="B744" s="66" t="s">
        <v>24</v>
      </c>
      <c r="C744" s="66" t="s">
        <v>9</v>
      </c>
      <c r="D744" s="66" t="s">
        <v>326</v>
      </c>
      <c r="E744" s="86">
        <f>+IF(ISNUMBER(DATA!H1088),DATA!H1088,"n/a")</f>
        <v>140077.71</v>
      </c>
      <c r="F744" s="77">
        <f>+IF(ISNUMBER(DATA!I1088),DATA!I1088,"n/a")</f>
        <v>9.3973107720860205E-2</v>
      </c>
      <c r="G744" s="86">
        <f>+IF(ISNUMBER(DATA!R1088),DATA!R1088,"n/a")</f>
        <v>443174.53</v>
      </c>
      <c r="H744" s="77">
        <f>+IF(ISNUMBER(DATA!S1088),DATA!S1088,"n/a")</f>
        <v>8.7112814919322296E-2</v>
      </c>
      <c r="I744" s="86">
        <f>+IF(ISNUMBER(DATA!AB1088),DATA!AB1088,"n/a")</f>
        <v>838332.39</v>
      </c>
      <c r="J744" s="77">
        <f>+IF(ISNUMBER(DATA!AC1088),DATA!AC1088,"n/a")</f>
        <v>0.10689135045958099</v>
      </c>
      <c r="K744" s="86">
        <f>+IF(ISNUMBER(DATA!AL1088),DATA!AL1088,"n/a")</f>
        <v>1674613.35</v>
      </c>
      <c r="L744" s="77">
        <f>+IF(ISNUMBER(DATA!AM1088),DATA!AM1088,"n/a")</f>
        <v>9.3566733241620195E-2</v>
      </c>
      <c r="R744" s="66"/>
      <c r="S744" s="66"/>
      <c r="T744" s="66"/>
      <c r="U744" s="66"/>
      <c r="V744" s="66"/>
      <c r="W744" s="66"/>
      <c r="X744" s="66"/>
      <c r="Y744" s="66"/>
    </row>
    <row r="745" spans="1:25" x14ac:dyDescent="0.2">
      <c r="A745" s="66" t="s">
        <v>28</v>
      </c>
      <c r="B745" s="66" t="s">
        <v>24</v>
      </c>
      <c r="C745" s="66" t="s">
        <v>9</v>
      </c>
      <c r="D745" s="66" t="s">
        <v>327</v>
      </c>
      <c r="E745" s="86">
        <f>+IF(ISNUMBER(DATA!H1089),DATA!H1089,"n/a")</f>
        <v>1022773.65</v>
      </c>
      <c r="F745" s="77">
        <f>+IF(ISNUMBER(DATA!I1089),DATA!I1089,"n/a")</f>
        <v>0.14247433005273799</v>
      </c>
      <c r="G745" s="86">
        <f>+IF(ISNUMBER(DATA!R1089),DATA!R1089,"n/a")</f>
        <v>3233009.08</v>
      </c>
      <c r="H745" s="77">
        <f>+IF(ISNUMBER(DATA!S1089),DATA!S1089,"n/a")</f>
        <v>0.11513895318396</v>
      </c>
      <c r="I745" s="86">
        <f>+IF(ISNUMBER(DATA!AB1089),DATA!AB1089,"n/a")</f>
        <v>5937717.7000000002</v>
      </c>
      <c r="J745" s="77">
        <f>+IF(ISNUMBER(DATA!AC1089),DATA!AC1089,"n/a")</f>
        <v>0.11612304510391699</v>
      </c>
      <c r="K745" s="86">
        <f>+IF(ISNUMBER(DATA!AL1089),DATA!AL1089,"n/a")</f>
        <v>12508158.470000001</v>
      </c>
      <c r="L745" s="77">
        <f>+IF(ISNUMBER(DATA!AM1089),DATA!AM1089,"n/a")</f>
        <v>0.112328160182154</v>
      </c>
      <c r="R745" s="66"/>
      <c r="S745" s="66"/>
      <c r="T745" s="66"/>
      <c r="U745" s="66"/>
      <c r="V745" s="66"/>
      <c r="W745" s="66"/>
      <c r="X745" s="66"/>
      <c r="Y745" s="66"/>
    </row>
    <row r="746" spans="1:25" x14ac:dyDescent="0.2">
      <c r="E746" s="80"/>
      <c r="F746" s="77"/>
      <c r="G746" s="81"/>
      <c r="H746" s="77"/>
      <c r="I746" s="81"/>
      <c r="J746" s="82"/>
      <c r="K746" s="81"/>
      <c r="L746" s="77"/>
      <c r="R746" s="66"/>
      <c r="S746" s="66"/>
      <c r="T746" s="66"/>
      <c r="U746" s="66"/>
      <c r="V746" s="66"/>
      <c r="W746" s="66"/>
      <c r="X746" s="66"/>
      <c r="Y746" s="66"/>
    </row>
    <row r="747" spans="1:25" x14ac:dyDescent="0.2">
      <c r="A747" s="66" t="s">
        <v>28</v>
      </c>
      <c r="B747" s="66" t="s">
        <v>24</v>
      </c>
      <c r="C747" s="66" t="s">
        <v>25</v>
      </c>
      <c r="D747" s="66" t="s">
        <v>319</v>
      </c>
      <c r="E747" s="86">
        <f>+IF(ISNUMBER(DATA!J1081),DATA!J1081,"n/a")</f>
        <v>139480.48000000001</v>
      </c>
      <c r="F747" s="77">
        <f>+IF(ISNUMBER(DATA!K1081),DATA!K1081,"n/a")</f>
        <v>-2.48423833866377E-2</v>
      </c>
      <c r="G747" s="86">
        <f>+IF(ISNUMBER(DATA!T1081),DATA!T1081,"n/a")</f>
        <v>433501.81</v>
      </c>
      <c r="H747" s="77">
        <f>+IF(ISNUMBER(DATA!U1081),DATA!U1081,"n/a")</f>
        <v>-5.1294321303496503E-2</v>
      </c>
      <c r="I747" s="86">
        <f>+IF(ISNUMBER(DATA!AD1081),DATA!AD1081,"n/a")</f>
        <v>836416.03</v>
      </c>
      <c r="J747" s="77">
        <f>+IF(ISNUMBER(DATA!AE1081),DATA!AE1081,"n/a")</f>
        <v>-7.4786717758168406E-2</v>
      </c>
      <c r="K747" s="86">
        <f>+IF(ISNUMBER(DATA!AN1081),DATA!AN1081,"n/a")</f>
        <v>1747792.19</v>
      </c>
      <c r="L747" s="77">
        <f>+IF(ISNUMBER(DATA!AO1081),DATA!AO1081,"n/a")</f>
        <v>-0.13469769379270199</v>
      </c>
      <c r="R747" s="66"/>
      <c r="S747" s="66"/>
      <c r="T747" s="66"/>
      <c r="U747" s="66"/>
      <c r="V747" s="66"/>
      <c r="W747" s="66"/>
      <c r="X747" s="66"/>
      <c r="Y747" s="66"/>
    </row>
    <row r="748" spans="1:25" x14ac:dyDescent="0.2">
      <c r="A748" s="66" t="s">
        <v>28</v>
      </c>
      <c r="B748" s="66" t="s">
        <v>24</v>
      </c>
      <c r="C748" s="66" t="s">
        <v>25</v>
      </c>
      <c r="D748" s="66" t="s">
        <v>320</v>
      </c>
      <c r="E748" s="86">
        <f>+IF(ISNUMBER(DATA!J1082),DATA!J1082,"n/a")</f>
        <v>568046.69999999995</v>
      </c>
      <c r="F748" s="77">
        <f>+IF(ISNUMBER(DATA!K1082),DATA!K1082,"n/a")</f>
        <v>0.59937466213172297</v>
      </c>
      <c r="G748" s="86">
        <f>+IF(ISNUMBER(DATA!T1082),DATA!T1082,"n/a")</f>
        <v>1743783.61</v>
      </c>
      <c r="H748" s="77">
        <f>+IF(ISNUMBER(DATA!U1082),DATA!U1082,"n/a")</f>
        <v>0.37029826623971601</v>
      </c>
      <c r="I748" s="86">
        <f>+IF(ISNUMBER(DATA!AD1082),DATA!AD1082,"n/a")</f>
        <v>3013808.16</v>
      </c>
      <c r="J748" s="77">
        <f>+IF(ISNUMBER(DATA!AE1082),DATA!AE1082,"n/a")</f>
        <v>0.32218820054331998</v>
      </c>
      <c r="K748" s="86">
        <f>+IF(ISNUMBER(DATA!AN1082),DATA!AN1082,"n/a")</f>
        <v>5882928.1399999997</v>
      </c>
      <c r="L748" s="77">
        <f>+IF(ISNUMBER(DATA!AO1082),DATA!AO1082,"n/a")</f>
        <v>0.24472383726213601</v>
      </c>
      <c r="R748" s="66"/>
      <c r="S748" s="66"/>
      <c r="T748" s="66"/>
      <c r="U748" s="66"/>
      <c r="V748" s="66"/>
      <c r="W748" s="66"/>
      <c r="X748" s="66"/>
      <c r="Y748" s="66"/>
    </row>
    <row r="749" spans="1:25" x14ac:dyDescent="0.2">
      <c r="A749" s="66" t="s">
        <v>28</v>
      </c>
      <c r="B749" s="66" t="s">
        <v>24</v>
      </c>
      <c r="C749" s="66" t="s">
        <v>25</v>
      </c>
      <c r="D749" s="66" t="s">
        <v>321</v>
      </c>
      <c r="E749" s="86">
        <f>+IF(ISNUMBER(DATA!J1083),DATA!J1083,"n/a")</f>
        <v>154313.04</v>
      </c>
      <c r="F749" s="77">
        <f>+IF(ISNUMBER(DATA!K1083),DATA!K1083,"n/a")</f>
        <v>5.6724824306095899E-2</v>
      </c>
      <c r="G749" s="86">
        <f>+IF(ISNUMBER(DATA!T1083),DATA!T1083,"n/a")</f>
        <v>491211.22</v>
      </c>
      <c r="H749" s="77">
        <f>+IF(ISNUMBER(DATA!U1083),DATA!U1083,"n/a")</f>
        <v>4.4372152240043101E-2</v>
      </c>
      <c r="I749" s="86">
        <f>+IF(ISNUMBER(DATA!AD1083),DATA!AD1083,"n/a")</f>
        <v>903956.19</v>
      </c>
      <c r="J749" s="77">
        <f>+IF(ISNUMBER(DATA!AE1083),DATA!AE1083,"n/a")</f>
        <v>7.5845550554284297E-2</v>
      </c>
      <c r="K749" s="86">
        <f>+IF(ISNUMBER(DATA!AN1083),DATA!AN1083,"n/a")</f>
        <v>1935324.31</v>
      </c>
      <c r="L749" s="77">
        <f>+IF(ISNUMBER(DATA!AO1083),DATA!AO1083,"n/a")</f>
        <v>0.14708354959298001</v>
      </c>
      <c r="R749" s="66"/>
      <c r="S749" s="66"/>
      <c r="T749" s="66"/>
      <c r="U749" s="66"/>
      <c r="V749" s="66"/>
      <c r="W749" s="66"/>
      <c r="X749" s="66"/>
      <c r="Y749" s="66"/>
    </row>
    <row r="750" spans="1:25" x14ac:dyDescent="0.2">
      <c r="A750" s="66" t="s">
        <v>28</v>
      </c>
      <c r="B750" s="66" t="s">
        <v>24</v>
      </c>
      <c r="C750" s="66" t="s">
        <v>25</v>
      </c>
      <c r="D750" s="66" t="s">
        <v>322</v>
      </c>
      <c r="E750" s="86">
        <f>+IF(ISNUMBER(DATA!J1084),DATA!J1084,"n/a")</f>
        <v>235487.98</v>
      </c>
      <c r="F750" s="77">
        <f>+IF(ISNUMBER(DATA!K1084),DATA!K1084,"n/a")</f>
        <v>-9.8706131396063698E-2</v>
      </c>
      <c r="G750" s="86">
        <f>+IF(ISNUMBER(DATA!T1084),DATA!T1084,"n/a")</f>
        <v>703462</v>
      </c>
      <c r="H750" s="77">
        <f>+IF(ISNUMBER(DATA!U1084),DATA!U1084,"n/a")</f>
        <v>-0.10224987059129401</v>
      </c>
      <c r="I750" s="86">
        <f>+IF(ISNUMBER(DATA!AD1084),DATA!AD1084,"n/a")</f>
        <v>1366362.85</v>
      </c>
      <c r="J750" s="77">
        <f>+IF(ISNUMBER(DATA!AE1084),DATA!AE1084,"n/a")</f>
        <v>-7.6751066508542395E-2</v>
      </c>
      <c r="K750" s="86">
        <f>+IF(ISNUMBER(DATA!AN1084),DATA!AN1084,"n/a")</f>
        <v>3480708.65</v>
      </c>
      <c r="L750" s="77">
        <f>+IF(ISNUMBER(DATA!AO1084),DATA!AO1084,"n/a")</f>
        <v>-4.8784077867254097E-2</v>
      </c>
      <c r="R750" s="66"/>
      <c r="S750" s="66"/>
      <c r="T750" s="66"/>
      <c r="U750" s="66"/>
      <c r="V750" s="66"/>
      <c r="W750" s="66"/>
      <c r="X750" s="66"/>
      <c r="Y750" s="66"/>
    </row>
    <row r="751" spans="1:25" x14ac:dyDescent="0.2">
      <c r="A751" s="66" t="s">
        <v>28</v>
      </c>
      <c r="B751" s="66" t="s">
        <v>24</v>
      </c>
      <c r="C751" s="66" t="s">
        <v>25</v>
      </c>
      <c r="D751" s="66" t="s">
        <v>323</v>
      </c>
      <c r="E751" s="86">
        <f>+IF(ISNUMBER(DATA!J1085),DATA!J1085,"n/a")</f>
        <v>76153.33</v>
      </c>
      <c r="F751" s="77">
        <f>+IF(ISNUMBER(DATA!K1085),DATA!K1085,"n/a")</f>
        <v>-1.28541125693759E-2</v>
      </c>
      <c r="G751" s="86">
        <f>+IF(ISNUMBER(DATA!T1085),DATA!T1085,"n/a")</f>
        <v>223396.14</v>
      </c>
      <c r="H751" s="77">
        <f>+IF(ISNUMBER(DATA!U1085),DATA!U1085,"n/a")</f>
        <v>-8.7339298059463402E-2</v>
      </c>
      <c r="I751" s="86">
        <f>+IF(ISNUMBER(DATA!AD1085),DATA!AD1085,"n/a")</f>
        <v>412781.62</v>
      </c>
      <c r="J751" s="77">
        <f>+IF(ISNUMBER(DATA!AE1085),DATA!AE1085,"n/a")</f>
        <v>-6.6134258046376307E-2</v>
      </c>
      <c r="K751" s="86">
        <f>+IF(ISNUMBER(DATA!AN1085),DATA!AN1085,"n/a")</f>
        <v>932642.18</v>
      </c>
      <c r="L751" s="77">
        <f>+IF(ISNUMBER(DATA!AO1085),DATA!AO1085,"n/a")</f>
        <v>2.7614791148447601E-2</v>
      </c>
      <c r="R751" s="66"/>
      <c r="S751" s="66"/>
      <c r="T751" s="66"/>
      <c r="U751" s="66"/>
      <c r="V751" s="66"/>
      <c r="W751" s="66"/>
      <c r="X751" s="66"/>
      <c r="Y751" s="66"/>
    </row>
    <row r="752" spans="1:25" x14ac:dyDescent="0.2">
      <c r="A752" s="66" t="s">
        <v>28</v>
      </c>
      <c r="B752" s="66" t="s">
        <v>24</v>
      </c>
      <c r="C752" s="66" t="s">
        <v>25</v>
      </c>
      <c r="D752" s="66" t="s">
        <v>324</v>
      </c>
      <c r="E752" s="86">
        <f>+IF(ISNUMBER(DATA!J1086),DATA!J1086,"n/a")</f>
        <v>111115.41</v>
      </c>
      <c r="F752" s="77">
        <f>+IF(ISNUMBER(DATA!K1086),DATA!K1086,"n/a")</f>
        <v>-3.32130948308174E-2</v>
      </c>
      <c r="G752" s="86">
        <f>+IF(ISNUMBER(DATA!T1086),DATA!T1086,"n/a")</f>
        <v>362436.54</v>
      </c>
      <c r="H752" s="77">
        <f>+IF(ISNUMBER(DATA!U1086),DATA!U1086,"n/a")</f>
        <v>-4.6353769450060298E-2</v>
      </c>
      <c r="I752" s="86">
        <f>+IF(ISNUMBER(DATA!AD1086),DATA!AD1086,"n/a")</f>
        <v>666357.29</v>
      </c>
      <c r="J752" s="77">
        <f>+IF(ISNUMBER(DATA!AE1086),DATA!AE1086,"n/a")</f>
        <v>-2.61253646107431E-2</v>
      </c>
      <c r="K752" s="86">
        <f>+IF(ISNUMBER(DATA!AN1086),DATA!AN1086,"n/a")</f>
        <v>1380042.72</v>
      </c>
      <c r="L752" s="77">
        <f>+IF(ISNUMBER(DATA!AO1086),DATA!AO1086,"n/a")</f>
        <v>0.13210394151279201</v>
      </c>
      <c r="R752" s="66"/>
      <c r="S752" s="66"/>
      <c r="T752" s="66"/>
      <c r="U752" s="66"/>
      <c r="V752" s="66"/>
      <c r="W752" s="66"/>
      <c r="X752" s="66"/>
      <c r="Y752" s="66"/>
    </row>
    <row r="753" spans="1:25" x14ac:dyDescent="0.2">
      <c r="A753" s="66" t="s">
        <v>28</v>
      </c>
      <c r="B753" s="66" t="s">
        <v>24</v>
      </c>
      <c r="C753" s="66" t="s">
        <v>25</v>
      </c>
      <c r="D753" s="66" t="s">
        <v>325</v>
      </c>
      <c r="E753" s="86">
        <f>+IF(ISNUMBER(DATA!J1087),DATA!J1087,"n/a")</f>
        <v>158347.89000000001</v>
      </c>
      <c r="F753" s="77">
        <f>+IF(ISNUMBER(DATA!K1087),DATA!K1087,"n/a")</f>
        <v>1.4071412968362699E-2</v>
      </c>
      <c r="G753" s="86">
        <f>+IF(ISNUMBER(DATA!T1087),DATA!T1087,"n/a")</f>
        <v>543556.84</v>
      </c>
      <c r="H753" s="77">
        <f>+IF(ISNUMBER(DATA!U1087),DATA!U1087,"n/a")</f>
        <v>1.5361551679328501E-2</v>
      </c>
      <c r="I753" s="86">
        <f>+IF(ISNUMBER(DATA!AD1087),DATA!AD1087,"n/a")</f>
        <v>992924</v>
      </c>
      <c r="J753" s="77">
        <f>+IF(ISNUMBER(DATA!AE1087),DATA!AE1087,"n/a")</f>
        <v>1.9337407278751401E-2</v>
      </c>
      <c r="K753" s="86">
        <f>+IF(ISNUMBER(DATA!AN1087),DATA!AN1087,"n/a")</f>
        <v>2044691.68</v>
      </c>
      <c r="L753" s="77">
        <f>+IF(ISNUMBER(DATA!AO1087),DATA!AO1087,"n/a")</f>
        <v>5.3193932407987199E-2</v>
      </c>
      <c r="R753" s="66"/>
      <c r="S753" s="66"/>
      <c r="T753" s="66"/>
      <c r="U753" s="66"/>
      <c r="V753" s="66"/>
      <c r="W753" s="66"/>
      <c r="X753" s="66"/>
      <c r="Y753" s="66"/>
    </row>
    <row r="754" spans="1:25" x14ac:dyDescent="0.2">
      <c r="A754" s="66" t="s">
        <v>28</v>
      </c>
      <c r="B754" s="66" t="s">
        <v>24</v>
      </c>
      <c r="C754" s="66" t="s">
        <v>25</v>
      </c>
      <c r="D754" s="66" t="s">
        <v>326</v>
      </c>
      <c r="E754" s="86">
        <f>+IF(ISNUMBER(DATA!J1088),DATA!J1088,"n/a")</f>
        <v>174889.68</v>
      </c>
      <c r="F754" s="77">
        <f>+IF(ISNUMBER(DATA!K1088),DATA!K1088,"n/a")</f>
        <v>0.11571153614283</v>
      </c>
      <c r="G754" s="86">
        <f>+IF(ISNUMBER(DATA!T1088),DATA!T1088,"n/a")</f>
        <v>552885.77</v>
      </c>
      <c r="H754" s="77">
        <f>+IF(ISNUMBER(DATA!U1088),DATA!U1088,"n/a")</f>
        <v>8.5602372356510303E-2</v>
      </c>
      <c r="I754" s="86">
        <f>+IF(ISNUMBER(DATA!AD1088),DATA!AD1088,"n/a")</f>
        <v>1057051.04</v>
      </c>
      <c r="J754" s="77">
        <f>+IF(ISNUMBER(DATA!AE1088),DATA!AE1088,"n/a")</f>
        <v>0.13340762352560101</v>
      </c>
      <c r="K754" s="86">
        <f>+IF(ISNUMBER(DATA!AN1088),DATA!AN1088,"n/a")</f>
        <v>2142827.2799999998</v>
      </c>
      <c r="L754" s="77">
        <f>+IF(ISNUMBER(DATA!AO1088),DATA!AO1088,"n/a")</f>
        <v>0.18870486030088701</v>
      </c>
      <c r="R754" s="66"/>
      <c r="S754" s="66"/>
      <c r="T754" s="66"/>
      <c r="U754" s="66"/>
      <c r="V754" s="66"/>
      <c r="W754" s="66"/>
      <c r="X754" s="66"/>
      <c r="Y754" s="66"/>
    </row>
    <row r="755" spans="1:25" x14ac:dyDescent="0.2">
      <c r="A755" s="66" t="s">
        <v>28</v>
      </c>
      <c r="B755" s="66" t="s">
        <v>24</v>
      </c>
      <c r="C755" s="66" t="s">
        <v>25</v>
      </c>
      <c r="D755" s="66" t="s">
        <v>327</v>
      </c>
      <c r="E755" s="86">
        <f>+IF(ISNUMBER(DATA!J1089),DATA!J1089,"n/a")</f>
        <v>1617834.63</v>
      </c>
      <c r="F755" s="77">
        <f>+IF(ISNUMBER(DATA!K1089),DATA!K1089,"n/a")</f>
        <v>0.147002745976964</v>
      </c>
      <c r="G755" s="86">
        <f>+IF(ISNUMBER(DATA!T1089),DATA!T1089,"n/a")</f>
        <v>5054233.9800000004</v>
      </c>
      <c r="H755" s="77">
        <f>+IF(ISNUMBER(DATA!U1089),DATA!U1089,"n/a")</f>
        <v>8.6260883662538201E-2</v>
      </c>
      <c r="I755" s="86">
        <f>+IF(ISNUMBER(DATA!AD1089),DATA!AD1089,"n/a")</f>
        <v>9249657.2100000009</v>
      </c>
      <c r="J755" s="77">
        <f>+IF(ISNUMBER(DATA!AE1089),DATA!AE1089,"n/a")</f>
        <v>8.3532069753248298E-2</v>
      </c>
      <c r="K755" s="86">
        <f>+IF(ISNUMBER(DATA!AN1089),DATA!AN1089,"n/a")</f>
        <v>19546957.379999999</v>
      </c>
      <c r="L755" s="77">
        <f>+IF(ISNUMBER(DATA!AO1089),DATA!AO1089,"n/a")</f>
        <v>8.8166284925834101E-2</v>
      </c>
      <c r="R755" s="66"/>
      <c r="S755" s="66"/>
      <c r="T755" s="66"/>
      <c r="U755" s="66"/>
      <c r="V755" s="66"/>
      <c r="W755" s="66"/>
      <c r="X755" s="66"/>
      <c r="Y755" s="66"/>
    </row>
    <row r="756" spans="1:25" x14ac:dyDescent="0.2">
      <c r="E756" s="80"/>
      <c r="F756" s="77"/>
      <c r="G756" s="81"/>
      <c r="H756" s="77"/>
      <c r="I756" s="81"/>
      <c r="J756" s="82"/>
      <c r="K756" s="81"/>
      <c r="L756" s="77"/>
      <c r="R756" s="66"/>
      <c r="S756" s="66"/>
      <c r="T756" s="66"/>
      <c r="U756" s="66"/>
      <c r="V756" s="66"/>
      <c r="W756" s="66"/>
      <c r="X756" s="66"/>
      <c r="Y756" s="66"/>
    </row>
    <row r="757" spans="1:25" x14ac:dyDescent="0.2">
      <c r="A757" s="66" t="s">
        <v>28</v>
      </c>
      <c r="B757" s="66" t="s">
        <v>24</v>
      </c>
      <c r="C757" s="66" t="s">
        <v>10</v>
      </c>
      <c r="D757" s="66" t="s">
        <v>319</v>
      </c>
      <c r="E757" s="87">
        <f>+IF(ISNUMBER(DATA!L1081),DATA!L1081,"n/a")</f>
        <v>6.2226255591172297</v>
      </c>
      <c r="F757" s="77">
        <f>+IF(ISNUMBER(DATA!M1081),DATA!M1081,"n/a")</f>
        <v>8.2628332165150704E-3</v>
      </c>
      <c r="G757" s="87">
        <f>+IF(ISNUMBER(DATA!V1081),DATA!V1081,"n/a")</f>
        <v>6.2578076659175599</v>
      </c>
      <c r="H757" s="77">
        <f>+IF(ISNUMBER(DATA!W1081),DATA!W1081,"n/a")</f>
        <v>1.8226444143817199E-2</v>
      </c>
      <c r="I757" s="87">
        <f>+IF(ISNUMBER(DATA!AF1081),DATA!AF1081,"n/a")</f>
        <v>6.2952435864533198</v>
      </c>
      <c r="J757" s="77">
        <f>+IF(ISNUMBER(DATA!AG1081),DATA!AG1081,"n/a")</f>
        <v>6.1874262832265901E-2</v>
      </c>
      <c r="K757" s="87">
        <f>+IF(ISNUMBER(DATA!AP1081),DATA!AP1081,"n/a")</f>
        <v>6.22442154408132</v>
      </c>
      <c r="L757" s="77">
        <f>+IF(ISNUMBER(DATA!AQ1081),DATA!AQ1081,"n/a")</f>
        <v>0.13162281993543901</v>
      </c>
      <c r="R757" s="66"/>
      <c r="S757" s="66"/>
      <c r="T757" s="66"/>
      <c r="U757" s="66"/>
      <c r="V757" s="66"/>
      <c r="W757" s="66"/>
      <c r="X757" s="66"/>
      <c r="Y757" s="66"/>
    </row>
    <row r="758" spans="1:25" x14ac:dyDescent="0.2">
      <c r="A758" s="66" t="s">
        <v>28</v>
      </c>
      <c r="B758" s="66" t="s">
        <v>24</v>
      </c>
      <c r="C758" s="66" t="s">
        <v>10</v>
      </c>
      <c r="D758" s="66" t="s">
        <v>320</v>
      </c>
      <c r="E758" s="87">
        <f>+IF(ISNUMBER(DATA!L1082),DATA!L1082,"n/a")</f>
        <v>3.7778061009683701</v>
      </c>
      <c r="F758" s="77">
        <f>+IF(ISNUMBER(DATA!M1082),DATA!M1082,"n/a")</f>
        <v>-4.6039270582769701E-2</v>
      </c>
      <c r="G758" s="87">
        <f>+IF(ISNUMBER(DATA!V1082),DATA!V1082,"n/a")</f>
        <v>3.2969009002364</v>
      </c>
      <c r="H758" s="77">
        <f>+IF(ISNUMBER(DATA!W1082),DATA!W1082,"n/a")</f>
        <v>-5.08289246371409E-2</v>
      </c>
      <c r="I758" s="87">
        <f>+IF(ISNUMBER(DATA!AF1082),DATA!AF1082,"n/a")</f>
        <v>3.3885697939284301</v>
      </c>
      <c r="J758" s="77">
        <f>+IF(ISNUMBER(DATA!AG1082),DATA!AG1082,"n/a")</f>
        <v>-5.75035885822281E-2</v>
      </c>
      <c r="K758" s="87">
        <f>+IF(ISNUMBER(DATA!AP1082),DATA!AP1082,"n/a")</f>
        <v>3.5301806217688099</v>
      </c>
      <c r="L758" s="77">
        <f>+IF(ISNUMBER(DATA!AQ1082),DATA!AQ1082,"n/a")</f>
        <v>5.2948796305955899E-2</v>
      </c>
      <c r="R758" s="66"/>
      <c r="S758" s="66"/>
      <c r="T758" s="66"/>
      <c r="U758" s="66"/>
      <c r="V758" s="66"/>
      <c r="W758" s="66"/>
      <c r="X758" s="66"/>
      <c r="Y758" s="66"/>
    </row>
    <row r="759" spans="1:25" x14ac:dyDescent="0.2">
      <c r="A759" s="66" t="s">
        <v>28</v>
      </c>
      <c r="B759" s="66" t="s">
        <v>24</v>
      </c>
      <c r="C759" s="66" t="s">
        <v>10</v>
      </c>
      <c r="D759" s="66" t="s">
        <v>321</v>
      </c>
      <c r="E759" s="87">
        <f>+IF(ISNUMBER(DATA!L1083),DATA!L1083,"n/a")</f>
        <v>5.5622582456870902</v>
      </c>
      <c r="F759" s="77">
        <f>+IF(ISNUMBER(DATA!M1083),DATA!M1083,"n/a")</f>
        <v>-7.3243551180893304E-2</v>
      </c>
      <c r="G759" s="87">
        <f>+IF(ISNUMBER(DATA!V1083),DATA!V1083,"n/a")</f>
        <v>5.3694543531257404</v>
      </c>
      <c r="H759" s="77">
        <f>+IF(ISNUMBER(DATA!W1083),DATA!W1083,"n/a")</f>
        <v>-8.2482605765351796E-2</v>
      </c>
      <c r="I759" s="87">
        <f>+IF(ISNUMBER(DATA!AF1083),DATA!AF1083,"n/a")</f>
        <v>5.3635327442854503</v>
      </c>
      <c r="J759" s="77">
        <f>+IF(ISNUMBER(DATA!AG1083),DATA!AG1083,"n/a")</f>
        <v>-7.9114598316640902E-2</v>
      </c>
      <c r="K759" s="87">
        <f>+IF(ISNUMBER(DATA!AP1083),DATA!AP1083,"n/a")</f>
        <v>5.6850776314225797</v>
      </c>
      <c r="L759" s="77">
        <f>+IF(ISNUMBER(DATA!AQ1083),DATA!AQ1083,"n/a")</f>
        <v>-3.4131839943088299E-2</v>
      </c>
      <c r="R759" s="66"/>
      <c r="S759" s="66"/>
      <c r="T759" s="66"/>
      <c r="U759" s="66"/>
      <c r="V759" s="66"/>
      <c r="W759" s="66"/>
      <c r="X759" s="66"/>
      <c r="Y759" s="66"/>
    </row>
    <row r="760" spans="1:25" x14ac:dyDescent="0.2">
      <c r="A760" s="66" t="s">
        <v>28</v>
      </c>
      <c r="B760" s="66" t="s">
        <v>24</v>
      </c>
      <c r="C760" s="66" t="s">
        <v>10</v>
      </c>
      <c r="D760" s="66" t="s">
        <v>322</v>
      </c>
      <c r="E760" s="87">
        <f>+IF(ISNUMBER(DATA!L1084),DATA!L1084,"n/a")</f>
        <v>4.1691067618673898</v>
      </c>
      <c r="F760" s="77">
        <f>+IF(ISNUMBER(DATA!M1084),DATA!M1084,"n/a")</f>
        <v>7.0910776168636697E-2</v>
      </c>
      <c r="G760" s="87">
        <f>+IF(ISNUMBER(DATA!V1084),DATA!V1084,"n/a")</f>
        <v>3.8721284674244001</v>
      </c>
      <c r="H760" s="77">
        <f>+IF(ISNUMBER(DATA!W1084),DATA!W1084,"n/a")</f>
        <v>-2.7459089504491701E-2</v>
      </c>
      <c r="I760" s="87">
        <f>+IF(ISNUMBER(DATA!AF1084),DATA!AF1084,"n/a")</f>
        <v>3.8196408722578399</v>
      </c>
      <c r="J760" s="77">
        <f>+IF(ISNUMBER(DATA!AG1084),DATA!AG1084,"n/a")</f>
        <v>-6.1576795857549597E-2</v>
      </c>
      <c r="K760" s="87">
        <f>+IF(ISNUMBER(DATA!AP1084),DATA!AP1084,"n/a")</f>
        <v>3.8759706375167502</v>
      </c>
      <c r="L760" s="77">
        <f>+IF(ISNUMBER(DATA!AQ1084),DATA!AQ1084,"n/a")</f>
        <v>-5.3085984064548598E-2</v>
      </c>
      <c r="R760" s="66"/>
      <c r="S760" s="66"/>
      <c r="T760" s="66"/>
      <c r="U760" s="66"/>
      <c r="V760" s="66"/>
      <c r="W760" s="66"/>
      <c r="X760" s="66"/>
      <c r="Y760" s="66"/>
    </row>
    <row r="761" spans="1:25" x14ac:dyDescent="0.2">
      <c r="A761" s="66" t="s">
        <v>28</v>
      </c>
      <c r="B761" s="66" t="s">
        <v>24</v>
      </c>
      <c r="C761" s="66" t="s">
        <v>10</v>
      </c>
      <c r="D761" s="66" t="s">
        <v>323</v>
      </c>
      <c r="E761" s="87">
        <f>+IF(ISNUMBER(DATA!L1085),DATA!L1085,"n/a")</f>
        <v>7.2176889765692698</v>
      </c>
      <c r="F761" s="77">
        <f>+IF(ISNUMBER(DATA!M1085),DATA!M1085,"n/a")</f>
        <v>0.113793551412619</v>
      </c>
      <c r="G761" s="87">
        <f>+IF(ISNUMBER(DATA!V1085),DATA!V1085,"n/a")</f>
        <v>7.1590126443413098</v>
      </c>
      <c r="H761" s="77">
        <f>+IF(ISNUMBER(DATA!W1085),DATA!W1085,"n/a")</f>
        <v>0.104431688653311</v>
      </c>
      <c r="I761" s="87">
        <f>+IF(ISNUMBER(DATA!AF1085),DATA!AF1085,"n/a")</f>
        <v>6.9936955557262799</v>
      </c>
      <c r="J761" s="77">
        <f>+IF(ISNUMBER(DATA!AG1085),DATA!AG1085,"n/a")</f>
        <v>6.9366721222313896E-2</v>
      </c>
      <c r="K761" s="87">
        <f>+IF(ISNUMBER(DATA!AP1085),DATA!AP1085,"n/a")</f>
        <v>6.8712632243535099</v>
      </c>
      <c r="L761" s="77">
        <f>+IF(ISNUMBER(DATA!AQ1085),DATA!AQ1085,"n/a")</f>
        <v>6.2938751186316297E-2</v>
      </c>
      <c r="R761" s="66"/>
      <c r="S761" s="66"/>
      <c r="T761" s="66"/>
      <c r="U761" s="66"/>
      <c r="V761" s="66"/>
      <c r="W761" s="66"/>
      <c r="X761" s="66"/>
      <c r="Y761" s="66"/>
    </row>
    <row r="762" spans="1:25" x14ac:dyDescent="0.2">
      <c r="A762" s="66" t="s">
        <v>28</v>
      </c>
      <c r="B762" s="66" t="s">
        <v>24</v>
      </c>
      <c r="C762" s="66" t="s">
        <v>10</v>
      </c>
      <c r="D762" s="66" t="s">
        <v>324</v>
      </c>
      <c r="E762" s="87">
        <f>+IF(ISNUMBER(DATA!L1086),DATA!L1086,"n/a")</f>
        <v>5.0202919620550404</v>
      </c>
      <c r="F762" s="77">
        <f>+IF(ISNUMBER(DATA!M1086),DATA!M1086,"n/a")</f>
        <v>-2.6977412439241899E-3</v>
      </c>
      <c r="G762" s="87">
        <f>+IF(ISNUMBER(DATA!V1086),DATA!V1086,"n/a")</f>
        <v>5.0427324476848803</v>
      </c>
      <c r="H762" s="77">
        <f>+IF(ISNUMBER(DATA!W1086),DATA!W1086,"n/a")</f>
        <v>-1.65387333307166E-2</v>
      </c>
      <c r="I762" s="87">
        <f>+IF(ISNUMBER(DATA!AF1086),DATA!AF1086,"n/a")</f>
        <v>5.0296036302125202</v>
      </c>
      <c r="J762" s="77">
        <f>+IF(ISNUMBER(DATA!AG1086),DATA!AG1086,"n/a")</f>
        <v>-7.4620003449480596E-3</v>
      </c>
      <c r="K762" s="87">
        <f>+IF(ISNUMBER(DATA!AP1086),DATA!AP1086,"n/a")</f>
        <v>5.0546984274775699</v>
      </c>
      <c r="L762" s="77">
        <f>+IF(ISNUMBER(DATA!AQ1086),DATA!AQ1086,"n/a")</f>
        <v>1.17355033473606E-2</v>
      </c>
      <c r="R762" s="66"/>
      <c r="S762" s="66"/>
      <c r="T762" s="66"/>
      <c r="U762" s="66"/>
      <c r="V762" s="66"/>
      <c r="W762" s="66"/>
      <c r="X762" s="66"/>
      <c r="Y762" s="66"/>
    </row>
    <row r="763" spans="1:25" x14ac:dyDescent="0.2">
      <c r="A763" s="66" t="s">
        <v>28</v>
      </c>
      <c r="B763" s="66" t="s">
        <v>24</v>
      </c>
      <c r="C763" s="66" t="s">
        <v>10</v>
      </c>
      <c r="D763" s="66" t="s">
        <v>325</v>
      </c>
      <c r="E763" s="87">
        <f>+IF(ISNUMBER(DATA!L1087),DATA!L1087,"n/a")</f>
        <v>6.6610764282799604</v>
      </c>
      <c r="F763" s="77">
        <f>+IF(ISNUMBER(DATA!M1087),DATA!M1087,"n/a")</f>
        <v>-5.6891033013878503E-2</v>
      </c>
      <c r="G763" s="87">
        <f>+IF(ISNUMBER(DATA!V1087),DATA!V1087,"n/a")</f>
        <v>6.5238762359979496</v>
      </c>
      <c r="H763" s="77">
        <f>+IF(ISNUMBER(DATA!W1087),DATA!W1087,"n/a")</f>
        <v>-9.5832063867577699E-2</v>
      </c>
      <c r="I763" s="87">
        <f>+IF(ISNUMBER(DATA!AF1087),DATA!AF1087,"n/a")</f>
        <v>6.5455404252862301</v>
      </c>
      <c r="J763" s="77">
        <f>+IF(ISNUMBER(DATA!AG1087),DATA!AG1087,"n/a")</f>
        <v>-0.10258206788619401</v>
      </c>
      <c r="K763" s="87">
        <f>+IF(ISNUMBER(DATA!AP1087),DATA!AP1087,"n/a")</f>
        <v>6.7755066312377101</v>
      </c>
      <c r="L763" s="77">
        <f>+IF(ISNUMBER(DATA!AQ1087),DATA!AQ1087,"n/a")</f>
        <v>-0.116637219752648</v>
      </c>
      <c r="R763" s="66"/>
      <c r="S763" s="66"/>
      <c r="T763" s="66"/>
      <c r="U763" s="66"/>
      <c r="V763" s="66"/>
      <c r="W763" s="66"/>
      <c r="X763" s="66"/>
      <c r="Y763" s="66"/>
    </row>
    <row r="764" spans="1:25" x14ac:dyDescent="0.2">
      <c r="A764" s="66" t="s">
        <v>28</v>
      </c>
      <c r="B764" s="66" t="s">
        <v>24</v>
      </c>
      <c r="C764" s="66" t="s">
        <v>10</v>
      </c>
      <c r="D764" s="66" t="s">
        <v>326</v>
      </c>
      <c r="E764" s="87">
        <f>+IF(ISNUMBER(DATA!L1088),DATA!L1088,"n/a")</f>
        <v>4.2278158316551604</v>
      </c>
      <c r="F764" s="77">
        <f>+IF(ISNUMBER(DATA!M1088),DATA!M1088,"n/a")</f>
        <v>4.7037757946232502E-2</v>
      </c>
      <c r="G764" s="87">
        <f>+IF(ISNUMBER(DATA!V1088),DATA!V1088,"n/a")</f>
        <v>4.2371893980459596</v>
      </c>
      <c r="H764" s="77">
        <f>+IF(ISNUMBER(DATA!W1088),DATA!W1088,"n/a")</f>
        <v>3.0041644842774402E-2</v>
      </c>
      <c r="I764" s="87">
        <f>+IF(ISNUMBER(DATA!AF1088),DATA!AF1088,"n/a")</f>
        <v>4.2952710797682503</v>
      </c>
      <c r="J764" s="77">
        <f>+IF(ISNUMBER(DATA!AG1088),DATA!AG1088,"n/a")</f>
        <v>7.1345977129691707E-2</v>
      </c>
      <c r="K764" s="87">
        <f>+IF(ISNUMBER(DATA!AP1088),DATA!AP1088,"n/a")</f>
        <v>4.3128921431326201</v>
      </c>
      <c r="L764" s="77">
        <f>+IF(ISNUMBER(DATA!AQ1088),DATA!AQ1088,"n/a")</f>
        <v>0.14249666689163501</v>
      </c>
      <c r="R764" s="66"/>
      <c r="S764" s="66"/>
      <c r="T764" s="66"/>
      <c r="U764" s="66"/>
      <c r="V764" s="66"/>
      <c r="W764" s="66"/>
      <c r="X764" s="66"/>
      <c r="Y764" s="66"/>
    </row>
    <row r="765" spans="1:25" x14ac:dyDescent="0.2">
      <c r="A765" s="66" t="s">
        <v>28</v>
      </c>
      <c r="B765" s="66" t="s">
        <v>24</v>
      </c>
      <c r="C765" s="66" t="s">
        <v>10</v>
      </c>
      <c r="D765" s="66" t="s">
        <v>327</v>
      </c>
      <c r="E765" s="87">
        <f>+IF(ISNUMBER(DATA!L1089),DATA!L1089,"n/a")</f>
        <v>4.69039494711269</v>
      </c>
      <c r="F765" s="77">
        <f>+IF(ISNUMBER(DATA!M1089),DATA!M1089,"n/a")</f>
        <v>-1.7799638074989299E-2</v>
      </c>
      <c r="G765" s="87">
        <f>+IF(ISNUMBER(DATA!V1089),DATA!V1089,"n/a")</f>
        <v>4.4691936807056498</v>
      </c>
      <c r="H765" s="77">
        <f>+IF(ISNUMBER(DATA!W1089),DATA!W1089,"n/a")</f>
        <v>-4.5548761947235103E-2</v>
      </c>
      <c r="I765" s="87">
        <f>+IF(ISNUMBER(DATA!AF1089),DATA!AF1089,"n/a")</f>
        <v>4.5154069197328104</v>
      </c>
      <c r="J765" s="77">
        <f>+IF(ISNUMBER(DATA!AG1089),DATA!AG1089,"n/a")</f>
        <v>-4.0888698540363602E-2</v>
      </c>
      <c r="K765" s="87">
        <f>+IF(ISNUMBER(DATA!AP1089),DATA!AP1089,"n/a")</f>
        <v>4.6039979216860702</v>
      </c>
      <c r="L765" s="77">
        <f>+IF(ISNUMBER(DATA!AQ1089),DATA!AQ1089,"n/a")</f>
        <v>7.1398331257763997E-3</v>
      </c>
      <c r="R765" s="66"/>
      <c r="S765" s="66"/>
      <c r="T765" s="66"/>
      <c r="U765" s="66"/>
      <c r="V765" s="66"/>
      <c r="W765" s="66"/>
      <c r="X765" s="66"/>
      <c r="Y765" s="66"/>
    </row>
    <row r="766" spans="1:25" x14ac:dyDescent="0.2">
      <c r="E766" s="88"/>
      <c r="F766" s="77"/>
      <c r="G766" s="89"/>
      <c r="H766" s="77"/>
      <c r="I766" s="89"/>
      <c r="J766" s="82"/>
      <c r="K766" s="89"/>
      <c r="L766" s="77"/>
      <c r="R766" s="66"/>
      <c r="S766" s="66"/>
      <c r="T766" s="66"/>
      <c r="U766" s="66"/>
      <c r="V766" s="66"/>
      <c r="W766" s="66"/>
      <c r="X766" s="66"/>
      <c r="Y766" s="66"/>
    </row>
    <row r="767" spans="1:25" x14ac:dyDescent="0.2">
      <c r="A767" s="66" t="s">
        <v>28</v>
      </c>
      <c r="B767" s="66" t="s">
        <v>24</v>
      </c>
      <c r="C767" s="66" t="s">
        <v>26</v>
      </c>
      <c r="D767" s="66" t="s">
        <v>319</v>
      </c>
      <c r="E767" s="87">
        <f>+IF(ISNUMBER(DATA!N1081),DATA!N1081,"n/a")</f>
        <v>3.1179578676528799</v>
      </c>
      <c r="F767" s="77">
        <f>+IF(ISNUMBER(DATA!O1081),DATA!O1081,"n/a")</f>
        <v>4.90911650701472E-3</v>
      </c>
      <c r="G767" s="87">
        <f>+IF(ISNUMBER(DATA!X1081),DATA!X1081,"n/a")</f>
        <v>3.1364312873341902</v>
      </c>
      <c r="H767" s="77">
        <f>+IF(ISNUMBER(DATA!Y1081),DATA!Y1081,"n/a")</f>
        <v>1.2989668375910901E-2</v>
      </c>
      <c r="I767" s="87">
        <f>+IF(ISNUMBER(DATA!AH1081),DATA!AH1081,"n/a")</f>
        <v>3.1570286140977002</v>
      </c>
      <c r="J767" s="77">
        <f>+IF(ISNUMBER(DATA!AI1081),DATA!AI1081,"n/a")</f>
        <v>5.1110021754680802E-2</v>
      </c>
      <c r="K767" s="87">
        <f>+IF(ISNUMBER(DATA!AR1081),DATA!AR1081,"n/a")</f>
        <v>3.1251003644775399</v>
      </c>
      <c r="L767" s="77">
        <f>+IF(ISNUMBER(DATA!AS1081),DATA!AS1081,"n/a")</f>
        <v>0.111226600817997</v>
      </c>
      <c r="R767" s="66"/>
      <c r="S767" s="66"/>
      <c r="T767" s="66"/>
      <c r="U767" s="66"/>
      <c r="V767" s="66"/>
      <c r="W767" s="66"/>
      <c r="X767" s="66"/>
      <c r="Y767" s="66"/>
    </row>
    <row r="768" spans="1:25" x14ac:dyDescent="0.2">
      <c r="A768" s="66" t="s">
        <v>28</v>
      </c>
      <c r="B768" s="66" t="s">
        <v>24</v>
      </c>
      <c r="C768" s="66" t="s">
        <v>26</v>
      </c>
      <c r="D768" s="66" t="s">
        <v>320</v>
      </c>
      <c r="E768" s="87">
        <f>+IF(ISNUMBER(DATA!N1082),DATA!N1082,"n/a")</f>
        <v>2.22963527470541</v>
      </c>
      <c r="F768" s="77">
        <f>+IF(ISNUMBER(DATA!O1082),DATA!O1082,"n/a")</f>
        <v>-2.4710002152117001E-2</v>
      </c>
      <c r="G768" s="87">
        <f>+IF(ISNUMBER(DATA!X1082),DATA!X1082,"n/a")</f>
        <v>1.9614157745180301</v>
      </c>
      <c r="H768" s="77">
        <f>+IF(ISNUMBER(DATA!Y1082),DATA!Y1082,"n/a")</f>
        <v>-3.0755805647407201E-2</v>
      </c>
      <c r="I768" s="87">
        <f>+IF(ISNUMBER(DATA!AH1082),DATA!AH1082,"n/a")</f>
        <v>2.0060119320932501</v>
      </c>
      <c r="J768" s="77">
        <f>+IF(ISNUMBER(DATA!AI1082),DATA!AI1082,"n/a")</f>
        <v>-4.1570668632382998E-2</v>
      </c>
      <c r="K768" s="87">
        <f>+IF(ISNUMBER(DATA!AR1082),DATA!AR1082,"n/a")</f>
        <v>2.0651328778596998</v>
      </c>
      <c r="L768" s="77">
        <f>+IF(ISNUMBER(DATA!AS1082),DATA!AS1082,"n/a")</f>
        <v>6.2193233147261898E-2</v>
      </c>
      <c r="R768" s="66"/>
      <c r="S768" s="66"/>
      <c r="T768" s="66"/>
      <c r="U768" s="66"/>
      <c r="V768" s="66"/>
      <c r="W768" s="66"/>
      <c r="X768" s="66"/>
      <c r="Y768" s="66"/>
    </row>
    <row r="769" spans="1:25" x14ac:dyDescent="0.2">
      <c r="A769" s="66" t="s">
        <v>28</v>
      </c>
      <c r="B769" s="66" t="s">
        <v>24</v>
      </c>
      <c r="C769" s="66" t="s">
        <v>26</v>
      </c>
      <c r="D769" s="66" t="s">
        <v>321</v>
      </c>
      <c r="E769" s="87">
        <f>+IF(ISNUMBER(DATA!N1083),DATA!N1083,"n/a")</f>
        <v>3.2892137955418401</v>
      </c>
      <c r="F769" s="77">
        <f>+IF(ISNUMBER(DATA!O1083),DATA!O1083,"n/a")</f>
        <v>9.0377197503811995E-3</v>
      </c>
      <c r="G769" s="87">
        <f>+IF(ISNUMBER(DATA!X1083),DATA!X1083,"n/a")</f>
        <v>3.2298938326368001</v>
      </c>
      <c r="H769" s="77">
        <f>+IF(ISNUMBER(DATA!Y1083),DATA!Y1083,"n/a")</f>
        <v>1.90413636044892E-2</v>
      </c>
      <c r="I769" s="87">
        <f>+IF(ISNUMBER(DATA!AH1083),DATA!AH1083,"n/a")</f>
        <v>3.22850722444857</v>
      </c>
      <c r="J769" s="77">
        <f>+IF(ISNUMBER(DATA!AI1083),DATA!AI1083,"n/a")</f>
        <v>2.3634481622685902E-2</v>
      </c>
      <c r="K769" s="87">
        <f>+IF(ISNUMBER(DATA!AR1083),DATA!AR1083,"n/a")</f>
        <v>3.2404080430323301</v>
      </c>
      <c r="L769" s="77">
        <f>+IF(ISNUMBER(DATA!AS1083),DATA!AS1083,"n/a")</f>
        <v>3.6377917324231103E-2</v>
      </c>
      <c r="R769" s="66"/>
      <c r="S769" s="66"/>
      <c r="T769" s="66"/>
      <c r="U769" s="66"/>
      <c r="V769" s="66"/>
      <c r="W769" s="66"/>
      <c r="X769" s="66"/>
      <c r="Y769" s="66"/>
    </row>
    <row r="770" spans="1:25" x14ac:dyDescent="0.2">
      <c r="A770" s="66" t="s">
        <v>28</v>
      </c>
      <c r="B770" s="66" t="s">
        <v>24</v>
      </c>
      <c r="C770" s="66" t="s">
        <v>26</v>
      </c>
      <c r="D770" s="66" t="s">
        <v>322</v>
      </c>
      <c r="E770" s="87">
        <f>+IF(ISNUMBER(DATA!N1084),DATA!N1084,"n/a")</f>
        <v>3.34915208835712</v>
      </c>
      <c r="F770" s="77">
        <f>+IF(ISNUMBER(DATA!O1084),DATA!O1084,"n/a")</f>
        <v>2.0106121110371501E-2</v>
      </c>
      <c r="G770" s="87">
        <f>+IF(ISNUMBER(DATA!X1084),DATA!X1084,"n/a")</f>
        <v>3.2935338511532999</v>
      </c>
      <c r="H770" s="77">
        <f>+IF(ISNUMBER(DATA!Y1084),DATA!Y1084,"n/a")</f>
        <v>-4.9287208229753E-3</v>
      </c>
      <c r="I770" s="87">
        <f>+IF(ISNUMBER(DATA!AH1084),DATA!AH1084,"n/a")</f>
        <v>3.2710979664003599</v>
      </c>
      <c r="J770" s="77">
        <f>+IF(ISNUMBER(DATA!AI1084),DATA!AI1084,"n/a")</f>
        <v>-1.68517364233002E-2</v>
      </c>
      <c r="K770" s="87">
        <f>+IF(ISNUMBER(DATA!AR1084),DATA!AR1084,"n/a")</f>
        <v>3.3126092096217201</v>
      </c>
      <c r="L770" s="77">
        <f>+IF(ISNUMBER(DATA!AS1084),DATA!AS1084,"n/a")</f>
        <v>5.4896818855057197E-3</v>
      </c>
      <c r="R770" s="66"/>
      <c r="S770" s="66"/>
      <c r="T770" s="66"/>
      <c r="U770" s="66"/>
      <c r="V770" s="66"/>
      <c r="W770" s="66"/>
      <c r="X770" s="66"/>
      <c r="Y770" s="66"/>
    </row>
    <row r="771" spans="1:25" x14ac:dyDescent="0.2">
      <c r="A771" s="66" t="s">
        <v>28</v>
      </c>
      <c r="B771" s="66" t="s">
        <v>24</v>
      </c>
      <c r="C771" s="66" t="s">
        <v>26</v>
      </c>
      <c r="D771" s="66" t="s">
        <v>323</v>
      </c>
      <c r="E771" s="87">
        <f>+IF(ISNUMBER(DATA!N1085),DATA!N1085,"n/a")</f>
        <v>3.3937122644538298</v>
      </c>
      <c r="F771" s="77">
        <f>+IF(ISNUMBER(DATA!O1085),DATA!O1085,"n/a")</f>
        <v>7.4681607933591895E-2</v>
      </c>
      <c r="G771" s="87">
        <f>+IF(ISNUMBER(DATA!X1085),DATA!X1085,"n/a")</f>
        <v>3.4054957261123699</v>
      </c>
      <c r="H771" s="77">
        <f>+IF(ISNUMBER(DATA!Y1085),DATA!Y1085,"n/a")</f>
        <v>9.6343543429566206E-2</v>
      </c>
      <c r="I771" s="87">
        <f>+IF(ISNUMBER(DATA!AH1085),DATA!AH1085,"n/a")</f>
        <v>3.3697871043773699</v>
      </c>
      <c r="J771" s="77">
        <f>+IF(ISNUMBER(DATA!AI1085),DATA!AI1085,"n/a")</f>
        <v>7.2027513464038295E-2</v>
      </c>
      <c r="K771" s="87">
        <f>+IF(ISNUMBER(DATA!AR1085),DATA!AR1085,"n/a")</f>
        <v>3.3132704549133698</v>
      </c>
      <c r="L771" s="77">
        <f>+IF(ISNUMBER(DATA!AS1085),DATA!AS1085,"n/a")</f>
        <v>7.3110079518202503E-2</v>
      </c>
      <c r="R771" s="66"/>
      <c r="S771" s="66"/>
      <c r="T771" s="66"/>
      <c r="U771" s="66"/>
      <c r="V771" s="66"/>
      <c r="W771" s="66"/>
      <c r="X771" s="66"/>
      <c r="Y771" s="66"/>
    </row>
    <row r="772" spans="1:25" x14ac:dyDescent="0.2">
      <c r="A772" s="66" t="s">
        <v>28</v>
      </c>
      <c r="B772" s="66" t="s">
        <v>24</v>
      </c>
      <c r="C772" s="66" t="s">
        <v>26</v>
      </c>
      <c r="D772" s="66" t="s">
        <v>324</v>
      </c>
      <c r="E772" s="87">
        <f>+IF(ISNUMBER(DATA!N1086),DATA!N1086,"n/a")</f>
        <v>3.46077902245962</v>
      </c>
      <c r="F772" s="77">
        <f>+IF(ISNUMBER(DATA!O1086),DATA!O1086,"n/a")</f>
        <v>2.95801498564007E-2</v>
      </c>
      <c r="G772" s="87">
        <f>+IF(ISNUMBER(DATA!X1086),DATA!X1086,"n/a")</f>
        <v>3.4153361302919398</v>
      </c>
      <c r="H772" s="77">
        <f>+IF(ISNUMBER(DATA!Y1086),DATA!Y1086,"n/a")</f>
        <v>1.92366910705974E-2</v>
      </c>
      <c r="I772" s="87">
        <f>+IF(ISNUMBER(DATA!AH1086),DATA!AH1086,"n/a")</f>
        <v>3.4189564880426202</v>
      </c>
      <c r="J772" s="77">
        <f>+IF(ISNUMBER(DATA!AI1086),DATA!AI1086,"n/a")</f>
        <v>2.00363943163154E-2</v>
      </c>
      <c r="K772" s="87">
        <f>+IF(ISNUMBER(DATA!AR1086),DATA!AR1086,"n/a")</f>
        <v>3.40564894976584</v>
      </c>
      <c r="L772" s="77">
        <f>+IF(ISNUMBER(DATA!AS1086),DATA!AS1086,"n/a")</f>
        <v>3.3092136111526997E-2</v>
      </c>
      <c r="R772" s="66"/>
      <c r="S772" s="66"/>
      <c r="T772" s="66"/>
      <c r="U772" s="66"/>
      <c r="V772" s="66"/>
      <c r="W772" s="66"/>
      <c r="X772" s="66"/>
      <c r="Y772" s="66"/>
    </row>
    <row r="773" spans="1:25" x14ac:dyDescent="0.2">
      <c r="A773" s="66" t="s">
        <v>28</v>
      </c>
      <c r="B773" s="66" t="s">
        <v>24</v>
      </c>
      <c r="C773" s="66" t="s">
        <v>26</v>
      </c>
      <c r="D773" s="66" t="s">
        <v>325</v>
      </c>
      <c r="E773" s="87">
        <f>+IF(ISNUMBER(DATA!N1087),DATA!N1087,"n/a")</f>
        <v>3.5637763787063998</v>
      </c>
      <c r="F773" s="77">
        <f>+IF(ISNUMBER(DATA!O1087),DATA!O1087,"n/a")</f>
        <v>3.3393947114896197E-2</v>
      </c>
      <c r="G773" s="87">
        <f>+IF(ISNUMBER(DATA!X1087),DATA!X1087,"n/a")</f>
        <v>3.4755205729726399</v>
      </c>
      <c r="H773" s="77">
        <f>+IF(ISNUMBER(DATA!Y1087),DATA!Y1087,"n/a")</f>
        <v>3.9237791089110699E-2</v>
      </c>
      <c r="I773" s="87">
        <f>+IF(ISNUMBER(DATA!AH1087),DATA!AH1087,"n/a")</f>
        <v>3.4915602100462899</v>
      </c>
      <c r="J773" s="77">
        <f>+IF(ISNUMBER(DATA!AI1087),DATA!AI1087,"n/a")</f>
        <v>4.1263589565115298E-2</v>
      </c>
      <c r="K773" s="87">
        <f>+IF(ISNUMBER(DATA!AR1087),DATA!AR1087,"n/a")</f>
        <v>3.50299764021146</v>
      </c>
      <c r="L773" s="77">
        <f>+IF(ISNUMBER(DATA!AS1087),DATA!AS1087,"n/a")</f>
        <v>2.9859504266056901E-2</v>
      </c>
      <c r="R773" s="66"/>
      <c r="S773" s="66"/>
      <c r="T773" s="66"/>
      <c r="U773" s="66"/>
      <c r="V773" s="66"/>
      <c r="W773" s="66"/>
      <c r="X773" s="66"/>
      <c r="Y773" s="66"/>
    </row>
    <row r="774" spans="1:25" x14ac:dyDescent="0.2">
      <c r="A774" s="66" t="s">
        <v>28</v>
      </c>
      <c r="B774" s="66" t="s">
        <v>24</v>
      </c>
      <c r="C774" s="66" t="s">
        <v>26</v>
      </c>
      <c r="D774" s="66" t="s">
        <v>326</v>
      </c>
      <c r="E774" s="87">
        <f>+IF(ISNUMBER(DATA!N1088),DATA!N1088,"n/a")</f>
        <v>3.3862647584465799</v>
      </c>
      <c r="F774" s="77">
        <f>+IF(ISNUMBER(DATA!O1088),DATA!O1088,"n/a")</f>
        <v>2.66373635621238E-2</v>
      </c>
      <c r="G774" s="87">
        <f>+IF(ISNUMBER(DATA!X1088),DATA!X1088,"n/a")</f>
        <v>3.3963876842046399</v>
      </c>
      <c r="H774" s="77">
        <f>+IF(ISNUMBER(DATA!Y1088),DATA!Y1088,"n/a")</f>
        <v>3.14747835144061E-2</v>
      </c>
      <c r="I774" s="87">
        <f>+IF(ISNUMBER(DATA!AH1088),DATA!AH1088,"n/a")</f>
        <v>3.4065193956954101</v>
      </c>
      <c r="J774" s="77">
        <f>+IF(ISNUMBER(DATA!AI1088),DATA!AI1088,"n/a")</f>
        <v>4.6281647326273802E-2</v>
      </c>
      <c r="K774" s="87">
        <f>+IF(ISNUMBER(DATA!AR1088),DATA!AR1088,"n/a")</f>
        <v>3.3705127927996101</v>
      </c>
      <c r="L774" s="77">
        <f>+IF(ISNUMBER(DATA!AS1088),DATA!AS1088,"n/a")</f>
        <v>5.1056817783915798E-2</v>
      </c>
      <c r="R774" s="66"/>
      <c r="S774" s="66"/>
      <c r="T774" s="66"/>
      <c r="U774" s="66"/>
      <c r="V774" s="66"/>
      <c r="W774" s="66"/>
      <c r="X774" s="66"/>
      <c r="Y774" s="66"/>
    </row>
    <row r="775" spans="1:25" x14ac:dyDescent="0.2">
      <c r="A775" s="66" t="s">
        <v>28</v>
      </c>
      <c r="B775" s="66" t="s">
        <v>24</v>
      </c>
      <c r="C775" s="66" t="s">
        <v>26</v>
      </c>
      <c r="D775" s="66" t="s">
        <v>327</v>
      </c>
      <c r="E775" s="87">
        <f>+IF(ISNUMBER(DATA!N1089),DATA!N1089,"n/a")</f>
        <v>2.9652056341506299</v>
      </c>
      <c r="F775" s="77">
        <f>+IF(ISNUMBER(DATA!O1089),DATA!O1089,"n/a")</f>
        <v>-2.1677407134672901E-2</v>
      </c>
      <c r="G775" s="87">
        <f>+IF(ISNUMBER(DATA!X1089),DATA!X1089,"n/a")</f>
        <v>2.85878014495878</v>
      </c>
      <c r="H775" s="77">
        <f>+IF(ISNUMBER(DATA!Y1089),DATA!Y1089,"n/a")</f>
        <v>-2.0174830489479399E-2</v>
      </c>
      <c r="I775" s="87">
        <f>+IF(ISNUMBER(DATA!AH1089),DATA!AH1089,"n/a")</f>
        <v>2.8986167791184601</v>
      </c>
      <c r="J775" s="77">
        <f>+IF(ISNUMBER(DATA!AI1089),DATA!AI1089,"n/a")</f>
        <v>-1.20401082152637E-2</v>
      </c>
      <c r="K775" s="87">
        <f>+IF(ISNUMBER(DATA!AR1089),DATA!AR1089,"n/a")</f>
        <v>2.9461125064365401</v>
      </c>
      <c r="L775" s="77">
        <f>+IF(ISNUMBER(DATA!AS1089),DATA!AS1089,"n/a")</f>
        <v>2.9502579840829098E-2</v>
      </c>
      <c r="R775" s="66"/>
      <c r="S775" s="66"/>
      <c r="T775" s="66"/>
      <c r="U775" s="66"/>
      <c r="V775" s="66"/>
      <c r="W775" s="66"/>
      <c r="X775" s="66"/>
      <c r="Y775" s="66"/>
    </row>
    <row r="776" spans="1:25" x14ac:dyDescent="0.2">
      <c r="E776" s="88"/>
      <c r="F776" s="77"/>
      <c r="G776" s="89"/>
      <c r="H776" s="77"/>
      <c r="I776" s="89"/>
      <c r="J776" s="82"/>
      <c r="K776" s="89"/>
      <c r="L776" s="77"/>
      <c r="R776" s="66"/>
      <c r="S776" s="66"/>
      <c r="T776" s="66"/>
      <c r="U776" s="66"/>
      <c r="V776" s="66"/>
      <c r="W776" s="66"/>
      <c r="X776" s="66"/>
      <c r="Y776" s="66"/>
    </row>
    <row r="777" spans="1:25" x14ac:dyDescent="0.2">
      <c r="A777" s="66" t="s">
        <v>20</v>
      </c>
      <c r="B777" s="66" t="s">
        <v>23</v>
      </c>
      <c r="C777" s="66" t="s">
        <v>0</v>
      </c>
      <c r="D777" s="66" t="s">
        <v>319</v>
      </c>
      <c r="E777" s="76">
        <f>+IF(ISNUMBER(DATA!F541),DATA!F541,"n/a")</f>
        <v>75548.789999999994</v>
      </c>
      <c r="F777" s="77">
        <f>+IF(ISNUMBER(DATA!G541),DATA!G541,"n/a")</f>
        <v>0.23671638111511201</v>
      </c>
      <c r="G777" s="76">
        <f>+IF(ISNUMBER(DATA!P541),DATA!P541,"n/a")</f>
        <v>246448.81</v>
      </c>
      <c r="H777" s="77">
        <f>+IF(ISNUMBER(DATA!Q541),DATA!Q541,"n/a")</f>
        <v>0.233101980703074</v>
      </c>
      <c r="I777" s="76">
        <f>+IF(ISNUMBER(DATA!Z541),DATA!Z541,"n/a")</f>
        <v>508332.9</v>
      </c>
      <c r="J777" s="77">
        <f>+IF(ISNUMBER(DATA!AA541),DATA!AA541,"n/a")</f>
        <v>9.1421586488049003E-2</v>
      </c>
      <c r="K777" s="76">
        <f>+IF(ISNUMBER(DATA!AJ541),DATA!AJ541,"n/a")</f>
        <v>893392.27</v>
      </c>
      <c r="L777" s="77">
        <f>+IF(ISNUMBER(DATA!AK541),DATA!AK541,"n/a")</f>
        <v>0.16988462800201601</v>
      </c>
      <c r="R777" s="66"/>
      <c r="S777" s="66"/>
      <c r="T777" s="66"/>
      <c r="U777" s="66"/>
      <c r="V777" s="66"/>
      <c r="W777" s="66"/>
      <c r="X777" s="66"/>
      <c r="Y777" s="66"/>
    </row>
    <row r="778" spans="1:25" x14ac:dyDescent="0.2">
      <c r="A778" s="66" t="s">
        <v>20</v>
      </c>
      <c r="B778" s="66" t="s">
        <v>23</v>
      </c>
      <c r="C778" s="66" t="s">
        <v>0</v>
      </c>
      <c r="D778" s="66" t="s">
        <v>320</v>
      </c>
      <c r="E778" s="76">
        <f>+IF(ISNUMBER(DATA!F542),DATA!F542,"n/a")</f>
        <v>221983.39</v>
      </c>
      <c r="F778" s="77">
        <f>+IF(ISNUMBER(DATA!G542),DATA!G542,"n/a")</f>
        <v>6.4238860300910694E-2</v>
      </c>
      <c r="G778" s="76">
        <f>+IF(ISNUMBER(DATA!P542),DATA!P542,"n/a")</f>
        <v>767780.33</v>
      </c>
      <c r="H778" s="77">
        <f>+IF(ISNUMBER(DATA!Q542),DATA!Q542,"n/a")</f>
        <v>9.12600156194322E-2</v>
      </c>
      <c r="I778" s="76">
        <f>+IF(ISNUMBER(DATA!Z542),DATA!Z542,"n/a")</f>
        <v>1559285.23</v>
      </c>
      <c r="J778" s="77">
        <f>+IF(ISNUMBER(DATA!AA542),DATA!AA542,"n/a")</f>
        <v>8.8459273154593607E-2</v>
      </c>
      <c r="K778" s="76">
        <f>+IF(ISNUMBER(DATA!AJ542),DATA!AJ542,"n/a")</f>
        <v>2728847.19</v>
      </c>
      <c r="L778" s="77">
        <f>+IF(ISNUMBER(DATA!AK542),DATA!AK542,"n/a")</f>
        <v>0.18580982246807201</v>
      </c>
      <c r="R778" s="66"/>
      <c r="S778" s="66"/>
      <c r="T778" s="66"/>
      <c r="U778" s="66"/>
      <c r="V778" s="66"/>
      <c r="W778" s="66"/>
      <c r="X778" s="66"/>
      <c r="Y778" s="66"/>
    </row>
    <row r="779" spans="1:25" x14ac:dyDescent="0.2">
      <c r="A779" s="66" t="s">
        <v>20</v>
      </c>
      <c r="B779" s="66" t="s">
        <v>23</v>
      </c>
      <c r="C779" s="66" t="s">
        <v>0</v>
      </c>
      <c r="D779" s="66" t="s">
        <v>321</v>
      </c>
      <c r="E779" s="76">
        <f>+IF(ISNUMBER(DATA!F543),DATA!F543,"n/a")</f>
        <v>130214.45</v>
      </c>
      <c r="F779" s="77">
        <f>+IF(ISNUMBER(DATA!G543),DATA!G543,"n/a")</f>
        <v>-0.119966183958832</v>
      </c>
      <c r="G779" s="76">
        <f>+IF(ISNUMBER(DATA!P543),DATA!P543,"n/a")</f>
        <v>480321.24</v>
      </c>
      <c r="H779" s="77">
        <f>+IF(ISNUMBER(DATA!Q543),DATA!Q543,"n/a")</f>
        <v>-8.3695252616222501E-2</v>
      </c>
      <c r="I779" s="76">
        <f>+IF(ISNUMBER(DATA!Z543),DATA!Z543,"n/a")</f>
        <v>959149</v>
      </c>
      <c r="J779" s="77">
        <f>+IF(ISNUMBER(DATA!AA543),DATA!AA543,"n/a")</f>
        <v>-3.2030103284609902E-2</v>
      </c>
      <c r="K779" s="76">
        <f>+IF(ISNUMBER(DATA!AJ543),DATA!AJ543,"n/a")</f>
        <v>1700091.74</v>
      </c>
      <c r="L779" s="77">
        <f>+IF(ISNUMBER(DATA!AK543),DATA!AK543,"n/a")</f>
        <v>4.1078795326423299E-2</v>
      </c>
      <c r="R779" s="66"/>
      <c r="S779" s="66"/>
      <c r="T779" s="66"/>
      <c r="U779" s="66"/>
      <c r="V779" s="66"/>
      <c r="W779" s="66"/>
      <c r="X779" s="66"/>
      <c r="Y779" s="66"/>
    </row>
    <row r="780" spans="1:25" x14ac:dyDescent="0.2">
      <c r="A780" s="66" t="s">
        <v>20</v>
      </c>
      <c r="B780" s="66" t="s">
        <v>23</v>
      </c>
      <c r="C780" s="66" t="s">
        <v>0</v>
      </c>
      <c r="D780" s="66" t="s">
        <v>322</v>
      </c>
      <c r="E780" s="76">
        <f>+IF(ISNUMBER(DATA!F544),DATA!F544,"n/a")</f>
        <v>180879.09</v>
      </c>
      <c r="F780" s="77">
        <f>+IF(ISNUMBER(DATA!G544),DATA!G544,"n/a")</f>
        <v>-6.9548512193487094E-2</v>
      </c>
      <c r="G780" s="76">
        <f>+IF(ISNUMBER(DATA!P544),DATA!P544,"n/a")</f>
        <v>633523.28</v>
      </c>
      <c r="H780" s="77">
        <f>+IF(ISNUMBER(DATA!Q544),DATA!Q544,"n/a")</f>
        <v>-8.7655461360863607E-2</v>
      </c>
      <c r="I780" s="76">
        <f>+IF(ISNUMBER(DATA!Z544),DATA!Z544,"n/a")</f>
        <v>1215541.6399999999</v>
      </c>
      <c r="J780" s="77">
        <f>+IF(ISNUMBER(DATA!AA544),DATA!AA544,"n/a")</f>
        <v>-0.248178239940962</v>
      </c>
      <c r="K780" s="76">
        <f>+IF(ISNUMBER(DATA!AJ544),DATA!AJ544,"n/a")</f>
        <v>2111803</v>
      </c>
      <c r="L780" s="77">
        <f>+IF(ISNUMBER(DATA!AK544),DATA!AK544,"n/a")</f>
        <v>-0.27265151897928103</v>
      </c>
      <c r="R780" s="66"/>
      <c r="S780" s="66"/>
      <c r="T780" s="66"/>
      <c r="U780" s="66"/>
      <c r="V780" s="66"/>
      <c r="W780" s="66"/>
      <c r="X780" s="66"/>
      <c r="Y780" s="66"/>
    </row>
    <row r="781" spans="1:25" x14ac:dyDescent="0.2">
      <c r="A781" s="66" t="s">
        <v>20</v>
      </c>
      <c r="B781" s="66" t="s">
        <v>23</v>
      </c>
      <c r="C781" s="66" t="s">
        <v>0</v>
      </c>
      <c r="D781" s="66" t="s">
        <v>323</v>
      </c>
      <c r="E781" s="76">
        <f>+IF(ISNUMBER(DATA!F545),DATA!F545,"n/a")</f>
        <v>116257.92</v>
      </c>
      <c r="F781" s="77">
        <f>+IF(ISNUMBER(DATA!G545),DATA!G545,"n/a")</f>
        <v>0.261049101852526</v>
      </c>
      <c r="G781" s="76">
        <f>+IF(ISNUMBER(DATA!P545),DATA!P545,"n/a")</f>
        <v>398674.25</v>
      </c>
      <c r="H781" s="77">
        <f>+IF(ISNUMBER(DATA!Q545),DATA!Q545,"n/a")</f>
        <v>0.27768303767338098</v>
      </c>
      <c r="I781" s="76">
        <f>+IF(ISNUMBER(DATA!Z545),DATA!Z545,"n/a")</f>
        <v>805224.36</v>
      </c>
      <c r="J781" s="77">
        <f>+IF(ISNUMBER(DATA!AA545),DATA!AA545,"n/a")</f>
        <v>0.39867463780555601</v>
      </c>
      <c r="K781" s="76">
        <f>+IF(ISNUMBER(DATA!AJ545),DATA!AJ545,"n/a")</f>
        <v>1393866.99</v>
      </c>
      <c r="L781" s="77">
        <f>+IF(ISNUMBER(DATA!AK545),DATA!AK545,"n/a")</f>
        <v>0.64781249395606499</v>
      </c>
      <c r="R781" s="66"/>
      <c r="S781" s="66"/>
      <c r="T781" s="66"/>
      <c r="U781" s="66"/>
      <c r="V781" s="66"/>
      <c r="W781" s="66"/>
      <c r="X781" s="66"/>
      <c r="Y781" s="66"/>
    </row>
    <row r="782" spans="1:25" x14ac:dyDescent="0.2">
      <c r="A782" s="66" t="s">
        <v>20</v>
      </c>
      <c r="B782" s="66" t="s">
        <v>23</v>
      </c>
      <c r="C782" s="66" t="s">
        <v>0</v>
      </c>
      <c r="D782" s="66" t="s">
        <v>324</v>
      </c>
      <c r="E782" s="76">
        <f>+IF(ISNUMBER(DATA!F546),DATA!F546,"n/a")</f>
        <v>93861.91</v>
      </c>
      <c r="F782" s="77">
        <f>+IF(ISNUMBER(DATA!G546),DATA!G546,"n/a")</f>
        <v>0.11428554808413501</v>
      </c>
      <c r="G782" s="76">
        <f>+IF(ISNUMBER(DATA!P546),DATA!P546,"n/a")</f>
        <v>308545.96999999997</v>
      </c>
      <c r="H782" s="77">
        <f>+IF(ISNUMBER(DATA!Q546),DATA!Q546,"n/a")</f>
        <v>1.5198030526289799E-2</v>
      </c>
      <c r="I782" s="76">
        <f>+IF(ISNUMBER(DATA!Z546),DATA!Z546,"n/a")</f>
        <v>619640.27</v>
      </c>
      <c r="J782" s="77">
        <f>+IF(ISNUMBER(DATA!AA546),DATA!AA546,"n/a")</f>
        <v>0.113064281841319</v>
      </c>
      <c r="K782" s="76">
        <f>+IF(ISNUMBER(DATA!AJ546),DATA!AJ546,"n/a")</f>
        <v>1096118.6399999999</v>
      </c>
      <c r="L782" s="77">
        <f>+IF(ISNUMBER(DATA!AK546),DATA!AK546,"n/a")</f>
        <v>0.19368088868809499</v>
      </c>
      <c r="R782" s="66"/>
      <c r="S782" s="66"/>
      <c r="T782" s="66"/>
      <c r="U782" s="66"/>
      <c r="V782" s="66"/>
      <c r="W782" s="66"/>
      <c r="X782" s="66"/>
      <c r="Y782" s="66"/>
    </row>
    <row r="783" spans="1:25" x14ac:dyDescent="0.2">
      <c r="A783" s="66" t="s">
        <v>20</v>
      </c>
      <c r="B783" s="66" t="s">
        <v>23</v>
      </c>
      <c r="C783" s="66" t="s">
        <v>0</v>
      </c>
      <c r="D783" s="66" t="s">
        <v>325</v>
      </c>
      <c r="E783" s="76">
        <f>+IF(ISNUMBER(DATA!F547),DATA!F547,"n/a")</f>
        <v>43877.55</v>
      </c>
      <c r="F783" s="77">
        <f>+IF(ISNUMBER(DATA!G547),DATA!G547,"n/a")</f>
        <v>0.39632251504837901</v>
      </c>
      <c r="G783" s="76">
        <f>+IF(ISNUMBER(DATA!P547),DATA!P547,"n/a")</f>
        <v>178072.99</v>
      </c>
      <c r="H783" s="77">
        <f>+IF(ISNUMBER(DATA!Q547),DATA!Q547,"n/a")</f>
        <v>0.68318145538920905</v>
      </c>
      <c r="I783" s="76">
        <f>+IF(ISNUMBER(DATA!Z547),DATA!Z547,"n/a")</f>
        <v>347516.2</v>
      </c>
      <c r="J783" s="77">
        <f>+IF(ISNUMBER(DATA!AA547),DATA!AA547,"n/a")</f>
        <v>0.80893969114848696</v>
      </c>
      <c r="K783" s="76">
        <f>+IF(ISNUMBER(DATA!AJ547),DATA!AJ547,"n/a")</f>
        <v>582802.97</v>
      </c>
      <c r="L783" s="77">
        <f>+IF(ISNUMBER(DATA!AK547),DATA!AK547,"n/a")</f>
        <v>0.712106147455008</v>
      </c>
      <c r="R783" s="66"/>
      <c r="S783" s="66"/>
      <c r="T783" s="66"/>
      <c r="U783" s="66"/>
      <c r="V783" s="66"/>
      <c r="W783" s="66"/>
      <c r="X783" s="66"/>
      <c r="Y783" s="66"/>
    </row>
    <row r="784" spans="1:25" x14ac:dyDescent="0.2">
      <c r="A784" s="66" t="s">
        <v>20</v>
      </c>
      <c r="B784" s="66" t="s">
        <v>23</v>
      </c>
      <c r="C784" s="66" t="s">
        <v>0</v>
      </c>
      <c r="D784" s="66" t="s">
        <v>326</v>
      </c>
      <c r="E784" s="76">
        <f>+IF(ISNUMBER(DATA!F548),DATA!F548,"n/a")</f>
        <v>135390.51</v>
      </c>
      <c r="F784" s="77">
        <f>+IF(ISNUMBER(DATA!G548),DATA!G548,"n/a")</f>
        <v>0.48091698156588603</v>
      </c>
      <c r="G784" s="76">
        <f>+IF(ISNUMBER(DATA!P548),DATA!P548,"n/a")</f>
        <v>448501.78</v>
      </c>
      <c r="H784" s="77">
        <f>+IF(ISNUMBER(DATA!Q548),DATA!Q548,"n/a")</f>
        <v>0.51927534410518394</v>
      </c>
      <c r="I784" s="76">
        <f>+IF(ISNUMBER(DATA!Z548),DATA!Z548,"n/a")</f>
        <v>954754.25</v>
      </c>
      <c r="J784" s="77">
        <f>+IF(ISNUMBER(DATA!AA548),DATA!AA548,"n/a")</f>
        <v>1.23779845676386</v>
      </c>
      <c r="K784" s="76">
        <f>+IF(ISNUMBER(DATA!AJ548),DATA!AJ548,"n/a")</f>
        <v>1566300.22</v>
      </c>
      <c r="L784" s="77">
        <f>+IF(ISNUMBER(DATA!AK548),DATA!AK548,"n/a")</f>
        <v>1.85830189773482</v>
      </c>
      <c r="R784" s="66"/>
      <c r="S784" s="66"/>
      <c r="T784" s="66"/>
      <c r="U784" s="66"/>
      <c r="V784" s="66"/>
      <c r="W784" s="66"/>
      <c r="X784" s="66"/>
      <c r="Y784" s="66"/>
    </row>
    <row r="785" spans="1:25" x14ac:dyDescent="0.2">
      <c r="A785" s="66" t="s">
        <v>20</v>
      </c>
      <c r="B785" s="66" t="s">
        <v>23</v>
      </c>
      <c r="C785" s="66" t="s">
        <v>0</v>
      </c>
      <c r="D785" s="66" t="s">
        <v>327</v>
      </c>
      <c r="E785" s="76">
        <f>+IF(ISNUMBER(DATA!F549),DATA!F549,"n/a")</f>
        <v>998013.6</v>
      </c>
      <c r="F785" s="77">
        <f>+IF(ISNUMBER(DATA!G549),DATA!G549,"n/a")</f>
        <v>9.5141082151217901E-2</v>
      </c>
      <c r="G785" s="76">
        <f>+IF(ISNUMBER(DATA!P549),DATA!P549,"n/a")</f>
        <v>3461868.59</v>
      </c>
      <c r="H785" s="77">
        <f>+IF(ISNUMBER(DATA!Q549),DATA!Q549,"n/a")</f>
        <v>0.102865391278139</v>
      </c>
      <c r="I785" s="76">
        <f>+IF(ISNUMBER(DATA!Z549),DATA!Z549,"n/a")</f>
        <v>6969443.8200000003</v>
      </c>
      <c r="J785" s="77">
        <f>+IF(ISNUMBER(DATA!AA549),DATA!AA549,"n/a")</f>
        <v>0.113835113968018</v>
      </c>
      <c r="K785" s="76">
        <f>+IF(ISNUMBER(DATA!AJ549),DATA!AJ549,"n/a")</f>
        <v>12073222.9</v>
      </c>
      <c r="L785" s="77">
        <f>+IF(ISNUMBER(DATA!AK549),DATA!AK549,"n/a")</f>
        <v>0.17742880670602099</v>
      </c>
      <c r="R785" s="66"/>
      <c r="S785" s="66"/>
      <c r="T785" s="66"/>
      <c r="U785" s="66"/>
      <c r="V785" s="66"/>
      <c r="W785" s="66"/>
      <c r="X785" s="66"/>
      <c r="Y785" s="66"/>
    </row>
    <row r="786" spans="1:25" x14ac:dyDescent="0.2">
      <c r="E786" s="80"/>
      <c r="F786" s="77"/>
      <c r="G786" s="81"/>
      <c r="H786" s="77"/>
      <c r="I786" s="81"/>
      <c r="J786" s="82"/>
      <c r="K786" s="81"/>
      <c r="L786" s="77"/>
      <c r="R786" s="66"/>
      <c r="S786" s="66"/>
      <c r="T786" s="66"/>
      <c r="U786" s="66"/>
      <c r="V786" s="66"/>
      <c r="W786" s="66"/>
      <c r="X786" s="66"/>
      <c r="Y786" s="66"/>
    </row>
    <row r="787" spans="1:25" x14ac:dyDescent="0.2">
      <c r="A787" s="66" t="s">
        <v>20</v>
      </c>
      <c r="B787" s="66" t="s">
        <v>23</v>
      </c>
      <c r="C787" s="66" t="s">
        <v>9</v>
      </c>
      <c r="D787" s="66" t="s">
        <v>319</v>
      </c>
      <c r="E787" s="86">
        <f>+IF(ISNUMBER(DATA!H541),DATA!H541,"n/a")</f>
        <v>5421.84</v>
      </c>
      <c r="F787" s="77">
        <f>+IF(ISNUMBER(DATA!I541),DATA!I541,"n/a")</f>
        <v>0.20191798252711701</v>
      </c>
      <c r="G787" s="86">
        <f>+IF(ISNUMBER(DATA!R541),DATA!R541,"n/a")</f>
        <v>17647.46</v>
      </c>
      <c r="H787" s="77">
        <f>+IF(ISNUMBER(DATA!S541),DATA!S541,"n/a")</f>
        <v>0.19408783932369</v>
      </c>
      <c r="I787" s="86">
        <f>+IF(ISNUMBER(DATA!AB541),DATA!AB541,"n/a")</f>
        <v>36269.4</v>
      </c>
      <c r="J787" s="77">
        <f>+IF(ISNUMBER(DATA!AC541),DATA!AC541,"n/a")</f>
        <v>3.7109519090050697E-2</v>
      </c>
      <c r="K787" s="86">
        <f>+IF(ISNUMBER(DATA!AL541),DATA!AL541,"n/a")</f>
        <v>65084.2</v>
      </c>
      <c r="L787" s="77">
        <f>+IF(ISNUMBER(DATA!AM541),DATA!AM541,"n/a")</f>
        <v>0.113789494363986</v>
      </c>
      <c r="R787" s="66"/>
      <c r="S787" s="66"/>
      <c r="T787" s="66"/>
      <c r="U787" s="66"/>
      <c r="V787" s="66"/>
      <c r="W787" s="66"/>
      <c r="X787" s="66"/>
      <c r="Y787" s="66"/>
    </row>
    <row r="788" spans="1:25" x14ac:dyDescent="0.2">
      <c r="A788" s="66" t="s">
        <v>20</v>
      </c>
      <c r="B788" s="66" t="s">
        <v>23</v>
      </c>
      <c r="C788" s="66" t="s">
        <v>9</v>
      </c>
      <c r="D788" s="66" t="s">
        <v>320</v>
      </c>
      <c r="E788" s="86">
        <f>+IF(ISNUMBER(DATA!H542),DATA!H542,"n/a")</f>
        <v>16030.79</v>
      </c>
      <c r="F788" s="77">
        <f>+IF(ISNUMBER(DATA!I542),DATA!I542,"n/a")</f>
        <v>3.3961677579810397E-2</v>
      </c>
      <c r="G788" s="86">
        <f>+IF(ISNUMBER(DATA!R542),DATA!R542,"n/a")</f>
        <v>55856.17</v>
      </c>
      <c r="H788" s="77">
        <f>+IF(ISNUMBER(DATA!S542),DATA!S542,"n/a")</f>
        <v>4.8283070099775803E-2</v>
      </c>
      <c r="I788" s="86">
        <f>+IF(ISNUMBER(DATA!AB542),DATA!AB542,"n/a")</f>
        <v>113154.5</v>
      </c>
      <c r="J788" s="77">
        <f>+IF(ISNUMBER(DATA!AC542),DATA!AC542,"n/a")</f>
        <v>4.33622165203544E-2</v>
      </c>
      <c r="K788" s="86">
        <f>+IF(ISNUMBER(DATA!AL542),DATA!AL542,"n/a")</f>
        <v>198779.79</v>
      </c>
      <c r="L788" s="77">
        <f>+IF(ISNUMBER(DATA!AM542),DATA!AM542,"n/a")</f>
        <v>0.111686031525543</v>
      </c>
      <c r="R788" s="66"/>
      <c r="S788" s="66"/>
      <c r="T788" s="66"/>
      <c r="U788" s="66"/>
      <c r="V788" s="66"/>
      <c r="W788" s="66"/>
      <c r="X788" s="66"/>
      <c r="Y788" s="66"/>
    </row>
    <row r="789" spans="1:25" x14ac:dyDescent="0.2">
      <c r="A789" s="66" t="s">
        <v>20</v>
      </c>
      <c r="B789" s="66" t="s">
        <v>23</v>
      </c>
      <c r="C789" s="66" t="s">
        <v>9</v>
      </c>
      <c r="D789" s="66" t="s">
        <v>321</v>
      </c>
      <c r="E789" s="86">
        <f>+IF(ISNUMBER(DATA!H543),DATA!H543,"n/a")</f>
        <v>9684.2900000000009</v>
      </c>
      <c r="F789" s="77">
        <f>+IF(ISNUMBER(DATA!I543),DATA!I543,"n/a")</f>
        <v>-0.159415497053182</v>
      </c>
      <c r="G789" s="86">
        <f>+IF(ISNUMBER(DATA!R543),DATA!R543,"n/a")</f>
        <v>36880.879999999997</v>
      </c>
      <c r="H789" s="77">
        <f>+IF(ISNUMBER(DATA!S543),DATA!S543,"n/a")</f>
        <v>-0.10987002191965201</v>
      </c>
      <c r="I789" s="86">
        <f>+IF(ISNUMBER(DATA!AB543),DATA!AB543,"n/a")</f>
        <v>72476.19</v>
      </c>
      <c r="J789" s="77">
        <f>+IF(ISNUMBER(DATA!AC543),DATA!AC543,"n/a")</f>
        <v>-8.35314925527329E-2</v>
      </c>
      <c r="K789" s="86">
        <f>+IF(ISNUMBER(DATA!AL543),DATA!AL543,"n/a")</f>
        <v>130145.3</v>
      </c>
      <c r="L789" s="77">
        <f>+IF(ISNUMBER(DATA!AM543),DATA!AM543,"n/a")</f>
        <v>-3.11036994712382E-2</v>
      </c>
      <c r="R789" s="66"/>
      <c r="S789" s="66"/>
      <c r="T789" s="66"/>
      <c r="U789" s="66"/>
      <c r="V789" s="66"/>
      <c r="W789" s="66"/>
      <c r="X789" s="66"/>
      <c r="Y789" s="66"/>
    </row>
    <row r="790" spans="1:25" x14ac:dyDescent="0.2">
      <c r="A790" s="66" t="s">
        <v>20</v>
      </c>
      <c r="B790" s="66" t="s">
        <v>23</v>
      </c>
      <c r="C790" s="66" t="s">
        <v>9</v>
      </c>
      <c r="D790" s="66" t="s">
        <v>322</v>
      </c>
      <c r="E790" s="86">
        <f>+IF(ISNUMBER(DATA!H544),DATA!H544,"n/a")</f>
        <v>13092.8</v>
      </c>
      <c r="F790" s="77">
        <f>+IF(ISNUMBER(DATA!I544),DATA!I544,"n/a")</f>
        <v>-0.11717783882265199</v>
      </c>
      <c r="G790" s="86">
        <f>+IF(ISNUMBER(DATA!R544),DATA!R544,"n/a")</f>
        <v>46633.89</v>
      </c>
      <c r="H790" s="77">
        <f>+IF(ISNUMBER(DATA!S544),DATA!S544,"n/a")</f>
        <v>-0.119952557265306</v>
      </c>
      <c r="I790" s="86">
        <f>+IF(ISNUMBER(DATA!AB544),DATA!AB544,"n/a")</f>
        <v>87597.95</v>
      </c>
      <c r="J790" s="77">
        <f>+IF(ISNUMBER(DATA!AC544),DATA!AC544,"n/a")</f>
        <v>-0.26759054979066899</v>
      </c>
      <c r="K790" s="86">
        <f>+IF(ISNUMBER(DATA!AL544),DATA!AL544,"n/a")</f>
        <v>154023.32999999999</v>
      </c>
      <c r="L790" s="77">
        <f>+IF(ISNUMBER(DATA!AM544),DATA!AM544,"n/a")</f>
        <v>-0.27869276778923802</v>
      </c>
      <c r="R790" s="66"/>
      <c r="S790" s="66"/>
      <c r="T790" s="66"/>
      <c r="U790" s="66"/>
      <c r="V790" s="66"/>
      <c r="W790" s="66"/>
      <c r="X790" s="66"/>
      <c r="Y790" s="66"/>
    </row>
    <row r="791" spans="1:25" x14ac:dyDescent="0.2">
      <c r="A791" s="66" t="s">
        <v>20</v>
      </c>
      <c r="B791" s="66" t="s">
        <v>23</v>
      </c>
      <c r="C791" s="66" t="s">
        <v>9</v>
      </c>
      <c r="D791" s="66" t="s">
        <v>323</v>
      </c>
      <c r="E791" s="86">
        <f>+IF(ISNUMBER(DATA!H545),DATA!H545,"n/a")</f>
        <v>7955.32</v>
      </c>
      <c r="F791" s="77">
        <f>+IF(ISNUMBER(DATA!I545),DATA!I545,"n/a")</f>
        <v>0.228989071629183</v>
      </c>
      <c r="G791" s="86">
        <f>+IF(ISNUMBER(DATA!R545),DATA!R545,"n/a")</f>
        <v>27262.61</v>
      </c>
      <c r="H791" s="77">
        <f>+IF(ISNUMBER(DATA!S545),DATA!S545,"n/a")</f>
        <v>0.17547020774425301</v>
      </c>
      <c r="I791" s="86">
        <f>+IF(ISNUMBER(DATA!AB545),DATA!AB545,"n/a")</f>
        <v>54776.97</v>
      </c>
      <c r="J791" s="77">
        <f>+IF(ISNUMBER(DATA!AC545),DATA!AC545,"n/a")</f>
        <v>0.249730099947435</v>
      </c>
      <c r="K791" s="86">
        <f>+IF(ISNUMBER(DATA!AL545),DATA!AL545,"n/a")</f>
        <v>94700.76</v>
      </c>
      <c r="L791" s="77">
        <f>+IF(ISNUMBER(DATA!AM545),DATA!AM545,"n/a")</f>
        <v>0.50409318123955005</v>
      </c>
      <c r="R791" s="66"/>
      <c r="S791" s="66"/>
      <c r="T791" s="66"/>
      <c r="U791" s="66"/>
      <c r="V791" s="66"/>
      <c r="W791" s="66"/>
      <c r="X791" s="66"/>
      <c r="Y791" s="66"/>
    </row>
    <row r="792" spans="1:25" x14ac:dyDescent="0.2">
      <c r="A792" s="66" t="s">
        <v>20</v>
      </c>
      <c r="B792" s="66" t="s">
        <v>23</v>
      </c>
      <c r="C792" s="66" t="s">
        <v>9</v>
      </c>
      <c r="D792" s="66" t="s">
        <v>324</v>
      </c>
      <c r="E792" s="86">
        <f>+IF(ISNUMBER(DATA!H546),DATA!H546,"n/a")</f>
        <v>7724.59</v>
      </c>
      <c r="F792" s="77">
        <f>+IF(ISNUMBER(DATA!I546),DATA!I546,"n/a")</f>
        <v>9.2848219730034598E-2</v>
      </c>
      <c r="G792" s="86">
        <f>+IF(ISNUMBER(DATA!R546),DATA!R546,"n/a")</f>
        <v>24652.91</v>
      </c>
      <c r="H792" s="77">
        <f>+IF(ISNUMBER(DATA!S546),DATA!S546,"n/a")</f>
        <v>-0.113699474250347</v>
      </c>
      <c r="I792" s="86">
        <f>+IF(ISNUMBER(DATA!AB546),DATA!AB546,"n/a")</f>
        <v>48835.76</v>
      </c>
      <c r="J792" s="77">
        <f>+IF(ISNUMBER(DATA!AC546),DATA!AC546,"n/a")</f>
        <v>-0.11022230886748501</v>
      </c>
      <c r="K792" s="86">
        <f>+IF(ISNUMBER(DATA!AL546),DATA!AL546,"n/a")</f>
        <v>86868.75</v>
      </c>
      <c r="L792" s="77">
        <f>+IF(ISNUMBER(DATA!AM546),DATA!AM546,"n/a")</f>
        <v>6.3383436833233595E-2</v>
      </c>
      <c r="R792" s="66"/>
      <c r="S792" s="66"/>
      <c r="T792" s="66"/>
      <c r="U792" s="66"/>
      <c r="V792" s="66"/>
      <c r="W792" s="66"/>
      <c r="X792" s="66"/>
      <c r="Y792" s="66"/>
    </row>
    <row r="793" spans="1:25" x14ac:dyDescent="0.2">
      <c r="A793" s="66" t="s">
        <v>20</v>
      </c>
      <c r="B793" s="66" t="s">
        <v>23</v>
      </c>
      <c r="C793" s="66" t="s">
        <v>9</v>
      </c>
      <c r="D793" s="66" t="s">
        <v>325</v>
      </c>
      <c r="E793" s="86">
        <f>+IF(ISNUMBER(DATA!H547),DATA!H547,"n/a")</f>
        <v>3263.43</v>
      </c>
      <c r="F793" s="77">
        <f>+IF(ISNUMBER(DATA!I547),DATA!I547,"n/a")</f>
        <v>0.35638848364692799</v>
      </c>
      <c r="G793" s="86">
        <f>+IF(ISNUMBER(DATA!R547),DATA!R547,"n/a")</f>
        <v>13333.01</v>
      </c>
      <c r="H793" s="77">
        <f>+IF(ISNUMBER(DATA!S547),DATA!S547,"n/a")</f>
        <v>0.62715353908375204</v>
      </c>
      <c r="I793" s="86">
        <f>+IF(ISNUMBER(DATA!AB547),DATA!AB547,"n/a")</f>
        <v>26042.86</v>
      </c>
      <c r="J793" s="77">
        <f>+IF(ISNUMBER(DATA!AC547),DATA!AC547,"n/a")</f>
        <v>0.71378690176223003</v>
      </c>
      <c r="K793" s="86">
        <f>+IF(ISNUMBER(DATA!AL547),DATA!AL547,"n/a")</f>
        <v>44278.1</v>
      </c>
      <c r="L793" s="77">
        <f>+IF(ISNUMBER(DATA!AM547),DATA!AM547,"n/a")</f>
        <v>0.68428944698692096</v>
      </c>
      <c r="R793" s="66"/>
      <c r="S793" s="66"/>
      <c r="T793" s="66"/>
      <c r="U793" s="66"/>
      <c r="V793" s="66"/>
      <c r="W793" s="66"/>
      <c r="X793" s="66"/>
      <c r="Y793" s="66"/>
    </row>
    <row r="794" spans="1:25" x14ac:dyDescent="0.2">
      <c r="A794" s="66" t="s">
        <v>20</v>
      </c>
      <c r="B794" s="66" t="s">
        <v>23</v>
      </c>
      <c r="C794" s="66" t="s">
        <v>9</v>
      </c>
      <c r="D794" s="66" t="s">
        <v>326</v>
      </c>
      <c r="E794" s="86">
        <f>+IF(ISNUMBER(DATA!H548),DATA!H548,"n/a")</f>
        <v>8858.33</v>
      </c>
      <c r="F794" s="77">
        <f>+IF(ISNUMBER(DATA!I548),DATA!I548,"n/a")</f>
        <v>0.49179107619504703</v>
      </c>
      <c r="G794" s="86">
        <f>+IF(ISNUMBER(DATA!R548),DATA!R548,"n/a")</f>
        <v>29301.64</v>
      </c>
      <c r="H794" s="77">
        <f>+IF(ISNUMBER(DATA!S548),DATA!S548,"n/a")</f>
        <v>0.48944939205400301</v>
      </c>
      <c r="I794" s="86">
        <f>+IF(ISNUMBER(DATA!AB548),DATA!AB548,"n/a")</f>
        <v>62006.09</v>
      </c>
      <c r="J794" s="77">
        <f>+IF(ISNUMBER(DATA!AC548),DATA!AC548,"n/a")</f>
        <v>1.1122808894145599</v>
      </c>
      <c r="K794" s="86">
        <f>+IF(ISNUMBER(DATA!AL548),DATA!AL548,"n/a")</f>
        <v>101386.35</v>
      </c>
      <c r="L794" s="77">
        <f>+IF(ISNUMBER(DATA!AM548),DATA!AM548,"n/a")</f>
        <v>1.7019816666915399</v>
      </c>
      <c r="R794" s="66"/>
      <c r="S794" s="66"/>
      <c r="T794" s="66"/>
      <c r="U794" s="66"/>
      <c r="V794" s="66"/>
      <c r="W794" s="66"/>
      <c r="X794" s="66"/>
      <c r="Y794" s="66"/>
    </row>
    <row r="795" spans="1:25" x14ac:dyDescent="0.2">
      <c r="A795" s="66" t="s">
        <v>20</v>
      </c>
      <c r="B795" s="66" t="s">
        <v>23</v>
      </c>
      <c r="C795" s="66" t="s">
        <v>9</v>
      </c>
      <c r="D795" s="66" t="s">
        <v>327</v>
      </c>
      <c r="E795" s="86">
        <f>+IF(ISNUMBER(DATA!H549),DATA!H549,"n/a")</f>
        <v>72031.37</v>
      </c>
      <c r="F795" s="77">
        <f>+IF(ISNUMBER(DATA!I549),DATA!I549,"n/a")</f>
        <v>5.5373607312077702E-2</v>
      </c>
      <c r="G795" s="86">
        <f>+IF(ISNUMBER(DATA!R549),DATA!R549,"n/a")</f>
        <v>251568.53</v>
      </c>
      <c r="H795" s="77">
        <f>+IF(ISNUMBER(DATA!S549),DATA!S549,"n/a")</f>
        <v>4.2291762607000002E-2</v>
      </c>
      <c r="I795" s="86">
        <f>+IF(ISNUMBER(DATA!AB549),DATA!AB549,"n/a")</f>
        <v>501159.56</v>
      </c>
      <c r="J795" s="77">
        <f>+IF(ISNUMBER(DATA!AC549),DATA!AC549,"n/a")</f>
        <v>3.2520212307571003E-2</v>
      </c>
      <c r="K795" s="86">
        <f>+IF(ISNUMBER(DATA!AL549),DATA!AL549,"n/a")</f>
        <v>875266.23</v>
      </c>
      <c r="L795" s="77">
        <f>+IF(ISNUMBER(DATA!AM549),DATA!AM549,"n/a")</f>
        <v>0.102954053758263</v>
      </c>
      <c r="R795" s="66"/>
      <c r="S795" s="66"/>
      <c r="T795" s="66"/>
      <c r="U795" s="66"/>
      <c r="V795" s="66"/>
      <c r="W795" s="66"/>
      <c r="X795" s="66"/>
      <c r="Y795" s="66"/>
    </row>
    <row r="796" spans="1:25" x14ac:dyDescent="0.2">
      <c r="E796" s="80"/>
      <c r="F796" s="77"/>
      <c r="G796" s="81"/>
      <c r="H796" s="77"/>
      <c r="I796" s="81"/>
      <c r="J796" s="82"/>
      <c r="K796" s="81"/>
      <c r="L796" s="77"/>
      <c r="R796" s="66"/>
      <c r="S796" s="66"/>
      <c r="T796" s="66"/>
      <c r="U796" s="66"/>
      <c r="V796" s="66"/>
      <c r="W796" s="66"/>
      <c r="X796" s="66"/>
      <c r="Y796" s="66"/>
    </row>
    <row r="797" spans="1:25" x14ac:dyDescent="0.2">
      <c r="A797" s="66" t="s">
        <v>20</v>
      </c>
      <c r="B797" s="66" t="s">
        <v>23</v>
      </c>
      <c r="C797" s="66" t="s">
        <v>25</v>
      </c>
      <c r="D797" s="66" t="s">
        <v>319</v>
      </c>
      <c r="E797" s="86">
        <f>+IF(ISNUMBER(DATA!J541),DATA!J541,"n/a")</f>
        <v>18262.78</v>
      </c>
      <c r="F797" s="77">
        <f>+IF(ISNUMBER(DATA!K541),DATA!K541,"n/a")</f>
        <v>0.19853860925057401</v>
      </c>
      <c r="G797" s="86">
        <f>+IF(ISNUMBER(DATA!T541),DATA!T541,"n/a")</f>
        <v>59388.86</v>
      </c>
      <c r="H797" s="77">
        <f>+IF(ISNUMBER(DATA!U541),DATA!U541,"n/a")</f>
        <v>0.185304181356019</v>
      </c>
      <c r="I797" s="86">
        <f>+IF(ISNUMBER(DATA!AD541),DATA!AD541,"n/a")</f>
        <v>122409.03</v>
      </c>
      <c r="J797" s="77">
        <f>+IF(ISNUMBER(DATA!AE541),DATA!AE541,"n/a")</f>
        <v>3.2285292487085997E-2</v>
      </c>
      <c r="K797" s="86">
        <f>+IF(ISNUMBER(DATA!AN541),DATA!AN541,"n/a")</f>
        <v>219129.66</v>
      </c>
      <c r="L797" s="77">
        <f>+IF(ISNUMBER(DATA!AO541),DATA!AO541,"n/a")</f>
        <v>0.12063527277229499</v>
      </c>
      <c r="R797" s="66"/>
      <c r="S797" s="66"/>
      <c r="T797" s="66"/>
      <c r="U797" s="66"/>
      <c r="V797" s="66"/>
      <c r="W797" s="66"/>
      <c r="X797" s="66"/>
      <c r="Y797" s="66"/>
    </row>
    <row r="798" spans="1:25" x14ac:dyDescent="0.2">
      <c r="A798" s="66" t="s">
        <v>20</v>
      </c>
      <c r="B798" s="66" t="s">
        <v>23</v>
      </c>
      <c r="C798" s="66" t="s">
        <v>25</v>
      </c>
      <c r="D798" s="66" t="s">
        <v>320</v>
      </c>
      <c r="E798" s="86">
        <f>+IF(ISNUMBER(DATA!J542),DATA!J542,"n/a")</f>
        <v>56118.81</v>
      </c>
      <c r="F798" s="77">
        <f>+IF(ISNUMBER(DATA!K542),DATA!K542,"n/a")</f>
        <v>4.7172462437582503E-2</v>
      </c>
      <c r="G798" s="86">
        <f>+IF(ISNUMBER(DATA!T542),DATA!T542,"n/a")</f>
        <v>195744.71</v>
      </c>
      <c r="H798" s="77">
        <f>+IF(ISNUMBER(DATA!U542),DATA!U542,"n/a")</f>
        <v>5.9506927062167501E-2</v>
      </c>
      <c r="I798" s="86">
        <f>+IF(ISNUMBER(DATA!AD542),DATA!AD542,"n/a")</f>
        <v>396999.61</v>
      </c>
      <c r="J798" s="77">
        <f>+IF(ISNUMBER(DATA!AE542),DATA!AE542,"n/a")</f>
        <v>4.7761807033544899E-2</v>
      </c>
      <c r="K798" s="86">
        <f>+IF(ISNUMBER(DATA!AN542),DATA!AN542,"n/a")</f>
        <v>694748.32</v>
      </c>
      <c r="L798" s="77">
        <f>+IF(ISNUMBER(DATA!AO542),DATA!AO542,"n/a")</f>
        <v>0.111891011339299</v>
      </c>
      <c r="R798" s="66"/>
      <c r="S798" s="66"/>
      <c r="T798" s="66"/>
      <c r="U798" s="66"/>
      <c r="V798" s="66"/>
      <c r="W798" s="66"/>
      <c r="X798" s="66"/>
      <c r="Y798" s="66"/>
    </row>
    <row r="799" spans="1:25" x14ac:dyDescent="0.2">
      <c r="A799" s="66" t="s">
        <v>20</v>
      </c>
      <c r="B799" s="66" t="s">
        <v>23</v>
      </c>
      <c r="C799" s="66" t="s">
        <v>25</v>
      </c>
      <c r="D799" s="66" t="s">
        <v>321</v>
      </c>
      <c r="E799" s="86">
        <f>+IF(ISNUMBER(DATA!J543),DATA!J543,"n/a")</f>
        <v>33784.32</v>
      </c>
      <c r="F799" s="77">
        <f>+IF(ISNUMBER(DATA!K543),DATA!K543,"n/a")</f>
        <v>-0.14895555083093401</v>
      </c>
      <c r="G799" s="86">
        <f>+IF(ISNUMBER(DATA!T543),DATA!T543,"n/a")</f>
        <v>128101.99</v>
      </c>
      <c r="H799" s="77">
        <f>+IF(ISNUMBER(DATA!U543),DATA!U543,"n/a")</f>
        <v>-0.10323369884801301</v>
      </c>
      <c r="I799" s="86">
        <f>+IF(ISNUMBER(DATA!AD543),DATA!AD543,"n/a")</f>
        <v>253976.52</v>
      </c>
      <c r="J799" s="77">
        <f>+IF(ISNUMBER(DATA!AE543),DATA!AE543,"n/a")</f>
        <v>-7.4132058910184706E-2</v>
      </c>
      <c r="K799" s="86">
        <f>+IF(ISNUMBER(DATA!AN543),DATA!AN543,"n/a")</f>
        <v>453454.71</v>
      </c>
      <c r="L799" s="77">
        <f>+IF(ISNUMBER(DATA!AO543),DATA!AO543,"n/a")</f>
        <v>-2.1968669805148701E-2</v>
      </c>
      <c r="R799" s="66"/>
      <c r="S799" s="66"/>
      <c r="T799" s="66"/>
      <c r="U799" s="66"/>
      <c r="V799" s="66"/>
      <c r="W799" s="66"/>
      <c r="X799" s="66"/>
      <c r="Y799" s="66"/>
    </row>
    <row r="800" spans="1:25" x14ac:dyDescent="0.2">
      <c r="A800" s="66" t="s">
        <v>20</v>
      </c>
      <c r="B800" s="66" t="s">
        <v>23</v>
      </c>
      <c r="C800" s="66" t="s">
        <v>25</v>
      </c>
      <c r="D800" s="66" t="s">
        <v>322</v>
      </c>
      <c r="E800" s="86">
        <f>+IF(ISNUMBER(DATA!J544),DATA!J544,"n/a")</f>
        <v>42289.62</v>
      </c>
      <c r="F800" s="77">
        <f>+IF(ISNUMBER(DATA!K544),DATA!K544,"n/a")</f>
        <v>-0.14319092021392699</v>
      </c>
      <c r="G800" s="86">
        <f>+IF(ISNUMBER(DATA!T544),DATA!T544,"n/a")</f>
        <v>148130.6</v>
      </c>
      <c r="H800" s="77">
        <f>+IF(ISNUMBER(DATA!U544),DATA!U544,"n/a")</f>
        <v>-0.16080541505773999</v>
      </c>
      <c r="I800" s="86">
        <f>+IF(ISNUMBER(DATA!AD544),DATA!AD544,"n/a")</f>
        <v>286627.67</v>
      </c>
      <c r="J800" s="77">
        <f>+IF(ISNUMBER(DATA!AE544),DATA!AE544,"n/a")</f>
        <v>-0.31579495518865702</v>
      </c>
      <c r="K800" s="86">
        <f>+IF(ISNUMBER(DATA!AN544),DATA!AN544,"n/a")</f>
        <v>510096.07</v>
      </c>
      <c r="L800" s="77">
        <f>+IF(ISNUMBER(DATA!AO544),DATA!AO544,"n/a")</f>
        <v>-0.32612965537059202</v>
      </c>
      <c r="R800" s="66"/>
      <c r="S800" s="66"/>
      <c r="T800" s="66"/>
      <c r="U800" s="66"/>
      <c r="V800" s="66"/>
      <c r="W800" s="66"/>
      <c r="X800" s="66"/>
      <c r="Y800" s="66"/>
    </row>
    <row r="801" spans="1:25" x14ac:dyDescent="0.2">
      <c r="A801" s="66" t="s">
        <v>20</v>
      </c>
      <c r="B801" s="66" t="s">
        <v>23</v>
      </c>
      <c r="C801" s="66" t="s">
        <v>25</v>
      </c>
      <c r="D801" s="66" t="s">
        <v>323</v>
      </c>
      <c r="E801" s="86">
        <f>+IF(ISNUMBER(DATA!J545),DATA!J545,"n/a")</f>
        <v>25993.81</v>
      </c>
      <c r="F801" s="77">
        <f>+IF(ISNUMBER(DATA!K545),DATA!K545,"n/a")</f>
        <v>0.23447151799694399</v>
      </c>
      <c r="G801" s="86">
        <f>+IF(ISNUMBER(DATA!T545),DATA!T545,"n/a")</f>
        <v>89291.9</v>
      </c>
      <c r="H801" s="77">
        <f>+IF(ISNUMBER(DATA!U545),DATA!U545,"n/a")</f>
        <v>0.183937299993569</v>
      </c>
      <c r="I801" s="86">
        <f>+IF(ISNUMBER(DATA!AD545),DATA!AD545,"n/a")</f>
        <v>179877.95</v>
      </c>
      <c r="J801" s="77">
        <f>+IF(ISNUMBER(DATA!AE545),DATA!AE545,"n/a")</f>
        <v>0.26512685348154702</v>
      </c>
      <c r="K801" s="86">
        <f>+IF(ISNUMBER(DATA!AN545),DATA!AN545,"n/a")</f>
        <v>311141.74</v>
      </c>
      <c r="L801" s="77">
        <f>+IF(ISNUMBER(DATA!AO545),DATA!AO545,"n/a")</f>
        <v>0.51846819167574298</v>
      </c>
      <c r="R801" s="66"/>
      <c r="S801" s="66"/>
      <c r="T801" s="66"/>
      <c r="U801" s="66"/>
      <c r="V801" s="66"/>
      <c r="W801" s="66"/>
      <c r="X801" s="66"/>
      <c r="Y801" s="66"/>
    </row>
    <row r="802" spans="1:25" x14ac:dyDescent="0.2">
      <c r="A802" s="66" t="s">
        <v>20</v>
      </c>
      <c r="B802" s="66" t="s">
        <v>23</v>
      </c>
      <c r="C802" s="66" t="s">
        <v>25</v>
      </c>
      <c r="D802" s="66" t="s">
        <v>324</v>
      </c>
      <c r="E802" s="86">
        <f>+IF(ISNUMBER(DATA!J546),DATA!J546,"n/a")</f>
        <v>24967.33</v>
      </c>
      <c r="F802" s="77">
        <f>+IF(ISNUMBER(DATA!K546),DATA!K546,"n/a")</f>
        <v>0.121891215690363</v>
      </c>
      <c r="G802" s="86">
        <f>+IF(ISNUMBER(DATA!T546),DATA!T546,"n/a")</f>
        <v>80343.850000000006</v>
      </c>
      <c r="H802" s="77">
        <f>+IF(ISNUMBER(DATA!U546),DATA!U546,"n/a")</f>
        <v>-5.1501563755070999E-2</v>
      </c>
      <c r="I802" s="86">
        <f>+IF(ISNUMBER(DATA!AD546),DATA!AD546,"n/a")</f>
        <v>160068.31</v>
      </c>
      <c r="J802" s="77">
        <f>+IF(ISNUMBER(DATA!AE546),DATA!AE546,"n/a")</f>
        <v>-3.5541749336178603E-2</v>
      </c>
      <c r="K802" s="86">
        <f>+IF(ISNUMBER(DATA!AN546),DATA!AN546,"n/a")</f>
        <v>284500.78999999998</v>
      </c>
      <c r="L802" s="77">
        <f>+IF(ISNUMBER(DATA!AO546),DATA!AO546,"n/a")</f>
        <v>0.13974902756041699</v>
      </c>
      <c r="R802" s="66"/>
      <c r="S802" s="66"/>
      <c r="T802" s="66"/>
      <c r="U802" s="66"/>
      <c r="V802" s="66"/>
      <c r="W802" s="66"/>
      <c r="X802" s="66"/>
      <c r="Y802" s="66"/>
    </row>
    <row r="803" spans="1:25" x14ac:dyDescent="0.2">
      <c r="A803" s="66" t="s">
        <v>20</v>
      </c>
      <c r="B803" s="66" t="s">
        <v>23</v>
      </c>
      <c r="C803" s="66" t="s">
        <v>25</v>
      </c>
      <c r="D803" s="66" t="s">
        <v>325</v>
      </c>
      <c r="E803" s="86">
        <f>+IF(ISNUMBER(DATA!J547),DATA!J547,"n/a")</f>
        <v>11305.73</v>
      </c>
      <c r="F803" s="77">
        <f>+IF(ISNUMBER(DATA!K547),DATA!K547,"n/a")</f>
        <v>0.40152403573190698</v>
      </c>
      <c r="G803" s="86">
        <f>+IF(ISNUMBER(DATA!T547),DATA!T547,"n/a")</f>
        <v>45870.91</v>
      </c>
      <c r="H803" s="77">
        <f>+IF(ISNUMBER(DATA!U547),DATA!U547,"n/a")</f>
        <v>0.65523660717507604</v>
      </c>
      <c r="I803" s="86">
        <f>+IF(ISNUMBER(DATA!AD547),DATA!AD547,"n/a")</f>
        <v>89463.97</v>
      </c>
      <c r="J803" s="77">
        <f>+IF(ISNUMBER(DATA!AE547),DATA!AE547,"n/a")</f>
        <v>0.74084051273319895</v>
      </c>
      <c r="K803" s="86">
        <f>+IF(ISNUMBER(DATA!AN547),DATA!AN547,"n/a")</f>
        <v>151186.88</v>
      </c>
      <c r="L803" s="77">
        <f>+IF(ISNUMBER(DATA!AO547),DATA!AO547,"n/a")</f>
        <v>0.73788150642801797</v>
      </c>
      <c r="R803" s="66"/>
      <c r="S803" s="66"/>
      <c r="T803" s="66"/>
      <c r="U803" s="66"/>
      <c r="V803" s="66"/>
      <c r="W803" s="66"/>
      <c r="X803" s="66"/>
      <c r="Y803" s="66"/>
    </row>
    <row r="804" spans="1:25" x14ac:dyDescent="0.2">
      <c r="A804" s="66" t="s">
        <v>20</v>
      </c>
      <c r="B804" s="66" t="s">
        <v>23</v>
      </c>
      <c r="C804" s="66" t="s">
        <v>25</v>
      </c>
      <c r="D804" s="66" t="s">
        <v>326</v>
      </c>
      <c r="E804" s="86">
        <f>+IF(ISNUMBER(DATA!J548),DATA!J548,"n/a")</f>
        <v>30714.81</v>
      </c>
      <c r="F804" s="77">
        <f>+IF(ISNUMBER(DATA!K548),DATA!K548,"n/a")</f>
        <v>0.50970562647149897</v>
      </c>
      <c r="G804" s="86">
        <f>+IF(ISNUMBER(DATA!T548),DATA!T548,"n/a")</f>
        <v>101729.45</v>
      </c>
      <c r="H804" s="77">
        <f>+IF(ISNUMBER(DATA!U548),DATA!U548,"n/a")</f>
        <v>0.51340590619778204</v>
      </c>
      <c r="I804" s="86">
        <f>+IF(ISNUMBER(DATA!AD548),DATA!AD548,"n/a")</f>
        <v>216024.61</v>
      </c>
      <c r="J804" s="77">
        <f>+IF(ISNUMBER(DATA!AE548),DATA!AE548,"n/a")</f>
        <v>1.18190764269515</v>
      </c>
      <c r="K804" s="86">
        <f>+IF(ISNUMBER(DATA!AN548),DATA!AN548,"n/a")</f>
        <v>352345.29</v>
      </c>
      <c r="L804" s="77">
        <f>+IF(ISNUMBER(DATA!AO548),DATA!AO548,"n/a")</f>
        <v>1.79916325071766</v>
      </c>
      <c r="R804" s="66"/>
      <c r="S804" s="66"/>
      <c r="T804" s="66"/>
      <c r="U804" s="66"/>
      <c r="V804" s="66"/>
      <c r="W804" s="66"/>
      <c r="X804" s="66"/>
      <c r="Y804" s="66"/>
    </row>
    <row r="805" spans="1:25" x14ac:dyDescent="0.2">
      <c r="A805" s="66" t="s">
        <v>20</v>
      </c>
      <c r="B805" s="66" t="s">
        <v>23</v>
      </c>
      <c r="C805" s="66" t="s">
        <v>25</v>
      </c>
      <c r="D805" s="66" t="s">
        <v>327</v>
      </c>
      <c r="E805" s="86">
        <f>+IF(ISNUMBER(DATA!J549),DATA!J549,"n/a")</f>
        <v>243437.21</v>
      </c>
      <c r="F805" s="77">
        <f>+IF(ISNUMBER(DATA!K549),DATA!K549,"n/a")</f>
        <v>6.02397648387034E-2</v>
      </c>
      <c r="G805" s="86">
        <f>+IF(ISNUMBER(DATA!T549),DATA!T549,"n/a")</f>
        <v>848602.31</v>
      </c>
      <c r="H805" s="77">
        <f>+IF(ISNUMBER(DATA!U549),DATA!U549,"n/a")</f>
        <v>4.8594007438719798E-2</v>
      </c>
      <c r="I805" s="86">
        <f>+IF(ISNUMBER(DATA!AD549),DATA!AD549,"n/a")</f>
        <v>1705447.66</v>
      </c>
      <c r="J805" s="77">
        <f>+IF(ISNUMBER(DATA!AE549),DATA!AE549,"n/a")</f>
        <v>3.4066575631252302E-2</v>
      </c>
      <c r="K805" s="86">
        <f>+IF(ISNUMBER(DATA!AN549),DATA!AN549,"n/a")</f>
        <v>2976603.29</v>
      </c>
      <c r="L805" s="77">
        <f>+IF(ISNUMBER(DATA!AO549),DATA!AO549,"n/a")</f>
        <v>9.9037563759781594E-2</v>
      </c>
      <c r="R805" s="66"/>
      <c r="S805" s="66"/>
      <c r="T805" s="66"/>
      <c r="U805" s="66"/>
      <c r="V805" s="66"/>
      <c r="W805" s="66"/>
      <c r="X805" s="66"/>
      <c r="Y805" s="66"/>
    </row>
    <row r="806" spans="1:25" x14ac:dyDescent="0.2">
      <c r="E806" s="80"/>
      <c r="F806" s="77"/>
      <c r="G806" s="81"/>
      <c r="H806" s="77"/>
      <c r="I806" s="81"/>
      <c r="J806" s="82"/>
      <c r="K806" s="81"/>
      <c r="L806" s="77"/>
      <c r="R806" s="66"/>
      <c r="S806" s="66"/>
      <c r="T806" s="66"/>
      <c r="U806" s="66"/>
      <c r="V806" s="66"/>
      <c r="W806" s="66"/>
      <c r="X806" s="66"/>
      <c r="Y806" s="66"/>
    </row>
    <row r="807" spans="1:25" x14ac:dyDescent="0.2">
      <c r="A807" s="66" t="s">
        <v>20</v>
      </c>
      <c r="B807" s="66" t="s">
        <v>23</v>
      </c>
      <c r="C807" s="66" t="s">
        <v>10</v>
      </c>
      <c r="D807" s="66" t="s">
        <v>319</v>
      </c>
      <c r="E807" s="87">
        <f>+IF(ISNUMBER(DATA!L541),DATA!L541,"n/a")</f>
        <v>13.9341607277234</v>
      </c>
      <c r="F807" s="77">
        <f>+IF(ISNUMBER(DATA!M541),DATA!M541,"n/a")</f>
        <v>2.89523903410021E-2</v>
      </c>
      <c r="G807" s="87">
        <f>+IF(ISNUMBER(DATA!V541),DATA!V541,"n/a")</f>
        <v>13.965115093050199</v>
      </c>
      <c r="H807" s="77">
        <f>+IF(ISNUMBER(DATA!W541),DATA!W541,"n/a")</f>
        <v>3.2672756638641103E-2</v>
      </c>
      <c r="I807" s="87">
        <f>+IF(ISNUMBER(DATA!AF541),DATA!AF541,"n/a")</f>
        <v>14.01547585568</v>
      </c>
      <c r="J807" s="77">
        <f>+IF(ISNUMBER(DATA!AG541),DATA!AG541,"n/a")</f>
        <v>5.2368690478948703E-2</v>
      </c>
      <c r="K807" s="87">
        <f>+IF(ISNUMBER(DATA!AP541),DATA!AP541,"n/a")</f>
        <v>13.7267150859963</v>
      </c>
      <c r="L807" s="77">
        <f>+IF(ISNUMBER(DATA!AQ541),DATA!AQ541,"n/a")</f>
        <v>5.0364215071055402E-2</v>
      </c>
      <c r="R807" s="66"/>
      <c r="S807" s="66"/>
      <c r="T807" s="66"/>
      <c r="U807" s="66"/>
      <c r="V807" s="66"/>
      <c r="W807" s="66"/>
      <c r="X807" s="66"/>
      <c r="Y807" s="66"/>
    </row>
    <row r="808" spans="1:25" x14ac:dyDescent="0.2">
      <c r="A808" s="66" t="s">
        <v>20</v>
      </c>
      <c r="B808" s="66" t="s">
        <v>23</v>
      </c>
      <c r="C808" s="66" t="s">
        <v>10</v>
      </c>
      <c r="D808" s="66" t="s">
        <v>320</v>
      </c>
      <c r="E808" s="87">
        <f>+IF(ISNUMBER(DATA!L542),DATA!L542,"n/a")</f>
        <v>13.8473144492567</v>
      </c>
      <c r="F808" s="77">
        <f>+IF(ISNUMBER(DATA!M542),DATA!M542,"n/a")</f>
        <v>2.9282693331507299E-2</v>
      </c>
      <c r="G808" s="87">
        <f>+IF(ISNUMBER(DATA!V542),DATA!V542,"n/a")</f>
        <v>13.7456673094485</v>
      </c>
      <c r="H808" s="77">
        <f>+IF(ISNUMBER(DATA!W542),DATA!W542,"n/a")</f>
        <v>4.0997462179338397E-2</v>
      </c>
      <c r="I808" s="87">
        <f>+IF(ISNUMBER(DATA!AF542),DATA!AF542,"n/a")</f>
        <v>13.780143343835199</v>
      </c>
      <c r="J808" s="77">
        <f>+IF(ISNUMBER(DATA!AG542),DATA!AG542,"n/a")</f>
        <v>4.32228193815943E-2</v>
      </c>
      <c r="K808" s="87">
        <f>+IF(ISNUMBER(DATA!AP542),DATA!AP542,"n/a")</f>
        <v>13.7279911101627</v>
      </c>
      <c r="L808" s="77">
        <f>+IF(ISNUMBER(DATA!AQ542),DATA!AQ542,"n/a")</f>
        <v>6.6676911322534005E-2</v>
      </c>
      <c r="R808" s="66"/>
      <c r="S808" s="66"/>
      <c r="T808" s="66"/>
      <c r="U808" s="66"/>
      <c r="V808" s="66"/>
      <c r="W808" s="66"/>
      <c r="X808" s="66"/>
      <c r="Y808" s="66"/>
    </row>
    <row r="809" spans="1:25" x14ac:dyDescent="0.2">
      <c r="A809" s="66" t="s">
        <v>20</v>
      </c>
      <c r="B809" s="66" t="s">
        <v>23</v>
      </c>
      <c r="C809" s="66" t="s">
        <v>10</v>
      </c>
      <c r="D809" s="66" t="s">
        <v>321</v>
      </c>
      <c r="E809" s="87">
        <f>+IF(ISNUMBER(DATA!L543),DATA!L543,"n/a")</f>
        <v>13.4459469925002</v>
      </c>
      <c r="F809" s="77">
        <f>+IF(ISNUMBER(DATA!M543),DATA!M543,"n/a")</f>
        <v>4.6930811781627502E-2</v>
      </c>
      <c r="G809" s="87">
        <f>+IF(ISNUMBER(DATA!V543),DATA!V543,"n/a")</f>
        <v>13.0235840359558</v>
      </c>
      <c r="H809" s="77">
        <f>+IF(ISNUMBER(DATA!W543),DATA!W543,"n/a")</f>
        <v>2.94055586801804E-2</v>
      </c>
      <c r="I809" s="87">
        <f>+IF(ISNUMBER(DATA!AF543),DATA!AF543,"n/a")</f>
        <v>13.2339876033771</v>
      </c>
      <c r="J809" s="77">
        <f>+IF(ISNUMBER(DATA!AG543),DATA!AG543,"n/a")</f>
        <v>5.6195481731909198E-2</v>
      </c>
      <c r="K809" s="87">
        <f>+IF(ISNUMBER(DATA!AP543),DATA!AP543,"n/a")</f>
        <v>13.063028322958999</v>
      </c>
      <c r="L809" s="77">
        <f>+IF(ISNUMBER(DATA!AQ543),DATA!AQ543,"n/a")</f>
        <v>7.4499711432760102E-2</v>
      </c>
      <c r="R809" s="66"/>
      <c r="S809" s="66"/>
      <c r="T809" s="66"/>
      <c r="U809" s="66"/>
      <c r="V809" s="66"/>
      <c r="W809" s="66"/>
      <c r="X809" s="66"/>
      <c r="Y809" s="66"/>
    </row>
    <row r="810" spans="1:25" x14ac:dyDescent="0.2">
      <c r="A810" s="66" t="s">
        <v>20</v>
      </c>
      <c r="B810" s="66" t="s">
        <v>23</v>
      </c>
      <c r="C810" s="66" t="s">
        <v>10</v>
      </c>
      <c r="D810" s="66" t="s">
        <v>322</v>
      </c>
      <c r="E810" s="87">
        <f>+IF(ISNUMBER(DATA!L544),DATA!L544,"n/a")</f>
        <v>13.815157185628699</v>
      </c>
      <c r="F810" s="77">
        <f>+IF(ISNUMBER(DATA!M544),DATA!M544,"n/a")</f>
        <v>5.3951213192978201E-2</v>
      </c>
      <c r="G810" s="87">
        <f>+IF(ISNUMBER(DATA!V544),DATA!V544,"n/a")</f>
        <v>13.585040407308901</v>
      </c>
      <c r="H810" s="77">
        <f>+IF(ISNUMBER(DATA!W544),DATA!W544,"n/a")</f>
        <v>3.6699266807799398E-2</v>
      </c>
      <c r="I810" s="87">
        <f>+IF(ISNUMBER(DATA!AF544),DATA!AF544,"n/a")</f>
        <v>13.8763708511443</v>
      </c>
      <c r="J810" s="77">
        <f>+IF(ISNUMBER(DATA!AG544),DATA!AG544,"n/a")</f>
        <v>2.65047233404196E-2</v>
      </c>
      <c r="K810" s="87">
        <f>+IF(ISNUMBER(DATA!AP544),DATA!AP544,"n/a")</f>
        <v>13.7109293767379</v>
      </c>
      <c r="L810" s="77">
        <f>+IF(ISNUMBER(DATA!AQ544),DATA!AQ544,"n/a")</f>
        <v>8.3754169377192305E-3</v>
      </c>
      <c r="R810" s="66"/>
      <c r="S810" s="66"/>
      <c r="T810" s="66"/>
      <c r="U810" s="66"/>
      <c r="V810" s="66"/>
      <c r="W810" s="66"/>
      <c r="X810" s="66"/>
      <c r="Y810" s="66"/>
    </row>
    <row r="811" spans="1:25" x14ac:dyDescent="0.2">
      <c r="A811" s="66" t="s">
        <v>20</v>
      </c>
      <c r="B811" s="66" t="s">
        <v>23</v>
      </c>
      <c r="C811" s="66" t="s">
        <v>10</v>
      </c>
      <c r="D811" s="66" t="s">
        <v>323</v>
      </c>
      <c r="E811" s="87">
        <f>+IF(ISNUMBER(DATA!L545),DATA!L545,"n/a")</f>
        <v>14.6138583991593</v>
      </c>
      <c r="F811" s="77">
        <f>+IF(ISNUMBER(DATA!M545),DATA!M545,"n/a")</f>
        <v>2.6086505538119201E-2</v>
      </c>
      <c r="G811" s="87">
        <f>+IF(ISNUMBER(DATA!V545),DATA!V545,"n/a")</f>
        <v>14.6234806572078</v>
      </c>
      <c r="H811" s="77">
        <f>+IF(ISNUMBER(DATA!W545),DATA!W545,"n/a")</f>
        <v>8.6954845180870793E-2</v>
      </c>
      <c r="I811" s="87">
        <f>+IF(ISNUMBER(DATA!AF545),DATA!AF545,"n/a")</f>
        <v>14.700052960213</v>
      </c>
      <c r="J811" s="77">
        <f>+IF(ISNUMBER(DATA!AG545),DATA!AG545,"n/a")</f>
        <v>0.11918136393161</v>
      </c>
      <c r="K811" s="87">
        <f>+IF(ISNUMBER(DATA!AP545),DATA!AP545,"n/a")</f>
        <v>14.718646291751</v>
      </c>
      <c r="L811" s="77">
        <f>+IF(ISNUMBER(DATA!AQ545),DATA!AQ545,"n/a")</f>
        <v>9.5552133677032594E-2</v>
      </c>
      <c r="R811" s="66"/>
      <c r="S811" s="66"/>
      <c r="T811" s="66"/>
      <c r="U811" s="66"/>
      <c r="V811" s="66"/>
      <c r="W811" s="66"/>
      <c r="X811" s="66"/>
      <c r="Y811" s="66"/>
    </row>
    <row r="812" spans="1:25" x14ac:dyDescent="0.2">
      <c r="A812" s="66" t="s">
        <v>20</v>
      </c>
      <c r="B812" s="66" t="s">
        <v>23</v>
      </c>
      <c r="C812" s="66" t="s">
        <v>10</v>
      </c>
      <c r="D812" s="66" t="s">
        <v>324</v>
      </c>
      <c r="E812" s="87">
        <f>+IF(ISNUMBER(DATA!L546),DATA!L546,"n/a")</f>
        <v>12.1510539717966</v>
      </c>
      <c r="F812" s="77">
        <f>+IF(ISNUMBER(DATA!M546),DATA!M546,"n/a")</f>
        <v>1.96160161741365E-2</v>
      </c>
      <c r="G812" s="87">
        <f>+IF(ISNUMBER(DATA!V546),DATA!V546,"n/a")</f>
        <v>12.515600389568601</v>
      </c>
      <c r="H812" s="77">
        <f>+IF(ISNUMBER(DATA!W546),DATA!W546,"n/a")</f>
        <v>0.14543318099423699</v>
      </c>
      <c r="I812" s="87">
        <f>+IF(ISNUMBER(DATA!AF546),DATA!AF546,"n/a")</f>
        <v>12.688248734124301</v>
      </c>
      <c r="J812" s="77">
        <f>+IF(ISNUMBER(DATA!AG546),DATA!AG546,"n/a")</f>
        <v>0.25094649251612799</v>
      </c>
      <c r="K812" s="87">
        <f>+IF(ISNUMBER(DATA!AP546),DATA!AP546,"n/a")</f>
        <v>12.61810075545</v>
      </c>
      <c r="L812" s="77">
        <f>+IF(ISNUMBER(DATA!AQ546),DATA!AQ546,"n/a")</f>
        <v>0.12253101500517</v>
      </c>
      <c r="R812" s="66"/>
      <c r="S812" s="66"/>
      <c r="T812" s="66"/>
      <c r="U812" s="66"/>
      <c r="V812" s="66"/>
      <c r="W812" s="66"/>
      <c r="X812" s="66"/>
      <c r="Y812" s="66"/>
    </row>
    <row r="813" spans="1:25" x14ac:dyDescent="0.2">
      <c r="A813" s="66" t="s">
        <v>20</v>
      </c>
      <c r="B813" s="66" t="s">
        <v>23</v>
      </c>
      <c r="C813" s="66" t="s">
        <v>10</v>
      </c>
      <c r="D813" s="66" t="s">
        <v>325</v>
      </c>
      <c r="E813" s="87">
        <f>+IF(ISNUMBER(DATA!L547),DATA!L547,"n/a")</f>
        <v>13.445224809479599</v>
      </c>
      <c r="F813" s="77">
        <f>+IF(ISNUMBER(DATA!M547),DATA!M547,"n/a")</f>
        <v>2.9441440916749901E-2</v>
      </c>
      <c r="G813" s="87">
        <f>+IF(ISNUMBER(DATA!V547),DATA!V547,"n/a")</f>
        <v>13.355798128104601</v>
      </c>
      <c r="H813" s="77">
        <f>+IF(ISNUMBER(DATA!W547),DATA!W547,"n/a")</f>
        <v>3.44330851143934E-2</v>
      </c>
      <c r="I813" s="87">
        <f>+IF(ISNUMBER(DATA!AF547),DATA!AF547,"n/a")</f>
        <v>13.3440106040581</v>
      </c>
      <c r="J813" s="77">
        <f>+IF(ISNUMBER(DATA!AG547),DATA!AG547,"n/a")</f>
        <v>5.5521949250758602E-2</v>
      </c>
      <c r="K813" s="87">
        <f>+IF(ISNUMBER(DATA!AP547),DATA!AP547,"n/a")</f>
        <v>13.1623301361169</v>
      </c>
      <c r="L813" s="77">
        <f>+IF(ISNUMBER(DATA!AQ547),DATA!AQ547,"n/a")</f>
        <v>1.6515392005720001E-2</v>
      </c>
      <c r="R813" s="66"/>
      <c r="S813" s="66"/>
      <c r="T813" s="66"/>
      <c r="U813" s="66"/>
      <c r="V813" s="66"/>
      <c r="W813" s="66"/>
      <c r="X813" s="66"/>
      <c r="Y813" s="66"/>
    </row>
    <row r="814" spans="1:25" x14ac:dyDescent="0.2">
      <c r="A814" s="66" t="s">
        <v>20</v>
      </c>
      <c r="B814" s="66" t="s">
        <v>23</v>
      </c>
      <c r="C814" s="66" t="s">
        <v>10</v>
      </c>
      <c r="D814" s="66" t="s">
        <v>326</v>
      </c>
      <c r="E814" s="87">
        <f>+IF(ISNUMBER(DATA!L548),DATA!L548,"n/a")</f>
        <v>15.283976776661101</v>
      </c>
      <c r="F814" s="77">
        <f>+IF(ISNUMBER(DATA!M548),DATA!M548,"n/a")</f>
        <v>-7.2892878920400297E-3</v>
      </c>
      <c r="G814" s="87">
        <f>+IF(ISNUMBER(DATA!V548),DATA!V548,"n/a")</f>
        <v>15.306371247479699</v>
      </c>
      <c r="H814" s="77">
        <f>+IF(ISNUMBER(DATA!W548),DATA!W548,"n/a")</f>
        <v>2.00248173655969E-2</v>
      </c>
      <c r="I814" s="87">
        <f>+IF(ISNUMBER(DATA!AF548),DATA!AF548,"n/a")</f>
        <v>15.397749640398199</v>
      </c>
      <c r="J814" s="77">
        <f>+IF(ISNUMBER(DATA!AG548),DATA!AG548,"n/a")</f>
        <v>5.9422763316337002E-2</v>
      </c>
      <c r="K814" s="87">
        <f>+IF(ISNUMBER(DATA!AP548),DATA!AP548,"n/a")</f>
        <v>15.448827381595301</v>
      </c>
      <c r="L814" s="77">
        <f>+IF(ISNUMBER(DATA!AQ548),DATA!AQ548,"n/a")</f>
        <v>5.78539199470893E-2</v>
      </c>
      <c r="R814" s="66"/>
      <c r="S814" s="66"/>
      <c r="T814" s="66"/>
      <c r="U814" s="66"/>
      <c r="V814" s="66"/>
      <c r="W814" s="66"/>
      <c r="X814" s="66"/>
      <c r="Y814" s="66"/>
    </row>
    <row r="815" spans="1:25" x14ac:dyDescent="0.2">
      <c r="A815" s="66" t="s">
        <v>20</v>
      </c>
      <c r="B815" s="66" t="s">
        <v>23</v>
      </c>
      <c r="C815" s="66" t="s">
        <v>10</v>
      </c>
      <c r="D815" s="66" t="s">
        <v>327</v>
      </c>
      <c r="E815" s="87">
        <f>+IF(ISNUMBER(DATA!L549),DATA!L549,"n/a")</f>
        <v>13.855263338737</v>
      </c>
      <c r="F815" s="77">
        <f>+IF(ISNUMBER(DATA!M549),DATA!M549,"n/a")</f>
        <v>3.76809449882149E-2</v>
      </c>
      <c r="G815" s="87">
        <f>+IF(ISNUMBER(DATA!V549),DATA!V549,"n/a")</f>
        <v>13.7611353455061</v>
      </c>
      <c r="H815" s="77">
        <f>+IF(ISNUMBER(DATA!W549),DATA!W549,"n/a")</f>
        <v>5.8115808686457798E-2</v>
      </c>
      <c r="I815" s="87">
        <f>+IF(ISNUMBER(DATA!AF549),DATA!AF549,"n/a")</f>
        <v>13.9066364812037</v>
      </c>
      <c r="J815" s="77">
        <f>+IF(ISNUMBER(DATA!AG549),DATA!AG549,"n/a")</f>
        <v>7.8753811006485694E-2</v>
      </c>
      <c r="K815" s="87">
        <f>+IF(ISNUMBER(DATA!AP549),DATA!AP549,"n/a")</f>
        <v>13.7937720960627</v>
      </c>
      <c r="L815" s="77">
        <f>+IF(ISNUMBER(DATA!AQ549),DATA!AQ549,"n/a")</f>
        <v>6.7522987647571198E-2</v>
      </c>
      <c r="R815" s="66"/>
      <c r="S815" s="66"/>
      <c r="T815" s="66"/>
      <c r="U815" s="66"/>
      <c r="V815" s="66"/>
      <c r="W815" s="66"/>
      <c r="X815" s="66"/>
      <c r="Y815" s="66"/>
    </row>
    <row r="816" spans="1:25" x14ac:dyDescent="0.2">
      <c r="E816" s="88"/>
      <c r="F816" s="77"/>
      <c r="G816" s="89"/>
      <c r="H816" s="77"/>
      <c r="I816" s="89"/>
      <c r="J816" s="82"/>
      <c r="K816" s="89"/>
      <c r="L816" s="77"/>
      <c r="R816" s="66"/>
      <c r="S816" s="66"/>
      <c r="T816" s="66"/>
      <c r="U816" s="66"/>
      <c r="V816" s="66"/>
      <c r="W816" s="66"/>
      <c r="X816" s="66"/>
      <c r="Y816" s="66"/>
    </row>
    <row r="817" spans="1:25" x14ac:dyDescent="0.2">
      <c r="A817" s="66" t="s">
        <v>20</v>
      </c>
      <c r="B817" s="66" t="s">
        <v>23</v>
      </c>
      <c r="C817" s="66" t="s">
        <v>26</v>
      </c>
      <c r="D817" s="66" t="s">
        <v>319</v>
      </c>
      <c r="E817" s="87">
        <f>+IF(ISNUMBER(DATA!N541),DATA!N541,"n/a")</f>
        <v>4.1367628586666401</v>
      </c>
      <c r="F817" s="77">
        <f>+IF(ISNUMBER(DATA!O541),DATA!O541,"n/a")</f>
        <v>3.1853602019887697E-2</v>
      </c>
      <c r="G817" s="87">
        <f>+IF(ISNUMBER(DATA!X541),DATA!X541,"n/a")</f>
        <v>4.1497481177446396</v>
      </c>
      <c r="H817" s="77">
        <f>+IF(ISNUMBER(DATA!Y541),DATA!Y541,"n/a")</f>
        <v>4.0325344412751103E-2</v>
      </c>
      <c r="I817" s="87">
        <f>+IF(ISNUMBER(DATA!AH541),DATA!AH541,"n/a")</f>
        <v>4.15274020225469</v>
      </c>
      <c r="J817" s="77">
        <f>+IF(ISNUMBER(DATA!AI541),DATA!AI541,"n/a")</f>
        <v>5.7286773754652402E-2</v>
      </c>
      <c r="K817" s="87">
        <f>+IF(ISNUMBER(DATA!AR541),DATA!AR541,"n/a")</f>
        <v>4.0770029488477304</v>
      </c>
      <c r="L817" s="77">
        <f>+IF(ISNUMBER(DATA!AS541),DATA!AS541,"n/a")</f>
        <v>4.3947711112006599E-2</v>
      </c>
      <c r="R817" s="66"/>
      <c r="S817" s="66"/>
      <c r="T817" s="66"/>
      <c r="U817" s="66"/>
      <c r="V817" s="66"/>
      <c r="W817" s="66"/>
      <c r="X817" s="66"/>
      <c r="Y817" s="66"/>
    </row>
    <row r="818" spans="1:25" x14ac:dyDescent="0.2">
      <c r="A818" s="66" t="s">
        <v>20</v>
      </c>
      <c r="B818" s="66" t="s">
        <v>23</v>
      </c>
      <c r="C818" s="66" t="s">
        <v>26</v>
      </c>
      <c r="D818" s="66" t="s">
        <v>320</v>
      </c>
      <c r="E818" s="87">
        <f>+IF(ISNUMBER(DATA!N542),DATA!N542,"n/a")</f>
        <v>3.9555968845383598</v>
      </c>
      <c r="F818" s="77">
        <f>+IF(ISNUMBER(DATA!O542),DATA!O542,"n/a")</f>
        <v>1.6297599942230699E-2</v>
      </c>
      <c r="G818" s="87">
        <f>+IF(ISNUMBER(DATA!X542),DATA!X542,"n/a")</f>
        <v>3.9223554496057602</v>
      </c>
      <c r="H818" s="77">
        <f>+IF(ISNUMBER(DATA!Y542),DATA!Y542,"n/a")</f>
        <v>2.9969684714861399E-2</v>
      </c>
      <c r="I818" s="87">
        <f>+IF(ISNUMBER(DATA!AH542),DATA!AH542,"n/a")</f>
        <v>3.92767446295476</v>
      </c>
      <c r="J818" s="77">
        <f>+IF(ISNUMBER(DATA!AI542),DATA!AI542,"n/a")</f>
        <v>3.8842288245142902E-2</v>
      </c>
      <c r="K818" s="87">
        <f>+IF(ISNUMBER(DATA!AR542),DATA!AR542,"n/a")</f>
        <v>3.9278212144507201</v>
      </c>
      <c r="L818" s="77">
        <f>+IF(ISNUMBER(DATA!AS542),DATA!AS542,"n/a")</f>
        <v>6.6480266838145896E-2</v>
      </c>
      <c r="R818" s="66"/>
      <c r="S818" s="66"/>
      <c r="T818" s="66"/>
      <c r="U818" s="66"/>
      <c r="V818" s="66"/>
      <c r="W818" s="66"/>
      <c r="X818" s="66"/>
      <c r="Y818" s="66"/>
    </row>
    <row r="819" spans="1:25" x14ac:dyDescent="0.2">
      <c r="A819" s="66" t="s">
        <v>20</v>
      </c>
      <c r="B819" s="66" t="s">
        <v>23</v>
      </c>
      <c r="C819" s="66" t="s">
        <v>26</v>
      </c>
      <c r="D819" s="66" t="s">
        <v>321</v>
      </c>
      <c r="E819" s="87">
        <f>+IF(ISNUMBER(DATA!N543),DATA!N543,"n/a")</f>
        <v>3.8542865447639598</v>
      </c>
      <c r="F819" s="77">
        <f>+IF(ISNUMBER(DATA!O543),DATA!O543,"n/a")</f>
        <v>3.4063281771483697E-2</v>
      </c>
      <c r="G819" s="87">
        <f>+IF(ISNUMBER(DATA!X543),DATA!X543,"n/a")</f>
        <v>3.74952208002389</v>
      </c>
      <c r="H819" s="77">
        <f>+IF(ISNUMBER(DATA!Y543),DATA!Y543,"n/a")</f>
        <v>2.1787667764378699E-2</v>
      </c>
      <c r="I819" s="87">
        <f>+IF(ISNUMBER(DATA!AH543),DATA!AH543,"n/a")</f>
        <v>3.77652627101119</v>
      </c>
      <c r="J819" s="77">
        <f>+IF(ISNUMBER(DATA!AI543),DATA!AI543,"n/a")</f>
        <v>4.5472959757109299E-2</v>
      </c>
      <c r="K819" s="87">
        <f>+IF(ISNUMBER(DATA!AR543),DATA!AR543,"n/a")</f>
        <v>3.7491985473036502</v>
      </c>
      <c r="L819" s="77">
        <f>+IF(ISNUMBER(DATA!AS543),DATA!AS543,"n/a")</f>
        <v>6.4463645677906106E-2</v>
      </c>
      <c r="R819" s="66"/>
      <c r="S819" s="66"/>
      <c r="T819" s="66"/>
      <c r="U819" s="66"/>
      <c r="V819" s="66"/>
      <c r="W819" s="66"/>
      <c r="X819" s="66"/>
      <c r="Y819" s="66"/>
    </row>
    <row r="820" spans="1:25" x14ac:dyDescent="0.2">
      <c r="A820" s="66" t="s">
        <v>20</v>
      </c>
      <c r="B820" s="66" t="s">
        <v>23</v>
      </c>
      <c r="C820" s="66" t="s">
        <v>26</v>
      </c>
      <c r="D820" s="66" t="s">
        <v>322</v>
      </c>
      <c r="E820" s="87">
        <f>+IF(ISNUMBER(DATA!N544),DATA!N544,"n/a")</f>
        <v>4.2771509888242099</v>
      </c>
      <c r="F820" s="77">
        <f>+IF(ISNUMBER(DATA!O544),DATA!O544,"n/a")</f>
        <v>8.5949612063899103E-2</v>
      </c>
      <c r="G820" s="87">
        <f>+IF(ISNUMBER(DATA!X544),DATA!X544,"n/a")</f>
        <v>4.2767887256245496</v>
      </c>
      <c r="H820" s="77">
        <f>+IF(ISNUMBER(DATA!Y544),DATA!Y544,"n/a")</f>
        <v>8.7166856184980698E-2</v>
      </c>
      <c r="I820" s="87">
        <f>+IF(ISNUMBER(DATA!AH544),DATA!AH544,"n/a")</f>
        <v>4.2408384368473602</v>
      </c>
      <c r="J820" s="77">
        <f>+IF(ISNUMBER(DATA!AI544),DATA!AI544,"n/a")</f>
        <v>9.8825221708705197E-2</v>
      </c>
      <c r="K820" s="87">
        <f>+IF(ISNUMBER(DATA!AR544),DATA!AR544,"n/a")</f>
        <v>4.14001033177927</v>
      </c>
      <c r="L820" s="77">
        <f>+IF(ISNUMBER(DATA!AS544),DATA!AS544,"n/a")</f>
        <v>7.9359682196315201E-2</v>
      </c>
      <c r="R820" s="66"/>
      <c r="S820" s="66"/>
      <c r="T820" s="66"/>
      <c r="U820" s="66"/>
      <c r="V820" s="66"/>
      <c r="W820" s="66"/>
      <c r="X820" s="66"/>
      <c r="Y820" s="66"/>
    </row>
    <row r="821" spans="1:25" x14ac:dyDescent="0.2">
      <c r="A821" s="66" t="s">
        <v>20</v>
      </c>
      <c r="B821" s="66" t="s">
        <v>23</v>
      </c>
      <c r="C821" s="66" t="s">
        <v>26</v>
      </c>
      <c r="D821" s="66" t="s">
        <v>323</v>
      </c>
      <c r="E821" s="87">
        <f>+IF(ISNUMBER(DATA!N545),DATA!N545,"n/a")</f>
        <v>4.4725232661160499</v>
      </c>
      <c r="F821" s="77">
        <f>+IF(ISNUMBER(DATA!O545),DATA!O545,"n/a")</f>
        <v>2.15295237420353E-2</v>
      </c>
      <c r="G821" s="87">
        <f>+IF(ISNUMBER(DATA!X545),DATA!X545,"n/a")</f>
        <v>4.4648422757271398</v>
      </c>
      <c r="H821" s="77">
        <f>+IF(ISNUMBER(DATA!Y545),DATA!Y545,"n/a")</f>
        <v>7.9181336444354405E-2</v>
      </c>
      <c r="I821" s="87">
        <f>+IF(ISNUMBER(DATA!AH545),DATA!AH545,"n/a")</f>
        <v>4.4765039850632098</v>
      </c>
      <c r="J821" s="77">
        <f>+IF(ISNUMBER(DATA!AI545),DATA!AI545,"n/a")</f>
        <v>0.105560785431511</v>
      </c>
      <c r="K821" s="87">
        <f>+IF(ISNUMBER(DATA!AR545),DATA!AR545,"n/a")</f>
        <v>4.4798457127610103</v>
      </c>
      <c r="L821" s="77">
        <f>+IF(ISNUMBER(DATA!AS545),DATA!AS545,"n/a")</f>
        <v>8.5180778227288104E-2</v>
      </c>
      <c r="R821" s="66"/>
      <c r="S821" s="66"/>
      <c r="T821" s="66"/>
      <c r="U821" s="66"/>
      <c r="V821" s="66"/>
      <c r="W821" s="66"/>
      <c r="X821" s="66"/>
      <c r="Y821" s="66"/>
    </row>
    <row r="822" spans="1:25" x14ac:dyDescent="0.2">
      <c r="A822" s="66" t="s">
        <v>20</v>
      </c>
      <c r="B822" s="66" t="s">
        <v>23</v>
      </c>
      <c r="C822" s="66" t="s">
        <v>26</v>
      </c>
      <c r="D822" s="66" t="s">
        <v>324</v>
      </c>
      <c r="E822" s="87">
        <f>+IF(ISNUMBER(DATA!N546),DATA!N546,"n/a")</f>
        <v>3.7593891697670498</v>
      </c>
      <c r="F822" s="77">
        <f>+IF(ISNUMBER(DATA!O546),DATA!O546,"n/a")</f>
        <v>-6.7793271752710502E-3</v>
      </c>
      <c r="G822" s="87">
        <f>+IF(ISNUMBER(DATA!X546),DATA!X546,"n/a")</f>
        <v>3.8403184562352899</v>
      </c>
      <c r="H822" s="77">
        <f>+IF(ISNUMBER(DATA!Y546),DATA!Y546,"n/a")</f>
        <v>7.0321248546726195E-2</v>
      </c>
      <c r="I822" s="87">
        <f>+IF(ISNUMBER(DATA!AH546),DATA!AH546,"n/a")</f>
        <v>3.8710989701834202</v>
      </c>
      <c r="J822" s="77">
        <f>+IF(ISNUMBER(DATA!AI546),DATA!AI546,"n/a")</f>
        <v>0.154082388817986</v>
      </c>
      <c r="K822" s="87">
        <f>+IF(ISNUMBER(DATA!AR546),DATA!AR546,"n/a")</f>
        <v>3.85277889738021</v>
      </c>
      <c r="L822" s="77">
        <f>+IF(ISNUMBER(DATA!AS546),DATA!AS546,"n/a")</f>
        <v>4.7319067464454703E-2</v>
      </c>
      <c r="R822" s="66"/>
      <c r="S822" s="66"/>
      <c r="T822" s="66"/>
      <c r="U822" s="66"/>
      <c r="V822" s="66"/>
      <c r="W822" s="66"/>
      <c r="X822" s="66"/>
      <c r="Y822" s="66"/>
    </row>
    <row r="823" spans="1:25" x14ac:dyDescent="0.2">
      <c r="A823" s="66" t="s">
        <v>20</v>
      </c>
      <c r="B823" s="66" t="s">
        <v>23</v>
      </c>
      <c r="C823" s="66" t="s">
        <v>26</v>
      </c>
      <c r="D823" s="66" t="s">
        <v>325</v>
      </c>
      <c r="E823" s="87">
        <f>+IF(ISNUMBER(DATA!N547),DATA!N547,"n/a")</f>
        <v>3.8810010499100902</v>
      </c>
      <c r="F823" s="77">
        <f>+IF(ISNUMBER(DATA!O547),DATA!O547,"n/a")</f>
        <v>-3.71133177235236E-3</v>
      </c>
      <c r="G823" s="87">
        <f>+IF(ISNUMBER(DATA!X547),DATA!X547,"n/a")</f>
        <v>3.88204615953771</v>
      </c>
      <c r="H823" s="77">
        <f>+IF(ISNUMBER(DATA!Y547),DATA!Y547,"n/a")</f>
        <v>1.6882691026164701E-2</v>
      </c>
      <c r="I823" s="87">
        <f>+IF(ISNUMBER(DATA!AH547),DATA!AH547,"n/a")</f>
        <v>3.8844263226861</v>
      </c>
      <c r="J823" s="77">
        <f>+IF(ISNUMBER(DATA!AI547),DATA!AI547,"n/a")</f>
        <v>3.91185625088478E-2</v>
      </c>
      <c r="K823" s="87">
        <f>+IF(ISNUMBER(DATA!AR547),DATA!AR547,"n/a")</f>
        <v>3.85485149240463</v>
      </c>
      <c r="L823" s="77">
        <f>+IF(ISNUMBER(DATA!AS547),DATA!AS547,"n/a")</f>
        <v>-1.4831482398353101E-2</v>
      </c>
      <c r="R823" s="66"/>
      <c r="S823" s="66"/>
      <c r="T823" s="66"/>
      <c r="U823" s="66"/>
      <c r="V823" s="66"/>
      <c r="W823" s="66"/>
      <c r="X823" s="66"/>
      <c r="Y823" s="66"/>
    </row>
    <row r="824" spans="1:25" x14ac:dyDescent="0.2">
      <c r="A824" s="66" t="s">
        <v>20</v>
      </c>
      <c r="B824" s="66" t="s">
        <v>23</v>
      </c>
      <c r="C824" s="66" t="s">
        <v>26</v>
      </c>
      <c r="D824" s="66" t="s">
        <v>326</v>
      </c>
      <c r="E824" s="87">
        <f>+IF(ISNUMBER(DATA!N548),DATA!N548,"n/a")</f>
        <v>4.4079878729511899</v>
      </c>
      <c r="F824" s="77">
        <f>+IF(ISNUMBER(DATA!O548),DATA!O548,"n/a")</f>
        <v>-1.9069045250164798E-2</v>
      </c>
      <c r="G824" s="87">
        <f>+IF(ISNUMBER(DATA!X548),DATA!X548,"n/a")</f>
        <v>4.4087703216718497</v>
      </c>
      <c r="H824" s="77">
        <f>+IF(ISNUMBER(DATA!Y548),DATA!Y548,"n/a")</f>
        <v>3.87829721250906E-3</v>
      </c>
      <c r="I824" s="87">
        <f>+IF(ISNUMBER(DATA!AH548),DATA!AH548,"n/a")</f>
        <v>4.4196550106027299</v>
      </c>
      <c r="J824" s="77">
        <f>+IF(ISNUMBER(DATA!AI548),DATA!AI548,"n/a")</f>
        <v>2.5615572802007699E-2</v>
      </c>
      <c r="K824" s="87">
        <f>+IF(ISNUMBER(DATA!AR548),DATA!AR548,"n/a")</f>
        <v>4.4453559177703204</v>
      </c>
      <c r="L824" s="77">
        <f>+IF(ISNUMBER(DATA!AS548),DATA!AS548,"n/a")</f>
        <v>2.1127259012848999E-2</v>
      </c>
      <c r="R824" s="66"/>
      <c r="S824" s="66"/>
      <c r="T824" s="66"/>
      <c r="U824" s="66"/>
      <c r="V824" s="66"/>
      <c r="W824" s="66"/>
      <c r="X824" s="66"/>
      <c r="Y824" s="66"/>
    </row>
    <row r="825" spans="1:25" x14ac:dyDescent="0.2">
      <c r="A825" s="66" t="s">
        <v>20</v>
      </c>
      <c r="B825" s="66" t="s">
        <v>23</v>
      </c>
      <c r="C825" s="66" t="s">
        <v>26</v>
      </c>
      <c r="D825" s="66" t="s">
        <v>327</v>
      </c>
      <c r="E825" s="87">
        <f>+IF(ISNUMBER(DATA!N549),DATA!N549,"n/a")</f>
        <v>4.0996756412053799</v>
      </c>
      <c r="F825" s="77">
        <f>+IF(ISNUMBER(DATA!O549),DATA!O549,"n/a")</f>
        <v>3.29183251467879E-2</v>
      </c>
      <c r="G825" s="87">
        <f>+IF(ISNUMBER(DATA!X549),DATA!X549,"n/a")</f>
        <v>4.0794946575151299</v>
      </c>
      <c r="H825" s="77">
        <f>+IF(ISNUMBER(DATA!Y549),DATA!Y549,"n/a")</f>
        <v>5.1756336059922803E-2</v>
      </c>
      <c r="I825" s="87">
        <f>+IF(ISNUMBER(DATA!AH549),DATA!AH549,"n/a")</f>
        <v>4.0865773740602496</v>
      </c>
      <c r="J825" s="77">
        <f>+IF(ISNUMBER(DATA!AI549),DATA!AI549,"n/a")</f>
        <v>7.7140621519528593E-2</v>
      </c>
      <c r="K825" s="87">
        <f>+IF(ISNUMBER(DATA!AR549),DATA!AR549,"n/a")</f>
        <v>4.0560402995455904</v>
      </c>
      <c r="L825" s="77">
        <f>+IF(ISNUMBER(DATA!AS549),DATA!AS549,"n/a")</f>
        <v>7.1327173457169699E-2</v>
      </c>
      <c r="R825" s="66"/>
      <c r="S825" s="66"/>
      <c r="T825" s="66"/>
      <c r="U825" s="66"/>
      <c r="V825" s="66"/>
      <c r="W825" s="66"/>
      <c r="X825" s="66"/>
      <c r="Y825" s="66"/>
    </row>
    <row r="826" spans="1:25" x14ac:dyDescent="0.2">
      <c r="E826" s="88"/>
      <c r="F826" s="77"/>
      <c r="G826" s="89"/>
      <c r="H826" s="77"/>
      <c r="I826" s="89"/>
      <c r="J826" s="82"/>
      <c r="K826" s="89"/>
      <c r="L826" s="77"/>
      <c r="R826" s="66"/>
      <c r="S826" s="66"/>
      <c r="T826" s="66"/>
      <c r="U826" s="66"/>
      <c r="V826" s="66"/>
      <c r="W826" s="66"/>
      <c r="X826" s="66"/>
      <c r="Y826" s="66"/>
    </row>
    <row r="827" spans="1:25" x14ac:dyDescent="0.2">
      <c r="A827" s="66" t="s">
        <v>20</v>
      </c>
      <c r="B827" s="66" t="s">
        <v>24</v>
      </c>
      <c r="C827" s="66" t="s">
        <v>0</v>
      </c>
      <c r="D827" s="66" t="s">
        <v>319</v>
      </c>
      <c r="E827" s="76">
        <f>+IF(ISNUMBER(DATA!F600),DATA!F600,"n/a")</f>
        <v>185850.46</v>
      </c>
      <c r="F827" s="77">
        <f>+IF(ISNUMBER(DATA!G600),DATA!G600,"n/a")</f>
        <v>0.17725531884030099</v>
      </c>
      <c r="G827" s="76">
        <f>+IF(ISNUMBER(DATA!P600),DATA!P600,"n/a")</f>
        <v>614436.28</v>
      </c>
      <c r="H827" s="77">
        <f>+IF(ISNUMBER(DATA!Q600),DATA!Q600,"n/a")</f>
        <v>0.112170144454841</v>
      </c>
      <c r="I827" s="76">
        <f>+IF(ISNUMBER(DATA!Z600),DATA!Z600,"n/a")</f>
        <v>1314973.45</v>
      </c>
      <c r="J827" s="77">
        <f>+IF(ISNUMBER(DATA!AA600),DATA!AA600,"n/a")</f>
        <v>0.22104360813618501</v>
      </c>
      <c r="K827" s="76">
        <f>+IF(ISNUMBER(DATA!AJ600),DATA!AJ600,"n/a")</f>
        <v>2282015.56</v>
      </c>
      <c r="L827" s="77">
        <f>+IF(ISNUMBER(DATA!AK600),DATA!AK600,"n/a")</f>
        <v>0.22265619196424299</v>
      </c>
      <c r="R827" s="66"/>
      <c r="S827" s="66"/>
      <c r="T827" s="66"/>
      <c r="U827" s="66"/>
      <c r="V827" s="66"/>
      <c r="W827" s="66"/>
      <c r="X827" s="66"/>
      <c r="Y827" s="66"/>
    </row>
    <row r="828" spans="1:25" x14ac:dyDescent="0.2">
      <c r="A828" s="66" t="s">
        <v>20</v>
      </c>
      <c r="B828" s="66" t="s">
        <v>24</v>
      </c>
      <c r="C828" s="66" t="s">
        <v>0</v>
      </c>
      <c r="D828" s="66" t="s">
        <v>320</v>
      </c>
      <c r="E828" s="76">
        <f>+IF(ISNUMBER(DATA!F601),DATA!F601,"n/a")</f>
        <v>231734.92</v>
      </c>
      <c r="F828" s="77">
        <f>+IF(ISNUMBER(DATA!G601),DATA!G601,"n/a")</f>
        <v>-9.9626666484383501E-3</v>
      </c>
      <c r="G828" s="76">
        <f>+IF(ISNUMBER(DATA!P601),DATA!P601,"n/a")</f>
        <v>738876.02</v>
      </c>
      <c r="H828" s="77">
        <f>+IF(ISNUMBER(DATA!Q601),DATA!Q601,"n/a")</f>
        <v>-2.9348939992703299E-2</v>
      </c>
      <c r="I828" s="76">
        <f>+IF(ISNUMBER(DATA!Z601),DATA!Z601,"n/a")</f>
        <v>1496159.02</v>
      </c>
      <c r="J828" s="77">
        <f>+IF(ISNUMBER(DATA!AA601),DATA!AA601,"n/a")</f>
        <v>-2.38840621736989E-2</v>
      </c>
      <c r="K828" s="76">
        <f>+IF(ISNUMBER(DATA!AJ601),DATA!AJ601,"n/a")</f>
        <v>2767587.78</v>
      </c>
      <c r="L828" s="77">
        <f>+IF(ISNUMBER(DATA!AK601),DATA!AK601,"n/a")</f>
        <v>-3.3649294021592499E-3</v>
      </c>
      <c r="R828" s="66"/>
      <c r="S828" s="66"/>
      <c r="T828" s="66"/>
      <c r="U828" s="66"/>
      <c r="V828" s="66"/>
      <c r="W828" s="66"/>
      <c r="X828" s="66"/>
      <c r="Y828" s="66"/>
    </row>
    <row r="829" spans="1:25" x14ac:dyDescent="0.2">
      <c r="A829" s="66" t="s">
        <v>20</v>
      </c>
      <c r="B829" s="66" t="s">
        <v>24</v>
      </c>
      <c r="C829" s="66" t="s">
        <v>0</v>
      </c>
      <c r="D829" s="66" t="s">
        <v>321</v>
      </c>
      <c r="E829" s="76">
        <f>+IF(ISNUMBER(DATA!F602),DATA!F602,"n/a")</f>
        <v>294069.24</v>
      </c>
      <c r="F829" s="77">
        <f>+IF(ISNUMBER(DATA!G602),DATA!G602,"n/a")</f>
        <v>0.18604240619736301</v>
      </c>
      <c r="G829" s="76">
        <f>+IF(ISNUMBER(DATA!P602),DATA!P602,"n/a")</f>
        <v>1039621.22</v>
      </c>
      <c r="H829" s="77">
        <f>+IF(ISNUMBER(DATA!Q602),DATA!Q602,"n/a")</f>
        <v>0.16510760870455701</v>
      </c>
      <c r="I829" s="76">
        <f>+IF(ISNUMBER(DATA!Z602),DATA!Z602,"n/a")</f>
        <v>2100409.63</v>
      </c>
      <c r="J829" s="77">
        <f>+IF(ISNUMBER(DATA!AA602),DATA!AA602,"n/a")</f>
        <v>0.18544115730222399</v>
      </c>
      <c r="K829" s="76">
        <f>+IF(ISNUMBER(DATA!AJ602),DATA!AJ602,"n/a")</f>
        <v>3616745.47</v>
      </c>
      <c r="L829" s="77">
        <f>+IF(ISNUMBER(DATA!AK602),DATA!AK602,"n/a")</f>
        <v>0.22845010589173401</v>
      </c>
      <c r="R829" s="66"/>
      <c r="S829" s="66"/>
      <c r="T829" s="66"/>
      <c r="U829" s="66"/>
      <c r="V829" s="66"/>
      <c r="W829" s="66"/>
      <c r="X829" s="66"/>
      <c r="Y829" s="66"/>
    </row>
    <row r="830" spans="1:25" x14ac:dyDescent="0.2">
      <c r="A830" s="66" t="s">
        <v>20</v>
      </c>
      <c r="B830" s="66" t="s">
        <v>24</v>
      </c>
      <c r="C830" s="66" t="s">
        <v>0</v>
      </c>
      <c r="D830" s="66" t="s">
        <v>322</v>
      </c>
      <c r="E830" s="76">
        <f>+IF(ISNUMBER(DATA!F603),DATA!F603,"n/a")</f>
        <v>773787.07</v>
      </c>
      <c r="F830" s="77">
        <f>+IF(ISNUMBER(DATA!G603),DATA!G603,"n/a")</f>
        <v>0.102583454052423</v>
      </c>
      <c r="G830" s="76">
        <f>+IF(ISNUMBER(DATA!P603),DATA!P603,"n/a")</f>
        <v>2548723.0099999998</v>
      </c>
      <c r="H830" s="77">
        <f>+IF(ISNUMBER(DATA!Q603),DATA!Q603,"n/a")</f>
        <v>9.2842267640910997E-2</v>
      </c>
      <c r="I830" s="76">
        <f>+IF(ISNUMBER(DATA!Z603),DATA!Z603,"n/a")</f>
        <v>5481084.7800000003</v>
      </c>
      <c r="J830" s="77">
        <f>+IF(ISNUMBER(DATA!AA603),DATA!AA603,"n/a")</f>
        <v>0.15845473262208901</v>
      </c>
      <c r="K830" s="76">
        <f>+IF(ISNUMBER(DATA!AJ603),DATA!AJ603,"n/a")</f>
        <v>9315110.6799999997</v>
      </c>
      <c r="L830" s="77">
        <f>+IF(ISNUMBER(DATA!AK603),DATA!AK603,"n/a")</f>
        <v>0.20571787622383</v>
      </c>
      <c r="R830" s="66"/>
      <c r="S830" s="66"/>
      <c r="T830" s="66"/>
      <c r="U830" s="66"/>
      <c r="V830" s="66"/>
      <c r="W830" s="66"/>
      <c r="X830" s="66"/>
      <c r="Y830" s="66"/>
    </row>
    <row r="831" spans="1:25" x14ac:dyDescent="0.2">
      <c r="A831" s="66" t="s">
        <v>20</v>
      </c>
      <c r="B831" s="66" t="s">
        <v>24</v>
      </c>
      <c r="C831" s="66" t="s">
        <v>0</v>
      </c>
      <c r="D831" s="66" t="s">
        <v>323</v>
      </c>
      <c r="E831" s="76">
        <f>+IF(ISNUMBER(DATA!F604),DATA!F604,"n/a")</f>
        <v>104799.64</v>
      </c>
      <c r="F831" s="77">
        <f>+IF(ISNUMBER(DATA!G604),DATA!G604,"n/a")</f>
        <v>1.77816188590924E-2</v>
      </c>
      <c r="G831" s="76">
        <f>+IF(ISNUMBER(DATA!P604),DATA!P604,"n/a")</f>
        <v>368312.35</v>
      </c>
      <c r="H831" s="77">
        <f>+IF(ISNUMBER(DATA!Q604),DATA!Q604,"n/a")</f>
        <v>3.07928039361248E-2</v>
      </c>
      <c r="I831" s="76">
        <f>+IF(ISNUMBER(DATA!Z604),DATA!Z604,"n/a")</f>
        <v>786334.96</v>
      </c>
      <c r="J831" s="77">
        <f>+IF(ISNUMBER(DATA!AA604),DATA!AA604,"n/a")</f>
        <v>3.1145788077371402E-2</v>
      </c>
      <c r="K831" s="76">
        <f>+IF(ISNUMBER(DATA!AJ604),DATA!AJ604,"n/a")</f>
        <v>1367528.57</v>
      </c>
      <c r="L831" s="77">
        <f>+IF(ISNUMBER(DATA!AK604),DATA!AK604,"n/a")</f>
        <v>4.3573172700341903E-2</v>
      </c>
      <c r="R831" s="66"/>
      <c r="S831" s="66"/>
      <c r="T831" s="66"/>
      <c r="U831" s="66"/>
      <c r="V831" s="66"/>
      <c r="W831" s="66"/>
      <c r="X831" s="66"/>
      <c r="Y831" s="66"/>
    </row>
    <row r="832" spans="1:25" x14ac:dyDescent="0.2">
      <c r="A832" s="66" t="s">
        <v>20</v>
      </c>
      <c r="B832" s="66" t="s">
        <v>24</v>
      </c>
      <c r="C832" s="66" t="s">
        <v>0</v>
      </c>
      <c r="D832" s="66" t="s">
        <v>324</v>
      </c>
      <c r="E832" s="76">
        <f>+IF(ISNUMBER(DATA!F605),DATA!F605,"n/a")</f>
        <v>129307.43</v>
      </c>
      <c r="F832" s="77">
        <f>+IF(ISNUMBER(DATA!G605),DATA!G605,"n/a")</f>
        <v>0.1991884010553</v>
      </c>
      <c r="G832" s="76">
        <f>+IF(ISNUMBER(DATA!P605),DATA!P605,"n/a")</f>
        <v>421364.65</v>
      </c>
      <c r="H832" s="77">
        <f>+IF(ISNUMBER(DATA!Q605),DATA!Q605,"n/a")</f>
        <v>0.139122013068291</v>
      </c>
      <c r="I832" s="76">
        <f>+IF(ISNUMBER(DATA!Z605),DATA!Z605,"n/a")</f>
        <v>815014.2</v>
      </c>
      <c r="J832" s="77">
        <f>+IF(ISNUMBER(DATA!AA605),DATA!AA605,"n/a")</f>
        <v>0.118375009389384</v>
      </c>
      <c r="K832" s="76">
        <f>+IF(ISNUMBER(DATA!AJ605),DATA!AJ605,"n/a")</f>
        <v>1457820.56</v>
      </c>
      <c r="L832" s="77">
        <f>+IF(ISNUMBER(DATA!AK605),DATA!AK605,"n/a")</f>
        <v>0.14993795447318001</v>
      </c>
      <c r="R832" s="66"/>
      <c r="S832" s="66"/>
      <c r="T832" s="66"/>
      <c r="U832" s="66"/>
      <c r="V832" s="66"/>
      <c r="W832" s="66"/>
      <c r="X832" s="66"/>
      <c r="Y832" s="66"/>
    </row>
    <row r="833" spans="1:25" x14ac:dyDescent="0.2">
      <c r="A833" s="66" t="s">
        <v>20</v>
      </c>
      <c r="B833" s="66" t="s">
        <v>24</v>
      </c>
      <c r="C833" s="66" t="s">
        <v>0</v>
      </c>
      <c r="D833" s="66" t="s">
        <v>325</v>
      </c>
      <c r="E833" s="76">
        <f>+IF(ISNUMBER(DATA!F606),DATA!F606,"n/a")</f>
        <v>341905.09</v>
      </c>
      <c r="F833" s="77">
        <f>+IF(ISNUMBER(DATA!G606),DATA!G606,"n/a")</f>
        <v>0.182959689942543</v>
      </c>
      <c r="G833" s="76">
        <f>+IF(ISNUMBER(DATA!P606),DATA!P606,"n/a")</f>
        <v>1123915.54</v>
      </c>
      <c r="H833" s="77">
        <f>+IF(ISNUMBER(DATA!Q606),DATA!Q606,"n/a")</f>
        <v>3.6198029853283402E-2</v>
      </c>
      <c r="I833" s="76">
        <f>+IF(ISNUMBER(DATA!Z606),DATA!Z606,"n/a")</f>
        <v>2295064.89</v>
      </c>
      <c r="J833" s="77">
        <f>+IF(ISNUMBER(DATA!AA606),DATA!AA606,"n/a")</f>
        <v>2.7193969905436901E-2</v>
      </c>
      <c r="K833" s="76">
        <f>+IF(ISNUMBER(DATA!AJ606),DATA!AJ606,"n/a")</f>
        <v>3979576.84</v>
      </c>
      <c r="L833" s="77">
        <f>+IF(ISNUMBER(DATA!AK606),DATA!AK606,"n/a")</f>
        <v>1.62162536502993E-2</v>
      </c>
      <c r="R833" s="66"/>
      <c r="S833" s="66"/>
      <c r="T833" s="66"/>
      <c r="U833" s="66"/>
      <c r="V833" s="66"/>
      <c r="W833" s="66"/>
      <c r="X833" s="66"/>
      <c r="Y833" s="66"/>
    </row>
    <row r="834" spans="1:25" x14ac:dyDescent="0.2">
      <c r="A834" s="66" t="s">
        <v>20</v>
      </c>
      <c r="B834" s="66" t="s">
        <v>24</v>
      </c>
      <c r="C834" s="66" t="s">
        <v>0</v>
      </c>
      <c r="D834" s="66" t="s">
        <v>326</v>
      </c>
      <c r="E834" s="76">
        <f>+IF(ISNUMBER(DATA!F607),DATA!F607,"n/a")</f>
        <v>203380.03</v>
      </c>
      <c r="F834" s="77">
        <f>+IF(ISNUMBER(DATA!G607),DATA!G607,"n/a")</f>
        <v>0.14632151072730301</v>
      </c>
      <c r="G834" s="76">
        <f>+IF(ISNUMBER(DATA!P607),DATA!P607,"n/a")</f>
        <v>710570.42</v>
      </c>
      <c r="H834" s="77">
        <f>+IF(ISNUMBER(DATA!Q607),DATA!Q607,"n/a")</f>
        <v>0.19628969766669199</v>
      </c>
      <c r="I834" s="76">
        <f>+IF(ISNUMBER(DATA!Z607),DATA!Z607,"n/a")</f>
        <v>1536648.85</v>
      </c>
      <c r="J834" s="77">
        <f>+IF(ISNUMBER(DATA!AA607),DATA!AA607,"n/a")</f>
        <v>0.23558437250467201</v>
      </c>
      <c r="K834" s="76">
        <f>+IF(ISNUMBER(DATA!AJ607),DATA!AJ607,"n/a")</f>
        <v>2650862.0499999998</v>
      </c>
      <c r="L834" s="77">
        <f>+IF(ISNUMBER(DATA!AK607),DATA!AK607,"n/a")</f>
        <v>0.200010792963491</v>
      </c>
      <c r="R834" s="66"/>
      <c r="S834" s="66"/>
      <c r="T834" s="66"/>
      <c r="U834" s="66"/>
      <c r="V834" s="66"/>
      <c r="W834" s="66"/>
      <c r="X834" s="66"/>
      <c r="Y834" s="66"/>
    </row>
    <row r="835" spans="1:25" x14ac:dyDescent="0.2">
      <c r="A835" s="66" t="s">
        <v>20</v>
      </c>
      <c r="B835" s="66" t="s">
        <v>24</v>
      </c>
      <c r="C835" s="66" t="s">
        <v>0</v>
      </c>
      <c r="D835" s="66" t="s">
        <v>327</v>
      </c>
      <c r="E835" s="76">
        <f>+IF(ISNUMBER(DATA!F608),DATA!F608,"n/a")</f>
        <v>2264833.69</v>
      </c>
      <c r="F835" s="77">
        <f>+IF(ISNUMBER(DATA!G608),DATA!G608,"n/a")</f>
        <v>0.121808402145648</v>
      </c>
      <c r="G835" s="76">
        <f>+IF(ISNUMBER(DATA!P608),DATA!P608,"n/a")</f>
        <v>7565819.2300000004</v>
      </c>
      <c r="H835" s="77">
        <f>+IF(ISNUMBER(DATA!Q608),DATA!Q608,"n/a")</f>
        <v>8.9544460096039502E-2</v>
      </c>
      <c r="I835" s="76">
        <f>+IF(ISNUMBER(DATA!Z608),DATA!Z608,"n/a")</f>
        <v>15825689.48</v>
      </c>
      <c r="J835" s="77">
        <f>+IF(ISNUMBER(DATA!AA608),DATA!AA608,"n/a")</f>
        <v>0.123807506931341</v>
      </c>
      <c r="K835" s="76">
        <f>+IF(ISNUMBER(DATA!AJ608),DATA!AJ608,"n/a")</f>
        <v>27437247.620000001</v>
      </c>
      <c r="L835" s="77">
        <f>+IF(ISNUMBER(DATA!AK608),DATA!AK608,"n/a")</f>
        <v>0.14242952430359301</v>
      </c>
      <c r="R835" s="66"/>
      <c r="S835" s="66"/>
      <c r="T835" s="66"/>
      <c r="U835" s="66"/>
      <c r="V835" s="66"/>
      <c r="W835" s="66"/>
      <c r="X835" s="66"/>
      <c r="Y835" s="66"/>
    </row>
    <row r="836" spans="1:25" x14ac:dyDescent="0.2">
      <c r="E836" s="80"/>
      <c r="F836" s="77"/>
      <c r="G836" s="81"/>
      <c r="H836" s="77"/>
      <c r="I836" s="81"/>
      <c r="J836" s="82"/>
      <c r="K836" s="81"/>
      <c r="L836" s="77"/>
      <c r="R836" s="66"/>
      <c r="S836" s="66"/>
      <c r="T836" s="66"/>
      <c r="U836" s="66"/>
      <c r="V836" s="66"/>
      <c r="W836" s="66"/>
      <c r="X836" s="66"/>
      <c r="Y836" s="66"/>
    </row>
    <row r="837" spans="1:25" x14ac:dyDescent="0.2">
      <c r="A837" s="66" t="s">
        <v>20</v>
      </c>
      <c r="B837" s="66" t="s">
        <v>24</v>
      </c>
      <c r="C837" s="66" t="s">
        <v>9</v>
      </c>
      <c r="D837" s="66" t="s">
        <v>319</v>
      </c>
      <c r="E837" s="86">
        <f>+IF(ISNUMBER(DATA!H600),DATA!H600,"n/a")</f>
        <v>12140.01</v>
      </c>
      <c r="F837" s="77">
        <f>+IF(ISNUMBER(DATA!I600),DATA!I600,"n/a")</f>
        <v>0.14849650200797501</v>
      </c>
      <c r="G837" s="86">
        <f>+IF(ISNUMBER(DATA!R600),DATA!R600,"n/a")</f>
        <v>38696.49</v>
      </c>
      <c r="H837" s="77">
        <f>+IF(ISNUMBER(DATA!S600),DATA!S600,"n/a")</f>
        <v>3.8668268919770099E-2</v>
      </c>
      <c r="I837" s="86">
        <f>+IF(ISNUMBER(DATA!AB600),DATA!AB600,"n/a")</f>
        <v>81614.899999999994</v>
      </c>
      <c r="J837" s="77">
        <f>+IF(ISNUMBER(DATA!AC600),DATA!AC600,"n/a")</f>
        <v>0.15497435604245499</v>
      </c>
      <c r="K837" s="86">
        <f>+IF(ISNUMBER(DATA!AL600),DATA!AL600,"n/a")</f>
        <v>144433.71</v>
      </c>
      <c r="L837" s="77">
        <f>+IF(ISNUMBER(DATA!AM600),DATA!AM600,"n/a")</f>
        <v>0.18782977404756901</v>
      </c>
      <c r="R837" s="66"/>
      <c r="S837" s="66"/>
      <c r="T837" s="66"/>
      <c r="U837" s="66"/>
      <c r="V837" s="66"/>
      <c r="W837" s="66"/>
      <c r="X837" s="66"/>
      <c r="Y837" s="66"/>
    </row>
    <row r="838" spans="1:25" x14ac:dyDescent="0.2">
      <c r="A838" s="66" t="s">
        <v>20</v>
      </c>
      <c r="B838" s="66" t="s">
        <v>24</v>
      </c>
      <c r="C838" s="66" t="s">
        <v>9</v>
      </c>
      <c r="D838" s="66" t="s">
        <v>320</v>
      </c>
      <c r="E838" s="86">
        <f>+IF(ISNUMBER(DATA!H601),DATA!H601,"n/a")</f>
        <v>22112.93</v>
      </c>
      <c r="F838" s="77">
        <f>+IF(ISNUMBER(DATA!I601),DATA!I601,"n/a")</f>
        <v>6.9152063465662897E-2</v>
      </c>
      <c r="G838" s="86">
        <f>+IF(ISNUMBER(DATA!R601),DATA!R601,"n/a")</f>
        <v>71874.990000000005</v>
      </c>
      <c r="H838" s="77">
        <f>+IF(ISNUMBER(DATA!S601),DATA!S601,"n/a")</f>
        <v>2.94316519591E-2</v>
      </c>
      <c r="I838" s="86">
        <f>+IF(ISNUMBER(DATA!AB601),DATA!AB601,"n/a")</f>
        <v>141650.76999999999</v>
      </c>
      <c r="J838" s="77">
        <f>+IF(ISNUMBER(DATA!AC601),DATA!AC601,"n/a")</f>
        <v>2.5473595736832999E-2</v>
      </c>
      <c r="K838" s="86">
        <f>+IF(ISNUMBER(DATA!AL601),DATA!AL601,"n/a")</f>
        <v>252032.55</v>
      </c>
      <c r="L838" s="77">
        <f>+IF(ISNUMBER(DATA!AM601),DATA!AM601,"n/a")</f>
        <v>7.0786085169865596E-3</v>
      </c>
      <c r="R838" s="66"/>
      <c r="S838" s="66"/>
      <c r="T838" s="66"/>
      <c r="U838" s="66"/>
      <c r="V838" s="66"/>
      <c r="W838" s="66"/>
      <c r="X838" s="66"/>
      <c r="Y838" s="66"/>
    </row>
    <row r="839" spans="1:25" x14ac:dyDescent="0.2">
      <c r="A839" s="66" t="s">
        <v>20</v>
      </c>
      <c r="B839" s="66" t="s">
        <v>24</v>
      </c>
      <c r="C839" s="66" t="s">
        <v>9</v>
      </c>
      <c r="D839" s="66" t="s">
        <v>321</v>
      </c>
      <c r="E839" s="86">
        <f>+IF(ISNUMBER(DATA!H602),DATA!H602,"n/a")</f>
        <v>33250.82</v>
      </c>
      <c r="F839" s="77">
        <f>+IF(ISNUMBER(DATA!I602),DATA!I602,"n/a")</f>
        <v>0.26849264063516898</v>
      </c>
      <c r="G839" s="86">
        <f>+IF(ISNUMBER(DATA!R602),DATA!R602,"n/a")</f>
        <v>115907.69</v>
      </c>
      <c r="H839" s="77">
        <f>+IF(ISNUMBER(DATA!S602),DATA!S602,"n/a")</f>
        <v>0.22891386277664399</v>
      </c>
      <c r="I839" s="86">
        <f>+IF(ISNUMBER(DATA!AB602),DATA!AB602,"n/a")</f>
        <v>233281.03</v>
      </c>
      <c r="J839" s="77">
        <f>+IF(ISNUMBER(DATA!AC602),DATA!AC602,"n/a")</f>
        <v>0.23640030593988401</v>
      </c>
      <c r="K839" s="86">
        <f>+IF(ISNUMBER(DATA!AL602),DATA!AL602,"n/a")</f>
        <v>394974.03</v>
      </c>
      <c r="L839" s="77">
        <f>+IF(ISNUMBER(DATA!AM602),DATA!AM602,"n/a")</f>
        <v>0.35326675576886701</v>
      </c>
      <c r="R839" s="66"/>
      <c r="S839" s="66"/>
      <c r="T839" s="66"/>
      <c r="U839" s="66"/>
      <c r="V839" s="66"/>
      <c r="W839" s="66"/>
      <c r="X839" s="66"/>
      <c r="Y839" s="66"/>
    </row>
    <row r="840" spans="1:25" x14ac:dyDescent="0.2">
      <c r="A840" s="66" t="s">
        <v>20</v>
      </c>
      <c r="B840" s="66" t="s">
        <v>24</v>
      </c>
      <c r="C840" s="66" t="s">
        <v>9</v>
      </c>
      <c r="D840" s="66" t="s">
        <v>322</v>
      </c>
      <c r="E840" s="86">
        <f>+IF(ISNUMBER(DATA!H603),DATA!H603,"n/a")</f>
        <v>107859.22</v>
      </c>
      <c r="F840" s="77">
        <f>+IF(ISNUMBER(DATA!I603),DATA!I603,"n/a")</f>
        <v>0.16614080392507699</v>
      </c>
      <c r="G840" s="86">
        <f>+IF(ISNUMBER(DATA!R603),DATA!R603,"n/a")</f>
        <v>354408.23</v>
      </c>
      <c r="H840" s="77">
        <f>+IF(ISNUMBER(DATA!S603),DATA!S603,"n/a")</f>
        <v>0.15394319182326499</v>
      </c>
      <c r="I840" s="86">
        <f>+IF(ISNUMBER(DATA!AB603),DATA!AB603,"n/a")</f>
        <v>728260.44</v>
      </c>
      <c r="J840" s="77">
        <f>+IF(ISNUMBER(DATA!AC603),DATA!AC603,"n/a")</f>
        <v>0.175848804141369</v>
      </c>
      <c r="K840" s="86">
        <f>+IF(ISNUMBER(DATA!AL603),DATA!AL603,"n/a")</f>
        <v>1283573.23</v>
      </c>
      <c r="L840" s="77">
        <f>+IF(ISNUMBER(DATA!AM603),DATA!AM603,"n/a")</f>
        <v>0.36144379904623802</v>
      </c>
      <c r="R840" s="66"/>
      <c r="S840" s="66"/>
      <c r="T840" s="66"/>
      <c r="U840" s="66"/>
      <c r="V840" s="66"/>
      <c r="W840" s="66"/>
      <c r="X840" s="66"/>
      <c r="Y840" s="66"/>
    </row>
    <row r="841" spans="1:25" x14ac:dyDescent="0.2">
      <c r="A841" s="66" t="s">
        <v>20</v>
      </c>
      <c r="B841" s="66" t="s">
        <v>24</v>
      </c>
      <c r="C841" s="66" t="s">
        <v>9</v>
      </c>
      <c r="D841" s="66" t="s">
        <v>323</v>
      </c>
      <c r="E841" s="86">
        <f>+IF(ISNUMBER(DATA!H604),DATA!H604,"n/a")</f>
        <v>8480.81</v>
      </c>
      <c r="F841" s="77">
        <f>+IF(ISNUMBER(DATA!I604),DATA!I604,"n/a")</f>
        <v>3.4261518780175901E-2</v>
      </c>
      <c r="G841" s="86">
        <f>+IF(ISNUMBER(DATA!R604),DATA!R604,"n/a")</f>
        <v>29850</v>
      </c>
      <c r="H841" s="77">
        <f>+IF(ISNUMBER(DATA!S604),DATA!S604,"n/a")</f>
        <v>5.3958062708562599E-2</v>
      </c>
      <c r="I841" s="86">
        <f>+IF(ISNUMBER(DATA!AB604),DATA!AB604,"n/a")</f>
        <v>62847.81</v>
      </c>
      <c r="J841" s="77">
        <f>+IF(ISNUMBER(DATA!AC604),DATA!AC604,"n/a")</f>
        <v>3.4800985276829302E-2</v>
      </c>
      <c r="K841" s="86">
        <f>+IF(ISNUMBER(DATA!AL604),DATA!AL604,"n/a")</f>
        <v>108312.85</v>
      </c>
      <c r="L841" s="77">
        <f>+IF(ISNUMBER(DATA!AM604),DATA!AM604,"n/a")</f>
        <v>2.9215808741747298E-2</v>
      </c>
      <c r="R841" s="66"/>
      <c r="S841" s="66"/>
      <c r="T841" s="66"/>
      <c r="U841" s="66"/>
      <c r="V841" s="66"/>
      <c r="W841" s="66"/>
      <c r="X841" s="66"/>
      <c r="Y841" s="66"/>
    </row>
    <row r="842" spans="1:25" x14ac:dyDescent="0.2">
      <c r="A842" s="66" t="s">
        <v>20</v>
      </c>
      <c r="B842" s="66" t="s">
        <v>24</v>
      </c>
      <c r="C842" s="66" t="s">
        <v>9</v>
      </c>
      <c r="D842" s="66" t="s">
        <v>324</v>
      </c>
      <c r="E842" s="86">
        <f>+IF(ISNUMBER(DATA!H605),DATA!H605,"n/a")</f>
        <v>13248.14</v>
      </c>
      <c r="F842" s="77">
        <f>+IF(ISNUMBER(DATA!I605),DATA!I605,"n/a")</f>
        <v>0.120585120600346</v>
      </c>
      <c r="G842" s="86">
        <f>+IF(ISNUMBER(DATA!R605),DATA!R605,"n/a")</f>
        <v>41788.71</v>
      </c>
      <c r="H842" s="77">
        <f>+IF(ISNUMBER(DATA!S605),DATA!S605,"n/a")</f>
        <v>7.3819603530171904E-2</v>
      </c>
      <c r="I842" s="86">
        <f>+IF(ISNUMBER(DATA!AB605),DATA!AB605,"n/a")</f>
        <v>84215.360000000001</v>
      </c>
      <c r="J842" s="77">
        <f>+IF(ISNUMBER(DATA!AC605),DATA!AC605,"n/a")</f>
        <v>8.4532938096183105E-2</v>
      </c>
      <c r="K842" s="86">
        <f>+IF(ISNUMBER(DATA!AL605),DATA!AL605,"n/a")</f>
        <v>158933.93</v>
      </c>
      <c r="L842" s="77">
        <f>+IF(ISNUMBER(DATA!AM605),DATA!AM605,"n/a")</f>
        <v>0.16660940074695499</v>
      </c>
      <c r="R842" s="66"/>
      <c r="S842" s="66"/>
      <c r="T842" s="66"/>
      <c r="U842" s="66"/>
      <c r="V842" s="66"/>
      <c r="W842" s="66"/>
      <c r="X842" s="66"/>
      <c r="Y842" s="66"/>
    </row>
    <row r="843" spans="1:25" x14ac:dyDescent="0.2">
      <c r="A843" s="66" t="s">
        <v>20</v>
      </c>
      <c r="B843" s="66" t="s">
        <v>24</v>
      </c>
      <c r="C843" s="66" t="s">
        <v>9</v>
      </c>
      <c r="D843" s="66" t="s">
        <v>325</v>
      </c>
      <c r="E843" s="86">
        <f>+IF(ISNUMBER(DATA!H606),DATA!H606,"n/a")</f>
        <v>21439.7</v>
      </c>
      <c r="F843" s="77">
        <f>+IF(ISNUMBER(DATA!I606),DATA!I606,"n/a")</f>
        <v>0.222117210888852</v>
      </c>
      <c r="G843" s="86">
        <f>+IF(ISNUMBER(DATA!R606),DATA!R606,"n/a")</f>
        <v>69996.12</v>
      </c>
      <c r="H843" s="77">
        <f>+IF(ISNUMBER(DATA!S606),DATA!S606,"n/a")</f>
        <v>6.06340518769714E-2</v>
      </c>
      <c r="I843" s="86">
        <f>+IF(ISNUMBER(DATA!AB606),DATA!AB606,"n/a")</f>
        <v>144348.48000000001</v>
      </c>
      <c r="J843" s="77">
        <f>+IF(ISNUMBER(DATA!AC606),DATA!AC606,"n/a")</f>
        <v>5.6351435687095802E-2</v>
      </c>
      <c r="K843" s="86">
        <f>+IF(ISNUMBER(DATA!AL606),DATA!AL606,"n/a")</f>
        <v>247564.12</v>
      </c>
      <c r="L843" s="77">
        <f>+IF(ISNUMBER(DATA!AM606),DATA!AM606,"n/a")</f>
        <v>2.67823736635119E-2</v>
      </c>
      <c r="R843" s="66"/>
      <c r="S843" s="66"/>
      <c r="T843" s="66"/>
      <c r="U843" s="66"/>
      <c r="V843" s="66"/>
      <c r="W843" s="66"/>
      <c r="X843" s="66"/>
      <c r="Y843" s="66"/>
    </row>
    <row r="844" spans="1:25" x14ac:dyDescent="0.2">
      <c r="A844" s="66" t="s">
        <v>20</v>
      </c>
      <c r="B844" s="66" t="s">
        <v>24</v>
      </c>
      <c r="C844" s="66" t="s">
        <v>9</v>
      </c>
      <c r="D844" s="66" t="s">
        <v>326</v>
      </c>
      <c r="E844" s="86">
        <f>+IF(ISNUMBER(DATA!H607),DATA!H607,"n/a")</f>
        <v>14483.86</v>
      </c>
      <c r="F844" s="77">
        <f>+IF(ISNUMBER(DATA!I607),DATA!I607,"n/a")</f>
        <v>2.04428725420433E-2</v>
      </c>
      <c r="G844" s="86">
        <f>+IF(ISNUMBER(DATA!R607),DATA!R607,"n/a")</f>
        <v>52069.19</v>
      </c>
      <c r="H844" s="77">
        <f>+IF(ISNUMBER(DATA!S607),DATA!S607,"n/a")</f>
        <v>8.2621502607210504E-2</v>
      </c>
      <c r="I844" s="86">
        <f>+IF(ISNUMBER(DATA!AB607),DATA!AB607,"n/a")</f>
        <v>112882.55</v>
      </c>
      <c r="J844" s="77">
        <f>+IF(ISNUMBER(DATA!AC607),DATA!AC607,"n/a")</f>
        <v>0.119226343343679</v>
      </c>
      <c r="K844" s="86">
        <f>+IF(ISNUMBER(DATA!AL607),DATA!AL607,"n/a")</f>
        <v>199945.53</v>
      </c>
      <c r="L844" s="77">
        <f>+IF(ISNUMBER(DATA!AM607),DATA!AM607,"n/a")</f>
        <v>0.114618948722759</v>
      </c>
      <c r="R844" s="66"/>
      <c r="S844" s="66"/>
      <c r="T844" s="66"/>
      <c r="U844" s="66"/>
      <c r="V844" s="66"/>
      <c r="W844" s="66"/>
      <c r="X844" s="66"/>
      <c r="Y844" s="66"/>
    </row>
    <row r="845" spans="1:25" x14ac:dyDescent="0.2">
      <c r="A845" s="66" t="s">
        <v>20</v>
      </c>
      <c r="B845" s="66" t="s">
        <v>24</v>
      </c>
      <c r="C845" s="66" t="s">
        <v>9</v>
      </c>
      <c r="D845" s="66" t="s">
        <v>327</v>
      </c>
      <c r="E845" s="86">
        <f>+IF(ISNUMBER(DATA!H608),DATA!H608,"n/a")</f>
        <v>233015.6</v>
      </c>
      <c r="F845" s="77">
        <f>+IF(ISNUMBER(DATA!I608),DATA!I608,"n/a")</f>
        <v>0.15515790818973499</v>
      </c>
      <c r="G845" s="86">
        <f>+IF(ISNUMBER(DATA!R608),DATA!R608,"n/a")</f>
        <v>774591.57</v>
      </c>
      <c r="H845" s="77">
        <f>+IF(ISNUMBER(DATA!S608),DATA!S608,"n/a")</f>
        <v>0.122842380742252</v>
      </c>
      <c r="I845" s="86">
        <f>+IF(ISNUMBER(DATA!AB608),DATA!AB608,"n/a")</f>
        <v>1589101.44</v>
      </c>
      <c r="J845" s="77">
        <f>+IF(ISNUMBER(DATA!AC608),DATA!AC608,"n/a")</f>
        <v>0.14101105291975199</v>
      </c>
      <c r="K845" s="86">
        <f>+IF(ISNUMBER(DATA!AL608),DATA!AL608,"n/a")</f>
        <v>2789770.44</v>
      </c>
      <c r="L845" s="77">
        <f>+IF(ISNUMBER(DATA!AM608),DATA!AM608,"n/a")</f>
        <v>0.22979104765580299</v>
      </c>
      <c r="R845" s="66"/>
      <c r="S845" s="66"/>
      <c r="T845" s="66"/>
      <c r="U845" s="66"/>
      <c r="V845" s="66"/>
      <c r="W845" s="66"/>
      <c r="X845" s="66"/>
      <c r="Y845" s="66"/>
    </row>
    <row r="846" spans="1:25" x14ac:dyDescent="0.2">
      <c r="E846" s="80"/>
      <c r="F846" s="77"/>
      <c r="G846" s="81"/>
      <c r="H846" s="77"/>
      <c r="I846" s="81"/>
      <c r="J846" s="82"/>
      <c r="K846" s="81"/>
      <c r="L846" s="77"/>
      <c r="R846" s="66"/>
      <c r="S846" s="66"/>
      <c r="T846" s="66"/>
      <c r="U846" s="66"/>
      <c r="V846" s="66"/>
      <c r="W846" s="66"/>
      <c r="X846" s="66"/>
      <c r="Y846" s="66"/>
    </row>
    <row r="847" spans="1:25" x14ac:dyDescent="0.2">
      <c r="A847" s="66" t="s">
        <v>20</v>
      </c>
      <c r="B847" s="66" t="s">
        <v>24</v>
      </c>
      <c r="C847" s="66" t="s">
        <v>25</v>
      </c>
      <c r="D847" s="66" t="s">
        <v>319</v>
      </c>
      <c r="E847" s="86">
        <f>+IF(ISNUMBER(DATA!J600),DATA!J600,"n/a")</f>
        <v>46207.41</v>
      </c>
      <c r="F847" s="77">
        <f>+IF(ISNUMBER(DATA!K600),DATA!K600,"n/a")</f>
        <v>0.16900108937477601</v>
      </c>
      <c r="G847" s="86">
        <f>+IF(ISNUMBER(DATA!T600),DATA!T600,"n/a")</f>
        <v>150678.85999999999</v>
      </c>
      <c r="H847" s="77">
        <f>+IF(ISNUMBER(DATA!U600),DATA!U600,"n/a")</f>
        <v>0.103435725591005</v>
      </c>
      <c r="I847" s="86">
        <f>+IF(ISNUMBER(DATA!AD600),DATA!AD600,"n/a")</f>
        <v>316025.13</v>
      </c>
      <c r="J847" s="77">
        <f>+IF(ISNUMBER(DATA!AE600),DATA!AE600,"n/a")</f>
        <v>0.17943496942912601</v>
      </c>
      <c r="K847" s="86">
        <f>+IF(ISNUMBER(DATA!AN600),DATA!AN600,"n/a")</f>
        <v>549396.89</v>
      </c>
      <c r="L847" s="77">
        <f>+IF(ISNUMBER(DATA!AO600),DATA!AO600,"n/a")</f>
        <v>0.163479887662352</v>
      </c>
      <c r="R847" s="66"/>
      <c r="S847" s="66"/>
      <c r="T847" s="66"/>
      <c r="U847" s="66"/>
      <c r="V847" s="66"/>
      <c r="W847" s="66"/>
      <c r="X847" s="66"/>
      <c r="Y847" s="66"/>
    </row>
    <row r="848" spans="1:25" x14ac:dyDescent="0.2">
      <c r="A848" s="66" t="s">
        <v>20</v>
      </c>
      <c r="B848" s="66" t="s">
        <v>24</v>
      </c>
      <c r="C848" s="66" t="s">
        <v>25</v>
      </c>
      <c r="D848" s="66" t="s">
        <v>320</v>
      </c>
      <c r="E848" s="86">
        <f>+IF(ISNUMBER(DATA!J601),DATA!J601,"n/a")</f>
        <v>80541.55</v>
      </c>
      <c r="F848" s="77">
        <f>+IF(ISNUMBER(DATA!K601),DATA!K601,"n/a")</f>
        <v>5.78692186734098E-2</v>
      </c>
      <c r="G848" s="86">
        <f>+IF(ISNUMBER(DATA!T601),DATA!T601,"n/a")</f>
        <v>264926.21000000002</v>
      </c>
      <c r="H848" s="77">
        <f>+IF(ISNUMBER(DATA!U601),DATA!U601,"n/a")</f>
        <v>1.28236246774359E-2</v>
      </c>
      <c r="I848" s="86">
        <f>+IF(ISNUMBER(DATA!AD601),DATA!AD601,"n/a")</f>
        <v>520926.34</v>
      </c>
      <c r="J848" s="77">
        <f>+IF(ISNUMBER(DATA!AE601),DATA!AE601,"n/a")</f>
        <v>-2.9946543387483499E-3</v>
      </c>
      <c r="K848" s="86">
        <f>+IF(ISNUMBER(DATA!AN601),DATA!AN601,"n/a")</f>
        <v>921371.39</v>
      </c>
      <c r="L848" s="77">
        <f>+IF(ISNUMBER(DATA!AO601),DATA!AO601,"n/a")</f>
        <v>-2.94235786331257E-2</v>
      </c>
      <c r="R848" s="66"/>
      <c r="S848" s="66"/>
      <c r="T848" s="66"/>
      <c r="U848" s="66"/>
      <c r="V848" s="66"/>
      <c r="W848" s="66"/>
      <c r="X848" s="66"/>
      <c r="Y848" s="66"/>
    </row>
    <row r="849" spans="1:25" x14ac:dyDescent="0.2">
      <c r="A849" s="66" t="s">
        <v>20</v>
      </c>
      <c r="B849" s="66" t="s">
        <v>24</v>
      </c>
      <c r="C849" s="66" t="s">
        <v>25</v>
      </c>
      <c r="D849" s="66" t="s">
        <v>321</v>
      </c>
      <c r="E849" s="86">
        <f>+IF(ISNUMBER(DATA!J602),DATA!J602,"n/a")</f>
        <v>84365.46</v>
      </c>
      <c r="F849" s="77">
        <f>+IF(ISNUMBER(DATA!K602),DATA!K602,"n/a")</f>
        <v>0.15544684795435099</v>
      </c>
      <c r="G849" s="86">
        <f>+IF(ISNUMBER(DATA!T602),DATA!T602,"n/a")</f>
        <v>301262.55</v>
      </c>
      <c r="H849" s="77">
        <f>+IF(ISNUMBER(DATA!U602),DATA!U602,"n/a")</f>
        <v>0.12897333811460901</v>
      </c>
      <c r="I849" s="86">
        <f>+IF(ISNUMBER(DATA!AD602),DATA!AD602,"n/a")</f>
        <v>603876.24</v>
      </c>
      <c r="J849" s="77">
        <f>+IF(ISNUMBER(DATA!AE602),DATA!AE602,"n/a")</f>
        <v>0.13610349931952501</v>
      </c>
      <c r="K849" s="86">
        <f>+IF(ISNUMBER(DATA!AN602),DATA!AN602,"n/a")</f>
        <v>1043330.11</v>
      </c>
      <c r="L849" s="77">
        <f>+IF(ISNUMBER(DATA!AO602),DATA!AO602,"n/a")</f>
        <v>0.163338167482946</v>
      </c>
      <c r="R849" s="66"/>
      <c r="S849" s="66"/>
      <c r="T849" s="66"/>
      <c r="U849" s="66"/>
      <c r="V849" s="66"/>
      <c r="W849" s="66"/>
      <c r="X849" s="66"/>
      <c r="Y849" s="66"/>
    </row>
    <row r="850" spans="1:25" x14ac:dyDescent="0.2">
      <c r="A850" s="66" t="s">
        <v>20</v>
      </c>
      <c r="B850" s="66" t="s">
        <v>24</v>
      </c>
      <c r="C850" s="66" t="s">
        <v>25</v>
      </c>
      <c r="D850" s="66" t="s">
        <v>322</v>
      </c>
      <c r="E850" s="86">
        <f>+IF(ISNUMBER(DATA!J603),DATA!J603,"n/a")</f>
        <v>226298.98</v>
      </c>
      <c r="F850" s="77">
        <f>+IF(ISNUMBER(DATA!K603),DATA!K603,"n/a")</f>
        <v>9.6700646285744402E-2</v>
      </c>
      <c r="G850" s="86">
        <f>+IF(ISNUMBER(DATA!T603),DATA!T603,"n/a")</f>
        <v>760160.5</v>
      </c>
      <c r="H850" s="77">
        <f>+IF(ISNUMBER(DATA!U603),DATA!U603,"n/a")</f>
        <v>9.9369622948834099E-2</v>
      </c>
      <c r="I850" s="86">
        <f>+IF(ISNUMBER(DATA!AD603),DATA!AD603,"n/a")</f>
        <v>1575657.67</v>
      </c>
      <c r="J850" s="77">
        <f>+IF(ISNUMBER(DATA!AE603),DATA!AE603,"n/a")</f>
        <v>0.127107306287954</v>
      </c>
      <c r="K850" s="86">
        <f>+IF(ISNUMBER(DATA!AN603),DATA!AN603,"n/a")</f>
        <v>2738182.82</v>
      </c>
      <c r="L850" s="77">
        <f>+IF(ISNUMBER(DATA!AO603),DATA!AO603,"n/a")</f>
        <v>0.18040359442779999</v>
      </c>
      <c r="R850" s="66"/>
      <c r="S850" s="66"/>
      <c r="T850" s="66"/>
      <c r="U850" s="66"/>
      <c r="V850" s="66"/>
      <c r="W850" s="66"/>
      <c r="X850" s="66"/>
      <c r="Y850" s="66"/>
    </row>
    <row r="851" spans="1:25" x14ac:dyDescent="0.2">
      <c r="A851" s="66" t="s">
        <v>20</v>
      </c>
      <c r="B851" s="66" t="s">
        <v>24</v>
      </c>
      <c r="C851" s="66" t="s">
        <v>25</v>
      </c>
      <c r="D851" s="66" t="s">
        <v>323</v>
      </c>
      <c r="E851" s="86">
        <f>+IF(ISNUMBER(DATA!J604),DATA!J604,"n/a")</f>
        <v>28091.38</v>
      </c>
      <c r="F851" s="77">
        <f>+IF(ISNUMBER(DATA!K604),DATA!K604,"n/a")</f>
        <v>5.6206744594562898E-3</v>
      </c>
      <c r="G851" s="86">
        <f>+IF(ISNUMBER(DATA!T604),DATA!T604,"n/a")</f>
        <v>99100.61</v>
      </c>
      <c r="H851" s="77">
        <f>+IF(ISNUMBER(DATA!U604),DATA!U604,"n/a")</f>
        <v>2.1125630033726701E-2</v>
      </c>
      <c r="I851" s="86">
        <f>+IF(ISNUMBER(DATA!AD604),DATA!AD604,"n/a")</f>
        <v>209783.53</v>
      </c>
      <c r="J851" s="77">
        <f>+IF(ISNUMBER(DATA!AE604),DATA!AE604,"n/a")</f>
        <v>1.5104027298667701E-2</v>
      </c>
      <c r="K851" s="86">
        <f>+IF(ISNUMBER(DATA!AN604),DATA!AN604,"n/a")</f>
        <v>360100.44</v>
      </c>
      <c r="L851" s="77">
        <f>+IF(ISNUMBER(DATA!AO604),DATA!AO604,"n/a")</f>
        <v>8.6631199265091007E-3</v>
      </c>
      <c r="R851" s="66"/>
      <c r="S851" s="66"/>
      <c r="T851" s="66"/>
      <c r="U851" s="66"/>
      <c r="V851" s="66"/>
      <c r="W851" s="66"/>
      <c r="X851" s="66"/>
      <c r="Y851" s="66"/>
    </row>
    <row r="852" spans="1:25" x14ac:dyDescent="0.2">
      <c r="A852" s="66" t="s">
        <v>20</v>
      </c>
      <c r="B852" s="66" t="s">
        <v>24</v>
      </c>
      <c r="C852" s="66" t="s">
        <v>25</v>
      </c>
      <c r="D852" s="66" t="s">
        <v>324</v>
      </c>
      <c r="E852" s="86">
        <f>+IF(ISNUMBER(DATA!J605),DATA!J605,"n/a")</f>
        <v>42715.78</v>
      </c>
      <c r="F852" s="77">
        <f>+IF(ISNUMBER(DATA!K605),DATA!K605,"n/a")</f>
        <v>0.22806344701325701</v>
      </c>
      <c r="G852" s="86">
        <f>+IF(ISNUMBER(DATA!T605),DATA!T605,"n/a")</f>
        <v>135480.82</v>
      </c>
      <c r="H852" s="77">
        <f>+IF(ISNUMBER(DATA!U605),DATA!U605,"n/a")</f>
        <v>0.16665317577812599</v>
      </c>
      <c r="I852" s="86">
        <f>+IF(ISNUMBER(DATA!AD605),DATA!AD605,"n/a")</f>
        <v>259107.42</v>
      </c>
      <c r="J852" s="77">
        <f>+IF(ISNUMBER(DATA!AE605),DATA!AE605,"n/a")</f>
        <v>0.130436706039291</v>
      </c>
      <c r="K852" s="86">
        <f>+IF(ISNUMBER(DATA!AN605),DATA!AN605,"n/a")</f>
        <v>468903.41</v>
      </c>
      <c r="L852" s="77">
        <f>+IF(ISNUMBER(DATA!AO605),DATA!AO605,"n/a")</f>
        <v>0.17037328770815999</v>
      </c>
      <c r="R852" s="66"/>
      <c r="S852" s="66"/>
      <c r="T852" s="66"/>
      <c r="U852" s="66"/>
      <c r="V852" s="66"/>
      <c r="W852" s="66"/>
      <c r="X852" s="66"/>
      <c r="Y852" s="66"/>
    </row>
    <row r="853" spans="1:25" x14ac:dyDescent="0.2">
      <c r="A853" s="66" t="s">
        <v>20</v>
      </c>
      <c r="B853" s="66" t="s">
        <v>24</v>
      </c>
      <c r="C853" s="66" t="s">
        <v>25</v>
      </c>
      <c r="D853" s="66" t="s">
        <v>325</v>
      </c>
      <c r="E853" s="86">
        <f>+IF(ISNUMBER(DATA!J606),DATA!J606,"n/a")</f>
        <v>92811.59</v>
      </c>
      <c r="F853" s="77">
        <f>+IF(ISNUMBER(DATA!K606),DATA!K606,"n/a")</f>
        <v>0.17086354532568401</v>
      </c>
      <c r="G853" s="86">
        <f>+IF(ISNUMBER(DATA!T606),DATA!T606,"n/a")</f>
        <v>305001.88</v>
      </c>
      <c r="H853" s="77">
        <f>+IF(ISNUMBER(DATA!U606),DATA!U606,"n/a")</f>
        <v>1.7345975519203999E-2</v>
      </c>
      <c r="I853" s="86">
        <f>+IF(ISNUMBER(DATA!AD606),DATA!AD606,"n/a")</f>
        <v>632379.71</v>
      </c>
      <c r="J853" s="77">
        <f>+IF(ISNUMBER(DATA!AE606),DATA!AE606,"n/a")</f>
        <v>2.3620460045398702E-2</v>
      </c>
      <c r="K853" s="86">
        <f>+IF(ISNUMBER(DATA!AN606),DATA!AN606,"n/a")</f>
        <v>1092045.32</v>
      </c>
      <c r="L853" s="77">
        <f>+IF(ISNUMBER(DATA!AO606),DATA!AO606,"n/a")</f>
        <v>2.60881391167398E-3</v>
      </c>
      <c r="R853" s="66"/>
      <c r="S853" s="66"/>
      <c r="T853" s="66"/>
      <c r="U853" s="66"/>
      <c r="V853" s="66"/>
      <c r="W853" s="66"/>
      <c r="X853" s="66"/>
      <c r="Y853" s="66"/>
    </row>
    <row r="854" spans="1:25" x14ac:dyDescent="0.2">
      <c r="A854" s="66" t="s">
        <v>20</v>
      </c>
      <c r="B854" s="66" t="s">
        <v>24</v>
      </c>
      <c r="C854" s="66" t="s">
        <v>25</v>
      </c>
      <c r="D854" s="66" t="s">
        <v>326</v>
      </c>
      <c r="E854" s="86">
        <f>+IF(ISNUMBER(DATA!J607),DATA!J607,"n/a")</f>
        <v>51480.87</v>
      </c>
      <c r="F854" s="77">
        <f>+IF(ISNUMBER(DATA!K607),DATA!K607,"n/a")</f>
        <v>7.0577035013391604E-2</v>
      </c>
      <c r="G854" s="86">
        <f>+IF(ISNUMBER(DATA!T607),DATA!T607,"n/a")</f>
        <v>182160.87</v>
      </c>
      <c r="H854" s="77">
        <f>+IF(ISNUMBER(DATA!U607),DATA!U607,"n/a")</f>
        <v>0.120305652067543</v>
      </c>
      <c r="I854" s="86">
        <f>+IF(ISNUMBER(DATA!AD607),DATA!AD607,"n/a")</f>
        <v>390357.85</v>
      </c>
      <c r="J854" s="77">
        <f>+IF(ISNUMBER(DATA!AE607),DATA!AE607,"n/a")</f>
        <v>0.17259510941397599</v>
      </c>
      <c r="K854" s="86">
        <f>+IF(ISNUMBER(DATA!AN607),DATA!AN607,"n/a")</f>
        <v>686883.53</v>
      </c>
      <c r="L854" s="77">
        <f>+IF(ISNUMBER(DATA!AO607),DATA!AO607,"n/a")</f>
        <v>0.18155705362180399</v>
      </c>
      <c r="R854" s="66"/>
      <c r="S854" s="66"/>
      <c r="T854" s="66"/>
      <c r="U854" s="66"/>
      <c r="V854" s="66"/>
      <c r="W854" s="66"/>
      <c r="X854" s="66"/>
      <c r="Y854" s="66"/>
    </row>
    <row r="855" spans="1:25" x14ac:dyDescent="0.2">
      <c r="A855" s="66" t="s">
        <v>20</v>
      </c>
      <c r="B855" s="66" t="s">
        <v>24</v>
      </c>
      <c r="C855" s="66" t="s">
        <v>25</v>
      </c>
      <c r="D855" s="66" t="s">
        <v>327</v>
      </c>
      <c r="E855" s="86">
        <f>+IF(ISNUMBER(DATA!J608),DATA!J608,"n/a")</f>
        <v>652512.91</v>
      </c>
      <c r="F855" s="77">
        <f>+IF(ISNUMBER(DATA!K608),DATA!K608,"n/a")</f>
        <v>0.11522435887575599</v>
      </c>
      <c r="G855" s="86">
        <f>+IF(ISNUMBER(DATA!T608),DATA!T608,"n/a")</f>
        <v>2198772.0499999998</v>
      </c>
      <c r="H855" s="77">
        <f>+IF(ISNUMBER(DATA!U608),DATA!U608,"n/a")</f>
        <v>8.2071437435660602E-2</v>
      </c>
      <c r="I855" s="86">
        <f>+IF(ISNUMBER(DATA!AD608),DATA!AD608,"n/a")</f>
        <v>4508113.42</v>
      </c>
      <c r="J855" s="77">
        <f>+IF(ISNUMBER(DATA!AE608),DATA!AE608,"n/a")</f>
        <v>9.7800527478908106E-2</v>
      </c>
      <c r="K855" s="86">
        <f>+IF(ISNUMBER(DATA!AN608),DATA!AN608,"n/a")</f>
        <v>7860213.5099999998</v>
      </c>
      <c r="L855" s="77">
        <f>+IF(ISNUMBER(DATA!AO608),DATA!AO608,"n/a")</f>
        <v>0.112361541815188</v>
      </c>
      <c r="R855" s="66"/>
      <c r="S855" s="66"/>
      <c r="T855" s="66"/>
      <c r="U855" s="66"/>
      <c r="V855" s="66"/>
      <c r="W855" s="66"/>
      <c r="X855" s="66"/>
      <c r="Y855" s="66"/>
    </row>
    <row r="856" spans="1:25" x14ac:dyDescent="0.2">
      <c r="E856" s="80"/>
      <c r="F856" s="77"/>
      <c r="G856" s="81"/>
      <c r="H856" s="77"/>
      <c r="I856" s="81"/>
      <c r="J856" s="82"/>
      <c r="K856" s="81"/>
      <c r="L856" s="77"/>
      <c r="R856" s="66"/>
      <c r="S856" s="66"/>
      <c r="T856" s="66"/>
      <c r="U856" s="66"/>
      <c r="V856" s="66"/>
      <c r="W856" s="66"/>
      <c r="X856" s="66"/>
      <c r="Y856" s="66"/>
    </row>
    <row r="857" spans="1:25" x14ac:dyDescent="0.2">
      <c r="A857" s="66" t="s">
        <v>20</v>
      </c>
      <c r="B857" s="66" t="s">
        <v>24</v>
      </c>
      <c r="C857" s="66" t="s">
        <v>10</v>
      </c>
      <c r="D857" s="66" t="s">
        <v>319</v>
      </c>
      <c r="E857" s="87">
        <f>+IF(ISNUMBER(DATA!L600),DATA!L600,"n/a")</f>
        <v>15.3089214918274</v>
      </c>
      <c r="F857" s="77">
        <f>+IF(ISNUMBER(DATA!M600),DATA!M600,"n/a")</f>
        <v>2.5040404373931902E-2</v>
      </c>
      <c r="G857" s="87">
        <f>+IF(ISNUMBER(DATA!V600),DATA!V600,"n/a")</f>
        <v>15.8783465890576</v>
      </c>
      <c r="H857" s="77">
        <f>+IF(ISNUMBER(DATA!W600),DATA!W600,"n/a")</f>
        <v>7.0765496294128899E-2</v>
      </c>
      <c r="I857" s="87">
        <f>+IF(ISNUMBER(DATA!AF600),DATA!AF600,"n/a")</f>
        <v>16.111928704194899</v>
      </c>
      <c r="J857" s="77">
        <f>+IF(ISNUMBER(DATA!AG600),DATA!AG600,"n/a")</f>
        <v>5.7204085742749301E-2</v>
      </c>
      <c r="K857" s="87">
        <f>+IF(ISNUMBER(DATA!AP600),DATA!AP600,"n/a")</f>
        <v>15.799743425548</v>
      </c>
      <c r="L857" s="77">
        <f>+IF(ISNUMBER(DATA!AQ600),DATA!AQ600,"n/a")</f>
        <v>2.93193677053591E-2</v>
      </c>
      <c r="R857" s="66"/>
      <c r="S857" s="66"/>
      <c r="T857" s="66"/>
      <c r="U857" s="66"/>
      <c r="V857" s="66"/>
      <c r="W857" s="66"/>
      <c r="X857" s="66"/>
      <c r="Y857" s="66"/>
    </row>
    <row r="858" spans="1:25" x14ac:dyDescent="0.2">
      <c r="A858" s="66" t="s">
        <v>20</v>
      </c>
      <c r="B858" s="66" t="s">
        <v>24</v>
      </c>
      <c r="C858" s="66" t="s">
        <v>10</v>
      </c>
      <c r="D858" s="66" t="s">
        <v>320</v>
      </c>
      <c r="E858" s="87">
        <f>+IF(ISNUMBER(DATA!L601),DATA!L601,"n/a")</f>
        <v>10.4796117022936</v>
      </c>
      <c r="F858" s="77">
        <f>+IF(ISNUMBER(DATA!M601),DATA!M601,"n/a")</f>
        <v>-7.3997640576636395E-2</v>
      </c>
      <c r="G858" s="87">
        <f>+IF(ISNUMBER(DATA!V601),DATA!V601,"n/a")</f>
        <v>10.280015621567401</v>
      </c>
      <c r="H858" s="77">
        <f>+IF(ISNUMBER(DATA!W601),DATA!W601,"n/a")</f>
        <v>-5.7100043349102902E-2</v>
      </c>
      <c r="I858" s="87">
        <f>+IF(ISNUMBER(DATA!AF601),DATA!AF601,"n/a")</f>
        <v>10.562307709305101</v>
      </c>
      <c r="J858" s="77">
        <f>+IF(ISNUMBER(DATA!AG601),DATA!AG601,"n/a")</f>
        <v>-4.8131573660916201E-2</v>
      </c>
      <c r="K858" s="87">
        <f>+IF(ISNUMBER(DATA!AP601),DATA!AP601,"n/a")</f>
        <v>10.981072801905899</v>
      </c>
      <c r="L858" s="77">
        <f>+IF(ISNUMBER(DATA!AQ601),DATA!AQ601,"n/a")</f>
        <v>-1.03701318157526E-2</v>
      </c>
      <c r="R858" s="66"/>
      <c r="S858" s="66"/>
      <c r="T858" s="66"/>
      <c r="U858" s="66"/>
      <c r="V858" s="66"/>
      <c r="W858" s="66"/>
      <c r="X858" s="66"/>
      <c r="Y858" s="66"/>
    </row>
    <row r="859" spans="1:25" x14ac:dyDescent="0.2">
      <c r="A859" s="66" t="s">
        <v>20</v>
      </c>
      <c r="B859" s="66" t="s">
        <v>24</v>
      </c>
      <c r="C859" s="66" t="s">
        <v>10</v>
      </c>
      <c r="D859" s="66" t="s">
        <v>321</v>
      </c>
      <c r="E859" s="87">
        <f>+IF(ISNUMBER(DATA!L602),DATA!L602,"n/a")</f>
        <v>8.8439695622544008</v>
      </c>
      <c r="F859" s="77">
        <f>+IF(ISNUMBER(DATA!M602),DATA!M602,"n/a")</f>
        <v>-6.4998591080923596E-2</v>
      </c>
      <c r="G859" s="87">
        <f>+IF(ISNUMBER(DATA!V602),DATA!V602,"n/a")</f>
        <v>8.96938952022942</v>
      </c>
      <c r="H859" s="77">
        <f>+IF(ISNUMBER(DATA!W602),DATA!W602,"n/a")</f>
        <v>-5.1920851415835703E-2</v>
      </c>
      <c r="I859" s="87">
        <f>+IF(ISNUMBER(DATA!AF602),DATA!AF602,"n/a")</f>
        <v>9.0037738173566897</v>
      </c>
      <c r="J859" s="77">
        <f>+IF(ISNUMBER(DATA!AG602),DATA!AG602,"n/a")</f>
        <v>-4.1215736030509799E-2</v>
      </c>
      <c r="K859" s="87">
        <f>+IF(ISNUMBER(DATA!AP602),DATA!AP602,"n/a")</f>
        <v>9.1569196840612506</v>
      </c>
      <c r="L859" s="77">
        <f>+IF(ISNUMBER(DATA!AQ602),DATA!AQ602,"n/a")</f>
        <v>-9.2233589087332896E-2</v>
      </c>
      <c r="R859" s="66"/>
      <c r="S859" s="66"/>
      <c r="T859" s="66"/>
      <c r="U859" s="66"/>
      <c r="V859" s="66"/>
      <c r="W859" s="66"/>
      <c r="X859" s="66"/>
      <c r="Y859" s="66"/>
    </row>
    <row r="860" spans="1:25" x14ac:dyDescent="0.2">
      <c r="A860" s="66" t="s">
        <v>20</v>
      </c>
      <c r="B860" s="66" t="s">
        <v>24</v>
      </c>
      <c r="C860" s="66" t="s">
        <v>10</v>
      </c>
      <c r="D860" s="66" t="s">
        <v>322</v>
      </c>
      <c r="E860" s="87">
        <f>+IF(ISNUMBER(DATA!L603),DATA!L603,"n/a")</f>
        <v>7.1740465951821299</v>
      </c>
      <c r="F860" s="77">
        <f>+IF(ISNUMBER(DATA!M603),DATA!M603,"n/a")</f>
        <v>-5.4502294798988903E-2</v>
      </c>
      <c r="G860" s="87">
        <f>+IF(ISNUMBER(DATA!V603),DATA!V603,"n/a")</f>
        <v>7.1914893454929096</v>
      </c>
      <c r="H860" s="77">
        <f>+IF(ISNUMBER(DATA!W603),DATA!W603,"n/a")</f>
        <v>-5.29496812454111E-2</v>
      </c>
      <c r="I860" s="87">
        <f>+IF(ISNUMBER(DATA!AF603),DATA!AF603,"n/a")</f>
        <v>7.5262701074357397</v>
      </c>
      <c r="J860" s="77">
        <f>+IF(ISNUMBER(DATA!AG603),DATA!AG603,"n/a")</f>
        <v>-1.4792779018882599E-2</v>
      </c>
      <c r="K860" s="87">
        <f>+IF(ISNUMBER(DATA!AP603),DATA!AP603,"n/a")</f>
        <v>7.2571712016773704</v>
      </c>
      <c r="L860" s="77">
        <f>+IF(ISNUMBER(DATA!AQ603),DATA!AQ603,"n/a")</f>
        <v>-0.114382924165876</v>
      </c>
      <c r="R860" s="66"/>
      <c r="S860" s="66"/>
      <c r="T860" s="66"/>
      <c r="U860" s="66"/>
      <c r="V860" s="66"/>
      <c r="W860" s="66"/>
      <c r="X860" s="66"/>
      <c r="Y860" s="66"/>
    </row>
    <row r="861" spans="1:25" x14ac:dyDescent="0.2">
      <c r="A861" s="66" t="s">
        <v>20</v>
      </c>
      <c r="B861" s="66" t="s">
        <v>24</v>
      </c>
      <c r="C861" s="66" t="s">
        <v>10</v>
      </c>
      <c r="D861" s="66" t="s">
        <v>323</v>
      </c>
      <c r="E861" s="87">
        <f>+IF(ISNUMBER(DATA!L604),DATA!L604,"n/a")</f>
        <v>12.357267760980401</v>
      </c>
      <c r="F861" s="77">
        <f>+IF(ISNUMBER(DATA!M604),DATA!M604,"n/a")</f>
        <v>-1.59339776466982E-2</v>
      </c>
      <c r="G861" s="87">
        <f>+IF(ISNUMBER(DATA!V604),DATA!V604,"n/a")</f>
        <v>12.3387721943049</v>
      </c>
      <c r="H861" s="77">
        <f>+IF(ISNUMBER(DATA!W604),DATA!W604,"n/a")</f>
        <v>-2.1979298410513E-2</v>
      </c>
      <c r="I861" s="87">
        <f>+IF(ISNUMBER(DATA!AF604),DATA!AF604,"n/a")</f>
        <v>12.5117320714914</v>
      </c>
      <c r="J861" s="77">
        <f>+IF(ISNUMBER(DATA!AG604),DATA!AG604,"n/a")</f>
        <v>-3.5322706988725801E-3</v>
      </c>
      <c r="K861" s="87">
        <f>+IF(ISNUMBER(DATA!AP604),DATA!AP604,"n/a")</f>
        <v>12.625727879933001</v>
      </c>
      <c r="L861" s="77">
        <f>+IF(ISNUMBER(DATA!AQ604),DATA!AQ604,"n/a")</f>
        <v>1.3949809006671801E-2</v>
      </c>
      <c r="R861" s="66"/>
      <c r="S861" s="66"/>
      <c r="T861" s="66"/>
      <c r="U861" s="66"/>
      <c r="V861" s="66"/>
      <c r="W861" s="66"/>
      <c r="X861" s="66"/>
      <c r="Y861" s="66"/>
    </row>
    <row r="862" spans="1:25" x14ac:dyDescent="0.2">
      <c r="A862" s="66" t="s">
        <v>20</v>
      </c>
      <c r="B862" s="66" t="s">
        <v>24</v>
      </c>
      <c r="C862" s="66" t="s">
        <v>10</v>
      </c>
      <c r="D862" s="66" t="s">
        <v>324</v>
      </c>
      <c r="E862" s="87">
        <f>+IF(ISNUMBER(DATA!L605),DATA!L605,"n/a")</f>
        <v>9.7604214629374404</v>
      </c>
      <c r="F862" s="77">
        <f>+IF(ISNUMBER(DATA!M605),DATA!M605,"n/a")</f>
        <v>7.0144854692379494E-2</v>
      </c>
      <c r="G862" s="87">
        <f>+IF(ISNUMBER(DATA!V605),DATA!V605,"n/a")</f>
        <v>10.0832174527522</v>
      </c>
      <c r="H862" s="77">
        <f>+IF(ISNUMBER(DATA!W605),DATA!W605,"n/a")</f>
        <v>6.0813203003035297E-2</v>
      </c>
      <c r="I862" s="87">
        <f>+IF(ISNUMBER(DATA!AF605),DATA!AF605,"n/a")</f>
        <v>9.6777381228317498</v>
      </c>
      <c r="J862" s="77">
        <f>+IF(ISNUMBER(DATA!AG605),DATA!AG605,"n/a")</f>
        <v>3.1204281681484002E-2</v>
      </c>
      <c r="K862" s="87">
        <f>+IF(ISNUMBER(DATA!AP605),DATA!AP605,"n/a")</f>
        <v>9.1724942559464804</v>
      </c>
      <c r="L862" s="77">
        <f>+IF(ISNUMBER(DATA!AQ605),DATA!AQ605,"n/a")</f>
        <v>-1.4290512542673099E-2</v>
      </c>
      <c r="R862" s="66"/>
      <c r="S862" s="66"/>
      <c r="T862" s="66"/>
      <c r="U862" s="66"/>
      <c r="V862" s="66"/>
      <c r="W862" s="66"/>
      <c r="X862" s="66"/>
      <c r="Y862" s="66"/>
    </row>
    <row r="863" spans="1:25" x14ac:dyDescent="0.2">
      <c r="A863" s="66" t="s">
        <v>20</v>
      </c>
      <c r="B863" s="66" t="s">
        <v>24</v>
      </c>
      <c r="C863" s="66" t="s">
        <v>10</v>
      </c>
      <c r="D863" s="66" t="s">
        <v>325</v>
      </c>
      <c r="E863" s="87">
        <f>+IF(ISNUMBER(DATA!L606),DATA!L606,"n/a")</f>
        <v>15.9472889079605</v>
      </c>
      <c r="F863" s="77">
        <f>+IF(ISNUMBER(DATA!M606),DATA!M606,"n/a")</f>
        <v>-3.2040724569969502E-2</v>
      </c>
      <c r="G863" s="87">
        <f>+IF(ISNUMBER(DATA!V606),DATA!V606,"n/a")</f>
        <v>16.056826292657401</v>
      </c>
      <c r="H863" s="77">
        <f>+IF(ISNUMBER(DATA!W606),DATA!W606,"n/a")</f>
        <v>-2.3039069866222301E-2</v>
      </c>
      <c r="I863" s="87">
        <f>+IF(ISNUMBER(DATA!AF606),DATA!AF606,"n/a")</f>
        <v>15.8994738981664</v>
      </c>
      <c r="J863" s="77">
        <f>+IF(ISNUMBER(DATA!AG606),DATA!AG606,"n/a")</f>
        <v>-2.7602050602310701E-2</v>
      </c>
      <c r="K863" s="87">
        <f>+IF(ISNUMBER(DATA!AP606),DATA!AP606,"n/a")</f>
        <v>16.0749337989689</v>
      </c>
      <c r="L863" s="77">
        <f>+IF(ISNUMBER(DATA!AQ606),DATA!AQ606,"n/a")</f>
        <v>-1.0290515579765199E-2</v>
      </c>
      <c r="R863" s="66"/>
      <c r="S863" s="66"/>
      <c r="T863" s="66"/>
      <c r="U863" s="66"/>
      <c r="V863" s="66"/>
      <c r="W863" s="66"/>
      <c r="X863" s="66"/>
      <c r="Y863" s="66"/>
    </row>
    <row r="864" spans="1:25" x14ac:dyDescent="0.2">
      <c r="A864" s="66" t="s">
        <v>20</v>
      </c>
      <c r="B864" s="66" t="s">
        <v>24</v>
      </c>
      <c r="C864" s="66" t="s">
        <v>10</v>
      </c>
      <c r="D864" s="66" t="s">
        <v>326</v>
      </c>
      <c r="E864" s="87">
        <f>+IF(ISNUMBER(DATA!L607),DATA!L607,"n/a")</f>
        <v>14.0418389849115</v>
      </c>
      <c r="F864" s="77">
        <f>+IF(ISNUMBER(DATA!M607),DATA!M607,"n/a")</f>
        <v>0.123356869426391</v>
      </c>
      <c r="G864" s="87">
        <f>+IF(ISNUMBER(DATA!V607),DATA!V607,"n/a")</f>
        <v>13.6466578412301</v>
      </c>
      <c r="H864" s="77">
        <f>+IF(ISNUMBER(DATA!W607),DATA!W607,"n/a")</f>
        <v>0.104993476284871</v>
      </c>
      <c r="I864" s="87">
        <f>+IF(ISNUMBER(DATA!AF607),DATA!AF607,"n/a")</f>
        <v>13.612811280397199</v>
      </c>
      <c r="J864" s="77">
        <f>+IF(ISNUMBER(DATA!AG607),DATA!AG607,"n/a")</f>
        <v>0.103962911392323</v>
      </c>
      <c r="K864" s="87">
        <f>+IF(ISNUMBER(DATA!AP607),DATA!AP607,"n/a")</f>
        <v>13.2579210447965</v>
      </c>
      <c r="L864" s="77">
        <f>+IF(ISNUMBER(DATA!AQ607),DATA!AQ607,"n/a")</f>
        <v>7.6610795410021706E-2</v>
      </c>
      <c r="R864" s="66"/>
      <c r="S864" s="66"/>
      <c r="T864" s="66"/>
      <c r="U864" s="66"/>
      <c r="V864" s="66"/>
      <c r="W864" s="66"/>
      <c r="X864" s="66"/>
      <c r="Y864" s="66"/>
    </row>
    <row r="865" spans="1:25" x14ac:dyDescent="0.2">
      <c r="A865" s="66" t="s">
        <v>20</v>
      </c>
      <c r="B865" s="66" t="s">
        <v>24</v>
      </c>
      <c r="C865" s="66" t="s">
        <v>10</v>
      </c>
      <c r="D865" s="66" t="s">
        <v>327</v>
      </c>
      <c r="E865" s="87">
        <f>+IF(ISNUMBER(DATA!L608),DATA!L608,"n/a")</f>
        <v>9.7196655073737492</v>
      </c>
      <c r="F865" s="77">
        <f>+IF(ISNUMBER(DATA!M608),DATA!M608,"n/a")</f>
        <v>-2.8870084174335699E-2</v>
      </c>
      <c r="G865" s="87">
        <f>+IF(ISNUMBER(DATA!V608),DATA!V608,"n/a")</f>
        <v>9.7674949263906896</v>
      </c>
      <c r="H865" s="77">
        <f>+IF(ISNUMBER(DATA!W608),DATA!W608,"n/a")</f>
        <v>-2.9655026580134101E-2</v>
      </c>
      <c r="I865" s="87">
        <f>+IF(ISNUMBER(DATA!AF608),DATA!AF608,"n/a")</f>
        <v>9.9588919131556501</v>
      </c>
      <c r="J865" s="77">
        <f>+IF(ISNUMBER(DATA!AG608),DATA!AG608,"n/a")</f>
        <v>-1.50774577900788E-2</v>
      </c>
      <c r="K865" s="87">
        <f>+IF(ISNUMBER(DATA!AP608),DATA!AP608,"n/a")</f>
        <v>9.8349481472031108</v>
      </c>
      <c r="L865" s="77">
        <f>+IF(ISNUMBER(DATA!AQ608),DATA!AQ608,"n/a")</f>
        <v>-7.1037696622313504E-2</v>
      </c>
      <c r="R865" s="66"/>
      <c r="S865" s="66"/>
      <c r="T865" s="66"/>
      <c r="U865" s="66"/>
      <c r="V865" s="66"/>
      <c r="W865" s="66"/>
      <c r="X865" s="66"/>
      <c r="Y865" s="66"/>
    </row>
    <row r="866" spans="1:25" x14ac:dyDescent="0.2">
      <c r="E866" s="88"/>
      <c r="F866" s="77"/>
      <c r="G866" s="89"/>
      <c r="H866" s="77"/>
      <c r="I866" s="89"/>
      <c r="J866" s="82"/>
      <c r="K866" s="89"/>
      <c r="L866" s="77"/>
      <c r="R866" s="66"/>
      <c r="S866" s="66"/>
      <c r="T866" s="66"/>
      <c r="U866" s="66"/>
      <c r="V866" s="66"/>
      <c r="W866" s="66"/>
      <c r="X866" s="66"/>
      <c r="Y866" s="66"/>
    </row>
    <row r="867" spans="1:25" x14ac:dyDescent="0.2">
      <c r="A867" s="66" t="s">
        <v>20</v>
      </c>
      <c r="B867" s="66" t="s">
        <v>24</v>
      </c>
      <c r="C867" s="66" t="s">
        <v>26</v>
      </c>
      <c r="D867" s="66" t="s">
        <v>319</v>
      </c>
      <c r="E867" s="87">
        <f>+IF(ISNUMBER(DATA!N600),DATA!N600,"n/a")</f>
        <v>4.0220921276479196</v>
      </c>
      <c r="F867" s="77">
        <f>+IF(ISNUMBER(DATA!O600),DATA!O600,"n/a")</f>
        <v>7.0609253836882296E-3</v>
      </c>
      <c r="G867" s="87">
        <f>+IF(ISNUMBER(DATA!X600),DATA!X600,"n/a")</f>
        <v>4.0777868906096097</v>
      </c>
      <c r="H867" s="77">
        <f>+IF(ISNUMBER(DATA!Y600),DATA!Y600,"n/a")</f>
        <v>7.9156571255278897E-3</v>
      </c>
      <c r="I867" s="87">
        <f>+IF(ISNUMBER(DATA!AH600),DATA!AH600,"n/a")</f>
        <v>4.1609774830248503</v>
      </c>
      <c r="J867" s="77">
        <f>+IF(ISNUMBER(DATA!AI600),DATA!AI600,"n/a")</f>
        <v>3.5278450940961097E-2</v>
      </c>
      <c r="K867" s="87">
        <f>+IF(ISNUMBER(DATA!AR600),DATA!AR600,"n/a")</f>
        <v>4.1536739678304304</v>
      </c>
      <c r="L867" s="77">
        <f>+IF(ISNUMBER(DATA!AS600),DATA!AS600,"n/a")</f>
        <v>5.08614759304407E-2</v>
      </c>
      <c r="R867" s="66"/>
      <c r="S867" s="66"/>
      <c r="T867" s="66"/>
      <c r="U867" s="66"/>
      <c r="V867" s="66"/>
      <c r="W867" s="66"/>
      <c r="X867" s="66"/>
      <c r="Y867" s="66"/>
    </row>
    <row r="868" spans="1:25" x14ac:dyDescent="0.2">
      <c r="A868" s="66" t="s">
        <v>20</v>
      </c>
      <c r="B868" s="66" t="s">
        <v>24</v>
      </c>
      <c r="C868" s="66" t="s">
        <v>26</v>
      </c>
      <c r="D868" s="66" t="s">
        <v>320</v>
      </c>
      <c r="E868" s="87">
        <f>+IF(ISNUMBER(DATA!N601),DATA!N601,"n/a")</f>
        <v>2.8772095893361902</v>
      </c>
      <c r="F868" s="77">
        <f>+IF(ISNUMBER(DATA!O601),DATA!O601,"n/a")</f>
        <v>-6.4121239303012098E-2</v>
      </c>
      <c r="G868" s="87">
        <f>+IF(ISNUMBER(DATA!X601),DATA!X601,"n/a")</f>
        <v>2.7889879978277698</v>
      </c>
      <c r="H868" s="77">
        <f>+IF(ISNUMBER(DATA!Y601),DATA!Y601,"n/a")</f>
        <v>-4.1638606804388301E-2</v>
      </c>
      <c r="I868" s="87">
        <f>+IF(ISNUMBER(DATA!AH601),DATA!AH601,"n/a")</f>
        <v>2.8721124372401698</v>
      </c>
      <c r="J868" s="77">
        <f>+IF(ISNUMBER(DATA!AI601),DATA!AI601,"n/a")</f>
        <v>-2.0952152288708E-2</v>
      </c>
      <c r="K868" s="87">
        <f>+IF(ISNUMBER(DATA!AR601),DATA!AR601,"n/a")</f>
        <v>3.00377004326127</v>
      </c>
      <c r="L868" s="77">
        <f>+IF(ISNUMBER(DATA!AS601),DATA!AS601,"n/a")</f>
        <v>2.68486320678053E-2</v>
      </c>
      <c r="R868" s="66"/>
      <c r="S868" s="66"/>
      <c r="T868" s="66"/>
      <c r="U868" s="66"/>
      <c r="V868" s="66"/>
      <c r="W868" s="66"/>
      <c r="X868" s="66"/>
      <c r="Y868" s="66"/>
    </row>
    <row r="869" spans="1:25" x14ac:dyDescent="0.2">
      <c r="A869" s="66" t="s">
        <v>20</v>
      </c>
      <c r="B869" s="66" t="s">
        <v>24</v>
      </c>
      <c r="C869" s="66" t="s">
        <v>26</v>
      </c>
      <c r="D869" s="66" t="s">
        <v>321</v>
      </c>
      <c r="E869" s="87">
        <f>+IF(ISNUMBER(DATA!N602),DATA!N602,"n/a")</f>
        <v>3.4856591785311202</v>
      </c>
      <c r="F869" s="77">
        <f>+IF(ISNUMBER(DATA!O602),DATA!O602,"n/a")</f>
        <v>2.6479416424199698E-2</v>
      </c>
      <c r="G869" s="87">
        <f>+IF(ISNUMBER(DATA!X602),DATA!X602,"n/a")</f>
        <v>3.4508810338357701</v>
      </c>
      <c r="H869" s="77">
        <f>+IF(ISNUMBER(DATA!Y602),DATA!Y602,"n/a")</f>
        <v>3.2006309954398002E-2</v>
      </c>
      <c r="I869" s="87">
        <f>+IF(ISNUMBER(DATA!AH602),DATA!AH602,"n/a")</f>
        <v>3.4782120753749202</v>
      </c>
      <c r="J869" s="77">
        <f>+IF(ISNUMBER(DATA!AI602),DATA!AI602,"n/a")</f>
        <v>4.3427080378020601E-2</v>
      </c>
      <c r="K869" s="87">
        <f>+IF(ISNUMBER(DATA!AR602),DATA!AR602,"n/a")</f>
        <v>3.4665399141983899</v>
      </c>
      <c r="L869" s="77">
        <f>+IF(ISNUMBER(DATA!AS602),DATA!AS602,"n/a")</f>
        <v>5.5969915050295999E-2</v>
      </c>
      <c r="R869" s="66"/>
      <c r="S869" s="66"/>
      <c r="T869" s="66"/>
      <c r="U869" s="66"/>
      <c r="V869" s="66"/>
      <c r="W869" s="66"/>
      <c r="X869" s="66"/>
      <c r="Y869" s="66"/>
    </row>
    <row r="870" spans="1:25" x14ac:dyDescent="0.2">
      <c r="A870" s="66" t="s">
        <v>20</v>
      </c>
      <c r="B870" s="66" t="s">
        <v>24</v>
      </c>
      <c r="C870" s="66" t="s">
        <v>26</v>
      </c>
      <c r="D870" s="66" t="s">
        <v>322</v>
      </c>
      <c r="E870" s="87">
        <f>+IF(ISNUMBER(DATA!N603),DATA!N603,"n/a")</f>
        <v>3.4193131140052002</v>
      </c>
      <c r="F870" s="77">
        <f>+IF(ISNUMBER(DATA!O603),DATA!O603,"n/a")</f>
        <v>5.3640961976285303E-3</v>
      </c>
      <c r="G870" s="87">
        <f>+IF(ISNUMBER(DATA!X603),DATA!X603,"n/a")</f>
        <v>3.3528748336699898</v>
      </c>
      <c r="H870" s="77">
        <f>+IF(ISNUMBER(DATA!Y603),DATA!Y603,"n/a")</f>
        <v>-5.9373618950965797E-3</v>
      </c>
      <c r="I870" s="87">
        <f>+IF(ISNUMBER(DATA!AH603),DATA!AH603,"n/a")</f>
        <v>3.47860127511073</v>
      </c>
      <c r="J870" s="77">
        <f>+IF(ISNUMBER(DATA!AI603),DATA!AI603,"n/a")</f>
        <v>2.7812282077538001E-2</v>
      </c>
      <c r="K870" s="87">
        <f>+IF(ISNUMBER(DATA!AR603),DATA!AR603,"n/a")</f>
        <v>3.4019316065974001</v>
      </c>
      <c r="L870" s="77">
        <f>+IF(ISNUMBER(DATA!AS603),DATA!AS603,"n/a")</f>
        <v>2.1445446214776301E-2</v>
      </c>
      <c r="R870" s="66"/>
      <c r="S870" s="66"/>
      <c r="T870" s="66"/>
      <c r="U870" s="66"/>
      <c r="V870" s="66"/>
      <c r="W870" s="66"/>
      <c r="X870" s="66"/>
      <c r="Y870" s="66"/>
    </row>
    <row r="871" spans="1:25" x14ac:dyDescent="0.2">
      <c r="A871" s="66" t="s">
        <v>20</v>
      </c>
      <c r="B871" s="66" t="s">
        <v>24</v>
      </c>
      <c r="C871" s="66" t="s">
        <v>26</v>
      </c>
      <c r="D871" s="66" t="s">
        <v>323</v>
      </c>
      <c r="E871" s="87">
        <f>+IF(ISNUMBER(DATA!N604),DATA!N604,"n/a")</f>
        <v>3.73066898101838</v>
      </c>
      <c r="F871" s="77">
        <f>+IF(ISNUMBER(DATA!O604),DATA!O604,"n/a")</f>
        <v>1.20929737310472E-2</v>
      </c>
      <c r="G871" s="87">
        <f>+IF(ISNUMBER(DATA!X604),DATA!X604,"n/a")</f>
        <v>3.7165497770397198</v>
      </c>
      <c r="H871" s="77">
        <f>+IF(ISNUMBER(DATA!Y604),DATA!Y604,"n/a")</f>
        <v>9.4671738893468502E-3</v>
      </c>
      <c r="I871" s="87">
        <f>+IF(ISNUMBER(DATA!AH604),DATA!AH604,"n/a")</f>
        <v>3.7483159902972401</v>
      </c>
      <c r="J871" s="77">
        <f>+IF(ISNUMBER(DATA!AI604),DATA!AI604,"n/a")</f>
        <v>1.5803070766444601E-2</v>
      </c>
      <c r="K871" s="87">
        <f>+IF(ISNUMBER(DATA!AR604),DATA!AR604,"n/a")</f>
        <v>3.7976309331918601</v>
      </c>
      <c r="L871" s="77">
        <f>+IF(ISNUMBER(DATA!AS604),DATA!AS604,"n/a")</f>
        <v>3.46102202848226E-2</v>
      </c>
      <c r="R871" s="66"/>
      <c r="S871" s="66"/>
      <c r="T871" s="66"/>
      <c r="U871" s="66"/>
      <c r="V871" s="66"/>
      <c r="W871" s="66"/>
      <c r="X871" s="66"/>
      <c r="Y871" s="66"/>
    </row>
    <row r="872" spans="1:25" x14ac:dyDescent="0.2">
      <c r="A872" s="66" t="s">
        <v>20</v>
      </c>
      <c r="B872" s="66" t="s">
        <v>24</v>
      </c>
      <c r="C872" s="66" t="s">
        <v>26</v>
      </c>
      <c r="D872" s="66" t="s">
        <v>324</v>
      </c>
      <c r="E872" s="87">
        <f>+IF(ISNUMBER(DATA!N605),DATA!N605,"n/a")</f>
        <v>3.0271583475708499</v>
      </c>
      <c r="F872" s="77">
        <f>+IF(ISNUMBER(DATA!O605),DATA!O605,"n/a")</f>
        <v>-2.3512666245529799E-2</v>
      </c>
      <c r="G872" s="87">
        <f>+IF(ISNUMBER(DATA!X605),DATA!X605,"n/a")</f>
        <v>3.1101424541126899</v>
      </c>
      <c r="H872" s="77">
        <f>+IF(ISNUMBER(DATA!Y605),DATA!Y605,"n/a")</f>
        <v>-2.3598412348615899E-2</v>
      </c>
      <c r="I872" s="87">
        <f>+IF(ISNUMBER(DATA!AH605),DATA!AH605,"n/a")</f>
        <v>3.1454683929931502</v>
      </c>
      <c r="J872" s="77">
        <f>+IF(ISNUMBER(DATA!AI605),DATA!AI605,"n/a")</f>
        <v>-1.06699442662011E-2</v>
      </c>
      <c r="K872" s="87">
        <f>+IF(ISNUMBER(DATA!AR605),DATA!AR605,"n/a")</f>
        <v>3.1089996978268899</v>
      </c>
      <c r="L872" s="77">
        <f>+IF(ISNUMBER(DATA!AS605),DATA!AS605,"n/a")</f>
        <v>-1.7460526013026299E-2</v>
      </c>
      <c r="R872" s="66"/>
      <c r="S872" s="66"/>
      <c r="T872" s="66"/>
      <c r="U872" s="66"/>
      <c r="V872" s="66"/>
      <c r="W872" s="66"/>
      <c r="X872" s="66"/>
      <c r="Y872" s="66"/>
    </row>
    <row r="873" spans="1:25" x14ac:dyDescent="0.2">
      <c r="A873" s="66" t="s">
        <v>20</v>
      </c>
      <c r="B873" s="66" t="s">
        <v>24</v>
      </c>
      <c r="C873" s="66" t="s">
        <v>26</v>
      </c>
      <c r="D873" s="66" t="s">
        <v>325</v>
      </c>
      <c r="E873" s="87">
        <f>+IF(ISNUMBER(DATA!N606),DATA!N606,"n/a")</f>
        <v>3.6838620047345398</v>
      </c>
      <c r="F873" s="77">
        <f>+IF(ISNUMBER(DATA!O606),DATA!O606,"n/a")</f>
        <v>1.03309601406151E-2</v>
      </c>
      <c r="G873" s="87">
        <f>+IF(ISNUMBER(DATA!X606),DATA!X606,"n/a")</f>
        <v>3.68494626983939</v>
      </c>
      <c r="H873" s="77">
        <f>+IF(ISNUMBER(DATA!Y606),DATA!Y606,"n/a")</f>
        <v>1.8530622607966001E-2</v>
      </c>
      <c r="I873" s="87">
        <f>+IF(ISNUMBER(DATA!AH606),DATA!AH606,"n/a")</f>
        <v>3.6292513085215798</v>
      </c>
      <c r="J873" s="77">
        <f>+IF(ISNUMBER(DATA!AI606),DATA!AI606,"n/a")</f>
        <v>3.4910496610040102E-3</v>
      </c>
      <c r="K873" s="87">
        <f>+IF(ISNUMBER(DATA!AR606),DATA!AR606,"n/a")</f>
        <v>3.6441498966361601</v>
      </c>
      <c r="L873" s="77">
        <f>+IF(ISNUMBER(DATA!AS606),DATA!AS606,"n/a")</f>
        <v>1.3572032830567101E-2</v>
      </c>
      <c r="R873" s="66"/>
      <c r="S873" s="66"/>
      <c r="T873" s="66"/>
      <c r="U873" s="66"/>
      <c r="V873" s="66"/>
      <c r="W873" s="66"/>
      <c r="X873" s="66"/>
      <c r="Y873" s="66"/>
    </row>
    <row r="874" spans="1:25" x14ac:dyDescent="0.2">
      <c r="A874" s="66" t="s">
        <v>20</v>
      </c>
      <c r="B874" s="66" t="s">
        <v>24</v>
      </c>
      <c r="C874" s="66" t="s">
        <v>26</v>
      </c>
      <c r="D874" s="66" t="s">
        <v>326</v>
      </c>
      <c r="E874" s="87">
        <f>+IF(ISNUMBER(DATA!N607),DATA!N607,"n/a")</f>
        <v>3.9505942692887701</v>
      </c>
      <c r="F874" s="77">
        <f>+IF(ISNUMBER(DATA!O607),DATA!O607,"n/a")</f>
        <v>7.0751074641689699E-2</v>
      </c>
      <c r="G874" s="87">
        <f>+IF(ISNUMBER(DATA!X607),DATA!X607,"n/a")</f>
        <v>3.90078516862595</v>
      </c>
      <c r="H874" s="77">
        <f>+IF(ISNUMBER(DATA!Y607),DATA!Y607,"n/a")</f>
        <v>6.7824388334485994E-2</v>
      </c>
      <c r="I874" s="87">
        <f>+IF(ISNUMBER(DATA!AH607),DATA!AH607,"n/a")</f>
        <v>3.9365132531598901</v>
      </c>
      <c r="J874" s="77">
        <f>+IF(ISNUMBER(DATA!AI607),DATA!AI607,"n/a")</f>
        <v>5.3717828588058798E-2</v>
      </c>
      <c r="K874" s="87">
        <f>+IF(ISNUMBER(DATA!AR607),DATA!AR607,"n/a")</f>
        <v>3.8592598806379899</v>
      </c>
      <c r="L874" s="77">
        <f>+IF(ISNUMBER(DATA!AS607),DATA!AS607,"n/a")</f>
        <v>1.56181534231646E-2</v>
      </c>
      <c r="R874" s="66"/>
      <c r="S874" s="66"/>
      <c r="T874" s="66"/>
      <c r="U874" s="66"/>
      <c r="V874" s="66"/>
      <c r="W874" s="66"/>
      <c r="X874" s="66"/>
      <c r="Y874" s="66"/>
    </row>
    <row r="875" spans="1:25" x14ac:dyDescent="0.2">
      <c r="A875" s="66" t="s">
        <v>20</v>
      </c>
      <c r="B875" s="66" t="s">
        <v>24</v>
      </c>
      <c r="C875" s="66" t="s">
        <v>26</v>
      </c>
      <c r="D875" s="66" t="s">
        <v>327</v>
      </c>
      <c r="E875" s="87">
        <f>+IF(ISNUMBER(DATA!N608),DATA!N608,"n/a")</f>
        <v>3.4709408124967198</v>
      </c>
      <c r="F875" s="77">
        <f>+IF(ISNUMBER(DATA!O608),DATA!O608,"n/a")</f>
        <v>5.9037835907110002E-3</v>
      </c>
      <c r="G875" s="87">
        <f>+IF(ISNUMBER(DATA!X608),DATA!X608,"n/a")</f>
        <v>3.4409293268940702</v>
      </c>
      <c r="H875" s="77">
        <f>+IF(ISNUMBER(DATA!Y608),DATA!Y608,"n/a")</f>
        <v>6.9062193140304699E-3</v>
      </c>
      <c r="I875" s="87">
        <f>+IF(ISNUMBER(DATA!AH608),DATA!AH608,"n/a")</f>
        <v>3.5104905324232099</v>
      </c>
      <c r="J875" s="77">
        <f>+IF(ISNUMBER(DATA!AI608),DATA!AI608,"n/a")</f>
        <v>2.3690077387881901E-2</v>
      </c>
      <c r="K875" s="87">
        <f>+IF(ISNUMBER(DATA!AR608),DATA!AR608,"n/a")</f>
        <v>3.4906491515902802</v>
      </c>
      <c r="L875" s="77">
        <f>+IF(ISNUMBER(DATA!AS608),DATA!AS608,"n/a")</f>
        <v>2.7030764151859E-2</v>
      </c>
      <c r="R875" s="66"/>
      <c r="S875" s="66"/>
      <c r="T875" s="66"/>
      <c r="U875" s="66"/>
      <c r="V875" s="66"/>
      <c r="W875" s="66"/>
      <c r="X875" s="66"/>
      <c r="Y875" s="66"/>
    </row>
    <row r="876" spans="1:25" x14ac:dyDescent="0.2">
      <c r="E876" s="92"/>
      <c r="F876" s="93"/>
      <c r="G876" s="92"/>
      <c r="H876" s="93"/>
      <c r="I876" s="92"/>
      <c r="J876" s="94"/>
      <c r="K876" s="92"/>
      <c r="L876" s="93"/>
      <c r="R876" s="66"/>
      <c r="S876" s="95"/>
      <c r="T876" s="66"/>
      <c r="U876" s="95"/>
      <c r="V876" s="66"/>
      <c r="W876" s="95"/>
      <c r="X876" s="66"/>
      <c r="Y876" s="95"/>
    </row>
    <row r="877" spans="1:25" x14ac:dyDescent="0.2">
      <c r="E877" s="92"/>
      <c r="F877" s="93"/>
      <c r="G877" s="92"/>
      <c r="H877" s="93"/>
      <c r="I877" s="92"/>
      <c r="J877" s="92"/>
      <c r="K877" s="92"/>
      <c r="L877" s="93"/>
      <c r="R877" s="66"/>
      <c r="S877" s="66"/>
      <c r="T877" s="66"/>
      <c r="U877" s="66"/>
      <c r="V877" s="66"/>
      <c r="W877" s="66"/>
      <c r="X877" s="66"/>
      <c r="Y877" s="66"/>
    </row>
    <row r="878" spans="1:25" x14ac:dyDescent="0.2">
      <c r="E878" s="92"/>
      <c r="F878" s="93"/>
      <c r="G878" s="92"/>
      <c r="H878" s="93"/>
      <c r="I878" s="92"/>
      <c r="J878" s="92"/>
      <c r="K878" s="92"/>
      <c r="L878" s="93"/>
      <c r="R878" s="66"/>
      <c r="S878" s="66"/>
      <c r="T878" s="66"/>
      <c r="U878" s="66"/>
      <c r="V878" s="66"/>
      <c r="W878" s="66"/>
      <c r="X878" s="66"/>
      <c r="Y878" s="66"/>
    </row>
    <row r="879" spans="1:25" x14ac:dyDescent="0.2">
      <c r="E879" s="92"/>
      <c r="F879" s="93"/>
      <c r="G879" s="92"/>
      <c r="H879" s="93"/>
      <c r="I879" s="92"/>
      <c r="J879" s="92"/>
      <c r="K879" s="92"/>
      <c r="L879" s="93"/>
      <c r="R879" s="66"/>
      <c r="S879" s="66"/>
      <c r="T879" s="66"/>
      <c r="U879" s="66"/>
      <c r="V879" s="66"/>
      <c r="W879" s="66"/>
      <c r="X879" s="66"/>
      <c r="Y879" s="66"/>
    </row>
    <row r="880" spans="1:25" x14ac:dyDescent="0.2">
      <c r="E880" s="92"/>
      <c r="F880" s="93"/>
      <c r="G880" s="92"/>
      <c r="H880" s="93"/>
      <c r="I880" s="92"/>
      <c r="J880" s="92"/>
      <c r="K880" s="92"/>
      <c r="L880" s="93"/>
      <c r="R880" s="66"/>
      <c r="S880" s="66"/>
      <c r="T880" s="66"/>
      <c r="U880" s="66"/>
      <c r="V880" s="66"/>
      <c r="W880" s="66"/>
      <c r="X880" s="66"/>
      <c r="Y880" s="66"/>
    </row>
    <row r="881" spans="5:25" x14ac:dyDescent="0.2">
      <c r="E881" s="92"/>
      <c r="F881" s="93"/>
      <c r="G881" s="92"/>
      <c r="H881" s="93"/>
      <c r="I881" s="92"/>
      <c r="J881" s="92"/>
      <c r="K881" s="92"/>
      <c r="L881" s="93"/>
      <c r="R881" s="66"/>
      <c r="S881" s="66"/>
      <c r="T881" s="66"/>
      <c r="U881" s="66"/>
      <c r="V881" s="66"/>
      <c r="W881" s="66"/>
      <c r="X881" s="66"/>
      <c r="Y881" s="66"/>
    </row>
    <row r="882" spans="5:25" x14ac:dyDescent="0.2">
      <c r="E882" s="92"/>
      <c r="F882" s="93"/>
      <c r="G882" s="92"/>
      <c r="H882" s="93"/>
      <c r="I882" s="92"/>
      <c r="J882" s="92"/>
      <c r="K882" s="92"/>
      <c r="L882" s="93"/>
      <c r="R882" s="66"/>
      <c r="S882" s="66"/>
      <c r="T882" s="66"/>
      <c r="U882" s="66"/>
      <c r="V882" s="66"/>
      <c r="W882" s="66"/>
      <c r="X882" s="66"/>
      <c r="Y882" s="66"/>
    </row>
    <row r="883" spans="5:25" x14ac:dyDescent="0.2">
      <c r="E883" s="92"/>
      <c r="F883" s="93"/>
      <c r="G883" s="92"/>
      <c r="H883" s="93"/>
      <c r="I883" s="92"/>
      <c r="J883" s="92"/>
      <c r="K883" s="92"/>
      <c r="L883" s="93"/>
      <c r="R883" s="66"/>
      <c r="S883" s="66"/>
      <c r="T883" s="66"/>
      <c r="U883" s="66"/>
      <c r="V883" s="66"/>
      <c r="W883" s="66"/>
      <c r="X883" s="66"/>
      <c r="Y883" s="66"/>
    </row>
    <row r="884" spans="5:25" x14ac:dyDescent="0.2">
      <c r="E884" s="92"/>
      <c r="F884" s="93"/>
      <c r="G884" s="92"/>
      <c r="H884" s="93"/>
      <c r="I884" s="92"/>
      <c r="J884" s="92"/>
      <c r="K884" s="92"/>
      <c r="L884" s="93"/>
      <c r="R884" s="66"/>
      <c r="S884" s="66"/>
      <c r="T884" s="66"/>
      <c r="U884" s="66"/>
      <c r="V884" s="66"/>
      <c r="W884" s="66"/>
      <c r="X884" s="66"/>
      <c r="Y884" s="66"/>
    </row>
    <row r="885" spans="5:25" x14ac:dyDescent="0.2">
      <c r="E885" s="92"/>
      <c r="F885" s="93"/>
      <c r="G885" s="92"/>
      <c r="H885" s="93"/>
      <c r="I885" s="92"/>
      <c r="J885" s="92"/>
      <c r="K885" s="92"/>
      <c r="L885" s="93"/>
      <c r="R885" s="66"/>
      <c r="S885" s="66"/>
      <c r="T885" s="66"/>
      <c r="U885" s="66"/>
      <c r="V885" s="66"/>
      <c r="W885" s="66"/>
      <c r="X885" s="66"/>
      <c r="Y885" s="66"/>
    </row>
    <row r="886" spans="5:25" x14ac:dyDescent="0.2">
      <c r="E886" s="92"/>
      <c r="F886" s="93"/>
      <c r="G886" s="92"/>
      <c r="H886" s="93"/>
      <c r="I886" s="92"/>
      <c r="J886" s="92"/>
      <c r="K886" s="92"/>
      <c r="L886" s="93"/>
      <c r="R886" s="66"/>
      <c r="S886" s="66"/>
      <c r="T886" s="66"/>
      <c r="U886" s="66"/>
      <c r="V886" s="66"/>
      <c r="W886" s="66"/>
      <c r="X886" s="66"/>
      <c r="Y886" s="66"/>
    </row>
    <row r="887" spans="5:25" x14ac:dyDescent="0.2">
      <c r="E887" s="92"/>
      <c r="F887" s="93"/>
      <c r="G887" s="92"/>
      <c r="H887" s="93"/>
      <c r="I887" s="92"/>
      <c r="J887" s="92"/>
      <c r="K887" s="92"/>
      <c r="L887" s="93"/>
      <c r="R887" s="66"/>
      <c r="S887" s="66"/>
      <c r="T887" s="66"/>
      <c r="U887" s="66"/>
      <c r="V887" s="66"/>
      <c r="W887" s="66"/>
      <c r="X887" s="66"/>
      <c r="Y887" s="66"/>
    </row>
    <row r="888" spans="5:25" x14ac:dyDescent="0.2">
      <c r="E888" s="92"/>
      <c r="F888" s="93"/>
      <c r="G888" s="92"/>
      <c r="H888" s="93"/>
      <c r="I888" s="92"/>
      <c r="J888" s="92"/>
      <c r="K888" s="92"/>
      <c r="L888" s="93"/>
      <c r="R888" s="66"/>
      <c r="S888" s="66"/>
      <c r="T888" s="66"/>
      <c r="U888" s="66"/>
      <c r="V888" s="66"/>
      <c r="W888" s="66"/>
      <c r="X888" s="66"/>
      <c r="Y888" s="66"/>
    </row>
    <row r="889" spans="5:25" x14ac:dyDescent="0.2">
      <c r="E889" s="92"/>
      <c r="F889" s="93"/>
      <c r="G889" s="92"/>
      <c r="H889" s="93"/>
      <c r="I889" s="92"/>
      <c r="J889" s="92"/>
      <c r="K889" s="92"/>
      <c r="L889" s="93"/>
      <c r="R889" s="66"/>
      <c r="S889" s="66"/>
      <c r="T889" s="66"/>
      <c r="U889" s="66"/>
      <c r="V889" s="66"/>
      <c r="W889" s="66"/>
      <c r="X889" s="66"/>
      <c r="Y889" s="66"/>
    </row>
    <row r="890" spans="5:25" x14ac:dyDescent="0.2">
      <c r="E890" s="92"/>
      <c r="F890" s="93"/>
      <c r="G890" s="92"/>
      <c r="H890" s="93"/>
      <c r="I890" s="92"/>
      <c r="J890" s="92"/>
      <c r="K890" s="92"/>
      <c r="L890" s="93"/>
      <c r="R890" s="66"/>
      <c r="S890" s="66"/>
      <c r="T890" s="66"/>
      <c r="U890" s="66"/>
      <c r="V890" s="66"/>
      <c r="W890" s="66"/>
      <c r="X890" s="66"/>
      <c r="Y890" s="66"/>
    </row>
    <row r="891" spans="5:25" x14ac:dyDescent="0.2">
      <c r="E891" s="92"/>
      <c r="F891" s="93"/>
      <c r="G891" s="92"/>
      <c r="H891" s="93"/>
      <c r="I891" s="92"/>
      <c r="J891" s="92"/>
      <c r="K891" s="92"/>
      <c r="L891" s="93"/>
      <c r="R891" s="66"/>
      <c r="S891" s="66"/>
      <c r="T891" s="66"/>
      <c r="U891" s="66"/>
      <c r="V891" s="66"/>
      <c r="W891" s="66"/>
      <c r="X891" s="66"/>
      <c r="Y891" s="66"/>
    </row>
    <row r="892" spans="5:25" x14ac:dyDescent="0.2">
      <c r="E892" s="92"/>
      <c r="F892" s="93"/>
      <c r="G892" s="92"/>
      <c r="H892" s="93"/>
      <c r="I892" s="92"/>
      <c r="J892" s="92"/>
      <c r="K892" s="92"/>
      <c r="L892" s="93"/>
      <c r="R892" s="66"/>
      <c r="S892" s="66"/>
      <c r="T892" s="66"/>
      <c r="U892" s="66"/>
      <c r="V892" s="66"/>
      <c r="W892" s="66"/>
      <c r="X892" s="66"/>
      <c r="Y892" s="66"/>
    </row>
    <row r="893" spans="5:25" x14ac:dyDescent="0.2">
      <c r="E893" s="92"/>
      <c r="F893" s="93"/>
      <c r="G893" s="92"/>
      <c r="H893" s="93"/>
      <c r="I893" s="92"/>
      <c r="J893" s="92"/>
      <c r="K893" s="92"/>
      <c r="L893" s="93"/>
      <c r="R893" s="66"/>
      <c r="S893" s="66"/>
      <c r="T893" s="66"/>
      <c r="U893" s="66"/>
      <c r="V893" s="66"/>
      <c r="W893" s="66"/>
      <c r="X893" s="66"/>
      <c r="Y893" s="66"/>
    </row>
    <row r="894" spans="5:25" x14ac:dyDescent="0.2">
      <c r="E894" s="92"/>
      <c r="F894" s="93"/>
      <c r="G894" s="92"/>
      <c r="H894" s="93"/>
      <c r="I894" s="92"/>
      <c r="J894" s="92"/>
      <c r="K894" s="92"/>
      <c r="L894" s="93"/>
      <c r="R894" s="66"/>
      <c r="S894" s="66"/>
      <c r="T894" s="66"/>
      <c r="U894" s="66"/>
      <c r="V894" s="66"/>
      <c r="W894" s="66"/>
      <c r="X894" s="66"/>
      <c r="Y894" s="66"/>
    </row>
    <row r="895" spans="5:25" x14ac:dyDescent="0.2">
      <c r="E895" s="92"/>
      <c r="F895" s="93"/>
      <c r="G895" s="92"/>
      <c r="H895" s="93"/>
      <c r="I895" s="92"/>
      <c r="J895" s="92"/>
      <c r="K895" s="92"/>
      <c r="L895" s="93"/>
      <c r="R895" s="66"/>
      <c r="S895" s="66"/>
      <c r="T895" s="66"/>
      <c r="U895" s="66"/>
      <c r="V895" s="66"/>
      <c r="W895" s="66"/>
      <c r="X895" s="66"/>
      <c r="Y895" s="66"/>
    </row>
    <row r="896" spans="5:25" x14ac:dyDescent="0.2">
      <c r="E896" s="92"/>
      <c r="F896" s="93"/>
      <c r="G896" s="92"/>
      <c r="H896" s="93"/>
      <c r="I896" s="92"/>
      <c r="J896" s="92"/>
      <c r="K896" s="92"/>
      <c r="L896" s="93"/>
      <c r="R896" s="66"/>
      <c r="S896" s="66"/>
      <c r="T896" s="66"/>
      <c r="U896" s="66"/>
      <c r="V896" s="66"/>
      <c r="W896" s="66"/>
      <c r="X896" s="66"/>
      <c r="Y896" s="66"/>
    </row>
    <row r="897" spans="5:25" x14ac:dyDescent="0.2">
      <c r="E897" s="92"/>
      <c r="F897" s="93"/>
      <c r="G897" s="92"/>
      <c r="H897" s="93"/>
      <c r="I897" s="92"/>
      <c r="J897" s="92"/>
      <c r="K897" s="92"/>
      <c r="L897" s="93"/>
      <c r="R897" s="66"/>
      <c r="S897" s="66"/>
      <c r="T897" s="66"/>
      <c r="U897" s="66"/>
      <c r="V897" s="66"/>
      <c r="W897" s="66"/>
      <c r="X897" s="66"/>
      <c r="Y897" s="66"/>
    </row>
    <row r="898" spans="5:25" x14ac:dyDescent="0.2">
      <c r="E898" s="92"/>
      <c r="F898" s="93"/>
      <c r="G898" s="92"/>
      <c r="H898" s="93"/>
      <c r="I898" s="92"/>
      <c r="J898" s="92"/>
      <c r="K898" s="92"/>
      <c r="L898" s="93"/>
      <c r="R898" s="66"/>
      <c r="S898" s="66"/>
      <c r="T898" s="66"/>
      <c r="U898" s="66"/>
      <c r="V898" s="66"/>
      <c r="W898" s="66"/>
      <c r="X898" s="66"/>
      <c r="Y898" s="66"/>
    </row>
    <row r="899" spans="5:25" x14ac:dyDescent="0.2">
      <c r="E899" s="92"/>
      <c r="F899" s="93"/>
      <c r="G899" s="92"/>
      <c r="H899" s="93"/>
      <c r="I899" s="92"/>
      <c r="J899" s="92"/>
      <c r="K899" s="92"/>
      <c r="L899" s="93"/>
      <c r="R899" s="66"/>
      <c r="S899" s="66"/>
      <c r="T899" s="66"/>
      <c r="U899" s="66"/>
      <c r="V899" s="66"/>
      <c r="W899" s="66"/>
      <c r="X899" s="66"/>
      <c r="Y899" s="66"/>
    </row>
    <row r="900" spans="5:25" x14ac:dyDescent="0.2">
      <c r="E900" s="92"/>
      <c r="F900" s="93"/>
      <c r="G900" s="92"/>
      <c r="H900" s="93"/>
      <c r="I900" s="92"/>
      <c r="J900" s="92"/>
      <c r="K900" s="92"/>
      <c r="L900" s="93"/>
      <c r="R900" s="66"/>
      <c r="S900" s="66"/>
      <c r="T900" s="66"/>
      <c r="U900" s="66"/>
      <c r="V900" s="66"/>
      <c r="W900" s="66"/>
      <c r="X900" s="66"/>
      <c r="Y900" s="66"/>
    </row>
    <row r="901" spans="5:25" x14ac:dyDescent="0.2">
      <c r="E901" s="92"/>
      <c r="F901" s="93"/>
      <c r="G901" s="92"/>
      <c r="H901" s="93"/>
      <c r="I901" s="92"/>
      <c r="J901" s="92"/>
      <c r="K901" s="92"/>
      <c r="L901" s="93"/>
      <c r="R901" s="66"/>
      <c r="S901" s="66"/>
      <c r="T901" s="66"/>
      <c r="U901" s="66"/>
      <c r="V901" s="66"/>
      <c r="W901" s="66"/>
      <c r="X901" s="66"/>
      <c r="Y901" s="66"/>
    </row>
    <row r="902" spans="5:25" x14ac:dyDescent="0.2">
      <c r="E902" s="92"/>
      <c r="F902" s="93"/>
      <c r="G902" s="92"/>
      <c r="H902" s="93"/>
      <c r="I902" s="92"/>
      <c r="J902" s="92"/>
      <c r="K902" s="92"/>
      <c r="L902" s="93"/>
      <c r="R902" s="66"/>
      <c r="S902" s="66"/>
      <c r="T902" s="66"/>
      <c r="U902" s="66"/>
      <c r="V902" s="66"/>
      <c r="W902" s="66"/>
      <c r="X902" s="66"/>
      <c r="Y902" s="66"/>
    </row>
    <row r="903" spans="5:25" x14ac:dyDescent="0.2">
      <c r="E903" s="66"/>
      <c r="F903" s="96"/>
      <c r="G903" s="66"/>
      <c r="H903" s="96"/>
      <c r="I903" s="66"/>
      <c r="J903" s="66"/>
      <c r="K903" s="66"/>
      <c r="L903" s="96"/>
      <c r="R903" s="66"/>
      <c r="S903" s="66"/>
      <c r="T903" s="66"/>
      <c r="U903" s="66"/>
      <c r="V903" s="66"/>
      <c r="W903" s="66"/>
      <c r="X903" s="66"/>
      <c r="Y903" s="66"/>
    </row>
    <row r="904" spans="5:25" x14ac:dyDescent="0.2">
      <c r="E904" s="66"/>
      <c r="F904" s="96"/>
      <c r="G904" s="66"/>
      <c r="H904" s="96"/>
      <c r="I904" s="66"/>
      <c r="J904" s="66"/>
      <c r="K904" s="66"/>
      <c r="L904" s="96"/>
      <c r="R904" s="66"/>
      <c r="S904" s="66"/>
      <c r="T904" s="66"/>
      <c r="U904" s="66"/>
      <c r="V904" s="66"/>
      <c r="W904" s="66"/>
      <c r="X904" s="66"/>
      <c r="Y904" s="66"/>
    </row>
    <row r="905" spans="5:25" x14ac:dyDescent="0.2">
      <c r="E905" s="66"/>
      <c r="F905" s="96"/>
      <c r="G905" s="66"/>
      <c r="H905" s="96"/>
      <c r="I905" s="66"/>
      <c r="J905" s="66"/>
      <c r="K905" s="66"/>
      <c r="L905" s="96"/>
      <c r="R905" s="66"/>
      <c r="S905" s="66"/>
      <c r="T905" s="66"/>
      <c r="U905" s="66"/>
      <c r="V905" s="66"/>
      <c r="W905" s="66"/>
      <c r="X905" s="66"/>
      <c r="Y905" s="66"/>
    </row>
    <row r="906" spans="5:25" x14ac:dyDescent="0.2">
      <c r="E906" s="66"/>
      <c r="F906" s="96"/>
      <c r="G906" s="66"/>
      <c r="H906" s="96"/>
      <c r="I906" s="66"/>
      <c r="J906" s="66"/>
      <c r="K906" s="66"/>
      <c r="L906" s="96"/>
      <c r="R906" s="66"/>
      <c r="S906" s="66"/>
      <c r="T906" s="66"/>
      <c r="U906" s="66"/>
      <c r="V906" s="66"/>
      <c r="W906" s="66"/>
      <c r="X906" s="66"/>
      <c r="Y906" s="66"/>
    </row>
    <row r="907" spans="5:25" x14ac:dyDescent="0.2">
      <c r="E907" s="66"/>
      <c r="F907" s="96"/>
      <c r="G907" s="66"/>
      <c r="H907" s="96"/>
      <c r="I907" s="66"/>
      <c r="J907" s="66"/>
      <c r="K907" s="66"/>
      <c r="L907" s="96"/>
      <c r="R907" s="66"/>
      <c r="S907" s="66"/>
      <c r="T907" s="66"/>
      <c r="U907" s="66"/>
      <c r="V907" s="66"/>
      <c r="W907" s="66"/>
      <c r="X907" s="66"/>
      <c r="Y907" s="66"/>
    </row>
    <row r="908" spans="5:25" x14ac:dyDescent="0.2">
      <c r="E908" s="66"/>
      <c r="F908" s="96"/>
      <c r="G908" s="66"/>
      <c r="H908" s="96"/>
      <c r="I908" s="66"/>
      <c r="J908" s="66"/>
      <c r="K908" s="66"/>
      <c r="L908" s="96"/>
      <c r="R908" s="66"/>
      <c r="S908" s="66"/>
      <c r="T908" s="66"/>
      <c r="U908" s="66"/>
      <c r="V908" s="66"/>
      <c r="W908" s="66"/>
      <c r="X908" s="66"/>
      <c r="Y908" s="66"/>
    </row>
    <row r="909" spans="5:25" x14ac:dyDescent="0.2">
      <c r="E909" s="66"/>
      <c r="F909" s="96"/>
      <c r="G909" s="66"/>
      <c r="H909" s="96"/>
      <c r="I909" s="66"/>
      <c r="J909" s="66"/>
      <c r="K909" s="66"/>
      <c r="L909" s="96"/>
      <c r="R909" s="66"/>
      <c r="S909" s="66"/>
      <c r="T909" s="66"/>
      <c r="U909" s="66"/>
      <c r="V909" s="66"/>
      <c r="W909" s="66"/>
      <c r="X909" s="66"/>
      <c r="Y909" s="66"/>
    </row>
    <row r="910" spans="5:25" x14ac:dyDescent="0.2">
      <c r="E910" s="66"/>
      <c r="F910" s="96"/>
      <c r="G910" s="66"/>
      <c r="H910" s="96"/>
      <c r="I910" s="66"/>
      <c r="J910" s="66"/>
      <c r="K910" s="66"/>
      <c r="L910" s="96"/>
      <c r="R910" s="66"/>
      <c r="S910" s="66"/>
      <c r="T910" s="66"/>
      <c r="U910" s="66"/>
      <c r="V910" s="66"/>
      <c r="W910" s="66"/>
      <c r="X910" s="66"/>
      <c r="Y910" s="66"/>
    </row>
    <row r="911" spans="5:25" x14ac:dyDescent="0.2">
      <c r="E911" s="66"/>
      <c r="F911" s="96"/>
      <c r="G911" s="66"/>
      <c r="H911" s="96"/>
      <c r="I911" s="66"/>
      <c r="J911" s="66"/>
      <c r="K911" s="66"/>
      <c r="L911" s="96"/>
      <c r="R911" s="66"/>
      <c r="S911" s="66"/>
      <c r="T911" s="66"/>
      <c r="U911" s="66"/>
      <c r="V911" s="66"/>
      <c r="W911" s="66"/>
      <c r="X911" s="66"/>
      <c r="Y911" s="66"/>
    </row>
    <row r="912" spans="5:25" x14ac:dyDescent="0.2">
      <c r="E912" s="66"/>
      <c r="F912" s="96"/>
      <c r="G912" s="66"/>
      <c r="H912" s="96"/>
      <c r="I912" s="66"/>
      <c r="J912" s="66"/>
      <c r="K912" s="66"/>
      <c r="L912" s="96"/>
      <c r="R912" s="66"/>
      <c r="S912" s="66"/>
      <c r="T912" s="66"/>
      <c r="U912" s="66"/>
      <c r="V912" s="66"/>
      <c r="W912" s="66"/>
      <c r="X912" s="66"/>
      <c r="Y912" s="66"/>
    </row>
    <row r="913" spans="5:25" x14ac:dyDescent="0.2">
      <c r="E913" s="66"/>
      <c r="F913" s="96"/>
      <c r="G913" s="66"/>
      <c r="H913" s="96"/>
      <c r="I913" s="66"/>
      <c r="J913" s="66"/>
      <c r="K913" s="66"/>
      <c r="L913" s="96"/>
      <c r="R913" s="66"/>
      <c r="S913" s="66"/>
      <c r="T913" s="66"/>
      <c r="U913" s="66"/>
      <c r="V913" s="66"/>
      <c r="W913" s="66"/>
      <c r="X913" s="66"/>
      <c r="Y913" s="66"/>
    </row>
    <row r="914" spans="5:25" x14ac:dyDescent="0.2">
      <c r="E914" s="66"/>
      <c r="F914" s="96"/>
      <c r="G914" s="66"/>
      <c r="H914" s="96"/>
      <c r="I914" s="66"/>
      <c r="J914" s="66"/>
      <c r="K914" s="66"/>
      <c r="L914" s="96"/>
      <c r="R914" s="66"/>
      <c r="S914" s="66"/>
      <c r="T914" s="66"/>
      <c r="U914" s="66"/>
      <c r="V914" s="66"/>
      <c r="W914" s="66"/>
      <c r="X914" s="66"/>
      <c r="Y914" s="66"/>
    </row>
    <row r="915" spans="5:25" x14ac:dyDescent="0.2">
      <c r="E915" s="66"/>
      <c r="F915" s="96"/>
      <c r="G915" s="66"/>
      <c r="H915" s="96"/>
      <c r="I915" s="66"/>
      <c r="J915" s="66"/>
      <c r="K915" s="66"/>
      <c r="L915" s="96"/>
      <c r="R915" s="66"/>
      <c r="S915" s="66"/>
      <c r="T915" s="66"/>
      <c r="U915" s="66"/>
      <c r="V915" s="66"/>
      <c r="W915" s="66"/>
      <c r="X915" s="66"/>
      <c r="Y915" s="66"/>
    </row>
    <row r="916" spans="5:25" x14ac:dyDescent="0.2">
      <c r="E916" s="66"/>
      <c r="F916" s="96"/>
      <c r="G916" s="66"/>
      <c r="H916" s="96"/>
      <c r="I916" s="66"/>
      <c r="J916" s="66"/>
      <c r="K916" s="66"/>
      <c r="L916" s="96"/>
      <c r="R916" s="66"/>
      <c r="S916" s="66"/>
      <c r="T916" s="66"/>
      <c r="U916" s="66"/>
      <c r="V916" s="66"/>
      <c r="W916" s="66"/>
      <c r="X916" s="66"/>
      <c r="Y916" s="66"/>
    </row>
    <row r="917" spans="5:25" x14ac:dyDescent="0.2">
      <c r="E917" s="66"/>
      <c r="F917" s="96"/>
      <c r="G917" s="66"/>
      <c r="H917" s="96"/>
      <c r="I917" s="66"/>
      <c r="J917" s="66"/>
      <c r="K917" s="66"/>
      <c r="L917" s="96"/>
      <c r="R917" s="66"/>
      <c r="S917" s="66"/>
      <c r="T917" s="66"/>
      <c r="U917" s="66"/>
      <c r="V917" s="66"/>
      <c r="W917" s="66"/>
      <c r="X917" s="66"/>
      <c r="Y917" s="66"/>
    </row>
    <row r="918" spans="5:25" x14ac:dyDescent="0.2">
      <c r="E918" s="66"/>
      <c r="F918" s="96"/>
      <c r="G918" s="66"/>
      <c r="H918" s="96"/>
      <c r="I918" s="66"/>
      <c r="J918" s="66"/>
      <c r="K918" s="66"/>
      <c r="L918" s="96"/>
      <c r="R918" s="66"/>
      <c r="S918" s="66"/>
      <c r="T918" s="66"/>
      <c r="U918" s="66"/>
      <c r="V918" s="66"/>
      <c r="W918" s="66"/>
      <c r="X918" s="66"/>
      <c r="Y918" s="66"/>
    </row>
    <row r="919" spans="5:25" x14ac:dyDescent="0.2">
      <c r="E919" s="66"/>
      <c r="F919" s="96"/>
      <c r="G919" s="66"/>
      <c r="H919" s="96"/>
      <c r="I919" s="66"/>
      <c r="J919" s="66"/>
      <c r="K919" s="66"/>
      <c r="L919" s="96"/>
      <c r="R919" s="66"/>
      <c r="S919" s="66"/>
      <c r="T919" s="66"/>
      <c r="U919" s="66"/>
      <c r="V919" s="66"/>
      <c r="W919" s="66"/>
      <c r="X919" s="66"/>
      <c r="Y919" s="66"/>
    </row>
    <row r="920" spans="5:25" x14ac:dyDescent="0.2">
      <c r="E920" s="66"/>
      <c r="F920" s="96"/>
      <c r="G920" s="66"/>
      <c r="H920" s="96"/>
      <c r="I920" s="66"/>
      <c r="J920" s="66"/>
      <c r="K920" s="66"/>
      <c r="L920" s="96"/>
      <c r="R920" s="66"/>
      <c r="S920" s="66"/>
      <c r="T920" s="66"/>
      <c r="U920" s="66"/>
      <c r="V920" s="66"/>
      <c r="W920" s="66"/>
      <c r="X920" s="66"/>
      <c r="Y920" s="66"/>
    </row>
    <row r="921" spans="5:25" x14ac:dyDescent="0.2">
      <c r="E921" s="66"/>
      <c r="F921" s="96"/>
      <c r="G921" s="66"/>
      <c r="H921" s="96"/>
      <c r="I921" s="66"/>
      <c r="J921" s="66"/>
      <c r="K921" s="66"/>
      <c r="L921" s="96"/>
      <c r="R921" s="66"/>
      <c r="S921" s="66"/>
      <c r="T921" s="66"/>
      <c r="U921" s="66"/>
      <c r="V921" s="66"/>
      <c r="W921" s="66"/>
      <c r="X921" s="66"/>
      <c r="Y921" s="66"/>
    </row>
    <row r="922" spans="5:25" x14ac:dyDescent="0.2">
      <c r="E922" s="66"/>
      <c r="F922" s="96"/>
      <c r="G922" s="66"/>
      <c r="H922" s="96"/>
      <c r="I922" s="66"/>
      <c r="J922" s="66"/>
      <c r="K922" s="66"/>
      <c r="L922" s="96"/>
      <c r="R922" s="66"/>
      <c r="S922" s="66"/>
      <c r="T922" s="66"/>
      <c r="U922" s="66"/>
      <c r="V922" s="66"/>
      <c r="W922" s="66"/>
      <c r="X922" s="66"/>
      <c r="Y922" s="66"/>
    </row>
    <row r="923" spans="5:25" x14ac:dyDescent="0.2">
      <c r="E923" s="66"/>
      <c r="F923" s="96"/>
      <c r="G923" s="66"/>
      <c r="H923" s="96"/>
      <c r="I923" s="66"/>
      <c r="J923" s="66"/>
      <c r="K923" s="66"/>
      <c r="L923" s="96"/>
      <c r="R923" s="66"/>
      <c r="S923" s="66"/>
      <c r="T923" s="66"/>
      <c r="U923" s="66"/>
      <c r="V923" s="66"/>
      <c r="W923" s="66"/>
      <c r="X923" s="66"/>
      <c r="Y923" s="66"/>
    </row>
    <row r="924" spans="5:25" x14ac:dyDescent="0.2">
      <c r="E924" s="66"/>
      <c r="F924" s="96"/>
      <c r="G924" s="66"/>
      <c r="H924" s="96"/>
      <c r="I924" s="66"/>
      <c r="J924" s="66"/>
      <c r="K924" s="66"/>
      <c r="L924" s="96"/>
      <c r="R924" s="66"/>
      <c r="S924" s="66"/>
      <c r="T924" s="66"/>
      <c r="U924" s="66"/>
      <c r="V924" s="66"/>
      <c r="W924" s="66"/>
      <c r="X924" s="66"/>
      <c r="Y924" s="66"/>
    </row>
    <row r="925" spans="5:25" x14ac:dyDescent="0.2">
      <c r="E925" s="66"/>
      <c r="F925" s="96"/>
      <c r="G925" s="66"/>
      <c r="H925" s="96"/>
      <c r="I925" s="66"/>
      <c r="J925" s="66"/>
      <c r="K925" s="66"/>
      <c r="L925" s="96"/>
      <c r="R925" s="66"/>
      <c r="S925" s="66"/>
      <c r="T925" s="66"/>
      <c r="U925" s="66"/>
      <c r="V925" s="66"/>
      <c r="W925" s="66"/>
      <c r="X925" s="66"/>
      <c r="Y925" s="66"/>
    </row>
    <row r="926" spans="5:25" x14ac:dyDescent="0.2">
      <c r="E926" s="66"/>
      <c r="F926" s="96"/>
      <c r="G926" s="66"/>
      <c r="H926" s="96"/>
      <c r="I926" s="66"/>
      <c r="J926" s="66"/>
      <c r="K926" s="66"/>
      <c r="L926" s="96"/>
      <c r="R926" s="66"/>
      <c r="S926" s="66"/>
      <c r="T926" s="66"/>
      <c r="U926" s="66"/>
      <c r="V926" s="66"/>
      <c r="W926" s="66"/>
      <c r="X926" s="66"/>
      <c r="Y926" s="66"/>
    </row>
    <row r="927" spans="5:25" x14ac:dyDescent="0.2">
      <c r="E927" s="66"/>
      <c r="F927" s="96"/>
      <c r="G927" s="66"/>
      <c r="H927" s="96"/>
      <c r="I927" s="66"/>
      <c r="J927" s="66"/>
      <c r="K927" s="66"/>
      <c r="L927" s="96"/>
      <c r="R927" s="66"/>
      <c r="S927" s="66"/>
      <c r="T927" s="66"/>
      <c r="U927" s="66"/>
      <c r="V927" s="66"/>
      <c r="W927" s="66"/>
      <c r="X927" s="66"/>
      <c r="Y927" s="66"/>
    </row>
    <row r="928" spans="5:25" x14ac:dyDescent="0.2">
      <c r="E928" s="66"/>
      <c r="F928" s="96"/>
      <c r="G928" s="66"/>
      <c r="H928" s="96"/>
      <c r="I928" s="66"/>
      <c r="J928" s="66"/>
      <c r="K928" s="66"/>
      <c r="L928" s="96"/>
      <c r="R928" s="66"/>
      <c r="S928" s="66"/>
      <c r="T928" s="66"/>
      <c r="U928" s="66"/>
      <c r="V928" s="66"/>
      <c r="W928" s="66"/>
      <c r="X928" s="66"/>
      <c r="Y928" s="66"/>
    </row>
    <row r="929" spans="5:25" x14ac:dyDescent="0.2">
      <c r="E929" s="66"/>
      <c r="F929" s="96"/>
      <c r="G929" s="66"/>
      <c r="H929" s="96"/>
      <c r="I929" s="66"/>
      <c r="J929" s="66"/>
      <c r="K929" s="66"/>
      <c r="L929" s="96"/>
      <c r="R929" s="66"/>
      <c r="S929" s="66"/>
      <c r="T929" s="66"/>
      <c r="U929" s="66"/>
      <c r="V929" s="66"/>
      <c r="W929" s="66"/>
      <c r="X929" s="66"/>
      <c r="Y929" s="66"/>
    </row>
    <row r="930" spans="5:25" x14ac:dyDescent="0.2">
      <c r="E930" s="66"/>
      <c r="F930" s="96"/>
      <c r="G930" s="66"/>
      <c r="H930" s="96"/>
      <c r="I930" s="66"/>
      <c r="J930" s="66"/>
      <c r="K930" s="66"/>
      <c r="L930" s="96"/>
      <c r="R930" s="66"/>
      <c r="S930" s="66"/>
      <c r="T930" s="66"/>
      <c r="U930" s="66"/>
      <c r="V930" s="66"/>
      <c r="W930" s="66"/>
      <c r="X930" s="66"/>
      <c r="Y930" s="66"/>
    </row>
    <row r="931" spans="5:25" x14ac:dyDescent="0.2">
      <c r="E931" s="66"/>
      <c r="F931" s="96"/>
      <c r="G931" s="66"/>
      <c r="H931" s="96"/>
      <c r="I931" s="66"/>
      <c r="J931" s="66"/>
      <c r="K931" s="66"/>
      <c r="L931" s="96"/>
      <c r="R931" s="66"/>
      <c r="S931" s="66"/>
      <c r="T931" s="66"/>
      <c r="U931" s="66"/>
      <c r="V931" s="66"/>
      <c r="W931" s="66"/>
      <c r="X931" s="66"/>
      <c r="Y931" s="66"/>
    </row>
    <row r="932" spans="5:25" x14ac:dyDescent="0.2">
      <c r="E932" s="66"/>
      <c r="F932" s="96"/>
      <c r="G932" s="66"/>
      <c r="H932" s="96"/>
      <c r="I932" s="66"/>
      <c r="J932" s="66"/>
      <c r="K932" s="66"/>
      <c r="L932" s="96"/>
      <c r="R932" s="66"/>
      <c r="S932" s="66"/>
      <c r="T932" s="66"/>
      <c r="U932" s="66"/>
      <c r="V932" s="66"/>
      <c r="W932" s="66"/>
      <c r="X932" s="66"/>
      <c r="Y932" s="66"/>
    </row>
    <row r="933" spans="5:25" x14ac:dyDescent="0.2">
      <c r="E933" s="66"/>
      <c r="F933" s="96"/>
      <c r="G933" s="66"/>
      <c r="H933" s="96"/>
      <c r="I933" s="66"/>
      <c r="J933" s="66"/>
      <c r="K933" s="66"/>
      <c r="L933" s="96"/>
      <c r="R933" s="66"/>
      <c r="S933" s="66"/>
      <c r="T933" s="66"/>
      <c r="U933" s="66"/>
      <c r="V933" s="66"/>
      <c r="W933" s="66"/>
      <c r="X933" s="66"/>
      <c r="Y933" s="66"/>
    </row>
    <row r="934" spans="5:25" x14ac:dyDescent="0.2">
      <c r="E934" s="66"/>
      <c r="F934" s="96"/>
      <c r="G934" s="66"/>
      <c r="H934" s="96"/>
      <c r="I934" s="66"/>
      <c r="J934" s="66"/>
      <c r="K934" s="66"/>
      <c r="L934" s="96"/>
      <c r="R934" s="66"/>
      <c r="S934" s="66"/>
      <c r="T934" s="66"/>
      <c r="U934" s="66"/>
      <c r="V934" s="66"/>
      <c r="W934" s="66"/>
      <c r="X934" s="66"/>
      <c r="Y934" s="66"/>
    </row>
    <row r="935" spans="5:25" x14ac:dyDescent="0.2">
      <c r="E935" s="66"/>
      <c r="F935" s="96"/>
      <c r="G935" s="66"/>
      <c r="H935" s="96"/>
      <c r="I935" s="66"/>
      <c r="J935" s="66"/>
      <c r="K935" s="66"/>
      <c r="L935" s="96"/>
      <c r="R935" s="66"/>
      <c r="S935" s="66"/>
      <c r="T935" s="66"/>
      <c r="U935" s="66"/>
      <c r="V935" s="66"/>
      <c r="W935" s="66"/>
      <c r="X935" s="66"/>
      <c r="Y935" s="66"/>
    </row>
    <row r="936" spans="5:25" x14ac:dyDescent="0.2">
      <c r="E936" s="66"/>
      <c r="F936" s="96"/>
      <c r="G936" s="66"/>
      <c r="H936" s="96"/>
      <c r="I936" s="66"/>
      <c r="J936" s="66"/>
      <c r="K936" s="66"/>
      <c r="L936" s="96"/>
      <c r="R936" s="66"/>
      <c r="S936" s="66"/>
      <c r="T936" s="66"/>
      <c r="U936" s="66"/>
      <c r="V936" s="66"/>
      <c r="W936" s="66"/>
      <c r="X936" s="66"/>
      <c r="Y936" s="66"/>
    </row>
    <row r="937" spans="5:25" x14ac:dyDescent="0.2">
      <c r="E937" s="66"/>
      <c r="F937" s="96"/>
      <c r="G937" s="66"/>
      <c r="H937" s="96"/>
      <c r="I937" s="66"/>
      <c r="J937" s="66"/>
      <c r="K937" s="66"/>
      <c r="L937" s="96"/>
      <c r="R937" s="66"/>
      <c r="S937" s="66"/>
      <c r="T937" s="66"/>
      <c r="U937" s="66"/>
      <c r="V937" s="66"/>
      <c r="W937" s="66"/>
      <c r="X937" s="66"/>
      <c r="Y937" s="66"/>
    </row>
    <row r="938" spans="5:25" x14ac:dyDescent="0.2">
      <c r="E938" s="66"/>
      <c r="F938" s="96"/>
      <c r="G938" s="66"/>
      <c r="H938" s="96"/>
      <c r="I938" s="66"/>
      <c r="J938" s="66"/>
      <c r="K938" s="66"/>
      <c r="L938" s="96"/>
      <c r="R938" s="66"/>
      <c r="S938" s="66"/>
      <c r="T938" s="66"/>
      <c r="U938" s="66"/>
      <c r="V938" s="66"/>
      <c r="W938" s="66"/>
      <c r="X938" s="66"/>
      <c r="Y938" s="66"/>
    </row>
    <row r="939" spans="5:25" x14ac:dyDescent="0.2">
      <c r="E939" s="66"/>
      <c r="F939" s="96"/>
      <c r="G939" s="66"/>
      <c r="H939" s="96"/>
      <c r="I939" s="66"/>
      <c r="J939" s="66"/>
      <c r="K939" s="66"/>
      <c r="L939" s="96"/>
      <c r="R939" s="66"/>
      <c r="S939" s="66"/>
      <c r="T939" s="66"/>
      <c r="U939" s="66"/>
      <c r="V939" s="66"/>
      <c r="W939" s="66"/>
      <c r="X939" s="66"/>
      <c r="Y939" s="66"/>
    </row>
    <row r="940" spans="5:25" x14ac:dyDescent="0.2">
      <c r="E940" s="66"/>
      <c r="F940" s="96"/>
      <c r="G940" s="66"/>
      <c r="H940" s="96"/>
      <c r="I940" s="66"/>
      <c r="J940" s="66"/>
      <c r="K940" s="66"/>
      <c r="L940" s="96"/>
      <c r="R940" s="66"/>
      <c r="S940" s="66"/>
      <c r="T940" s="66"/>
      <c r="U940" s="66"/>
      <c r="V940" s="66"/>
      <c r="W940" s="66"/>
      <c r="X940" s="66"/>
      <c r="Y940" s="66"/>
    </row>
    <row r="941" spans="5:25" x14ac:dyDescent="0.2">
      <c r="E941" s="66"/>
      <c r="F941" s="96"/>
      <c r="G941" s="66"/>
      <c r="H941" s="96"/>
      <c r="I941" s="66"/>
      <c r="J941" s="66"/>
      <c r="K941" s="66"/>
      <c r="L941" s="96"/>
      <c r="R941" s="66"/>
      <c r="S941" s="66"/>
      <c r="T941" s="66"/>
      <c r="U941" s="66"/>
      <c r="V941" s="66"/>
      <c r="W941" s="66"/>
      <c r="X941" s="66"/>
      <c r="Y941" s="66"/>
    </row>
    <row r="942" spans="5:25" x14ac:dyDescent="0.2">
      <c r="E942" s="66"/>
      <c r="F942" s="96"/>
      <c r="G942" s="66"/>
      <c r="H942" s="96"/>
      <c r="I942" s="66"/>
      <c r="J942" s="66"/>
      <c r="K942" s="66"/>
      <c r="L942" s="96"/>
      <c r="R942" s="66"/>
      <c r="S942" s="66"/>
      <c r="T942" s="66"/>
      <c r="U942" s="66"/>
      <c r="V942" s="66"/>
      <c r="W942" s="66"/>
      <c r="X942" s="66"/>
      <c r="Y942" s="66"/>
    </row>
    <row r="943" spans="5:25" x14ac:dyDescent="0.2">
      <c r="E943" s="66"/>
      <c r="F943" s="96"/>
      <c r="G943" s="66"/>
      <c r="H943" s="96"/>
      <c r="I943" s="66"/>
      <c r="J943" s="66"/>
      <c r="K943" s="66"/>
      <c r="L943" s="96"/>
      <c r="R943" s="66"/>
      <c r="S943" s="66"/>
      <c r="T943" s="66"/>
      <c r="U943" s="66"/>
      <c r="V943" s="66"/>
      <c r="W943" s="66"/>
      <c r="X943" s="66"/>
      <c r="Y943" s="66"/>
    </row>
    <row r="944" spans="5:25" x14ac:dyDescent="0.2">
      <c r="E944" s="66"/>
      <c r="F944" s="96"/>
      <c r="G944" s="66"/>
      <c r="H944" s="96"/>
      <c r="I944" s="66"/>
      <c r="J944" s="66"/>
      <c r="K944" s="66"/>
      <c r="L944" s="96"/>
      <c r="R944" s="66"/>
      <c r="S944" s="66"/>
      <c r="T944" s="66"/>
      <c r="U944" s="66"/>
      <c r="V944" s="66"/>
      <c r="W944" s="66"/>
      <c r="X944" s="66"/>
      <c r="Y944" s="66"/>
    </row>
    <row r="945" spans="5:25" x14ac:dyDescent="0.2">
      <c r="E945" s="66"/>
      <c r="F945" s="96"/>
      <c r="G945" s="66"/>
      <c r="H945" s="96"/>
      <c r="I945" s="66"/>
      <c r="J945" s="66"/>
      <c r="K945" s="66"/>
      <c r="L945" s="96"/>
      <c r="R945" s="66"/>
      <c r="S945" s="66"/>
      <c r="T945" s="66"/>
      <c r="U945" s="66"/>
      <c r="V945" s="66"/>
      <c r="W945" s="66"/>
      <c r="X945" s="66"/>
      <c r="Y945" s="66"/>
    </row>
    <row r="946" spans="5:25" x14ac:dyDescent="0.2">
      <c r="E946" s="66"/>
      <c r="F946" s="96"/>
      <c r="G946" s="66"/>
      <c r="H946" s="96"/>
      <c r="I946" s="66"/>
      <c r="J946" s="66"/>
      <c r="K946" s="66"/>
      <c r="L946" s="96"/>
      <c r="R946" s="66"/>
      <c r="S946" s="66"/>
      <c r="T946" s="66"/>
      <c r="U946" s="66"/>
      <c r="V946" s="66"/>
      <c r="W946" s="66"/>
      <c r="X946" s="66"/>
      <c r="Y946" s="66"/>
    </row>
    <row r="947" spans="5:25" x14ac:dyDescent="0.2">
      <c r="E947" s="66"/>
      <c r="F947" s="96"/>
      <c r="G947" s="66"/>
      <c r="H947" s="96"/>
      <c r="I947" s="66"/>
      <c r="J947" s="66"/>
      <c r="K947" s="66"/>
      <c r="L947" s="96"/>
      <c r="R947" s="66"/>
      <c r="S947" s="66"/>
      <c r="T947" s="66"/>
      <c r="U947" s="66"/>
      <c r="V947" s="66"/>
      <c r="W947" s="66"/>
      <c r="X947" s="66"/>
      <c r="Y947" s="66"/>
    </row>
    <row r="948" spans="5:25" x14ac:dyDescent="0.2">
      <c r="E948" s="66"/>
      <c r="F948" s="96"/>
      <c r="G948" s="66"/>
      <c r="H948" s="96"/>
      <c r="I948" s="66"/>
      <c r="J948" s="66"/>
      <c r="K948" s="66"/>
      <c r="L948" s="96"/>
      <c r="R948" s="66"/>
      <c r="S948" s="66"/>
      <c r="T948" s="66"/>
      <c r="U948" s="66"/>
      <c r="V948" s="66"/>
      <c r="W948" s="66"/>
      <c r="X948" s="66"/>
      <c r="Y948" s="66"/>
    </row>
    <row r="949" spans="5:25" x14ac:dyDescent="0.2">
      <c r="E949" s="66"/>
      <c r="F949" s="96"/>
      <c r="G949" s="66"/>
      <c r="H949" s="96"/>
      <c r="I949" s="66"/>
      <c r="J949" s="66"/>
      <c r="K949" s="66"/>
      <c r="L949" s="96"/>
      <c r="R949" s="66"/>
      <c r="S949" s="66"/>
      <c r="T949" s="66"/>
      <c r="U949" s="66"/>
      <c r="V949" s="66"/>
      <c r="W949" s="66"/>
      <c r="X949" s="66"/>
      <c r="Y949" s="66"/>
    </row>
    <row r="950" spans="5:25" x14ac:dyDescent="0.2">
      <c r="E950" s="66"/>
      <c r="F950" s="96"/>
      <c r="G950" s="66"/>
      <c r="H950" s="96"/>
      <c r="I950" s="66"/>
      <c r="J950" s="66"/>
      <c r="K950" s="66"/>
      <c r="L950" s="96"/>
      <c r="R950" s="66"/>
      <c r="S950" s="66"/>
      <c r="T950" s="66"/>
      <c r="U950" s="66"/>
      <c r="V950" s="66"/>
      <c r="W950" s="66"/>
      <c r="X950" s="66"/>
      <c r="Y950" s="66"/>
    </row>
    <row r="951" spans="5:25" x14ac:dyDescent="0.2">
      <c r="E951" s="66"/>
      <c r="F951" s="96"/>
      <c r="G951" s="66"/>
      <c r="H951" s="96"/>
      <c r="I951" s="66"/>
      <c r="J951" s="66"/>
      <c r="K951" s="66"/>
      <c r="L951" s="96"/>
      <c r="R951" s="66"/>
      <c r="S951" s="66"/>
      <c r="T951" s="66"/>
      <c r="U951" s="66"/>
      <c r="V951" s="66"/>
      <c r="W951" s="66"/>
      <c r="X951" s="66"/>
      <c r="Y951" s="66"/>
    </row>
    <row r="952" spans="5:25" x14ac:dyDescent="0.2">
      <c r="E952" s="66"/>
      <c r="F952" s="96"/>
      <c r="G952" s="66"/>
      <c r="H952" s="96"/>
      <c r="I952" s="66"/>
      <c r="J952" s="66"/>
      <c r="K952" s="66"/>
      <c r="L952" s="96"/>
      <c r="R952" s="66"/>
      <c r="S952" s="66"/>
      <c r="T952" s="66"/>
      <c r="U952" s="66"/>
      <c r="V952" s="66"/>
      <c r="W952" s="66"/>
      <c r="X952" s="66"/>
      <c r="Y952" s="66"/>
    </row>
    <row r="953" spans="5:25" x14ac:dyDescent="0.2">
      <c r="E953" s="66"/>
      <c r="F953" s="96"/>
      <c r="G953" s="66"/>
      <c r="H953" s="96"/>
      <c r="I953" s="66"/>
      <c r="J953" s="66"/>
      <c r="K953" s="66"/>
      <c r="L953" s="96"/>
      <c r="R953" s="66"/>
      <c r="S953" s="66"/>
      <c r="T953" s="66"/>
      <c r="U953" s="66"/>
      <c r="V953" s="66"/>
      <c r="W953" s="66"/>
      <c r="X953" s="66"/>
      <c r="Y953" s="66"/>
    </row>
    <row r="954" spans="5:25" x14ac:dyDescent="0.2">
      <c r="E954" s="66"/>
      <c r="F954" s="96"/>
      <c r="G954" s="66"/>
      <c r="H954" s="96"/>
      <c r="I954" s="66"/>
      <c r="J954" s="66"/>
      <c r="K954" s="66"/>
      <c r="L954" s="96"/>
      <c r="R954" s="66"/>
      <c r="S954" s="66"/>
      <c r="T954" s="66"/>
      <c r="U954" s="66"/>
      <c r="V954" s="66"/>
      <c r="W954" s="66"/>
      <c r="X954" s="66"/>
      <c r="Y954" s="66"/>
    </row>
    <row r="955" spans="5:25" x14ac:dyDescent="0.2">
      <c r="E955" s="66"/>
      <c r="F955" s="96"/>
      <c r="G955" s="66"/>
      <c r="H955" s="96"/>
      <c r="I955" s="66"/>
      <c r="J955" s="66"/>
      <c r="K955" s="66"/>
      <c r="L955" s="96"/>
      <c r="R955" s="66"/>
      <c r="S955" s="66"/>
      <c r="T955" s="66"/>
      <c r="U955" s="66"/>
      <c r="V955" s="66"/>
      <c r="W955" s="66"/>
      <c r="X955" s="66"/>
      <c r="Y955" s="66"/>
    </row>
    <row r="956" spans="5:25" x14ac:dyDescent="0.2">
      <c r="E956" s="66"/>
      <c r="F956" s="96"/>
      <c r="G956" s="66"/>
      <c r="H956" s="96"/>
      <c r="I956" s="66"/>
      <c r="J956" s="66"/>
      <c r="K956" s="66"/>
      <c r="L956" s="96"/>
      <c r="R956" s="66"/>
      <c r="S956" s="66"/>
      <c r="T956" s="66"/>
      <c r="U956" s="66"/>
      <c r="V956" s="66"/>
      <c r="W956" s="66"/>
      <c r="X956" s="66"/>
      <c r="Y956" s="66"/>
    </row>
    <row r="957" spans="5:25" x14ac:dyDescent="0.2">
      <c r="E957" s="66"/>
      <c r="F957" s="96"/>
      <c r="G957" s="66"/>
      <c r="H957" s="96"/>
      <c r="I957" s="66"/>
      <c r="J957" s="66"/>
      <c r="K957" s="66"/>
      <c r="L957" s="96"/>
      <c r="R957" s="66"/>
      <c r="S957" s="66"/>
      <c r="T957" s="66"/>
      <c r="U957" s="66"/>
      <c r="V957" s="66"/>
      <c r="W957" s="66"/>
      <c r="X957" s="66"/>
      <c r="Y957" s="66"/>
    </row>
    <row r="958" spans="5:25" x14ac:dyDescent="0.2">
      <c r="E958" s="66"/>
      <c r="F958" s="96"/>
      <c r="G958" s="66"/>
      <c r="H958" s="96"/>
      <c r="I958" s="66"/>
      <c r="J958" s="66"/>
      <c r="K958" s="66"/>
      <c r="L958" s="96"/>
      <c r="R958" s="66"/>
      <c r="S958" s="66"/>
      <c r="T958" s="66"/>
      <c r="U958" s="66"/>
      <c r="V958" s="66"/>
      <c r="W958" s="66"/>
      <c r="X958" s="66"/>
      <c r="Y958" s="66"/>
    </row>
    <row r="959" spans="5:25" x14ac:dyDescent="0.2">
      <c r="E959" s="66"/>
      <c r="F959" s="96"/>
      <c r="G959" s="66"/>
      <c r="H959" s="96"/>
      <c r="I959" s="66"/>
      <c r="J959" s="66"/>
      <c r="K959" s="66"/>
      <c r="L959" s="96"/>
      <c r="R959" s="66"/>
      <c r="S959" s="66"/>
      <c r="T959" s="66"/>
      <c r="U959" s="66"/>
      <c r="V959" s="66"/>
      <c r="W959" s="66"/>
      <c r="X959" s="66"/>
      <c r="Y959" s="66"/>
    </row>
    <row r="960" spans="5:25" x14ac:dyDescent="0.2">
      <c r="E960" s="66"/>
      <c r="F960" s="96"/>
      <c r="G960" s="66"/>
      <c r="H960" s="96"/>
      <c r="I960" s="66"/>
      <c r="J960" s="66"/>
      <c r="K960" s="66"/>
      <c r="L960" s="96"/>
      <c r="R960" s="66"/>
      <c r="S960" s="66"/>
      <c r="T960" s="66"/>
      <c r="U960" s="66"/>
      <c r="V960" s="66"/>
      <c r="W960" s="66"/>
      <c r="X960" s="66"/>
      <c r="Y960" s="66"/>
    </row>
    <row r="961" spans="5:25" x14ac:dyDescent="0.2">
      <c r="E961" s="66"/>
      <c r="F961" s="96"/>
      <c r="G961" s="66"/>
      <c r="H961" s="96"/>
      <c r="I961" s="66"/>
      <c r="J961" s="66"/>
      <c r="K961" s="66"/>
      <c r="L961" s="96"/>
      <c r="R961" s="66"/>
      <c r="S961" s="66"/>
      <c r="T961" s="66"/>
      <c r="U961" s="66"/>
      <c r="V961" s="66"/>
      <c r="W961" s="66"/>
      <c r="X961" s="66"/>
      <c r="Y961" s="66"/>
    </row>
    <row r="962" spans="5:25" x14ac:dyDescent="0.2">
      <c r="E962" s="66"/>
      <c r="F962" s="96"/>
      <c r="G962" s="66"/>
      <c r="H962" s="96"/>
      <c r="I962" s="66"/>
      <c r="J962" s="66"/>
      <c r="K962" s="66"/>
      <c r="L962" s="96"/>
      <c r="R962" s="66"/>
      <c r="S962" s="66"/>
      <c r="T962" s="66"/>
      <c r="U962" s="66"/>
      <c r="V962" s="66"/>
      <c r="W962" s="66"/>
      <c r="X962" s="66"/>
      <c r="Y962" s="66"/>
    </row>
    <row r="963" spans="5:25" x14ac:dyDescent="0.2">
      <c r="E963" s="66"/>
      <c r="F963" s="96"/>
      <c r="G963" s="66"/>
      <c r="H963" s="96"/>
      <c r="I963" s="66"/>
      <c r="J963" s="66"/>
      <c r="K963" s="66"/>
      <c r="L963" s="96"/>
      <c r="R963" s="66"/>
      <c r="S963" s="66"/>
      <c r="T963" s="66"/>
      <c r="U963" s="66"/>
      <c r="V963" s="66"/>
      <c r="W963" s="66"/>
      <c r="X963" s="66"/>
      <c r="Y963" s="66"/>
    </row>
    <row r="964" spans="5:25" x14ac:dyDescent="0.2">
      <c r="E964" s="66"/>
      <c r="F964" s="96"/>
      <c r="G964" s="66"/>
      <c r="H964" s="96"/>
      <c r="I964" s="66"/>
      <c r="J964" s="66"/>
      <c r="K964" s="66"/>
      <c r="L964" s="96"/>
      <c r="R964" s="66"/>
      <c r="S964" s="66"/>
      <c r="T964" s="66"/>
      <c r="U964" s="66"/>
      <c r="V964" s="66"/>
      <c r="W964" s="66"/>
      <c r="X964" s="66"/>
      <c r="Y964" s="66"/>
    </row>
    <row r="965" spans="5:25" x14ac:dyDescent="0.2">
      <c r="E965" s="66"/>
      <c r="F965" s="96"/>
      <c r="G965" s="66"/>
      <c r="H965" s="96"/>
      <c r="I965" s="66"/>
      <c r="J965" s="66"/>
      <c r="K965" s="66"/>
      <c r="L965" s="96"/>
      <c r="R965" s="66"/>
      <c r="S965" s="66"/>
      <c r="T965" s="66"/>
      <c r="U965" s="66"/>
      <c r="V965" s="66"/>
      <c r="W965" s="66"/>
      <c r="X965" s="66"/>
      <c r="Y965" s="66"/>
    </row>
    <row r="966" spans="5:25" x14ac:dyDescent="0.2">
      <c r="E966" s="66"/>
      <c r="F966" s="96"/>
      <c r="G966" s="66"/>
      <c r="H966" s="96"/>
      <c r="I966" s="66"/>
      <c r="J966" s="66"/>
      <c r="K966" s="66"/>
      <c r="L966" s="96"/>
      <c r="R966" s="66"/>
      <c r="S966" s="66"/>
      <c r="T966" s="66"/>
      <c r="U966" s="66"/>
      <c r="V966" s="66"/>
      <c r="W966" s="66"/>
      <c r="X966" s="66"/>
      <c r="Y966" s="66"/>
    </row>
    <row r="967" spans="5:25" x14ac:dyDescent="0.2">
      <c r="E967" s="66"/>
      <c r="F967" s="96"/>
      <c r="G967" s="66"/>
      <c r="H967" s="96"/>
      <c r="I967" s="66"/>
      <c r="J967" s="66"/>
      <c r="K967" s="66"/>
      <c r="L967" s="96"/>
      <c r="R967" s="66"/>
      <c r="S967" s="66"/>
      <c r="T967" s="66"/>
      <c r="U967" s="66"/>
      <c r="V967" s="66"/>
      <c r="W967" s="66"/>
      <c r="X967" s="66"/>
      <c r="Y967" s="66"/>
    </row>
    <row r="968" spans="5:25" x14ac:dyDescent="0.2">
      <c r="E968" s="66"/>
      <c r="F968" s="96"/>
      <c r="G968" s="66"/>
      <c r="H968" s="96"/>
      <c r="I968" s="66"/>
      <c r="J968" s="66"/>
      <c r="K968" s="66"/>
      <c r="L968" s="96"/>
      <c r="R968" s="66"/>
      <c r="S968" s="66"/>
      <c r="T968" s="66"/>
      <c r="U968" s="66"/>
      <c r="V968" s="66"/>
      <c r="W968" s="66"/>
      <c r="X968" s="66"/>
      <c r="Y968" s="66"/>
    </row>
    <row r="969" spans="5:25" x14ac:dyDescent="0.2">
      <c r="E969" s="66"/>
      <c r="F969" s="96"/>
      <c r="G969" s="66"/>
      <c r="H969" s="96"/>
      <c r="I969" s="66"/>
      <c r="J969" s="66"/>
      <c r="K969" s="66"/>
      <c r="L969" s="96"/>
      <c r="R969" s="66"/>
      <c r="S969" s="66"/>
      <c r="T969" s="66"/>
      <c r="U969" s="66"/>
      <c r="V969" s="66"/>
      <c r="W969" s="66"/>
      <c r="X969" s="66"/>
      <c r="Y969" s="66"/>
    </row>
    <row r="970" spans="5:25" x14ac:dyDescent="0.2">
      <c r="E970" s="66"/>
      <c r="F970" s="96"/>
      <c r="G970" s="66"/>
      <c r="H970" s="96"/>
      <c r="I970" s="66"/>
      <c r="J970" s="66"/>
      <c r="K970" s="66"/>
      <c r="L970" s="96"/>
      <c r="R970" s="66"/>
      <c r="S970" s="66"/>
      <c r="T970" s="66"/>
      <c r="U970" s="66"/>
      <c r="V970" s="66"/>
      <c r="W970" s="66"/>
      <c r="X970" s="66"/>
      <c r="Y970" s="66"/>
    </row>
    <row r="971" spans="5:25" x14ac:dyDescent="0.2">
      <c r="E971" s="66"/>
      <c r="F971" s="96"/>
      <c r="G971" s="66"/>
      <c r="H971" s="96"/>
      <c r="I971" s="66"/>
      <c r="J971" s="66"/>
      <c r="K971" s="66"/>
      <c r="L971" s="96"/>
      <c r="R971" s="66"/>
      <c r="S971" s="66"/>
      <c r="T971" s="66"/>
      <c r="U971" s="66"/>
      <c r="V971" s="66"/>
      <c r="W971" s="66"/>
      <c r="X971" s="66"/>
      <c r="Y971" s="66"/>
    </row>
    <row r="972" spans="5:25" x14ac:dyDescent="0.2">
      <c r="E972" s="66"/>
      <c r="F972" s="96"/>
      <c r="G972" s="66"/>
      <c r="H972" s="96"/>
      <c r="I972" s="66"/>
      <c r="J972" s="66"/>
      <c r="K972" s="66"/>
      <c r="L972" s="96"/>
      <c r="R972" s="66"/>
      <c r="S972" s="66"/>
      <c r="T972" s="66"/>
      <c r="U972" s="66"/>
      <c r="V972" s="66"/>
      <c r="W972" s="66"/>
      <c r="X972" s="66"/>
      <c r="Y972" s="66"/>
    </row>
    <row r="973" spans="5:25" x14ac:dyDescent="0.2">
      <c r="E973" s="66"/>
      <c r="F973" s="96"/>
      <c r="G973" s="66"/>
      <c r="H973" s="96"/>
      <c r="I973" s="66"/>
      <c r="J973" s="66"/>
      <c r="K973" s="66"/>
      <c r="L973" s="96"/>
      <c r="R973" s="66"/>
      <c r="S973" s="66"/>
      <c r="T973" s="66"/>
      <c r="U973" s="66"/>
      <c r="V973" s="66"/>
      <c r="W973" s="66"/>
      <c r="X973" s="66"/>
      <c r="Y973" s="66"/>
    </row>
    <row r="974" spans="5:25" x14ac:dyDescent="0.2">
      <c r="E974" s="66"/>
      <c r="F974" s="96"/>
      <c r="G974" s="66"/>
      <c r="H974" s="96"/>
      <c r="I974" s="66"/>
      <c r="J974" s="66"/>
      <c r="K974" s="66"/>
      <c r="L974" s="96"/>
      <c r="R974" s="66"/>
      <c r="S974" s="66"/>
      <c r="T974" s="66"/>
      <c r="U974" s="66"/>
      <c r="V974" s="66"/>
      <c r="W974" s="66"/>
      <c r="X974" s="66"/>
      <c r="Y974" s="66"/>
    </row>
    <row r="975" spans="5:25" x14ac:dyDescent="0.2">
      <c r="E975" s="66"/>
      <c r="F975" s="96"/>
      <c r="G975" s="66"/>
      <c r="H975" s="96"/>
      <c r="I975" s="66"/>
      <c r="J975" s="66"/>
      <c r="K975" s="66"/>
      <c r="L975" s="96"/>
      <c r="R975" s="66"/>
      <c r="S975" s="66"/>
      <c r="T975" s="66"/>
      <c r="U975" s="66"/>
      <c r="V975" s="66"/>
      <c r="W975" s="66"/>
      <c r="X975" s="66"/>
      <c r="Y975" s="66"/>
    </row>
    <row r="976" spans="5:25" x14ac:dyDescent="0.2">
      <c r="E976" s="66"/>
      <c r="F976" s="96"/>
      <c r="G976" s="66"/>
      <c r="H976" s="96"/>
      <c r="I976" s="66"/>
      <c r="J976" s="66"/>
      <c r="K976" s="66"/>
      <c r="L976" s="96"/>
      <c r="R976" s="66"/>
      <c r="S976" s="66"/>
      <c r="T976" s="66"/>
      <c r="U976" s="66"/>
      <c r="V976" s="66"/>
      <c r="W976" s="66"/>
      <c r="X976" s="66"/>
      <c r="Y976" s="66"/>
    </row>
    <row r="977" spans="5:25" x14ac:dyDescent="0.2">
      <c r="E977" s="66"/>
      <c r="F977" s="96"/>
      <c r="G977" s="66"/>
      <c r="H977" s="96"/>
      <c r="I977" s="66"/>
      <c r="J977" s="66"/>
      <c r="K977" s="66"/>
      <c r="L977" s="96"/>
      <c r="R977" s="66"/>
      <c r="S977" s="66"/>
      <c r="T977" s="66"/>
      <c r="U977" s="66"/>
      <c r="V977" s="66"/>
      <c r="W977" s="66"/>
      <c r="X977" s="66"/>
      <c r="Y977" s="66"/>
    </row>
    <row r="978" spans="5:25" x14ac:dyDescent="0.2">
      <c r="E978" s="66"/>
      <c r="F978" s="96"/>
      <c r="G978" s="66"/>
      <c r="H978" s="96"/>
      <c r="I978" s="66"/>
      <c r="J978" s="66"/>
      <c r="K978" s="66"/>
      <c r="L978" s="96"/>
      <c r="R978" s="66"/>
      <c r="S978" s="66"/>
      <c r="T978" s="66"/>
      <c r="U978" s="66"/>
      <c r="V978" s="66"/>
      <c r="W978" s="66"/>
      <c r="X978" s="66"/>
      <c r="Y978" s="66"/>
    </row>
    <row r="979" spans="5:25" x14ac:dyDescent="0.2">
      <c r="E979" s="66"/>
      <c r="F979" s="96"/>
      <c r="G979" s="66"/>
      <c r="H979" s="96"/>
      <c r="I979" s="66"/>
      <c r="J979" s="66"/>
      <c r="K979" s="66"/>
      <c r="L979" s="96"/>
      <c r="R979" s="66"/>
      <c r="S979" s="66"/>
      <c r="T979" s="66"/>
      <c r="U979" s="66"/>
      <c r="V979" s="66"/>
      <c r="W979" s="66"/>
      <c r="X979" s="66"/>
      <c r="Y979" s="66"/>
    </row>
    <row r="980" spans="5:25" x14ac:dyDescent="0.2">
      <c r="E980" s="66"/>
      <c r="F980" s="96"/>
      <c r="G980" s="66"/>
      <c r="H980" s="96"/>
      <c r="I980" s="66"/>
      <c r="J980" s="66"/>
      <c r="K980" s="66"/>
      <c r="L980" s="96"/>
      <c r="R980" s="66"/>
      <c r="S980" s="66"/>
      <c r="T980" s="66"/>
      <c r="U980" s="66"/>
      <c r="V980" s="66"/>
      <c r="W980" s="66"/>
      <c r="X980" s="66"/>
      <c r="Y980" s="66"/>
    </row>
    <row r="981" spans="5:25" x14ac:dyDescent="0.2">
      <c r="E981" s="66"/>
      <c r="F981" s="96"/>
      <c r="G981" s="66"/>
      <c r="H981" s="96"/>
      <c r="I981" s="66"/>
      <c r="J981" s="66"/>
      <c r="K981" s="66"/>
      <c r="L981" s="96"/>
      <c r="R981" s="66"/>
      <c r="S981" s="66"/>
      <c r="T981" s="66"/>
      <c r="U981" s="66"/>
      <c r="V981" s="66"/>
      <c r="W981" s="66"/>
      <c r="X981" s="66"/>
      <c r="Y981" s="66"/>
    </row>
    <row r="982" spans="5:25" x14ac:dyDescent="0.2">
      <c r="E982" s="66"/>
      <c r="F982" s="96"/>
      <c r="G982" s="66"/>
      <c r="H982" s="96"/>
      <c r="I982" s="66"/>
      <c r="J982" s="66"/>
      <c r="K982" s="66"/>
      <c r="L982" s="96"/>
      <c r="R982" s="66"/>
      <c r="S982" s="66"/>
      <c r="T982" s="66"/>
      <c r="U982" s="66"/>
      <c r="V982" s="66"/>
      <c r="W982" s="66"/>
      <c r="X982" s="66"/>
      <c r="Y982" s="66"/>
    </row>
    <row r="983" spans="5:25" x14ac:dyDescent="0.2">
      <c r="E983" s="66"/>
      <c r="F983" s="96"/>
      <c r="G983" s="66"/>
      <c r="H983" s="96"/>
      <c r="I983" s="66"/>
      <c r="J983" s="66"/>
      <c r="K983" s="66"/>
      <c r="L983" s="96"/>
      <c r="R983" s="66"/>
      <c r="S983" s="66"/>
      <c r="T983" s="66"/>
      <c r="U983" s="66"/>
      <c r="V983" s="66"/>
      <c r="W983" s="66"/>
      <c r="X983" s="66"/>
      <c r="Y983" s="66"/>
    </row>
    <row r="984" spans="5:25" x14ac:dyDescent="0.2">
      <c r="E984" s="66"/>
      <c r="F984" s="96"/>
      <c r="G984" s="66"/>
      <c r="H984" s="96"/>
      <c r="I984" s="66"/>
      <c r="J984" s="66"/>
      <c r="K984" s="66"/>
      <c r="L984" s="96"/>
      <c r="R984" s="66"/>
      <c r="S984" s="66"/>
      <c r="T984" s="66"/>
      <c r="U984" s="66"/>
      <c r="V984" s="66"/>
      <c r="W984" s="66"/>
      <c r="X984" s="66"/>
      <c r="Y984" s="66"/>
    </row>
    <row r="985" spans="5:25" x14ac:dyDescent="0.2">
      <c r="E985" s="66"/>
      <c r="F985" s="96"/>
      <c r="G985" s="66"/>
      <c r="H985" s="96"/>
      <c r="I985" s="66"/>
      <c r="J985" s="66"/>
      <c r="K985" s="66"/>
      <c r="L985" s="96"/>
      <c r="R985" s="66"/>
      <c r="S985" s="66"/>
      <c r="T985" s="66"/>
      <c r="U985" s="66"/>
      <c r="V985" s="66"/>
      <c r="W985" s="66"/>
      <c r="X985" s="66"/>
      <c r="Y985" s="66"/>
    </row>
    <row r="986" spans="5:25" x14ac:dyDescent="0.2">
      <c r="E986" s="66"/>
      <c r="F986" s="96"/>
      <c r="G986" s="66"/>
      <c r="H986" s="96"/>
      <c r="I986" s="66"/>
      <c r="J986" s="66"/>
      <c r="K986" s="66"/>
      <c r="L986" s="96"/>
      <c r="R986" s="66"/>
      <c r="S986" s="66"/>
      <c r="T986" s="66"/>
      <c r="U986" s="66"/>
      <c r="V986" s="66"/>
      <c r="W986" s="66"/>
      <c r="X986" s="66"/>
      <c r="Y986" s="66"/>
    </row>
    <row r="987" spans="5:25" x14ac:dyDescent="0.2">
      <c r="E987" s="66"/>
      <c r="F987" s="96"/>
      <c r="G987" s="66"/>
      <c r="H987" s="96"/>
      <c r="I987" s="66"/>
      <c r="J987" s="66"/>
      <c r="K987" s="66"/>
      <c r="L987" s="96"/>
      <c r="R987" s="66"/>
      <c r="S987" s="66"/>
      <c r="T987" s="66"/>
      <c r="U987" s="66"/>
      <c r="V987" s="66"/>
      <c r="W987" s="66"/>
      <c r="X987" s="66"/>
      <c r="Y987" s="66"/>
    </row>
    <row r="988" spans="5:25" x14ac:dyDescent="0.2">
      <c r="E988" s="66"/>
      <c r="F988" s="96"/>
      <c r="G988" s="66"/>
      <c r="H988" s="96"/>
      <c r="I988" s="66"/>
      <c r="J988" s="66"/>
      <c r="K988" s="66"/>
      <c r="L988" s="96"/>
      <c r="R988" s="66"/>
      <c r="S988" s="66"/>
      <c r="T988" s="66"/>
      <c r="U988" s="66"/>
      <c r="V988" s="66"/>
      <c r="W988" s="66"/>
      <c r="X988" s="66"/>
      <c r="Y988" s="66"/>
    </row>
    <row r="989" spans="5:25" x14ac:dyDescent="0.2">
      <c r="E989" s="66"/>
      <c r="F989" s="96"/>
      <c r="G989" s="66"/>
      <c r="H989" s="96"/>
      <c r="I989" s="66"/>
      <c r="J989" s="66"/>
      <c r="K989" s="66"/>
      <c r="L989" s="96"/>
      <c r="R989" s="66"/>
      <c r="S989" s="66"/>
      <c r="T989" s="66"/>
      <c r="U989" s="66"/>
      <c r="V989" s="66"/>
      <c r="W989" s="66"/>
      <c r="X989" s="66"/>
      <c r="Y989" s="66"/>
    </row>
    <row r="990" spans="5:25" x14ac:dyDescent="0.2">
      <c r="E990" s="66"/>
      <c r="F990" s="96"/>
      <c r="G990" s="66"/>
      <c r="H990" s="96"/>
      <c r="I990" s="66"/>
      <c r="J990" s="66"/>
      <c r="K990" s="66"/>
      <c r="L990" s="96"/>
      <c r="R990" s="66"/>
      <c r="S990" s="66"/>
      <c r="T990" s="66"/>
      <c r="U990" s="66"/>
      <c r="V990" s="66"/>
      <c r="W990" s="66"/>
      <c r="X990" s="66"/>
      <c r="Y990" s="66"/>
    </row>
    <row r="991" spans="5:25" x14ac:dyDescent="0.2">
      <c r="E991" s="66"/>
      <c r="F991" s="96"/>
      <c r="G991" s="66"/>
      <c r="H991" s="96"/>
      <c r="I991" s="66"/>
      <c r="J991" s="66"/>
      <c r="K991" s="66"/>
      <c r="L991" s="96"/>
      <c r="R991" s="66"/>
      <c r="S991" s="66"/>
      <c r="T991" s="66"/>
      <c r="U991" s="66"/>
      <c r="V991" s="66"/>
      <c r="W991" s="66"/>
      <c r="X991" s="66"/>
      <c r="Y991" s="66"/>
    </row>
    <row r="992" spans="5:25" x14ac:dyDescent="0.2">
      <c r="E992" s="66"/>
      <c r="F992" s="96"/>
      <c r="G992" s="66"/>
      <c r="H992" s="96"/>
      <c r="I992" s="66"/>
      <c r="J992" s="66"/>
      <c r="K992" s="66"/>
      <c r="L992" s="96"/>
      <c r="R992" s="66"/>
      <c r="S992" s="66"/>
      <c r="T992" s="66"/>
      <c r="U992" s="66"/>
      <c r="V992" s="66"/>
      <c r="W992" s="66"/>
      <c r="X992" s="66"/>
      <c r="Y992" s="66"/>
    </row>
    <row r="993" spans="5:25" x14ac:dyDescent="0.2">
      <c r="E993" s="66"/>
      <c r="F993" s="96"/>
      <c r="G993" s="66"/>
      <c r="H993" s="96"/>
      <c r="I993" s="66"/>
      <c r="J993" s="66"/>
      <c r="K993" s="66"/>
      <c r="L993" s="96"/>
      <c r="R993" s="66"/>
      <c r="S993" s="66"/>
      <c r="T993" s="66"/>
      <c r="U993" s="66"/>
      <c r="V993" s="66"/>
      <c r="W993" s="66"/>
      <c r="X993" s="66"/>
      <c r="Y993" s="66"/>
    </row>
    <row r="994" spans="5:25" x14ac:dyDescent="0.2">
      <c r="E994" s="66"/>
      <c r="F994" s="96"/>
      <c r="G994" s="66"/>
      <c r="H994" s="96"/>
      <c r="I994" s="66"/>
      <c r="J994" s="66"/>
      <c r="K994" s="66"/>
      <c r="L994" s="96"/>
      <c r="R994" s="66"/>
      <c r="S994" s="66"/>
      <c r="T994" s="66"/>
      <c r="U994" s="66"/>
      <c r="V994" s="66"/>
      <c r="W994" s="66"/>
      <c r="X994" s="66"/>
      <c r="Y994" s="66"/>
    </row>
    <row r="995" spans="5:25" x14ac:dyDescent="0.2">
      <c r="E995" s="66"/>
      <c r="F995" s="96"/>
      <c r="G995" s="66"/>
      <c r="H995" s="96"/>
      <c r="I995" s="66"/>
      <c r="J995" s="66"/>
      <c r="K995" s="66"/>
      <c r="L995" s="96"/>
      <c r="R995" s="66"/>
      <c r="S995" s="66"/>
      <c r="T995" s="66"/>
      <c r="U995" s="66"/>
      <c r="V995" s="66"/>
      <c r="W995" s="66"/>
      <c r="X995" s="66"/>
      <c r="Y995" s="66"/>
    </row>
    <row r="996" spans="5:25" x14ac:dyDescent="0.2">
      <c r="E996" s="66"/>
      <c r="F996" s="96"/>
      <c r="G996" s="66"/>
      <c r="H996" s="96"/>
      <c r="I996" s="66"/>
      <c r="J996" s="66"/>
      <c r="K996" s="66"/>
      <c r="L996" s="96"/>
      <c r="R996" s="66"/>
      <c r="S996" s="66"/>
      <c r="T996" s="66"/>
      <c r="U996" s="66"/>
      <c r="V996" s="66"/>
      <c r="W996" s="66"/>
      <c r="X996" s="66"/>
      <c r="Y996" s="66"/>
    </row>
    <row r="997" spans="5:25" x14ac:dyDescent="0.2">
      <c r="E997" s="66"/>
      <c r="F997" s="96"/>
      <c r="G997" s="66"/>
      <c r="H997" s="96"/>
      <c r="I997" s="66"/>
      <c r="J997" s="66"/>
      <c r="K997" s="66"/>
      <c r="L997" s="96"/>
      <c r="R997" s="66"/>
      <c r="S997" s="66"/>
      <c r="T997" s="66"/>
      <c r="U997" s="66"/>
      <c r="V997" s="66"/>
      <c r="W997" s="66"/>
      <c r="X997" s="66"/>
      <c r="Y997" s="66"/>
    </row>
    <row r="998" spans="5:25" x14ac:dyDescent="0.2">
      <c r="E998" s="66"/>
      <c r="F998" s="96"/>
      <c r="G998" s="66"/>
      <c r="H998" s="96"/>
      <c r="I998" s="66"/>
      <c r="J998" s="66"/>
      <c r="K998" s="66"/>
      <c r="L998" s="96"/>
      <c r="R998" s="66"/>
      <c r="S998" s="66"/>
      <c r="T998" s="66"/>
      <c r="U998" s="66"/>
      <c r="V998" s="66"/>
      <c r="W998" s="66"/>
      <c r="X998" s="66"/>
      <c r="Y998" s="66"/>
    </row>
    <row r="999" spans="5:25" x14ac:dyDescent="0.2">
      <c r="E999" s="66"/>
      <c r="F999" s="96"/>
      <c r="G999" s="66"/>
      <c r="H999" s="96"/>
      <c r="I999" s="66"/>
      <c r="J999" s="66"/>
      <c r="K999" s="66"/>
      <c r="L999" s="96"/>
      <c r="R999" s="66"/>
      <c r="S999" s="66"/>
      <c r="T999" s="66"/>
      <c r="U999" s="66"/>
      <c r="V999" s="66"/>
      <c r="W999" s="66"/>
      <c r="X999" s="66"/>
      <c r="Y999" s="66"/>
    </row>
    <row r="1000" spans="5:25" x14ac:dyDescent="0.2">
      <c r="E1000" s="66"/>
      <c r="F1000" s="96"/>
      <c r="G1000" s="66"/>
      <c r="H1000" s="96"/>
      <c r="I1000" s="66"/>
      <c r="J1000" s="66"/>
      <c r="K1000" s="66"/>
      <c r="L1000" s="96"/>
      <c r="R1000" s="66"/>
      <c r="S1000" s="66"/>
      <c r="T1000" s="66"/>
      <c r="U1000" s="66"/>
      <c r="V1000" s="66"/>
      <c r="W1000" s="66"/>
      <c r="X1000" s="66"/>
      <c r="Y1000" s="66"/>
    </row>
    <row r="1001" spans="5:25" x14ac:dyDescent="0.2">
      <c r="E1001" s="66"/>
      <c r="F1001" s="96"/>
      <c r="G1001" s="66"/>
      <c r="H1001" s="96"/>
      <c r="I1001" s="66"/>
      <c r="J1001" s="66"/>
      <c r="K1001" s="66"/>
      <c r="L1001" s="96"/>
      <c r="R1001" s="66"/>
      <c r="S1001" s="66"/>
      <c r="T1001" s="66"/>
      <c r="U1001" s="66"/>
      <c r="V1001" s="66"/>
      <c r="W1001" s="66"/>
      <c r="X1001" s="66"/>
      <c r="Y1001" s="66"/>
    </row>
    <row r="1002" spans="5:25" x14ac:dyDescent="0.2">
      <c r="E1002" s="66"/>
      <c r="F1002" s="96"/>
      <c r="G1002" s="66"/>
      <c r="H1002" s="96"/>
      <c r="I1002" s="66"/>
      <c r="J1002" s="66"/>
      <c r="K1002" s="66"/>
      <c r="L1002" s="96"/>
      <c r="R1002" s="66"/>
      <c r="S1002" s="66"/>
      <c r="T1002" s="66"/>
      <c r="U1002" s="66"/>
      <c r="V1002" s="66"/>
      <c r="W1002" s="66"/>
      <c r="X1002" s="66"/>
      <c r="Y1002" s="66"/>
    </row>
    <row r="1003" spans="5:25" x14ac:dyDescent="0.2">
      <c r="E1003" s="66"/>
      <c r="F1003" s="96"/>
      <c r="G1003" s="66"/>
      <c r="H1003" s="96"/>
      <c r="I1003" s="66"/>
      <c r="J1003" s="66"/>
      <c r="K1003" s="66"/>
      <c r="L1003" s="96"/>
      <c r="R1003" s="66"/>
      <c r="S1003" s="66"/>
      <c r="T1003" s="66"/>
      <c r="U1003" s="66"/>
      <c r="V1003" s="66"/>
      <c r="W1003" s="66"/>
      <c r="X1003" s="66"/>
      <c r="Y1003" s="66"/>
    </row>
    <row r="1004" spans="5:25" x14ac:dyDescent="0.2">
      <c r="E1004" s="66"/>
      <c r="F1004" s="96"/>
      <c r="G1004" s="66"/>
      <c r="H1004" s="96"/>
      <c r="I1004" s="66"/>
      <c r="J1004" s="66"/>
      <c r="K1004" s="66"/>
      <c r="L1004" s="96"/>
      <c r="R1004" s="66"/>
      <c r="S1004" s="66"/>
      <c r="T1004" s="66"/>
      <c r="U1004" s="66"/>
      <c r="V1004" s="66"/>
      <c r="W1004" s="66"/>
      <c r="X1004" s="66"/>
      <c r="Y1004" s="66"/>
    </row>
    <row r="1005" spans="5:25" x14ac:dyDescent="0.2">
      <c r="E1005" s="66"/>
      <c r="F1005" s="96"/>
      <c r="G1005" s="66"/>
      <c r="H1005" s="96"/>
      <c r="I1005" s="66"/>
      <c r="J1005" s="66"/>
      <c r="K1005" s="66"/>
      <c r="L1005" s="96"/>
      <c r="R1005" s="66"/>
      <c r="S1005" s="66"/>
      <c r="T1005" s="66"/>
      <c r="U1005" s="66"/>
      <c r="V1005" s="66"/>
      <c r="W1005" s="66"/>
      <c r="X1005" s="66"/>
      <c r="Y1005" s="66"/>
    </row>
    <row r="1006" spans="5:25" x14ac:dyDescent="0.2">
      <c r="E1006" s="66"/>
      <c r="F1006" s="96"/>
      <c r="G1006" s="66"/>
      <c r="H1006" s="96"/>
      <c r="I1006" s="66"/>
      <c r="J1006" s="66"/>
      <c r="K1006" s="66"/>
      <c r="L1006" s="96"/>
      <c r="R1006" s="66"/>
      <c r="S1006" s="66"/>
      <c r="T1006" s="66"/>
      <c r="U1006" s="66"/>
      <c r="V1006" s="66"/>
      <c r="W1006" s="66"/>
      <c r="X1006" s="66"/>
      <c r="Y1006" s="66"/>
    </row>
    <row r="1007" spans="5:25" x14ac:dyDescent="0.2">
      <c r="E1007" s="66"/>
      <c r="F1007" s="96"/>
      <c r="G1007" s="66"/>
      <c r="H1007" s="96"/>
      <c r="I1007" s="66"/>
      <c r="J1007" s="66"/>
      <c r="K1007" s="66"/>
      <c r="L1007" s="96"/>
      <c r="R1007" s="66"/>
      <c r="S1007" s="66"/>
      <c r="T1007" s="66"/>
      <c r="U1007" s="66"/>
      <c r="V1007" s="66"/>
      <c r="W1007" s="66"/>
      <c r="X1007" s="66"/>
      <c r="Y1007" s="66"/>
    </row>
    <row r="1008" spans="5:25" x14ac:dyDescent="0.2">
      <c r="E1008" s="66"/>
      <c r="F1008" s="96"/>
      <c r="G1008" s="66"/>
      <c r="H1008" s="96"/>
      <c r="I1008" s="66"/>
      <c r="J1008" s="66"/>
      <c r="K1008" s="66"/>
      <c r="L1008" s="96"/>
      <c r="R1008" s="66"/>
      <c r="S1008" s="66"/>
      <c r="T1008" s="66"/>
      <c r="U1008" s="66"/>
      <c r="V1008" s="66"/>
      <c r="W1008" s="66"/>
      <c r="X1008" s="66"/>
      <c r="Y1008" s="66"/>
    </row>
    <row r="1009" spans="5:25" x14ac:dyDescent="0.2">
      <c r="E1009" s="66"/>
      <c r="F1009" s="96"/>
      <c r="G1009" s="66"/>
      <c r="H1009" s="96"/>
      <c r="I1009" s="66"/>
      <c r="J1009" s="66"/>
      <c r="K1009" s="66"/>
      <c r="L1009" s="96"/>
      <c r="R1009" s="66"/>
      <c r="S1009" s="66"/>
      <c r="T1009" s="66"/>
      <c r="U1009" s="66"/>
      <c r="V1009" s="66"/>
      <c r="W1009" s="66"/>
      <c r="X1009" s="66"/>
      <c r="Y1009" s="66"/>
    </row>
    <row r="1010" spans="5:25" x14ac:dyDescent="0.2">
      <c r="E1010" s="66"/>
      <c r="F1010" s="96"/>
      <c r="G1010" s="66"/>
      <c r="H1010" s="96"/>
      <c r="I1010" s="66"/>
      <c r="J1010" s="66"/>
      <c r="K1010" s="66"/>
      <c r="L1010" s="96"/>
      <c r="R1010" s="66"/>
      <c r="S1010" s="66"/>
      <c r="T1010" s="66"/>
      <c r="U1010" s="66"/>
      <c r="V1010" s="66"/>
      <c r="W1010" s="66"/>
      <c r="X1010" s="66"/>
      <c r="Y1010" s="66"/>
    </row>
    <row r="1011" spans="5:25" x14ac:dyDescent="0.2">
      <c r="E1011" s="66"/>
      <c r="F1011" s="96"/>
      <c r="G1011" s="66"/>
      <c r="H1011" s="96"/>
      <c r="I1011" s="66"/>
      <c r="J1011" s="66"/>
      <c r="K1011" s="66"/>
      <c r="L1011" s="96"/>
      <c r="R1011" s="66"/>
      <c r="S1011" s="66"/>
      <c r="T1011" s="66"/>
      <c r="U1011" s="66"/>
      <c r="V1011" s="66"/>
      <c r="W1011" s="66"/>
      <c r="X1011" s="66"/>
      <c r="Y1011" s="66"/>
    </row>
    <row r="1012" spans="5:25" x14ac:dyDescent="0.2">
      <c r="E1012" s="66"/>
      <c r="F1012" s="96"/>
      <c r="G1012" s="66"/>
      <c r="H1012" s="96"/>
      <c r="I1012" s="66"/>
      <c r="J1012" s="66"/>
      <c r="K1012" s="66"/>
      <c r="L1012" s="96"/>
      <c r="R1012" s="66"/>
      <c r="S1012" s="66"/>
      <c r="T1012" s="66"/>
      <c r="U1012" s="66"/>
      <c r="V1012" s="66"/>
      <c r="W1012" s="66"/>
      <c r="X1012" s="66"/>
      <c r="Y1012" s="66"/>
    </row>
    <row r="1013" spans="5:25" x14ac:dyDescent="0.2">
      <c r="E1013" s="66"/>
      <c r="F1013" s="96"/>
      <c r="G1013" s="66"/>
      <c r="H1013" s="96"/>
      <c r="I1013" s="66"/>
      <c r="J1013" s="66"/>
      <c r="K1013" s="66"/>
      <c r="L1013" s="96"/>
      <c r="R1013" s="66"/>
      <c r="S1013" s="66"/>
      <c r="T1013" s="66"/>
      <c r="U1013" s="66"/>
      <c r="V1013" s="66"/>
      <c r="W1013" s="66"/>
      <c r="X1013" s="66"/>
      <c r="Y1013" s="66"/>
    </row>
    <row r="1014" spans="5:25" x14ac:dyDescent="0.2">
      <c r="E1014" s="66"/>
      <c r="F1014" s="96"/>
      <c r="G1014" s="66"/>
      <c r="H1014" s="96"/>
      <c r="I1014" s="66"/>
      <c r="J1014" s="66"/>
      <c r="K1014" s="66"/>
      <c r="L1014" s="96"/>
      <c r="R1014" s="66"/>
      <c r="S1014" s="66"/>
      <c r="T1014" s="66"/>
      <c r="U1014" s="66"/>
      <c r="V1014" s="66"/>
      <c r="W1014" s="66"/>
      <c r="X1014" s="66"/>
      <c r="Y1014" s="66"/>
    </row>
    <row r="1015" spans="5:25" x14ac:dyDescent="0.2">
      <c r="E1015" s="66"/>
      <c r="F1015" s="96"/>
      <c r="G1015" s="66"/>
      <c r="H1015" s="96"/>
      <c r="I1015" s="66"/>
      <c r="J1015" s="66"/>
      <c r="K1015" s="66"/>
      <c r="L1015" s="96"/>
      <c r="R1015" s="66"/>
      <c r="S1015" s="66"/>
      <c r="T1015" s="66"/>
      <c r="U1015" s="66"/>
      <c r="V1015" s="66"/>
      <c r="W1015" s="66"/>
      <c r="X1015" s="66"/>
      <c r="Y1015" s="66"/>
    </row>
    <row r="1016" spans="5:25" x14ac:dyDescent="0.2">
      <c r="E1016" s="66"/>
      <c r="F1016" s="96"/>
      <c r="G1016" s="66"/>
      <c r="H1016" s="96"/>
      <c r="I1016" s="66"/>
      <c r="J1016" s="66"/>
      <c r="K1016" s="66"/>
      <c r="L1016" s="96"/>
      <c r="R1016" s="66"/>
      <c r="S1016" s="66"/>
      <c r="T1016" s="66"/>
      <c r="U1016" s="66"/>
      <c r="V1016" s="66"/>
      <c r="W1016" s="66"/>
      <c r="X1016" s="66"/>
      <c r="Y1016" s="66"/>
    </row>
    <row r="1017" spans="5:25" x14ac:dyDescent="0.2">
      <c r="E1017" s="66"/>
      <c r="F1017" s="96"/>
      <c r="G1017" s="66"/>
      <c r="H1017" s="96"/>
      <c r="I1017" s="66"/>
      <c r="J1017" s="66"/>
      <c r="K1017" s="66"/>
      <c r="L1017" s="96"/>
      <c r="R1017" s="66"/>
      <c r="S1017" s="66"/>
      <c r="T1017" s="66"/>
      <c r="U1017" s="66"/>
      <c r="V1017" s="66"/>
      <c r="W1017" s="66"/>
      <c r="X1017" s="66"/>
      <c r="Y1017" s="66"/>
    </row>
    <row r="1018" spans="5:25" x14ac:dyDescent="0.2">
      <c r="E1018" s="66"/>
      <c r="F1018" s="96"/>
      <c r="G1018" s="66"/>
      <c r="H1018" s="96"/>
      <c r="I1018" s="66"/>
      <c r="J1018" s="66"/>
      <c r="K1018" s="66"/>
      <c r="L1018" s="96"/>
      <c r="R1018" s="66"/>
      <c r="S1018" s="66"/>
      <c r="T1018" s="66"/>
      <c r="U1018" s="66"/>
      <c r="V1018" s="66"/>
      <c r="W1018" s="66"/>
      <c r="X1018" s="66"/>
      <c r="Y1018" s="66"/>
    </row>
    <row r="1019" spans="5:25" x14ac:dyDescent="0.2">
      <c r="E1019" s="66"/>
      <c r="F1019" s="96"/>
      <c r="G1019" s="66"/>
      <c r="H1019" s="96"/>
      <c r="I1019" s="66"/>
      <c r="J1019" s="66"/>
      <c r="K1019" s="66"/>
      <c r="L1019" s="96"/>
      <c r="R1019" s="66"/>
      <c r="S1019" s="66"/>
      <c r="T1019" s="66"/>
      <c r="U1019" s="66"/>
      <c r="V1019" s="66"/>
      <c r="W1019" s="66"/>
      <c r="X1019" s="66"/>
      <c r="Y1019" s="66"/>
    </row>
    <row r="1020" spans="5:25" x14ac:dyDescent="0.2">
      <c r="E1020" s="66"/>
      <c r="F1020" s="96"/>
      <c r="G1020" s="66"/>
      <c r="H1020" s="96"/>
      <c r="I1020" s="66"/>
      <c r="J1020" s="66"/>
      <c r="K1020" s="66"/>
      <c r="L1020" s="96"/>
      <c r="R1020" s="66"/>
      <c r="S1020" s="66"/>
      <c r="T1020" s="66"/>
      <c r="U1020" s="66"/>
      <c r="V1020" s="66"/>
      <c r="W1020" s="66"/>
      <c r="X1020" s="66"/>
      <c r="Y1020" s="66"/>
    </row>
    <row r="1021" spans="5:25" x14ac:dyDescent="0.2">
      <c r="E1021" s="66"/>
      <c r="F1021" s="96"/>
      <c r="G1021" s="66"/>
      <c r="H1021" s="96"/>
      <c r="I1021" s="66"/>
      <c r="J1021" s="66"/>
      <c r="K1021" s="66"/>
      <c r="L1021" s="96"/>
      <c r="R1021" s="66"/>
      <c r="S1021" s="66"/>
      <c r="T1021" s="66"/>
      <c r="U1021" s="66"/>
      <c r="V1021" s="66"/>
      <c r="W1021" s="66"/>
      <c r="X1021" s="66"/>
      <c r="Y1021" s="66"/>
    </row>
    <row r="1022" spans="5:25" x14ac:dyDescent="0.2">
      <c r="E1022" s="66"/>
      <c r="F1022" s="96"/>
      <c r="G1022" s="66"/>
      <c r="H1022" s="96"/>
      <c r="I1022" s="66"/>
      <c r="J1022" s="66"/>
      <c r="K1022" s="66"/>
      <c r="L1022" s="96"/>
      <c r="R1022" s="66"/>
      <c r="S1022" s="66"/>
      <c r="T1022" s="66"/>
      <c r="U1022" s="66"/>
      <c r="V1022" s="66"/>
      <c r="W1022" s="66"/>
      <c r="X1022" s="66"/>
      <c r="Y1022" s="66"/>
    </row>
    <row r="1023" spans="5:25" x14ac:dyDescent="0.2">
      <c r="E1023" s="66"/>
      <c r="F1023" s="96"/>
      <c r="G1023" s="66"/>
      <c r="H1023" s="96"/>
      <c r="I1023" s="66"/>
      <c r="J1023" s="66"/>
      <c r="K1023" s="66"/>
      <c r="L1023" s="96"/>
      <c r="R1023" s="66"/>
      <c r="S1023" s="66"/>
      <c r="T1023" s="66"/>
      <c r="U1023" s="66"/>
      <c r="V1023" s="66"/>
      <c r="W1023" s="66"/>
      <c r="X1023" s="66"/>
      <c r="Y1023" s="66"/>
    </row>
    <row r="1024" spans="5:25" x14ac:dyDescent="0.2">
      <c r="E1024" s="66"/>
      <c r="F1024" s="96"/>
      <c r="G1024" s="66"/>
      <c r="H1024" s="96"/>
      <c r="I1024" s="66"/>
      <c r="J1024" s="66"/>
      <c r="K1024" s="66"/>
      <c r="L1024" s="96"/>
      <c r="R1024" s="66"/>
      <c r="S1024" s="66"/>
      <c r="T1024" s="66"/>
      <c r="U1024" s="66"/>
      <c r="V1024" s="66"/>
      <c r="W1024" s="66"/>
      <c r="X1024" s="66"/>
      <c r="Y1024" s="66"/>
    </row>
    <row r="1025" spans="5:25" x14ac:dyDescent="0.2">
      <c r="E1025" s="66"/>
      <c r="F1025" s="96"/>
      <c r="G1025" s="66"/>
      <c r="H1025" s="96"/>
      <c r="I1025" s="66"/>
      <c r="J1025" s="66"/>
      <c r="K1025" s="66"/>
      <c r="L1025" s="96"/>
      <c r="R1025" s="66"/>
      <c r="S1025" s="66"/>
      <c r="T1025" s="66"/>
      <c r="U1025" s="66"/>
      <c r="V1025" s="66"/>
      <c r="W1025" s="66"/>
      <c r="X1025" s="66"/>
      <c r="Y1025" s="66"/>
    </row>
    <row r="1026" spans="5:25" x14ac:dyDescent="0.2">
      <c r="E1026" s="66"/>
      <c r="F1026" s="96"/>
      <c r="G1026" s="66"/>
      <c r="H1026" s="96"/>
      <c r="I1026" s="66"/>
      <c r="J1026" s="66"/>
      <c r="K1026" s="66"/>
      <c r="L1026" s="96"/>
      <c r="R1026" s="66"/>
      <c r="S1026" s="66"/>
      <c r="T1026" s="66"/>
      <c r="U1026" s="66"/>
      <c r="V1026" s="66"/>
      <c r="W1026" s="66"/>
      <c r="X1026" s="66"/>
      <c r="Y1026" s="66"/>
    </row>
    <row r="1027" spans="5:25" x14ac:dyDescent="0.2">
      <c r="E1027" s="66"/>
      <c r="F1027" s="96"/>
      <c r="G1027" s="66"/>
      <c r="H1027" s="96"/>
      <c r="I1027" s="66"/>
      <c r="J1027" s="66"/>
      <c r="K1027" s="66"/>
      <c r="L1027" s="96"/>
      <c r="R1027" s="66"/>
      <c r="S1027" s="66"/>
      <c r="T1027" s="66"/>
      <c r="U1027" s="66"/>
      <c r="V1027" s="66"/>
      <c r="W1027" s="66"/>
      <c r="X1027" s="66"/>
      <c r="Y1027" s="66"/>
    </row>
    <row r="1028" spans="5:25" x14ac:dyDescent="0.2">
      <c r="E1028" s="66"/>
      <c r="F1028" s="96"/>
      <c r="G1028" s="66"/>
      <c r="H1028" s="96"/>
      <c r="I1028" s="66"/>
      <c r="J1028" s="66"/>
      <c r="K1028" s="66"/>
      <c r="L1028" s="96"/>
      <c r="R1028" s="66"/>
      <c r="S1028" s="66"/>
      <c r="T1028" s="66"/>
      <c r="U1028" s="66"/>
      <c r="V1028" s="66"/>
      <c r="W1028" s="66"/>
      <c r="X1028" s="66"/>
      <c r="Y1028" s="66"/>
    </row>
    <row r="1029" spans="5:25" x14ac:dyDescent="0.2">
      <c r="E1029" s="66"/>
      <c r="F1029" s="96"/>
      <c r="G1029" s="66"/>
      <c r="H1029" s="96"/>
      <c r="I1029" s="66"/>
      <c r="J1029" s="66"/>
      <c r="K1029" s="66"/>
      <c r="L1029" s="96"/>
      <c r="R1029" s="66"/>
      <c r="S1029" s="66"/>
      <c r="T1029" s="66"/>
      <c r="U1029" s="66"/>
      <c r="V1029" s="66"/>
      <c r="W1029" s="66"/>
      <c r="X1029" s="66"/>
      <c r="Y1029" s="66"/>
    </row>
    <row r="1030" spans="5:25" x14ac:dyDescent="0.2">
      <c r="E1030" s="66"/>
      <c r="F1030" s="96"/>
      <c r="G1030" s="66"/>
      <c r="H1030" s="96"/>
      <c r="I1030" s="66"/>
      <c r="J1030" s="66"/>
      <c r="K1030" s="66"/>
      <c r="L1030" s="96"/>
      <c r="R1030" s="66"/>
      <c r="S1030" s="66"/>
      <c r="T1030" s="66"/>
      <c r="U1030" s="66"/>
      <c r="V1030" s="66"/>
      <c r="W1030" s="66"/>
      <c r="X1030" s="66"/>
      <c r="Y1030" s="66"/>
    </row>
    <row r="1031" spans="5:25" x14ac:dyDescent="0.2">
      <c r="E1031" s="66"/>
      <c r="F1031" s="96"/>
      <c r="G1031" s="66"/>
      <c r="H1031" s="96"/>
      <c r="I1031" s="66"/>
      <c r="J1031" s="66"/>
      <c r="K1031" s="66"/>
      <c r="L1031" s="96"/>
      <c r="R1031" s="66"/>
      <c r="S1031" s="66"/>
      <c r="T1031" s="66"/>
      <c r="U1031" s="66"/>
      <c r="V1031" s="66"/>
      <c r="W1031" s="66"/>
      <c r="X1031" s="66"/>
      <c r="Y1031" s="66"/>
    </row>
    <row r="1032" spans="5:25" x14ac:dyDescent="0.2">
      <c r="E1032" s="66"/>
      <c r="F1032" s="96"/>
      <c r="G1032" s="66"/>
      <c r="H1032" s="96"/>
      <c r="I1032" s="66"/>
      <c r="J1032" s="66"/>
      <c r="K1032" s="66"/>
      <c r="L1032" s="96"/>
      <c r="R1032" s="66"/>
      <c r="S1032" s="66"/>
      <c r="T1032" s="66"/>
      <c r="U1032" s="66"/>
      <c r="V1032" s="66"/>
      <c r="W1032" s="66"/>
      <c r="X1032" s="66"/>
      <c r="Y1032" s="66"/>
    </row>
    <row r="1033" spans="5:25" x14ac:dyDescent="0.2">
      <c r="E1033" s="66"/>
      <c r="F1033" s="96"/>
      <c r="G1033" s="66"/>
      <c r="H1033" s="96"/>
      <c r="I1033" s="66"/>
      <c r="J1033" s="66"/>
      <c r="K1033" s="66"/>
      <c r="L1033" s="96"/>
      <c r="R1033" s="66"/>
      <c r="S1033" s="66"/>
      <c r="T1033" s="66"/>
      <c r="U1033" s="66"/>
      <c r="V1033" s="66"/>
      <c r="W1033" s="66"/>
      <c r="X1033" s="66"/>
      <c r="Y1033" s="66"/>
    </row>
    <row r="1034" spans="5:25" x14ac:dyDescent="0.2">
      <c r="E1034" s="66"/>
      <c r="F1034" s="96"/>
      <c r="G1034" s="66"/>
      <c r="H1034" s="96"/>
      <c r="I1034" s="66"/>
      <c r="J1034" s="66"/>
      <c r="K1034" s="66"/>
      <c r="L1034" s="96"/>
      <c r="R1034" s="66"/>
      <c r="S1034" s="66"/>
      <c r="T1034" s="66"/>
      <c r="U1034" s="66"/>
      <c r="V1034" s="66"/>
      <c r="W1034" s="66"/>
      <c r="X1034" s="66"/>
      <c r="Y1034" s="66"/>
    </row>
    <row r="1035" spans="5:25" x14ac:dyDescent="0.2">
      <c r="E1035" s="66"/>
      <c r="F1035" s="96"/>
      <c r="G1035" s="66"/>
      <c r="H1035" s="96"/>
      <c r="I1035" s="66"/>
      <c r="J1035" s="66"/>
      <c r="K1035" s="66"/>
      <c r="L1035" s="96"/>
      <c r="R1035" s="66"/>
      <c r="S1035" s="66"/>
      <c r="T1035" s="66"/>
      <c r="U1035" s="66"/>
      <c r="V1035" s="66"/>
      <c r="W1035" s="66"/>
      <c r="X1035" s="66"/>
      <c r="Y1035" s="66"/>
    </row>
    <row r="1036" spans="5:25" x14ac:dyDescent="0.2">
      <c r="E1036" s="66"/>
      <c r="F1036" s="96"/>
      <c r="G1036" s="66"/>
      <c r="H1036" s="96"/>
      <c r="I1036" s="66"/>
      <c r="J1036" s="66"/>
      <c r="K1036" s="66"/>
      <c r="L1036" s="96"/>
      <c r="R1036" s="66"/>
      <c r="S1036" s="66"/>
      <c r="T1036" s="66"/>
      <c r="U1036" s="66"/>
      <c r="V1036" s="66"/>
      <c r="W1036" s="66"/>
      <c r="X1036" s="66"/>
      <c r="Y1036" s="66"/>
    </row>
    <row r="1037" spans="5:25" x14ac:dyDescent="0.2">
      <c r="E1037" s="66"/>
      <c r="F1037" s="96"/>
      <c r="G1037" s="66"/>
      <c r="H1037" s="96"/>
      <c r="I1037" s="66"/>
      <c r="J1037" s="66"/>
      <c r="K1037" s="66"/>
      <c r="L1037" s="96"/>
      <c r="R1037" s="66"/>
      <c r="S1037" s="66"/>
      <c r="T1037" s="66"/>
      <c r="U1037" s="66"/>
      <c r="V1037" s="66"/>
      <c r="W1037" s="66"/>
      <c r="X1037" s="66"/>
      <c r="Y1037" s="66"/>
    </row>
    <row r="1038" spans="5:25" x14ac:dyDescent="0.2">
      <c r="E1038" s="66"/>
      <c r="F1038" s="96"/>
      <c r="G1038" s="66"/>
      <c r="H1038" s="96"/>
      <c r="I1038" s="66"/>
      <c r="J1038" s="66"/>
      <c r="K1038" s="66"/>
      <c r="L1038" s="96"/>
      <c r="R1038" s="66"/>
      <c r="S1038" s="66"/>
      <c r="T1038" s="66"/>
      <c r="U1038" s="66"/>
      <c r="V1038" s="66"/>
      <c r="W1038" s="66"/>
      <c r="X1038" s="66"/>
      <c r="Y1038" s="66"/>
    </row>
    <row r="1039" spans="5:25" x14ac:dyDescent="0.2">
      <c r="E1039" s="66"/>
      <c r="F1039" s="96"/>
      <c r="G1039" s="66"/>
      <c r="H1039" s="96"/>
      <c r="I1039" s="66"/>
      <c r="J1039" s="66"/>
      <c r="K1039" s="66"/>
      <c r="L1039" s="96"/>
      <c r="R1039" s="66"/>
      <c r="S1039" s="66"/>
      <c r="T1039" s="66"/>
      <c r="U1039" s="66"/>
      <c r="V1039" s="66"/>
      <c r="W1039" s="66"/>
      <c r="X1039" s="66"/>
      <c r="Y1039" s="66"/>
    </row>
    <row r="1040" spans="5:25" x14ac:dyDescent="0.2">
      <c r="E1040" s="66"/>
      <c r="F1040" s="96"/>
      <c r="G1040" s="66"/>
      <c r="H1040" s="96"/>
      <c r="I1040" s="66"/>
      <c r="J1040" s="66"/>
      <c r="K1040" s="66"/>
      <c r="L1040" s="96"/>
      <c r="R1040" s="66"/>
      <c r="S1040" s="66"/>
      <c r="T1040" s="66"/>
      <c r="U1040" s="66"/>
      <c r="V1040" s="66"/>
      <c r="W1040" s="66"/>
      <c r="X1040" s="66"/>
      <c r="Y1040" s="66"/>
    </row>
    <row r="1041" spans="5:25" x14ac:dyDescent="0.2">
      <c r="E1041" s="66"/>
      <c r="F1041" s="96"/>
      <c r="G1041" s="66"/>
      <c r="H1041" s="96"/>
      <c r="I1041" s="66"/>
      <c r="J1041" s="66"/>
      <c r="K1041" s="66"/>
      <c r="L1041" s="96"/>
      <c r="R1041" s="66"/>
      <c r="S1041" s="66"/>
      <c r="T1041" s="66"/>
      <c r="U1041" s="66"/>
      <c r="V1041" s="66"/>
      <c r="W1041" s="66"/>
      <c r="X1041" s="66"/>
      <c r="Y1041" s="66"/>
    </row>
    <row r="1042" spans="5:25" x14ac:dyDescent="0.2">
      <c r="E1042" s="66"/>
      <c r="F1042" s="96"/>
      <c r="G1042" s="66"/>
      <c r="H1042" s="96"/>
      <c r="I1042" s="66"/>
      <c r="J1042" s="66"/>
      <c r="K1042" s="66"/>
      <c r="L1042" s="96"/>
      <c r="R1042" s="66"/>
      <c r="S1042" s="66"/>
      <c r="T1042" s="66"/>
      <c r="U1042" s="66"/>
      <c r="V1042" s="66"/>
      <c r="W1042" s="66"/>
      <c r="X1042" s="66"/>
      <c r="Y1042" s="66"/>
    </row>
    <row r="1043" spans="5:25" x14ac:dyDescent="0.2">
      <c r="E1043" s="66"/>
      <c r="F1043" s="96"/>
      <c r="G1043" s="66"/>
      <c r="H1043" s="96"/>
      <c r="I1043" s="66"/>
      <c r="J1043" s="66"/>
      <c r="K1043" s="66"/>
      <c r="L1043" s="96"/>
      <c r="R1043" s="66"/>
      <c r="S1043" s="66"/>
      <c r="T1043" s="66"/>
      <c r="U1043" s="66"/>
      <c r="V1043" s="66"/>
      <c r="W1043" s="66"/>
      <c r="X1043" s="66"/>
      <c r="Y1043" s="66"/>
    </row>
    <row r="1044" spans="5:25" x14ac:dyDescent="0.2">
      <c r="E1044" s="66"/>
      <c r="F1044" s="96"/>
      <c r="G1044" s="66"/>
      <c r="H1044" s="96"/>
      <c r="I1044" s="66"/>
      <c r="J1044" s="66"/>
      <c r="K1044" s="66"/>
      <c r="L1044" s="96"/>
      <c r="R1044" s="66"/>
      <c r="S1044" s="66"/>
      <c r="T1044" s="66"/>
      <c r="U1044" s="66"/>
      <c r="V1044" s="66"/>
      <c r="W1044" s="66"/>
      <c r="X1044" s="66"/>
      <c r="Y1044" s="66"/>
    </row>
    <row r="1045" spans="5:25" x14ac:dyDescent="0.2">
      <c r="E1045" s="66"/>
      <c r="F1045" s="96"/>
      <c r="G1045" s="66"/>
      <c r="H1045" s="96"/>
      <c r="I1045" s="66"/>
      <c r="J1045" s="66"/>
      <c r="K1045" s="66"/>
      <c r="L1045" s="96"/>
      <c r="R1045" s="66"/>
      <c r="S1045" s="66"/>
      <c r="T1045" s="66"/>
      <c r="U1045" s="66"/>
      <c r="V1045" s="66"/>
      <c r="W1045" s="66"/>
      <c r="X1045" s="66"/>
      <c r="Y1045" s="66"/>
    </row>
    <row r="1046" spans="5:25" x14ac:dyDescent="0.2">
      <c r="E1046" s="66"/>
      <c r="F1046" s="96"/>
      <c r="G1046" s="66"/>
      <c r="H1046" s="96"/>
      <c r="I1046" s="66"/>
      <c r="J1046" s="66"/>
      <c r="K1046" s="66"/>
      <c r="L1046" s="96"/>
      <c r="R1046" s="66"/>
      <c r="S1046" s="66"/>
      <c r="T1046" s="66"/>
      <c r="U1046" s="66"/>
      <c r="V1046" s="66"/>
      <c r="W1046" s="66"/>
      <c r="X1046" s="66"/>
      <c r="Y1046" s="66"/>
    </row>
    <row r="1047" spans="5:25" x14ac:dyDescent="0.2">
      <c r="E1047" s="66"/>
      <c r="F1047" s="96"/>
      <c r="G1047" s="66"/>
      <c r="H1047" s="96"/>
      <c r="I1047" s="66"/>
      <c r="J1047" s="66"/>
      <c r="K1047" s="66"/>
      <c r="L1047" s="96"/>
      <c r="R1047" s="66"/>
      <c r="S1047" s="66"/>
      <c r="T1047" s="66"/>
      <c r="U1047" s="66"/>
      <c r="V1047" s="66"/>
      <c r="W1047" s="66"/>
      <c r="X1047" s="66"/>
      <c r="Y1047" s="66"/>
    </row>
    <row r="1048" spans="5:25" x14ac:dyDescent="0.2">
      <c r="E1048" s="66"/>
      <c r="F1048" s="96"/>
      <c r="G1048" s="66"/>
      <c r="H1048" s="96"/>
      <c r="I1048" s="66"/>
      <c r="J1048" s="66"/>
      <c r="K1048" s="66"/>
      <c r="L1048" s="96"/>
      <c r="R1048" s="66"/>
      <c r="S1048" s="66"/>
      <c r="T1048" s="66"/>
      <c r="U1048" s="66"/>
      <c r="V1048" s="66"/>
      <c r="W1048" s="66"/>
      <c r="X1048" s="66"/>
      <c r="Y1048" s="66"/>
    </row>
    <row r="1049" spans="5:25" x14ac:dyDescent="0.2">
      <c r="E1049" s="66"/>
      <c r="F1049" s="96"/>
      <c r="G1049" s="66"/>
      <c r="H1049" s="96"/>
      <c r="I1049" s="66"/>
      <c r="J1049" s="66"/>
      <c r="K1049" s="66"/>
      <c r="L1049" s="96"/>
      <c r="R1049" s="66"/>
      <c r="S1049" s="66"/>
      <c r="T1049" s="66"/>
      <c r="U1049" s="66"/>
      <c r="V1049" s="66"/>
      <c r="W1049" s="66"/>
      <c r="X1049" s="66"/>
      <c r="Y1049" s="66"/>
    </row>
    <row r="1050" spans="5:25" x14ac:dyDescent="0.2">
      <c r="E1050" s="66"/>
      <c r="F1050" s="96"/>
      <c r="G1050" s="66"/>
      <c r="H1050" s="96"/>
      <c r="I1050" s="66"/>
      <c r="J1050" s="66"/>
      <c r="K1050" s="66"/>
      <c r="L1050" s="96"/>
      <c r="R1050" s="66"/>
      <c r="S1050" s="66"/>
      <c r="T1050" s="66"/>
      <c r="U1050" s="66"/>
      <c r="V1050" s="66"/>
      <c r="W1050" s="66"/>
      <c r="X1050" s="66"/>
      <c r="Y1050" s="66"/>
    </row>
    <row r="1051" spans="5:25" x14ac:dyDescent="0.2">
      <c r="E1051" s="66"/>
      <c r="F1051" s="96"/>
      <c r="G1051" s="66"/>
      <c r="H1051" s="96"/>
      <c r="I1051" s="66"/>
      <c r="J1051" s="66"/>
      <c r="K1051" s="66"/>
      <c r="L1051" s="96"/>
      <c r="R1051" s="66"/>
      <c r="S1051" s="66"/>
      <c r="T1051" s="66"/>
      <c r="U1051" s="66"/>
      <c r="V1051" s="66"/>
      <c r="W1051" s="66"/>
      <c r="X1051" s="66"/>
      <c r="Y1051" s="66"/>
    </row>
    <row r="1052" spans="5:25" x14ac:dyDescent="0.2">
      <c r="E1052" s="66"/>
      <c r="F1052" s="96"/>
      <c r="G1052" s="66"/>
      <c r="H1052" s="96"/>
      <c r="I1052" s="66"/>
      <c r="J1052" s="66"/>
      <c r="K1052" s="66"/>
      <c r="L1052" s="96"/>
      <c r="R1052" s="66"/>
      <c r="S1052" s="66"/>
      <c r="T1052" s="66"/>
      <c r="U1052" s="66"/>
      <c r="V1052" s="66"/>
      <c r="W1052" s="66"/>
      <c r="X1052" s="66"/>
      <c r="Y1052" s="66"/>
    </row>
    <row r="1053" spans="5:25" x14ac:dyDescent="0.2">
      <c r="E1053" s="66"/>
      <c r="F1053" s="96"/>
      <c r="G1053" s="66"/>
      <c r="H1053" s="96"/>
      <c r="I1053" s="66"/>
      <c r="J1053" s="66"/>
      <c r="K1053" s="66"/>
      <c r="L1053" s="96"/>
      <c r="R1053" s="66"/>
      <c r="S1053" s="66"/>
      <c r="T1053" s="66"/>
      <c r="U1053" s="66"/>
      <c r="V1053" s="66"/>
      <c r="W1053" s="66"/>
      <c r="X1053" s="66"/>
      <c r="Y1053" s="66"/>
    </row>
    <row r="1054" spans="5:25" x14ac:dyDescent="0.2">
      <c r="E1054" s="66"/>
      <c r="F1054" s="96"/>
      <c r="G1054" s="66"/>
      <c r="H1054" s="96"/>
      <c r="I1054" s="66"/>
      <c r="J1054" s="66"/>
      <c r="K1054" s="66"/>
      <c r="L1054" s="96"/>
      <c r="R1054" s="66"/>
      <c r="S1054" s="66"/>
      <c r="T1054" s="66"/>
      <c r="U1054" s="66"/>
      <c r="V1054" s="66"/>
      <c r="W1054" s="66"/>
      <c r="X1054" s="66"/>
      <c r="Y1054" s="66"/>
    </row>
    <row r="1055" spans="5:25" x14ac:dyDescent="0.2">
      <c r="E1055" s="66"/>
      <c r="F1055" s="96"/>
      <c r="G1055" s="66"/>
      <c r="H1055" s="96"/>
      <c r="I1055" s="66"/>
      <c r="J1055" s="66"/>
      <c r="K1055" s="66"/>
      <c r="L1055" s="96"/>
      <c r="R1055" s="66"/>
      <c r="S1055" s="66"/>
      <c r="T1055" s="66"/>
      <c r="U1055" s="66"/>
      <c r="V1055" s="66"/>
      <c r="W1055" s="66"/>
      <c r="X1055" s="66"/>
      <c r="Y1055" s="66"/>
    </row>
    <row r="1056" spans="5:25" x14ac:dyDescent="0.2">
      <c r="E1056" s="66"/>
      <c r="F1056" s="96"/>
      <c r="G1056" s="66"/>
      <c r="H1056" s="96"/>
      <c r="I1056" s="66"/>
      <c r="J1056" s="66"/>
      <c r="K1056" s="66"/>
      <c r="L1056" s="96"/>
      <c r="R1056" s="66"/>
      <c r="S1056" s="66"/>
      <c r="T1056" s="66"/>
      <c r="U1056" s="66"/>
      <c r="V1056" s="66"/>
      <c r="W1056" s="66"/>
      <c r="X1056" s="66"/>
      <c r="Y1056" s="66"/>
    </row>
    <row r="1057" spans="5:25" x14ac:dyDescent="0.2">
      <c r="E1057" s="66"/>
      <c r="F1057" s="96"/>
      <c r="G1057" s="66"/>
      <c r="H1057" s="96"/>
      <c r="I1057" s="66"/>
      <c r="J1057" s="66"/>
      <c r="K1057" s="66"/>
      <c r="L1057" s="96"/>
      <c r="R1057" s="66"/>
      <c r="S1057" s="66"/>
      <c r="T1057" s="66"/>
      <c r="U1057" s="66"/>
      <c r="V1057" s="66"/>
      <c r="W1057" s="66"/>
      <c r="X1057" s="66"/>
      <c r="Y1057" s="66"/>
    </row>
    <row r="1058" spans="5:25" x14ac:dyDescent="0.2">
      <c r="E1058" s="66"/>
      <c r="F1058" s="96"/>
      <c r="G1058" s="66"/>
      <c r="H1058" s="96"/>
      <c r="I1058" s="66"/>
      <c r="J1058" s="66"/>
      <c r="K1058" s="66"/>
      <c r="L1058" s="96"/>
      <c r="R1058" s="66"/>
      <c r="S1058" s="66"/>
      <c r="T1058" s="66"/>
      <c r="U1058" s="66"/>
      <c r="V1058" s="66"/>
      <c r="W1058" s="66"/>
      <c r="X1058" s="66"/>
      <c r="Y1058" s="66"/>
    </row>
    <row r="1059" spans="5:25" x14ac:dyDescent="0.2">
      <c r="E1059" s="66"/>
      <c r="F1059" s="96"/>
      <c r="G1059" s="66"/>
      <c r="H1059" s="96"/>
      <c r="I1059" s="66"/>
      <c r="J1059" s="66"/>
      <c r="K1059" s="66"/>
      <c r="L1059" s="96"/>
      <c r="R1059" s="66"/>
      <c r="S1059" s="66"/>
      <c r="T1059" s="66"/>
      <c r="U1059" s="66"/>
      <c r="V1059" s="66"/>
      <c r="W1059" s="66"/>
      <c r="X1059" s="66"/>
      <c r="Y1059" s="66"/>
    </row>
    <row r="1060" spans="5:25" x14ac:dyDescent="0.2">
      <c r="E1060" s="66"/>
      <c r="F1060" s="96"/>
      <c r="G1060" s="66"/>
      <c r="H1060" s="96"/>
      <c r="I1060" s="66"/>
      <c r="J1060" s="66"/>
      <c r="K1060" s="66"/>
      <c r="L1060" s="96"/>
      <c r="R1060" s="66"/>
      <c r="S1060" s="66"/>
      <c r="T1060" s="66"/>
      <c r="U1060" s="66"/>
      <c r="V1060" s="66"/>
      <c r="W1060" s="66"/>
      <c r="X1060" s="66"/>
      <c r="Y1060" s="66"/>
    </row>
    <row r="1061" spans="5:25" x14ac:dyDescent="0.2">
      <c r="E1061" s="66"/>
      <c r="F1061" s="96"/>
      <c r="G1061" s="66"/>
      <c r="H1061" s="96"/>
      <c r="I1061" s="66"/>
      <c r="J1061" s="66"/>
      <c r="K1061" s="66"/>
      <c r="L1061" s="96"/>
      <c r="R1061" s="66"/>
      <c r="S1061" s="66"/>
      <c r="T1061" s="66"/>
      <c r="U1061" s="66"/>
      <c r="V1061" s="66"/>
      <c r="W1061" s="66"/>
      <c r="X1061" s="66"/>
      <c r="Y1061" s="66"/>
    </row>
    <row r="1062" spans="5:25" x14ac:dyDescent="0.2">
      <c r="E1062" s="66"/>
      <c r="F1062" s="96"/>
      <c r="G1062" s="66"/>
      <c r="H1062" s="96"/>
      <c r="I1062" s="66"/>
      <c r="J1062" s="66"/>
      <c r="K1062" s="66"/>
      <c r="L1062" s="96"/>
      <c r="R1062" s="66"/>
      <c r="S1062" s="66"/>
      <c r="T1062" s="66"/>
      <c r="U1062" s="66"/>
      <c r="V1062" s="66"/>
      <c r="W1062" s="66"/>
      <c r="X1062" s="66"/>
      <c r="Y1062" s="66"/>
    </row>
    <row r="1063" spans="5:25" x14ac:dyDescent="0.2">
      <c r="E1063" s="66"/>
      <c r="F1063" s="96"/>
      <c r="G1063" s="66"/>
      <c r="H1063" s="96"/>
      <c r="I1063" s="66"/>
      <c r="J1063" s="66"/>
      <c r="K1063" s="66"/>
      <c r="L1063" s="96"/>
      <c r="R1063" s="66"/>
      <c r="S1063" s="66"/>
      <c r="T1063" s="66"/>
      <c r="U1063" s="66"/>
      <c r="V1063" s="66"/>
      <c r="W1063" s="66"/>
      <c r="X1063" s="66"/>
      <c r="Y1063" s="66"/>
    </row>
    <row r="1064" spans="5:25" x14ac:dyDescent="0.2">
      <c r="E1064" s="66"/>
      <c r="F1064" s="96"/>
      <c r="G1064" s="66"/>
      <c r="H1064" s="96"/>
      <c r="I1064" s="66"/>
      <c r="J1064" s="66"/>
      <c r="K1064" s="66"/>
      <c r="L1064" s="96"/>
      <c r="R1064" s="66"/>
      <c r="S1064" s="66"/>
      <c r="T1064" s="66"/>
      <c r="U1064" s="66"/>
      <c r="V1064" s="66"/>
      <c r="W1064" s="66"/>
      <c r="X1064" s="66"/>
      <c r="Y1064" s="66"/>
    </row>
    <row r="1065" spans="5:25" x14ac:dyDescent="0.2">
      <c r="E1065" s="66"/>
      <c r="F1065" s="96"/>
      <c r="G1065" s="66"/>
      <c r="H1065" s="96"/>
      <c r="I1065" s="66"/>
      <c r="J1065" s="66"/>
      <c r="K1065" s="66"/>
      <c r="L1065" s="96"/>
      <c r="R1065" s="66"/>
      <c r="S1065" s="66"/>
      <c r="T1065" s="66"/>
      <c r="U1065" s="66"/>
      <c r="V1065" s="66"/>
      <c r="W1065" s="66"/>
      <c r="X1065" s="66"/>
      <c r="Y1065" s="66"/>
    </row>
    <row r="1066" spans="5:25" x14ac:dyDescent="0.2">
      <c r="E1066" s="66"/>
      <c r="F1066" s="96"/>
      <c r="G1066" s="66"/>
      <c r="H1066" s="96"/>
      <c r="I1066" s="66"/>
      <c r="J1066" s="66"/>
      <c r="K1066" s="66"/>
      <c r="L1066" s="96"/>
      <c r="R1066" s="66"/>
      <c r="S1066" s="66"/>
      <c r="T1066" s="66"/>
      <c r="U1066" s="66"/>
      <c r="V1066" s="66"/>
      <c r="W1066" s="66"/>
      <c r="X1066" s="66"/>
      <c r="Y1066" s="66"/>
    </row>
    <row r="1067" spans="5:25" x14ac:dyDescent="0.2">
      <c r="E1067" s="66"/>
      <c r="F1067" s="96"/>
      <c r="G1067" s="66"/>
      <c r="H1067" s="96"/>
      <c r="I1067" s="66"/>
      <c r="J1067" s="66"/>
      <c r="K1067" s="66"/>
      <c r="L1067" s="96"/>
      <c r="R1067" s="66"/>
      <c r="S1067" s="66"/>
      <c r="T1067" s="66"/>
      <c r="U1067" s="66"/>
      <c r="V1067" s="66"/>
      <c r="W1067" s="66"/>
      <c r="X1067" s="66"/>
      <c r="Y1067" s="66"/>
    </row>
    <row r="1068" spans="5:25" x14ac:dyDescent="0.2">
      <c r="E1068" s="66"/>
      <c r="F1068" s="96"/>
      <c r="G1068" s="66"/>
      <c r="H1068" s="96"/>
      <c r="I1068" s="66"/>
      <c r="J1068" s="66"/>
      <c r="K1068" s="66"/>
      <c r="L1068" s="96"/>
      <c r="R1068" s="66"/>
      <c r="S1068" s="66"/>
      <c r="T1068" s="66"/>
      <c r="U1068" s="66"/>
      <c r="V1068" s="66"/>
      <c r="W1068" s="66"/>
      <c r="X1068" s="66"/>
      <c r="Y1068" s="66"/>
    </row>
    <row r="1069" spans="5:25" x14ac:dyDescent="0.2">
      <c r="E1069" s="66"/>
      <c r="F1069" s="96"/>
      <c r="G1069" s="66"/>
      <c r="H1069" s="96"/>
      <c r="I1069" s="66"/>
      <c r="J1069" s="66"/>
      <c r="K1069" s="66"/>
      <c r="L1069" s="96"/>
      <c r="R1069" s="66"/>
      <c r="S1069" s="66"/>
      <c r="T1069" s="66"/>
      <c r="U1069" s="66"/>
      <c r="V1069" s="66"/>
      <c r="W1069" s="66"/>
      <c r="X1069" s="66"/>
      <c r="Y1069" s="66"/>
    </row>
    <row r="1070" spans="5:25" x14ac:dyDescent="0.2">
      <c r="E1070" s="66"/>
      <c r="F1070" s="96"/>
      <c r="G1070" s="66"/>
      <c r="H1070" s="96"/>
      <c r="I1070" s="66"/>
      <c r="J1070" s="66"/>
      <c r="K1070" s="66"/>
      <c r="L1070" s="96"/>
      <c r="R1070" s="66"/>
      <c r="S1070" s="66"/>
      <c r="T1070" s="66"/>
      <c r="U1070" s="66"/>
      <c r="V1070" s="66"/>
      <c r="W1070" s="66"/>
      <c r="X1070" s="66"/>
      <c r="Y1070" s="66"/>
    </row>
    <row r="1071" spans="5:25" x14ac:dyDescent="0.2">
      <c r="E1071" s="66"/>
      <c r="F1071" s="96"/>
      <c r="G1071" s="66"/>
      <c r="H1071" s="96"/>
      <c r="I1071" s="66"/>
      <c r="J1071" s="66"/>
      <c r="K1071" s="66"/>
      <c r="L1071" s="96"/>
      <c r="R1071" s="66"/>
      <c r="S1071" s="66"/>
      <c r="T1071" s="66"/>
      <c r="U1071" s="66"/>
      <c r="V1071" s="66"/>
      <c r="W1071" s="66"/>
      <c r="X1071" s="66"/>
      <c r="Y1071" s="66"/>
    </row>
    <row r="1072" spans="5:25" x14ac:dyDescent="0.2">
      <c r="E1072" s="66"/>
      <c r="F1072" s="96"/>
      <c r="G1072" s="66"/>
      <c r="H1072" s="96"/>
      <c r="I1072" s="66"/>
      <c r="J1072" s="66"/>
      <c r="K1072" s="66"/>
      <c r="L1072" s="96"/>
      <c r="R1072" s="66"/>
      <c r="S1072" s="66"/>
      <c r="T1072" s="66"/>
      <c r="U1072" s="66"/>
      <c r="V1072" s="66"/>
      <c r="W1072" s="66"/>
      <c r="X1072" s="66"/>
      <c r="Y1072" s="66"/>
    </row>
    <row r="1073" spans="5:25" x14ac:dyDescent="0.2">
      <c r="E1073" s="66"/>
      <c r="F1073" s="96"/>
      <c r="G1073" s="66"/>
      <c r="H1073" s="96"/>
      <c r="I1073" s="66"/>
      <c r="J1073" s="66"/>
      <c r="K1073" s="66"/>
      <c r="L1073" s="96"/>
      <c r="R1073" s="66"/>
      <c r="S1073" s="66"/>
      <c r="T1073" s="66"/>
      <c r="U1073" s="66"/>
      <c r="V1073" s="66"/>
      <c r="W1073" s="66"/>
      <c r="X1073" s="66"/>
      <c r="Y1073" s="66"/>
    </row>
    <row r="1074" spans="5:25" x14ac:dyDescent="0.2">
      <c r="E1074" s="66"/>
      <c r="F1074" s="96"/>
      <c r="G1074" s="66"/>
      <c r="H1074" s="96"/>
      <c r="I1074" s="66"/>
      <c r="J1074" s="66"/>
      <c r="K1074" s="66"/>
      <c r="L1074" s="96"/>
      <c r="R1074" s="66"/>
      <c r="S1074" s="66"/>
      <c r="T1074" s="66"/>
      <c r="U1074" s="66"/>
      <c r="V1074" s="66"/>
      <c r="W1074" s="66"/>
      <c r="X1074" s="66"/>
      <c r="Y1074" s="66"/>
    </row>
    <row r="1075" spans="5:25" x14ac:dyDescent="0.2">
      <c r="E1075" s="66"/>
      <c r="F1075" s="96"/>
      <c r="G1075" s="66"/>
      <c r="H1075" s="96"/>
      <c r="I1075" s="66"/>
      <c r="J1075" s="66"/>
      <c r="K1075" s="66"/>
      <c r="L1075" s="96"/>
      <c r="R1075" s="66"/>
      <c r="S1075" s="66"/>
      <c r="T1075" s="66"/>
      <c r="U1075" s="66"/>
      <c r="V1075" s="66"/>
      <c r="W1075" s="66"/>
      <c r="X1075" s="66"/>
      <c r="Y1075" s="66"/>
    </row>
    <row r="1076" spans="5:25" x14ac:dyDescent="0.2">
      <c r="E1076" s="66"/>
      <c r="F1076" s="96"/>
      <c r="G1076" s="66"/>
      <c r="H1076" s="96"/>
      <c r="I1076" s="66"/>
      <c r="J1076" s="66"/>
      <c r="K1076" s="66"/>
      <c r="L1076" s="96"/>
      <c r="R1076" s="66"/>
      <c r="S1076" s="66"/>
      <c r="T1076" s="66"/>
      <c r="U1076" s="66"/>
      <c r="V1076" s="66"/>
      <c r="W1076" s="66"/>
      <c r="X1076" s="66"/>
      <c r="Y1076" s="66"/>
    </row>
    <row r="1077" spans="5:25" x14ac:dyDescent="0.2">
      <c r="E1077" s="66"/>
      <c r="F1077" s="96"/>
      <c r="G1077" s="66"/>
      <c r="H1077" s="96"/>
      <c r="I1077" s="66"/>
      <c r="J1077" s="66"/>
      <c r="K1077" s="66"/>
      <c r="L1077" s="96"/>
      <c r="R1077" s="66"/>
      <c r="S1077" s="66"/>
      <c r="T1077" s="66"/>
      <c r="U1077" s="66"/>
      <c r="V1077" s="66"/>
      <c r="W1077" s="66"/>
      <c r="X1077" s="66"/>
      <c r="Y1077" s="66"/>
    </row>
    <row r="1078" spans="5:25" x14ac:dyDescent="0.2">
      <c r="F1078" s="96"/>
      <c r="H1078" s="96"/>
      <c r="L1078" s="96"/>
    </row>
    <row r="1079" spans="5:25" x14ac:dyDescent="0.2">
      <c r="F1079" s="96"/>
      <c r="H1079" s="96"/>
      <c r="L1079" s="96"/>
    </row>
    <row r="1080" spans="5:25" x14ac:dyDescent="0.2">
      <c r="F1080" s="96"/>
      <c r="H1080" s="96"/>
      <c r="L1080" s="96"/>
    </row>
    <row r="1081" spans="5:25" x14ac:dyDescent="0.2">
      <c r="F1081" s="96"/>
      <c r="H1081" s="96"/>
      <c r="L1081" s="96"/>
    </row>
    <row r="1082" spans="5:25" x14ac:dyDescent="0.2">
      <c r="F1082" s="96"/>
      <c r="H1082" s="96"/>
      <c r="L1082" s="96"/>
    </row>
    <row r="1083" spans="5:25" x14ac:dyDescent="0.2">
      <c r="F1083" s="96"/>
      <c r="H1083" s="96"/>
      <c r="L1083" s="96"/>
    </row>
    <row r="1084" spans="5:25" x14ac:dyDescent="0.2">
      <c r="F1084" s="96"/>
      <c r="H1084" s="96"/>
      <c r="L1084" s="96"/>
    </row>
    <row r="1085" spans="5:25" x14ac:dyDescent="0.2">
      <c r="F1085" s="96"/>
      <c r="H1085" s="96"/>
      <c r="L1085" s="96"/>
    </row>
    <row r="1086" spans="5:25" x14ac:dyDescent="0.2">
      <c r="F1086" s="96"/>
      <c r="H1086" s="96"/>
      <c r="L1086" s="96"/>
    </row>
    <row r="1087" spans="5:25" x14ac:dyDescent="0.2">
      <c r="F1087" s="96"/>
      <c r="H1087" s="96"/>
      <c r="L1087" s="96"/>
    </row>
    <row r="1088" spans="5:25" x14ac:dyDescent="0.2">
      <c r="F1088" s="96"/>
      <c r="H1088" s="96"/>
      <c r="L1088" s="96"/>
    </row>
    <row r="1089" spans="6:12" x14ac:dyDescent="0.2">
      <c r="F1089" s="96"/>
      <c r="H1089" s="96"/>
      <c r="L1089" s="96"/>
    </row>
    <row r="1090" spans="6:12" x14ac:dyDescent="0.2">
      <c r="F1090" s="96"/>
      <c r="H1090" s="96"/>
      <c r="L1090" s="96"/>
    </row>
    <row r="1091" spans="6:12" x14ac:dyDescent="0.2">
      <c r="F1091" s="96"/>
      <c r="H1091" s="96"/>
      <c r="L1091" s="96"/>
    </row>
    <row r="1092" spans="6:12" x14ac:dyDescent="0.2">
      <c r="F1092" s="96"/>
      <c r="H1092" s="96"/>
      <c r="L1092" s="96"/>
    </row>
    <row r="1093" spans="6:12" x14ac:dyDescent="0.2">
      <c r="F1093" s="96"/>
      <c r="H1093" s="96"/>
      <c r="L1093" s="96"/>
    </row>
    <row r="1094" spans="6:12" x14ac:dyDescent="0.2">
      <c r="F1094" s="96"/>
      <c r="H1094" s="96"/>
      <c r="L1094" s="96"/>
    </row>
    <row r="1095" spans="6:12" x14ac:dyDescent="0.2">
      <c r="F1095" s="96"/>
      <c r="H1095" s="96"/>
      <c r="L1095" s="96"/>
    </row>
    <row r="1096" spans="6:12" x14ac:dyDescent="0.2">
      <c r="F1096" s="96"/>
      <c r="H1096" s="96"/>
      <c r="L1096" s="96"/>
    </row>
    <row r="1097" spans="6:12" x14ac:dyDescent="0.2">
      <c r="F1097" s="96"/>
      <c r="H1097" s="96"/>
      <c r="L1097" s="96"/>
    </row>
    <row r="1098" spans="6:12" x14ac:dyDescent="0.2">
      <c r="F1098" s="96"/>
      <c r="H1098" s="96"/>
      <c r="L1098" s="96"/>
    </row>
    <row r="1099" spans="6:12" x14ac:dyDescent="0.2">
      <c r="F1099" s="96"/>
      <c r="H1099" s="96"/>
      <c r="L1099" s="96"/>
    </row>
    <row r="1100" spans="6:12" x14ac:dyDescent="0.2">
      <c r="F1100" s="96"/>
      <c r="H1100" s="96"/>
      <c r="L1100" s="96"/>
    </row>
    <row r="1101" spans="6:12" x14ac:dyDescent="0.2">
      <c r="F1101" s="96"/>
      <c r="H1101" s="96"/>
      <c r="L1101" s="96"/>
    </row>
    <row r="1102" spans="6:12" x14ac:dyDescent="0.2">
      <c r="F1102" s="96"/>
      <c r="H1102" s="96"/>
      <c r="L1102" s="96"/>
    </row>
    <row r="1103" spans="6:12" x14ac:dyDescent="0.2">
      <c r="F1103" s="96"/>
      <c r="H1103" s="96"/>
      <c r="L1103" s="96"/>
    </row>
    <row r="1104" spans="6:12" x14ac:dyDescent="0.2">
      <c r="F1104" s="96"/>
      <c r="H1104" s="96"/>
      <c r="L1104" s="96"/>
    </row>
    <row r="1105" spans="6:12" x14ac:dyDescent="0.2">
      <c r="F1105" s="96"/>
      <c r="H1105" s="96"/>
      <c r="L1105" s="96"/>
    </row>
    <row r="1106" spans="6:12" x14ac:dyDescent="0.2">
      <c r="F1106" s="96"/>
      <c r="H1106" s="96"/>
      <c r="L1106" s="96"/>
    </row>
    <row r="1107" spans="6:12" x14ac:dyDescent="0.2">
      <c r="F1107" s="96"/>
      <c r="H1107" s="96"/>
      <c r="L1107" s="96"/>
    </row>
    <row r="1108" spans="6:12" x14ac:dyDescent="0.2">
      <c r="F1108" s="96"/>
      <c r="H1108" s="96"/>
      <c r="L1108" s="96"/>
    </row>
    <row r="1109" spans="6:12" x14ac:dyDescent="0.2">
      <c r="F1109" s="96"/>
      <c r="H1109" s="96"/>
      <c r="L1109" s="96"/>
    </row>
    <row r="1110" spans="6:12" x14ac:dyDescent="0.2">
      <c r="F1110" s="96"/>
      <c r="H1110" s="96"/>
      <c r="L1110" s="96"/>
    </row>
    <row r="1111" spans="6:12" x14ac:dyDescent="0.2">
      <c r="F1111" s="96"/>
      <c r="H1111" s="96"/>
      <c r="L1111" s="96"/>
    </row>
    <row r="1112" spans="6:12" x14ac:dyDescent="0.2">
      <c r="F1112" s="96"/>
      <c r="H1112" s="96"/>
      <c r="L1112" s="96"/>
    </row>
    <row r="1113" spans="6:12" x14ac:dyDescent="0.2">
      <c r="F1113" s="96"/>
      <c r="H1113" s="96"/>
      <c r="L1113" s="96"/>
    </row>
    <row r="1114" spans="6:12" x14ac:dyDescent="0.2">
      <c r="F1114" s="96"/>
      <c r="H1114" s="96"/>
      <c r="L1114" s="96"/>
    </row>
    <row r="1115" spans="6:12" x14ac:dyDescent="0.2">
      <c r="F1115" s="96"/>
      <c r="H1115" s="96"/>
      <c r="L1115" s="96"/>
    </row>
    <row r="1116" spans="6:12" x14ac:dyDescent="0.2">
      <c r="F1116" s="96"/>
      <c r="H1116" s="96"/>
      <c r="L1116" s="96"/>
    </row>
    <row r="1117" spans="6:12" x14ac:dyDescent="0.2">
      <c r="F1117" s="96"/>
      <c r="H1117" s="96"/>
      <c r="L1117" s="96"/>
    </row>
    <row r="1118" spans="6:12" x14ac:dyDescent="0.2">
      <c r="F1118" s="96"/>
      <c r="H1118" s="96"/>
      <c r="L1118" s="96"/>
    </row>
    <row r="1119" spans="6:12" x14ac:dyDescent="0.2">
      <c r="F1119" s="96"/>
      <c r="H1119" s="96"/>
      <c r="L1119" s="96"/>
    </row>
    <row r="1120" spans="6:12" x14ac:dyDescent="0.2">
      <c r="F1120" s="96"/>
      <c r="H1120" s="96"/>
      <c r="L1120" s="96"/>
    </row>
    <row r="1121" spans="6:12" x14ac:dyDescent="0.2">
      <c r="F1121" s="96"/>
      <c r="H1121" s="96"/>
      <c r="L1121" s="96"/>
    </row>
    <row r="1122" spans="6:12" x14ac:dyDescent="0.2">
      <c r="F1122" s="96"/>
      <c r="H1122" s="96"/>
      <c r="L1122" s="96"/>
    </row>
    <row r="1123" spans="6:12" x14ac:dyDescent="0.2">
      <c r="F1123" s="96"/>
      <c r="H1123" s="96"/>
      <c r="L1123" s="96"/>
    </row>
    <row r="1124" spans="6:12" x14ac:dyDescent="0.2">
      <c r="F1124" s="96"/>
      <c r="H1124" s="96"/>
      <c r="L1124" s="96"/>
    </row>
    <row r="1125" spans="6:12" x14ac:dyDescent="0.2">
      <c r="F1125" s="96"/>
      <c r="H1125" s="96"/>
      <c r="L1125" s="96"/>
    </row>
    <row r="1126" spans="6:12" x14ac:dyDescent="0.2">
      <c r="F1126" s="96"/>
      <c r="H1126" s="96"/>
      <c r="L1126" s="96"/>
    </row>
    <row r="1127" spans="6:12" x14ac:dyDescent="0.2">
      <c r="F1127" s="96"/>
      <c r="H1127" s="96"/>
      <c r="L1127" s="96"/>
    </row>
    <row r="1128" spans="6:12" x14ac:dyDescent="0.2">
      <c r="F1128" s="96"/>
      <c r="H1128" s="96"/>
      <c r="L1128" s="96"/>
    </row>
    <row r="1129" spans="6:12" x14ac:dyDescent="0.2">
      <c r="F1129" s="96"/>
      <c r="H1129" s="96"/>
      <c r="L1129" s="96"/>
    </row>
    <row r="1130" spans="6:12" x14ac:dyDescent="0.2">
      <c r="F1130" s="96"/>
      <c r="H1130" s="96"/>
      <c r="L1130" s="96"/>
    </row>
    <row r="1131" spans="6:12" x14ac:dyDescent="0.2">
      <c r="F1131" s="96"/>
      <c r="H1131" s="96"/>
      <c r="L1131" s="96"/>
    </row>
    <row r="1132" spans="6:12" x14ac:dyDescent="0.2">
      <c r="F1132" s="96"/>
      <c r="H1132" s="96"/>
      <c r="L1132" s="96"/>
    </row>
    <row r="1133" spans="6:12" x14ac:dyDescent="0.2">
      <c r="F1133" s="96"/>
      <c r="H1133" s="96"/>
      <c r="L1133" s="96"/>
    </row>
    <row r="1134" spans="6:12" x14ac:dyDescent="0.2">
      <c r="F1134" s="96"/>
      <c r="H1134" s="96"/>
      <c r="L1134" s="96"/>
    </row>
    <row r="1135" spans="6:12" x14ac:dyDescent="0.2">
      <c r="F1135" s="96"/>
      <c r="H1135" s="96"/>
      <c r="L1135" s="96"/>
    </row>
    <row r="1136" spans="6:12" x14ac:dyDescent="0.2">
      <c r="F1136" s="96"/>
      <c r="H1136" s="96"/>
      <c r="L1136" s="96"/>
    </row>
    <row r="1137" spans="6:12" x14ac:dyDescent="0.2">
      <c r="F1137" s="96"/>
      <c r="H1137" s="96"/>
      <c r="L1137" s="96"/>
    </row>
    <row r="1138" spans="6:12" x14ac:dyDescent="0.2">
      <c r="F1138" s="96"/>
      <c r="H1138" s="96"/>
      <c r="L1138" s="96"/>
    </row>
    <row r="1139" spans="6:12" x14ac:dyDescent="0.2">
      <c r="F1139" s="96"/>
      <c r="H1139" s="96"/>
      <c r="L1139" s="96"/>
    </row>
    <row r="1140" spans="6:12" x14ac:dyDescent="0.2">
      <c r="F1140" s="96"/>
      <c r="H1140" s="96"/>
      <c r="L1140" s="96"/>
    </row>
    <row r="1141" spans="6:12" x14ac:dyDescent="0.2">
      <c r="F1141" s="96"/>
      <c r="H1141" s="96"/>
      <c r="L1141" s="96"/>
    </row>
    <row r="1142" spans="6:12" x14ac:dyDescent="0.2">
      <c r="F1142" s="96"/>
      <c r="H1142" s="96"/>
      <c r="L1142" s="96"/>
    </row>
    <row r="1143" spans="6:12" x14ac:dyDescent="0.2">
      <c r="F1143" s="96"/>
      <c r="H1143" s="96"/>
      <c r="L1143" s="96"/>
    </row>
    <row r="1144" spans="6:12" x14ac:dyDescent="0.2">
      <c r="F1144" s="96"/>
      <c r="H1144" s="96"/>
      <c r="L1144" s="96"/>
    </row>
    <row r="1145" spans="6:12" x14ac:dyDescent="0.2">
      <c r="F1145" s="96"/>
      <c r="H1145" s="96"/>
      <c r="L1145" s="96"/>
    </row>
    <row r="1146" spans="6:12" x14ac:dyDescent="0.2">
      <c r="F1146" s="96"/>
      <c r="H1146" s="96"/>
      <c r="L1146" s="96"/>
    </row>
    <row r="1147" spans="6:12" x14ac:dyDescent="0.2">
      <c r="F1147" s="96"/>
      <c r="H1147" s="96"/>
      <c r="L1147" s="96"/>
    </row>
    <row r="1148" spans="6:12" x14ac:dyDescent="0.2">
      <c r="F1148" s="96"/>
      <c r="H1148" s="96"/>
      <c r="L1148" s="96"/>
    </row>
    <row r="1149" spans="6:12" x14ac:dyDescent="0.2">
      <c r="F1149" s="96"/>
      <c r="H1149" s="96"/>
      <c r="L1149" s="96"/>
    </row>
    <row r="1150" spans="6:12" x14ac:dyDescent="0.2">
      <c r="F1150" s="96"/>
      <c r="H1150" s="96"/>
      <c r="L1150" s="96"/>
    </row>
    <row r="1151" spans="6:12" x14ac:dyDescent="0.2">
      <c r="F1151" s="96"/>
      <c r="H1151" s="96"/>
      <c r="L1151" s="96"/>
    </row>
    <row r="1152" spans="6:12" x14ac:dyDescent="0.2">
      <c r="F1152" s="96"/>
      <c r="H1152" s="96"/>
      <c r="L1152" s="96"/>
    </row>
    <row r="1153" spans="6:12" x14ac:dyDescent="0.2">
      <c r="F1153" s="96"/>
      <c r="H1153" s="96"/>
      <c r="L1153" s="96"/>
    </row>
    <row r="1154" spans="6:12" x14ac:dyDescent="0.2">
      <c r="F1154" s="96"/>
      <c r="H1154" s="96"/>
      <c r="L1154" s="96"/>
    </row>
    <row r="1155" spans="6:12" x14ac:dyDescent="0.2">
      <c r="F1155" s="96"/>
      <c r="H1155" s="96"/>
      <c r="L1155" s="96"/>
    </row>
    <row r="1156" spans="6:12" x14ac:dyDescent="0.2">
      <c r="F1156" s="96"/>
      <c r="H1156" s="96"/>
      <c r="L1156" s="96"/>
    </row>
    <row r="1157" spans="6:12" x14ac:dyDescent="0.2">
      <c r="F1157" s="96"/>
      <c r="H1157" s="96"/>
      <c r="L1157" s="96"/>
    </row>
    <row r="1158" spans="6:12" x14ac:dyDescent="0.2">
      <c r="F1158" s="96"/>
      <c r="H1158" s="96"/>
      <c r="L1158" s="96"/>
    </row>
    <row r="1159" spans="6:12" x14ac:dyDescent="0.2">
      <c r="F1159" s="96"/>
      <c r="H1159" s="96"/>
      <c r="L1159" s="96"/>
    </row>
    <row r="1160" spans="6:12" x14ac:dyDescent="0.2">
      <c r="F1160" s="96"/>
      <c r="H1160" s="96"/>
      <c r="L1160" s="96"/>
    </row>
    <row r="1161" spans="6:12" x14ac:dyDescent="0.2">
      <c r="F1161" s="96"/>
      <c r="H1161" s="96"/>
      <c r="L1161" s="96"/>
    </row>
    <row r="1162" spans="6:12" x14ac:dyDescent="0.2">
      <c r="F1162" s="96"/>
      <c r="H1162" s="96"/>
      <c r="L1162" s="96"/>
    </row>
    <row r="1163" spans="6:12" x14ac:dyDescent="0.2">
      <c r="F1163" s="96"/>
      <c r="H1163" s="96"/>
      <c r="L1163" s="96"/>
    </row>
    <row r="1164" spans="6:12" x14ac:dyDescent="0.2">
      <c r="F1164" s="96"/>
      <c r="H1164" s="96"/>
      <c r="L1164" s="96"/>
    </row>
    <row r="1165" spans="6:12" x14ac:dyDescent="0.2">
      <c r="F1165" s="96"/>
      <c r="H1165" s="96"/>
      <c r="L1165" s="96"/>
    </row>
    <row r="1166" spans="6:12" x14ac:dyDescent="0.2">
      <c r="F1166" s="96"/>
      <c r="H1166" s="96"/>
      <c r="L1166" s="96"/>
    </row>
    <row r="1167" spans="6:12" x14ac:dyDescent="0.2">
      <c r="F1167" s="96"/>
      <c r="H1167" s="96"/>
      <c r="L1167" s="96"/>
    </row>
    <row r="1168" spans="6:12" x14ac:dyDescent="0.2">
      <c r="F1168" s="96"/>
      <c r="H1168" s="96"/>
      <c r="L1168" s="96"/>
    </row>
    <row r="1169" spans="6:12" x14ac:dyDescent="0.2">
      <c r="F1169" s="96"/>
      <c r="H1169" s="96"/>
      <c r="L1169" s="96"/>
    </row>
    <row r="1170" spans="6:12" x14ac:dyDescent="0.2">
      <c r="F1170" s="96"/>
      <c r="H1170" s="96"/>
      <c r="L1170" s="96"/>
    </row>
    <row r="1171" spans="6:12" x14ac:dyDescent="0.2">
      <c r="F1171" s="96"/>
      <c r="H1171" s="96"/>
      <c r="L1171" s="96"/>
    </row>
    <row r="1172" spans="6:12" x14ac:dyDescent="0.2">
      <c r="F1172" s="96"/>
      <c r="H1172" s="96"/>
      <c r="L1172" s="96"/>
    </row>
    <row r="1173" spans="6:12" x14ac:dyDescent="0.2">
      <c r="F1173" s="96"/>
      <c r="H1173" s="96"/>
      <c r="L1173" s="96"/>
    </row>
    <row r="1174" spans="6:12" x14ac:dyDescent="0.2">
      <c r="F1174" s="96"/>
      <c r="H1174" s="96"/>
      <c r="L1174" s="96"/>
    </row>
    <row r="1175" spans="6:12" x14ac:dyDescent="0.2">
      <c r="F1175" s="96"/>
      <c r="H1175" s="96"/>
      <c r="L1175" s="96"/>
    </row>
    <row r="1176" spans="6:12" x14ac:dyDescent="0.2">
      <c r="F1176" s="96"/>
      <c r="H1176" s="96"/>
      <c r="L1176" s="96"/>
    </row>
    <row r="1177" spans="6:12" x14ac:dyDescent="0.2">
      <c r="F1177" s="96"/>
      <c r="H1177" s="96"/>
      <c r="L1177" s="96"/>
    </row>
    <row r="1178" spans="6:12" x14ac:dyDescent="0.2">
      <c r="F1178" s="96"/>
      <c r="H1178" s="96"/>
      <c r="L1178" s="96"/>
    </row>
    <row r="1179" spans="6:12" x14ac:dyDescent="0.2">
      <c r="F1179" s="96"/>
      <c r="H1179" s="96"/>
      <c r="L1179" s="96"/>
    </row>
    <row r="1180" spans="6:12" x14ac:dyDescent="0.2">
      <c r="F1180" s="96"/>
      <c r="H1180" s="96"/>
      <c r="L1180" s="96"/>
    </row>
    <row r="1181" spans="6:12" x14ac:dyDescent="0.2">
      <c r="F1181" s="96"/>
      <c r="H1181" s="96"/>
      <c r="L1181" s="96"/>
    </row>
    <row r="1182" spans="6:12" x14ac:dyDescent="0.2">
      <c r="F1182" s="96"/>
      <c r="H1182" s="96"/>
      <c r="L1182" s="96"/>
    </row>
    <row r="1183" spans="6:12" x14ac:dyDescent="0.2">
      <c r="F1183" s="96"/>
      <c r="H1183" s="96"/>
      <c r="L1183" s="96"/>
    </row>
    <row r="1184" spans="6:12" x14ac:dyDescent="0.2">
      <c r="F1184" s="96"/>
      <c r="H1184" s="96"/>
      <c r="L1184" s="96"/>
    </row>
    <row r="1185" spans="6:12" x14ac:dyDescent="0.2">
      <c r="F1185" s="96"/>
      <c r="H1185" s="96"/>
      <c r="L1185" s="96"/>
    </row>
    <row r="1186" spans="6:12" x14ac:dyDescent="0.2">
      <c r="F1186" s="96"/>
      <c r="H1186" s="96"/>
      <c r="L1186" s="96"/>
    </row>
    <row r="1187" spans="6:12" x14ac:dyDescent="0.2">
      <c r="F1187" s="96"/>
      <c r="H1187" s="96"/>
      <c r="L1187" s="96"/>
    </row>
    <row r="1188" spans="6:12" x14ac:dyDescent="0.2">
      <c r="F1188" s="96"/>
      <c r="H1188" s="96"/>
      <c r="L1188" s="96"/>
    </row>
    <row r="1189" spans="6:12" x14ac:dyDescent="0.2">
      <c r="F1189" s="96"/>
      <c r="H1189" s="96"/>
      <c r="L1189" s="96"/>
    </row>
    <row r="1190" spans="6:12" x14ac:dyDescent="0.2">
      <c r="F1190" s="96"/>
      <c r="H1190" s="96"/>
      <c r="L1190" s="96"/>
    </row>
    <row r="1191" spans="6:12" x14ac:dyDescent="0.2">
      <c r="F1191" s="96"/>
      <c r="H1191" s="96"/>
      <c r="L1191" s="96"/>
    </row>
    <row r="1192" spans="6:12" x14ac:dyDescent="0.2">
      <c r="F1192" s="96"/>
      <c r="H1192" s="96"/>
      <c r="L1192" s="96"/>
    </row>
    <row r="1193" spans="6:12" x14ac:dyDescent="0.2">
      <c r="F1193" s="96"/>
      <c r="H1193" s="96"/>
      <c r="L1193" s="96"/>
    </row>
    <row r="1194" spans="6:12" x14ac:dyDescent="0.2">
      <c r="F1194" s="96"/>
      <c r="H1194" s="96"/>
      <c r="L1194" s="96"/>
    </row>
    <row r="1195" spans="6:12" x14ac:dyDescent="0.2">
      <c r="F1195" s="96"/>
      <c r="H1195" s="96"/>
      <c r="L1195" s="96"/>
    </row>
    <row r="1196" spans="6:12" x14ac:dyDescent="0.2">
      <c r="F1196" s="96"/>
      <c r="H1196" s="96"/>
      <c r="L1196" s="96"/>
    </row>
    <row r="1197" spans="6:12" x14ac:dyDescent="0.2">
      <c r="F1197" s="96"/>
      <c r="H1197" s="96"/>
      <c r="L1197" s="96"/>
    </row>
    <row r="1198" spans="6:12" x14ac:dyDescent="0.2">
      <c r="F1198" s="96"/>
      <c r="H1198" s="96"/>
      <c r="L1198" s="96"/>
    </row>
    <row r="1199" spans="6:12" x14ac:dyDescent="0.2">
      <c r="F1199" s="96"/>
      <c r="H1199" s="96"/>
      <c r="L1199" s="96"/>
    </row>
    <row r="1200" spans="6:12" x14ac:dyDescent="0.2">
      <c r="F1200" s="96"/>
      <c r="H1200" s="96"/>
      <c r="L1200" s="96"/>
    </row>
    <row r="1201" spans="6:12" x14ac:dyDescent="0.2">
      <c r="F1201" s="96"/>
      <c r="H1201" s="96"/>
      <c r="L1201" s="96"/>
    </row>
    <row r="1202" spans="6:12" x14ac:dyDescent="0.2">
      <c r="F1202" s="96"/>
      <c r="H1202" s="96"/>
      <c r="L1202" s="96"/>
    </row>
    <row r="1203" spans="6:12" x14ac:dyDescent="0.2">
      <c r="F1203" s="96"/>
      <c r="H1203" s="96"/>
      <c r="L1203" s="96"/>
    </row>
    <row r="1204" spans="6:12" x14ac:dyDescent="0.2">
      <c r="F1204" s="96"/>
      <c r="H1204" s="96"/>
      <c r="L1204" s="96"/>
    </row>
    <row r="1205" spans="6:12" x14ac:dyDescent="0.2">
      <c r="F1205" s="96"/>
      <c r="H1205" s="96"/>
      <c r="L1205" s="96"/>
    </row>
    <row r="1206" spans="6:12" x14ac:dyDescent="0.2">
      <c r="F1206" s="96"/>
      <c r="H1206" s="96"/>
      <c r="L1206" s="96"/>
    </row>
    <row r="1207" spans="6:12" x14ac:dyDescent="0.2">
      <c r="F1207" s="96"/>
      <c r="H1207" s="96"/>
      <c r="L1207" s="96"/>
    </row>
    <row r="1208" spans="6:12" x14ac:dyDescent="0.2">
      <c r="F1208" s="96"/>
      <c r="H1208" s="96"/>
      <c r="L1208" s="96"/>
    </row>
    <row r="1209" spans="6:12" x14ac:dyDescent="0.2">
      <c r="F1209" s="96"/>
      <c r="H1209" s="96"/>
      <c r="L1209" s="96"/>
    </row>
    <row r="1210" spans="6:12" x14ac:dyDescent="0.2">
      <c r="F1210" s="96"/>
      <c r="H1210" s="96"/>
      <c r="L1210" s="96"/>
    </row>
    <row r="1211" spans="6:12" x14ac:dyDescent="0.2">
      <c r="F1211" s="96"/>
      <c r="H1211" s="96"/>
      <c r="L1211" s="96"/>
    </row>
    <row r="1212" spans="6:12" x14ac:dyDescent="0.2">
      <c r="F1212" s="96"/>
      <c r="H1212" s="96"/>
      <c r="L1212" s="96"/>
    </row>
    <row r="1213" spans="6:12" x14ac:dyDescent="0.2">
      <c r="F1213" s="96"/>
      <c r="H1213" s="96"/>
      <c r="L1213" s="96"/>
    </row>
    <row r="1214" spans="6:12" x14ac:dyDescent="0.2">
      <c r="F1214" s="96"/>
      <c r="H1214" s="96"/>
      <c r="L1214" s="96"/>
    </row>
    <row r="1215" spans="6:12" x14ac:dyDescent="0.2">
      <c r="F1215" s="96"/>
      <c r="H1215" s="96"/>
      <c r="L1215" s="96"/>
    </row>
    <row r="1216" spans="6:12" x14ac:dyDescent="0.2">
      <c r="F1216" s="96"/>
      <c r="H1216" s="96"/>
      <c r="L1216" s="96"/>
    </row>
    <row r="1217" spans="6:12" x14ac:dyDescent="0.2">
      <c r="F1217" s="96"/>
      <c r="H1217" s="96"/>
      <c r="L1217" s="96"/>
    </row>
    <row r="1218" spans="6:12" x14ac:dyDescent="0.2">
      <c r="F1218" s="96"/>
      <c r="H1218" s="96"/>
      <c r="L1218" s="96"/>
    </row>
    <row r="1219" spans="6:12" x14ac:dyDescent="0.2">
      <c r="F1219" s="96"/>
      <c r="H1219" s="96"/>
      <c r="L1219" s="96"/>
    </row>
    <row r="1220" spans="6:12" x14ac:dyDescent="0.2">
      <c r="F1220" s="96"/>
      <c r="H1220" s="96"/>
      <c r="L1220" s="96"/>
    </row>
    <row r="1221" spans="6:12" x14ac:dyDescent="0.2">
      <c r="F1221" s="96"/>
      <c r="H1221" s="96"/>
      <c r="L1221" s="96"/>
    </row>
    <row r="1222" spans="6:12" x14ac:dyDescent="0.2">
      <c r="F1222" s="96"/>
      <c r="H1222" s="96"/>
      <c r="L1222" s="96"/>
    </row>
    <row r="1223" spans="6:12" x14ac:dyDescent="0.2">
      <c r="F1223" s="96"/>
      <c r="H1223" s="96"/>
      <c r="L1223" s="96"/>
    </row>
    <row r="1224" spans="6:12" x14ac:dyDescent="0.2">
      <c r="F1224" s="96"/>
      <c r="H1224" s="96"/>
      <c r="L1224" s="96"/>
    </row>
    <row r="1225" spans="6:12" x14ac:dyDescent="0.2">
      <c r="F1225" s="96"/>
      <c r="H1225" s="96"/>
      <c r="L1225" s="96"/>
    </row>
    <row r="1226" spans="6:12" x14ac:dyDescent="0.2">
      <c r="F1226" s="96"/>
      <c r="H1226" s="96"/>
      <c r="L1226" s="96"/>
    </row>
    <row r="1227" spans="6:12" x14ac:dyDescent="0.2">
      <c r="F1227" s="96"/>
      <c r="H1227" s="96"/>
      <c r="L1227" s="96"/>
    </row>
    <row r="1228" spans="6:12" x14ac:dyDescent="0.2">
      <c r="F1228" s="96"/>
      <c r="H1228" s="96"/>
      <c r="L1228" s="96"/>
    </row>
    <row r="1229" spans="6:12" x14ac:dyDescent="0.2">
      <c r="F1229" s="96"/>
      <c r="H1229" s="96"/>
      <c r="L1229" s="96"/>
    </row>
    <row r="1230" spans="6:12" x14ac:dyDescent="0.2">
      <c r="F1230" s="96"/>
      <c r="H1230" s="96"/>
      <c r="L1230" s="96"/>
    </row>
    <row r="1231" spans="6:12" x14ac:dyDescent="0.2">
      <c r="F1231" s="96"/>
      <c r="H1231" s="96"/>
      <c r="L1231" s="96"/>
    </row>
    <row r="1232" spans="6:12" x14ac:dyDescent="0.2">
      <c r="F1232" s="96"/>
      <c r="H1232" s="96"/>
      <c r="L1232" s="96"/>
    </row>
    <row r="1233" spans="6:12" x14ac:dyDescent="0.2">
      <c r="F1233" s="96"/>
      <c r="H1233" s="96"/>
      <c r="L1233" s="96"/>
    </row>
    <row r="1234" spans="6:12" x14ac:dyDescent="0.2">
      <c r="F1234" s="96"/>
      <c r="H1234" s="96"/>
      <c r="L1234" s="96"/>
    </row>
    <row r="1235" spans="6:12" x14ac:dyDescent="0.2">
      <c r="F1235" s="96"/>
      <c r="H1235" s="96"/>
      <c r="L1235" s="96"/>
    </row>
    <row r="1236" spans="6:12" x14ac:dyDescent="0.2">
      <c r="F1236" s="96"/>
      <c r="H1236" s="96"/>
      <c r="L1236" s="96"/>
    </row>
    <row r="1237" spans="6:12" x14ac:dyDescent="0.2">
      <c r="F1237" s="96"/>
      <c r="H1237" s="96"/>
      <c r="L1237" s="96"/>
    </row>
    <row r="1238" spans="6:12" x14ac:dyDescent="0.2">
      <c r="F1238" s="96"/>
      <c r="H1238" s="96"/>
      <c r="L1238" s="96"/>
    </row>
    <row r="1239" spans="6:12" x14ac:dyDescent="0.2">
      <c r="F1239" s="96"/>
      <c r="H1239" s="96"/>
      <c r="L1239" s="96"/>
    </row>
    <row r="1240" spans="6:12" x14ac:dyDescent="0.2">
      <c r="F1240" s="96"/>
      <c r="H1240" s="96"/>
      <c r="L1240" s="96"/>
    </row>
    <row r="1241" spans="6:12" x14ac:dyDescent="0.2">
      <c r="F1241" s="96"/>
      <c r="H1241" s="96"/>
      <c r="L1241" s="96"/>
    </row>
    <row r="1242" spans="6:12" x14ac:dyDescent="0.2">
      <c r="F1242" s="96"/>
      <c r="H1242" s="96"/>
      <c r="L1242" s="96"/>
    </row>
    <row r="1243" spans="6:12" x14ac:dyDescent="0.2">
      <c r="F1243" s="96"/>
      <c r="H1243" s="96"/>
      <c r="L1243" s="96"/>
    </row>
    <row r="1244" spans="6:12" x14ac:dyDescent="0.2">
      <c r="F1244" s="96"/>
      <c r="H1244" s="96"/>
      <c r="L1244" s="96"/>
    </row>
    <row r="1245" spans="6:12" x14ac:dyDescent="0.2">
      <c r="F1245" s="96"/>
      <c r="H1245" s="96"/>
      <c r="L1245" s="96"/>
    </row>
    <row r="1246" spans="6:12" x14ac:dyDescent="0.2">
      <c r="F1246" s="96"/>
      <c r="H1246" s="96"/>
      <c r="L1246" s="96"/>
    </row>
    <row r="1247" spans="6:12" x14ac:dyDescent="0.2">
      <c r="F1247" s="96"/>
      <c r="H1247" s="96"/>
      <c r="L1247" s="96"/>
    </row>
    <row r="1248" spans="6:12" x14ac:dyDescent="0.2">
      <c r="F1248" s="96"/>
      <c r="H1248" s="96"/>
      <c r="L1248" s="96"/>
    </row>
    <row r="1249" spans="6:12" x14ac:dyDescent="0.2">
      <c r="F1249" s="96"/>
      <c r="H1249" s="96"/>
      <c r="L1249" s="96"/>
    </row>
    <row r="1250" spans="6:12" x14ac:dyDescent="0.2">
      <c r="F1250" s="96"/>
      <c r="H1250" s="96"/>
      <c r="L1250" s="96"/>
    </row>
    <row r="1251" spans="6:12" x14ac:dyDescent="0.2">
      <c r="F1251" s="96"/>
      <c r="H1251" s="96"/>
      <c r="L1251" s="96"/>
    </row>
    <row r="1252" spans="6:12" x14ac:dyDescent="0.2">
      <c r="F1252" s="96"/>
      <c r="H1252" s="96"/>
      <c r="L1252" s="96"/>
    </row>
    <row r="1253" spans="6:12" x14ac:dyDescent="0.2">
      <c r="F1253" s="96"/>
      <c r="H1253" s="96"/>
      <c r="L1253" s="96"/>
    </row>
    <row r="1254" spans="6:12" x14ac:dyDescent="0.2">
      <c r="F1254" s="96"/>
      <c r="H1254" s="96"/>
      <c r="L1254" s="96"/>
    </row>
    <row r="1255" spans="6:12" x14ac:dyDescent="0.2">
      <c r="F1255" s="96"/>
      <c r="H1255" s="96"/>
      <c r="L1255" s="96"/>
    </row>
    <row r="1256" spans="6:12" x14ac:dyDescent="0.2">
      <c r="F1256" s="96"/>
      <c r="H1256" s="96"/>
      <c r="L1256" s="96"/>
    </row>
    <row r="1257" spans="6:12" x14ac:dyDescent="0.2">
      <c r="F1257" s="96"/>
      <c r="H1257" s="96"/>
      <c r="L1257" s="96"/>
    </row>
    <row r="1258" spans="6:12" x14ac:dyDescent="0.2">
      <c r="F1258" s="96"/>
      <c r="H1258" s="96"/>
      <c r="L1258" s="96"/>
    </row>
    <row r="1259" spans="6:12" x14ac:dyDescent="0.2">
      <c r="F1259" s="96"/>
      <c r="H1259" s="96"/>
      <c r="L1259" s="96"/>
    </row>
    <row r="1260" spans="6:12" x14ac:dyDescent="0.2">
      <c r="F1260" s="96"/>
      <c r="H1260" s="96"/>
      <c r="L1260" s="96"/>
    </row>
    <row r="1261" spans="6:12" x14ac:dyDescent="0.2">
      <c r="F1261" s="96"/>
      <c r="H1261" s="96"/>
      <c r="L1261" s="96"/>
    </row>
    <row r="1262" spans="6:12" x14ac:dyDescent="0.2">
      <c r="F1262" s="96"/>
      <c r="H1262" s="96"/>
      <c r="L1262" s="96"/>
    </row>
    <row r="1263" spans="6:12" x14ac:dyDescent="0.2">
      <c r="F1263" s="96"/>
      <c r="H1263" s="96"/>
      <c r="L1263" s="96"/>
    </row>
    <row r="1264" spans="6:12" x14ac:dyDescent="0.2">
      <c r="F1264" s="96"/>
      <c r="H1264" s="96"/>
      <c r="L1264" s="96"/>
    </row>
    <row r="1265" spans="6:12" x14ac:dyDescent="0.2">
      <c r="F1265" s="96"/>
      <c r="H1265" s="96"/>
      <c r="L1265" s="96"/>
    </row>
    <row r="1266" spans="6:12" x14ac:dyDescent="0.2">
      <c r="F1266" s="96"/>
      <c r="H1266" s="96"/>
      <c r="L1266" s="96"/>
    </row>
    <row r="1267" spans="6:12" x14ac:dyDescent="0.2">
      <c r="F1267" s="96"/>
      <c r="H1267" s="96"/>
      <c r="L1267" s="96"/>
    </row>
    <row r="1268" spans="6:12" x14ac:dyDescent="0.2">
      <c r="F1268" s="96"/>
      <c r="H1268" s="96"/>
      <c r="L1268" s="96"/>
    </row>
    <row r="1269" spans="6:12" x14ac:dyDescent="0.2">
      <c r="F1269" s="96"/>
      <c r="H1269" s="96"/>
      <c r="L1269" s="96"/>
    </row>
    <row r="1270" spans="6:12" x14ac:dyDescent="0.2">
      <c r="F1270" s="96"/>
      <c r="H1270" s="96"/>
      <c r="L1270" s="96"/>
    </row>
    <row r="1271" spans="6:12" x14ac:dyDescent="0.2">
      <c r="F1271" s="96"/>
      <c r="H1271" s="96"/>
      <c r="L1271" s="96"/>
    </row>
    <row r="1272" spans="6:12" x14ac:dyDescent="0.2">
      <c r="F1272" s="96"/>
      <c r="H1272" s="96"/>
      <c r="L1272" s="96"/>
    </row>
    <row r="1273" spans="6:12" x14ac:dyDescent="0.2">
      <c r="F1273" s="96"/>
      <c r="H1273" s="96"/>
      <c r="L1273" s="96"/>
    </row>
    <row r="1274" spans="6:12" x14ac:dyDescent="0.2">
      <c r="F1274" s="96"/>
      <c r="H1274" s="96"/>
      <c r="L1274" s="96"/>
    </row>
    <row r="1275" spans="6:12" x14ac:dyDescent="0.2">
      <c r="F1275" s="96"/>
      <c r="H1275" s="96"/>
      <c r="L1275" s="96"/>
    </row>
    <row r="1276" spans="6:12" x14ac:dyDescent="0.2">
      <c r="F1276" s="96"/>
      <c r="H1276" s="96"/>
      <c r="L1276" s="96"/>
    </row>
    <row r="1277" spans="6:12" x14ac:dyDescent="0.2">
      <c r="F1277" s="96"/>
      <c r="H1277" s="96"/>
      <c r="L1277" s="96"/>
    </row>
    <row r="1278" spans="6:12" x14ac:dyDescent="0.2">
      <c r="F1278" s="96"/>
      <c r="H1278" s="96"/>
      <c r="L1278" s="96"/>
    </row>
    <row r="1279" spans="6:12" x14ac:dyDescent="0.2">
      <c r="F1279" s="96"/>
      <c r="H1279" s="96"/>
      <c r="L1279" s="96"/>
    </row>
    <row r="1280" spans="6:12" x14ac:dyDescent="0.2">
      <c r="F1280" s="96"/>
      <c r="H1280" s="96"/>
      <c r="L1280" s="96"/>
    </row>
    <row r="1281" spans="6:12" x14ac:dyDescent="0.2">
      <c r="F1281" s="96"/>
      <c r="H1281" s="96"/>
      <c r="L1281" s="96"/>
    </row>
    <row r="1282" spans="6:12" x14ac:dyDescent="0.2">
      <c r="F1282" s="96"/>
      <c r="H1282" s="96"/>
      <c r="L1282" s="96"/>
    </row>
    <row r="1283" spans="6:12" x14ac:dyDescent="0.2">
      <c r="F1283" s="96"/>
      <c r="H1283" s="96"/>
      <c r="L1283" s="96"/>
    </row>
    <row r="1284" spans="6:12" x14ac:dyDescent="0.2">
      <c r="F1284" s="96"/>
      <c r="H1284" s="96"/>
      <c r="L1284" s="96"/>
    </row>
    <row r="1285" spans="6:12" x14ac:dyDescent="0.2">
      <c r="F1285" s="96"/>
      <c r="H1285" s="96"/>
      <c r="L1285" s="96"/>
    </row>
    <row r="1286" spans="6:12" x14ac:dyDescent="0.2">
      <c r="F1286" s="96"/>
      <c r="H1286" s="96"/>
      <c r="L1286" s="96"/>
    </row>
    <row r="1287" spans="6:12" x14ac:dyDescent="0.2">
      <c r="F1287" s="96"/>
      <c r="H1287" s="96"/>
      <c r="L1287" s="96"/>
    </row>
    <row r="1288" spans="6:12" x14ac:dyDescent="0.2">
      <c r="F1288" s="96"/>
      <c r="H1288" s="96"/>
      <c r="L1288" s="96"/>
    </row>
    <row r="1289" spans="6:12" x14ac:dyDescent="0.2">
      <c r="F1289" s="96"/>
      <c r="H1289" s="96"/>
      <c r="L1289" s="96"/>
    </row>
    <row r="1290" spans="6:12" x14ac:dyDescent="0.2">
      <c r="F1290" s="96"/>
      <c r="H1290" s="96"/>
      <c r="L1290" s="96"/>
    </row>
    <row r="1291" spans="6:12" x14ac:dyDescent="0.2">
      <c r="F1291" s="96"/>
      <c r="H1291" s="96"/>
      <c r="L1291" s="96"/>
    </row>
    <row r="1292" spans="6:12" x14ac:dyDescent="0.2">
      <c r="F1292" s="96"/>
      <c r="H1292" s="96"/>
      <c r="L1292" s="96"/>
    </row>
    <row r="1293" spans="6:12" x14ac:dyDescent="0.2">
      <c r="F1293" s="96"/>
      <c r="H1293" s="96"/>
      <c r="L1293" s="96"/>
    </row>
    <row r="1294" spans="6:12" x14ac:dyDescent="0.2">
      <c r="F1294" s="96"/>
      <c r="H1294" s="96"/>
      <c r="L1294" s="96"/>
    </row>
    <row r="1295" spans="6:12" x14ac:dyDescent="0.2">
      <c r="F1295" s="96"/>
      <c r="H1295" s="96"/>
      <c r="L1295" s="96"/>
    </row>
    <row r="1296" spans="6:12" x14ac:dyDescent="0.2">
      <c r="F1296" s="96"/>
      <c r="H1296" s="96"/>
      <c r="L1296" s="96"/>
    </row>
    <row r="1297" spans="6:12" x14ac:dyDescent="0.2">
      <c r="F1297" s="96"/>
      <c r="H1297" s="96"/>
      <c r="L1297" s="96"/>
    </row>
    <row r="1298" spans="6:12" x14ac:dyDescent="0.2">
      <c r="F1298" s="96"/>
      <c r="H1298" s="96"/>
      <c r="L1298" s="96"/>
    </row>
    <row r="1299" spans="6:12" x14ac:dyDescent="0.2">
      <c r="F1299" s="96"/>
      <c r="H1299" s="96"/>
      <c r="L1299" s="96"/>
    </row>
    <row r="1300" spans="6:12" x14ac:dyDescent="0.2">
      <c r="F1300" s="96"/>
      <c r="H1300" s="96"/>
      <c r="L1300" s="96"/>
    </row>
    <row r="1301" spans="6:12" x14ac:dyDescent="0.2">
      <c r="F1301" s="96"/>
      <c r="H1301" s="96"/>
      <c r="L1301" s="96"/>
    </row>
    <row r="1302" spans="6:12" x14ac:dyDescent="0.2">
      <c r="F1302" s="96"/>
      <c r="H1302" s="96"/>
      <c r="L1302" s="96"/>
    </row>
    <row r="1303" spans="6:12" x14ac:dyDescent="0.2">
      <c r="F1303" s="96"/>
      <c r="H1303" s="96"/>
      <c r="L1303" s="96"/>
    </row>
    <row r="1304" spans="6:12" x14ac:dyDescent="0.2">
      <c r="F1304" s="96"/>
      <c r="H1304" s="96"/>
      <c r="L1304" s="96"/>
    </row>
    <row r="1305" spans="6:12" x14ac:dyDescent="0.2">
      <c r="F1305" s="96"/>
      <c r="H1305" s="96"/>
      <c r="L1305" s="96"/>
    </row>
    <row r="1306" spans="6:12" x14ac:dyDescent="0.2">
      <c r="F1306" s="96"/>
      <c r="H1306" s="96"/>
      <c r="L1306" s="96"/>
    </row>
    <row r="1307" spans="6:12" x14ac:dyDescent="0.2">
      <c r="F1307" s="96"/>
      <c r="H1307" s="96"/>
      <c r="L1307" s="96"/>
    </row>
    <row r="1308" spans="6:12" x14ac:dyDescent="0.2">
      <c r="F1308" s="96"/>
      <c r="H1308" s="96"/>
      <c r="L1308" s="96"/>
    </row>
    <row r="1309" spans="6:12" x14ac:dyDescent="0.2">
      <c r="F1309" s="96"/>
      <c r="H1309" s="96"/>
      <c r="L1309" s="96"/>
    </row>
    <row r="1310" spans="6:12" x14ac:dyDescent="0.2">
      <c r="F1310" s="96"/>
      <c r="H1310" s="96"/>
      <c r="L1310" s="96"/>
    </row>
    <row r="1311" spans="6:12" x14ac:dyDescent="0.2">
      <c r="F1311" s="96"/>
      <c r="H1311" s="96"/>
      <c r="L1311" s="96"/>
    </row>
    <row r="1312" spans="6:12" x14ac:dyDescent="0.2">
      <c r="F1312" s="96"/>
      <c r="H1312" s="96"/>
      <c r="L1312" s="96"/>
    </row>
    <row r="1313" spans="6:12" x14ac:dyDescent="0.2">
      <c r="F1313" s="96"/>
      <c r="H1313" s="96"/>
      <c r="L1313" s="96"/>
    </row>
    <row r="1314" spans="6:12" x14ac:dyDescent="0.2">
      <c r="F1314" s="96"/>
      <c r="H1314" s="96"/>
      <c r="L1314" s="96"/>
    </row>
    <row r="1315" spans="6:12" x14ac:dyDescent="0.2">
      <c r="F1315" s="96"/>
      <c r="H1315" s="96"/>
      <c r="L1315" s="96"/>
    </row>
    <row r="1316" spans="6:12" x14ac:dyDescent="0.2">
      <c r="F1316" s="96"/>
      <c r="H1316" s="96"/>
      <c r="L1316" s="96"/>
    </row>
    <row r="1317" spans="6:12" x14ac:dyDescent="0.2">
      <c r="F1317" s="96"/>
      <c r="H1317" s="96"/>
      <c r="L1317" s="96"/>
    </row>
    <row r="1318" spans="6:12" x14ac:dyDescent="0.2">
      <c r="F1318" s="96"/>
      <c r="H1318" s="96"/>
      <c r="L1318" s="96"/>
    </row>
    <row r="1319" spans="6:12" x14ac:dyDescent="0.2">
      <c r="F1319" s="96"/>
      <c r="H1319" s="96"/>
      <c r="L1319" s="96"/>
    </row>
    <row r="1320" spans="6:12" x14ac:dyDescent="0.2">
      <c r="F1320" s="96"/>
      <c r="H1320" s="96"/>
      <c r="L1320" s="96"/>
    </row>
    <row r="1321" spans="6:12" x14ac:dyDescent="0.2">
      <c r="F1321" s="96"/>
      <c r="H1321" s="96"/>
      <c r="L1321" s="96"/>
    </row>
    <row r="1322" spans="6:12" x14ac:dyDescent="0.2">
      <c r="F1322" s="96"/>
      <c r="H1322" s="96"/>
      <c r="L1322" s="96"/>
    </row>
    <row r="1323" spans="6:12" x14ac:dyDescent="0.2">
      <c r="F1323" s="96"/>
      <c r="H1323" s="96"/>
      <c r="L1323" s="96"/>
    </row>
    <row r="1324" spans="6:12" x14ac:dyDescent="0.2">
      <c r="F1324" s="96"/>
      <c r="H1324" s="96"/>
      <c r="L1324" s="96"/>
    </row>
    <row r="1325" spans="6:12" x14ac:dyDescent="0.2">
      <c r="F1325" s="96"/>
      <c r="H1325" s="96"/>
      <c r="L1325" s="96"/>
    </row>
    <row r="1326" spans="6:12" x14ac:dyDescent="0.2">
      <c r="F1326" s="96"/>
      <c r="H1326" s="96"/>
      <c r="L1326" s="96"/>
    </row>
    <row r="1327" spans="6:12" x14ac:dyDescent="0.2">
      <c r="F1327" s="96"/>
      <c r="H1327" s="96"/>
      <c r="L1327" s="96"/>
    </row>
    <row r="1328" spans="6:12" x14ac:dyDescent="0.2">
      <c r="F1328" s="96"/>
      <c r="H1328" s="96"/>
      <c r="L1328" s="96"/>
    </row>
    <row r="1329" spans="6:12" x14ac:dyDescent="0.2">
      <c r="F1329" s="96"/>
      <c r="H1329" s="96"/>
      <c r="L1329" s="96"/>
    </row>
    <row r="1330" spans="6:12" x14ac:dyDescent="0.2">
      <c r="F1330" s="96"/>
      <c r="H1330" s="96"/>
      <c r="L1330" s="96"/>
    </row>
    <row r="1331" spans="6:12" x14ac:dyDescent="0.2">
      <c r="F1331" s="96"/>
      <c r="H1331" s="96"/>
      <c r="L1331" s="96"/>
    </row>
    <row r="1332" spans="6:12" x14ac:dyDescent="0.2">
      <c r="F1332" s="96"/>
      <c r="H1332" s="96"/>
      <c r="L1332" s="96"/>
    </row>
    <row r="1333" spans="6:12" x14ac:dyDescent="0.2">
      <c r="F1333" s="96"/>
      <c r="H1333" s="96"/>
      <c r="L1333" s="96"/>
    </row>
    <row r="1334" spans="6:12" x14ac:dyDescent="0.2">
      <c r="F1334" s="96"/>
      <c r="H1334" s="96"/>
      <c r="L1334" s="96"/>
    </row>
    <row r="1335" spans="6:12" x14ac:dyDescent="0.2">
      <c r="F1335" s="96"/>
      <c r="H1335" s="96"/>
      <c r="L1335" s="96"/>
    </row>
    <row r="1336" spans="6:12" x14ac:dyDescent="0.2">
      <c r="F1336" s="96"/>
      <c r="H1336" s="96"/>
      <c r="L1336" s="96"/>
    </row>
    <row r="1337" spans="6:12" x14ac:dyDescent="0.2">
      <c r="F1337" s="96"/>
      <c r="H1337" s="96"/>
      <c r="L1337" s="96"/>
    </row>
    <row r="1338" spans="6:12" x14ac:dyDescent="0.2">
      <c r="F1338" s="96"/>
      <c r="H1338" s="96"/>
      <c r="L1338" s="96"/>
    </row>
    <row r="1339" spans="6:12" x14ac:dyDescent="0.2">
      <c r="F1339" s="96"/>
      <c r="H1339" s="96"/>
      <c r="L1339" s="96"/>
    </row>
    <row r="1340" spans="6:12" x14ac:dyDescent="0.2">
      <c r="F1340" s="96"/>
      <c r="H1340" s="96"/>
      <c r="L1340" s="96"/>
    </row>
    <row r="1341" spans="6:12" x14ac:dyDescent="0.2">
      <c r="F1341" s="96"/>
      <c r="H1341" s="96"/>
      <c r="L1341" s="96"/>
    </row>
    <row r="1342" spans="6:12" x14ac:dyDescent="0.2">
      <c r="F1342" s="96"/>
      <c r="H1342" s="96"/>
      <c r="L1342" s="96"/>
    </row>
    <row r="1343" spans="6:12" x14ac:dyDescent="0.2">
      <c r="F1343" s="96"/>
      <c r="H1343" s="96"/>
      <c r="L1343" s="96"/>
    </row>
    <row r="1344" spans="6:12" x14ac:dyDescent="0.2">
      <c r="F1344" s="96"/>
      <c r="H1344" s="96"/>
      <c r="L1344" s="96"/>
    </row>
    <row r="1345" spans="6:12" x14ac:dyDescent="0.2">
      <c r="F1345" s="96"/>
      <c r="H1345" s="96"/>
      <c r="L1345" s="96"/>
    </row>
    <row r="1346" spans="6:12" x14ac:dyDescent="0.2">
      <c r="F1346" s="96"/>
      <c r="H1346" s="96"/>
      <c r="L1346" s="96"/>
    </row>
    <row r="1347" spans="6:12" x14ac:dyDescent="0.2">
      <c r="F1347" s="96"/>
      <c r="H1347" s="96"/>
      <c r="L1347" s="96"/>
    </row>
    <row r="1348" spans="6:12" x14ac:dyDescent="0.2">
      <c r="F1348" s="96"/>
      <c r="H1348" s="96"/>
      <c r="L1348" s="96"/>
    </row>
    <row r="1349" spans="6:12" x14ac:dyDescent="0.2">
      <c r="F1349" s="96"/>
      <c r="H1349" s="96"/>
      <c r="L1349" s="96"/>
    </row>
    <row r="1350" spans="6:12" x14ac:dyDescent="0.2">
      <c r="F1350" s="96"/>
      <c r="H1350" s="96"/>
      <c r="L1350" s="96"/>
    </row>
    <row r="1351" spans="6:12" x14ac:dyDescent="0.2">
      <c r="F1351" s="96"/>
      <c r="H1351" s="96"/>
      <c r="L1351" s="96"/>
    </row>
    <row r="1352" spans="6:12" x14ac:dyDescent="0.2">
      <c r="F1352" s="96"/>
      <c r="H1352" s="96"/>
      <c r="L1352" s="96"/>
    </row>
    <row r="1353" spans="6:12" x14ac:dyDescent="0.2">
      <c r="F1353" s="96"/>
      <c r="H1353" s="96"/>
      <c r="L1353" s="96"/>
    </row>
    <row r="1354" spans="6:12" x14ac:dyDescent="0.2">
      <c r="F1354" s="96"/>
      <c r="H1354" s="96"/>
      <c r="L1354" s="96"/>
    </row>
    <row r="1355" spans="6:12" x14ac:dyDescent="0.2">
      <c r="F1355" s="96"/>
      <c r="H1355" s="96"/>
      <c r="L1355" s="96"/>
    </row>
    <row r="1356" spans="6:12" x14ac:dyDescent="0.2">
      <c r="F1356" s="96"/>
      <c r="H1356" s="96"/>
      <c r="L1356" s="96"/>
    </row>
    <row r="1357" spans="6:12" x14ac:dyDescent="0.2">
      <c r="F1357" s="96"/>
      <c r="H1357" s="96"/>
      <c r="L1357" s="96"/>
    </row>
    <row r="1358" spans="6:12" x14ac:dyDescent="0.2">
      <c r="F1358" s="96"/>
      <c r="H1358" s="96"/>
      <c r="L1358" s="96"/>
    </row>
    <row r="1359" spans="6:12" x14ac:dyDescent="0.2">
      <c r="F1359" s="96"/>
      <c r="H1359" s="96"/>
      <c r="L1359" s="96"/>
    </row>
    <row r="1360" spans="6:12" x14ac:dyDescent="0.2">
      <c r="F1360" s="96"/>
      <c r="H1360" s="96"/>
      <c r="L1360" s="96"/>
    </row>
    <row r="1361" spans="6:12" x14ac:dyDescent="0.2">
      <c r="F1361" s="96"/>
      <c r="H1361" s="96"/>
      <c r="L1361" s="96"/>
    </row>
    <row r="1362" spans="6:12" x14ac:dyDescent="0.2">
      <c r="F1362" s="96"/>
      <c r="H1362" s="96"/>
      <c r="L1362" s="96"/>
    </row>
    <row r="1363" spans="6:12" x14ac:dyDescent="0.2">
      <c r="F1363" s="96"/>
      <c r="H1363" s="96"/>
      <c r="L1363" s="96"/>
    </row>
    <row r="1364" spans="6:12" x14ac:dyDescent="0.2">
      <c r="F1364" s="96"/>
      <c r="H1364" s="96"/>
      <c r="L1364" s="96"/>
    </row>
    <row r="1365" spans="6:12" x14ac:dyDescent="0.2">
      <c r="F1365" s="96"/>
      <c r="H1365" s="96"/>
      <c r="L1365" s="96"/>
    </row>
    <row r="1366" spans="6:12" x14ac:dyDescent="0.2">
      <c r="F1366" s="96"/>
      <c r="H1366" s="96"/>
      <c r="L1366" s="96"/>
    </row>
    <row r="1367" spans="6:12" x14ac:dyDescent="0.2">
      <c r="F1367" s="96"/>
      <c r="H1367" s="96"/>
      <c r="L1367" s="96"/>
    </row>
    <row r="1368" spans="6:12" x14ac:dyDescent="0.2">
      <c r="F1368" s="96"/>
      <c r="H1368" s="96"/>
      <c r="L1368" s="96"/>
    </row>
    <row r="1369" spans="6:12" x14ac:dyDescent="0.2">
      <c r="F1369" s="96"/>
      <c r="H1369" s="96"/>
      <c r="L1369" s="96"/>
    </row>
    <row r="1370" spans="6:12" x14ac:dyDescent="0.2">
      <c r="F1370" s="96"/>
      <c r="H1370" s="96"/>
      <c r="L1370" s="96"/>
    </row>
    <row r="1371" spans="6:12" x14ac:dyDescent="0.2">
      <c r="F1371" s="96"/>
      <c r="H1371" s="96"/>
      <c r="L1371" s="96"/>
    </row>
    <row r="1372" spans="6:12" x14ac:dyDescent="0.2">
      <c r="F1372" s="96"/>
      <c r="H1372" s="96"/>
      <c r="L1372" s="96"/>
    </row>
    <row r="1373" spans="6:12" x14ac:dyDescent="0.2">
      <c r="F1373" s="96"/>
      <c r="H1373" s="96"/>
      <c r="L1373" s="96"/>
    </row>
    <row r="1374" spans="6:12" x14ac:dyDescent="0.2">
      <c r="F1374" s="96"/>
      <c r="H1374" s="96"/>
      <c r="L1374" s="96"/>
    </row>
    <row r="1375" spans="6:12" x14ac:dyDescent="0.2">
      <c r="F1375" s="96"/>
      <c r="H1375" s="96"/>
      <c r="L1375" s="96"/>
    </row>
    <row r="1376" spans="6:12" x14ac:dyDescent="0.2">
      <c r="F1376" s="96"/>
      <c r="H1376" s="96"/>
      <c r="L1376" s="96"/>
    </row>
    <row r="1377" spans="6:12" x14ac:dyDescent="0.2">
      <c r="F1377" s="96"/>
      <c r="H1377" s="96"/>
      <c r="L1377" s="96"/>
    </row>
    <row r="1378" spans="6:12" x14ac:dyDescent="0.2">
      <c r="F1378" s="96"/>
      <c r="H1378" s="96"/>
      <c r="L1378" s="96"/>
    </row>
    <row r="1379" spans="6:12" x14ac:dyDescent="0.2">
      <c r="F1379" s="96"/>
      <c r="H1379" s="96"/>
      <c r="L1379" s="96"/>
    </row>
    <row r="1380" spans="6:12" x14ac:dyDescent="0.2">
      <c r="F1380" s="96"/>
      <c r="H1380" s="96"/>
      <c r="L1380" s="96"/>
    </row>
    <row r="1381" spans="6:12" x14ac:dyDescent="0.2">
      <c r="F1381" s="96"/>
      <c r="H1381" s="96"/>
      <c r="L1381" s="96"/>
    </row>
    <row r="1382" spans="6:12" x14ac:dyDescent="0.2">
      <c r="F1382" s="96"/>
      <c r="H1382" s="96"/>
      <c r="L1382" s="96"/>
    </row>
    <row r="1383" spans="6:12" x14ac:dyDescent="0.2">
      <c r="F1383" s="96"/>
      <c r="H1383" s="96"/>
      <c r="L1383" s="96"/>
    </row>
    <row r="1384" spans="6:12" x14ac:dyDescent="0.2">
      <c r="F1384" s="96"/>
      <c r="H1384" s="96"/>
      <c r="L1384" s="96"/>
    </row>
    <row r="1385" spans="6:12" x14ac:dyDescent="0.2">
      <c r="F1385" s="96"/>
      <c r="H1385" s="96"/>
      <c r="L1385" s="96"/>
    </row>
    <row r="1386" spans="6:12" x14ac:dyDescent="0.2">
      <c r="F1386" s="96"/>
      <c r="H1386" s="96"/>
      <c r="L1386" s="96"/>
    </row>
    <row r="1387" spans="6:12" x14ac:dyDescent="0.2">
      <c r="F1387" s="96"/>
      <c r="H1387" s="96"/>
      <c r="L1387" s="96"/>
    </row>
    <row r="1388" spans="6:12" x14ac:dyDescent="0.2">
      <c r="F1388" s="96"/>
      <c r="H1388" s="96"/>
      <c r="L1388" s="96"/>
    </row>
    <row r="1389" spans="6:12" x14ac:dyDescent="0.2">
      <c r="F1389" s="96"/>
      <c r="H1389" s="96"/>
      <c r="L1389" s="96"/>
    </row>
    <row r="1390" spans="6:12" x14ac:dyDescent="0.2">
      <c r="F1390" s="96"/>
      <c r="H1390" s="96"/>
      <c r="L1390" s="96"/>
    </row>
    <row r="1391" spans="6:12" x14ac:dyDescent="0.2">
      <c r="F1391" s="96"/>
      <c r="H1391" s="96"/>
      <c r="L1391" s="96"/>
    </row>
    <row r="1392" spans="6:12" x14ac:dyDescent="0.2">
      <c r="F1392" s="96"/>
      <c r="H1392" s="96"/>
      <c r="L1392" s="96"/>
    </row>
    <row r="1393" spans="6:12" x14ac:dyDescent="0.2">
      <c r="F1393" s="96"/>
      <c r="H1393" s="96"/>
      <c r="L1393" s="96"/>
    </row>
    <row r="1394" spans="6:12" x14ac:dyDescent="0.2">
      <c r="F1394" s="96"/>
      <c r="H1394" s="96"/>
      <c r="L1394" s="96"/>
    </row>
    <row r="1395" spans="6:12" x14ac:dyDescent="0.2">
      <c r="F1395" s="96"/>
      <c r="H1395" s="96"/>
      <c r="L1395" s="96"/>
    </row>
    <row r="1396" spans="6:12" x14ac:dyDescent="0.2">
      <c r="F1396" s="96"/>
      <c r="H1396" s="96"/>
      <c r="L1396" s="96"/>
    </row>
    <row r="1397" spans="6:12" x14ac:dyDescent="0.2">
      <c r="F1397" s="96"/>
      <c r="H1397" s="96"/>
      <c r="L1397" s="96"/>
    </row>
    <row r="1398" spans="6:12" x14ac:dyDescent="0.2">
      <c r="F1398" s="96"/>
      <c r="H1398" s="96"/>
      <c r="L1398" s="96"/>
    </row>
    <row r="1399" spans="6:12" x14ac:dyDescent="0.2">
      <c r="F1399" s="96"/>
      <c r="H1399" s="96"/>
      <c r="L1399" s="96"/>
    </row>
    <row r="1400" spans="6:12" x14ac:dyDescent="0.2">
      <c r="F1400" s="96"/>
      <c r="H1400" s="96"/>
      <c r="L1400" s="96"/>
    </row>
    <row r="1401" spans="6:12" x14ac:dyDescent="0.2">
      <c r="F1401" s="96"/>
      <c r="H1401" s="96"/>
      <c r="L1401" s="96"/>
    </row>
    <row r="1402" spans="6:12" x14ac:dyDescent="0.2">
      <c r="F1402" s="96"/>
      <c r="H1402" s="96"/>
      <c r="L1402" s="96"/>
    </row>
    <row r="1403" spans="6:12" x14ac:dyDescent="0.2">
      <c r="F1403" s="96"/>
      <c r="H1403" s="96"/>
      <c r="L1403" s="96"/>
    </row>
    <row r="1404" spans="6:12" x14ac:dyDescent="0.2">
      <c r="F1404" s="96"/>
      <c r="H1404" s="96"/>
      <c r="L1404" s="96"/>
    </row>
    <row r="1405" spans="6:12" x14ac:dyDescent="0.2">
      <c r="F1405" s="96"/>
      <c r="H1405" s="96"/>
      <c r="L1405" s="96"/>
    </row>
    <row r="1406" spans="6:12" x14ac:dyDescent="0.2">
      <c r="F1406" s="96"/>
      <c r="H1406" s="96"/>
      <c r="L1406" s="96"/>
    </row>
    <row r="1407" spans="6:12" x14ac:dyDescent="0.2">
      <c r="F1407" s="96"/>
      <c r="H1407" s="96"/>
      <c r="L1407" s="96"/>
    </row>
    <row r="1408" spans="6:12" x14ac:dyDescent="0.2">
      <c r="F1408" s="96"/>
      <c r="H1408" s="96"/>
      <c r="L1408" s="96"/>
    </row>
    <row r="1409" spans="6:12" x14ac:dyDescent="0.2">
      <c r="F1409" s="96"/>
      <c r="H1409" s="96"/>
      <c r="L1409" s="96"/>
    </row>
    <row r="1410" spans="6:12" x14ac:dyDescent="0.2">
      <c r="F1410" s="96"/>
      <c r="H1410" s="96"/>
      <c r="L1410" s="96"/>
    </row>
    <row r="1411" spans="6:12" x14ac:dyDescent="0.2">
      <c r="F1411" s="96"/>
      <c r="H1411" s="96"/>
      <c r="L1411" s="96"/>
    </row>
    <row r="1412" spans="6:12" x14ac:dyDescent="0.2">
      <c r="F1412" s="96"/>
      <c r="H1412" s="96"/>
      <c r="L1412" s="96"/>
    </row>
    <row r="1413" spans="6:12" x14ac:dyDescent="0.2">
      <c r="F1413" s="96"/>
      <c r="H1413" s="96"/>
      <c r="L1413" s="96"/>
    </row>
    <row r="1414" spans="6:12" x14ac:dyDescent="0.2">
      <c r="F1414" s="96"/>
      <c r="H1414" s="96"/>
      <c r="L1414" s="96"/>
    </row>
    <row r="1415" spans="6:12" x14ac:dyDescent="0.2">
      <c r="F1415" s="96"/>
      <c r="H1415" s="96"/>
      <c r="L1415" s="96"/>
    </row>
    <row r="1416" spans="6:12" x14ac:dyDescent="0.2">
      <c r="F1416" s="96"/>
      <c r="H1416" s="96"/>
      <c r="L1416" s="96"/>
    </row>
    <row r="1417" spans="6:12" x14ac:dyDescent="0.2">
      <c r="F1417" s="96"/>
      <c r="H1417" s="96"/>
      <c r="L1417" s="96"/>
    </row>
    <row r="1418" spans="6:12" x14ac:dyDescent="0.2">
      <c r="F1418" s="96"/>
      <c r="H1418" s="96"/>
      <c r="L1418" s="96"/>
    </row>
    <row r="1419" spans="6:12" x14ac:dyDescent="0.2">
      <c r="F1419" s="96"/>
      <c r="H1419" s="96"/>
      <c r="L1419" s="96"/>
    </row>
    <row r="1420" spans="6:12" x14ac:dyDescent="0.2">
      <c r="F1420" s="96"/>
      <c r="H1420" s="96"/>
      <c r="L1420" s="96"/>
    </row>
    <row r="1421" spans="6:12" x14ac:dyDescent="0.2">
      <c r="F1421" s="96"/>
      <c r="H1421" s="96"/>
      <c r="L1421" s="96"/>
    </row>
    <row r="1422" spans="6:12" x14ac:dyDescent="0.2">
      <c r="F1422" s="96"/>
      <c r="H1422" s="96"/>
      <c r="L1422" s="96"/>
    </row>
    <row r="1423" spans="6:12" x14ac:dyDescent="0.2">
      <c r="F1423" s="96"/>
      <c r="H1423" s="96"/>
      <c r="L1423" s="96"/>
    </row>
    <row r="1424" spans="6:12" x14ac:dyDescent="0.2">
      <c r="F1424" s="96"/>
      <c r="H1424" s="96"/>
      <c r="L1424" s="96"/>
    </row>
    <row r="1425" spans="6:12" x14ac:dyDescent="0.2">
      <c r="F1425" s="96"/>
      <c r="H1425" s="96"/>
      <c r="L1425" s="96"/>
    </row>
    <row r="1426" spans="6:12" x14ac:dyDescent="0.2">
      <c r="F1426" s="96"/>
      <c r="H1426" s="96"/>
      <c r="L1426" s="96"/>
    </row>
    <row r="1427" spans="6:12" x14ac:dyDescent="0.2">
      <c r="F1427" s="96"/>
      <c r="H1427" s="96"/>
      <c r="L1427" s="96"/>
    </row>
    <row r="1428" spans="6:12" x14ac:dyDescent="0.2">
      <c r="F1428" s="96"/>
      <c r="H1428" s="96"/>
      <c r="L1428" s="96"/>
    </row>
    <row r="1429" spans="6:12" x14ac:dyDescent="0.2">
      <c r="F1429" s="96"/>
      <c r="H1429" s="96"/>
      <c r="L1429" s="96"/>
    </row>
    <row r="1430" spans="6:12" x14ac:dyDescent="0.2">
      <c r="F1430" s="96"/>
      <c r="H1430" s="96"/>
      <c r="L1430" s="96"/>
    </row>
    <row r="1431" spans="6:12" x14ac:dyDescent="0.2">
      <c r="F1431" s="96"/>
      <c r="H1431" s="96"/>
      <c r="L1431" s="96"/>
    </row>
    <row r="1432" spans="6:12" x14ac:dyDescent="0.2">
      <c r="F1432" s="96"/>
      <c r="H1432" s="96"/>
      <c r="L1432" s="96"/>
    </row>
    <row r="1433" spans="6:12" x14ac:dyDescent="0.2">
      <c r="F1433" s="96"/>
      <c r="H1433" s="96"/>
      <c r="L1433" s="96"/>
    </row>
    <row r="1434" spans="6:12" x14ac:dyDescent="0.2">
      <c r="F1434" s="96"/>
      <c r="H1434" s="96"/>
      <c r="L1434" s="96"/>
    </row>
    <row r="1435" spans="6:12" x14ac:dyDescent="0.2">
      <c r="F1435" s="96"/>
      <c r="H1435" s="96"/>
      <c r="L1435" s="96"/>
    </row>
    <row r="1436" spans="6:12" x14ac:dyDescent="0.2">
      <c r="F1436" s="96"/>
      <c r="H1436" s="96"/>
      <c r="L1436" s="96"/>
    </row>
    <row r="1437" spans="6:12" x14ac:dyDescent="0.2">
      <c r="F1437" s="96"/>
      <c r="H1437" s="96"/>
      <c r="L1437" s="96"/>
    </row>
    <row r="1438" spans="6:12" x14ac:dyDescent="0.2">
      <c r="F1438" s="96"/>
      <c r="H1438" s="96"/>
      <c r="L1438" s="96"/>
    </row>
    <row r="1439" spans="6:12" x14ac:dyDescent="0.2">
      <c r="F1439" s="96"/>
      <c r="H1439" s="96"/>
      <c r="L1439" s="96"/>
    </row>
    <row r="1440" spans="6:12" x14ac:dyDescent="0.2">
      <c r="F1440" s="96"/>
      <c r="H1440" s="96"/>
      <c r="L1440" s="96"/>
    </row>
    <row r="1441" spans="6:12" x14ac:dyDescent="0.2">
      <c r="F1441" s="96"/>
      <c r="H1441" s="96"/>
      <c r="L1441" s="96"/>
    </row>
    <row r="1442" spans="6:12" x14ac:dyDescent="0.2">
      <c r="F1442" s="96"/>
      <c r="H1442" s="96"/>
      <c r="L1442" s="96"/>
    </row>
    <row r="1443" spans="6:12" x14ac:dyDescent="0.2">
      <c r="F1443" s="96"/>
      <c r="H1443" s="96"/>
      <c r="L1443" s="96"/>
    </row>
    <row r="1444" spans="6:12" x14ac:dyDescent="0.2">
      <c r="F1444" s="96"/>
      <c r="H1444" s="96"/>
      <c r="L1444" s="96"/>
    </row>
    <row r="1445" spans="6:12" x14ac:dyDescent="0.2">
      <c r="F1445" s="96"/>
      <c r="H1445" s="96"/>
      <c r="L1445" s="96"/>
    </row>
    <row r="1446" spans="6:12" x14ac:dyDescent="0.2">
      <c r="F1446" s="96"/>
      <c r="H1446" s="96"/>
      <c r="L1446" s="96"/>
    </row>
    <row r="1447" spans="6:12" x14ac:dyDescent="0.2">
      <c r="F1447" s="96"/>
      <c r="H1447" s="96"/>
      <c r="L1447" s="96"/>
    </row>
    <row r="1448" spans="6:12" x14ac:dyDescent="0.2">
      <c r="F1448" s="96"/>
      <c r="H1448" s="96"/>
      <c r="L1448" s="96"/>
    </row>
    <row r="1449" spans="6:12" x14ac:dyDescent="0.2">
      <c r="F1449" s="96"/>
      <c r="H1449" s="96"/>
      <c r="L1449" s="96"/>
    </row>
    <row r="1450" spans="6:12" x14ac:dyDescent="0.2">
      <c r="F1450" s="96"/>
      <c r="H1450" s="96"/>
      <c r="L1450" s="96"/>
    </row>
    <row r="1451" spans="6:12" x14ac:dyDescent="0.2">
      <c r="F1451" s="96"/>
      <c r="H1451" s="96"/>
      <c r="L1451" s="96"/>
    </row>
    <row r="1452" spans="6:12" x14ac:dyDescent="0.2">
      <c r="F1452" s="96"/>
      <c r="H1452" s="96"/>
      <c r="L1452" s="96"/>
    </row>
    <row r="1453" spans="6:12" x14ac:dyDescent="0.2">
      <c r="F1453" s="96"/>
      <c r="H1453" s="96"/>
      <c r="L1453" s="96"/>
    </row>
    <row r="1454" spans="6:12" x14ac:dyDescent="0.2">
      <c r="F1454" s="96"/>
      <c r="H1454" s="96"/>
      <c r="L1454" s="96"/>
    </row>
    <row r="1455" spans="6:12" x14ac:dyDescent="0.2">
      <c r="F1455" s="96"/>
      <c r="H1455" s="96"/>
      <c r="L1455" s="96"/>
    </row>
    <row r="1456" spans="6:12" x14ac:dyDescent="0.2">
      <c r="F1456" s="96"/>
      <c r="H1456" s="96"/>
      <c r="L1456" s="96"/>
    </row>
    <row r="1457" spans="6:12" x14ac:dyDescent="0.2">
      <c r="F1457" s="96"/>
      <c r="H1457" s="96"/>
      <c r="L1457" s="96"/>
    </row>
    <row r="1458" spans="6:12" x14ac:dyDescent="0.2">
      <c r="F1458" s="96"/>
      <c r="H1458" s="96"/>
      <c r="L1458" s="96"/>
    </row>
    <row r="1459" spans="6:12" x14ac:dyDescent="0.2">
      <c r="F1459" s="96"/>
      <c r="H1459" s="96"/>
      <c r="L1459" s="96"/>
    </row>
    <row r="1460" spans="6:12" x14ac:dyDescent="0.2">
      <c r="F1460" s="96"/>
      <c r="H1460" s="96"/>
      <c r="L1460" s="96"/>
    </row>
    <row r="1461" spans="6:12" x14ac:dyDescent="0.2">
      <c r="F1461" s="96"/>
      <c r="H1461" s="96"/>
      <c r="L1461" s="96"/>
    </row>
    <row r="1462" spans="6:12" x14ac:dyDescent="0.2">
      <c r="F1462" s="96"/>
      <c r="H1462" s="96"/>
      <c r="L1462" s="96"/>
    </row>
    <row r="1463" spans="6:12" x14ac:dyDescent="0.2">
      <c r="F1463" s="96"/>
      <c r="H1463" s="96"/>
      <c r="L1463" s="96"/>
    </row>
    <row r="1464" spans="6:12" x14ac:dyDescent="0.2">
      <c r="F1464" s="96"/>
      <c r="H1464" s="96"/>
      <c r="L1464" s="96"/>
    </row>
    <row r="1465" spans="6:12" x14ac:dyDescent="0.2">
      <c r="F1465" s="96"/>
      <c r="H1465" s="96"/>
      <c r="L1465" s="96"/>
    </row>
    <row r="1466" spans="6:12" x14ac:dyDescent="0.2">
      <c r="F1466" s="96"/>
      <c r="H1466" s="96"/>
      <c r="L1466" s="96"/>
    </row>
    <row r="1467" spans="6:12" x14ac:dyDescent="0.2">
      <c r="F1467" s="96"/>
      <c r="H1467" s="96"/>
      <c r="L1467" s="96"/>
    </row>
    <row r="1468" spans="6:12" x14ac:dyDescent="0.2">
      <c r="F1468" s="96"/>
      <c r="H1468" s="96"/>
      <c r="L1468" s="96"/>
    </row>
    <row r="1469" spans="6:12" x14ac:dyDescent="0.2">
      <c r="F1469" s="96"/>
      <c r="H1469" s="96"/>
      <c r="L1469" s="96"/>
    </row>
    <row r="1470" spans="6:12" x14ac:dyDescent="0.2">
      <c r="F1470" s="96"/>
      <c r="H1470" s="96"/>
      <c r="L1470" s="96"/>
    </row>
    <row r="1471" spans="6:12" x14ac:dyDescent="0.2">
      <c r="F1471" s="96"/>
      <c r="H1471" s="96"/>
      <c r="L1471" s="96"/>
    </row>
    <row r="1472" spans="6:12" x14ac:dyDescent="0.2">
      <c r="F1472" s="96"/>
      <c r="H1472" s="96"/>
      <c r="L1472" s="96"/>
    </row>
    <row r="1473" spans="6:12" x14ac:dyDescent="0.2">
      <c r="F1473" s="96"/>
      <c r="H1473" s="96"/>
      <c r="L1473" s="96"/>
    </row>
    <row r="1474" spans="6:12" x14ac:dyDescent="0.2">
      <c r="F1474" s="96"/>
      <c r="H1474" s="96"/>
      <c r="L1474" s="96"/>
    </row>
    <row r="1475" spans="6:12" x14ac:dyDescent="0.2">
      <c r="F1475" s="96"/>
      <c r="H1475" s="96"/>
      <c r="L1475" s="96"/>
    </row>
    <row r="1476" spans="6:12" x14ac:dyDescent="0.2">
      <c r="F1476" s="96"/>
      <c r="H1476" s="96"/>
      <c r="L1476" s="96"/>
    </row>
    <row r="1477" spans="6:12" x14ac:dyDescent="0.2">
      <c r="F1477" s="96"/>
      <c r="H1477" s="96"/>
      <c r="L1477" s="96"/>
    </row>
    <row r="1478" spans="6:12" x14ac:dyDescent="0.2">
      <c r="F1478" s="96"/>
      <c r="H1478" s="96"/>
      <c r="L1478" s="96"/>
    </row>
    <row r="1479" spans="6:12" x14ac:dyDescent="0.2">
      <c r="F1479" s="96"/>
      <c r="H1479" s="96"/>
      <c r="L1479" s="96"/>
    </row>
    <row r="1480" spans="6:12" x14ac:dyDescent="0.2">
      <c r="F1480" s="96"/>
      <c r="H1480" s="96"/>
      <c r="L1480" s="96"/>
    </row>
    <row r="1481" spans="6:12" x14ac:dyDescent="0.2">
      <c r="F1481" s="96"/>
      <c r="H1481" s="96"/>
      <c r="L1481" s="96"/>
    </row>
    <row r="1482" spans="6:12" x14ac:dyDescent="0.2">
      <c r="F1482" s="96"/>
      <c r="H1482" s="96"/>
      <c r="L1482" s="96"/>
    </row>
    <row r="1483" spans="6:12" x14ac:dyDescent="0.2">
      <c r="F1483" s="96"/>
      <c r="H1483" s="96"/>
      <c r="L1483" s="96"/>
    </row>
    <row r="1484" spans="6:12" x14ac:dyDescent="0.2">
      <c r="F1484" s="96"/>
      <c r="H1484" s="96"/>
      <c r="L1484" s="96"/>
    </row>
    <row r="1485" spans="6:12" x14ac:dyDescent="0.2">
      <c r="F1485" s="96"/>
      <c r="H1485" s="96"/>
      <c r="L1485" s="96"/>
    </row>
    <row r="1486" spans="6:12" x14ac:dyDescent="0.2">
      <c r="F1486" s="96"/>
      <c r="H1486" s="96"/>
      <c r="L1486" s="96"/>
    </row>
    <row r="1487" spans="6:12" x14ac:dyDescent="0.2">
      <c r="F1487" s="96"/>
      <c r="H1487" s="96"/>
      <c r="L1487" s="96"/>
    </row>
    <row r="1488" spans="6:12" x14ac:dyDescent="0.2">
      <c r="F1488" s="96"/>
      <c r="H1488" s="96"/>
      <c r="L1488" s="96"/>
    </row>
    <row r="1489" spans="6:12" x14ac:dyDescent="0.2">
      <c r="F1489" s="96"/>
      <c r="H1489" s="96"/>
      <c r="L1489" s="96"/>
    </row>
    <row r="1490" spans="6:12" x14ac:dyDescent="0.2">
      <c r="F1490" s="96"/>
      <c r="H1490" s="96"/>
      <c r="L1490" s="96"/>
    </row>
    <row r="1491" spans="6:12" x14ac:dyDescent="0.2">
      <c r="F1491" s="96"/>
      <c r="H1491" s="96"/>
      <c r="L1491" s="96"/>
    </row>
    <row r="1492" spans="6:12" x14ac:dyDescent="0.2">
      <c r="F1492" s="96"/>
      <c r="H1492" s="96"/>
      <c r="L1492" s="96"/>
    </row>
    <row r="1493" spans="6:12" x14ac:dyDescent="0.2">
      <c r="F1493" s="96"/>
      <c r="H1493" s="96"/>
      <c r="L1493" s="96"/>
    </row>
    <row r="1494" spans="6:12" x14ac:dyDescent="0.2">
      <c r="F1494" s="96"/>
      <c r="H1494" s="96"/>
      <c r="L1494" s="96"/>
    </row>
    <row r="1495" spans="6:12" x14ac:dyDescent="0.2">
      <c r="F1495" s="96"/>
      <c r="H1495" s="96"/>
      <c r="L1495" s="96"/>
    </row>
    <row r="1496" spans="6:12" x14ac:dyDescent="0.2">
      <c r="F1496" s="96"/>
      <c r="H1496" s="96"/>
      <c r="L1496" s="96"/>
    </row>
    <row r="1497" spans="6:12" x14ac:dyDescent="0.2">
      <c r="F1497" s="96"/>
      <c r="H1497" s="96"/>
      <c r="L1497" s="96"/>
    </row>
    <row r="1498" spans="6:12" x14ac:dyDescent="0.2">
      <c r="F1498" s="96"/>
      <c r="H1498" s="96"/>
      <c r="L1498" s="96"/>
    </row>
    <row r="1499" spans="6:12" x14ac:dyDescent="0.2">
      <c r="F1499" s="96"/>
      <c r="H1499" s="96"/>
      <c r="L1499" s="96"/>
    </row>
    <row r="1500" spans="6:12" x14ac:dyDescent="0.2">
      <c r="F1500" s="96"/>
      <c r="H1500" s="96"/>
      <c r="L1500" s="96"/>
    </row>
    <row r="1501" spans="6:12" x14ac:dyDescent="0.2">
      <c r="F1501" s="96"/>
      <c r="H1501" s="96"/>
      <c r="L1501" s="96"/>
    </row>
    <row r="1502" spans="6:12" x14ac:dyDescent="0.2">
      <c r="F1502" s="96"/>
      <c r="H1502" s="96"/>
      <c r="L1502" s="96"/>
    </row>
    <row r="1503" spans="6:12" x14ac:dyDescent="0.2">
      <c r="F1503" s="96"/>
      <c r="H1503" s="96"/>
      <c r="L1503" s="96"/>
    </row>
    <row r="1504" spans="6:12" x14ac:dyDescent="0.2">
      <c r="F1504" s="96"/>
      <c r="H1504" s="96"/>
      <c r="L1504" s="96"/>
    </row>
    <row r="1505" spans="6:12" x14ac:dyDescent="0.2">
      <c r="F1505" s="96"/>
      <c r="H1505" s="96"/>
      <c r="L1505" s="96"/>
    </row>
    <row r="1506" spans="6:12" x14ac:dyDescent="0.2">
      <c r="F1506" s="96"/>
      <c r="H1506" s="96"/>
      <c r="L1506" s="96"/>
    </row>
    <row r="1507" spans="6:12" x14ac:dyDescent="0.2">
      <c r="F1507" s="96"/>
      <c r="H1507" s="96"/>
      <c r="L1507" s="96"/>
    </row>
    <row r="1508" spans="6:12" x14ac:dyDescent="0.2">
      <c r="F1508" s="96"/>
      <c r="H1508" s="96"/>
      <c r="L1508" s="96"/>
    </row>
    <row r="1509" spans="6:12" x14ac:dyDescent="0.2">
      <c r="F1509" s="96"/>
      <c r="H1509" s="96"/>
      <c r="L1509" s="96"/>
    </row>
    <row r="1510" spans="6:12" x14ac:dyDescent="0.2">
      <c r="F1510" s="96"/>
      <c r="H1510" s="96"/>
      <c r="L1510" s="96"/>
    </row>
    <row r="1511" spans="6:12" x14ac:dyDescent="0.2">
      <c r="F1511" s="96"/>
      <c r="H1511" s="96"/>
      <c r="L1511" s="96"/>
    </row>
    <row r="1512" spans="6:12" x14ac:dyDescent="0.2">
      <c r="F1512" s="96"/>
      <c r="H1512" s="96"/>
      <c r="L1512" s="96"/>
    </row>
    <row r="1513" spans="6:12" x14ac:dyDescent="0.2">
      <c r="F1513" s="96"/>
      <c r="H1513" s="96"/>
      <c r="L1513" s="96"/>
    </row>
    <row r="1514" spans="6:12" x14ac:dyDescent="0.2">
      <c r="F1514" s="96"/>
      <c r="H1514" s="96"/>
      <c r="L1514" s="96"/>
    </row>
    <row r="1515" spans="6:12" x14ac:dyDescent="0.2">
      <c r="F1515" s="96"/>
      <c r="H1515" s="96"/>
      <c r="L1515" s="96"/>
    </row>
    <row r="1516" spans="6:12" x14ac:dyDescent="0.2">
      <c r="F1516" s="96"/>
      <c r="H1516" s="96"/>
      <c r="L1516" s="96"/>
    </row>
    <row r="1517" spans="6:12" x14ac:dyDescent="0.2">
      <c r="F1517" s="96"/>
      <c r="H1517" s="96"/>
      <c r="L1517" s="96"/>
    </row>
    <row r="1518" spans="6:12" x14ac:dyDescent="0.2">
      <c r="F1518" s="96"/>
      <c r="H1518" s="96"/>
      <c r="L1518" s="96"/>
    </row>
    <row r="1519" spans="6:12" x14ac:dyDescent="0.2">
      <c r="F1519" s="96"/>
      <c r="H1519" s="96"/>
      <c r="L1519" s="96"/>
    </row>
    <row r="1520" spans="6:12" x14ac:dyDescent="0.2">
      <c r="F1520" s="96"/>
      <c r="H1520" s="96"/>
      <c r="L1520" s="96"/>
    </row>
    <row r="1521" spans="6:12" x14ac:dyDescent="0.2">
      <c r="F1521" s="96"/>
      <c r="H1521" s="96"/>
      <c r="L1521" s="96"/>
    </row>
    <row r="1522" spans="6:12" x14ac:dyDescent="0.2">
      <c r="F1522" s="96"/>
      <c r="H1522" s="96"/>
      <c r="L1522" s="96"/>
    </row>
    <row r="1523" spans="6:12" x14ac:dyDescent="0.2">
      <c r="F1523" s="96"/>
      <c r="H1523" s="96"/>
      <c r="L1523" s="96"/>
    </row>
    <row r="1524" spans="6:12" x14ac:dyDescent="0.2">
      <c r="F1524" s="96"/>
      <c r="H1524" s="96"/>
      <c r="L1524" s="96"/>
    </row>
    <row r="1525" spans="6:12" x14ac:dyDescent="0.2">
      <c r="F1525" s="96"/>
      <c r="H1525" s="96"/>
      <c r="L1525" s="96"/>
    </row>
    <row r="1526" spans="6:12" x14ac:dyDescent="0.2">
      <c r="F1526" s="96"/>
      <c r="H1526" s="96"/>
      <c r="L1526" s="96"/>
    </row>
    <row r="1527" spans="6:12" x14ac:dyDescent="0.2">
      <c r="F1527" s="96"/>
      <c r="H1527" s="96"/>
      <c r="L1527" s="96"/>
    </row>
    <row r="1528" spans="6:12" x14ac:dyDescent="0.2">
      <c r="F1528" s="96"/>
      <c r="H1528" s="96"/>
      <c r="L1528" s="96"/>
    </row>
    <row r="1529" spans="6:12" x14ac:dyDescent="0.2">
      <c r="F1529" s="96"/>
      <c r="H1529" s="96"/>
      <c r="L1529" s="96"/>
    </row>
    <row r="1530" spans="6:12" x14ac:dyDescent="0.2">
      <c r="F1530" s="96"/>
      <c r="H1530" s="96"/>
      <c r="L1530" s="96"/>
    </row>
    <row r="1531" spans="6:12" x14ac:dyDescent="0.2">
      <c r="F1531" s="96"/>
      <c r="H1531" s="96"/>
      <c r="L1531" s="96"/>
    </row>
    <row r="1532" spans="6:12" x14ac:dyDescent="0.2">
      <c r="F1532" s="96"/>
      <c r="H1532" s="96"/>
      <c r="L1532" s="96"/>
    </row>
    <row r="1533" spans="6:12" x14ac:dyDescent="0.2">
      <c r="F1533" s="96"/>
      <c r="H1533" s="96"/>
      <c r="L1533" s="96"/>
    </row>
    <row r="1534" spans="6:12" x14ac:dyDescent="0.2">
      <c r="F1534" s="96"/>
      <c r="H1534" s="96"/>
      <c r="L1534" s="96"/>
    </row>
    <row r="1535" spans="6:12" x14ac:dyDescent="0.2">
      <c r="F1535" s="96"/>
      <c r="H1535" s="96"/>
      <c r="L1535" s="96"/>
    </row>
    <row r="1536" spans="6:12" x14ac:dyDescent="0.2">
      <c r="F1536" s="96"/>
      <c r="H1536" s="96"/>
      <c r="L1536" s="96"/>
    </row>
    <row r="1537" spans="6:12" x14ac:dyDescent="0.2">
      <c r="F1537" s="96"/>
      <c r="H1537" s="96"/>
      <c r="L1537" s="96"/>
    </row>
    <row r="1538" spans="6:12" x14ac:dyDescent="0.2">
      <c r="F1538" s="96"/>
      <c r="H1538" s="96"/>
      <c r="L1538" s="96"/>
    </row>
    <row r="1539" spans="6:12" x14ac:dyDescent="0.2">
      <c r="F1539" s="96"/>
      <c r="H1539" s="96"/>
      <c r="L1539" s="96"/>
    </row>
    <row r="1540" spans="6:12" x14ac:dyDescent="0.2">
      <c r="F1540" s="96"/>
      <c r="H1540" s="96"/>
      <c r="L1540" s="96"/>
    </row>
    <row r="1541" spans="6:12" x14ac:dyDescent="0.2">
      <c r="F1541" s="96"/>
      <c r="H1541" s="96"/>
      <c r="L1541" s="96"/>
    </row>
    <row r="1542" spans="6:12" x14ac:dyDescent="0.2">
      <c r="F1542" s="96"/>
      <c r="H1542" s="96"/>
      <c r="L1542" s="96"/>
    </row>
    <row r="1543" spans="6:12" x14ac:dyDescent="0.2">
      <c r="F1543" s="96"/>
      <c r="H1543" s="96"/>
      <c r="L1543" s="96"/>
    </row>
    <row r="1544" spans="6:12" x14ac:dyDescent="0.2">
      <c r="F1544" s="96"/>
      <c r="H1544" s="96"/>
      <c r="L1544" s="96"/>
    </row>
    <row r="1545" spans="6:12" x14ac:dyDescent="0.2">
      <c r="F1545" s="96"/>
      <c r="H1545" s="96"/>
      <c r="L1545" s="96"/>
    </row>
    <row r="1546" spans="6:12" x14ac:dyDescent="0.2">
      <c r="F1546" s="96"/>
      <c r="H1546" s="96"/>
      <c r="L1546" s="96"/>
    </row>
    <row r="1547" spans="6:12" x14ac:dyDescent="0.2">
      <c r="F1547" s="96"/>
      <c r="H1547" s="96"/>
      <c r="L1547" s="96"/>
    </row>
    <row r="1548" spans="6:12" x14ac:dyDescent="0.2">
      <c r="F1548" s="96"/>
      <c r="H1548" s="96"/>
      <c r="L1548" s="96"/>
    </row>
    <row r="1549" spans="6:12" x14ac:dyDescent="0.2">
      <c r="F1549" s="96"/>
      <c r="H1549" s="96"/>
      <c r="L1549" s="96"/>
    </row>
    <row r="1550" spans="6:12" x14ac:dyDescent="0.2">
      <c r="F1550" s="96"/>
      <c r="H1550" s="96"/>
      <c r="L1550" s="96"/>
    </row>
    <row r="1551" spans="6:12" x14ac:dyDescent="0.2">
      <c r="F1551" s="96"/>
      <c r="H1551" s="96"/>
      <c r="L1551" s="96"/>
    </row>
    <row r="1552" spans="6:12" x14ac:dyDescent="0.2">
      <c r="F1552" s="96"/>
      <c r="H1552" s="96"/>
      <c r="L1552" s="96"/>
    </row>
    <row r="1553" spans="6:12" x14ac:dyDescent="0.2">
      <c r="F1553" s="96"/>
      <c r="H1553" s="96"/>
      <c r="L1553" s="96"/>
    </row>
    <row r="1554" spans="6:12" x14ac:dyDescent="0.2">
      <c r="F1554" s="96"/>
      <c r="H1554" s="96"/>
      <c r="L1554" s="96"/>
    </row>
    <row r="1555" spans="6:12" x14ac:dyDescent="0.2">
      <c r="F1555" s="96"/>
      <c r="H1555" s="96"/>
      <c r="L1555" s="96"/>
    </row>
    <row r="1556" spans="6:12" x14ac:dyDescent="0.2">
      <c r="F1556" s="96"/>
      <c r="H1556" s="96"/>
      <c r="L1556" s="96"/>
    </row>
    <row r="1557" spans="6:12" x14ac:dyDescent="0.2">
      <c r="F1557" s="96"/>
      <c r="H1557" s="96"/>
      <c r="L1557" s="96"/>
    </row>
    <row r="1558" spans="6:12" x14ac:dyDescent="0.2">
      <c r="F1558" s="96"/>
      <c r="H1558" s="96"/>
      <c r="L1558" s="96"/>
    </row>
    <row r="1559" spans="6:12" x14ac:dyDescent="0.2">
      <c r="F1559" s="96"/>
      <c r="H1559" s="96"/>
      <c r="L1559" s="96"/>
    </row>
    <row r="1560" spans="6:12" x14ac:dyDescent="0.2">
      <c r="F1560" s="96"/>
      <c r="H1560" s="96"/>
      <c r="L1560" s="96"/>
    </row>
  </sheetData>
  <sheetProtection password="92C1"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126 J126 L126 H136 J136 L136 H146 J146 L146 H156 J156 L156 H166 J166 L166 H176 J176 L176 H186 J186 L186 H196 J196 L196 H206 J206 L206 H216 J216 L216 H226 J226 L226 H236 J236 L236 H246 J246 L246 H256 J256 L256 H266 J266 L266 H276 J276 L276 H326 J326 L326 H376 J376 L376 H386 J386 L386 H396 J396 L396 H406 J406 L406 H416 J416 L416 H426 J426 L426 H436 J436 L436 H446 J446 L446 H456 J456 L456 H466 J466 L466 H476 J476 L476 F7:F76 F136 F326 F146 F156 F176:F276 F376:F476 F126">
    <cfRule type="cellIs" dxfId="1553" priority="2022" stopIfTrue="1" operator="lessThan">
      <formula>0</formula>
    </cfRule>
  </conditionalFormatting>
  <conditionalFormatting sqref="L16 H16 J16">
    <cfRule type="cellIs" dxfId="1552" priority="2021" stopIfTrue="1" operator="lessThan">
      <formula>0</formula>
    </cfRule>
  </conditionalFormatting>
  <conditionalFormatting sqref="F6 H6 J6 L6">
    <cfRule type="cellIs" dxfId="1551" priority="2020" stopIfTrue="1" operator="lessThan">
      <formula>0</formula>
    </cfRule>
  </conditionalFormatting>
  <conditionalFormatting sqref="F27:F35">
    <cfRule type="cellIs" dxfId="1550" priority="2012" stopIfTrue="1" operator="lessThan">
      <formula>0</formula>
    </cfRule>
  </conditionalFormatting>
  <conditionalFormatting sqref="F27:F35">
    <cfRule type="cellIs" dxfId="1549" priority="2011" stopIfTrue="1" operator="lessThan">
      <formula>0</formula>
    </cfRule>
  </conditionalFormatting>
  <conditionalFormatting sqref="H27:H35">
    <cfRule type="cellIs" dxfId="1548" priority="2010" stopIfTrue="1" operator="lessThan">
      <formula>0</formula>
    </cfRule>
  </conditionalFormatting>
  <conditionalFormatting sqref="H27:H35">
    <cfRule type="cellIs" dxfId="1547" priority="2009" stopIfTrue="1" operator="lessThan">
      <formula>0</formula>
    </cfRule>
  </conditionalFormatting>
  <conditionalFormatting sqref="J27:J35">
    <cfRule type="cellIs" dxfId="1546" priority="2008" stopIfTrue="1" operator="lessThan">
      <formula>0</formula>
    </cfRule>
  </conditionalFormatting>
  <conditionalFormatting sqref="J27:J35">
    <cfRule type="cellIs" dxfId="1545" priority="2007" stopIfTrue="1" operator="lessThan">
      <formula>0</formula>
    </cfRule>
  </conditionalFormatting>
  <conditionalFormatting sqref="L27:L35">
    <cfRule type="cellIs" dxfId="1544" priority="2006" stopIfTrue="1" operator="lessThan">
      <formula>0</formula>
    </cfRule>
  </conditionalFormatting>
  <conditionalFormatting sqref="L27:L35">
    <cfRule type="cellIs" dxfId="1543" priority="2005" stopIfTrue="1" operator="lessThan">
      <formula>0</formula>
    </cfRule>
  </conditionalFormatting>
  <conditionalFormatting sqref="F37:F45">
    <cfRule type="cellIs" dxfId="1542" priority="2004" stopIfTrue="1" operator="lessThan">
      <formula>0</formula>
    </cfRule>
  </conditionalFormatting>
  <conditionalFormatting sqref="F37:F45">
    <cfRule type="cellIs" dxfId="1541" priority="2003" stopIfTrue="1" operator="lessThan">
      <formula>0</formula>
    </cfRule>
  </conditionalFormatting>
  <conditionalFormatting sqref="H37:H45">
    <cfRule type="cellIs" dxfId="1540" priority="2002" stopIfTrue="1" operator="lessThan">
      <formula>0</formula>
    </cfRule>
  </conditionalFormatting>
  <conditionalFormatting sqref="H37:H45">
    <cfRule type="cellIs" dxfId="1539" priority="2001" stopIfTrue="1" operator="lessThan">
      <formula>0</formula>
    </cfRule>
  </conditionalFormatting>
  <conditionalFormatting sqref="J37:J45">
    <cfRule type="cellIs" dxfId="1538" priority="2000" stopIfTrue="1" operator="lessThan">
      <formula>0</formula>
    </cfRule>
  </conditionalFormatting>
  <conditionalFormatting sqref="J37:J45">
    <cfRule type="cellIs" dxfId="1537" priority="1999" stopIfTrue="1" operator="lessThan">
      <formula>0</formula>
    </cfRule>
  </conditionalFormatting>
  <conditionalFormatting sqref="L37:L45">
    <cfRule type="cellIs" dxfId="1536" priority="1998" stopIfTrue="1" operator="lessThan">
      <formula>0</formula>
    </cfRule>
  </conditionalFormatting>
  <conditionalFormatting sqref="L37:L45">
    <cfRule type="cellIs" dxfId="1535" priority="1997" stopIfTrue="1" operator="lessThan">
      <formula>0</formula>
    </cfRule>
  </conditionalFormatting>
  <conditionalFormatting sqref="F47:F55">
    <cfRule type="cellIs" dxfId="1534" priority="1996" stopIfTrue="1" operator="lessThan">
      <formula>0</formula>
    </cfRule>
  </conditionalFormatting>
  <conditionalFormatting sqref="F47:F55">
    <cfRule type="cellIs" dxfId="1533" priority="1995" stopIfTrue="1" operator="lessThan">
      <formula>0</formula>
    </cfRule>
  </conditionalFormatting>
  <conditionalFormatting sqref="H47:H55">
    <cfRule type="cellIs" dxfId="1532" priority="1994" stopIfTrue="1" operator="lessThan">
      <formula>0</formula>
    </cfRule>
  </conditionalFormatting>
  <conditionalFormatting sqref="H47:H55">
    <cfRule type="cellIs" dxfId="1531" priority="1993" stopIfTrue="1" operator="lessThan">
      <formula>0</formula>
    </cfRule>
  </conditionalFormatting>
  <conditionalFormatting sqref="J47:J55">
    <cfRule type="cellIs" dxfId="1530" priority="1992" stopIfTrue="1" operator="lessThan">
      <formula>0</formula>
    </cfRule>
  </conditionalFormatting>
  <conditionalFormatting sqref="J47:J55">
    <cfRule type="cellIs" dxfId="1529" priority="1991" stopIfTrue="1" operator="lessThan">
      <formula>0</formula>
    </cfRule>
  </conditionalFormatting>
  <conditionalFormatting sqref="L47:L55">
    <cfRule type="cellIs" dxfId="1528" priority="1990" stopIfTrue="1" operator="lessThan">
      <formula>0</formula>
    </cfRule>
  </conditionalFormatting>
  <conditionalFormatting sqref="L47:L55">
    <cfRule type="cellIs" dxfId="1527" priority="1989" stopIfTrue="1" operator="lessThan">
      <formula>0</formula>
    </cfRule>
  </conditionalFormatting>
  <conditionalFormatting sqref="F57:F65">
    <cfRule type="cellIs" dxfId="1526" priority="1988" stopIfTrue="1" operator="lessThan">
      <formula>0</formula>
    </cfRule>
  </conditionalFormatting>
  <conditionalFormatting sqref="F57:F65">
    <cfRule type="cellIs" dxfId="1525" priority="1987" stopIfTrue="1" operator="lessThan">
      <formula>0</formula>
    </cfRule>
  </conditionalFormatting>
  <conditionalFormatting sqref="F177:F185">
    <cfRule type="cellIs" dxfId="1524" priority="1892" stopIfTrue="1" operator="lessThan">
      <formula>0</formula>
    </cfRule>
  </conditionalFormatting>
  <conditionalFormatting sqref="F177:F185">
    <cfRule type="cellIs" dxfId="1523" priority="1891" stopIfTrue="1" operator="lessThan">
      <formula>0</formula>
    </cfRule>
  </conditionalFormatting>
  <conditionalFormatting sqref="F187:F195">
    <cfRule type="cellIs" dxfId="1522" priority="1884" stopIfTrue="1" operator="lessThan">
      <formula>0</formula>
    </cfRule>
  </conditionalFormatting>
  <conditionalFormatting sqref="F187:F195">
    <cfRule type="cellIs" dxfId="1521" priority="1883" stopIfTrue="1" operator="lessThan">
      <formula>0</formula>
    </cfRule>
  </conditionalFormatting>
  <conditionalFormatting sqref="F197:F205">
    <cfRule type="cellIs" dxfId="1520" priority="1876" stopIfTrue="1" operator="lessThan">
      <formula>0</formula>
    </cfRule>
  </conditionalFormatting>
  <conditionalFormatting sqref="F197:F205">
    <cfRule type="cellIs" dxfId="1519" priority="1875" stopIfTrue="1" operator="lessThan">
      <formula>0</formula>
    </cfRule>
  </conditionalFormatting>
  <conditionalFormatting sqref="F207:F215">
    <cfRule type="cellIs" dxfId="1518" priority="1868" stopIfTrue="1" operator="lessThan">
      <formula>0</formula>
    </cfRule>
  </conditionalFormatting>
  <conditionalFormatting sqref="F207:F215">
    <cfRule type="cellIs" dxfId="1517" priority="1867" stopIfTrue="1" operator="lessThan">
      <formula>0</formula>
    </cfRule>
  </conditionalFormatting>
  <conditionalFormatting sqref="F217:F225">
    <cfRule type="cellIs" dxfId="1516" priority="1860" stopIfTrue="1" operator="lessThan">
      <formula>0</formula>
    </cfRule>
  </conditionalFormatting>
  <conditionalFormatting sqref="F217:F225">
    <cfRule type="cellIs" dxfId="1515" priority="1859" stopIfTrue="1" operator="lessThan">
      <formula>0</formula>
    </cfRule>
  </conditionalFormatting>
  <conditionalFormatting sqref="F227:F235">
    <cfRule type="cellIs" dxfId="1514" priority="1852" stopIfTrue="1" operator="lessThan">
      <formula>0</formula>
    </cfRule>
  </conditionalFormatting>
  <conditionalFormatting sqref="F227:F235">
    <cfRule type="cellIs" dxfId="1513" priority="1851" stopIfTrue="1" operator="lessThan">
      <formula>0</formula>
    </cfRule>
  </conditionalFormatting>
  <conditionalFormatting sqref="F237:F245">
    <cfRule type="cellIs" dxfId="1512" priority="1844" stopIfTrue="1" operator="lessThan">
      <formula>0</formula>
    </cfRule>
  </conditionalFormatting>
  <conditionalFormatting sqref="F237:F245">
    <cfRule type="cellIs" dxfId="1511" priority="1843" stopIfTrue="1" operator="lessThan">
      <formula>0</formula>
    </cfRule>
  </conditionalFormatting>
  <conditionalFormatting sqref="F247:F255">
    <cfRule type="cellIs" dxfId="1510" priority="1836" stopIfTrue="1" operator="lessThan">
      <formula>0</formula>
    </cfRule>
  </conditionalFormatting>
  <conditionalFormatting sqref="F247:F255">
    <cfRule type="cellIs" dxfId="1509" priority="1835" stopIfTrue="1" operator="lessThan">
      <formula>0</formula>
    </cfRule>
  </conditionalFormatting>
  <conditionalFormatting sqref="F257:F265">
    <cfRule type="cellIs" dxfId="1508" priority="1828" stopIfTrue="1" operator="lessThan">
      <formula>0</formula>
    </cfRule>
  </conditionalFormatting>
  <conditionalFormatting sqref="F257:F265">
    <cfRule type="cellIs" dxfId="1507" priority="1827" stopIfTrue="1" operator="lessThan">
      <formula>0</formula>
    </cfRule>
  </conditionalFormatting>
  <conditionalFormatting sqref="F267:F275">
    <cfRule type="cellIs" dxfId="1506" priority="1820" stopIfTrue="1" operator="lessThan">
      <formula>0</formula>
    </cfRule>
  </conditionalFormatting>
  <conditionalFormatting sqref="F267:F275">
    <cfRule type="cellIs" dxfId="1505" priority="1819" stopIfTrue="1" operator="lessThan">
      <formula>0</formula>
    </cfRule>
  </conditionalFormatting>
  <conditionalFormatting sqref="F377:F385">
    <cfRule type="cellIs" dxfId="1504" priority="1732" stopIfTrue="1" operator="lessThan">
      <formula>0</formula>
    </cfRule>
  </conditionalFormatting>
  <conditionalFormatting sqref="F377:F385">
    <cfRule type="cellIs" dxfId="1503" priority="1731" stopIfTrue="1" operator="lessThan">
      <formula>0</formula>
    </cfRule>
  </conditionalFormatting>
  <conditionalFormatting sqref="F387:F395">
    <cfRule type="cellIs" dxfId="1502" priority="1724" stopIfTrue="1" operator="lessThan">
      <formula>0</formula>
    </cfRule>
  </conditionalFormatting>
  <conditionalFormatting sqref="F387:F395">
    <cfRule type="cellIs" dxfId="1501" priority="1723" stopIfTrue="1" operator="lessThan">
      <formula>0</formula>
    </cfRule>
  </conditionalFormatting>
  <conditionalFormatting sqref="F397:F405">
    <cfRule type="cellIs" dxfId="1500" priority="1716" stopIfTrue="1" operator="lessThan">
      <formula>0</formula>
    </cfRule>
  </conditionalFormatting>
  <conditionalFormatting sqref="F397:F405">
    <cfRule type="cellIs" dxfId="1499" priority="1715" stopIfTrue="1" operator="lessThan">
      <formula>0</formula>
    </cfRule>
  </conditionalFormatting>
  <conditionalFormatting sqref="F407:F415">
    <cfRule type="cellIs" dxfId="1498" priority="1708" stopIfTrue="1" operator="lessThan">
      <formula>0</formula>
    </cfRule>
  </conditionalFormatting>
  <conditionalFormatting sqref="F407:F415">
    <cfRule type="cellIs" dxfId="1497" priority="1707" stopIfTrue="1" operator="lessThan">
      <formula>0</formula>
    </cfRule>
  </conditionalFormatting>
  <conditionalFormatting sqref="F417:F425">
    <cfRule type="cellIs" dxfId="1496" priority="1700" stopIfTrue="1" operator="lessThan">
      <formula>0</formula>
    </cfRule>
  </conditionalFormatting>
  <conditionalFormatting sqref="F417:F425">
    <cfRule type="cellIs" dxfId="1495" priority="1699" stopIfTrue="1" operator="lessThan">
      <formula>0</formula>
    </cfRule>
  </conditionalFormatting>
  <conditionalFormatting sqref="F427:F435">
    <cfRule type="cellIs" dxfId="1494" priority="1692" stopIfTrue="1" operator="lessThan">
      <formula>0</formula>
    </cfRule>
  </conditionalFormatting>
  <conditionalFormatting sqref="F427:F435">
    <cfRule type="cellIs" dxfId="1493" priority="1691" stopIfTrue="1" operator="lessThan">
      <formula>0</formula>
    </cfRule>
  </conditionalFormatting>
  <conditionalFormatting sqref="F437:F445">
    <cfRule type="cellIs" dxfId="1492" priority="1684" stopIfTrue="1" operator="lessThan">
      <formula>0</formula>
    </cfRule>
  </conditionalFormatting>
  <conditionalFormatting sqref="F437:F445">
    <cfRule type="cellIs" dxfId="1491" priority="1683" stopIfTrue="1" operator="lessThan">
      <formula>0</formula>
    </cfRule>
  </conditionalFormatting>
  <conditionalFormatting sqref="F447:F455">
    <cfRule type="cellIs" dxfId="1490" priority="1676" stopIfTrue="1" operator="lessThan">
      <formula>0</formula>
    </cfRule>
  </conditionalFormatting>
  <conditionalFormatting sqref="F447:F455">
    <cfRule type="cellIs" dxfId="1489" priority="1675" stopIfTrue="1" operator="lessThan">
      <formula>0</formula>
    </cfRule>
  </conditionalFormatting>
  <conditionalFormatting sqref="F457:F465">
    <cfRule type="cellIs" dxfId="1488" priority="1668" stopIfTrue="1" operator="lessThan">
      <formula>0</formula>
    </cfRule>
  </conditionalFormatting>
  <conditionalFormatting sqref="F457:F465">
    <cfRule type="cellIs" dxfId="1487" priority="1667" stopIfTrue="1" operator="lessThan">
      <formula>0</formula>
    </cfRule>
  </conditionalFormatting>
  <conditionalFormatting sqref="F467:F475">
    <cfRule type="cellIs" dxfId="1486" priority="1660" stopIfTrue="1" operator="lessThan">
      <formula>0</formula>
    </cfRule>
  </conditionalFormatting>
  <conditionalFormatting sqref="F467:F475">
    <cfRule type="cellIs" dxfId="1485" priority="1659" stopIfTrue="1" operator="lessThan">
      <formula>0</formula>
    </cfRule>
  </conditionalFormatting>
  <conditionalFormatting sqref="F487:F495">
    <cfRule type="cellIs" dxfId="1484" priority="1640" stopIfTrue="1" operator="lessThan">
      <formula>0</formula>
    </cfRule>
  </conditionalFormatting>
  <conditionalFormatting sqref="F487:F495">
    <cfRule type="cellIs" dxfId="1483" priority="1639" stopIfTrue="1" operator="lessThan">
      <formula>0</formula>
    </cfRule>
  </conditionalFormatting>
  <conditionalFormatting sqref="F487:F495">
    <cfRule type="cellIs" dxfId="1482" priority="1638" stopIfTrue="1" operator="lessThan">
      <formula>0</formula>
    </cfRule>
  </conditionalFormatting>
  <conditionalFormatting sqref="F497:F505">
    <cfRule type="cellIs" dxfId="1481" priority="1628" stopIfTrue="1" operator="lessThan">
      <formula>0</formula>
    </cfRule>
  </conditionalFormatting>
  <conditionalFormatting sqref="F497:F505">
    <cfRule type="cellIs" dxfId="1480" priority="1627" stopIfTrue="1" operator="lessThan">
      <formula>0</formula>
    </cfRule>
  </conditionalFormatting>
  <conditionalFormatting sqref="F497:F505">
    <cfRule type="cellIs" dxfId="1479" priority="1626" stopIfTrue="1" operator="lessThan">
      <formula>0</formula>
    </cfRule>
  </conditionalFormatting>
  <conditionalFormatting sqref="F477:F485">
    <cfRule type="cellIs" dxfId="1478" priority="1652" stopIfTrue="1" operator="lessThan">
      <formula>0</formula>
    </cfRule>
  </conditionalFormatting>
  <conditionalFormatting sqref="F477:F485">
    <cfRule type="cellIs" dxfId="1477" priority="1651" stopIfTrue="1" operator="lessThan">
      <formula>0</formula>
    </cfRule>
  </conditionalFormatting>
  <conditionalFormatting sqref="F477:F485">
    <cfRule type="cellIs" dxfId="1476" priority="1650" stopIfTrue="1" operator="lessThan">
      <formula>0</formula>
    </cfRule>
  </conditionalFormatting>
  <conditionalFormatting sqref="F517:F525">
    <cfRule type="cellIs" dxfId="1475" priority="1604" stopIfTrue="1" operator="lessThan">
      <formula>0</formula>
    </cfRule>
  </conditionalFormatting>
  <conditionalFormatting sqref="F517:F525">
    <cfRule type="cellIs" dxfId="1474" priority="1603" stopIfTrue="1" operator="lessThan">
      <formula>0</formula>
    </cfRule>
  </conditionalFormatting>
  <conditionalFormatting sqref="F517:F525">
    <cfRule type="cellIs" dxfId="1473" priority="1602" stopIfTrue="1" operator="lessThan">
      <formula>0</formula>
    </cfRule>
  </conditionalFormatting>
  <conditionalFormatting sqref="F577:F585">
    <cfRule type="cellIs" dxfId="1472" priority="1592" stopIfTrue="1" operator="lessThan">
      <formula>0</formula>
    </cfRule>
  </conditionalFormatting>
  <conditionalFormatting sqref="F577:F585">
    <cfRule type="cellIs" dxfId="1471" priority="1591" stopIfTrue="1" operator="lessThan">
      <formula>0</formula>
    </cfRule>
  </conditionalFormatting>
  <conditionalFormatting sqref="F577:F585">
    <cfRule type="cellIs" dxfId="1470" priority="1590" stopIfTrue="1" operator="lessThan">
      <formula>0</formula>
    </cfRule>
  </conditionalFormatting>
  <conditionalFormatting sqref="F507:F515">
    <cfRule type="cellIs" dxfId="1469" priority="1616" stopIfTrue="1" operator="lessThan">
      <formula>0</formula>
    </cfRule>
  </conditionalFormatting>
  <conditionalFormatting sqref="F507:F515">
    <cfRule type="cellIs" dxfId="1468" priority="1615" stopIfTrue="1" operator="lessThan">
      <formula>0</formula>
    </cfRule>
  </conditionalFormatting>
  <conditionalFormatting sqref="F507:F515">
    <cfRule type="cellIs" dxfId="1467" priority="1614" stopIfTrue="1" operator="lessThan">
      <formula>0</formula>
    </cfRule>
  </conditionalFormatting>
  <conditionalFormatting sqref="F597:F605">
    <cfRule type="cellIs" dxfId="1466" priority="1568" stopIfTrue="1" operator="lessThan">
      <formula>0</formula>
    </cfRule>
  </conditionalFormatting>
  <conditionalFormatting sqref="F597:F605">
    <cfRule type="cellIs" dxfId="1465" priority="1567" stopIfTrue="1" operator="lessThan">
      <formula>0</formula>
    </cfRule>
  </conditionalFormatting>
  <conditionalFormatting sqref="F597:F605">
    <cfRule type="cellIs" dxfId="1464" priority="1566" stopIfTrue="1" operator="lessThan">
      <formula>0</formula>
    </cfRule>
  </conditionalFormatting>
  <conditionalFormatting sqref="F607:F615">
    <cfRule type="cellIs" dxfId="1463" priority="1556" stopIfTrue="1" operator="lessThan">
      <formula>0</formula>
    </cfRule>
  </conditionalFormatting>
  <conditionalFormatting sqref="F607:F615">
    <cfRule type="cellIs" dxfId="1462" priority="1555" stopIfTrue="1" operator="lessThan">
      <formula>0</formula>
    </cfRule>
  </conditionalFormatting>
  <conditionalFormatting sqref="F607:F615">
    <cfRule type="cellIs" dxfId="1461" priority="1554" stopIfTrue="1" operator="lessThan">
      <formula>0</formula>
    </cfRule>
  </conditionalFormatting>
  <conditionalFormatting sqref="F587:F595">
    <cfRule type="cellIs" dxfId="1460" priority="1580" stopIfTrue="1" operator="lessThan">
      <formula>0</formula>
    </cfRule>
  </conditionalFormatting>
  <conditionalFormatting sqref="F587:F595">
    <cfRule type="cellIs" dxfId="1459" priority="1579" stopIfTrue="1" operator="lessThan">
      <formula>0</formula>
    </cfRule>
  </conditionalFormatting>
  <conditionalFormatting sqref="F587:F595">
    <cfRule type="cellIs" dxfId="1458" priority="1578" stopIfTrue="1" operator="lessThan">
      <formula>0</formula>
    </cfRule>
  </conditionalFormatting>
  <conditionalFormatting sqref="F677:F685">
    <cfRule type="cellIs" dxfId="1457" priority="1532" stopIfTrue="1" operator="lessThan">
      <formula>0</formula>
    </cfRule>
  </conditionalFormatting>
  <conditionalFormatting sqref="F677:F685">
    <cfRule type="cellIs" dxfId="1456" priority="1531" stopIfTrue="1" operator="lessThan">
      <formula>0</formula>
    </cfRule>
  </conditionalFormatting>
  <conditionalFormatting sqref="F677:F685">
    <cfRule type="cellIs" dxfId="1455" priority="1530" stopIfTrue="1" operator="lessThan">
      <formula>0</formula>
    </cfRule>
  </conditionalFormatting>
  <conditionalFormatting sqref="F617:F625">
    <cfRule type="cellIs" dxfId="1454" priority="1544" stopIfTrue="1" operator="lessThan">
      <formula>0</formula>
    </cfRule>
  </conditionalFormatting>
  <conditionalFormatting sqref="F617:F625">
    <cfRule type="cellIs" dxfId="1453" priority="1543" stopIfTrue="1" operator="lessThan">
      <formula>0</formula>
    </cfRule>
  </conditionalFormatting>
  <conditionalFormatting sqref="F617:F625">
    <cfRule type="cellIs" dxfId="1452" priority="1542" stopIfTrue="1" operator="lessThan">
      <formula>0</formula>
    </cfRule>
  </conditionalFormatting>
  <conditionalFormatting sqref="F687:F695">
    <cfRule type="cellIs" dxfId="1451" priority="1520" stopIfTrue="1" operator="lessThan">
      <formula>0</formula>
    </cfRule>
  </conditionalFormatting>
  <conditionalFormatting sqref="F687:F695">
    <cfRule type="cellIs" dxfId="1450" priority="1519" stopIfTrue="1" operator="lessThan">
      <formula>0</formula>
    </cfRule>
  </conditionalFormatting>
  <conditionalFormatting sqref="F687:F695">
    <cfRule type="cellIs" dxfId="1449" priority="1518" stopIfTrue="1" operator="lessThan">
      <formula>0</formula>
    </cfRule>
  </conditionalFormatting>
  <conditionalFormatting sqref="F697:F705">
    <cfRule type="cellIs" dxfId="1448" priority="1508" stopIfTrue="1" operator="lessThan">
      <formula>0</formula>
    </cfRule>
  </conditionalFormatting>
  <conditionalFormatting sqref="F697:F705">
    <cfRule type="cellIs" dxfId="1447" priority="1507" stopIfTrue="1" operator="lessThan">
      <formula>0</formula>
    </cfRule>
  </conditionalFormatting>
  <conditionalFormatting sqref="F697:F705">
    <cfRule type="cellIs" dxfId="1446" priority="1506" stopIfTrue="1" operator="lessThan">
      <formula>0</formula>
    </cfRule>
  </conditionalFormatting>
  <conditionalFormatting sqref="F707:F715">
    <cfRule type="cellIs" dxfId="1445" priority="1496" stopIfTrue="1" operator="lessThan">
      <formula>0</formula>
    </cfRule>
  </conditionalFormatting>
  <conditionalFormatting sqref="F707:F715">
    <cfRule type="cellIs" dxfId="1444" priority="1495" stopIfTrue="1" operator="lessThan">
      <formula>0</formula>
    </cfRule>
  </conditionalFormatting>
  <conditionalFormatting sqref="F707:F715">
    <cfRule type="cellIs" dxfId="1443" priority="1494" stopIfTrue="1" operator="lessThan">
      <formula>0</formula>
    </cfRule>
  </conditionalFormatting>
  <conditionalFormatting sqref="F717:F725">
    <cfRule type="cellIs" dxfId="1442" priority="1484" stopIfTrue="1" operator="lessThan">
      <formula>0</formula>
    </cfRule>
  </conditionalFormatting>
  <conditionalFormatting sqref="F717:F725">
    <cfRule type="cellIs" dxfId="1441" priority="1483" stopIfTrue="1" operator="lessThan">
      <formula>0</formula>
    </cfRule>
  </conditionalFormatting>
  <conditionalFormatting sqref="F717:F725">
    <cfRule type="cellIs" dxfId="1440" priority="1482" stopIfTrue="1" operator="lessThan">
      <formula>0</formula>
    </cfRule>
  </conditionalFormatting>
  <conditionalFormatting sqref="F727:F735">
    <cfRule type="cellIs" dxfId="1439" priority="1472" stopIfTrue="1" operator="lessThan">
      <formula>0</formula>
    </cfRule>
  </conditionalFormatting>
  <conditionalFormatting sqref="F727:F735">
    <cfRule type="cellIs" dxfId="1438" priority="1471" stopIfTrue="1" operator="lessThan">
      <formula>0</formula>
    </cfRule>
  </conditionalFormatting>
  <conditionalFormatting sqref="F727:F735">
    <cfRule type="cellIs" dxfId="1437" priority="1470" stopIfTrue="1" operator="lessThan">
      <formula>0</formula>
    </cfRule>
  </conditionalFormatting>
  <conditionalFormatting sqref="F737:F745">
    <cfRule type="cellIs" dxfId="1436" priority="1460" stopIfTrue="1" operator="lessThan">
      <formula>0</formula>
    </cfRule>
  </conditionalFormatting>
  <conditionalFormatting sqref="F737:F745">
    <cfRule type="cellIs" dxfId="1435" priority="1459" stopIfTrue="1" operator="lessThan">
      <formula>0</formula>
    </cfRule>
  </conditionalFormatting>
  <conditionalFormatting sqref="F737:F745">
    <cfRule type="cellIs" dxfId="1434" priority="1458" stopIfTrue="1" operator="lessThan">
      <formula>0</formula>
    </cfRule>
  </conditionalFormatting>
  <conditionalFormatting sqref="F747:F755">
    <cfRule type="cellIs" dxfId="1433" priority="1448" stopIfTrue="1" operator="lessThan">
      <formula>0</formula>
    </cfRule>
  </conditionalFormatting>
  <conditionalFormatting sqref="F747:F755">
    <cfRule type="cellIs" dxfId="1432" priority="1447" stopIfTrue="1" operator="lessThan">
      <formula>0</formula>
    </cfRule>
  </conditionalFormatting>
  <conditionalFormatting sqref="F747:F755">
    <cfRule type="cellIs" dxfId="1431" priority="1446" stopIfTrue="1" operator="lessThan">
      <formula>0</formula>
    </cfRule>
  </conditionalFormatting>
  <conditionalFormatting sqref="F757:F765">
    <cfRule type="cellIs" dxfId="1430" priority="1436" stopIfTrue="1" operator="lessThan">
      <formula>0</formula>
    </cfRule>
  </conditionalFormatting>
  <conditionalFormatting sqref="F757:F765">
    <cfRule type="cellIs" dxfId="1429" priority="1435" stopIfTrue="1" operator="lessThan">
      <formula>0</formula>
    </cfRule>
  </conditionalFormatting>
  <conditionalFormatting sqref="F757:F765">
    <cfRule type="cellIs" dxfId="1428" priority="1434" stopIfTrue="1" operator="lessThan">
      <formula>0</formula>
    </cfRule>
  </conditionalFormatting>
  <conditionalFormatting sqref="F767:F775">
    <cfRule type="cellIs" dxfId="1427" priority="1424" stopIfTrue="1" operator="lessThan">
      <formula>0</formula>
    </cfRule>
  </conditionalFormatting>
  <conditionalFormatting sqref="F767:F775">
    <cfRule type="cellIs" dxfId="1426" priority="1423" stopIfTrue="1" operator="lessThan">
      <formula>0</formula>
    </cfRule>
  </conditionalFormatting>
  <conditionalFormatting sqref="F767:F775">
    <cfRule type="cellIs" dxfId="1425" priority="1422" stopIfTrue="1" operator="lessThan">
      <formula>0</formula>
    </cfRule>
  </conditionalFormatting>
  <conditionalFormatting sqref="F777:F785">
    <cfRule type="cellIs" dxfId="1424" priority="1412" stopIfTrue="1" operator="lessThan">
      <formula>0</formula>
    </cfRule>
  </conditionalFormatting>
  <conditionalFormatting sqref="F777:F785">
    <cfRule type="cellIs" dxfId="1423" priority="1411" stopIfTrue="1" operator="lessThan">
      <formula>0</formula>
    </cfRule>
  </conditionalFormatting>
  <conditionalFormatting sqref="F777:F785">
    <cfRule type="cellIs" dxfId="1422" priority="1410" stopIfTrue="1" operator="lessThan">
      <formula>0</formula>
    </cfRule>
  </conditionalFormatting>
  <conditionalFormatting sqref="F787:F795">
    <cfRule type="cellIs" dxfId="1421" priority="1400" stopIfTrue="1" operator="lessThan">
      <formula>0</formula>
    </cfRule>
  </conditionalFormatting>
  <conditionalFormatting sqref="F787:F795">
    <cfRule type="cellIs" dxfId="1420" priority="1399" stopIfTrue="1" operator="lessThan">
      <formula>0</formula>
    </cfRule>
  </conditionalFormatting>
  <conditionalFormatting sqref="F787:F795">
    <cfRule type="cellIs" dxfId="1419" priority="1398" stopIfTrue="1" operator="lessThan">
      <formula>0</formula>
    </cfRule>
  </conditionalFormatting>
  <conditionalFormatting sqref="F797:F805">
    <cfRule type="cellIs" dxfId="1418" priority="1388" stopIfTrue="1" operator="lessThan">
      <formula>0</formula>
    </cfRule>
  </conditionalFormatting>
  <conditionalFormatting sqref="F797:F805">
    <cfRule type="cellIs" dxfId="1417" priority="1387" stopIfTrue="1" operator="lessThan">
      <formula>0</formula>
    </cfRule>
  </conditionalFormatting>
  <conditionalFormatting sqref="F797:F805">
    <cfRule type="cellIs" dxfId="1416" priority="1386" stopIfTrue="1" operator="lessThan">
      <formula>0</formula>
    </cfRule>
  </conditionalFormatting>
  <conditionalFormatting sqref="F807:F815">
    <cfRule type="cellIs" dxfId="1415" priority="1376" stopIfTrue="1" operator="lessThan">
      <formula>0</formula>
    </cfRule>
  </conditionalFormatting>
  <conditionalFormatting sqref="F807:F815">
    <cfRule type="cellIs" dxfId="1414" priority="1375" stopIfTrue="1" operator="lessThan">
      <formula>0</formula>
    </cfRule>
  </conditionalFormatting>
  <conditionalFormatting sqref="F807:F815">
    <cfRule type="cellIs" dxfId="1413" priority="1374" stopIfTrue="1" operator="lessThan">
      <formula>0</formula>
    </cfRule>
  </conditionalFormatting>
  <conditionalFormatting sqref="F817:F825">
    <cfRule type="cellIs" dxfId="1412" priority="1364" stopIfTrue="1" operator="lessThan">
      <formula>0</formula>
    </cfRule>
  </conditionalFormatting>
  <conditionalFormatting sqref="F817:F825">
    <cfRule type="cellIs" dxfId="1411" priority="1363" stopIfTrue="1" operator="lessThan">
      <formula>0</formula>
    </cfRule>
  </conditionalFormatting>
  <conditionalFormatting sqref="F817:F825">
    <cfRule type="cellIs" dxfId="1410" priority="1362" stopIfTrue="1" operator="lessThan">
      <formula>0</formula>
    </cfRule>
  </conditionalFormatting>
  <conditionalFormatting sqref="F827:F835">
    <cfRule type="cellIs" dxfId="1409" priority="1352" stopIfTrue="1" operator="lessThan">
      <formula>0</formula>
    </cfRule>
  </conditionalFormatting>
  <conditionalFormatting sqref="F827:F835">
    <cfRule type="cellIs" dxfId="1408" priority="1351" stopIfTrue="1" operator="lessThan">
      <formula>0</formula>
    </cfRule>
  </conditionalFormatting>
  <conditionalFormatting sqref="F827:F835">
    <cfRule type="cellIs" dxfId="1407" priority="1350" stopIfTrue="1" operator="lessThan">
      <formula>0</formula>
    </cfRule>
  </conditionalFormatting>
  <conditionalFormatting sqref="F837:F845">
    <cfRule type="cellIs" dxfId="1406" priority="1340" stopIfTrue="1" operator="lessThan">
      <formula>0</formula>
    </cfRule>
  </conditionalFormatting>
  <conditionalFormatting sqref="F837:F845">
    <cfRule type="cellIs" dxfId="1405" priority="1339" stopIfTrue="1" operator="lessThan">
      <formula>0</formula>
    </cfRule>
  </conditionalFormatting>
  <conditionalFormatting sqref="F837:F845">
    <cfRule type="cellIs" dxfId="1404" priority="1338" stopIfTrue="1" operator="lessThan">
      <formula>0</formula>
    </cfRule>
  </conditionalFormatting>
  <conditionalFormatting sqref="F847:F855">
    <cfRule type="cellIs" dxfId="1403" priority="1328" stopIfTrue="1" operator="lessThan">
      <formula>0</formula>
    </cfRule>
  </conditionalFormatting>
  <conditionalFormatting sqref="F847:F855">
    <cfRule type="cellIs" dxfId="1402" priority="1327" stopIfTrue="1" operator="lessThan">
      <formula>0</formula>
    </cfRule>
  </conditionalFormatting>
  <conditionalFormatting sqref="F847:F855">
    <cfRule type="cellIs" dxfId="1401" priority="1326" stopIfTrue="1" operator="lessThan">
      <formula>0</formula>
    </cfRule>
  </conditionalFormatting>
  <conditionalFormatting sqref="F857:F865">
    <cfRule type="cellIs" dxfId="1400" priority="1316" stopIfTrue="1" operator="lessThan">
      <formula>0</formula>
    </cfRule>
  </conditionalFormatting>
  <conditionalFormatting sqref="F857:F865">
    <cfRule type="cellIs" dxfId="1399" priority="1315" stopIfTrue="1" operator="lessThan">
      <formula>0</formula>
    </cfRule>
  </conditionalFormatting>
  <conditionalFormatting sqref="F857:F865">
    <cfRule type="cellIs" dxfId="1398" priority="1314" stopIfTrue="1" operator="lessThan">
      <formula>0</formula>
    </cfRule>
  </conditionalFormatting>
  <conditionalFormatting sqref="F867:F875">
    <cfRule type="cellIs" dxfId="1397" priority="1304" stopIfTrue="1" operator="lessThan">
      <formula>0</formula>
    </cfRule>
  </conditionalFormatting>
  <conditionalFormatting sqref="F867:F875">
    <cfRule type="cellIs" dxfId="1396" priority="1303" stopIfTrue="1" operator="lessThan">
      <formula>0</formula>
    </cfRule>
  </conditionalFormatting>
  <conditionalFormatting sqref="F867:F875">
    <cfRule type="cellIs" dxfId="1395" priority="1302" stopIfTrue="1" operator="lessThan">
      <formula>0</formula>
    </cfRule>
  </conditionalFormatting>
  <conditionalFormatting sqref="F636 H636 J636 L636 F646 H646 J646 L646 F656 H656 J656 L656 F666 H666 J666 L666">
    <cfRule type="cellIs" dxfId="1394" priority="1292" stopIfTrue="1" operator="lessThan">
      <formula>0</formula>
    </cfRule>
  </conditionalFormatting>
  <conditionalFormatting sqref="F627:F635">
    <cfRule type="cellIs" dxfId="1393" priority="1231" stopIfTrue="1" operator="lessThan">
      <formula>0</formula>
    </cfRule>
  </conditionalFormatting>
  <conditionalFormatting sqref="F627:F635">
    <cfRule type="cellIs" dxfId="1392" priority="1230" stopIfTrue="1" operator="lessThan">
      <formula>0</formula>
    </cfRule>
  </conditionalFormatting>
  <conditionalFormatting sqref="F627:F635">
    <cfRule type="cellIs" dxfId="1391" priority="1229" stopIfTrue="1" operator="lessThan">
      <formula>0</formula>
    </cfRule>
  </conditionalFormatting>
  <conditionalFormatting sqref="F637:F645">
    <cfRule type="cellIs" dxfId="1390" priority="1219" stopIfTrue="1" operator="lessThan">
      <formula>0</formula>
    </cfRule>
  </conditionalFormatting>
  <conditionalFormatting sqref="F637:F645">
    <cfRule type="cellIs" dxfId="1389" priority="1218" stopIfTrue="1" operator="lessThan">
      <formula>0</formula>
    </cfRule>
  </conditionalFormatting>
  <conditionalFormatting sqref="F637:F645">
    <cfRule type="cellIs" dxfId="1388" priority="1217" stopIfTrue="1" operator="lessThan">
      <formula>0</formula>
    </cfRule>
  </conditionalFormatting>
  <conditionalFormatting sqref="F647:F655">
    <cfRule type="cellIs" dxfId="1387" priority="1207" stopIfTrue="1" operator="lessThan">
      <formula>0</formula>
    </cfRule>
  </conditionalFormatting>
  <conditionalFormatting sqref="F647:F655">
    <cfRule type="cellIs" dxfId="1386" priority="1206" stopIfTrue="1" operator="lessThan">
      <formula>0</formula>
    </cfRule>
  </conditionalFormatting>
  <conditionalFormatting sqref="F647:F655">
    <cfRule type="cellIs" dxfId="1385" priority="1205" stopIfTrue="1" operator="lessThan">
      <formula>0</formula>
    </cfRule>
  </conditionalFormatting>
  <conditionalFormatting sqref="F657:F665">
    <cfRule type="cellIs" dxfId="1384" priority="1195" stopIfTrue="1" operator="lessThan">
      <formula>0</formula>
    </cfRule>
  </conditionalFormatting>
  <conditionalFormatting sqref="F657:F665">
    <cfRule type="cellIs" dxfId="1383" priority="1194" stopIfTrue="1" operator="lessThan">
      <formula>0</formula>
    </cfRule>
  </conditionalFormatting>
  <conditionalFormatting sqref="F657:F665">
    <cfRule type="cellIs" dxfId="1382" priority="1193" stopIfTrue="1" operator="lessThan">
      <formula>0</formula>
    </cfRule>
  </conditionalFormatting>
  <conditionalFormatting sqref="F667:F675">
    <cfRule type="cellIs" dxfId="1381" priority="1183" stopIfTrue="1" operator="lessThan">
      <formula>0</formula>
    </cfRule>
  </conditionalFormatting>
  <conditionalFormatting sqref="F667:F675">
    <cfRule type="cellIs" dxfId="1380" priority="1182" stopIfTrue="1" operator="lessThan">
      <formula>0</formula>
    </cfRule>
  </conditionalFormatting>
  <conditionalFormatting sqref="F667:F675">
    <cfRule type="cellIs" dxfId="1379" priority="1181" stopIfTrue="1" operator="lessThan">
      <formula>0</formula>
    </cfRule>
  </conditionalFormatting>
  <conditionalFormatting sqref="F536 H536 J536 L536 F546 H546 J546 L546 F556 H556 J556 L556 F566 H566 J566 L566">
    <cfRule type="cellIs" dxfId="1378" priority="1171" stopIfTrue="1" operator="lessThan">
      <formula>0</formula>
    </cfRule>
  </conditionalFormatting>
  <conditionalFormatting sqref="F527:F535">
    <cfRule type="cellIs" dxfId="1377" priority="1110" stopIfTrue="1" operator="lessThan">
      <formula>0</formula>
    </cfRule>
  </conditionalFormatting>
  <conditionalFormatting sqref="F527:F535">
    <cfRule type="cellIs" dxfId="1376" priority="1109" stopIfTrue="1" operator="lessThan">
      <formula>0</formula>
    </cfRule>
  </conditionalFormatting>
  <conditionalFormatting sqref="F527:F535">
    <cfRule type="cellIs" dxfId="1375" priority="1108" stopIfTrue="1" operator="lessThan">
      <formula>0</formula>
    </cfRule>
  </conditionalFormatting>
  <conditionalFormatting sqref="F537:F545">
    <cfRule type="cellIs" dxfId="1374" priority="1098" stopIfTrue="1" operator="lessThan">
      <formula>0</formula>
    </cfRule>
  </conditionalFormatting>
  <conditionalFormatting sqref="F537:F545">
    <cfRule type="cellIs" dxfId="1373" priority="1097" stopIfTrue="1" operator="lessThan">
      <formula>0</formula>
    </cfRule>
  </conditionalFormatting>
  <conditionalFormatting sqref="F537:F545">
    <cfRule type="cellIs" dxfId="1372" priority="1096" stopIfTrue="1" operator="lessThan">
      <formula>0</formula>
    </cfRule>
  </conditionalFormatting>
  <conditionalFormatting sqref="F547:F555">
    <cfRule type="cellIs" dxfId="1371" priority="1086" stopIfTrue="1" operator="lessThan">
      <formula>0</formula>
    </cfRule>
  </conditionalFormatting>
  <conditionalFormatting sqref="F547:F555">
    <cfRule type="cellIs" dxfId="1370" priority="1085" stopIfTrue="1" operator="lessThan">
      <formula>0</formula>
    </cfRule>
  </conditionalFormatting>
  <conditionalFormatting sqref="F547:F555">
    <cfRule type="cellIs" dxfId="1369" priority="1084" stopIfTrue="1" operator="lessThan">
      <formula>0</formula>
    </cfRule>
  </conditionalFormatting>
  <conditionalFormatting sqref="F557:F565">
    <cfRule type="cellIs" dxfId="1368" priority="1074" stopIfTrue="1" operator="lessThan">
      <formula>0</formula>
    </cfRule>
  </conditionalFormatting>
  <conditionalFormatting sqref="F557:F565">
    <cfRule type="cellIs" dxfId="1367" priority="1073" stopIfTrue="1" operator="lessThan">
      <formula>0</formula>
    </cfRule>
  </conditionalFormatting>
  <conditionalFormatting sqref="F557:F565">
    <cfRule type="cellIs" dxfId="1366" priority="1072" stopIfTrue="1" operator="lessThan">
      <formula>0</formula>
    </cfRule>
  </conditionalFormatting>
  <conditionalFormatting sqref="F567:F575">
    <cfRule type="cellIs" dxfId="1365" priority="1062" stopIfTrue="1" operator="lessThan">
      <formula>0</formula>
    </cfRule>
  </conditionalFormatting>
  <conditionalFormatting sqref="F567:F575">
    <cfRule type="cellIs" dxfId="1364" priority="1061" stopIfTrue="1" operator="lessThan">
      <formula>0</formula>
    </cfRule>
  </conditionalFormatting>
  <conditionalFormatting sqref="F567:F575">
    <cfRule type="cellIs" dxfId="1363" priority="1060" stopIfTrue="1" operator="lessThan">
      <formula>0</formula>
    </cfRule>
  </conditionalFormatting>
  <conditionalFormatting sqref="H57:H65">
    <cfRule type="cellIs" dxfId="1362" priority="1050" stopIfTrue="1" operator="lessThan">
      <formula>0</formula>
    </cfRule>
  </conditionalFormatting>
  <conditionalFormatting sqref="H57:H65">
    <cfRule type="cellIs" dxfId="1361" priority="1049" stopIfTrue="1" operator="lessThan">
      <formula>0</formula>
    </cfRule>
  </conditionalFormatting>
  <conditionalFormatting sqref="H57:H65">
    <cfRule type="cellIs" dxfId="1360" priority="1048" stopIfTrue="1" operator="lessThan">
      <formula>0</formula>
    </cfRule>
  </conditionalFormatting>
  <conditionalFormatting sqref="J57:J65">
    <cfRule type="cellIs" dxfId="1359" priority="1047" stopIfTrue="1" operator="lessThan">
      <formula>0</formula>
    </cfRule>
  </conditionalFormatting>
  <conditionalFormatting sqref="J57:J65">
    <cfRule type="cellIs" dxfId="1358" priority="1046" stopIfTrue="1" operator="lessThan">
      <formula>0</formula>
    </cfRule>
  </conditionalFormatting>
  <conditionalFormatting sqref="J57:J65">
    <cfRule type="cellIs" dxfId="1357" priority="1045" stopIfTrue="1" operator="lessThan">
      <formula>0</formula>
    </cfRule>
  </conditionalFormatting>
  <conditionalFormatting sqref="L57:L65">
    <cfRule type="cellIs" dxfId="1356" priority="1044" stopIfTrue="1" operator="lessThan">
      <formula>0</formula>
    </cfRule>
  </conditionalFormatting>
  <conditionalFormatting sqref="L57:L65">
    <cfRule type="cellIs" dxfId="1355" priority="1043" stopIfTrue="1" operator="lessThan">
      <formula>0</formula>
    </cfRule>
  </conditionalFormatting>
  <conditionalFormatting sqref="L57:L65">
    <cfRule type="cellIs" dxfId="1354" priority="1042" stopIfTrue="1" operator="lessThan">
      <formula>0</formula>
    </cfRule>
  </conditionalFormatting>
  <conditionalFormatting sqref="F67:F75">
    <cfRule type="cellIs" dxfId="1353" priority="1041" stopIfTrue="1" operator="lessThan">
      <formula>0</formula>
    </cfRule>
  </conditionalFormatting>
  <conditionalFormatting sqref="F67:F75">
    <cfRule type="cellIs" dxfId="1352" priority="1040" stopIfTrue="1" operator="lessThan">
      <formula>0</formula>
    </cfRule>
  </conditionalFormatting>
  <conditionalFormatting sqref="H67:H75">
    <cfRule type="cellIs" dxfId="1351" priority="1039" stopIfTrue="1" operator="lessThan">
      <formula>0</formula>
    </cfRule>
  </conditionalFormatting>
  <conditionalFormatting sqref="H67:H75">
    <cfRule type="cellIs" dxfId="1350" priority="1038" stopIfTrue="1" operator="lessThan">
      <formula>0</formula>
    </cfRule>
  </conditionalFormatting>
  <conditionalFormatting sqref="H67:H75">
    <cfRule type="cellIs" dxfId="1349" priority="1037" stopIfTrue="1" operator="lessThan">
      <formula>0</formula>
    </cfRule>
  </conditionalFormatting>
  <conditionalFormatting sqref="J67:J75">
    <cfRule type="cellIs" dxfId="1348" priority="1036" stopIfTrue="1" operator="lessThan">
      <formula>0</formula>
    </cfRule>
  </conditionalFormatting>
  <conditionalFormatting sqref="J67:J75">
    <cfRule type="cellIs" dxfId="1347" priority="1035" stopIfTrue="1" operator="lessThan">
      <formula>0</formula>
    </cfRule>
  </conditionalFormatting>
  <conditionalFormatting sqref="J67:J75">
    <cfRule type="cellIs" dxfId="1346" priority="1034" stopIfTrue="1" operator="lessThan">
      <formula>0</formula>
    </cfRule>
  </conditionalFormatting>
  <conditionalFormatting sqref="L67:L75">
    <cfRule type="cellIs" dxfId="1345" priority="1033" stopIfTrue="1" operator="lessThan">
      <formula>0</formula>
    </cfRule>
  </conditionalFormatting>
  <conditionalFormatting sqref="L67:L75">
    <cfRule type="cellIs" dxfId="1344" priority="1032" stopIfTrue="1" operator="lessThan">
      <formula>0</formula>
    </cfRule>
  </conditionalFormatting>
  <conditionalFormatting sqref="L67:L75">
    <cfRule type="cellIs" dxfId="1343" priority="1031" stopIfTrue="1" operator="lessThan">
      <formula>0</formula>
    </cfRule>
  </conditionalFormatting>
  <conditionalFormatting sqref="H177:H185">
    <cfRule type="cellIs" dxfId="1342" priority="940" stopIfTrue="1" operator="lessThan">
      <formula>0</formula>
    </cfRule>
  </conditionalFormatting>
  <conditionalFormatting sqref="H177:H185">
    <cfRule type="cellIs" dxfId="1341" priority="939" stopIfTrue="1" operator="lessThan">
      <formula>0</formula>
    </cfRule>
  </conditionalFormatting>
  <conditionalFormatting sqref="H177:H185">
    <cfRule type="cellIs" dxfId="1340" priority="938" stopIfTrue="1" operator="lessThan">
      <formula>0</formula>
    </cfRule>
  </conditionalFormatting>
  <conditionalFormatting sqref="J177:J185">
    <cfRule type="cellIs" dxfId="1339" priority="937" stopIfTrue="1" operator="lessThan">
      <formula>0</formula>
    </cfRule>
  </conditionalFormatting>
  <conditionalFormatting sqref="J177:J185">
    <cfRule type="cellIs" dxfId="1338" priority="936" stopIfTrue="1" operator="lessThan">
      <formula>0</formula>
    </cfRule>
  </conditionalFormatting>
  <conditionalFormatting sqref="J177:J185">
    <cfRule type="cellIs" dxfId="1337" priority="935" stopIfTrue="1" operator="lessThan">
      <formula>0</formula>
    </cfRule>
  </conditionalFormatting>
  <conditionalFormatting sqref="L177:L185">
    <cfRule type="cellIs" dxfId="1336" priority="934" stopIfTrue="1" operator="lessThan">
      <formula>0</formula>
    </cfRule>
  </conditionalFormatting>
  <conditionalFormatting sqref="L177:L185">
    <cfRule type="cellIs" dxfId="1335" priority="933" stopIfTrue="1" operator="lessThan">
      <formula>0</formula>
    </cfRule>
  </conditionalFormatting>
  <conditionalFormatting sqref="L177:L185">
    <cfRule type="cellIs" dxfId="1334" priority="932" stopIfTrue="1" operator="lessThan">
      <formula>0</formula>
    </cfRule>
  </conditionalFormatting>
  <conditionalFormatting sqref="H187:H195">
    <cfRule type="cellIs" dxfId="1333" priority="931" stopIfTrue="1" operator="lessThan">
      <formula>0</formula>
    </cfRule>
  </conditionalFormatting>
  <conditionalFormatting sqref="H187:H195">
    <cfRule type="cellIs" dxfId="1332" priority="930" stopIfTrue="1" operator="lessThan">
      <formula>0</formula>
    </cfRule>
  </conditionalFormatting>
  <conditionalFormatting sqref="H187:H195">
    <cfRule type="cellIs" dxfId="1331" priority="929" stopIfTrue="1" operator="lessThan">
      <formula>0</formula>
    </cfRule>
  </conditionalFormatting>
  <conditionalFormatting sqref="J187:J195">
    <cfRule type="cellIs" dxfId="1330" priority="928" stopIfTrue="1" operator="lessThan">
      <formula>0</formula>
    </cfRule>
  </conditionalFormatting>
  <conditionalFormatting sqref="J187:J195">
    <cfRule type="cellIs" dxfId="1329" priority="927" stopIfTrue="1" operator="lessThan">
      <formula>0</formula>
    </cfRule>
  </conditionalFormatting>
  <conditionalFormatting sqref="J187:J195">
    <cfRule type="cellIs" dxfId="1328" priority="926" stopIfTrue="1" operator="lessThan">
      <formula>0</formula>
    </cfRule>
  </conditionalFormatting>
  <conditionalFormatting sqref="L187:L195">
    <cfRule type="cellIs" dxfId="1327" priority="925" stopIfTrue="1" operator="lessThan">
      <formula>0</formula>
    </cfRule>
  </conditionalFormatting>
  <conditionalFormatting sqref="L187:L195">
    <cfRule type="cellIs" dxfId="1326" priority="924" stopIfTrue="1" operator="lessThan">
      <formula>0</formula>
    </cfRule>
  </conditionalFormatting>
  <conditionalFormatting sqref="L187:L195">
    <cfRule type="cellIs" dxfId="1325" priority="923" stopIfTrue="1" operator="lessThan">
      <formula>0</formula>
    </cfRule>
  </conditionalFormatting>
  <conditionalFormatting sqref="H197:H205">
    <cfRule type="cellIs" dxfId="1324" priority="922" stopIfTrue="1" operator="lessThan">
      <formula>0</formula>
    </cfRule>
  </conditionalFormatting>
  <conditionalFormatting sqref="H197:H205">
    <cfRule type="cellIs" dxfId="1323" priority="921" stopIfTrue="1" operator="lessThan">
      <formula>0</formula>
    </cfRule>
  </conditionalFormatting>
  <conditionalFormatting sqref="H197:H205">
    <cfRule type="cellIs" dxfId="1322" priority="920" stopIfTrue="1" operator="lessThan">
      <formula>0</formula>
    </cfRule>
  </conditionalFormatting>
  <conditionalFormatting sqref="J197:J205">
    <cfRule type="cellIs" dxfId="1321" priority="919" stopIfTrue="1" operator="lessThan">
      <formula>0</formula>
    </cfRule>
  </conditionalFormatting>
  <conditionalFormatting sqref="J197:J205">
    <cfRule type="cellIs" dxfId="1320" priority="918" stopIfTrue="1" operator="lessThan">
      <formula>0</formula>
    </cfRule>
  </conditionalFormatting>
  <conditionalFormatting sqref="J197:J205">
    <cfRule type="cellIs" dxfId="1319" priority="917" stopIfTrue="1" operator="lessThan">
      <formula>0</formula>
    </cfRule>
  </conditionalFormatting>
  <conditionalFormatting sqref="L197:L205">
    <cfRule type="cellIs" dxfId="1318" priority="916" stopIfTrue="1" operator="lessThan">
      <formula>0</formula>
    </cfRule>
  </conditionalFormatting>
  <conditionalFormatting sqref="L197:L205">
    <cfRule type="cellIs" dxfId="1317" priority="915" stopIfTrue="1" operator="lessThan">
      <formula>0</formula>
    </cfRule>
  </conditionalFormatting>
  <conditionalFormatting sqref="L197:L205">
    <cfRule type="cellIs" dxfId="1316" priority="914" stopIfTrue="1" operator="lessThan">
      <formula>0</formula>
    </cfRule>
  </conditionalFormatting>
  <conditionalFormatting sqref="H207:H215">
    <cfRule type="cellIs" dxfId="1315" priority="913" stopIfTrue="1" operator="lessThan">
      <formula>0</formula>
    </cfRule>
  </conditionalFormatting>
  <conditionalFormatting sqref="H207:H215">
    <cfRule type="cellIs" dxfId="1314" priority="912" stopIfTrue="1" operator="lessThan">
      <formula>0</formula>
    </cfRule>
  </conditionalFormatting>
  <conditionalFormatting sqref="H207:H215">
    <cfRule type="cellIs" dxfId="1313" priority="911" stopIfTrue="1" operator="lessThan">
      <formula>0</formula>
    </cfRule>
  </conditionalFormatting>
  <conditionalFormatting sqref="J207:J215">
    <cfRule type="cellIs" dxfId="1312" priority="910" stopIfTrue="1" operator="lessThan">
      <formula>0</formula>
    </cfRule>
  </conditionalFormatting>
  <conditionalFormatting sqref="J207:J215">
    <cfRule type="cellIs" dxfId="1311" priority="909" stopIfTrue="1" operator="lessThan">
      <formula>0</formula>
    </cfRule>
  </conditionalFormatting>
  <conditionalFormatting sqref="J207:J215">
    <cfRule type="cellIs" dxfId="1310" priority="908" stopIfTrue="1" operator="lessThan">
      <formula>0</formula>
    </cfRule>
  </conditionalFormatting>
  <conditionalFormatting sqref="L207:L215">
    <cfRule type="cellIs" dxfId="1309" priority="907" stopIfTrue="1" operator="lessThan">
      <formula>0</formula>
    </cfRule>
  </conditionalFormatting>
  <conditionalFormatting sqref="L207:L215">
    <cfRule type="cellIs" dxfId="1308" priority="906" stopIfTrue="1" operator="lessThan">
      <formula>0</formula>
    </cfRule>
  </conditionalFormatting>
  <conditionalFormatting sqref="L207:L215">
    <cfRule type="cellIs" dxfId="1307" priority="905" stopIfTrue="1" operator="lessThan">
      <formula>0</formula>
    </cfRule>
  </conditionalFormatting>
  <conditionalFormatting sqref="H217:H225">
    <cfRule type="cellIs" dxfId="1306" priority="904" stopIfTrue="1" operator="lessThan">
      <formula>0</formula>
    </cfRule>
  </conditionalFormatting>
  <conditionalFormatting sqref="H217:H225">
    <cfRule type="cellIs" dxfId="1305" priority="903" stopIfTrue="1" operator="lessThan">
      <formula>0</formula>
    </cfRule>
  </conditionalFormatting>
  <conditionalFormatting sqref="H217:H225">
    <cfRule type="cellIs" dxfId="1304" priority="902" stopIfTrue="1" operator="lessThan">
      <formula>0</formula>
    </cfRule>
  </conditionalFormatting>
  <conditionalFormatting sqref="J217:J225">
    <cfRule type="cellIs" dxfId="1303" priority="901" stopIfTrue="1" operator="lessThan">
      <formula>0</formula>
    </cfRule>
  </conditionalFormatting>
  <conditionalFormatting sqref="J217:J225">
    <cfRule type="cellIs" dxfId="1302" priority="900" stopIfTrue="1" operator="lessThan">
      <formula>0</formula>
    </cfRule>
  </conditionalFormatting>
  <conditionalFormatting sqref="J217:J225">
    <cfRule type="cellIs" dxfId="1301" priority="899" stopIfTrue="1" operator="lessThan">
      <formula>0</formula>
    </cfRule>
  </conditionalFormatting>
  <conditionalFormatting sqref="L217:L225">
    <cfRule type="cellIs" dxfId="1300" priority="898" stopIfTrue="1" operator="lessThan">
      <formula>0</formula>
    </cfRule>
  </conditionalFormatting>
  <conditionalFormatting sqref="L217:L225">
    <cfRule type="cellIs" dxfId="1299" priority="897" stopIfTrue="1" operator="lessThan">
      <formula>0</formula>
    </cfRule>
  </conditionalFormatting>
  <conditionalFormatting sqref="L217:L225">
    <cfRule type="cellIs" dxfId="1298" priority="896" stopIfTrue="1" operator="lessThan">
      <formula>0</formula>
    </cfRule>
  </conditionalFormatting>
  <conditionalFormatting sqref="H227:H235">
    <cfRule type="cellIs" dxfId="1297" priority="895" stopIfTrue="1" operator="lessThan">
      <formula>0</formula>
    </cfRule>
  </conditionalFormatting>
  <conditionalFormatting sqref="H227:H235">
    <cfRule type="cellIs" dxfId="1296" priority="894" stopIfTrue="1" operator="lessThan">
      <formula>0</formula>
    </cfRule>
  </conditionalFormatting>
  <conditionalFormatting sqref="H227:H235">
    <cfRule type="cellIs" dxfId="1295" priority="893" stopIfTrue="1" operator="lessThan">
      <formula>0</formula>
    </cfRule>
  </conditionalFormatting>
  <conditionalFormatting sqref="J227:J235">
    <cfRule type="cellIs" dxfId="1294" priority="892" stopIfTrue="1" operator="lessThan">
      <formula>0</formula>
    </cfRule>
  </conditionalFormatting>
  <conditionalFormatting sqref="J227:J235">
    <cfRule type="cellIs" dxfId="1293" priority="891" stopIfTrue="1" operator="lessThan">
      <formula>0</formula>
    </cfRule>
  </conditionalFormatting>
  <conditionalFormatting sqref="J227:J235">
    <cfRule type="cellIs" dxfId="1292" priority="890" stopIfTrue="1" operator="lessThan">
      <formula>0</formula>
    </cfRule>
  </conditionalFormatting>
  <conditionalFormatting sqref="L227:L235">
    <cfRule type="cellIs" dxfId="1291" priority="889" stopIfTrue="1" operator="lessThan">
      <formula>0</formula>
    </cfRule>
  </conditionalFormatting>
  <conditionalFormatting sqref="L227:L235">
    <cfRule type="cellIs" dxfId="1290" priority="888" stopIfTrue="1" operator="lessThan">
      <formula>0</formula>
    </cfRule>
  </conditionalFormatting>
  <conditionalFormatting sqref="L227:L235">
    <cfRule type="cellIs" dxfId="1289" priority="887" stopIfTrue="1" operator="lessThan">
      <formula>0</formula>
    </cfRule>
  </conditionalFormatting>
  <conditionalFormatting sqref="H237:H245">
    <cfRule type="cellIs" dxfId="1288" priority="886" stopIfTrue="1" operator="lessThan">
      <formula>0</formula>
    </cfRule>
  </conditionalFormatting>
  <conditionalFormatting sqref="H237:H245">
    <cfRule type="cellIs" dxfId="1287" priority="885" stopIfTrue="1" operator="lessThan">
      <formula>0</formula>
    </cfRule>
  </conditionalFormatting>
  <conditionalFormatting sqref="H237:H245">
    <cfRule type="cellIs" dxfId="1286" priority="884" stopIfTrue="1" operator="lessThan">
      <formula>0</formula>
    </cfRule>
  </conditionalFormatting>
  <conditionalFormatting sqref="J237:J245">
    <cfRule type="cellIs" dxfId="1285" priority="883" stopIfTrue="1" operator="lessThan">
      <formula>0</formula>
    </cfRule>
  </conditionalFormatting>
  <conditionalFormatting sqref="J237:J245">
    <cfRule type="cellIs" dxfId="1284" priority="882" stopIfTrue="1" operator="lessThan">
      <formula>0</formula>
    </cfRule>
  </conditionalFormatting>
  <conditionalFormatting sqref="J237:J245">
    <cfRule type="cellIs" dxfId="1283" priority="881" stopIfTrue="1" operator="lessThan">
      <formula>0</formula>
    </cfRule>
  </conditionalFormatting>
  <conditionalFormatting sqref="L237:L245">
    <cfRule type="cellIs" dxfId="1282" priority="880" stopIfTrue="1" operator="lessThan">
      <formula>0</formula>
    </cfRule>
  </conditionalFormatting>
  <conditionalFormatting sqref="L237:L245">
    <cfRule type="cellIs" dxfId="1281" priority="879" stopIfTrue="1" operator="lessThan">
      <formula>0</formula>
    </cfRule>
  </conditionalFormatting>
  <conditionalFormatting sqref="L237:L245">
    <cfRule type="cellIs" dxfId="1280" priority="878" stopIfTrue="1" operator="lessThan">
      <formula>0</formula>
    </cfRule>
  </conditionalFormatting>
  <conditionalFormatting sqref="H247:H255">
    <cfRule type="cellIs" dxfId="1279" priority="877" stopIfTrue="1" operator="lessThan">
      <formula>0</formula>
    </cfRule>
  </conditionalFormatting>
  <conditionalFormatting sqref="H247:H255">
    <cfRule type="cellIs" dxfId="1278" priority="876" stopIfTrue="1" operator="lessThan">
      <formula>0</formula>
    </cfRule>
  </conditionalFormatting>
  <conditionalFormatting sqref="H247:H255">
    <cfRule type="cellIs" dxfId="1277" priority="875" stopIfTrue="1" operator="lessThan">
      <formula>0</formula>
    </cfRule>
  </conditionalFormatting>
  <conditionalFormatting sqref="J247:J255">
    <cfRule type="cellIs" dxfId="1276" priority="874" stopIfTrue="1" operator="lessThan">
      <formula>0</formula>
    </cfRule>
  </conditionalFormatting>
  <conditionalFormatting sqref="J247:J255">
    <cfRule type="cellIs" dxfId="1275" priority="873" stopIfTrue="1" operator="lessThan">
      <formula>0</formula>
    </cfRule>
  </conditionalFormatting>
  <conditionalFormatting sqref="J247:J255">
    <cfRule type="cellIs" dxfId="1274" priority="872" stopIfTrue="1" operator="lessThan">
      <formula>0</formula>
    </cfRule>
  </conditionalFormatting>
  <conditionalFormatting sqref="L247:L255">
    <cfRule type="cellIs" dxfId="1273" priority="871" stopIfTrue="1" operator="lessThan">
      <formula>0</formula>
    </cfRule>
  </conditionalFormatting>
  <conditionalFormatting sqref="L247:L255">
    <cfRule type="cellIs" dxfId="1272" priority="870" stopIfTrue="1" operator="lessThan">
      <formula>0</formula>
    </cfRule>
  </conditionalFormatting>
  <conditionalFormatting sqref="L247:L255">
    <cfRule type="cellIs" dxfId="1271" priority="869" stopIfTrue="1" operator="lessThan">
      <formula>0</formula>
    </cfRule>
  </conditionalFormatting>
  <conditionalFormatting sqref="H257:H265">
    <cfRule type="cellIs" dxfId="1270" priority="868" stopIfTrue="1" operator="lessThan">
      <formula>0</formula>
    </cfRule>
  </conditionalFormatting>
  <conditionalFormatting sqref="H257:H265">
    <cfRule type="cellIs" dxfId="1269" priority="867" stopIfTrue="1" operator="lessThan">
      <formula>0</formula>
    </cfRule>
  </conditionalFormatting>
  <conditionalFormatting sqref="H257:H265">
    <cfRule type="cellIs" dxfId="1268" priority="866" stopIfTrue="1" operator="lessThan">
      <formula>0</formula>
    </cfRule>
  </conditionalFormatting>
  <conditionalFormatting sqref="J257:J265">
    <cfRule type="cellIs" dxfId="1267" priority="865" stopIfTrue="1" operator="lessThan">
      <formula>0</formula>
    </cfRule>
  </conditionalFormatting>
  <conditionalFormatting sqref="J257:J265">
    <cfRule type="cellIs" dxfId="1266" priority="864" stopIfTrue="1" operator="lessThan">
      <formula>0</formula>
    </cfRule>
  </conditionalFormatting>
  <conditionalFormatting sqref="J257:J265">
    <cfRule type="cellIs" dxfId="1265" priority="863" stopIfTrue="1" operator="lessThan">
      <formula>0</formula>
    </cfRule>
  </conditionalFormatting>
  <conditionalFormatting sqref="L257:L265">
    <cfRule type="cellIs" dxfId="1264" priority="862" stopIfTrue="1" operator="lessThan">
      <formula>0</formula>
    </cfRule>
  </conditionalFormatting>
  <conditionalFormatting sqref="L257:L265">
    <cfRule type="cellIs" dxfId="1263" priority="861" stopIfTrue="1" operator="lessThan">
      <formula>0</formula>
    </cfRule>
  </conditionalFormatting>
  <conditionalFormatting sqref="L257:L265">
    <cfRule type="cellIs" dxfId="1262" priority="860" stopIfTrue="1" operator="lessThan">
      <formula>0</formula>
    </cfRule>
  </conditionalFormatting>
  <conditionalFormatting sqref="H267:H276">
    <cfRule type="cellIs" dxfId="1261" priority="859" stopIfTrue="1" operator="lessThan">
      <formula>0</formula>
    </cfRule>
  </conditionalFormatting>
  <conditionalFormatting sqref="H267:H276">
    <cfRule type="cellIs" dxfId="1260" priority="858" stopIfTrue="1" operator="lessThan">
      <formula>0</formula>
    </cfRule>
  </conditionalFormatting>
  <conditionalFormatting sqref="H267:H276">
    <cfRule type="cellIs" dxfId="1259" priority="857" stopIfTrue="1" operator="lessThan">
      <formula>0</formula>
    </cfRule>
  </conditionalFormatting>
  <conditionalFormatting sqref="J267:J276">
    <cfRule type="cellIs" dxfId="1258" priority="856" stopIfTrue="1" operator="lessThan">
      <formula>0</formula>
    </cfRule>
  </conditionalFormatting>
  <conditionalFormatting sqref="J267:J276">
    <cfRule type="cellIs" dxfId="1257" priority="855" stopIfTrue="1" operator="lessThan">
      <formula>0</formula>
    </cfRule>
  </conditionalFormatting>
  <conditionalFormatting sqref="J267:J276">
    <cfRule type="cellIs" dxfId="1256" priority="854" stopIfTrue="1" operator="lessThan">
      <formula>0</formula>
    </cfRule>
  </conditionalFormatting>
  <conditionalFormatting sqref="L267:L276">
    <cfRule type="cellIs" dxfId="1255" priority="853" stopIfTrue="1" operator="lessThan">
      <formula>0</formula>
    </cfRule>
  </conditionalFormatting>
  <conditionalFormatting sqref="L267:L276">
    <cfRule type="cellIs" dxfId="1254" priority="852" stopIfTrue="1" operator="lessThan">
      <formula>0</formula>
    </cfRule>
  </conditionalFormatting>
  <conditionalFormatting sqref="L267:L276">
    <cfRule type="cellIs" dxfId="1253" priority="851" stopIfTrue="1" operator="lessThan">
      <formula>0</formula>
    </cfRule>
  </conditionalFormatting>
  <conditionalFormatting sqref="H377:H385">
    <cfRule type="cellIs" dxfId="1252" priority="760" stopIfTrue="1" operator="lessThan">
      <formula>0</formula>
    </cfRule>
  </conditionalFormatting>
  <conditionalFormatting sqref="H377:H385">
    <cfRule type="cellIs" dxfId="1251" priority="759" stopIfTrue="1" operator="lessThan">
      <formula>0</formula>
    </cfRule>
  </conditionalFormatting>
  <conditionalFormatting sqref="H377:H385">
    <cfRule type="cellIs" dxfId="1250" priority="758" stopIfTrue="1" operator="lessThan">
      <formula>0</formula>
    </cfRule>
  </conditionalFormatting>
  <conditionalFormatting sqref="J377:J385">
    <cfRule type="cellIs" dxfId="1249" priority="757" stopIfTrue="1" operator="lessThan">
      <formula>0</formula>
    </cfRule>
  </conditionalFormatting>
  <conditionalFormatting sqref="J377:J385">
    <cfRule type="cellIs" dxfId="1248" priority="756" stopIfTrue="1" operator="lessThan">
      <formula>0</formula>
    </cfRule>
  </conditionalFormatting>
  <conditionalFormatting sqref="J377:J385">
    <cfRule type="cellIs" dxfId="1247" priority="755" stopIfTrue="1" operator="lessThan">
      <formula>0</formula>
    </cfRule>
  </conditionalFormatting>
  <conditionalFormatting sqref="L377:L385">
    <cfRule type="cellIs" dxfId="1246" priority="754" stopIfTrue="1" operator="lessThan">
      <formula>0</formula>
    </cfRule>
  </conditionalFormatting>
  <conditionalFormatting sqref="L377:L385">
    <cfRule type="cellIs" dxfId="1245" priority="753" stopIfTrue="1" operator="lessThan">
      <formula>0</formula>
    </cfRule>
  </conditionalFormatting>
  <conditionalFormatting sqref="L377:L385">
    <cfRule type="cellIs" dxfId="1244" priority="752" stopIfTrue="1" operator="lessThan">
      <formula>0</formula>
    </cfRule>
  </conditionalFormatting>
  <conditionalFormatting sqref="H387:H395">
    <cfRule type="cellIs" dxfId="1243" priority="751" stopIfTrue="1" operator="lessThan">
      <formula>0</formula>
    </cfRule>
  </conditionalFormatting>
  <conditionalFormatting sqref="H387:H395">
    <cfRule type="cellIs" dxfId="1242" priority="750" stopIfTrue="1" operator="lessThan">
      <formula>0</formula>
    </cfRule>
  </conditionalFormatting>
  <conditionalFormatting sqref="H387:H395">
    <cfRule type="cellIs" dxfId="1241" priority="749" stopIfTrue="1" operator="lessThan">
      <formula>0</formula>
    </cfRule>
  </conditionalFormatting>
  <conditionalFormatting sqref="J387:J395">
    <cfRule type="cellIs" dxfId="1240" priority="748" stopIfTrue="1" operator="lessThan">
      <formula>0</formula>
    </cfRule>
  </conditionalFormatting>
  <conditionalFormatting sqref="J387:J395">
    <cfRule type="cellIs" dxfId="1239" priority="747" stopIfTrue="1" operator="lessThan">
      <formula>0</formula>
    </cfRule>
  </conditionalFormatting>
  <conditionalFormatting sqref="J387:J395">
    <cfRule type="cellIs" dxfId="1238" priority="746" stopIfTrue="1" operator="lessThan">
      <formula>0</formula>
    </cfRule>
  </conditionalFormatting>
  <conditionalFormatting sqref="L387:L395">
    <cfRule type="cellIs" dxfId="1237" priority="745" stopIfTrue="1" operator="lessThan">
      <formula>0</formula>
    </cfRule>
  </conditionalFormatting>
  <conditionalFormatting sqref="L387:L395">
    <cfRule type="cellIs" dxfId="1236" priority="744" stopIfTrue="1" operator="lessThan">
      <formula>0</formula>
    </cfRule>
  </conditionalFormatting>
  <conditionalFormatting sqref="L387:L395">
    <cfRule type="cellIs" dxfId="1235" priority="743" stopIfTrue="1" operator="lessThan">
      <formula>0</formula>
    </cfRule>
  </conditionalFormatting>
  <conditionalFormatting sqref="H397:H405">
    <cfRule type="cellIs" dxfId="1234" priority="742" stopIfTrue="1" operator="lessThan">
      <formula>0</formula>
    </cfRule>
  </conditionalFormatting>
  <conditionalFormatting sqref="H397:H405">
    <cfRule type="cellIs" dxfId="1233" priority="741" stopIfTrue="1" operator="lessThan">
      <formula>0</formula>
    </cfRule>
  </conditionalFormatting>
  <conditionalFormatting sqref="H397:H405">
    <cfRule type="cellIs" dxfId="1232" priority="740" stopIfTrue="1" operator="lessThan">
      <formula>0</formula>
    </cfRule>
  </conditionalFormatting>
  <conditionalFormatting sqref="J397:J405">
    <cfRule type="cellIs" dxfId="1231" priority="739" stopIfTrue="1" operator="lessThan">
      <formula>0</formula>
    </cfRule>
  </conditionalFormatting>
  <conditionalFormatting sqref="J397:J405">
    <cfRule type="cellIs" dxfId="1230" priority="738" stopIfTrue="1" operator="lessThan">
      <formula>0</formula>
    </cfRule>
  </conditionalFormatting>
  <conditionalFormatting sqref="J397:J405">
    <cfRule type="cellIs" dxfId="1229" priority="737" stopIfTrue="1" operator="lessThan">
      <formula>0</formula>
    </cfRule>
  </conditionalFormatting>
  <conditionalFormatting sqref="L397:L405">
    <cfRule type="cellIs" dxfId="1228" priority="736" stopIfTrue="1" operator="lessThan">
      <formula>0</formula>
    </cfRule>
  </conditionalFormatting>
  <conditionalFormatting sqref="L397:L405">
    <cfRule type="cellIs" dxfId="1227" priority="735" stopIfTrue="1" operator="lessThan">
      <formula>0</formula>
    </cfRule>
  </conditionalFormatting>
  <conditionalFormatting sqref="L397:L405">
    <cfRule type="cellIs" dxfId="1226" priority="734" stopIfTrue="1" operator="lessThan">
      <formula>0</formula>
    </cfRule>
  </conditionalFormatting>
  <conditionalFormatting sqref="H407:H415">
    <cfRule type="cellIs" dxfId="1225" priority="733" stopIfTrue="1" operator="lessThan">
      <formula>0</formula>
    </cfRule>
  </conditionalFormatting>
  <conditionalFormatting sqref="H407:H415">
    <cfRule type="cellIs" dxfId="1224" priority="732" stopIfTrue="1" operator="lessThan">
      <formula>0</formula>
    </cfRule>
  </conditionalFormatting>
  <conditionalFormatting sqref="H407:H415">
    <cfRule type="cellIs" dxfId="1223" priority="731" stopIfTrue="1" operator="lessThan">
      <formula>0</formula>
    </cfRule>
  </conditionalFormatting>
  <conditionalFormatting sqref="J407:J415">
    <cfRule type="cellIs" dxfId="1222" priority="730" stopIfTrue="1" operator="lessThan">
      <formula>0</formula>
    </cfRule>
  </conditionalFormatting>
  <conditionalFormatting sqref="J407:J415">
    <cfRule type="cellIs" dxfId="1221" priority="729" stopIfTrue="1" operator="lessThan">
      <formula>0</formula>
    </cfRule>
  </conditionalFormatting>
  <conditionalFormatting sqref="J407:J415">
    <cfRule type="cellIs" dxfId="1220" priority="728" stopIfTrue="1" operator="lessThan">
      <formula>0</formula>
    </cfRule>
  </conditionalFormatting>
  <conditionalFormatting sqref="L407:L415">
    <cfRule type="cellIs" dxfId="1219" priority="727" stopIfTrue="1" operator="lessThan">
      <formula>0</formula>
    </cfRule>
  </conditionalFormatting>
  <conditionalFormatting sqref="L407:L415">
    <cfRule type="cellIs" dxfId="1218" priority="726" stopIfTrue="1" operator="lessThan">
      <formula>0</formula>
    </cfRule>
  </conditionalFormatting>
  <conditionalFormatting sqref="L407:L415">
    <cfRule type="cellIs" dxfId="1217" priority="725" stopIfTrue="1" operator="lessThan">
      <formula>0</formula>
    </cfRule>
  </conditionalFormatting>
  <conditionalFormatting sqref="H417:H425">
    <cfRule type="cellIs" dxfId="1216" priority="724" stopIfTrue="1" operator="lessThan">
      <formula>0</formula>
    </cfRule>
  </conditionalFormatting>
  <conditionalFormatting sqref="H417:H425">
    <cfRule type="cellIs" dxfId="1215" priority="723" stopIfTrue="1" operator="lessThan">
      <formula>0</formula>
    </cfRule>
  </conditionalFormatting>
  <conditionalFormatting sqref="H417:H425">
    <cfRule type="cellIs" dxfId="1214" priority="722" stopIfTrue="1" operator="lessThan">
      <formula>0</formula>
    </cfRule>
  </conditionalFormatting>
  <conditionalFormatting sqref="J417:J425">
    <cfRule type="cellIs" dxfId="1213" priority="721" stopIfTrue="1" operator="lessThan">
      <formula>0</formula>
    </cfRule>
  </conditionalFormatting>
  <conditionalFormatting sqref="J417:J425">
    <cfRule type="cellIs" dxfId="1212" priority="720" stopIfTrue="1" operator="lessThan">
      <formula>0</formula>
    </cfRule>
  </conditionalFormatting>
  <conditionalFormatting sqref="J417:J425">
    <cfRule type="cellIs" dxfId="1211" priority="719" stopIfTrue="1" operator="lessThan">
      <formula>0</formula>
    </cfRule>
  </conditionalFormatting>
  <conditionalFormatting sqref="L417:L425">
    <cfRule type="cellIs" dxfId="1210" priority="718" stopIfTrue="1" operator="lessThan">
      <formula>0</formula>
    </cfRule>
  </conditionalFormatting>
  <conditionalFormatting sqref="L417:L425">
    <cfRule type="cellIs" dxfId="1209" priority="717" stopIfTrue="1" operator="lessThan">
      <formula>0</formula>
    </cfRule>
  </conditionalFormatting>
  <conditionalFormatting sqref="L417:L425">
    <cfRule type="cellIs" dxfId="1208" priority="716" stopIfTrue="1" operator="lessThan">
      <formula>0</formula>
    </cfRule>
  </conditionalFormatting>
  <conditionalFormatting sqref="H427:H435">
    <cfRule type="cellIs" dxfId="1207" priority="715" stopIfTrue="1" operator="lessThan">
      <formula>0</formula>
    </cfRule>
  </conditionalFormatting>
  <conditionalFormatting sqref="H427:H435">
    <cfRule type="cellIs" dxfId="1206" priority="714" stopIfTrue="1" operator="lessThan">
      <formula>0</formula>
    </cfRule>
  </conditionalFormatting>
  <conditionalFormatting sqref="H427:H435">
    <cfRule type="cellIs" dxfId="1205" priority="713" stopIfTrue="1" operator="lessThan">
      <formula>0</formula>
    </cfRule>
  </conditionalFormatting>
  <conditionalFormatting sqref="J427:J435">
    <cfRule type="cellIs" dxfId="1204" priority="712" stopIfTrue="1" operator="lessThan">
      <formula>0</formula>
    </cfRule>
  </conditionalFormatting>
  <conditionalFormatting sqref="J427:J435">
    <cfRule type="cellIs" dxfId="1203" priority="711" stopIfTrue="1" operator="lessThan">
      <formula>0</formula>
    </cfRule>
  </conditionalFormatting>
  <conditionalFormatting sqref="J427:J435">
    <cfRule type="cellIs" dxfId="1202" priority="710" stopIfTrue="1" operator="lessThan">
      <formula>0</formula>
    </cfRule>
  </conditionalFormatting>
  <conditionalFormatting sqref="L427:L435">
    <cfRule type="cellIs" dxfId="1201" priority="709" stopIfTrue="1" operator="lessThan">
      <formula>0</formula>
    </cfRule>
  </conditionalFormatting>
  <conditionalFormatting sqref="L427:L435">
    <cfRule type="cellIs" dxfId="1200" priority="708" stopIfTrue="1" operator="lessThan">
      <formula>0</formula>
    </cfRule>
  </conditionalFormatting>
  <conditionalFormatting sqref="L427:L435">
    <cfRule type="cellIs" dxfId="1199" priority="707" stopIfTrue="1" operator="lessThan">
      <formula>0</formula>
    </cfRule>
  </conditionalFormatting>
  <conditionalFormatting sqref="H437:H445">
    <cfRule type="cellIs" dxfId="1198" priority="706" stopIfTrue="1" operator="lessThan">
      <formula>0</formula>
    </cfRule>
  </conditionalFormatting>
  <conditionalFormatting sqref="H437:H445">
    <cfRule type="cellIs" dxfId="1197" priority="705" stopIfTrue="1" operator="lessThan">
      <formula>0</formula>
    </cfRule>
  </conditionalFormatting>
  <conditionalFormatting sqref="H437:H445">
    <cfRule type="cellIs" dxfId="1196" priority="704" stopIfTrue="1" operator="lessThan">
      <formula>0</formula>
    </cfRule>
  </conditionalFormatting>
  <conditionalFormatting sqref="J437:J445">
    <cfRule type="cellIs" dxfId="1195" priority="703" stopIfTrue="1" operator="lessThan">
      <formula>0</formula>
    </cfRule>
  </conditionalFormatting>
  <conditionalFormatting sqref="J437:J445">
    <cfRule type="cellIs" dxfId="1194" priority="702" stopIfTrue="1" operator="lessThan">
      <formula>0</formula>
    </cfRule>
  </conditionalFormatting>
  <conditionalFormatting sqref="J437:J445">
    <cfRule type="cellIs" dxfId="1193" priority="701" stopIfTrue="1" operator="lessThan">
      <formula>0</formula>
    </cfRule>
  </conditionalFormatting>
  <conditionalFormatting sqref="L437:L445">
    <cfRule type="cellIs" dxfId="1192" priority="700" stopIfTrue="1" operator="lessThan">
      <formula>0</formula>
    </cfRule>
  </conditionalFormatting>
  <conditionalFormatting sqref="L437:L445">
    <cfRule type="cellIs" dxfId="1191" priority="699" stopIfTrue="1" operator="lessThan">
      <formula>0</formula>
    </cfRule>
  </conditionalFormatting>
  <conditionalFormatting sqref="L437:L445">
    <cfRule type="cellIs" dxfId="1190" priority="698" stopIfTrue="1" operator="lessThan">
      <formula>0</formula>
    </cfRule>
  </conditionalFormatting>
  <conditionalFormatting sqref="H447:H455">
    <cfRule type="cellIs" dxfId="1189" priority="697" stopIfTrue="1" operator="lessThan">
      <formula>0</formula>
    </cfRule>
  </conditionalFormatting>
  <conditionalFormatting sqref="H447:H455">
    <cfRule type="cellIs" dxfId="1188" priority="696" stopIfTrue="1" operator="lessThan">
      <formula>0</formula>
    </cfRule>
  </conditionalFormatting>
  <conditionalFormatting sqref="H447:H455">
    <cfRule type="cellIs" dxfId="1187" priority="695" stopIfTrue="1" operator="lessThan">
      <formula>0</formula>
    </cfRule>
  </conditionalFormatting>
  <conditionalFormatting sqref="J447:J455">
    <cfRule type="cellIs" dxfId="1186" priority="694" stopIfTrue="1" operator="lessThan">
      <formula>0</formula>
    </cfRule>
  </conditionalFormatting>
  <conditionalFormatting sqref="J447:J455">
    <cfRule type="cellIs" dxfId="1185" priority="693" stopIfTrue="1" operator="lessThan">
      <formula>0</formula>
    </cfRule>
  </conditionalFormatting>
  <conditionalFormatting sqref="J447:J455">
    <cfRule type="cellIs" dxfId="1184" priority="692" stopIfTrue="1" operator="lessThan">
      <formula>0</formula>
    </cfRule>
  </conditionalFormatting>
  <conditionalFormatting sqref="L447:L455">
    <cfRule type="cellIs" dxfId="1183" priority="691" stopIfTrue="1" operator="lessThan">
      <formula>0</formula>
    </cfRule>
  </conditionalFormatting>
  <conditionalFormatting sqref="L447:L455">
    <cfRule type="cellIs" dxfId="1182" priority="690" stopIfTrue="1" operator="lessThan">
      <formula>0</formula>
    </cfRule>
  </conditionalFormatting>
  <conditionalFormatting sqref="L447:L455">
    <cfRule type="cellIs" dxfId="1181" priority="689" stopIfTrue="1" operator="lessThan">
      <formula>0</formula>
    </cfRule>
  </conditionalFormatting>
  <conditionalFormatting sqref="H457:H465">
    <cfRule type="cellIs" dxfId="1180" priority="688" stopIfTrue="1" operator="lessThan">
      <formula>0</formula>
    </cfRule>
  </conditionalFormatting>
  <conditionalFormatting sqref="H457:H465">
    <cfRule type="cellIs" dxfId="1179" priority="687" stopIfTrue="1" operator="lessThan">
      <formula>0</formula>
    </cfRule>
  </conditionalFormatting>
  <conditionalFormatting sqref="H457:H465">
    <cfRule type="cellIs" dxfId="1178" priority="686" stopIfTrue="1" operator="lessThan">
      <formula>0</formula>
    </cfRule>
  </conditionalFormatting>
  <conditionalFormatting sqref="J457:J465">
    <cfRule type="cellIs" dxfId="1177" priority="685" stopIfTrue="1" operator="lessThan">
      <formula>0</formula>
    </cfRule>
  </conditionalFormatting>
  <conditionalFormatting sqref="J457:J465">
    <cfRule type="cellIs" dxfId="1176" priority="684" stopIfTrue="1" operator="lessThan">
      <formula>0</formula>
    </cfRule>
  </conditionalFormatting>
  <conditionalFormatting sqref="J457:J465">
    <cfRule type="cellIs" dxfId="1175" priority="683" stopIfTrue="1" operator="lessThan">
      <formula>0</formula>
    </cfRule>
  </conditionalFormatting>
  <conditionalFormatting sqref="L457:L465">
    <cfRule type="cellIs" dxfId="1174" priority="682" stopIfTrue="1" operator="lessThan">
      <formula>0</formula>
    </cfRule>
  </conditionalFormatting>
  <conditionalFormatting sqref="L457:L465">
    <cfRule type="cellIs" dxfId="1173" priority="681" stopIfTrue="1" operator="lessThan">
      <formula>0</formula>
    </cfRule>
  </conditionalFormatting>
  <conditionalFormatting sqref="L457:L465">
    <cfRule type="cellIs" dxfId="1172" priority="680" stopIfTrue="1" operator="lessThan">
      <formula>0</formula>
    </cfRule>
  </conditionalFormatting>
  <conditionalFormatting sqref="H467:H475">
    <cfRule type="cellIs" dxfId="1171" priority="679" stopIfTrue="1" operator="lessThan">
      <formula>0</formula>
    </cfRule>
  </conditionalFormatting>
  <conditionalFormatting sqref="H467:H475">
    <cfRule type="cellIs" dxfId="1170" priority="678" stopIfTrue="1" operator="lessThan">
      <formula>0</formula>
    </cfRule>
  </conditionalFormatting>
  <conditionalFormatting sqref="H467:H475">
    <cfRule type="cellIs" dxfId="1169" priority="677" stopIfTrue="1" operator="lessThan">
      <formula>0</formula>
    </cfRule>
  </conditionalFormatting>
  <conditionalFormatting sqref="J467:J475">
    <cfRule type="cellIs" dxfId="1168" priority="676" stopIfTrue="1" operator="lessThan">
      <formula>0</formula>
    </cfRule>
  </conditionalFormatting>
  <conditionalFormatting sqref="J467:J475">
    <cfRule type="cellIs" dxfId="1167" priority="675" stopIfTrue="1" operator="lessThan">
      <formula>0</formula>
    </cfRule>
  </conditionalFormatting>
  <conditionalFormatting sqref="J467:J475">
    <cfRule type="cellIs" dxfId="1166" priority="674" stopIfTrue="1" operator="lessThan">
      <formula>0</formula>
    </cfRule>
  </conditionalFormatting>
  <conditionalFormatting sqref="L467:L475">
    <cfRule type="cellIs" dxfId="1165" priority="673" stopIfTrue="1" operator="lessThan">
      <formula>0</formula>
    </cfRule>
  </conditionalFormatting>
  <conditionalFormatting sqref="L467:L475">
    <cfRule type="cellIs" dxfId="1164" priority="672" stopIfTrue="1" operator="lessThan">
      <formula>0</formula>
    </cfRule>
  </conditionalFormatting>
  <conditionalFormatting sqref="L467:L475">
    <cfRule type="cellIs" dxfId="1163" priority="671" stopIfTrue="1" operator="lessThan">
      <formula>0</formula>
    </cfRule>
  </conditionalFormatting>
  <conditionalFormatting sqref="H477:H485">
    <cfRule type="cellIs" dxfId="1162" priority="670" stopIfTrue="1" operator="lessThan">
      <formula>0</formula>
    </cfRule>
  </conditionalFormatting>
  <conditionalFormatting sqref="H477:H485">
    <cfRule type="cellIs" dxfId="1161" priority="669" stopIfTrue="1" operator="lessThan">
      <formula>0</formula>
    </cfRule>
  </conditionalFormatting>
  <conditionalFormatting sqref="H477:H485">
    <cfRule type="cellIs" dxfId="1160" priority="668" stopIfTrue="1" operator="lessThan">
      <formula>0</formula>
    </cfRule>
  </conditionalFormatting>
  <conditionalFormatting sqref="J477:J485">
    <cfRule type="cellIs" dxfId="1159" priority="667" stopIfTrue="1" operator="lessThan">
      <formula>0</formula>
    </cfRule>
  </conditionalFormatting>
  <conditionalFormatting sqref="J477:J485">
    <cfRule type="cellIs" dxfId="1158" priority="666" stopIfTrue="1" operator="lessThan">
      <formula>0</formula>
    </cfRule>
  </conditionalFormatting>
  <conditionalFormatting sqref="J477:J485">
    <cfRule type="cellIs" dxfId="1157" priority="665" stopIfTrue="1" operator="lessThan">
      <formula>0</formula>
    </cfRule>
  </conditionalFormatting>
  <conditionalFormatting sqref="L477:L485">
    <cfRule type="cellIs" dxfId="1156" priority="664" stopIfTrue="1" operator="lessThan">
      <formula>0</formula>
    </cfRule>
  </conditionalFormatting>
  <conditionalFormatting sqref="L477:L485">
    <cfRule type="cellIs" dxfId="1155" priority="663" stopIfTrue="1" operator="lessThan">
      <formula>0</formula>
    </cfRule>
  </conditionalFormatting>
  <conditionalFormatting sqref="L477:L485">
    <cfRule type="cellIs" dxfId="1154" priority="662" stopIfTrue="1" operator="lessThan">
      <formula>0</formula>
    </cfRule>
  </conditionalFormatting>
  <conditionalFormatting sqref="H487:H495">
    <cfRule type="cellIs" dxfId="1153" priority="661" stopIfTrue="1" operator="lessThan">
      <formula>0</formula>
    </cfRule>
  </conditionalFormatting>
  <conditionalFormatting sqref="H487:H495">
    <cfRule type="cellIs" dxfId="1152" priority="660" stopIfTrue="1" operator="lessThan">
      <formula>0</formula>
    </cfRule>
  </conditionalFormatting>
  <conditionalFormatting sqref="H487:H495">
    <cfRule type="cellIs" dxfId="1151" priority="659" stopIfTrue="1" operator="lessThan">
      <formula>0</formula>
    </cfRule>
  </conditionalFormatting>
  <conditionalFormatting sqref="J487:J495">
    <cfRule type="cellIs" dxfId="1150" priority="658" stopIfTrue="1" operator="lessThan">
      <formula>0</formula>
    </cfRule>
  </conditionalFormatting>
  <conditionalFormatting sqref="J487:J495">
    <cfRule type="cellIs" dxfId="1149" priority="657" stopIfTrue="1" operator="lessThan">
      <formula>0</formula>
    </cfRule>
  </conditionalFormatting>
  <conditionalFormatting sqref="J487:J495">
    <cfRule type="cellIs" dxfId="1148" priority="656" stopIfTrue="1" operator="lessThan">
      <formula>0</formula>
    </cfRule>
  </conditionalFormatting>
  <conditionalFormatting sqref="L487:L495">
    <cfRule type="cellIs" dxfId="1147" priority="655" stopIfTrue="1" operator="lessThan">
      <formula>0</formula>
    </cfRule>
  </conditionalFormatting>
  <conditionalFormatting sqref="L487:L495">
    <cfRule type="cellIs" dxfId="1146" priority="654" stopIfTrue="1" operator="lessThan">
      <formula>0</formula>
    </cfRule>
  </conditionalFormatting>
  <conditionalFormatting sqref="L487:L495">
    <cfRule type="cellIs" dxfId="1145" priority="653" stopIfTrue="1" operator="lessThan">
      <formula>0</formula>
    </cfRule>
  </conditionalFormatting>
  <conditionalFormatting sqref="H497:H505">
    <cfRule type="cellIs" dxfId="1144" priority="652" stopIfTrue="1" operator="lessThan">
      <formula>0</formula>
    </cfRule>
  </conditionalFormatting>
  <conditionalFormatting sqref="H497:H505">
    <cfRule type="cellIs" dxfId="1143" priority="651" stopIfTrue="1" operator="lessThan">
      <formula>0</formula>
    </cfRule>
  </conditionalFormatting>
  <conditionalFormatting sqref="H497:H505">
    <cfRule type="cellIs" dxfId="1142" priority="650" stopIfTrue="1" operator="lessThan">
      <formula>0</formula>
    </cfRule>
  </conditionalFormatting>
  <conditionalFormatting sqref="J497:J505">
    <cfRule type="cellIs" dxfId="1141" priority="649" stopIfTrue="1" operator="lessThan">
      <formula>0</formula>
    </cfRule>
  </conditionalFormatting>
  <conditionalFormatting sqref="J497:J505">
    <cfRule type="cellIs" dxfId="1140" priority="648" stopIfTrue="1" operator="lessThan">
      <formula>0</formula>
    </cfRule>
  </conditionalFormatting>
  <conditionalFormatting sqref="J497:J505">
    <cfRule type="cellIs" dxfId="1139" priority="647" stopIfTrue="1" operator="lessThan">
      <formula>0</formula>
    </cfRule>
  </conditionalFormatting>
  <conditionalFormatting sqref="L497:L505">
    <cfRule type="cellIs" dxfId="1138" priority="646" stopIfTrue="1" operator="lessThan">
      <formula>0</formula>
    </cfRule>
  </conditionalFormatting>
  <conditionalFormatting sqref="L497:L505">
    <cfRule type="cellIs" dxfId="1137" priority="645" stopIfTrue="1" operator="lessThan">
      <formula>0</formula>
    </cfRule>
  </conditionalFormatting>
  <conditionalFormatting sqref="L497:L505">
    <cfRule type="cellIs" dxfId="1136" priority="644" stopIfTrue="1" operator="lessThan">
      <formula>0</formula>
    </cfRule>
  </conditionalFormatting>
  <conditionalFormatting sqref="H507:H515">
    <cfRule type="cellIs" dxfId="1135" priority="643" stopIfTrue="1" operator="lessThan">
      <formula>0</formula>
    </cfRule>
  </conditionalFormatting>
  <conditionalFormatting sqref="H507:H515">
    <cfRule type="cellIs" dxfId="1134" priority="642" stopIfTrue="1" operator="lessThan">
      <formula>0</formula>
    </cfRule>
  </conditionalFormatting>
  <conditionalFormatting sqref="H507:H515">
    <cfRule type="cellIs" dxfId="1133" priority="641" stopIfTrue="1" operator="lessThan">
      <formula>0</formula>
    </cfRule>
  </conditionalFormatting>
  <conditionalFormatting sqref="J507:J515">
    <cfRule type="cellIs" dxfId="1132" priority="640" stopIfTrue="1" operator="lessThan">
      <formula>0</formula>
    </cfRule>
  </conditionalFormatting>
  <conditionalFormatting sqref="J507:J515">
    <cfRule type="cellIs" dxfId="1131" priority="639" stopIfTrue="1" operator="lessThan">
      <formula>0</formula>
    </cfRule>
  </conditionalFormatting>
  <conditionalFormatting sqref="J507:J515">
    <cfRule type="cellIs" dxfId="1130" priority="638" stopIfTrue="1" operator="lessThan">
      <formula>0</formula>
    </cfRule>
  </conditionalFormatting>
  <conditionalFormatting sqref="L507:L515">
    <cfRule type="cellIs" dxfId="1129" priority="637" stopIfTrue="1" operator="lessThan">
      <formula>0</formula>
    </cfRule>
  </conditionalFormatting>
  <conditionalFormatting sqref="L507:L515">
    <cfRule type="cellIs" dxfId="1128" priority="636" stopIfTrue="1" operator="lessThan">
      <formula>0</formula>
    </cfRule>
  </conditionalFormatting>
  <conditionalFormatting sqref="L507:L515">
    <cfRule type="cellIs" dxfId="1127" priority="635" stopIfTrue="1" operator="lessThan">
      <formula>0</formula>
    </cfRule>
  </conditionalFormatting>
  <conditionalFormatting sqref="H517:H525">
    <cfRule type="cellIs" dxfId="1126" priority="634" stopIfTrue="1" operator="lessThan">
      <formula>0</formula>
    </cfRule>
  </conditionalFormatting>
  <conditionalFormatting sqref="H517:H525">
    <cfRule type="cellIs" dxfId="1125" priority="633" stopIfTrue="1" operator="lessThan">
      <formula>0</formula>
    </cfRule>
  </conditionalFormatting>
  <conditionalFormatting sqref="H517:H525">
    <cfRule type="cellIs" dxfId="1124" priority="632" stopIfTrue="1" operator="lessThan">
      <formula>0</formula>
    </cfRule>
  </conditionalFormatting>
  <conditionalFormatting sqref="J517:J525">
    <cfRule type="cellIs" dxfId="1123" priority="631" stopIfTrue="1" operator="lessThan">
      <formula>0</formula>
    </cfRule>
  </conditionalFormatting>
  <conditionalFormatting sqref="J517:J525">
    <cfRule type="cellIs" dxfId="1122" priority="630" stopIfTrue="1" operator="lessThan">
      <formula>0</formula>
    </cfRule>
  </conditionalFormatting>
  <conditionalFormatting sqref="J517:J525">
    <cfRule type="cellIs" dxfId="1121" priority="629" stopIfTrue="1" operator="lessThan">
      <formula>0</formula>
    </cfRule>
  </conditionalFormatting>
  <conditionalFormatting sqref="L517:L525">
    <cfRule type="cellIs" dxfId="1120" priority="628" stopIfTrue="1" operator="lessThan">
      <formula>0</formula>
    </cfRule>
  </conditionalFormatting>
  <conditionalFormatting sqref="L517:L525">
    <cfRule type="cellIs" dxfId="1119" priority="627" stopIfTrue="1" operator="lessThan">
      <formula>0</formula>
    </cfRule>
  </conditionalFormatting>
  <conditionalFormatting sqref="L517:L525">
    <cfRule type="cellIs" dxfId="1118" priority="626" stopIfTrue="1" operator="lessThan">
      <formula>0</formula>
    </cfRule>
  </conditionalFormatting>
  <conditionalFormatting sqref="H527:H535">
    <cfRule type="cellIs" dxfId="1117" priority="625" stopIfTrue="1" operator="lessThan">
      <formula>0</formula>
    </cfRule>
  </conditionalFormatting>
  <conditionalFormatting sqref="H527:H535">
    <cfRule type="cellIs" dxfId="1116" priority="624" stopIfTrue="1" operator="lessThan">
      <formula>0</formula>
    </cfRule>
  </conditionalFormatting>
  <conditionalFormatting sqref="H527:H535">
    <cfRule type="cellIs" dxfId="1115" priority="623" stopIfTrue="1" operator="lessThan">
      <formula>0</formula>
    </cfRule>
  </conditionalFormatting>
  <conditionalFormatting sqref="J527:J535">
    <cfRule type="cellIs" dxfId="1114" priority="622" stopIfTrue="1" operator="lessThan">
      <formula>0</formula>
    </cfRule>
  </conditionalFormatting>
  <conditionalFormatting sqref="J527:J535">
    <cfRule type="cellIs" dxfId="1113" priority="621" stopIfTrue="1" operator="lessThan">
      <formula>0</formula>
    </cfRule>
  </conditionalFormatting>
  <conditionalFormatting sqref="J527:J535">
    <cfRule type="cellIs" dxfId="1112" priority="620" stopIfTrue="1" operator="lessThan">
      <formula>0</formula>
    </cfRule>
  </conditionalFormatting>
  <conditionalFormatting sqref="L527:L535">
    <cfRule type="cellIs" dxfId="1111" priority="619" stopIfTrue="1" operator="lessThan">
      <formula>0</formula>
    </cfRule>
  </conditionalFormatting>
  <conditionalFormatting sqref="L527:L535">
    <cfRule type="cellIs" dxfId="1110" priority="618" stopIfTrue="1" operator="lessThan">
      <formula>0</formula>
    </cfRule>
  </conditionalFormatting>
  <conditionalFormatting sqref="L527:L535">
    <cfRule type="cellIs" dxfId="1109" priority="617" stopIfTrue="1" operator="lessThan">
      <formula>0</formula>
    </cfRule>
  </conditionalFormatting>
  <conditionalFormatting sqref="H537:H545">
    <cfRule type="cellIs" dxfId="1108" priority="616" stopIfTrue="1" operator="lessThan">
      <formula>0</formula>
    </cfRule>
  </conditionalFormatting>
  <conditionalFormatting sqref="H537:H545">
    <cfRule type="cellIs" dxfId="1107" priority="615" stopIfTrue="1" operator="lessThan">
      <formula>0</formula>
    </cfRule>
  </conditionalFormatting>
  <conditionalFormatting sqref="H537:H545">
    <cfRule type="cellIs" dxfId="1106" priority="614" stopIfTrue="1" operator="lessThan">
      <formula>0</formula>
    </cfRule>
  </conditionalFormatting>
  <conditionalFormatting sqref="J537:J545">
    <cfRule type="cellIs" dxfId="1105" priority="613" stopIfTrue="1" operator="lessThan">
      <formula>0</formula>
    </cfRule>
  </conditionalFormatting>
  <conditionalFormatting sqref="J537:J545">
    <cfRule type="cellIs" dxfId="1104" priority="612" stopIfTrue="1" operator="lessThan">
      <formula>0</formula>
    </cfRule>
  </conditionalFormatting>
  <conditionalFormatting sqref="J537:J545">
    <cfRule type="cellIs" dxfId="1103" priority="611" stopIfTrue="1" operator="lessThan">
      <formula>0</formula>
    </cfRule>
  </conditionalFormatting>
  <conditionalFormatting sqref="L537:L545">
    <cfRule type="cellIs" dxfId="1102" priority="610" stopIfTrue="1" operator="lessThan">
      <formula>0</formula>
    </cfRule>
  </conditionalFormatting>
  <conditionalFormatting sqref="L537:L545">
    <cfRule type="cellIs" dxfId="1101" priority="609" stopIfTrue="1" operator="lessThan">
      <formula>0</formula>
    </cfRule>
  </conditionalFormatting>
  <conditionalFormatting sqref="L537:L545">
    <cfRule type="cellIs" dxfId="1100" priority="608" stopIfTrue="1" operator="lessThan">
      <formula>0</formula>
    </cfRule>
  </conditionalFormatting>
  <conditionalFormatting sqref="H547:H555">
    <cfRule type="cellIs" dxfId="1099" priority="607" stopIfTrue="1" operator="lessThan">
      <formula>0</formula>
    </cfRule>
  </conditionalFormatting>
  <conditionalFormatting sqref="H547:H555">
    <cfRule type="cellIs" dxfId="1098" priority="606" stopIfTrue="1" operator="lessThan">
      <formula>0</formula>
    </cfRule>
  </conditionalFormatting>
  <conditionalFormatting sqref="H547:H555">
    <cfRule type="cellIs" dxfId="1097" priority="605" stopIfTrue="1" operator="lessThan">
      <formula>0</formula>
    </cfRule>
  </conditionalFormatting>
  <conditionalFormatting sqref="J547:J555">
    <cfRule type="cellIs" dxfId="1096" priority="604" stopIfTrue="1" operator="lessThan">
      <formula>0</formula>
    </cfRule>
  </conditionalFormatting>
  <conditionalFormatting sqref="J547:J555">
    <cfRule type="cellIs" dxfId="1095" priority="603" stopIfTrue="1" operator="lessThan">
      <formula>0</formula>
    </cfRule>
  </conditionalFormatting>
  <conditionalFormatting sqref="J547:J555">
    <cfRule type="cellIs" dxfId="1094" priority="602" stopIfTrue="1" operator="lessThan">
      <formula>0</formula>
    </cfRule>
  </conditionalFormatting>
  <conditionalFormatting sqref="L547:L555">
    <cfRule type="cellIs" dxfId="1093" priority="601" stopIfTrue="1" operator="lessThan">
      <formula>0</formula>
    </cfRule>
  </conditionalFormatting>
  <conditionalFormatting sqref="L547:L555">
    <cfRule type="cellIs" dxfId="1092" priority="600" stopIfTrue="1" operator="lessThan">
      <formula>0</formula>
    </cfRule>
  </conditionalFormatting>
  <conditionalFormatting sqref="L547:L555">
    <cfRule type="cellIs" dxfId="1091" priority="599" stopIfTrue="1" operator="lessThan">
      <formula>0</formula>
    </cfRule>
  </conditionalFormatting>
  <conditionalFormatting sqref="H557:H565">
    <cfRule type="cellIs" dxfId="1090" priority="598" stopIfTrue="1" operator="lessThan">
      <formula>0</formula>
    </cfRule>
  </conditionalFormatting>
  <conditionalFormatting sqref="H557:H565">
    <cfRule type="cellIs" dxfId="1089" priority="597" stopIfTrue="1" operator="lessThan">
      <formula>0</formula>
    </cfRule>
  </conditionalFormatting>
  <conditionalFormatting sqref="H557:H565">
    <cfRule type="cellIs" dxfId="1088" priority="596" stopIfTrue="1" operator="lessThan">
      <formula>0</formula>
    </cfRule>
  </conditionalFormatting>
  <conditionalFormatting sqref="J557:J565">
    <cfRule type="cellIs" dxfId="1087" priority="595" stopIfTrue="1" operator="lessThan">
      <formula>0</formula>
    </cfRule>
  </conditionalFormatting>
  <conditionalFormatting sqref="J557:J565">
    <cfRule type="cellIs" dxfId="1086" priority="594" stopIfTrue="1" operator="lessThan">
      <formula>0</formula>
    </cfRule>
  </conditionalFormatting>
  <conditionalFormatting sqref="J557:J565">
    <cfRule type="cellIs" dxfId="1085" priority="593" stopIfTrue="1" operator="lessThan">
      <formula>0</formula>
    </cfRule>
  </conditionalFormatting>
  <conditionalFormatting sqref="L557:L565">
    <cfRule type="cellIs" dxfId="1084" priority="592" stopIfTrue="1" operator="lessThan">
      <formula>0</formula>
    </cfRule>
  </conditionalFormatting>
  <conditionalFormatting sqref="L557:L565">
    <cfRule type="cellIs" dxfId="1083" priority="591" stopIfTrue="1" operator="lessThan">
      <formula>0</formula>
    </cfRule>
  </conditionalFormatting>
  <conditionalFormatting sqref="L557:L565">
    <cfRule type="cellIs" dxfId="1082" priority="590" stopIfTrue="1" operator="lessThan">
      <formula>0</formula>
    </cfRule>
  </conditionalFormatting>
  <conditionalFormatting sqref="H567:H575">
    <cfRule type="cellIs" dxfId="1081" priority="589" stopIfTrue="1" operator="lessThan">
      <formula>0</formula>
    </cfRule>
  </conditionalFormatting>
  <conditionalFormatting sqref="H567:H575">
    <cfRule type="cellIs" dxfId="1080" priority="588" stopIfTrue="1" operator="lessThan">
      <formula>0</formula>
    </cfRule>
  </conditionalFormatting>
  <conditionalFormatting sqref="H567:H575">
    <cfRule type="cellIs" dxfId="1079" priority="587" stopIfTrue="1" operator="lessThan">
      <formula>0</formula>
    </cfRule>
  </conditionalFormatting>
  <conditionalFormatting sqref="J567:J575">
    <cfRule type="cellIs" dxfId="1078" priority="586" stopIfTrue="1" operator="lessThan">
      <formula>0</formula>
    </cfRule>
  </conditionalFormatting>
  <conditionalFormatting sqref="J567:J575">
    <cfRule type="cellIs" dxfId="1077" priority="585" stopIfTrue="1" operator="lessThan">
      <formula>0</formula>
    </cfRule>
  </conditionalFormatting>
  <conditionalFormatting sqref="J567:J575">
    <cfRule type="cellIs" dxfId="1076" priority="584" stopIfTrue="1" operator="lessThan">
      <formula>0</formula>
    </cfRule>
  </conditionalFormatting>
  <conditionalFormatting sqref="L567:L575">
    <cfRule type="cellIs" dxfId="1075" priority="583" stopIfTrue="1" operator="lessThan">
      <formula>0</formula>
    </cfRule>
  </conditionalFormatting>
  <conditionalFormatting sqref="L567:L575">
    <cfRule type="cellIs" dxfId="1074" priority="582" stopIfTrue="1" operator="lessThan">
      <formula>0</formula>
    </cfRule>
  </conditionalFormatting>
  <conditionalFormatting sqref="L567:L575">
    <cfRule type="cellIs" dxfId="1073" priority="581" stopIfTrue="1" operator="lessThan">
      <formula>0</formula>
    </cfRule>
  </conditionalFormatting>
  <conditionalFormatting sqref="H577:H585">
    <cfRule type="cellIs" dxfId="1072" priority="580" stopIfTrue="1" operator="lessThan">
      <formula>0</formula>
    </cfRule>
  </conditionalFormatting>
  <conditionalFormatting sqref="H577:H585">
    <cfRule type="cellIs" dxfId="1071" priority="579" stopIfTrue="1" operator="lessThan">
      <formula>0</formula>
    </cfRule>
  </conditionalFormatting>
  <conditionalFormatting sqref="H577:H585">
    <cfRule type="cellIs" dxfId="1070" priority="578" stopIfTrue="1" operator="lessThan">
      <formula>0</formula>
    </cfRule>
  </conditionalFormatting>
  <conditionalFormatting sqref="J577:J585">
    <cfRule type="cellIs" dxfId="1069" priority="577" stopIfTrue="1" operator="lessThan">
      <formula>0</formula>
    </cfRule>
  </conditionalFormatting>
  <conditionalFormatting sqref="J577:J585">
    <cfRule type="cellIs" dxfId="1068" priority="576" stopIfTrue="1" operator="lessThan">
      <formula>0</formula>
    </cfRule>
  </conditionalFormatting>
  <conditionalFormatting sqref="J577:J585">
    <cfRule type="cellIs" dxfId="1067" priority="575" stopIfTrue="1" operator="lessThan">
      <formula>0</formula>
    </cfRule>
  </conditionalFormatting>
  <conditionalFormatting sqref="L577:L585">
    <cfRule type="cellIs" dxfId="1066" priority="574" stopIfTrue="1" operator="lessThan">
      <formula>0</formula>
    </cfRule>
  </conditionalFormatting>
  <conditionalFormatting sqref="L577:L585">
    <cfRule type="cellIs" dxfId="1065" priority="573" stopIfTrue="1" operator="lessThan">
      <formula>0</formula>
    </cfRule>
  </conditionalFormatting>
  <conditionalFormatting sqref="L577:L585">
    <cfRule type="cellIs" dxfId="1064" priority="572" stopIfTrue="1" operator="lessThan">
      <formula>0</formula>
    </cfRule>
  </conditionalFormatting>
  <conditionalFormatting sqref="H587:H595">
    <cfRule type="cellIs" dxfId="1063" priority="571" stopIfTrue="1" operator="lessThan">
      <formula>0</formula>
    </cfRule>
  </conditionalFormatting>
  <conditionalFormatting sqref="H587:H595">
    <cfRule type="cellIs" dxfId="1062" priority="570" stopIfTrue="1" operator="lessThan">
      <formula>0</formula>
    </cfRule>
  </conditionalFormatting>
  <conditionalFormatting sqref="H587:H595">
    <cfRule type="cellIs" dxfId="1061" priority="569" stopIfTrue="1" operator="lessThan">
      <formula>0</formula>
    </cfRule>
  </conditionalFormatting>
  <conditionalFormatting sqref="J587:J595">
    <cfRule type="cellIs" dxfId="1060" priority="568" stopIfTrue="1" operator="lessThan">
      <formula>0</formula>
    </cfRule>
  </conditionalFormatting>
  <conditionalFormatting sqref="J587:J595">
    <cfRule type="cellIs" dxfId="1059" priority="567" stopIfTrue="1" operator="lessThan">
      <formula>0</formula>
    </cfRule>
  </conditionalFormatting>
  <conditionalFormatting sqref="J587:J595">
    <cfRule type="cellIs" dxfId="1058" priority="566" stopIfTrue="1" operator="lessThan">
      <formula>0</formula>
    </cfRule>
  </conditionalFormatting>
  <conditionalFormatting sqref="L587:L595">
    <cfRule type="cellIs" dxfId="1057" priority="565" stopIfTrue="1" operator="lessThan">
      <formula>0</formula>
    </cfRule>
  </conditionalFormatting>
  <conditionalFormatting sqref="L587:L595">
    <cfRule type="cellIs" dxfId="1056" priority="564" stopIfTrue="1" operator="lessThan">
      <formula>0</formula>
    </cfRule>
  </conditionalFormatting>
  <conditionalFormatting sqref="L587:L595">
    <cfRule type="cellIs" dxfId="1055" priority="563" stopIfTrue="1" operator="lessThan">
      <formula>0</formula>
    </cfRule>
  </conditionalFormatting>
  <conditionalFormatting sqref="H597:H605">
    <cfRule type="cellIs" dxfId="1054" priority="562" stopIfTrue="1" operator="lessThan">
      <formula>0</formula>
    </cfRule>
  </conditionalFormatting>
  <conditionalFormatting sqref="H597:H605">
    <cfRule type="cellIs" dxfId="1053" priority="561" stopIfTrue="1" operator="lessThan">
      <formula>0</formula>
    </cfRule>
  </conditionalFormatting>
  <conditionalFormatting sqref="H597:H605">
    <cfRule type="cellIs" dxfId="1052" priority="560" stopIfTrue="1" operator="lessThan">
      <formula>0</formula>
    </cfRule>
  </conditionalFormatting>
  <conditionalFormatting sqref="J597:J605">
    <cfRule type="cellIs" dxfId="1051" priority="559" stopIfTrue="1" operator="lessThan">
      <formula>0</formula>
    </cfRule>
  </conditionalFormatting>
  <conditionalFormatting sqref="J597:J605">
    <cfRule type="cellIs" dxfId="1050" priority="558" stopIfTrue="1" operator="lessThan">
      <formula>0</formula>
    </cfRule>
  </conditionalFormatting>
  <conditionalFormatting sqref="J597:J605">
    <cfRule type="cellIs" dxfId="1049" priority="557" stopIfTrue="1" operator="lessThan">
      <formula>0</formula>
    </cfRule>
  </conditionalFormatting>
  <conditionalFormatting sqref="L597:L605">
    <cfRule type="cellIs" dxfId="1048" priority="556" stopIfTrue="1" operator="lessThan">
      <formula>0</formula>
    </cfRule>
  </conditionalFormatting>
  <conditionalFormatting sqref="L597:L605">
    <cfRule type="cellIs" dxfId="1047" priority="555" stopIfTrue="1" operator="lessThan">
      <formula>0</formula>
    </cfRule>
  </conditionalFormatting>
  <conditionalFormatting sqref="L597:L605">
    <cfRule type="cellIs" dxfId="1046" priority="554" stopIfTrue="1" operator="lessThan">
      <formula>0</formula>
    </cfRule>
  </conditionalFormatting>
  <conditionalFormatting sqref="H607:H615">
    <cfRule type="cellIs" dxfId="1045" priority="553" stopIfTrue="1" operator="lessThan">
      <formula>0</formula>
    </cfRule>
  </conditionalFormatting>
  <conditionalFormatting sqref="H607:H615">
    <cfRule type="cellIs" dxfId="1044" priority="552" stopIfTrue="1" operator="lessThan">
      <formula>0</formula>
    </cfRule>
  </conditionalFormatting>
  <conditionalFormatting sqref="H607:H615">
    <cfRule type="cellIs" dxfId="1043" priority="551" stopIfTrue="1" operator="lessThan">
      <formula>0</formula>
    </cfRule>
  </conditionalFormatting>
  <conditionalFormatting sqref="J607:J615">
    <cfRule type="cellIs" dxfId="1042" priority="550" stopIfTrue="1" operator="lessThan">
      <formula>0</formula>
    </cfRule>
  </conditionalFormatting>
  <conditionalFormatting sqref="J607:J615">
    <cfRule type="cellIs" dxfId="1041" priority="549" stopIfTrue="1" operator="lessThan">
      <formula>0</formula>
    </cfRule>
  </conditionalFormatting>
  <conditionalFormatting sqref="J607:J615">
    <cfRule type="cellIs" dxfId="1040" priority="548" stopIfTrue="1" operator="lessThan">
      <formula>0</formula>
    </cfRule>
  </conditionalFormatting>
  <conditionalFormatting sqref="L607:L615">
    <cfRule type="cellIs" dxfId="1039" priority="547" stopIfTrue="1" operator="lessThan">
      <formula>0</formula>
    </cfRule>
  </conditionalFormatting>
  <conditionalFormatting sqref="L607:L615">
    <cfRule type="cellIs" dxfId="1038" priority="546" stopIfTrue="1" operator="lessThan">
      <formula>0</formula>
    </cfRule>
  </conditionalFormatting>
  <conditionalFormatting sqref="L607:L615">
    <cfRule type="cellIs" dxfId="1037" priority="545" stopIfTrue="1" operator="lessThan">
      <formula>0</formula>
    </cfRule>
  </conditionalFormatting>
  <conditionalFormatting sqref="H617:H625">
    <cfRule type="cellIs" dxfId="1036" priority="544" stopIfTrue="1" operator="lessThan">
      <formula>0</formula>
    </cfRule>
  </conditionalFormatting>
  <conditionalFormatting sqref="H617:H625">
    <cfRule type="cellIs" dxfId="1035" priority="543" stopIfTrue="1" operator="lessThan">
      <formula>0</formula>
    </cfRule>
  </conditionalFormatting>
  <conditionalFormatting sqref="H617:H625">
    <cfRule type="cellIs" dxfId="1034" priority="542" stopIfTrue="1" operator="lessThan">
      <formula>0</formula>
    </cfRule>
  </conditionalFormatting>
  <conditionalFormatting sqref="J617:J625">
    <cfRule type="cellIs" dxfId="1033" priority="541" stopIfTrue="1" operator="lessThan">
      <formula>0</formula>
    </cfRule>
  </conditionalFormatting>
  <conditionalFormatting sqref="J617:J625">
    <cfRule type="cellIs" dxfId="1032" priority="540" stopIfTrue="1" operator="lessThan">
      <formula>0</formula>
    </cfRule>
  </conditionalFormatting>
  <conditionalFormatting sqref="J617:J625">
    <cfRule type="cellIs" dxfId="1031" priority="539" stopIfTrue="1" operator="lessThan">
      <formula>0</formula>
    </cfRule>
  </conditionalFormatting>
  <conditionalFormatting sqref="L617:L625">
    <cfRule type="cellIs" dxfId="1030" priority="538" stopIfTrue="1" operator="lessThan">
      <formula>0</formula>
    </cfRule>
  </conditionalFormatting>
  <conditionalFormatting sqref="L617:L625">
    <cfRule type="cellIs" dxfId="1029" priority="537" stopIfTrue="1" operator="lessThan">
      <formula>0</formula>
    </cfRule>
  </conditionalFormatting>
  <conditionalFormatting sqref="L617:L625">
    <cfRule type="cellIs" dxfId="1028" priority="536" stopIfTrue="1" operator="lessThan">
      <formula>0</formula>
    </cfRule>
  </conditionalFormatting>
  <conditionalFormatting sqref="H627:H635">
    <cfRule type="cellIs" dxfId="1027" priority="535" stopIfTrue="1" operator="lessThan">
      <formula>0</formula>
    </cfRule>
  </conditionalFormatting>
  <conditionalFormatting sqref="H627:H635">
    <cfRule type="cellIs" dxfId="1026" priority="534" stopIfTrue="1" operator="lessThan">
      <formula>0</formula>
    </cfRule>
  </conditionalFormatting>
  <conditionalFormatting sqref="H627:H635">
    <cfRule type="cellIs" dxfId="1025" priority="533" stopIfTrue="1" operator="lessThan">
      <formula>0</formula>
    </cfRule>
  </conditionalFormatting>
  <conditionalFormatting sqref="J627:J635">
    <cfRule type="cellIs" dxfId="1024" priority="532" stopIfTrue="1" operator="lessThan">
      <formula>0</formula>
    </cfRule>
  </conditionalFormatting>
  <conditionalFormatting sqref="J627:J635">
    <cfRule type="cellIs" dxfId="1023" priority="531" stopIfTrue="1" operator="lessThan">
      <formula>0</formula>
    </cfRule>
  </conditionalFormatting>
  <conditionalFormatting sqref="J627:J635">
    <cfRule type="cellIs" dxfId="1022" priority="530" stopIfTrue="1" operator="lessThan">
      <formula>0</formula>
    </cfRule>
  </conditionalFormatting>
  <conditionalFormatting sqref="L627:L635">
    <cfRule type="cellIs" dxfId="1021" priority="529" stopIfTrue="1" operator="lessThan">
      <formula>0</formula>
    </cfRule>
  </conditionalFormatting>
  <conditionalFormatting sqref="L627:L635">
    <cfRule type="cellIs" dxfId="1020" priority="528" stopIfTrue="1" operator="lessThan">
      <formula>0</formula>
    </cfRule>
  </conditionalFormatting>
  <conditionalFormatting sqref="L627:L635">
    <cfRule type="cellIs" dxfId="1019" priority="527" stopIfTrue="1" operator="lessThan">
      <formula>0</formula>
    </cfRule>
  </conditionalFormatting>
  <conditionalFormatting sqref="H637:H645">
    <cfRule type="cellIs" dxfId="1018" priority="526" stopIfTrue="1" operator="lessThan">
      <formula>0</formula>
    </cfRule>
  </conditionalFormatting>
  <conditionalFormatting sqref="H637:H645">
    <cfRule type="cellIs" dxfId="1017" priority="525" stopIfTrue="1" operator="lessThan">
      <formula>0</formula>
    </cfRule>
  </conditionalFormatting>
  <conditionalFormatting sqref="H637:H645">
    <cfRule type="cellIs" dxfId="1016" priority="524" stopIfTrue="1" operator="lessThan">
      <formula>0</formula>
    </cfRule>
  </conditionalFormatting>
  <conditionalFormatting sqref="J637:J645">
    <cfRule type="cellIs" dxfId="1015" priority="523" stopIfTrue="1" operator="lessThan">
      <formula>0</formula>
    </cfRule>
  </conditionalFormatting>
  <conditionalFormatting sqref="J637:J645">
    <cfRule type="cellIs" dxfId="1014" priority="522" stopIfTrue="1" operator="lessThan">
      <formula>0</formula>
    </cfRule>
  </conditionalFormatting>
  <conditionalFormatting sqref="J637:J645">
    <cfRule type="cellIs" dxfId="1013" priority="521" stopIfTrue="1" operator="lessThan">
      <formula>0</formula>
    </cfRule>
  </conditionalFormatting>
  <conditionalFormatting sqref="L637:L645">
    <cfRule type="cellIs" dxfId="1012" priority="520" stopIfTrue="1" operator="lessThan">
      <formula>0</formula>
    </cfRule>
  </conditionalFormatting>
  <conditionalFormatting sqref="L637:L645">
    <cfRule type="cellIs" dxfId="1011" priority="519" stopIfTrue="1" operator="lessThan">
      <formula>0</formula>
    </cfRule>
  </conditionalFormatting>
  <conditionalFormatting sqref="L637:L645">
    <cfRule type="cellIs" dxfId="1010" priority="518" stopIfTrue="1" operator="lessThan">
      <formula>0</formula>
    </cfRule>
  </conditionalFormatting>
  <conditionalFormatting sqref="H647:H655">
    <cfRule type="cellIs" dxfId="1009" priority="517" stopIfTrue="1" operator="lessThan">
      <formula>0</formula>
    </cfRule>
  </conditionalFormatting>
  <conditionalFormatting sqref="H647:H655">
    <cfRule type="cellIs" dxfId="1008" priority="516" stopIfTrue="1" operator="lessThan">
      <formula>0</formula>
    </cfRule>
  </conditionalFormatting>
  <conditionalFormatting sqref="H647:H655">
    <cfRule type="cellIs" dxfId="1007" priority="515" stopIfTrue="1" operator="lessThan">
      <formula>0</formula>
    </cfRule>
  </conditionalFormatting>
  <conditionalFormatting sqref="J647:J655">
    <cfRule type="cellIs" dxfId="1006" priority="514" stopIfTrue="1" operator="lessThan">
      <formula>0</formula>
    </cfRule>
  </conditionalFormatting>
  <conditionalFormatting sqref="J647:J655">
    <cfRule type="cellIs" dxfId="1005" priority="513" stopIfTrue="1" operator="lessThan">
      <formula>0</formula>
    </cfRule>
  </conditionalFormatting>
  <conditionalFormatting sqref="J647:J655">
    <cfRule type="cellIs" dxfId="1004" priority="512" stopIfTrue="1" operator="lessThan">
      <formula>0</formula>
    </cfRule>
  </conditionalFormatting>
  <conditionalFormatting sqref="L647:L655">
    <cfRule type="cellIs" dxfId="1003" priority="511" stopIfTrue="1" operator="lessThan">
      <formula>0</formula>
    </cfRule>
  </conditionalFormatting>
  <conditionalFormatting sqref="L647:L655">
    <cfRule type="cellIs" dxfId="1002" priority="510" stopIfTrue="1" operator="lessThan">
      <formula>0</formula>
    </cfRule>
  </conditionalFormatting>
  <conditionalFormatting sqref="L647:L655">
    <cfRule type="cellIs" dxfId="1001" priority="509" stopIfTrue="1" operator="lessThan">
      <formula>0</formula>
    </cfRule>
  </conditionalFormatting>
  <conditionalFormatting sqref="H657:H665">
    <cfRule type="cellIs" dxfId="1000" priority="508" stopIfTrue="1" operator="lessThan">
      <formula>0</formula>
    </cfRule>
  </conditionalFormatting>
  <conditionalFormatting sqref="H657:H665">
    <cfRule type="cellIs" dxfId="999" priority="507" stopIfTrue="1" operator="lessThan">
      <formula>0</formula>
    </cfRule>
  </conditionalFormatting>
  <conditionalFormatting sqref="H657:H665">
    <cfRule type="cellIs" dxfId="998" priority="506" stopIfTrue="1" operator="lessThan">
      <formula>0</formula>
    </cfRule>
  </conditionalFormatting>
  <conditionalFormatting sqref="J657:J665">
    <cfRule type="cellIs" dxfId="997" priority="505" stopIfTrue="1" operator="lessThan">
      <formula>0</formula>
    </cfRule>
  </conditionalFormatting>
  <conditionalFormatting sqref="J657:J665">
    <cfRule type="cellIs" dxfId="996" priority="504" stopIfTrue="1" operator="lessThan">
      <formula>0</formula>
    </cfRule>
  </conditionalFormatting>
  <conditionalFormatting sqref="J657:J665">
    <cfRule type="cellIs" dxfId="995" priority="503" stopIfTrue="1" operator="lessThan">
      <formula>0</formula>
    </cfRule>
  </conditionalFormatting>
  <conditionalFormatting sqref="L657:L665">
    <cfRule type="cellIs" dxfId="994" priority="502" stopIfTrue="1" operator="lessThan">
      <formula>0</formula>
    </cfRule>
  </conditionalFormatting>
  <conditionalFormatting sqref="L657:L665">
    <cfRule type="cellIs" dxfId="993" priority="501" stopIfTrue="1" operator="lessThan">
      <formula>0</formula>
    </cfRule>
  </conditionalFormatting>
  <conditionalFormatting sqref="L657:L665">
    <cfRule type="cellIs" dxfId="992" priority="500" stopIfTrue="1" operator="lessThan">
      <formula>0</formula>
    </cfRule>
  </conditionalFormatting>
  <conditionalFormatting sqref="H667:H675">
    <cfRule type="cellIs" dxfId="991" priority="499" stopIfTrue="1" operator="lessThan">
      <formula>0</formula>
    </cfRule>
  </conditionalFormatting>
  <conditionalFormatting sqref="H667:H675">
    <cfRule type="cellIs" dxfId="990" priority="498" stopIfTrue="1" operator="lessThan">
      <formula>0</formula>
    </cfRule>
  </conditionalFormatting>
  <conditionalFormatting sqref="H667:H675">
    <cfRule type="cellIs" dxfId="989" priority="497" stopIfTrue="1" operator="lessThan">
      <formula>0</formula>
    </cfRule>
  </conditionalFormatting>
  <conditionalFormatting sqref="J667:J675">
    <cfRule type="cellIs" dxfId="988" priority="496" stopIfTrue="1" operator="lessThan">
      <formula>0</formula>
    </cfRule>
  </conditionalFormatting>
  <conditionalFormatting sqref="J667:J675">
    <cfRule type="cellIs" dxfId="987" priority="495" stopIfTrue="1" operator="lessThan">
      <formula>0</formula>
    </cfRule>
  </conditionalFormatting>
  <conditionalFormatting sqref="J667:J675">
    <cfRule type="cellIs" dxfId="986" priority="494" stopIfTrue="1" operator="lessThan">
      <formula>0</formula>
    </cfRule>
  </conditionalFormatting>
  <conditionalFormatting sqref="L667:L675">
    <cfRule type="cellIs" dxfId="985" priority="493" stopIfTrue="1" operator="lessThan">
      <formula>0</formula>
    </cfRule>
  </conditionalFormatting>
  <conditionalFormatting sqref="L667:L675">
    <cfRule type="cellIs" dxfId="984" priority="492" stopIfTrue="1" operator="lessThan">
      <formula>0</formula>
    </cfRule>
  </conditionalFormatting>
  <conditionalFormatting sqref="L667:L675">
    <cfRule type="cellIs" dxfId="983" priority="491" stopIfTrue="1" operator="lessThan">
      <formula>0</formula>
    </cfRule>
  </conditionalFormatting>
  <conditionalFormatting sqref="H677:H685">
    <cfRule type="cellIs" dxfId="982" priority="490" stopIfTrue="1" operator="lessThan">
      <formula>0</formula>
    </cfRule>
  </conditionalFormatting>
  <conditionalFormatting sqref="H677:H685">
    <cfRule type="cellIs" dxfId="981" priority="489" stopIfTrue="1" operator="lessThan">
      <formula>0</formula>
    </cfRule>
  </conditionalFormatting>
  <conditionalFormatting sqref="H677:H685">
    <cfRule type="cellIs" dxfId="980" priority="488" stopIfTrue="1" operator="lessThan">
      <formula>0</formula>
    </cfRule>
  </conditionalFormatting>
  <conditionalFormatting sqref="J677:J685">
    <cfRule type="cellIs" dxfId="979" priority="487" stopIfTrue="1" operator="lessThan">
      <formula>0</formula>
    </cfRule>
  </conditionalFormatting>
  <conditionalFormatting sqref="J677:J685">
    <cfRule type="cellIs" dxfId="978" priority="486" stopIfTrue="1" operator="lessThan">
      <formula>0</formula>
    </cfRule>
  </conditionalFormatting>
  <conditionalFormatting sqref="J677:J685">
    <cfRule type="cellIs" dxfId="977" priority="485" stopIfTrue="1" operator="lessThan">
      <formula>0</formula>
    </cfRule>
  </conditionalFormatting>
  <conditionalFormatting sqref="L677:L685">
    <cfRule type="cellIs" dxfId="976" priority="484" stopIfTrue="1" operator="lessThan">
      <formula>0</formula>
    </cfRule>
  </conditionalFormatting>
  <conditionalFormatting sqref="L677:L685">
    <cfRule type="cellIs" dxfId="975" priority="483" stopIfTrue="1" operator="lessThan">
      <formula>0</formula>
    </cfRule>
  </conditionalFormatting>
  <conditionalFormatting sqref="L677:L685">
    <cfRule type="cellIs" dxfId="974" priority="482" stopIfTrue="1" operator="lessThan">
      <formula>0</formula>
    </cfRule>
  </conditionalFormatting>
  <conditionalFormatting sqref="H687:H695">
    <cfRule type="cellIs" dxfId="973" priority="481" stopIfTrue="1" operator="lessThan">
      <formula>0</formula>
    </cfRule>
  </conditionalFormatting>
  <conditionalFormatting sqref="H687:H695">
    <cfRule type="cellIs" dxfId="972" priority="480" stopIfTrue="1" operator="lessThan">
      <formula>0</formula>
    </cfRule>
  </conditionalFormatting>
  <conditionalFormatting sqref="H687:H695">
    <cfRule type="cellIs" dxfId="971" priority="479" stopIfTrue="1" operator="lessThan">
      <formula>0</formula>
    </cfRule>
  </conditionalFormatting>
  <conditionalFormatting sqref="J687:J695">
    <cfRule type="cellIs" dxfId="970" priority="478" stopIfTrue="1" operator="lessThan">
      <formula>0</formula>
    </cfRule>
  </conditionalFormatting>
  <conditionalFormatting sqref="J687:J695">
    <cfRule type="cellIs" dxfId="969" priority="477" stopIfTrue="1" operator="lessThan">
      <formula>0</formula>
    </cfRule>
  </conditionalFormatting>
  <conditionalFormatting sqref="J687:J695">
    <cfRule type="cellIs" dxfId="968" priority="476" stopIfTrue="1" operator="lessThan">
      <formula>0</formula>
    </cfRule>
  </conditionalFormatting>
  <conditionalFormatting sqref="L687:L695">
    <cfRule type="cellIs" dxfId="967" priority="475" stopIfTrue="1" operator="lessThan">
      <formula>0</formula>
    </cfRule>
  </conditionalFormatting>
  <conditionalFormatting sqref="L687:L695">
    <cfRule type="cellIs" dxfId="966" priority="474" stopIfTrue="1" operator="lessThan">
      <formula>0</formula>
    </cfRule>
  </conditionalFormatting>
  <conditionalFormatting sqref="L687:L695">
    <cfRule type="cellIs" dxfId="965" priority="473" stopIfTrue="1" operator="lessThan">
      <formula>0</formula>
    </cfRule>
  </conditionalFormatting>
  <conditionalFormatting sqref="H697:H705">
    <cfRule type="cellIs" dxfId="964" priority="472" stopIfTrue="1" operator="lessThan">
      <formula>0</formula>
    </cfRule>
  </conditionalFormatting>
  <conditionalFormatting sqref="H697:H705">
    <cfRule type="cellIs" dxfId="963" priority="471" stopIfTrue="1" operator="lessThan">
      <formula>0</formula>
    </cfRule>
  </conditionalFormatting>
  <conditionalFormatting sqref="H697:H705">
    <cfRule type="cellIs" dxfId="962" priority="470" stopIfTrue="1" operator="lessThan">
      <formula>0</formula>
    </cfRule>
  </conditionalFormatting>
  <conditionalFormatting sqref="J697:J705">
    <cfRule type="cellIs" dxfId="961" priority="469" stopIfTrue="1" operator="lessThan">
      <formula>0</formula>
    </cfRule>
  </conditionalFormatting>
  <conditionalFormatting sqref="J697:J705">
    <cfRule type="cellIs" dxfId="960" priority="468" stopIfTrue="1" operator="lessThan">
      <formula>0</formula>
    </cfRule>
  </conditionalFormatting>
  <conditionalFormatting sqref="J697:J705">
    <cfRule type="cellIs" dxfId="959" priority="467" stopIfTrue="1" operator="lessThan">
      <formula>0</formula>
    </cfRule>
  </conditionalFormatting>
  <conditionalFormatting sqref="L697:L705">
    <cfRule type="cellIs" dxfId="958" priority="466" stopIfTrue="1" operator="lessThan">
      <formula>0</formula>
    </cfRule>
  </conditionalFormatting>
  <conditionalFormatting sqref="L697:L705">
    <cfRule type="cellIs" dxfId="957" priority="465" stopIfTrue="1" operator="lessThan">
      <formula>0</formula>
    </cfRule>
  </conditionalFormatting>
  <conditionalFormatting sqref="L697:L705">
    <cfRule type="cellIs" dxfId="956" priority="464" stopIfTrue="1" operator="lessThan">
      <formula>0</formula>
    </cfRule>
  </conditionalFormatting>
  <conditionalFormatting sqref="H707:H715">
    <cfRule type="cellIs" dxfId="955" priority="463" stopIfTrue="1" operator="lessThan">
      <formula>0</formula>
    </cfRule>
  </conditionalFormatting>
  <conditionalFormatting sqref="H707:H715">
    <cfRule type="cellIs" dxfId="954" priority="462" stopIfTrue="1" operator="lessThan">
      <formula>0</formula>
    </cfRule>
  </conditionalFormatting>
  <conditionalFormatting sqref="H707:H715">
    <cfRule type="cellIs" dxfId="953" priority="461" stopIfTrue="1" operator="lessThan">
      <formula>0</formula>
    </cfRule>
  </conditionalFormatting>
  <conditionalFormatting sqref="J707:J715">
    <cfRule type="cellIs" dxfId="952" priority="460" stopIfTrue="1" operator="lessThan">
      <formula>0</formula>
    </cfRule>
  </conditionalFormatting>
  <conditionalFormatting sqref="J707:J715">
    <cfRule type="cellIs" dxfId="951" priority="459" stopIfTrue="1" operator="lessThan">
      <formula>0</formula>
    </cfRule>
  </conditionalFormatting>
  <conditionalFormatting sqref="J707:J715">
    <cfRule type="cellIs" dxfId="950" priority="458" stopIfTrue="1" operator="lessThan">
      <formula>0</formula>
    </cfRule>
  </conditionalFormatting>
  <conditionalFormatting sqref="L707:L715">
    <cfRule type="cellIs" dxfId="949" priority="457" stopIfTrue="1" operator="lessThan">
      <formula>0</formula>
    </cfRule>
  </conditionalFormatting>
  <conditionalFormatting sqref="L707:L715">
    <cfRule type="cellIs" dxfId="948" priority="456" stopIfTrue="1" operator="lessThan">
      <formula>0</formula>
    </cfRule>
  </conditionalFormatting>
  <conditionalFormatting sqref="L707:L715">
    <cfRule type="cellIs" dxfId="947" priority="455" stopIfTrue="1" operator="lessThan">
      <formula>0</formula>
    </cfRule>
  </conditionalFormatting>
  <conditionalFormatting sqref="H717:H725">
    <cfRule type="cellIs" dxfId="946" priority="454" stopIfTrue="1" operator="lessThan">
      <formula>0</formula>
    </cfRule>
  </conditionalFormatting>
  <conditionalFormatting sqref="H717:H725">
    <cfRule type="cellIs" dxfId="945" priority="453" stopIfTrue="1" operator="lessThan">
      <formula>0</formula>
    </cfRule>
  </conditionalFormatting>
  <conditionalFormatting sqref="H717:H725">
    <cfRule type="cellIs" dxfId="944" priority="452" stopIfTrue="1" operator="lessThan">
      <formula>0</formula>
    </cfRule>
  </conditionalFormatting>
  <conditionalFormatting sqref="J717:J725">
    <cfRule type="cellIs" dxfId="943" priority="451" stopIfTrue="1" operator="lessThan">
      <formula>0</formula>
    </cfRule>
  </conditionalFormatting>
  <conditionalFormatting sqref="J717:J725">
    <cfRule type="cellIs" dxfId="942" priority="450" stopIfTrue="1" operator="lessThan">
      <formula>0</formula>
    </cfRule>
  </conditionalFormatting>
  <conditionalFormatting sqref="J717:J725">
    <cfRule type="cellIs" dxfId="941" priority="449" stopIfTrue="1" operator="lessThan">
      <formula>0</formula>
    </cfRule>
  </conditionalFormatting>
  <conditionalFormatting sqref="L717:L725">
    <cfRule type="cellIs" dxfId="940" priority="448" stopIfTrue="1" operator="lessThan">
      <formula>0</formula>
    </cfRule>
  </conditionalFormatting>
  <conditionalFormatting sqref="L717:L725">
    <cfRule type="cellIs" dxfId="939" priority="447" stopIfTrue="1" operator="lessThan">
      <formula>0</formula>
    </cfRule>
  </conditionalFormatting>
  <conditionalFormatting sqref="L717:L725">
    <cfRule type="cellIs" dxfId="938" priority="446" stopIfTrue="1" operator="lessThan">
      <formula>0</formula>
    </cfRule>
  </conditionalFormatting>
  <conditionalFormatting sqref="H727:H735">
    <cfRule type="cellIs" dxfId="937" priority="445" stopIfTrue="1" operator="lessThan">
      <formula>0</formula>
    </cfRule>
  </conditionalFormatting>
  <conditionalFormatting sqref="H727:H735">
    <cfRule type="cellIs" dxfId="936" priority="444" stopIfTrue="1" operator="lessThan">
      <formula>0</formula>
    </cfRule>
  </conditionalFormatting>
  <conditionalFormatting sqref="H727:H735">
    <cfRule type="cellIs" dxfId="935" priority="443" stopIfTrue="1" operator="lessThan">
      <formula>0</formula>
    </cfRule>
  </conditionalFormatting>
  <conditionalFormatting sqref="J727:J735">
    <cfRule type="cellIs" dxfId="934" priority="442" stopIfTrue="1" operator="lessThan">
      <formula>0</formula>
    </cfRule>
  </conditionalFormatting>
  <conditionalFormatting sqref="J727:J735">
    <cfRule type="cellIs" dxfId="933" priority="441" stopIfTrue="1" operator="lessThan">
      <formula>0</formula>
    </cfRule>
  </conditionalFormatting>
  <conditionalFormatting sqref="J727:J735">
    <cfRule type="cellIs" dxfId="932" priority="440" stopIfTrue="1" operator="lessThan">
      <formula>0</formula>
    </cfRule>
  </conditionalFormatting>
  <conditionalFormatting sqref="L727:L735">
    <cfRule type="cellIs" dxfId="931" priority="439" stopIfTrue="1" operator="lessThan">
      <formula>0</formula>
    </cfRule>
  </conditionalFormatting>
  <conditionalFormatting sqref="L727:L735">
    <cfRule type="cellIs" dxfId="930" priority="438" stopIfTrue="1" operator="lessThan">
      <formula>0</formula>
    </cfRule>
  </conditionalFormatting>
  <conditionalFormatting sqref="L727:L735">
    <cfRule type="cellIs" dxfId="929" priority="437" stopIfTrue="1" operator="lessThan">
      <formula>0</formula>
    </cfRule>
  </conditionalFormatting>
  <conditionalFormatting sqref="H737:H745">
    <cfRule type="cellIs" dxfId="928" priority="436" stopIfTrue="1" operator="lessThan">
      <formula>0</formula>
    </cfRule>
  </conditionalFormatting>
  <conditionalFormatting sqref="H737:H745">
    <cfRule type="cellIs" dxfId="927" priority="435" stopIfTrue="1" operator="lessThan">
      <formula>0</formula>
    </cfRule>
  </conditionalFormatting>
  <conditionalFormatting sqref="H737:H745">
    <cfRule type="cellIs" dxfId="926" priority="434" stopIfTrue="1" operator="lessThan">
      <formula>0</formula>
    </cfRule>
  </conditionalFormatting>
  <conditionalFormatting sqref="J737:J745">
    <cfRule type="cellIs" dxfId="925" priority="433" stopIfTrue="1" operator="lessThan">
      <formula>0</formula>
    </cfRule>
  </conditionalFormatting>
  <conditionalFormatting sqref="J737:J745">
    <cfRule type="cellIs" dxfId="924" priority="432" stopIfTrue="1" operator="lessThan">
      <formula>0</formula>
    </cfRule>
  </conditionalFormatting>
  <conditionalFormatting sqref="J737:J745">
    <cfRule type="cellIs" dxfId="923" priority="431" stopIfTrue="1" operator="lessThan">
      <formula>0</formula>
    </cfRule>
  </conditionalFormatting>
  <conditionalFormatting sqref="L737:L745">
    <cfRule type="cellIs" dxfId="922" priority="430" stopIfTrue="1" operator="lessThan">
      <formula>0</formula>
    </cfRule>
  </conditionalFormatting>
  <conditionalFormatting sqref="L737:L745">
    <cfRule type="cellIs" dxfId="921" priority="429" stopIfTrue="1" operator="lessThan">
      <formula>0</formula>
    </cfRule>
  </conditionalFormatting>
  <conditionalFormatting sqref="L737:L745">
    <cfRule type="cellIs" dxfId="920" priority="428" stopIfTrue="1" operator="lessThan">
      <formula>0</formula>
    </cfRule>
  </conditionalFormatting>
  <conditionalFormatting sqref="H747:H755">
    <cfRule type="cellIs" dxfId="919" priority="427" stopIfTrue="1" operator="lessThan">
      <formula>0</formula>
    </cfRule>
  </conditionalFormatting>
  <conditionalFormatting sqref="H747:H755">
    <cfRule type="cellIs" dxfId="918" priority="426" stopIfTrue="1" operator="lessThan">
      <formula>0</formula>
    </cfRule>
  </conditionalFormatting>
  <conditionalFormatting sqref="H747:H755">
    <cfRule type="cellIs" dxfId="917" priority="425" stopIfTrue="1" operator="lessThan">
      <formula>0</formula>
    </cfRule>
  </conditionalFormatting>
  <conditionalFormatting sqref="J747:J755">
    <cfRule type="cellIs" dxfId="916" priority="424" stopIfTrue="1" operator="lessThan">
      <formula>0</formula>
    </cfRule>
  </conditionalFormatting>
  <conditionalFormatting sqref="J747:J755">
    <cfRule type="cellIs" dxfId="915" priority="423" stopIfTrue="1" operator="lessThan">
      <formula>0</formula>
    </cfRule>
  </conditionalFormatting>
  <conditionalFormatting sqref="J747:J755">
    <cfRule type="cellIs" dxfId="914" priority="422" stopIfTrue="1" operator="lessThan">
      <formula>0</formula>
    </cfRule>
  </conditionalFormatting>
  <conditionalFormatting sqref="L747:L755">
    <cfRule type="cellIs" dxfId="913" priority="421" stopIfTrue="1" operator="lessThan">
      <formula>0</formula>
    </cfRule>
  </conditionalFormatting>
  <conditionalFormatting sqref="L747:L755">
    <cfRule type="cellIs" dxfId="912" priority="420" stopIfTrue="1" operator="lessThan">
      <formula>0</formula>
    </cfRule>
  </conditionalFormatting>
  <conditionalFormatting sqref="L747:L755">
    <cfRule type="cellIs" dxfId="911" priority="419" stopIfTrue="1" operator="lessThan">
      <formula>0</formula>
    </cfRule>
  </conditionalFormatting>
  <conditionalFormatting sqref="H757:H765">
    <cfRule type="cellIs" dxfId="910" priority="418" stopIfTrue="1" operator="lessThan">
      <formula>0</formula>
    </cfRule>
  </conditionalFormatting>
  <conditionalFormatting sqref="H757:H765">
    <cfRule type="cellIs" dxfId="909" priority="417" stopIfTrue="1" operator="lessThan">
      <formula>0</formula>
    </cfRule>
  </conditionalFormatting>
  <conditionalFormatting sqref="H757:H765">
    <cfRule type="cellIs" dxfId="908" priority="416" stopIfTrue="1" operator="lessThan">
      <formula>0</formula>
    </cfRule>
  </conditionalFormatting>
  <conditionalFormatting sqref="J757:J765">
    <cfRule type="cellIs" dxfId="907" priority="415" stopIfTrue="1" operator="lessThan">
      <formula>0</formula>
    </cfRule>
  </conditionalFormatting>
  <conditionalFormatting sqref="J757:J765">
    <cfRule type="cellIs" dxfId="906" priority="414" stopIfTrue="1" operator="lessThan">
      <formula>0</formula>
    </cfRule>
  </conditionalFormatting>
  <conditionalFormatting sqref="J757:J765">
    <cfRule type="cellIs" dxfId="905" priority="413" stopIfTrue="1" operator="lessThan">
      <formula>0</formula>
    </cfRule>
  </conditionalFormatting>
  <conditionalFormatting sqref="L757:L765">
    <cfRule type="cellIs" dxfId="904" priority="412" stopIfTrue="1" operator="lessThan">
      <formula>0</formula>
    </cfRule>
  </conditionalFormatting>
  <conditionalFormatting sqref="L757:L765">
    <cfRule type="cellIs" dxfId="903" priority="411" stopIfTrue="1" operator="lessThan">
      <formula>0</formula>
    </cfRule>
  </conditionalFormatting>
  <conditionalFormatting sqref="L757:L765">
    <cfRule type="cellIs" dxfId="902" priority="410" stopIfTrue="1" operator="lessThan">
      <formula>0</formula>
    </cfRule>
  </conditionalFormatting>
  <conditionalFormatting sqref="H767:H775">
    <cfRule type="cellIs" dxfId="901" priority="409" stopIfTrue="1" operator="lessThan">
      <formula>0</formula>
    </cfRule>
  </conditionalFormatting>
  <conditionalFormatting sqref="H767:H775">
    <cfRule type="cellIs" dxfId="900" priority="408" stopIfTrue="1" operator="lessThan">
      <formula>0</formula>
    </cfRule>
  </conditionalFormatting>
  <conditionalFormatting sqref="H767:H775">
    <cfRule type="cellIs" dxfId="899" priority="407" stopIfTrue="1" operator="lessThan">
      <formula>0</formula>
    </cfRule>
  </conditionalFormatting>
  <conditionalFormatting sqref="J767:J775">
    <cfRule type="cellIs" dxfId="898" priority="406" stopIfTrue="1" operator="lessThan">
      <formula>0</formula>
    </cfRule>
  </conditionalFormatting>
  <conditionalFormatting sqref="J767:J775">
    <cfRule type="cellIs" dxfId="897" priority="405" stopIfTrue="1" operator="lessThan">
      <formula>0</formula>
    </cfRule>
  </conditionalFormatting>
  <conditionalFormatting sqref="J767:J775">
    <cfRule type="cellIs" dxfId="896" priority="404" stopIfTrue="1" operator="lessThan">
      <formula>0</formula>
    </cfRule>
  </conditionalFormatting>
  <conditionalFormatting sqref="L767:L775">
    <cfRule type="cellIs" dxfId="895" priority="403" stopIfTrue="1" operator="lessThan">
      <formula>0</formula>
    </cfRule>
  </conditionalFormatting>
  <conditionalFormatting sqref="L767:L775">
    <cfRule type="cellIs" dxfId="894" priority="402" stopIfTrue="1" operator="lessThan">
      <formula>0</formula>
    </cfRule>
  </conditionalFormatting>
  <conditionalFormatting sqref="L767:L775">
    <cfRule type="cellIs" dxfId="893" priority="401" stopIfTrue="1" operator="lessThan">
      <formula>0</formula>
    </cfRule>
  </conditionalFormatting>
  <conditionalFormatting sqref="H777:H785">
    <cfRule type="cellIs" dxfId="892" priority="400" stopIfTrue="1" operator="lessThan">
      <formula>0</formula>
    </cfRule>
  </conditionalFormatting>
  <conditionalFormatting sqref="H777:H785">
    <cfRule type="cellIs" dxfId="891" priority="399" stopIfTrue="1" operator="lessThan">
      <formula>0</formula>
    </cfRule>
  </conditionalFormatting>
  <conditionalFormatting sqref="H777:H785">
    <cfRule type="cellIs" dxfId="890" priority="398" stopIfTrue="1" operator="lessThan">
      <formula>0</formula>
    </cfRule>
  </conditionalFormatting>
  <conditionalFormatting sqref="J777:J785">
    <cfRule type="cellIs" dxfId="889" priority="397" stopIfTrue="1" operator="lessThan">
      <formula>0</formula>
    </cfRule>
  </conditionalFormatting>
  <conditionalFormatting sqref="J777:J785">
    <cfRule type="cellIs" dxfId="888" priority="396" stopIfTrue="1" operator="lessThan">
      <formula>0</formula>
    </cfRule>
  </conditionalFormatting>
  <conditionalFormatting sqref="J777:J785">
    <cfRule type="cellIs" dxfId="887" priority="395" stopIfTrue="1" operator="lessThan">
      <formula>0</formula>
    </cfRule>
  </conditionalFormatting>
  <conditionalFormatting sqref="L777:L785">
    <cfRule type="cellIs" dxfId="886" priority="394" stopIfTrue="1" operator="lessThan">
      <formula>0</formula>
    </cfRule>
  </conditionalFormatting>
  <conditionalFormatting sqref="L777:L785">
    <cfRule type="cellIs" dxfId="885" priority="393" stopIfTrue="1" operator="lessThan">
      <formula>0</formula>
    </cfRule>
  </conditionalFormatting>
  <conditionalFormatting sqref="L777:L785">
    <cfRule type="cellIs" dxfId="884" priority="392" stopIfTrue="1" operator="lessThan">
      <formula>0</formula>
    </cfRule>
  </conditionalFormatting>
  <conditionalFormatting sqref="H787:H795">
    <cfRule type="cellIs" dxfId="883" priority="391" stopIfTrue="1" operator="lessThan">
      <formula>0</formula>
    </cfRule>
  </conditionalFormatting>
  <conditionalFormatting sqref="H787:H795">
    <cfRule type="cellIs" dxfId="882" priority="390" stopIfTrue="1" operator="lessThan">
      <formula>0</formula>
    </cfRule>
  </conditionalFormatting>
  <conditionalFormatting sqref="H787:H795">
    <cfRule type="cellIs" dxfId="881" priority="389" stopIfTrue="1" operator="lessThan">
      <formula>0</formula>
    </cfRule>
  </conditionalFormatting>
  <conditionalFormatting sqref="J787:J795">
    <cfRule type="cellIs" dxfId="880" priority="388" stopIfTrue="1" operator="lessThan">
      <formula>0</formula>
    </cfRule>
  </conditionalFormatting>
  <conditionalFormatting sqref="J787:J795">
    <cfRule type="cellIs" dxfId="879" priority="387" stopIfTrue="1" operator="lessThan">
      <formula>0</formula>
    </cfRule>
  </conditionalFormatting>
  <conditionalFormatting sqref="J787:J795">
    <cfRule type="cellIs" dxfId="878" priority="386" stopIfTrue="1" operator="lessThan">
      <formula>0</formula>
    </cfRule>
  </conditionalFormatting>
  <conditionalFormatting sqref="L787:L795">
    <cfRule type="cellIs" dxfId="877" priority="385" stopIfTrue="1" operator="lessThan">
      <formula>0</formula>
    </cfRule>
  </conditionalFormatting>
  <conditionalFormatting sqref="L787:L795">
    <cfRule type="cellIs" dxfId="876" priority="384" stopIfTrue="1" operator="lessThan">
      <formula>0</formula>
    </cfRule>
  </conditionalFormatting>
  <conditionalFormatting sqref="L787:L795">
    <cfRule type="cellIs" dxfId="875" priority="383" stopIfTrue="1" operator="lessThan">
      <formula>0</formula>
    </cfRule>
  </conditionalFormatting>
  <conditionalFormatting sqref="H797:H805">
    <cfRule type="cellIs" dxfId="874" priority="382" stopIfTrue="1" operator="lessThan">
      <formula>0</formula>
    </cfRule>
  </conditionalFormatting>
  <conditionalFormatting sqref="H797:H805">
    <cfRule type="cellIs" dxfId="873" priority="381" stopIfTrue="1" operator="lessThan">
      <formula>0</formula>
    </cfRule>
  </conditionalFormatting>
  <conditionalFormatting sqref="H797:H805">
    <cfRule type="cellIs" dxfId="872" priority="380" stopIfTrue="1" operator="lessThan">
      <formula>0</formula>
    </cfRule>
  </conditionalFormatting>
  <conditionalFormatting sqref="J797:J805">
    <cfRule type="cellIs" dxfId="871" priority="379" stopIfTrue="1" operator="lessThan">
      <formula>0</formula>
    </cfRule>
  </conditionalFormatting>
  <conditionalFormatting sqref="J797:J805">
    <cfRule type="cellIs" dxfId="870" priority="378" stopIfTrue="1" operator="lessThan">
      <formula>0</formula>
    </cfRule>
  </conditionalFormatting>
  <conditionalFormatting sqref="J797:J805">
    <cfRule type="cellIs" dxfId="869" priority="377" stopIfTrue="1" operator="lessThan">
      <formula>0</formula>
    </cfRule>
  </conditionalFormatting>
  <conditionalFormatting sqref="L797:L805">
    <cfRule type="cellIs" dxfId="868" priority="376" stopIfTrue="1" operator="lessThan">
      <formula>0</formula>
    </cfRule>
  </conditionalFormatting>
  <conditionalFormatting sqref="L797:L805">
    <cfRule type="cellIs" dxfId="867" priority="375" stopIfTrue="1" operator="lessThan">
      <formula>0</formula>
    </cfRule>
  </conditionalFormatting>
  <conditionalFormatting sqref="L797:L805">
    <cfRule type="cellIs" dxfId="866" priority="374" stopIfTrue="1" operator="lessThan">
      <formula>0</formula>
    </cfRule>
  </conditionalFormatting>
  <conditionalFormatting sqref="H807:H815">
    <cfRule type="cellIs" dxfId="865" priority="373" stopIfTrue="1" operator="lessThan">
      <formula>0</formula>
    </cfRule>
  </conditionalFormatting>
  <conditionalFormatting sqref="H807:H815">
    <cfRule type="cellIs" dxfId="864" priority="372" stopIfTrue="1" operator="lessThan">
      <formula>0</formula>
    </cfRule>
  </conditionalFormatting>
  <conditionalFormatting sqref="H807:H815">
    <cfRule type="cellIs" dxfId="863" priority="371" stopIfTrue="1" operator="lessThan">
      <formula>0</formula>
    </cfRule>
  </conditionalFormatting>
  <conditionalFormatting sqref="J807:J815">
    <cfRule type="cellIs" dxfId="862" priority="370" stopIfTrue="1" operator="lessThan">
      <formula>0</formula>
    </cfRule>
  </conditionalFormatting>
  <conditionalFormatting sqref="J807:J815">
    <cfRule type="cellIs" dxfId="861" priority="369" stopIfTrue="1" operator="lessThan">
      <formula>0</formula>
    </cfRule>
  </conditionalFormatting>
  <conditionalFormatting sqref="J807:J815">
    <cfRule type="cellIs" dxfId="860" priority="368" stopIfTrue="1" operator="lessThan">
      <formula>0</formula>
    </cfRule>
  </conditionalFormatting>
  <conditionalFormatting sqref="L807:L815">
    <cfRule type="cellIs" dxfId="859" priority="367" stopIfTrue="1" operator="lessThan">
      <formula>0</formula>
    </cfRule>
  </conditionalFormatting>
  <conditionalFormatting sqref="L807:L815">
    <cfRule type="cellIs" dxfId="858" priority="366" stopIfTrue="1" operator="lessThan">
      <formula>0</formula>
    </cfRule>
  </conditionalFormatting>
  <conditionalFormatting sqref="L807:L815">
    <cfRule type="cellIs" dxfId="857" priority="365" stopIfTrue="1" operator="lessThan">
      <formula>0</formula>
    </cfRule>
  </conditionalFormatting>
  <conditionalFormatting sqref="H817:H825">
    <cfRule type="cellIs" dxfId="856" priority="364" stopIfTrue="1" operator="lessThan">
      <formula>0</formula>
    </cfRule>
  </conditionalFormatting>
  <conditionalFormatting sqref="H817:H825">
    <cfRule type="cellIs" dxfId="855" priority="363" stopIfTrue="1" operator="lessThan">
      <formula>0</formula>
    </cfRule>
  </conditionalFormatting>
  <conditionalFormatting sqref="H817:H825">
    <cfRule type="cellIs" dxfId="854" priority="362" stopIfTrue="1" operator="lessThan">
      <formula>0</formula>
    </cfRule>
  </conditionalFormatting>
  <conditionalFormatting sqref="J817:J825">
    <cfRule type="cellIs" dxfId="853" priority="361" stopIfTrue="1" operator="lessThan">
      <formula>0</formula>
    </cfRule>
  </conditionalFormatting>
  <conditionalFormatting sqref="J817:J825">
    <cfRule type="cellIs" dxfId="852" priority="360" stopIfTrue="1" operator="lessThan">
      <formula>0</formula>
    </cfRule>
  </conditionalFormatting>
  <conditionalFormatting sqref="J817:J825">
    <cfRule type="cellIs" dxfId="851" priority="359" stopIfTrue="1" operator="lessThan">
      <formula>0</formula>
    </cfRule>
  </conditionalFormatting>
  <conditionalFormatting sqref="L817:L825">
    <cfRule type="cellIs" dxfId="850" priority="358" stopIfTrue="1" operator="lessThan">
      <formula>0</formula>
    </cfRule>
  </conditionalFormatting>
  <conditionalFormatting sqref="L817:L825">
    <cfRule type="cellIs" dxfId="849" priority="357" stopIfTrue="1" operator="lessThan">
      <formula>0</formula>
    </cfRule>
  </conditionalFormatting>
  <conditionalFormatting sqref="L817:L825">
    <cfRule type="cellIs" dxfId="848" priority="356" stopIfTrue="1" operator="lessThan">
      <formula>0</formula>
    </cfRule>
  </conditionalFormatting>
  <conditionalFormatting sqref="H827:H835">
    <cfRule type="cellIs" dxfId="847" priority="355" stopIfTrue="1" operator="lessThan">
      <formula>0</formula>
    </cfRule>
  </conditionalFormatting>
  <conditionalFormatting sqref="H827:H835">
    <cfRule type="cellIs" dxfId="846" priority="354" stopIfTrue="1" operator="lessThan">
      <formula>0</formula>
    </cfRule>
  </conditionalFormatting>
  <conditionalFormatting sqref="H827:H835">
    <cfRule type="cellIs" dxfId="845" priority="353" stopIfTrue="1" operator="lessThan">
      <formula>0</formula>
    </cfRule>
  </conditionalFormatting>
  <conditionalFormatting sqref="J827:J835">
    <cfRule type="cellIs" dxfId="844" priority="352" stopIfTrue="1" operator="lessThan">
      <formula>0</formula>
    </cfRule>
  </conditionalFormatting>
  <conditionalFormatting sqref="J827:J835">
    <cfRule type="cellIs" dxfId="843" priority="351" stopIfTrue="1" operator="lessThan">
      <formula>0</formula>
    </cfRule>
  </conditionalFormatting>
  <conditionalFormatting sqref="J827:J835">
    <cfRule type="cellIs" dxfId="842" priority="350" stopIfTrue="1" operator="lessThan">
      <formula>0</formula>
    </cfRule>
  </conditionalFormatting>
  <conditionalFormatting sqref="L827:L835">
    <cfRule type="cellIs" dxfId="841" priority="349" stopIfTrue="1" operator="lessThan">
      <formula>0</formula>
    </cfRule>
  </conditionalFormatting>
  <conditionalFormatting sqref="L827:L835">
    <cfRule type="cellIs" dxfId="840" priority="348" stopIfTrue="1" operator="lessThan">
      <formula>0</formula>
    </cfRule>
  </conditionalFormatting>
  <conditionalFormatting sqref="L827:L835">
    <cfRule type="cellIs" dxfId="839" priority="347" stopIfTrue="1" operator="lessThan">
      <formula>0</formula>
    </cfRule>
  </conditionalFormatting>
  <conditionalFormatting sqref="H837:H845">
    <cfRule type="cellIs" dxfId="838" priority="346" stopIfTrue="1" operator="lessThan">
      <formula>0</formula>
    </cfRule>
  </conditionalFormatting>
  <conditionalFormatting sqref="H837:H845">
    <cfRule type="cellIs" dxfId="837" priority="345" stopIfTrue="1" operator="lessThan">
      <formula>0</formula>
    </cfRule>
  </conditionalFormatting>
  <conditionalFormatting sqref="H837:H845">
    <cfRule type="cellIs" dxfId="836" priority="344" stopIfTrue="1" operator="lessThan">
      <formula>0</formula>
    </cfRule>
  </conditionalFormatting>
  <conditionalFormatting sqref="J837:J845">
    <cfRule type="cellIs" dxfId="835" priority="343" stopIfTrue="1" operator="lessThan">
      <formula>0</formula>
    </cfRule>
  </conditionalFormatting>
  <conditionalFormatting sqref="J837:J845">
    <cfRule type="cellIs" dxfId="834" priority="342" stopIfTrue="1" operator="lessThan">
      <formula>0</formula>
    </cfRule>
  </conditionalFormatting>
  <conditionalFormatting sqref="J837:J845">
    <cfRule type="cellIs" dxfId="833" priority="341" stopIfTrue="1" operator="lessThan">
      <formula>0</formula>
    </cfRule>
  </conditionalFormatting>
  <conditionalFormatting sqref="L837:L845">
    <cfRule type="cellIs" dxfId="832" priority="340" stopIfTrue="1" operator="lessThan">
      <formula>0</formula>
    </cfRule>
  </conditionalFormatting>
  <conditionalFormatting sqref="L837:L845">
    <cfRule type="cellIs" dxfId="831" priority="339" stopIfTrue="1" operator="lessThan">
      <formula>0</formula>
    </cfRule>
  </conditionalFormatting>
  <conditionalFormatting sqref="L837:L845">
    <cfRule type="cellIs" dxfId="830" priority="338" stopIfTrue="1" operator="lessThan">
      <formula>0</formula>
    </cfRule>
  </conditionalFormatting>
  <conditionalFormatting sqref="H847:H855">
    <cfRule type="cellIs" dxfId="829" priority="337" stopIfTrue="1" operator="lessThan">
      <formula>0</formula>
    </cfRule>
  </conditionalFormatting>
  <conditionalFormatting sqref="H847:H855">
    <cfRule type="cellIs" dxfId="828" priority="336" stopIfTrue="1" operator="lessThan">
      <formula>0</formula>
    </cfRule>
  </conditionalFormatting>
  <conditionalFormatting sqref="H847:H855">
    <cfRule type="cellIs" dxfId="827" priority="335" stopIfTrue="1" operator="lessThan">
      <formula>0</formula>
    </cfRule>
  </conditionalFormatting>
  <conditionalFormatting sqref="J847:J855">
    <cfRule type="cellIs" dxfId="826" priority="334" stopIfTrue="1" operator="lessThan">
      <formula>0</formula>
    </cfRule>
  </conditionalFormatting>
  <conditionalFormatting sqref="J847:J855">
    <cfRule type="cellIs" dxfId="825" priority="333" stopIfTrue="1" operator="lessThan">
      <formula>0</formula>
    </cfRule>
  </conditionalFormatting>
  <conditionalFormatting sqref="J847:J855">
    <cfRule type="cellIs" dxfId="824" priority="332" stopIfTrue="1" operator="lessThan">
      <formula>0</formula>
    </cfRule>
  </conditionalFormatting>
  <conditionalFormatting sqref="L847:L855">
    <cfRule type="cellIs" dxfId="823" priority="331" stopIfTrue="1" operator="lessThan">
      <formula>0</formula>
    </cfRule>
  </conditionalFormatting>
  <conditionalFormatting sqref="L847:L855">
    <cfRule type="cellIs" dxfId="822" priority="330" stopIfTrue="1" operator="lessThan">
      <formula>0</formula>
    </cfRule>
  </conditionalFormatting>
  <conditionalFormatting sqref="L847:L855">
    <cfRule type="cellIs" dxfId="821" priority="329" stopIfTrue="1" operator="lessThan">
      <formula>0</formula>
    </cfRule>
  </conditionalFormatting>
  <conditionalFormatting sqref="H857:H865">
    <cfRule type="cellIs" dxfId="820" priority="328" stopIfTrue="1" operator="lessThan">
      <formula>0</formula>
    </cfRule>
  </conditionalFormatting>
  <conditionalFormatting sqref="H857:H865">
    <cfRule type="cellIs" dxfId="819" priority="327" stopIfTrue="1" operator="lessThan">
      <formula>0</formula>
    </cfRule>
  </conditionalFormatting>
  <conditionalFormatting sqref="H857:H865">
    <cfRule type="cellIs" dxfId="818" priority="326" stopIfTrue="1" operator="lessThan">
      <formula>0</formula>
    </cfRule>
  </conditionalFormatting>
  <conditionalFormatting sqref="J857:J865">
    <cfRule type="cellIs" dxfId="817" priority="325" stopIfTrue="1" operator="lessThan">
      <formula>0</formula>
    </cfRule>
  </conditionalFormatting>
  <conditionalFormatting sqref="J857:J865">
    <cfRule type="cellIs" dxfId="816" priority="324" stopIfTrue="1" operator="lessThan">
      <formula>0</formula>
    </cfRule>
  </conditionalFormatting>
  <conditionalFormatting sqref="J857:J865">
    <cfRule type="cellIs" dxfId="815" priority="323" stopIfTrue="1" operator="lessThan">
      <formula>0</formula>
    </cfRule>
  </conditionalFormatting>
  <conditionalFormatting sqref="L857:L865">
    <cfRule type="cellIs" dxfId="814" priority="322" stopIfTrue="1" operator="lessThan">
      <formula>0</formula>
    </cfRule>
  </conditionalFormatting>
  <conditionalFormatting sqref="L857:L865">
    <cfRule type="cellIs" dxfId="813" priority="321" stopIfTrue="1" operator="lessThan">
      <formula>0</formula>
    </cfRule>
  </conditionalFormatting>
  <conditionalFormatting sqref="L857:L865">
    <cfRule type="cellIs" dxfId="812" priority="320" stopIfTrue="1" operator="lessThan">
      <formula>0</formula>
    </cfRule>
  </conditionalFormatting>
  <conditionalFormatting sqref="H867:H875">
    <cfRule type="cellIs" dxfId="811" priority="319" stopIfTrue="1" operator="lessThan">
      <formula>0</formula>
    </cfRule>
  </conditionalFormatting>
  <conditionalFormatting sqref="H867:H875">
    <cfRule type="cellIs" dxfId="810" priority="318" stopIfTrue="1" operator="lessThan">
      <formula>0</formula>
    </cfRule>
  </conditionalFormatting>
  <conditionalFormatting sqref="H867:H875">
    <cfRule type="cellIs" dxfId="809" priority="317" stopIfTrue="1" operator="lessThan">
      <formula>0</formula>
    </cfRule>
  </conditionalFormatting>
  <conditionalFormatting sqref="J867:J875">
    <cfRule type="cellIs" dxfId="808" priority="316" stopIfTrue="1" operator="lessThan">
      <formula>0</formula>
    </cfRule>
  </conditionalFormatting>
  <conditionalFormatting sqref="J867:J875">
    <cfRule type="cellIs" dxfId="807" priority="315" stopIfTrue="1" operator="lessThan">
      <formula>0</formula>
    </cfRule>
  </conditionalFormatting>
  <conditionalFormatting sqref="J867:J875">
    <cfRule type="cellIs" dxfId="806" priority="314" stopIfTrue="1" operator="lessThan">
      <formula>0</formula>
    </cfRule>
  </conditionalFormatting>
  <conditionalFormatting sqref="L867:L875">
    <cfRule type="cellIs" dxfId="805" priority="313" stopIfTrue="1" operator="lessThan">
      <formula>0</formula>
    </cfRule>
  </conditionalFormatting>
  <conditionalFormatting sqref="L867:L875">
    <cfRule type="cellIs" dxfId="804" priority="312" stopIfTrue="1" operator="lessThan">
      <formula>0</formula>
    </cfRule>
  </conditionalFormatting>
  <conditionalFormatting sqref="L867:L875">
    <cfRule type="cellIs" dxfId="803" priority="311" stopIfTrue="1" operator="lessThan">
      <formula>0</formula>
    </cfRule>
  </conditionalFormatting>
  <conditionalFormatting sqref="F127:F135">
    <cfRule type="cellIs" dxfId="802" priority="310" stopIfTrue="1" operator="lessThan">
      <formula>0</formula>
    </cfRule>
  </conditionalFormatting>
  <conditionalFormatting sqref="F127:F135">
    <cfRule type="cellIs" dxfId="801" priority="309" stopIfTrue="1" operator="lessThan">
      <formula>0</formula>
    </cfRule>
  </conditionalFormatting>
  <conditionalFormatting sqref="F127:F135">
    <cfRule type="cellIs" dxfId="800" priority="308" stopIfTrue="1" operator="lessThan">
      <formula>0</formula>
    </cfRule>
  </conditionalFormatting>
  <conditionalFormatting sqref="F137:F145">
    <cfRule type="cellIs" dxfId="799" priority="301" stopIfTrue="1" operator="lessThan">
      <formula>0</formula>
    </cfRule>
  </conditionalFormatting>
  <conditionalFormatting sqref="F137:F145">
    <cfRule type="cellIs" dxfId="798" priority="300" stopIfTrue="1" operator="lessThan">
      <formula>0</formula>
    </cfRule>
  </conditionalFormatting>
  <conditionalFormatting sqref="F137:F145">
    <cfRule type="cellIs" dxfId="797" priority="299" stopIfTrue="1" operator="lessThan">
      <formula>0</formula>
    </cfRule>
  </conditionalFormatting>
  <conditionalFormatting sqref="F147:F155">
    <cfRule type="cellIs" dxfId="796" priority="298" stopIfTrue="1" operator="lessThan">
      <formula>0</formula>
    </cfRule>
  </conditionalFormatting>
  <conditionalFormatting sqref="F147:F155">
    <cfRule type="cellIs" dxfId="795" priority="297" stopIfTrue="1" operator="lessThan">
      <formula>0</formula>
    </cfRule>
  </conditionalFormatting>
  <conditionalFormatting sqref="F147:F155">
    <cfRule type="cellIs" dxfId="794" priority="296" stopIfTrue="1" operator="lessThan">
      <formula>0</formula>
    </cfRule>
  </conditionalFormatting>
  <conditionalFormatting sqref="F166">
    <cfRule type="cellIs" dxfId="793" priority="295" stopIfTrue="1" operator="lessThan">
      <formula>0</formula>
    </cfRule>
  </conditionalFormatting>
  <conditionalFormatting sqref="F157:F165">
    <cfRule type="cellIs" dxfId="792" priority="294" stopIfTrue="1" operator="lessThan">
      <formula>0</formula>
    </cfRule>
  </conditionalFormatting>
  <conditionalFormatting sqref="F157:F165">
    <cfRule type="cellIs" dxfId="791" priority="293" stopIfTrue="1" operator="lessThan">
      <formula>0</formula>
    </cfRule>
  </conditionalFormatting>
  <conditionalFormatting sqref="F157:F165">
    <cfRule type="cellIs" dxfId="790" priority="292" stopIfTrue="1" operator="lessThan">
      <formula>0</formula>
    </cfRule>
  </conditionalFormatting>
  <conditionalFormatting sqref="F167:F175">
    <cfRule type="cellIs" dxfId="789" priority="291" stopIfTrue="1" operator="lessThan">
      <formula>0</formula>
    </cfRule>
  </conditionalFormatting>
  <conditionalFormatting sqref="F167:F175">
    <cfRule type="cellIs" dxfId="788" priority="290" stopIfTrue="1" operator="lessThan">
      <formula>0</formula>
    </cfRule>
  </conditionalFormatting>
  <conditionalFormatting sqref="F167:F175">
    <cfRule type="cellIs" dxfId="787" priority="289" stopIfTrue="1" operator="lessThan">
      <formula>0</formula>
    </cfRule>
  </conditionalFormatting>
  <conditionalFormatting sqref="H127:H135">
    <cfRule type="cellIs" dxfId="786" priority="288" stopIfTrue="1" operator="lessThan">
      <formula>0</formula>
    </cfRule>
  </conditionalFormatting>
  <conditionalFormatting sqref="H127:H135">
    <cfRule type="cellIs" dxfId="785" priority="287" stopIfTrue="1" operator="lessThan">
      <formula>0</formula>
    </cfRule>
  </conditionalFormatting>
  <conditionalFormatting sqref="H127:H135">
    <cfRule type="cellIs" dxfId="784" priority="286" stopIfTrue="1" operator="lessThan">
      <formula>0</formula>
    </cfRule>
  </conditionalFormatting>
  <conditionalFormatting sqref="H137:H145">
    <cfRule type="cellIs" dxfId="783" priority="282" stopIfTrue="1" operator="lessThan">
      <formula>0</formula>
    </cfRule>
  </conditionalFormatting>
  <conditionalFormatting sqref="H137:H145">
    <cfRule type="cellIs" dxfId="782" priority="281" stopIfTrue="1" operator="lessThan">
      <formula>0</formula>
    </cfRule>
  </conditionalFormatting>
  <conditionalFormatting sqref="H137:H145">
    <cfRule type="cellIs" dxfId="781" priority="280" stopIfTrue="1" operator="lessThan">
      <formula>0</formula>
    </cfRule>
  </conditionalFormatting>
  <conditionalFormatting sqref="H147:H155">
    <cfRule type="cellIs" dxfId="780" priority="279" stopIfTrue="1" operator="lessThan">
      <formula>0</formula>
    </cfRule>
  </conditionalFormatting>
  <conditionalFormatting sqref="H147:H155">
    <cfRule type="cellIs" dxfId="779" priority="278" stopIfTrue="1" operator="lessThan">
      <formula>0</formula>
    </cfRule>
  </conditionalFormatting>
  <conditionalFormatting sqref="H147:H155">
    <cfRule type="cellIs" dxfId="778" priority="277" stopIfTrue="1" operator="lessThan">
      <formula>0</formula>
    </cfRule>
  </conditionalFormatting>
  <conditionalFormatting sqref="H157:H165">
    <cfRule type="cellIs" dxfId="777" priority="273" stopIfTrue="1" operator="lessThan">
      <formula>0</formula>
    </cfRule>
  </conditionalFormatting>
  <conditionalFormatting sqref="H157:H165">
    <cfRule type="cellIs" dxfId="776" priority="272" stopIfTrue="1" operator="lessThan">
      <formula>0</formula>
    </cfRule>
  </conditionalFormatting>
  <conditionalFormatting sqref="H157:H165">
    <cfRule type="cellIs" dxfId="775" priority="271" stopIfTrue="1" operator="lessThan">
      <formula>0</formula>
    </cfRule>
  </conditionalFormatting>
  <conditionalFormatting sqref="H167:H175">
    <cfRule type="cellIs" dxfId="774" priority="267" stopIfTrue="1" operator="lessThan">
      <formula>0</formula>
    </cfRule>
  </conditionalFormatting>
  <conditionalFormatting sqref="H167:H175">
    <cfRule type="cellIs" dxfId="773" priority="266" stopIfTrue="1" operator="lessThan">
      <formula>0</formula>
    </cfRule>
  </conditionalFormatting>
  <conditionalFormatting sqref="H167:H175">
    <cfRule type="cellIs" dxfId="772" priority="265" stopIfTrue="1" operator="lessThan">
      <formula>0</formula>
    </cfRule>
  </conditionalFormatting>
  <conditionalFormatting sqref="J127:J135">
    <cfRule type="cellIs" dxfId="771" priority="264" stopIfTrue="1" operator="lessThan">
      <formula>0</formula>
    </cfRule>
  </conditionalFormatting>
  <conditionalFormatting sqref="J127:J135">
    <cfRule type="cellIs" dxfId="770" priority="263" stopIfTrue="1" operator="lessThan">
      <formula>0</formula>
    </cfRule>
  </conditionalFormatting>
  <conditionalFormatting sqref="J127:J135">
    <cfRule type="cellIs" dxfId="769" priority="262" stopIfTrue="1" operator="lessThan">
      <formula>0</formula>
    </cfRule>
  </conditionalFormatting>
  <conditionalFormatting sqref="J137:J145">
    <cfRule type="cellIs" dxfId="768" priority="258" stopIfTrue="1" operator="lessThan">
      <formula>0</formula>
    </cfRule>
  </conditionalFormatting>
  <conditionalFormatting sqref="J137:J145">
    <cfRule type="cellIs" dxfId="767" priority="257" stopIfTrue="1" operator="lessThan">
      <formula>0</formula>
    </cfRule>
  </conditionalFormatting>
  <conditionalFormatting sqref="J137:J145">
    <cfRule type="cellIs" dxfId="766" priority="256" stopIfTrue="1" operator="lessThan">
      <formula>0</formula>
    </cfRule>
  </conditionalFormatting>
  <conditionalFormatting sqref="J147:J155">
    <cfRule type="cellIs" dxfId="765" priority="255" stopIfTrue="1" operator="lessThan">
      <formula>0</formula>
    </cfRule>
  </conditionalFormatting>
  <conditionalFormatting sqref="J147:J155">
    <cfRule type="cellIs" dxfId="764" priority="254" stopIfTrue="1" operator="lessThan">
      <formula>0</formula>
    </cfRule>
  </conditionalFormatting>
  <conditionalFormatting sqref="J147:J155">
    <cfRule type="cellIs" dxfId="763" priority="253" stopIfTrue="1" operator="lessThan">
      <formula>0</formula>
    </cfRule>
  </conditionalFormatting>
  <conditionalFormatting sqref="J157:J165">
    <cfRule type="cellIs" dxfId="762" priority="249" stopIfTrue="1" operator="lessThan">
      <formula>0</formula>
    </cfRule>
  </conditionalFormatting>
  <conditionalFormatting sqref="J157:J165">
    <cfRule type="cellIs" dxfId="761" priority="248" stopIfTrue="1" operator="lessThan">
      <formula>0</formula>
    </cfRule>
  </conditionalFormatting>
  <conditionalFormatting sqref="J157:J165">
    <cfRule type="cellIs" dxfId="760" priority="247" stopIfTrue="1" operator="lessThan">
      <formula>0</formula>
    </cfRule>
  </conditionalFormatting>
  <conditionalFormatting sqref="J167:J175">
    <cfRule type="cellIs" dxfId="759" priority="246" stopIfTrue="1" operator="lessThan">
      <formula>0</formula>
    </cfRule>
  </conditionalFormatting>
  <conditionalFormatting sqref="J167:J175">
    <cfRule type="cellIs" dxfId="758" priority="245" stopIfTrue="1" operator="lessThan">
      <formula>0</formula>
    </cfRule>
  </conditionalFormatting>
  <conditionalFormatting sqref="J167:J175">
    <cfRule type="cellIs" dxfId="757" priority="244" stopIfTrue="1" operator="lessThan">
      <formula>0</formula>
    </cfRule>
  </conditionalFormatting>
  <conditionalFormatting sqref="L127:L135">
    <cfRule type="cellIs" dxfId="756" priority="243" stopIfTrue="1" operator="lessThan">
      <formula>0</formula>
    </cfRule>
  </conditionalFormatting>
  <conditionalFormatting sqref="L127:L135">
    <cfRule type="cellIs" dxfId="755" priority="242" stopIfTrue="1" operator="lessThan">
      <formula>0</formula>
    </cfRule>
  </conditionalFormatting>
  <conditionalFormatting sqref="L127:L135">
    <cfRule type="cellIs" dxfId="754" priority="241" stopIfTrue="1" operator="lessThan">
      <formula>0</formula>
    </cfRule>
  </conditionalFormatting>
  <conditionalFormatting sqref="L137:L145">
    <cfRule type="cellIs" dxfId="753" priority="237" stopIfTrue="1" operator="lessThan">
      <formula>0</formula>
    </cfRule>
  </conditionalFormatting>
  <conditionalFormatting sqref="L137:L145">
    <cfRule type="cellIs" dxfId="752" priority="236" stopIfTrue="1" operator="lessThan">
      <formula>0</formula>
    </cfRule>
  </conditionalFormatting>
  <conditionalFormatting sqref="L137:L145">
    <cfRule type="cellIs" dxfId="751" priority="235" stopIfTrue="1" operator="lessThan">
      <formula>0</formula>
    </cfRule>
  </conditionalFormatting>
  <conditionalFormatting sqref="L147:L155">
    <cfRule type="cellIs" dxfId="750" priority="234" stopIfTrue="1" operator="lessThan">
      <formula>0</formula>
    </cfRule>
  </conditionalFormatting>
  <conditionalFormatting sqref="L147:L155">
    <cfRule type="cellIs" dxfId="749" priority="233" stopIfTrue="1" operator="lessThan">
      <formula>0</formula>
    </cfRule>
  </conditionalFormatting>
  <conditionalFormatting sqref="L147:L155">
    <cfRule type="cellIs" dxfId="748" priority="232" stopIfTrue="1" operator="lessThan">
      <formula>0</formula>
    </cfRule>
  </conditionalFormatting>
  <conditionalFormatting sqref="L157:L165">
    <cfRule type="cellIs" dxfId="747" priority="228" stopIfTrue="1" operator="lessThan">
      <formula>0</formula>
    </cfRule>
  </conditionalFormatting>
  <conditionalFormatting sqref="L157:L165">
    <cfRule type="cellIs" dxfId="746" priority="227" stopIfTrue="1" operator="lessThan">
      <formula>0</formula>
    </cfRule>
  </conditionalFormatting>
  <conditionalFormatting sqref="L157:L165">
    <cfRule type="cellIs" dxfId="745" priority="226" stopIfTrue="1" operator="lessThan">
      <formula>0</formula>
    </cfRule>
  </conditionalFormatting>
  <conditionalFormatting sqref="L167:L175">
    <cfRule type="cellIs" dxfId="744" priority="225" stopIfTrue="1" operator="lessThan">
      <formula>0</formula>
    </cfRule>
  </conditionalFormatting>
  <conditionalFormatting sqref="L167:L175">
    <cfRule type="cellIs" dxfId="743" priority="224" stopIfTrue="1" operator="lessThan">
      <formula>0</formula>
    </cfRule>
  </conditionalFormatting>
  <conditionalFormatting sqref="L167:L175">
    <cfRule type="cellIs" dxfId="742" priority="223" stopIfTrue="1" operator="lessThan">
      <formula>0</formula>
    </cfRule>
  </conditionalFormatting>
  <conditionalFormatting sqref="H286 J286 L286 H296 J296 L296 H306 J306 L306 H316 J316 L316 F286 F296 F306">
    <cfRule type="cellIs" dxfId="741" priority="222" stopIfTrue="1" operator="lessThan">
      <formula>0</formula>
    </cfRule>
  </conditionalFormatting>
  <conditionalFormatting sqref="F277:F285">
    <cfRule type="cellIs" dxfId="740" priority="221" stopIfTrue="1" operator="lessThan">
      <formula>0</formula>
    </cfRule>
  </conditionalFormatting>
  <conditionalFormatting sqref="F277:F285">
    <cfRule type="cellIs" dxfId="739" priority="220" stopIfTrue="1" operator="lessThan">
      <formula>0</formula>
    </cfRule>
  </conditionalFormatting>
  <conditionalFormatting sqref="F277:F285">
    <cfRule type="cellIs" dxfId="738" priority="219" stopIfTrue="1" operator="lessThan">
      <formula>0</formula>
    </cfRule>
  </conditionalFormatting>
  <conditionalFormatting sqref="F287:F295">
    <cfRule type="cellIs" dxfId="737" priority="218" stopIfTrue="1" operator="lessThan">
      <formula>0</formula>
    </cfRule>
  </conditionalFormatting>
  <conditionalFormatting sqref="F287:F295">
    <cfRule type="cellIs" dxfId="736" priority="217" stopIfTrue="1" operator="lessThan">
      <formula>0</formula>
    </cfRule>
  </conditionalFormatting>
  <conditionalFormatting sqref="F287:F295">
    <cfRule type="cellIs" dxfId="735" priority="216" stopIfTrue="1" operator="lessThan">
      <formula>0</formula>
    </cfRule>
  </conditionalFormatting>
  <conditionalFormatting sqref="F297:F305">
    <cfRule type="cellIs" dxfId="734" priority="215" stopIfTrue="1" operator="lessThan">
      <formula>0</formula>
    </cfRule>
  </conditionalFormatting>
  <conditionalFormatting sqref="F297:F305">
    <cfRule type="cellIs" dxfId="733" priority="214" stopIfTrue="1" operator="lessThan">
      <formula>0</formula>
    </cfRule>
  </conditionalFormatting>
  <conditionalFormatting sqref="F297:F305">
    <cfRule type="cellIs" dxfId="732" priority="213" stopIfTrue="1" operator="lessThan">
      <formula>0</formula>
    </cfRule>
  </conditionalFormatting>
  <conditionalFormatting sqref="F316">
    <cfRule type="cellIs" dxfId="731" priority="212" stopIfTrue="1" operator="lessThan">
      <formula>0</formula>
    </cfRule>
  </conditionalFormatting>
  <conditionalFormatting sqref="F307:F315">
    <cfRule type="cellIs" dxfId="730" priority="211" stopIfTrue="1" operator="lessThan">
      <formula>0</formula>
    </cfRule>
  </conditionalFormatting>
  <conditionalFormatting sqref="F307:F315">
    <cfRule type="cellIs" dxfId="729" priority="210" stopIfTrue="1" operator="lessThan">
      <formula>0</formula>
    </cfRule>
  </conditionalFormatting>
  <conditionalFormatting sqref="F307:F315">
    <cfRule type="cellIs" dxfId="728" priority="209" stopIfTrue="1" operator="lessThan">
      <formula>0</formula>
    </cfRule>
  </conditionalFormatting>
  <conditionalFormatting sqref="F317:F325">
    <cfRule type="cellIs" dxfId="727" priority="208" stopIfTrue="1" operator="lessThan">
      <formula>0</formula>
    </cfRule>
  </conditionalFormatting>
  <conditionalFormatting sqref="F317:F325">
    <cfRule type="cellIs" dxfId="726" priority="207" stopIfTrue="1" operator="lessThan">
      <formula>0</formula>
    </cfRule>
  </conditionalFormatting>
  <conditionalFormatting sqref="F317:F325">
    <cfRule type="cellIs" dxfId="725" priority="206" stopIfTrue="1" operator="lessThan">
      <formula>0</formula>
    </cfRule>
  </conditionalFormatting>
  <conditionalFormatting sqref="H277:H285">
    <cfRule type="cellIs" dxfId="724" priority="205" stopIfTrue="1" operator="lessThan">
      <formula>0</formula>
    </cfRule>
  </conditionalFormatting>
  <conditionalFormatting sqref="H277:H285">
    <cfRule type="cellIs" dxfId="723" priority="204" stopIfTrue="1" operator="lessThan">
      <formula>0</formula>
    </cfRule>
  </conditionalFormatting>
  <conditionalFormatting sqref="H277:H285">
    <cfRule type="cellIs" dxfId="722" priority="203" stopIfTrue="1" operator="lessThan">
      <formula>0</formula>
    </cfRule>
  </conditionalFormatting>
  <conditionalFormatting sqref="H287:H295">
    <cfRule type="cellIs" dxfId="721" priority="202" stopIfTrue="1" operator="lessThan">
      <formula>0</formula>
    </cfRule>
  </conditionalFormatting>
  <conditionalFormatting sqref="H287:H295">
    <cfRule type="cellIs" dxfId="720" priority="201" stopIfTrue="1" operator="lessThan">
      <formula>0</formula>
    </cfRule>
  </conditionalFormatting>
  <conditionalFormatting sqref="H287:H295">
    <cfRule type="cellIs" dxfId="719" priority="200" stopIfTrue="1" operator="lessThan">
      <formula>0</formula>
    </cfRule>
  </conditionalFormatting>
  <conditionalFormatting sqref="H297:H305">
    <cfRule type="cellIs" dxfId="718" priority="199" stopIfTrue="1" operator="lessThan">
      <formula>0</formula>
    </cfRule>
  </conditionalFormatting>
  <conditionalFormatting sqref="H297:H305">
    <cfRule type="cellIs" dxfId="717" priority="198" stopIfTrue="1" operator="lessThan">
      <formula>0</formula>
    </cfRule>
  </conditionalFormatting>
  <conditionalFormatting sqref="H297:H305">
    <cfRule type="cellIs" dxfId="716" priority="197" stopIfTrue="1" operator="lessThan">
      <formula>0</formula>
    </cfRule>
  </conditionalFormatting>
  <conditionalFormatting sqref="H307:H315">
    <cfRule type="cellIs" dxfId="715" priority="196" stopIfTrue="1" operator="lessThan">
      <formula>0</formula>
    </cfRule>
  </conditionalFormatting>
  <conditionalFormatting sqref="H307:H315">
    <cfRule type="cellIs" dxfId="714" priority="195" stopIfTrue="1" operator="lessThan">
      <formula>0</formula>
    </cfRule>
  </conditionalFormatting>
  <conditionalFormatting sqref="H307:H315">
    <cfRule type="cellIs" dxfId="713" priority="194" stopIfTrue="1" operator="lessThan">
      <formula>0</formula>
    </cfRule>
  </conditionalFormatting>
  <conditionalFormatting sqref="H317:H325">
    <cfRule type="cellIs" dxfId="712" priority="193" stopIfTrue="1" operator="lessThan">
      <formula>0</formula>
    </cfRule>
  </conditionalFormatting>
  <conditionalFormatting sqref="H317:H325">
    <cfRule type="cellIs" dxfId="711" priority="192" stopIfTrue="1" operator="lessThan">
      <formula>0</formula>
    </cfRule>
  </conditionalFormatting>
  <conditionalFormatting sqref="H317:H325">
    <cfRule type="cellIs" dxfId="710" priority="191" stopIfTrue="1" operator="lessThan">
      <formula>0</formula>
    </cfRule>
  </conditionalFormatting>
  <conditionalFormatting sqref="J277:J285">
    <cfRule type="cellIs" dxfId="709" priority="190" stopIfTrue="1" operator="lessThan">
      <formula>0</formula>
    </cfRule>
  </conditionalFormatting>
  <conditionalFormatting sqref="J277:J285">
    <cfRule type="cellIs" dxfId="708" priority="189" stopIfTrue="1" operator="lessThan">
      <formula>0</formula>
    </cfRule>
  </conditionalFormatting>
  <conditionalFormatting sqref="J277:J285">
    <cfRule type="cellIs" dxfId="707" priority="188" stopIfTrue="1" operator="lessThan">
      <formula>0</formula>
    </cfRule>
  </conditionalFormatting>
  <conditionalFormatting sqref="J287:J295">
    <cfRule type="cellIs" dxfId="706" priority="187" stopIfTrue="1" operator="lessThan">
      <formula>0</formula>
    </cfRule>
  </conditionalFormatting>
  <conditionalFormatting sqref="J287:J295">
    <cfRule type="cellIs" dxfId="705" priority="186" stopIfTrue="1" operator="lessThan">
      <formula>0</formula>
    </cfRule>
  </conditionalFormatting>
  <conditionalFormatting sqref="J287:J295">
    <cfRule type="cellIs" dxfId="704" priority="185" stopIfTrue="1" operator="lessThan">
      <formula>0</formula>
    </cfRule>
  </conditionalFormatting>
  <conditionalFormatting sqref="J297:J305">
    <cfRule type="cellIs" dxfId="703" priority="184" stopIfTrue="1" operator="lessThan">
      <formula>0</formula>
    </cfRule>
  </conditionalFormatting>
  <conditionalFormatting sqref="J297:J305">
    <cfRule type="cellIs" dxfId="702" priority="183" stopIfTrue="1" operator="lessThan">
      <formula>0</formula>
    </cfRule>
  </conditionalFormatting>
  <conditionalFormatting sqref="J297:J305">
    <cfRule type="cellIs" dxfId="701" priority="182" stopIfTrue="1" operator="lessThan">
      <formula>0</formula>
    </cfRule>
  </conditionalFormatting>
  <conditionalFormatting sqref="J307:J315">
    <cfRule type="cellIs" dxfId="700" priority="181" stopIfTrue="1" operator="lessThan">
      <formula>0</formula>
    </cfRule>
  </conditionalFormatting>
  <conditionalFormatting sqref="J307:J315">
    <cfRule type="cellIs" dxfId="699" priority="180" stopIfTrue="1" operator="lessThan">
      <formula>0</formula>
    </cfRule>
  </conditionalFormatting>
  <conditionalFormatting sqref="J307:J315">
    <cfRule type="cellIs" dxfId="698" priority="179" stopIfTrue="1" operator="lessThan">
      <formula>0</formula>
    </cfRule>
  </conditionalFormatting>
  <conditionalFormatting sqref="J317:J325">
    <cfRule type="cellIs" dxfId="697" priority="178" stopIfTrue="1" operator="lessThan">
      <formula>0</formula>
    </cfRule>
  </conditionalFormatting>
  <conditionalFormatting sqref="J317:J325">
    <cfRule type="cellIs" dxfId="696" priority="177" stopIfTrue="1" operator="lessThan">
      <formula>0</formula>
    </cfRule>
  </conditionalFormatting>
  <conditionalFormatting sqref="J317:J325">
    <cfRule type="cellIs" dxfId="695" priority="176" stopIfTrue="1" operator="lessThan">
      <formula>0</formula>
    </cfRule>
  </conditionalFormatting>
  <conditionalFormatting sqref="L277:L285">
    <cfRule type="cellIs" dxfId="694" priority="175" stopIfTrue="1" operator="lessThan">
      <formula>0</formula>
    </cfRule>
  </conditionalFormatting>
  <conditionalFormatting sqref="L277:L285">
    <cfRule type="cellIs" dxfId="693" priority="174" stopIfTrue="1" operator="lessThan">
      <formula>0</formula>
    </cfRule>
  </conditionalFormatting>
  <conditionalFormatting sqref="L277:L285">
    <cfRule type="cellIs" dxfId="692" priority="173" stopIfTrue="1" operator="lessThan">
      <formula>0</formula>
    </cfRule>
  </conditionalFormatting>
  <conditionalFormatting sqref="L287:L295">
    <cfRule type="cellIs" dxfId="691" priority="172" stopIfTrue="1" operator="lessThan">
      <formula>0</formula>
    </cfRule>
  </conditionalFormatting>
  <conditionalFormatting sqref="L287:L295">
    <cfRule type="cellIs" dxfId="690" priority="171" stopIfTrue="1" operator="lessThan">
      <formula>0</formula>
    </cfRule>
  </conditionalFormatting>
  <conditionalFormatting sqref="L287:L295">
    <cfRule type="cellIs" dxfId="689" priority="170" stopIfTrue="1" operator="lessThan">
      <formula>0</formula>
    </cfRule>
  </conditionalFormatting>
  <conditionalFormatting sqref="L297:L305">
    <cfRule type="cellIs" dxfId="688" priority="169" stopIfTrue="1" operator="lessThan">
      <formula>0</formula>
    </cfRule>
  </conditionalFormatting>
  <conditionalFormatting sqref="L297:L305">
    <cfRule type="cellIs" dxfId="687" priority="168" stopIfTrue="1" operator="lessThan">
      <formula>0</formula>
    </cfRule>
  </conditionalFormatting>
  <conditionalFormatting sqref="L297:L305">
    <cfRule type="cellIs" dxfId="686" priority="167" stopIfTrue="1" operator="lessThan">
      <formula>0</formula>
    </cfRule>
  </conditionalFormatting>
  <conditionalFormatting sqref="L307:L315">
    <cfRule type="cellIs" dxfId="685" priority="166" stopIfTrue="1" operator="lessThan">
      <formula>0</formula>
    </cfRule>
  </conditionalFormatting>
  <conditionalFormatting sqref="L307:L315">
    <cfRule type="cellIs" dxfId="684" priority="165" stopIfTrue="1" operator="lessThan">
      <formula>0</formula>
    </cfRule>
  </conditionalFormatting>
  <conditionalFormatting sqref="L307:L315">
    <cfRule type="cellIs" dxfId="683" priority="164" stopIfTrue="1" operator="lessThan">
      <formula>0</formula>
    </cfRule>
  </conditionalFormatting>
  <conditionalFormatting sqref="L317:L325">
    <cfRule type="cellIs" dxfId="682" priority="163" stopIfTrue="1" operator="lessThan">
      <formula>0</formula>
    </cfRule>
  </conditionalFormatting>
  <conditionalFormatting sqref="L317:L325">
    <cfRule type="cellIs" dxfId="681" priority="162" stopIfTrue="1" operator="lessThan">
      <formula>0</formula>
    </cfRule>
  </conditionalFormatting>
  <conditionalFormatting sqref="L317:L325">
    <cfRule type="cellIs" dxfId="680" priority="161" stopIfTrue="1" operator="lessThan">
      <formula>0</formula>
    </cfRule>
  </conditionalFormatting>
  <conditionalFormatting sqref="H336 J336 L336 H346 J346 L346 H356 J356 L356 H366 J366 L366 F336 F346 F356">
    <cfRule type="cellIs" dxfId="679" priority="160" stopIfTrue="1" operator="lessThan">
      <formula>0</formula>
    </cfRule>
  </conditionalFormatting>
  <conditionalFormatting sqref="F327:F335">
    <cfRule type="cellIs" dxfId="678" priority="159" stopIfTrue="1" operator="lessThan">
      <formula>0</formula>
    </cfRule>
  </conditionalFormatting>
  <conditionalFormatting sqref="F327:F335">
    <cfRule type="cellIs" dxfId="677" priority="158" stopIfTrue="1" operator="lessThan">
      <formula>0</formula>
    </cfRule>
  </conditionalFormatting>
  <conditionalFormatting sqref="F327:F335">
    <cfRule type="cellIs" dxfId="676" priority="157" stopIfTrue="1" operator="lessThan">
      <formula>0</formula>
    </cfRule>
  </conditionalFormatting>
  <conditionalFormatting sqref="F337:F345">
    <cfRule type="cellIs" dxfId="675" priority="156" stopIfTrue="1" operator="lessThan">
      <formula>0</formula>
    </cfRule>
  </conditionalFormatting>
  <conditionalFormatting sqref="F337:F345">
    <cfRule type="cellIs" dxfId="674" priority="155" stopIfTrue="1" operator="lessThan">
      <formula>0</formula>
    </cfRule>
  </conditionalFormatting>
  <conditionalFormatting sqref="F337:F345">
    <cfRule type="cellIs" dxfId="673" priority="154" stopIfTrue="1" operator="lessThan">
      <formula>0</formula>
    </cfRule>
  </conditionalFormatting>
  <conditionalFormatting sqref="F347:F355">
    <cfRule type="cellIs" dxfId="672" priority="153" stopIfTrue="1" operator="lessThan">
      <formula>0</formula>
    </cfRule>
  </conditionalFormatting>
  <conditionalFormatting sqref="F347:F355">
    <cfRule type="cellIs" dxfId="671" priority="152" stopIfTrue="1" operator="lessThan">
      <formula>0</formula>
    </cfRule>
  </conditionalFormatting>
  <conditionalFormatting sqref="F347:F355">
    <cfRule type="cellIs" dxfId="670" priority="151" stopIfTrue="1" operator="lessThan">
      <formula>0</formula>
    </cfRule>
  </conditionalFormatting>
  <conditionalFormatting sqref="F366">
    <cfRule type="cellIs" dxfId="669" priority="150" stopIfTrue="1" operator="lessThan">
      <formula>0</formula>
    </cfRule>
  </conditionalFormatting>
  <conditionalFormatting sqref="F357:F365">
    <cfRule type="cellIs" dxfId="668" priority="149" stopIfTrue="1" operator="lessThan">
      <formula>0</formula>
    </cfRule>
  </conditionalFormatting>
  <conditionalFormatting sqref="F357:F365">
    <cfRule type="cellIs" dxfId="667" priority="148" stopIfTrue="1" operator="lessThan">
      <formula>0</formula>
    </cfRule>
  </conditionalFormatting>
  <conditionalFormatting sqref="F357:F365">
    <cfRule type="cellIs" dxfId="666" priority="147" stopIfTrue="1" operator="lessThan">
      <formula>0</formula>
    </cfRule>
  </conditionalFormatting>
  <conditionalFormatting sqref="F367:F375">
    <cfRule type="cellIs" dxfId="665" priority="146" stopIfTrue="1" operator="lessThan">
      <formula>0</formula>
    </cfRule>
  </conditionalFormatting>
  <conditionalFormatting sqref="F367:F375">
    <cfRule type="cellIs" dxfId="664" priority="145" stopIfTrue="1" operator="lessThan">
      <formula>0</formula>
    </cfRule>
  </conditionalFormatting>
  <conditionalFormatting sqref="F367:F375">
    <cfRule type="cellIs" dxfId="663" priority="144" stopIfTrue="1" operator="lessThan">
      <formula>0</formula>
    </cfRule>
  </conditionalFormatting>
  <conditionalFormatting sqref="H327:H335">
    <cfRule type="cellIs" dxfId="662" priority="143" stopIfTrue="1" operator="lessThan">
      <formula>0</formula>
    </cfRule>
  </conditionalFormatting>
  <conditionalFormatting sqref="H327:H335">
    <cfRule type="cellIs" dxfId="661" priority="142" stopIfTrue="1" operator="lessThan">
      <formula>0</formula>
    </cfRule>
  </conditionalFormatting>
  <conditionalFormatting sqref="H327:H335">
    <cfRule type="cellIs" dxfId="660" priority="141" stopIfTrue="1" operator="lessThan">
      <formula>0</formula>
    </cfRule>
  </conditionalFormatting>
  <conditionalFormatting sqref="H337:H345">
    <cfRule type="cellIs" dxfId="659" priority="140" stopIfTrue="1" operator="lessThan">
      <formula>0</formula>
    </cfRule>
  </conditionalFormatting>
  <conditionalFormatting sqref="H337:H345">
    <cfRule type="cellIs" dxfId="658" priority="139" stopIfTrue="1" operator="lessThan">
      <formula>0</formula>
    </cfRule>
  </conditionalFormatting>
  <conditionalFormatting sqref="H337:H345">
    <cfRule type="cellIs" dxfId="657" priority="138" stopIfTrue="1" operator="lessThan">
      <formula>0</formula>
    </cfRule>
  </conditionalFormatting>
  <conditionalFormatting sqref="H347:H355">
    <cfRule type="cellIs" dxfId="656" priority="137" stopIfTrue="1" operator="lessThan">
      <formula>0</formula>
    </cfRule>
  </conditionalFormatting>
  <conditionalFormatting sqref="H347:H355">
    <cfRule type="cellIs" dxfId="655" priority="136" stopIfTrue="1" operator="lessThan">
      <formula>0</formula>
    </cfRule>
  </conditionalFormatting>
  <conditionalFormatting sqref="H347:H355">
    <cfRule type="cellIs" dxfId="654" priority="135" stopIfTrue="1" operator="lessThan">
      <formula>0</formula>
    </cfRule>
  </conditionalFormatting>
  <conditionalFormatting sqref="H357:H365">
    <cfRule type="cellIs" dxfId="653" priority="134" stopIfTrue="1" operator="lessThan">
      <formula>0</formula>
    </cfRule>
  </conditionalFormatting>
  <conditionalFormatting sqref="H357:H365">
    <cfRule type="cellIs" dxfId="652" priority="133" stopIfTrue="1" operator="lessThan">
      <formula>0</formula>
    </cfRule>
  </conditionalFormatting>
  <conditionalFormatting sqref="H357:H365">
    <cfRule type="cellIs" dxfId="651" priority="132" stopIfTrue="1" operator="lessThan">
      <formula>0</formula>
    </cfRule>
  </conditionalFormatting>
  <conditionalFormatting sqref="H367:H375">
    <cfRule type="cellIs" dxfId="650" priority="131" stopIfTrue="1" operator="lessThan">
      <formula>0</formula>
    </cfRule>
  </conditionalFormatting>
  <conditionalFormatting sqref="H367:H375">
    <cfRule type="cellIs" dxfId="649" priority="130" stopIfTrue="1" operator="lessThan">
      <formula>0</formula>
    </cfRule>
  </conditionalFormatting>
  <conditionalFormatting sqref="H367:H375">
    <cfRule type="cellIs" dxfId="648" priority="129" stopIfTrue="1" operator="lessThan">
      <formula>0</formula>
    </cfRule>
  </conditionalFormatting>
  <conditionalFormatting sqref="J327:J335">
    <cfRule type="cellIs" dxfId="647" priority="128" stopIfTrue="1" operator="lessThan">
      <formula>0</formula>
    </cfRule>
  </conditionalFormatting>
  <conditionalFormatting sqref="J327:J335">
    <cfRule type="cellIs" dxfId="646" priority="127" stopIfTrue="1" operator="lessThan">
      <formula>0</formula>
    </cfRule>
  </conditionalFormatting>
  <conditionalFormatting sqref="J327:J335">
    <cfRule type="cellIs" dxfId="645" priority="126" stopIfTrue="1" operator="lessThan">
      <formula>0</formula>
    </cfRule>
  </conditionalFormatting>
  <conditionalFormatting sqref="J337:J345">
    <cfRule type="cellIs" dxfId="644" priority="125" stopIfTrue="1" operator="lessThan">
      <formula>0</formula>
    </cfRule>
  </conditionalFormatting>
  <conditionalFormatting sqref="J337:J345">
    <cfRule type="cellIs" dxfId="643" priority="124" stopIfTrue="1" operator="lessThan">
      <formula>0</formula>
    </cfRule>
  </conditionalFormatting>
  <conditionalFormatting sqref="J337:J345">
    <cfRule type="cellIs" dxfId="642" priority="123" stopIfTrue="1" operator="lessThan">
      <formula>0</formula>
    </cfRule>
  </conditionalFormatting>
  <conditionalFormatting sqref="J347:J355">
    <cfRule type="cellIs" dxfId="641" priority="122" stopIfTrue="1" operator="lessThan">
      <formula>0</formula>
    </cfRule>
  </conditionalFormatting>
  <conditionalFormatting sqref="J347:J355">
    <cfRule type="cellIs" dxfId="640" priority="121" stopIfTrue="1" operator="lessThan">
      <formula>0</formula>
    </cfRule>
  </conditionalFormatting>
  <conditionalFormatting sqref="J347:J355">
    <cfRule type="cellIs" dxfId="639" priority="120" stopIfTrue="1" operator="lessThan">
      <formula>0</formula>
    </cfRule>
  </conditionalFormatting>
  <conditionalFormatting sqref="J357:J365">
    <cfRule type="cellIs" dxfId="638" priority="119" stopIfTrue="1" operator="lessThan">
      <formula>0</formula>
    </cfRule>
  </conditionalFormatting>
  <conditionalFormatting sqref="J357:J365">
    <cfRule type="cellIs" dxfId="637" priority="118" stopIfTrue="1" operator="lessThan">
      <formula>0</formula>
    </cfRule>
  </conditionalFormatting>
  <conditionalFormatting sqref="J357:J365">
    <cfRule type="cellIs" dxfId="636" priority="117" stopIfTrue="1" operator="lessThan">
      <formula>0</formula>
    </cfRule>
  </conditionalFormatting>
  <conditionalFormatting sqref="J367:J375">
    <cfRule type="cellIs" dxfId="635" priority="116" stopIfTrue="1" operator="lessThan">
      <formula>0</formula>
    </cfRule>
  </conditionalFormatting>
  <conditionalFormatting sqref="J367:J375">
    <cfRule type="cellIs" dxfId="634" priority="115" stopIfTrue="1" operator="lessThan">
      <formula>0</formula>
    </cfRule>
  </conditionalFormatting>
  <conditionalFormatting sqref="J367:J375">
    <cfRule type="cellIs" dxfId="633" priority="114" stopIfTrue="1" operator="lessThan">
      <formula>0</formula>
    </cfRule>
  </conditionalFormatting>
  <conditionalFormatting sqref="L327:L335">
    <cfRule type="cellIs" dxfId="632" priority="113" stopIfTrue="1" operator="lessThan">
      <formula>0</formula>
    </cfRule>
  </conditionalFormatting>
  <conditionalFormatting sqref="L327:L335">
    <cfRule type="cellIs" dxfId="631" priority="112" stopIfTrue="1" operator="lessThan">
      <formula>0</formula>
    </cfRule>
  </conditionalFormatting>
  <conditionalFormatting sqref="L327:L335">
    <cfRule type="cellIs" dxfId="630" priority="111" stopIfTrue="1" operator="lessThan">
      <formula>0</formula>
    </cfRule>
  </conditionalFormatting>
  <conditionalFormatting sqref="L337:L345">
    <cfRule type="cellIs" dxfId="629" priority="110" stopIfTrue="1" operator="lessThan">
      <formula>0</formula>
    </cfRule>
  </conditionalFormatting>
  <conditionalFormatting sqref="L337:L345">
    <cfRule type="cellIs" dxfId="628" priority="109" stopIfTrue="1" operator="lessThan">
      <formula>0</formula>
    </cfRule>
  </conditionalFormatting>
  <conditionalFormatting sqref="L337:L345">
    <cfRule type="cellIs" dxfId="627" priority="108" stopIfTrue="1" operator="lessThan">
      <formula>0</formula>
    </cfRule>
  </conditionalFormatting>
  <conditionalFormatting sqref="L347:L355">
    <cfRule type="cellIs" dxfId="626" priority="107" stopIfTrue="1" operator="lessThan">
      <formula>0</formula>
    </cfRule>
  </conditionalFormatting>
  <conditionalFormatting sqref="L347:L355">
    <cfRule type="cellIs" dxfId="625" priority="106" stopIfTrue="1" operator="lessThan">
      <formula>0</formula>
    </cfRule>
  </conditionalFormatting>
  <conditionalFormatting sqref="L347:L355">
    <cfRule type="cellIs" dxfId="624" priority="105" stopIfTrue="1" operator="lessThan">
      <formula>0</formula>
    </cfRule>
  </conditionalFormatting>
  <conditionalFormatting sqref="L357:L365">
    <cfRule type="cellIs" dxfId="623" priority="104" stopIfTrue="1" operator="lessThan">
      <formula>0</formula>
    </cfRule>
  </conditionalFormatting>
  <conditionalFormatting sqref="L357:L365">
    <cfRule type="cellIs" dxfId="622" priority="103" stopIfTrue="1" operator="lessThan">
      <formula>0</formula>
    </cfRule>
  </conditionalFormatting>
  <conditionalFormatting sqref="L357:L365">
    <cfRule type="cellIs" dxfId="621" priority="102" stopIfTrue="1" operator="lessThan">
      <formula>0</formula>
    </cfRule>
  </conditionalFormatting>
  <conditionalFormatting sqref="L367:L375">
    <cfRule type="cellIs" dxfId="620" priority="101" stopIfTrue="1" operator="lessThan">
      <formula>0</formula>
    </cfRule>
  </conditionalFormatting>
  <conditionalFormatting sqref="L367:L375">
    <cfRule type="cellIs" dxfId="619" priority="100" stopIfTrue="1" operator="lessThan">
      <formula>0</formula>
    </cfRule>
  </conditionalFormatting>
  <conditionalFormatting sqref="L367:L375">
    <cfRule type="cellIs" dxfId="618" priority="99" stopIfTrue="1" operator="lessThan">
      <formula>0</formula>
    </cfRule>
  </conditionalFormatting>
  <conditionalFormatting sqref="H86 J86 L86 H96 J96 L96 H106 J106 L106 H116 J116 L116 F86 F96 F106">
    <cfRule type="cellIs" dxfId="617" priority="98" stopIfTrue="1" operator="lessThan">
      <formula>0</formula>
    </cfRule>
  </conditionalFormatting>
  <conditionalFormatting sqref="F77:F85">
    <cfRule type="cellIs" dxfId="616" priority="97" stopIfTrue="1" operator="lessThan">
      <formula>0</formula>
    </cfRule>
  </conditionalFormatting>
  <conditionalFormatting sqref="F77:F85">
    <cfRule type="cellIs" dxfId="615" priority="96" stopIfTrue="1" operator="lessThan">
      <formula>0</formula>
    </cfRule>
  </conditionalFormatting>
  <conditionalFormatting sqref="F77:F85">
    <cfRule type="cellIs" dxfId="614" priority="95" stopIfTrue="1" operator="lessThan">
      <formula>0</formula>
    </cfRule>
  </conditionalFormatting>
  <conditionalFormatting sqref="F87:F95">
    <cfRule type="cellIs" dxfId="613" priority="94" stopIfTrue="1" operator="lessThan">
      <formula>0</formula>
    </cfRule>
  </conditionalFormatting>
  <conditionalFormatting sqref="F87:F95">
    <cfRule type="cellIs" dxfId="612" priority="93" stopIfTrue="1" operator="lessThan">
      <formula>0</formula>
    </cfRule>
  </conditionalFormatting>
  <conditionalFormatting sqref="F87:F95">
    <cfRule type="cellIs" dxfId="611" priority="92" stopIfTrue="1" operator="lessThan">
      <formula>0</formula>
    </cfRule>
  </conditionalFormatting>
  <conditionalFormatting sqref="F98:F105">
    <cfRule type="cellIs" dxfId="610" priority="91" stopIfTrue="1" operator="lessThan">
      <formula>0</formula>
    </cfRule>
  </conditionalFormatting>
  <conditionalFormatting sqref="F98:F105">
    <cfRule type="cellIs" dxfId="609" priority="90" stopIfTrue="1" operator="lessThan">
      <formula>0</formula>
    </cfRule>
  </conditionalFormatting>
  <conditionalFormatting sqref="F98:F105">
    <cfRule type="cellIs" dxfId="608" priority="89" stopIfTrue="1" operator="lessThan">
      <formula>0</formula>
    </cfRule>
  </conditionalFormatting>
  <conditionalFormatting sqref="F116">
    <cfRule type="cellIs" dxfId="607" priority="88" stopIfTrue="1" operator="lessThan">
      <formula>0</formula>
    </cfRule>
  </conditionalFormatting>
  <conditionalFormatting sqref="F108:F115">
    <cfRule type="cellIs" dxfId="606" priority="87" stopIfTrue="1" operator="lessThan">
      <formula>0</formula>
    </cfRule>
  </conditionalFormatting>
  <conditionalFormatting sqref="F108:F115">
    <cfRule type="cellIs" dxfId="605" priority="86" stopIfTrue="1" operator="lessThan">
      <formula>0</formula>
    </cfRule>
  </conditionalFormatting>
  <conditionalFormatting sqref="F108:F115">
    <cfRule type="cellIs" dxfId="604" priority="85" stopIfTrue="1" operator="lessThan">
      <formula>0</formula>
    </cfRule>
  </conditionalFormatting>
  <conditionalFormatting sqref="F118:F125">
    <cfRule type="cellIs" dxfId="603" priority="84" stopIfTrue="1" operator="lessThan">
      <formula>0</formula>
    </cfRule>
  </conditionalFormatting>
  <conditionalFormatting sqref="F118:F125">
    <cfRule type="cellIs" dxfId="602" priority="83" stopIfTrue="1" operator="lessThan">
      <formula>0</formula>
    </cfRule>
  </conditionalFormatting>
  <conditionalFormatting sqref="F118:F125">
    <cfRule type="cellIs" dxfId="601" priority="82" stopIfTrue="1" operator="lessThan">
      <formula>0</formula>
    </cfRule>
  </conditionalFormatting>
  <conditionalFormatting sqref="H77:H85">
    <cfRule type="cellIs" dxfId="600" priority="81" stopIfTrue="1" operator="lessThan">
      <formula>0</formula>
    </cfRule>
  </conditionalFormatting>
  <conditionalFormatting sqref="H77:H85">
    <cfRule type="cellIs" dxfId="599" priority="80" stopIfTrue="1" operator="lessThan">
      <formula>0</formula>
    </cfRule>
  </conditionalFormatting>
  <conditionalFormatting sqref="H77:H85">
    <cfRule type="cellIs" dxfId="598" priority="79" stopIfTrue="1" operator="lessThan">
      <formula>0</formula>
    </cfRule>
  </conditionalFormatting>
  <conditionalFormatting sqref="H87:H95">
    <cfRule type="cellIs" dxfId="597" priority="78" stopIfTrue="1" operator="lessThan">
      <formula>0</formula>
    </cfRule>
  </conditionalFormatting>
  <conditionalFormatting sqref="H87:H95">
    <cfRule type="cellIs" dxfId="596" priority="77" stopIfTrue="1" operator="lessThan">
      <formula>0</formula>
    </cfRule>
  </conditionalFormatting>
  <conditionalFormatting sqref="H87:H95">
    <cfRule type="cellIs" dxfId="595" priority="76" stopIfTrue="1" operator="lessThan">
      <formula>0</formula>
    </cfRule>
  </conditionalFormatting>
  <conditionalFormatting sqref="H98:H105">
    <cfRule type="cellIs" dxfId="594" priority="75" stopIfTrue="1" operator="lessThan">
      <formula>0</formula>
    </cfRule>
  </conditionalFormatting>
  <conditionalFormatting sqref="H98:H105">
    <cfRule type="cellIs" dxfId="593" priority="74" stopIfTrue="1" operator="lessThan">
      <formula>0</formula>
    </cfRule>
  </conditionalFormatting>
  <conditionalFormatting sqref="H98:H105">
    <cfRule type="cellIs" dxfId="592" priority="73" stopIfTrue="1" operator="lessThan">
      <formula>0</formula>
    </cfRule>
  </conditionalFormatting>
  <conditionalFormatting sqref="H108:H115">
    <cfRule type="cellIs" dxfId="591" priority="72" stopIfTrue="1" operator="lessThan">
      <formula>0</formula>
    </cfRule>
  </conditionalFormatting>
  <conditionalFormatting sqref="H108:H115">
    <cfRule type="cellIs" dxfId="590" priority="71" stopIfTrue="1" operator="lessThan">
      <formula>0</formula>
    </cfRule>
  </conditionalFormatting>
  <conditionalFormatting sqref="H108:H115">
    <cfRule type="cellIs" dxfId="589" priority="70" stopIfTrue="1" operator="lessThan">
      <formula>0</formula>
    </cfRule>
  </conditionalFormatting>
  <conditionalFormatting sqref="H118:H125">
    <cfRule type="cellIs" dxfId="588" priority="69" stopIfTrue="1" operator="lessThan">
      <formula>0</formula>
    </cfRule>
  </conditionalFormatting>
  <conditionalFormatting sqref="H118:H125">
    <cfRule type="cellIs" dxfId="587" priority="68" stopIfTrue="1" operator="lessThan">
      <formula>0</formula>
    </cfRule>
  </conditionalFormatting>
  <conditionalFormatting sqref="H118:H125">
    <cfRule type="cellIs" dxfId="586" priority="67" stopIfTrue="1" operator="lessThan">
      <formula>0</formula>
    </cfRule>
  </conditionalFormatting>
  <conditionalFormatting sqref="J77:J85">
    <cfRule type="cellIs" dxfId="585" priority="66" stopIfTrue="1" operator="lessThan">
      <formula>0</formula>
    </cfRule>
  </conditionalFormatting>
  <conditionalFormatting sqref="J77:J85">
    <cfRule type="cellIs" dxfId="584" priority="65" stopIfTrue="1" operator="lessThan">
      <formula>0</formula>
    </cfRule>
  </conditionalFormatting>
  <conditionalFormatting sqref="J77:J85">
    <cfRule type="cellIs" dxfId="583" priority="64" stopIfTrue="1" operator="lessThan">
      <formula>0</formula>
    </cfRule>
  </conditionalFormatting>
  <conditionalFormatting sqref="J87:J95">
    <cfRule type="cellIs" dxfId="582" priority="63" stopIfTrue="1" operator="lessThan">
      <formula>0</formula>
    </cfRule>
  </conditionalFormatting>
  <conditionalFormatting sqref="J87:J95">
    <cfRule type="cellIs" dxfId="581" priority="62" stopIfTrue="1" operator="lessThan">
      <formula>0</formula>
    </cfRule>
  </conditionalFormatting>
  <conditionalFormatting sqref="J87:J95">
    <cfRule type="cellIs" dxfId="580" priority="61" stopIfTrue="1" operator="lessThan">
      <formula>0</formula>
    </cfRule>
  </conditionalFormatting>
  <conditionalFormatting sqref="J98:J105">
    <cfRule type="cellIs" dxfId="579" priority="60" stopIfTrue="1" operator="lessThan">
      <formula>0</formula>
    </cfRule>
  </conditionalFormatting>
  <conditionalFormatting sqref="J98:J105">
    <cfRule type="cellIs" dxfId="578" priority="59" stopIfTrue="1" operator="lessThan">
      <formula>0</formula>
    </cfRule>
  </conditionalFormatting>
  <conditionalFormatting sqref="J98:J105">
    <cfRule type="cellIs" dxfId="577" priority="58" stopIfTrue="1" operator="lessThan">
      <formula>0</formula>
    </cfRule>
  </conditionalFormatting>
  <conditionalFormatting sqref="J108:J115">
    <cfRule type="cellIs" dxfId="576" priority="57" stopIfTrue="1" operator="lessThan">
      <formula>0</formula>
    </cfRule>
  </conditionalFormatting>
  <conditionalFormatting sqref="J108:J115">
    <cfRule type="cellIs" dxfId="575" priority="56" stopIfTrue="1" operator="lessThan">
      <formula>0</formula>
    </cfRule>
  </conditionalFormatting>
  <conditionalFormatting sqref="J108:J115">
    <cfRule type="cellIs" dxfId="574" priority="55" stopIfTrue="1" operator="lessThan">
      <formula>0</formula>
    </cfRule>
  </conditionalFormatting>
  <conditionalFormatting sqref="J118:J125">
    <cfRule type="cellIs" dxfId="573" priority="54" stopIfTrue="1" operator="lessThan">
      <formula>0</formula>
    </cfRule>
  </conditionalFormatting>
  <conditionalFormatting sqref="J118:J125">
    <cfRule type="cellIs" dxfId="572" priority="53" stopIfTrue="1" operator="lessThan">
      <formula>0</formula>
    </cfRule>
  </conditionalFormatting>
  <conditionalFormatting sqref="J118:J125">
    <cfRule type="cellIs" dxfId="571" priority="52" stopIfTrue="1" operator="lessThan">
      <formula>0</formula>
    </cfRule>
  </conditionalFormatting>
  <conditionalFormatting sqref="L77:L85">
    <cfRule type="cellIs" dxfId="570" priority="51" stopIfTrue="1" operator="lessThan">
      <formula>0</formula>
    </cfRule>
  </conditionalFormatting>
  <conditionalFormatting sqref="L77:L85">
    <cfRule type="cellIs" dxfId="569" priority="50" stopIfTrue="1" operator="lessThan">
      <formula>0</formula>
    </cfRule>
  </conditionalFormatting>
  <conditionalFormatting sqref="L77:L85">
    <cfRule type="cellIs" dxfId="568" priority="49" stopIfTrue="1" operator="lessThan">
      <formula>0</formula>
    </cfRule>
  </conditionalFormatting>
  <conditionalFormatting sqref="L87:L95">
    <cfRule type="cellIs" dxfId="567" priority="48" stopIfTrue="1" operator="lessThan">
      <formula>0</formula>
    </cfRule>
  </conditionalFormatting>
  <conditionalFormatting sqref="L87:L95">
    <cfRule type="cellIs" dxfId="566" priority="47" stopIfTrue="1" operator="lessThan">
      <formula>0</formula>
    </cfRule>
  </conditionalFormatting>
  <conditionalFormatting sqref="L87:L95">
    <cfRule type="cellIs" dxfId="565" priority="46" stopIfTrue="1" operator="lessThan">
      <formula>0</formula>
    </cfRule>
  </conditionalFormatting>
  <conditionalFormatting sqref="L98:L105">
    <cfRule type="cellIs" dxfId="564" priority="45" stopIfTrue="1" operator="lessThan">
      <formula>0</formula>
    </cfRule>
  </conditionalFormatting>
  <conditionalFormatting sqref="L98:L105">
    <cfRule type="cellIs" dxfId="563" priority="44" stopIfTrue="1" operator="lessThan">
      <formula>0</formula>
    </cfRule>
  </conditionalFormatting>
  <conditionalFormatting sqref="L98:L105">
    <cfRule type="cellIs" dxfId="562" priority="43" stopIfTrue="1" operator="lessThan">
      <formula>0</formula>
    </cfRule>
  </conditionalFormatting>
  <conditionalFormatting sqref="L108:L115">
    <cfRule type="cellIs" dxfId="561" priority="42" stopIfTrue="1" operator="lessThan">
      <formula>0</formula>
    </cfRule>
  </conditionalFormatting>
  <conditionalFormatting sqref="L108:L115">
    <cfRule type="cellIs" dxfId="560" priority="41" stopIfTrue="1" operator="lessThan">
      <formula>0</formula>
    </cfRule>
  </conditionalFormatting>
  <conditionalFormatting sqref="L108:L115">
    <cfRule type="cellIs" dxfId="559" priority="40" stopIfTrue="1" operator="lessThan">
      <formula>0</formula>
    </cfRule>
  </conditionalFormatting>
  <conditionalFormatting sqref="L118:L125">
    <cfRule type="cellIs" dxfId="558" priority="39" stopIfTrue="1" operator="lessThan">
      <formula>0</formula>
    </cfRule>
  </conditionalFormatting>
  <conditionalFormatting sqref="L118:L125">
    <cfRule type="cellIs" dxfId="557" priority="38" stopIfTrue="1" operator="lessThan">
      <formula>0</formula>
    </cfRule>
  </conditionalFormatting>
  <conditionalFormatting sqref="L118:L125">
    <cfRule type="cellIs" dxfId="556" priority="37" stopIfTrue="1" operator="lessThan">
      <formula>0</formula>
    </cfRule>
  </conditionalFormatting>
  <conditionalFormatting sqref="F107">
    <cfRule type="cellIs" dxfId="555" priority="36" stopIfTrue="1" operator="lessThan">
      <formula>0</formula>
    </cfRule>
  </conditionalFormatting>
  <conditionalFormatting sqref="F107">
    <cfRule type="cellIs" dxfId="554" priority="35" stopIfTrue="1" operator="lessThan">
      <formula>0</formula>
    </cfRule>
  </conditionalFormatting>
  <conditionalFormatting sqref="F107">
    <cfRule type="cellIs" dxfId="553" priority="34" stopIfTrue="1" operator="lessThan">
      <formula>0</formula>
    </cfRule>
  </conditionalFormatting>
  <conditionalFormatting sqref="H107">
    <cfRule type="cellIs" dxfId="552" priority="33" stopIfTrue="1" operator="lessThan">
      <formula>0</formula>
    </cfRule>
  </conditionalFormatting>
  <conditionalFormatting sqref="H107">
    <cfRule type="cellIs" dxfId="551" priority="32" stopIfTrue="1" operator="lessThan">
      <formula>0</formula>
    </cfRule>
  </conditionalFormatting>
  <conditionalFormatting sqref="H107">
    <cfRule type="cellIs" dxfId="550" priority="31" stopIfTrue="1" operator="lessThan">
      <formula>0</formula>
    </cfRule>
  </conditionalFormatting>
  <conditionalFormatting sqref="J107">
    <cfRule type="cellIs" dxfId="549" priority="30" stopIfTrue="1" operator="lessThan">
      <formula>0</formula>
    </cfRule>
  </conditionalFormatting>
  <conditionalFormatting sqref="J107">
    <cfRule type="cellIs" dxfId="548" priority="29" stopIfTrue="1" operator="lessThan">
      <formula>0</formula>
    </cfRule>
  </conditionalFormatting>
  <conditionalFormatting sqref="J107">
    <cfRule type="cellIs" dxfId="547" priority="28" stopIfTrue="1" operator="lessThan">
      <formula>0</formula>
    </cfRule>
  </conditionalFormatting>
  <conditionalFormatting sqref="L107">
    <cfRule type="cellIs" dxfId="546" priority="27" stopIfTrue="1" operator="lessThan">
      <formula>0</formula>
    </cfRule>
  </conditionalFormatting>
  <conditionalFormatting sqref="L107">
    <cfRule type="cellIs" dxfId="545" priority="26" stopIfTrue="1" operator="lessThan">
      <formula>0</formula>
    </cfRule>
  </conditionalFormatting>
  <conditionalFormatting sqref="L107">
    <cfRule type="cellIs" dxfId="544" priority="25" stopIfTrue="1" operator="lessThan">
      <formula>0</formula>
    </cfRule>
  </conditionalFormatting>
  <conditionalFormatting sqref="F117">
    <cfRule type="cellIs" dxfId="543" priority="24" stopIfTrue="1" operator="lessThan">
      <formula>0</formula>
    </cfRule>
  </conditionalFormatting>
  <conditionalFormatting sqref="F117">
    <cfRule type="cellIs" dxfId="542" priority="23" stopIfTrue="1" operator="lessThan">
      <formula>0</formula>
    </cfRule>
  </conditionalFormatting>
  <conditionalFormatting sqref="F117">
    <cfRule type="cellIs" dxfId="541" priority="22" stopIfTrue="1" operator="lessThan">
      <formula>0</formula>
    </cfRule>
  </conditionalFormatting>
  <conditionalFormatting sqref="H117">
    <cfRule type="cellIs" dxfId="540" priority="21" stopIfTrue="1" operator="lessThan">
      <formula>0</formula>
    </cfRule>
  </conditionalFormatting>
  <conditionalFormatting sqref="H117">
    <cfRule type="cellIs" dxfId="539" priority="20" stopIfTrue="1" operator="lessThan">
      <formula>0</formula>
    </cfRule>
  </conditionalFormatting>
  <conditionalFormatting sqref="H117">
    <cfRule type="cellIs" dxfId="538" priority="19" stopIfTrue="1" operator="lessThan">
      <formula>0</formula>
    </cfRule>
  </conditionalFormatting>
  <conditionalFormatting sqref="J117">
    <cfRule type="cellIs" dxfId="537" priority="18" stopIfTrue="1" operator="lessThan">
      <formula>0</formula>
    </cfRule>
  </conditionalFormatting>
  <conditionalFormatting sqref="J117">
    <cfRule type="cellIs" dxfId="536" priority="17" stopIfTrue="1" operator="lessThan">
      <formula>0</formula>
    </cfRule>
  </conditionalFormatting>
  <conditionalFormatting sqref="J117">
    <cfRule type="cellIs" dxfId="535" priority="16" stopIfTrue="1" operator="lessThan">
      <formula>0</formula>
    </cfRule>
  </conditionalFormatting>
  <conditionalFormatting sqref="L117">
    <cfRule type="cellIs" dxfId="534" priority="15" stopIfTrue="1" operator="lessThan">
      <formula>0</formula>
    </cfRule>
  </conditionalFormatting>
  <conditionalFormatting sqref="L117">
    <cfRule type="cellIs" dxfId="533" priority="14" stopIfTrue="1" operator="lessThan">
      <formula>0</formula>
    </cfRule>
  </conditionalFormatting>
  <conditionalFormatting sqref="L117">
    <cfRule type="cellIs" dxfId="532" priority="13" stopIfTrue="1" operator="lessThan">
      <formula>0</formula>
    </cfRule>
  </conditionalFormatting>
  <conditionalFormatting sqref="F97">
    <cfRule type="cellIs" dxfId="531" priority="12" stopIfTrue="1" operator="lessThan">
      <formula>0</formula>
    </cfRule>
  </conditionalFormatting>
  <conditionalFormatting sqref="F97">
    <cfRule type="cellIs" dxfId="530" priority="11" stopIfTrue="1" operator="lessThan">
      <formula>0</formula>
    </cfRule>
  </conditionalFormatting>
  <conditionalFormatting sqref="F97">
    <cfRule type="cellIs" dxfId="529" priority="10" stopIfTrue="1" operator="lessThan">
      <formula>0</formula>
    </cfRule>
  </conditionalFormatting>
  <conditionalFormatting sqref="H97">
    <cfRule type="cellIs" dxfId="528" priority="9" stopIfTrue="1" operator="lessThan">
      <formula>0</formula>
    </cfRule>
  </conditionalFormatting>
  <conditionalFormatting sqref="H97">
    <cfRule type="cellIs" dxfId="527" priority="8" stopIfTrue="1" operator="lessThan">
      <formula>0</formula>
    </cfRule>
  </conditionalFormatting>
  <conditionalFormatting sqref="H97">
    <cfRule type="cellIs" dxfId="526" priority="7" stopIfTrue="1" operator="lessThan">
      <formula>0</formula>
    </cfRule>
  </conditionalFormatting>
  <conditionalFormatting sqref="J97">
    <cfRule type="cellIs" dxfId="525" priority="6" stopIfTrue="1" operator="lessThan">
      <formula>0</formula>
    </cfRule>
  </conditionalFormatting>
  <conditionalFormatting sqref="J97">
    <cfRule type="cellIs" dxfId="524" priority="5" stopIfTrue="1" operator="lessThan">
      <formula>0</formula>
    </cfRule>
  </conditionalFormatting>
  <conditionalFormatting sqref="J97">
    <cfRule type="cellIs" dxfId="523" priority="4" stopIfTrue="1" operator="lessThan">
      <formula>0</formula>
    </cfRule>
  </conditionalFormatting>
  <conditionalFormatting sqref="L97">
    <cfRule type="cellIs" dxfId="522" priority="3" stopIfTrue="1" operator="lessThan">
      <formula>0</formula>
    </cfRule>
  </conditionalFormatting>
  <conditionalFormatting sqref="L97">
    <cfRule type="cellIs" dxfId="521" priority="2" stopIfTrue="1" operator="lessThan">
      <formula>0</formula>
    </cfRule>
  </conditionalFormatting>
  <conditionalFormatting sqref="L97">
    <cfRule type="cellIs" dxfId="520"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6" bestFit="1" customWidth="1"/>
    <col min="2" max="2" width="19.42578125" style="66" bestFit="1" customWidth="1"/>
    <col min="3" max="3" width="12.5703125" style="66" bestFit="1" customWidth="1"/>
    <col min="4" max="4" width="27.85546875" style="66" bestFit="1" customWidth="1"/>
    <col min="5" max="5" width="13.42578125" style="69" bestFit="1" customWidth="1"/>
    <col min="6" max="6" width="10.5703125" style="70" bestFit="1" customWidth="1"/>
    <col min="7" max="7" width="13.85546875" style="69" bestFit="1" customWidth="1"/>
    <col min="8" max="8" width="10.5703125" style="70" bestFit="1" customWidth="1"/>
    <col min="9" max="9" width="14.85546875" style="69" bestFit="1" customWidth="1"/>
    <col min="10" max="10" width="11.85546875" style="70" bestFit="1" customWidth="1"/>
    <col min="11" max="11" width="15.42578125" style="69" bestFit="1" customWidth="1"/>
    <col min="12" max="12" width="11.8554687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66" t="s">
        <v>18</v>
      </c>
      <c r="B1" s="166"/>
      <c r="C1" s="166"/>
      <c r="D1" s="166"/>
      <c r="E1" s="166"/>
      <c r="F1" s="166"/>
      <c r="G1" s="166"/>
      <c r="H1" s="166"/>
      <c r="I1" s="166"/>
      <c r="J1" s="166"/>
      <c r="K1" s="166"/>
      <c r="L1" s="166"/>
      <c r="N1" s="67"/>
      <c r="O1" s="67"/>
      <c r="P1" s="67"/>
      <c r="R1" s="66"/>
      <c r="S1" s="66"/>
      <c r="T1" s="66"/>
      <c r="U1" s="66"/>
      <c r="V1" s="66"/>
      <c r="W1" s="66"/>
      <c r="X1" s="66"/>
      <c r="Y1" s="66"/>
    </row>
    <row r="2" spans="1:25" ht="16.5" customHeight="1" x14ac:dyDescent="0.2">
      <c r="A2" s="159" t="s">
        <v>339</v>
      </c>
      <c r="B2" s="159"/>
      <c r="C2" s="159"/>
      <c r="D2" s="159"/>
      <c r="E2" s="159"/>
      <c r="F2" s="159"/>
      <c r="G2" s="159"/>
      <c r="H2" s="159"/>
      <c r="I2" s="159"/>
      <c r="J2" s="159"/>
      <c r="K2" s="159"/>
      <c r="L2" s="159"/>
      <c r="N2" s="67"/>
      <c r="O2" s="67"/>
      <c r="P2" s="67"/>
      <c r="R2" s="66"/>
      <c r="S2" s="66"/>
      <c r="T2" s="66"/>
      <c r="U2" s="66"/>
      <c r="V2" s="66"/>
      <c r="W2" s="66"/>
      <c r="X2" s="66"/>
      <c r="Y2" s="66"/>
    </row>
    <row r="3" spans="1:25" ht="16.5" customHeight="1" x14ac:dyDescent="0.2">
      <c r="A3" s="159" t="str">
        <f>+Topline!A3</f>
        <v>PERIOD ENDING 04/20/2014 VS YAGO</v>
      </c>
      <c r="B3" s="159"/>
      <c r="C3" s="159"/>
      <c r="D3" s="159"/>
      <c r="E3" s="159"/>
      <c r="F3" s="159"/>
      <c r="G3" s="159"/>
      <c r="H3" s="159"/>
      <c r="I3" s="159"/>
      <c r="J3" s="159"/>
      <c r="K3" s="159"/>
      <c r="L3" s="159"/>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60" t="s">
        <v>13</v>
      </c>
      <c r="F5" s="160"/>
      <c r="G5" s="161" t="s">
        <v>14</v>
      </c>
      <c r="H5" s="162"/>
      <c r="I5" s="163" t="s">
        <v>15</v>
      </c>
      <c r="J5" s="164"/>
      <c r="K5" s="165" t="s">
        <v>16</v>
      </c>
      <c r="L5" s="165"/>
      <c r="R5" s="66"/>
      <c r="S5" s="66"/>
      <c r="T5" s="66"/>
      <c r="U5" s="66"/>
      <c r="V5" s="66"/>
      <c r="W5" s="66"/>
      <c r="X5" s="66"/>
      <c r="Y5" s="66"/>
    </row>
    <row r="6" spans="1:25" s="52" customFormat="1" x14ac:dyDescent="0.2">
      <c r="A6" s="71" t="s">
        <v>99</v>
      </c>
      <c r="B6" s="71" t="s">
        <v>100</v>
      </c>
      <c r="C6" s="71" t="s">
        <v>101</v>
      </c>
      <c r="D6" s="71" t="s">
        <v>102</v>
      </c>
      <c r="E6" s="72" t="s">
        <v>17</v>
      </c>
      <c r="F6" s="73" t="s">
        <v>157</v>
      </c>
      <c r="G6" s="74" t="s">
        <v>17</v>
      </c>
      <c r="H6" s="73" t="s">
        <v>157</v>
      </c>
      <c r="I6" s="74" t="s">
        <v>17</v>
      </c>
      <c r="J6" s="73" t="s">
        <v>157</v>
      </c>
      <c r="K6" s="72" t="s">
        <v>17</v>
      </c>
      <c r="L6" s="73" t="s">
        <v>157</v>
      </c>
    </row>
    <row r="7" spans="1:25" x14ac:dyDescent="0.2">
      <c r="A7" s="103" t="s">
        <v>67</v>
      </c>
      <c r="B7" s="103" t="s">
        <v>21</v>
      </c>
      <c r="C7" s="104" t="s">
        <v>0</v>
      </c>
      <c r="D7" s="104" t="s">
        <v>271</v>
      </c>
      <c r="E7" s="105">
        <f>+IF(ISNUMBER(DATA!I7),DATA!I7,"n/a")</f>
        <v>23692832.579999998</v>
      </c>
      <c r="F7" s="106">
        <f>+IF(ISNUMBER(DATA!W7),DATA!W7,"n/a")</f>
        <v>0.11248956469033139</v>
      </c>
      <c r="G7" s="105">
        <f>+IF(ISNUMBER(DATA!M7),DATA!M7,"n/a")</f>
        <v>71567975.790000007</v>
      </c>
      <c r="H7" s="106">
        <f>+IF(ISNUMBER(DATA!X7),DATA!X7,"n/a")</f>
        <v>6.2513620484483598E-2</v>
      </c>
      <c r="I7" s="105">
        <f>+IF(ISNUMBER(DATA!Q7),DATA!Q7,"n/a")</f>
        <v>135903231.13</v>
      </c>
      <c r="J7" s="106">
        <f>+IF(ISNUMBER(DATA!Y7),DATA!Y7,"n/a")</f>
        <v>4.1567067785132243E-2</v>
      </c>
      <c r="K7" s="105">
        <f>+IF(ISNUMBER(DATA!U7),DATA!U7,"n/a")</f>
        <v>282724511.93000001</v>
      </c>
      <c r="L7" s="106">
        <f>+IF(ISNUMBER(DATA!Z7),DATA!Z7,"n/a")</f>
        <v>5.3505544872812935E-2</v>
      </c>
      <c r="R7" s="66"/>
      <c r="S7" s="66"/>
      <c r="T7" s="66"/>
      <c r="U7" s="66"/>
      <c r="V7" s="66"/>
      <c r="W7" s="66"/>
      <c r="X7" s="66"/>
      <c r="Y7" s="66"/>
    </row>
    <row r="8" spans="1:25" x14ac:dyDescent="0.2">
      <c r="A8" s="103" t="s">
        <v>67</v>
      </c>
      <c r="B8" s="103" t="s">
        <v>21</v>
      </c>
      <c r="C8" s="104" t="s">
        <v>0</v>
      </c>
      <c r="D8" s="104" t="s">
        <v>272</v>
      </c>
      <c r="E8" s="105">
        <f>+IF(ISNUMBER(DATA!I8),DATA!I8,"n/a")</f>
        <v>76459071.769999996</v>
      </c>
      <c r="F8" s="106">
        <f>+IF(ISNUMBER(DATA!W8),DATA!W8,"n/a")</f>
        <v>6.0740295780162427E-2</v>
      </c>
      <c r="G8" s="105">
        <f>+IF(ISNUMBER(DATA!M8),DATA!M8,"n/a")</f>
        <v>245721188.94</v>
      </c>
      <c r="H8" s="106">
        <f>+IF(ISNUMBER(DATA!X8),DATA!X8,"n/a")</f>
        <v>7.5129773573836753E-2</v>
      </c>
      <c r="I8" s="105">
        <f>+IF(ISNUMBER(DATA!Q8),DATA!Q8,"n/a")</f>
        <v>466486135.41000003</v>
      </c>
      <c r="J8" s="106">
        <f>+IF(ISNUMBER(DATA!Y8),DATA!Y8,"n/a")</f>
        <v>5.7123439134654883E-2</v>
      </c>
      <c r="K8" s="105">
        <f>+IF(ISNUMBER(DATA!U8),DATA!U8,"n/a")</f>
        <v>949191884.13</v>
      </c>
      <c r="L8" s="106">
        <f>+IF(ISNUMBER(DATA!Z8),DATA!Z8,"n/a")</f>
        <v>5.6797909684003452E-2</v>
      </c>
      <c r="R8" s="66"/>
      <c r="S8" s="66"/>
      <c r="T8" s="66"/>
      <c r="U8" s="66"/>
      <c r="V8" s="66"/>
      <c r="W8" s="66"/>
      <c r="X8" s="66"/>
      <c r="Y8" s="66"/>
    </row>
    <row r="9" spans="1:25" x14ac:dyDescent="0.2">
      <c r="A9" s="103" t="s">
        <v>67</v>
      </c>
      <c r="B9" s="103" t="s">
        <v>21</v>
      </c>
      <c r="C9" s="104" t="s">
        <v>0</v>
      </c>
      <c r="D9" s="104" t="s">
        <v>273</v>
      </c>
      <c r="E9" s="105">
        <f>+IF(ISNUMBER(DATA!I9),DATA!I9,"n/a")</f>
        <v>145460428.38</v>
      </c>
      <c r="F9" s="106">
        <f>+IF(ISNUMBER(DATA!W9),DATA!W9,"n/a")</f>
        <v>3.4735570674576839E-2</v>
      </c>
      <c r="G9" s="105">
        <f>+IF(ISNUMBER(DATA!M9),DATA!M9,"n/a")</f>
        <v>460353929.88999999</v>
      </c>
      <c r="H9" s="106">
        <f>+IF(ISNUMBER(DATA!X9),DATA!X9,"n/a")</f>
        <v>3.9089517054869793E-2</v>
      </c>
      <c r="I9" s="105">
        <f>+IF(ISNUMBER(DATA!Q9),DATA!Q9,"n/a")</f>
        <v>893561421.11000001</v>
      </c>
      <c r="J9" s="106">
        <f>+IF(ISNUMBER(DATA!Y9),DATA!Y9,"n/a")</f>
        <v>4.424663858246615E-2</v>
      </c>
      <c r="K9" s="105">
        <f>+IF(ISNUMBER(DATA!U9),DATA!U9,"n/a")</f>
        <v>1838008551.9200001</v>
      </c>
      <c r="L9" s="106">
        <f>+IF(ISNUMBER(DATA!Z9),DATA!Z9,"n/a")</f>
        <v>5.5531039912836588E-2</v>
      </c>
      <c r="R9" s="66"/>
      <c r="S9" s="66"/>
      <c r="T9" s="66"/>
      <c r="U9" s="66"/>
      <c r="V9" s="66"/>
      <c r="W9" s="66"/>
      <c r="X9" s="66"/>
      <c r="Y9" s="66"/>
    </row>
    <row r="10" spans="1:25" x14ac:dyDescent="0.2">
      <c r="A10" s="103" t="s">
        <v>67</v>
      </c>
      <c r="B10" s="103" t="s">
        <v>21</v>
      </c>
      <c r="C10" s="104" t="s">
        <v>0</v>
      </c>
      <c r="D10" s="104" t="s">
        <v>274</v>
      </c>
      <c r="E10" s="105">
        <f>+IF(ISNUMBER(DATA!I10),DATA!I10,"n/a")</f>
        <v>53612003.130000003</v>
      </c>
      <c r="F10" s="106">
        <f>+IF(ISNUMBER(DATA!W10),DATA!W10,"n/a")</f>
        <v>3.0961294065033083E-2</v>
      </c>
      <c r="G10" s="105">
        <f>+IF(ISNUMBER(DATA!M10),DATA!M10,"n/a")</f>
        <v>168610291.19</v>
      </c>
      <c r="H10" s="106">
        <f>+IF(ISNUMBER(DATA!X10),DATA!X10,"n/a")</f>
        <v>3.9101121113320772E-2</v>
      </c>
      <c r="I10" s="105">
        <f>+IF(ISNUMBER(DATA!Q10),DATA!Q10,"n/a")</f>
        <v>316182945.67000002</v>
      </c>
      <c r="J10" s="106">
        <f>+IF(ISNUMBER(DATA!Y10),DATA!Y10,"n/a")</f>
        <v>4.2493058610971503E-2</v>
      </c>
      <c r="K10" s="105">
        <f>+IF(ISNUMBER(DATA!U10),DATA!U10,"n/a")</f>
        <v>650489051.14999998</v>
      </c>
      <c r="L10" s="106">
        <f>+IF(ISNUMBER(DATA!Z10),DATA!Z10,"n/a")</f>
        <v>5.4328398535342097E-2</v>
      </c>
      <c r="R10" s="66"/>
      <c r="S10" s="66"/>
      <c r="T10" s="66"/>
      <c r="U10" s="66"/>
      <c r="V10" s="66"/>
      <c r="W10" s="66"/>
      <c r="X10" s="66"/>
      <c r="Y10" s="66"/>
    </row>
    <row r="11" spans="1:25" x14ac:dyDescent="0.2">
      <c r="A11" s="103" t="s">
        <v>67</v>
      </c>
      <c r="B11" s="103" t="s">
        <v>21</v>
      </c>
      <c r="C11" s="104" t="s">
        <v>0</v>
      </c>
      <c r="D11" s="104" t="s">
        <v>275</v>
      </c>
      <c r="E11" s="105">
        <f>+IF(ISNUMBER(DATA!I11),DATA!I11,"n/a")</f>
        <v>111918256.98999999</v>
      </c>
      <c r="F11" s="106">
        <f>+IF(ISNUMBER(DATA!W11),DATA!W11,"n/a")</f>
        <v>8.0347585649652581E-2</v>
      </c>
      <c r="G11" s="105">
        <f>+IF(ISNUMBER(DATA!M11),DATA!M11,"n/a")</f>
        <v>348775497.06999999</v>
      </c>
      <c r="H11" s="106">
        <f>+IF(ISNUMBER(DATA!X11),DATA!X11,"n/a")</f>
        <v>5.678049203091938E-2</v>
      </c>
      <c r="I11" s="105">
        <f>+IF(ISNUMBER(DATA!Q11),DATA!Q11,"n/a")</f>
        <v>672783432.88</v>
      </c>
      <c r="J11" s="106">
        <f>+IF(ISNUMBER(DATA!Y11),DATA!Y11,"n/a")</f>
        <v>5.7051697475986193E-2</v>
      </c>
      <c r="K11" s="105">
        <f>+IF(ISNUMBER(DATA!U11),DATA!U11,"n/a")</f>
        <v>1391810156.77</v>
      </c>
      <c r="L11" s="106">
        <f>+IF(ISNUMBER(DATA!Z11),DATA!Z11,"n/a")</f>
        <v>6.8465713189393415E-2</v>
      </c>
      <c r="R11" s="66"/>
      <c r="S11" s="66"/>
      <c r="T11" s="66"/>
      <c r="U11" s="66"/>
      <c r="V11" s="66"/>
      <c r="W11" s="66"/>
      <c r="X11" s="66"/>
      <c r="Y11" s="66"/>
    </row>
    <row r="12" spans="1:25" x14ac:dyDescent="0.2">
      <c r="A12" s="103" t="s">
        <v>67</v>
      </c>
      <c r="B12" s="103" t="s">
        <v>21</v>
      </c>
      <c r="C12" s="104" t="s">
        <v>0</v>
      </c>
      <c r="D12" s="104" t="s">
        <v>276</v>
      </c>
      <c r="E12" s="105">
        <f>+IF(ISNUMBER(DATA!I12),DATA!I12,"n/a")</f>
        <v>45262754.009999998</v>
      </c>
      <c r="F12" s="106">
        <f>+IF(ISNUMBER(DATA!W12),DATA!W12,"n/a")</f>
        <v>5.2920506573218576E-2</v>
      </c>
      <c r="G12" s="105">
        <f>+IF(ISNUMBER(DATA!M12),DATA!M12,"n/a")</f>
        <v>140256143.66999999</v>
      </c>
      <c r="H12" s="106">
        <f>+IF(ISNUMBER(DATA!X12),DATA!X12,"n/a")</f>
        <v>4.3747347979742883E-2</v>
      </c>
      <c r="I12" s="105">
        <f>+IF(ISNUMBER(DATA!Q12),DATA!Q12,"n/a")</f>
        <v>267662256.86000001</v>
      </c>
      <c r="J12" s="106">
        <f>+IF(ISNUMBER(DATA!Y12),DATA!Y12,"n/a")</f>
        <v>3.864362307562174E-2</v>
      </c>
      <c r="K12" s="105">
        <f>+IF(ISNUMBER(DATA!U12),DATA!U12,"n/a")</f>
        <v>550499487.03999996</v>
      </c>
      <c r="L12" s="106">
        <f>+IF(ISNUMBER(DATA!Z12),DATA!Z12,"n/a")</f>
        <v>4.4452139833317736E-2</v>
      </c>
      <c r="R12" s="66"/>
      <c r="S12" s="66"/>
      <c r="T12" s="66"/>
      <c r="U12" s="66"/>
      <c r="V12" s="66"/>
      <c r="W12" s="66"/>
      <c r="X12" s="66"/>
      <c r="Y12" s="66"/>
    </row>
    <row r="13" spans="1:25" x14ac:dyDescent="0.2">
      <c r="A13" s="103" t="s">
        <v>67</v>
      </c>
      <c r="B13" s="103" t="s">
        <v>21</v>
      </c>
      <c r="C13" s="104" t="s">
        <v>0</v>
      </c>
      <c r="D13" s="104" t="s">
        <v>277</v>
      </c>
      <c r="E13" s="105">
        <f>+IF(ISNUMBER(DATA!I13),DATA!I13,"n/a")</f>
        <v>37830770.719999999</v>
      </c>
      <c r="F13" s="106">
        <f>+IF(ISNUMBER(DATA!W13),DATA!W13,"n/a")</f>
        <v>0.11230079389714698</v>
      </c>
      <c r="G13" s="105">
        <f>+IF(ISNUMBER(DATA!M13),DATA!M13,"n/a")</f>
        <v>119773851.09</v>
      </c>
      <c r="H13" s="106">
        <f>+IF(ISNUMBER(DATA!X13),DATA!X13,"n/a")</f>
        <v>0.10820612533798335</v>
      </c>
      <c r="I13" s="105">
        <f>+IF(ISNUMBER(DATA!Q13),DATA!Q13,"n/a")</f>
        <v>225805009.53</v>
      </c>
      <c r="J13" s="106">
        <f>+IF(ISNUMBER(DATA!Y13),DATA!Y13,"n/a")</f>
        <v>0.10042366819188277</v>
      </c>
      <c r="K13" s="105">
        <f>+IF(ISNUMBER(DATA!U13),DATA!U13,"n/a")</f>
        <v>448934480.52999997</v>
      </c>
      <c r="L13" s="106">
        <f>+IF(ISNUMBER(DATA!Z13),DATA!Z13,"n/a")</f>
        <v>7.8356546717548173E-2</v>
      </c>
      <c r="R13" s="66"/>
      <c r="S13" s="66"/>
      <c r="T13" s="66"/>
      <c r="U13" s="66"/>
      <c r="V13" s="66"/>
      <c r="W13" s="66"/>
      <c r="X13" s="66"/>
      <c r="Y13" s="66"/>
    </row>
    <row r="14" spans="1:25" x14ac:dyDescent="0.2">
      <c r="A14" s="103" t="s">
        <v>67</v>
      </c>
      <c r="B14" s="103" t="s">
        <v>21</v>
      </c>
      <c r="C14" s="104" t="s">
        <v>0</v>
      </c>
      <c r="D14" s="104" t="s">
        <v>278</v>
      </c>
      <c r="E14" s="105">
        <f>+IF(ISNUMBER(DATA!I14),DATA!I14,"n/a")</f>
        <v>113518095.48</v>
      </c>
      <c r="F14" s="106">
        <f>+IF(ISNUMBER(DATA!W14),DATA!W14,"n/a")</f>
        <v>0.14451965329711269</v>
      </c>
      <c r="G14" s="105">
        <f>+IF(ISNUMBER(DATA!M14),DATA!M14,"n/a")</f>
        <v>358446449.00999999</v>
      </c>
      <c r="H14" s="106">
        <f>+IF(ISNUMBER(DATA!X14),DATA!X14,"n/a")</f>
        <v>0.13534983859162961</v>
      </c>
      <c r="I14" s="105">
        <f>+IF(ISNUMBER(DATA!Q14),DATA!Q14,"n/a")</f>
        <v>680078402.15999997</v>
      </c>
      <c r="J14" s="106">
        <f>+IF(ISNUMBER(DATA!Y14),DATA!Y14,"n/a")</f>
        <v>0.10539949722178708</v>
      </c>
      <c r="K14" s="105">
        <f>+IF(ISNUMBER(DATA!U14),DATA!U14,"n/a")</f>
        <v>1376590911.4300001</v>
      </c>
      <c r="L14" s="106">
        <f>+IF(ISNUMBER(DATA!Z14),DATA!Z14,"n/a")</f>
        <v>9.8474831476857622E-2</v>
      </c>
      <c r="R14" s="66"/>
      <c r="S14" s="66"/>
      <c r="T14" s="66"/>
      <c r="U14" s="66"/>
      <c r="V14" s="66"/>
      <c r="W14" s="66"/>
      <c r="X14" s="66"/>
      <c r="Y14" s="66"/>
    </row>
    <row r="15" spans="1:25" x14ac:dyDescent="0.2">
      <c r="A15" s="103" t="s">
        <v>67</v>
      </c>
      <c r="B15" s="103" t="s">
        <v>21</v>
      </c>
      <c r="C15" s="104" t="s">
        <v>0</v>
      </c>
      <c r="D15" s="104" t="s">
        <v>279</v>
      </c>
      <c r="E15" s="105">
        <f>+IF(ISNUMBER(DATA!I15),DATA!I15,"n/a")</f>
        <v>44465119.770000003</v>
      </c>
      <c r="F15" s="106">
        <f>+IF(ISNUMBER(DATA!W15),DATA!W15,"n/a")</f>
        <v>0.11333972150662962</v>
      </c>
      <c r="G15" s="105">
        <f>+IF(ISNUMBER(DATA!M15),DATA!M15,"n/a")</f>
        <v>136145365.25999999</v>
      </c>
      <c r="H15" s="106">
        <f>+IF(ISNUMBER(DATA!X15),DATA!X15,"n/a")</f>
        <v>8.4459267143057987E-2</v>
      </c>
      <c r="I15" s="105">
        <f>+IF(ISNUMBER(DATA!Q15),DATA!Q15,"n/a")</f>
        <v>263443299.55000001</v>
      </c>
      <c r="J15" s="106">
        <f>+IF(ISNUMBER(DATA!Y15),DATA!Y15,"n/a")</f>
        <v>6.9837782635168349E-2</v>
      </c>
      <c r="K15" s="105">
        <f>+IF(ISNUMBER(DATA!U15),DATA!U15,"n/a")</f>
        <v>544099187.46000004</v>
      </c>
      <c r="L15" s="106">
        <f>+IF(ISNUMBER(DATA!Z15),DATA!Z15,"n/a")</f>
        <v>6.5657630604667658E-2</v>
      </c>
      <c r="R15" s="66"/>
      <c r="S15" s="66"/>
      <c r="T15" s="66"/>
      <c r="U15" s="66"/>
      <c r="V15" s="66"/>
      <c r="W15" s="66"/>
      <c r="X15" s="66"/>
      <c r="Y15" s="66"/>
    </row>
    <row r="16" spans="1:25" x14ac:dyDescent="0.2">
      <c r="A16" s="103" t="s">
        <v>67</v>
      </c>
      <c r="B16" s="103" t="s">
        <v>21</v>
      </c>
      <c r="C16" s="104" t="s">
        <v>0</v>
      </c>
      <c r="D16" s="104" t="s">
        <v>280</v>
      </c>
      <c r="E16" s="105">
        <f>+IF(ISNUMBER(DATA!I16),DATA!I16,"n/a")</f>
        <v>25220538.27</v>
      </c>
      <c r="F16" s="106">
        <f>+IF(ISNUMBER(DATA!W16),DATA!W16,"n/a")</f>
        <v>7.1767962877531052E-2</v>
      </c>
      <c r="G16" s="105">
        <f>+IF(ISNUMBER(DATA!M16),DATA!M16,"n/a")</f>
        <v>78174298.700000003</v>
      </c>
      <c r="H16" s="106">
        <f>+IF(ISNUMBER(DATA!X16),DATA!X16,"n/a")</f>
        <v>6.9684278281441983E-2</v>
      </c>
      <c r="I16" s="105">
        <f>+IF(ISNUMBER(DATA!Q16),DATA!Q16,"n/a")</f>
        <v>155104474.97</v>
      </c>
      <c r="J16" s="106">
        <f>+IF(ISNUMBER(DATA!Y16),DATA!Y16,"n/a")</f>
        <v>6.3877082054134143E-2</v>
      </c>
      <c r="K16" s="105">
        <f>+IF(ISNUMBER(DATA!U16),DATA!U16,"n/a")</f>
        <v>316276028.83999997</v>
      </c>
      <c r="L16" s="106">
        <f>+IF(ISNUMBER(DATA!Z16),DATA!Z16,"n/a")</f>
        <v>5.3482366303577472E-2</v>
      </c>
      <c r="R16" s="66"/>
      <c r="S16" s="66"/>
      <c r="T16" s="66"/>
      <c r="U16" s="66"/>
      <c r="V16" s="66"/>
      <c r="W16" s="66"/>
      <c r="X16" s="66"/>
      <c r="Y16" s="66"/>
    </row>
    <row r="17" spans="1:25" x14ac:dyDescent="0.2">
      <c r="A17" s="103" t="s">
        <v>67</v>
      </c>
      <c r="B17" s="103" t="s">
        <v>21</v>
      </c>
      <c r="C17" s="104" t="s">
        <v>0</v>
      </c>
      <c r="D17" s="104" t="s">
        <v>281</v>
      </c>
      <c r="E17" s="105">
        <f>+IF(ISNUMBER(DATA!I17),DATA!I17,"n/a")</f>
        <v>30714866.93</v>
      </c>
      <c r="F17" s="106">
        <f>+IF(ISNUMBER(DATA!W17),DATA!W17,"n/a")</f>
        <v>5.3108375760247253E-2</v>
      </c>
      <c r="G17" s="105">
        <f>+IF(ISNUMBER(DATA!M17),DATA!M17,"n/a")</f>
        <v>94929063.019999996</v>
      </c>
      <c r="H17" s="106">
        <f>+IF(ISNUMBER(DATA!X17),DATA!X17,"n/a")</f>
        <v>2.3929014371266235E-2</v>
      </c>
      <c r="I17" s="105">
        <f>+IF(ISNUMBER(DATA!Q17),DATA!Q17,"n/a")</f>
        <v>182921400.88999999</v>
      </c>
      <c r="J17" s="106">
        <f>+IF(ISNUMBER(DATA!Y17),DATA!Y17,"n/a")</f>
        <v>2.9272312921401922E-2</v>
      </c>
      <c r="K17" s="105">
        <f>+IF(ISNUMBER(DATA!U17),DATA!U17,"n/a")</f>
        <v>377514413.14999998</v>
      </c>
      <c r="L17" s="106">
        <f>+IF(ISNUMBER(DATA!Z17),DATA!Z17,"n/a")</f>
        <v>4.0685866024697231E-2</v>
      </c>
      <c r="R17" s="66"/>
      <c r="S17" s="66"/>
      <c r="T17" s="66"/>
      <c r="U17" s="66"/>
      <c r="V17" s="66"/>
      <c r="W17" s="66"/>
      <c r="X17" s="66"/>
      <c r="Y17" s="66"/>
    </row>
    <row r="18" spans="1:25" x14ac:dyDescent="0.2">
      <c r="A18" s="103" t="s">
        <v>67</v>
      </c>
      <c r="B18" s="103" t="s">
        <v>21</v>
      </c>
      <c r="C18" s="104" t="s">
        <v>0</v>
      </c>
      <c r="D18" s="104" t="s">
        <v>282</v>
      </c>
      <c r="E18" s="105">
        <f>+IF(ISNUMBER(DATA!I18),DATA!I18,"n/a")</f>
        <v>95029549.879999995</v>
      </c>
      <c r="F18" s="106">
        <f>+IF(ISNUMBER(DATA!W18),DATA!W18,"n/a")</f>
        <v>4.7198397979112239E-2</v>
      </c>
      <c r="G18" s="105">
        <f>+IF(ISNUMBER(DATA!M18),DATA!M18,"n/a")</f>
        <v>296845286.37</v>
      </c>
      <c r="H18" s="106">
        <f>+IF(ISNUMBER(DATA!X18),DATA!X18,"n/a")</f>
        <v>4.3278744248475165E-2</v>
      </c>
      <c r="I18" s="105">
        <f>+IF(ISNUMBER(DATA!Q18),DATA!Q18,"n/a")</f>
        <v>575678945.95000005</v>
      </c>
      <c r="J18" s="106">
        <f>+IF(ISNUMBER(DATA!Y18),DATA!Y18,"n/a")</f>
        <v>5.2144517351009001E-2</v>
      </c>
      <c r="K18" s="105">
        <f>+IF(ISNUMBER(DATA!U18),DATA!U18,"n/a")</f>
        <v>1181097043.0999999</v>
      </c>
      <c r="L18" s="106">
        <f>+IF(ISNUMBER(DATA!Z18),DATA!Z18,"n/a")</f>
        <v>5.8899105261611011E-2</v>
      </c>
      <c r="R18" s="66"/>
      <c r="S18" s="66"/>
      <c r="T18" s="66"/>
      <c r="U18" s="66"/>
      <c r="V18" s="66"/>
      <c r="W18" s="66"/>
      <c r="X18" s="66"/>
      <c r="Y18" s="66"/>
    </row>
    <row r="19" spans="1:25" x14ac:dyDescent="0.2">
      <c r="A19" s="103" t="s">
        <v>67</v>
      </c>
      <c r="B19" s="103" t="s">
        <v>21</v>
      </c>
      <c r="C19" s="104" t="s">
        <v>0</v>
      </c>
      <c r="D19" s="104" t="s">
        <v>283</v>
      </c>
      <c r="E19" s="105">
        <f>+IF(ISNUMBER(DATA!I19),DATA!I19,"n/a")</f>
        <v>70507576.519999996</v>
      </c>
      <c r="F19" s="106">
        <f>+IF(ISNUMBER(DATA!W19),DATA!W19,"n/a")</f>
        <v>8.5489903981861737E-2</v>
      </c>
      <c r="G19" s="105">
        <f>+IF(ISNUMBER(DATA!M19),DATA!M19,"n/a")</f>
        <v>216735529.28999999</v>
      </c>
      <c r="H19" s="106">
        <f>+IF(ISNUMBER(DATA!X19),DATA!X19,"n/a")</f>
        <v>5.597753972406061E-2</v>
      </c>
      <c r="I19" s="105">
        <f>+IF(ISNUMBER(DATA!Q19),DATA!Q19,"n/a")</f>
        <v>421703042.08999997</v>
      </c>
      <c r="J19" s="106">
        <f>+IF(ISNUMBER(DATA!Y19),DATA!Y19,"n/a")</f>
        <v>6.5420706710420828E-2</v>
      </c>
      <c r="K19" s="105">
        <f>+IF(ISNUMBER(DATA!U19),DATA!U19,"n/a")</f>
        <v>877443365.98000002</v>
      </c>
      <c r="L19" s="106">
        <f>+IF(ISNUMBER(DATA!Z19),DATA!Z19,"n/a")</f>
        <v>7.1437271212096601E-2</v>
      </c>
      <c r="R19" s="66"/>
      <c r="S19" s="66"/>
      <c r="T19" s="66"/>
      <c r="U19" s="66"/>
      <c r="V19" s="66"/>
      <c r="W19" s="66"/>
      <c r="X19" s="66"/>
      <c r="Y19" s="66"/>
    </row>
    <row r="20" spans="1:25" x14ac:dyDescent="0.2">
      <c r="A20" s="103" t="s">
        <v>67</v>
      </c>
      <c r="B20" s="103" t="s">
        <v>21</v>
      </c>
      <c r="C20" s="104" t="s">
        <v>0</v>
      </c>
      <c r="D20" s="104" t="s">
        <v>284</v>
      </c>
      <c r="E20" s="105">
        <f>+IF(ISNUMBER(DATA!I20),DATA!I20,"n/a")</f>
        <v>69605291.079999998</v>
      </c>
      <c r="F20" s="106">
        <f>+IF(ISNUMBER(DATA!W20),DATA!W20,"n/a")</f>
        <v>0.10506278100616506</v>
      </c>
      <c r="G20" s="105">
        <f>+IF(ISNUMBER(DATA!M20),DATA!M20,"n/a")</f>
        <v>214410373.58000001</v>
      </c>
      <c r="H20" s="106">
        <f>+IF(ISNUMBER(DATA!X20),DATA!X20,"n/a")</f>
        <v>6.7255507612538304E-2</v>
      </c>
      <c r="I20" s="105">
        <f>+IF(ISNUMBER(DATA!Q20),DATA!Q20,"n/a")</f>
        <v>411611378.70999998</v>
      </c>
      <c r="J20" s="106">
        <f>+IF(ISNUMBER(DATA!Y20),DATA!Y20,"n/a")</f>
        <v>5.3903603125344125E-2</v>
      </c>
      <c r="K20" s="105">
        <f>+IF(ISNUMBER(DATA!U20),DATA!U20,"n/a")</f>
        <v>846508344.50999999</v>
      </c>
      <c r="L20" s="106">
        <f>+IF(ISNUMBER(DATA!Z20),DATA!Z20,"n/a")</f>
        <v>5.0165402498332984E-2</v>
      </c>
      <c r="R20" s="66"/>
      <c r="S20" s="66"/>
      <c r="T20" s="66"/>
      <c r="U20" s="66"/>
      <c r="V20" s="66"/>
      <c r="W20" s="66"/>
      <c r="X20" s="66"/>
      <c r="Y20" s="66"/>
    </row>
    <row r="21" spans="1:25" x14ac:dyDescent="0.2">
      <c r="A21" s="103" t="s">
        <v>67</v>
      </c>
      <c r="B21" s="103" t="s">
        <v>21</v>
      </c>
      <c r="C21" s="104" t="s">
        <v>0</v>
      </c>
      <c r="D21" s="104" t="s">
        <v>285</v>
      </c>
      <c r="E21" s="105">
        <f>+IF(ISNUMBER(DATA!I21),DATA!I21,"n/a")</f>
        <v>30800223.07</v>
      </c>
      <c r="F21" s="106">
        <f>+IF(ISNUMBER(DATA!W21),DATA!W21,"n/a")</f>
        <v>6.0199496872754575E-2</v>
      </c>
      <c r="G21" s="105">
        <f>+IF(ISNUMBER(DATA!M21),DATA!M21,"n/a")</f>
        <v>94429638.390000001</v>
      </c>
      <c r="H21" s="106">
        <f>+IF(ISNUMBER(DATA!X21),DATA!X21,"n/a")</f>
        <v>4.4067805205433699E-2</v>
      </c>
      <c r="I21" s="105">
        <f>+IF(ISNUMBER(DATA!Q21),DATA!Q21,"n/a")</f>
        <v>182449145.50999999</v>
      </c>
      <c r="J21" s="106">
        <f>+IF(ISNUMBER(DATA!Y21),DATA!Y21,"n/a")</f>
        <v>4.2835528153003441E-2</v>
      </c>
      <c r="K21" s="105">
        <f>+IF(ISNUMBER(DATA!U21),DATA!U21,"n/a")</f>
        <v>379581953.91000003</v>
      </c>
      <c r="L21" s="106">
        <f>+IF(ISNUMBER(DATA!Z21),DATA!Z21,"n/a")</f>
        <v>5.2825527681712718E-2</v>
      </c>
      <c r="R21" s="66"/>
      <c r="S21" s="66"/>
      <c r="T21" s="66"/>
      <c r="U21" s="66"/>
      <c r="V21" s="66"/>
      <c r="W21" s="66"/>
      <c r="X21" s="66"/>
      <c r="Y21" s="66"/>
    </row>
    <row r="22" spans="1:25" x14ac:dyDescent="0.2">
      <c r="A22" s="103" t="s">
        <v>67</v>
      </c>
      <c r="B22" s="103" t="s">
        <v>21</v>
      </c>
      <c r="C22" s="104" t="s">
        <v>0</v>
      </c>
      <c r="D22" s="104" t="s">
        <v>286</v>
      </c>
      <c r="E22" s="105">
        <f>+IF(ISNUMBER(DATA!I22),DATA!I22,"n/a")</f>
        <v>69690809.659999996</v>
      </c>
      <c r="F22" s="106">
        <f>+IF(ISNUMBER(DATA!W22),DATA!W22,"n/a")</f>
        <v>6.0538877429024494E-2</v>
      </c>
      <c r="G22" s="105">
        <f>+IF(ISNUMBER(DATA!M22),DATA!M22,"n/a")</f>
        <v>214522414.90000001</v>
      </c>
      <c r="H22" s="106">
        <f>+IF(ISNUMBER(DATA!X22),DATA!X22,"n/a")</f>
        <v>4.0033178197524576E-2</v>
      </c>
      <c r="I22" s="105">
        <f>+IF(ISNUMBER(DATA!Q22),DATA!Q22,"n/a")</f>
        <v>412913562.69999999</v>
      </c>
      <c r="J22" s="106">
        <f>+IF(ISNUMBER(DATA!Y22),DATA!Y22,"n/a")</f>
        <v>3.8705107038816765E-2</v>
      </c>
      <c r="K22" s="105">
        <f>+IF(ISNUMBER(DATA!U22),DATA!U22,"n/a")</f>
        <v>849294930.84000003</v>
      </c>
      <c r="L22" s="106">
        <f>+IF(ISNUMBER(DATA!Z22),DATA!Z22,"n/a")</f>
        <v>5.2622955182841519E-2</v>
      </c>
      <c r="R22" s="66"/>
      <c r="S22" s="66"/>
      <c r="T22" s="66"/>
      <c r="U22" s="66"/>
      <c r="V22" s="66"/>
      <c r="W22" s="66"/>
      <c r="X22" s="66"/>
      <c r="Y22" s="66"/>
    </row>
    <row r="23" spans="1:25" x14ac:dyDescent="0.2">
      <c r="A23" s="103" t="s">
        <v>67</v>
      </c>
      <c r="B23" s="103" t="s">
        <v>21</v>
      </c>
      <c r="C23" s="104" t="s">
        <v>0</v>
      </c>
      <c r="D23" s="104" t="s">
        <v>287</v>
      </c>
      <c r="E23" s="105">
        <f>+IF(ISNUMBER(DATA!I23),DATA!I23,"n/a")</f>
        <v>68503323.870000005</v>
      </c>
      <c r="F23" s="106">
        <f>+IF(ISNUMBER(DATA!W23),DATA!W23,"n/a")</f>
        <v>3.7964396300075691E-2</v>
      </c>
      <c r="G23" s="105">
        <f>+IF(ISNUMBER(DATA!M23),DATA!M23,"n/a")</f>
        <v>215532020.18000001</v>
      </c>
      <c r="H23" s="106">
        <f>+IF(ISNUMBER(DATA!X23),DATA!X23,"n/a")</f>
        <v>3.242815894509217E-2</v>
      </c>
      <c r="I23" s="105">
        <f>+IF(ISNUMBER(DATA!Q23),DATA!Q23,"n/a")</f>
        <v>420122847.51999998</v>
      </c>
      <c r="J23" s="106">
        <f>+IF(ISNUMBER(DATA!Y23),DATA!Y23,"n/a")</f>
        <v>3.6244099226352175E-2</v>
      </c>
      <c r="K23" s="105">
        <f>+IF(ISNUMBER(DATA!U23),DATA!U23,"n/a")</f>
        <v>864565752.39999998</v>
      </c>
      <c r="L23" s="106">
        <f>+IF(ISNUMBER(DATA!Z23),DATA!Z23,"n/a")</f>
        <v>3.6998500171506479E-2</v>
      </c>
      <c r="R23" s="66"/>
      <c r="S23" s="66"/>
      <c r="T23" s="66"/>
      <c r="U23" s="66"/>
      <c r="V23" s="66"/>
      <c r="W23" s="66"/>
      <c r="X23" s="66"/>
      <c r="Y23" s="66"/>
    </row>
    <row r="24" spans="1:25" x14ac:dyDescent="0.2">
      <c r="A24" s="103" t="s">
        <v>67</v>
      </c>
      <c r="B24" s="103" t="s">
        <v>21</v>
      </c>
      <c r="C24" s="104" t="s">
        <v>0</v>
      </c>
      <c r="D24" s="104" t="s">
        <v>288</v>
      </c>
      <c r="E24" s="105">
        <f>+IF(ISNUMBER(DATA!I24),DATA!I24,"n/a")</f>
        <v>84382319.189999998</v>
      </c>
      <c r="F24" s="106">
        <f>+IF(ISNUMBER(DATA!W24),DATA!W24,"n/a")</f>
        <v>7.7880973765612482E-2</v>
      </c>
      <c r="G24" s="105">
        <f>+IF(ISNUMBER(DATA!M24),DATA!M24,"n/a")</f>
        <v>262991346.37</v>
      </c>
      <c r="H24" s="106">
        <f>+IF(ISNUMBER(DATA!X24),DATA!X24,"n/a")</f>
        <v>5.3507397093275198E-2</v>
      </c>
      <c r="I24" s="105">
        <f>+IF(ISNUMBER(DATA!Q24),DATA!Q24,"n/a")</f>
        <v>508229212.08999997</v>
      </c>
      <c r="J24" s="106">
        <f>+IF(ISNUMBER(DATA!Y24),DATA!Y24,"n/a")</f>
        <v>5.6117651774917079E-2</v>
      </c>
      <c r="K24" s="105">
        <f>+IF(ISNUMBER(DATA!U24),DATA!U24,"n/a")</f>
        <v>1033826823.7</v>
      </c>
      <c r="L24" s="106">
        <f>+IF(ISNUMBER(DATA!Z24),DATA!Z24,"n/a")</f>
        <v>5.2971945267373532E-2</v>
      </c>
      <c r="R24" s="66"/>
      <c r="S24" s="66"/>
      <c r="T24" s="66"/>
      <c r="U24" s="66"/>
      <c r="V24" s="66"/>
      <c r="W24" s="66"/>
      <c r="X24" s="66"/>
      <c r="Y24" s="66"/>
    </row>
    <row r="25" spans="1:25" x14ac:dyDescent="0.2">
      <c r="A25" s="103" t="s">
        <v>67</v>
      </c>
      <c r="B25" s="103" t="s">
        <v>21</v>
      </c>
      <c r="C25" s="104" t="s">
        <v>0</v>
      </c>
      <c r="D25" s="104" t="s">
        <v>289</v>
      </c>
      <c r="E25" s="105">
        <f>+IF(ISNUMBER(DATA!I25),DATA!I25,"n/a")</f>
        <v>32974722.829999998</v>
      </c>
      <c r="F25" s="106">
        <f>+IF(ISNUMBER(DATA!W25),DATA!W25,"n/a")</f>
        <v>8.3565634780251905E-2</v>
      </c>
      <c r="G25" s="105">
        <f>+IF(ISNUMBER(DATA!M25),DATA!M25,"n/a")</f>
        <v>102677583.70999999</v>
      </c>
      <c r="H25" s="106">
        <f>+IF(ISNUMBER(DATA!X25),DATA!X25,"n/a")</f>
        <v>4.9565487791218436E-2</v>
      </c>
      <c r="I25" s="105">
        <f>+IF(ISNUMBER(DATA!Q25),DATA!Q25,"n/a")</f>
        <v>196923059.52000001</v>
      </c>
      <c r="J25" s="106">
        <f>+IF(ISNUMBER(DATA!Y25),DATA!Y25,"n/a")</f>
        <v>5.1186825831757814E-2</v>
      </c>
      <c r="K25" s="105">
        <f>+IF(ISNUMBER(DATA!U25),DATA!U25,"n/a")</f>
        <v>403731143.47000003</v>
      </c>
      <c r="L25" s="106">
        <f>+IF(ISNUMBER(DATA!Z25),DATA!Z25,"n/a")</f>
        <v>4.6122237360861226E-2</v>
      </c>
      <c r="R25" s="66"/>
      <c r="S25" s="66"/>
      <c r="T25" s="66"/>
      <c r="U25" s="66"/>
      <c r="V25" s="66"/>
      <c r="W25" s="66"/>
      <c r="X25" s="66"/>
      <c r="Y25" s="66"/>
    </row>
    <row r="26" spans="1:25" x14ac:dyDescent="0.2">
      <c r="A26" s="103" t="s">
        <v>67</v>
      </c>
      <c r="B26" s="103" t="s">
        <v>21</v>
      </c>
      <c r="C26" s="104" t="s">
        <v>0</v>
      </c>
      <c r="D26" s="104" t="s">
        <v>290</v>
      </c>
      <c r="E26" s="105">
        <f>+IF(ISNUMBER(DATA!I26),DATA!I26,"n/a")</f>
        <v>31394589.5</v>
      </c>
      <c r="F26" s="106">
        <f>+IF(ISNUMBER(DATA!W26),DATA!W26,"n/a")</f>
        <v>5.3405227217819547E-2</v>
      </c>
      <c r="G26" s="105">
        <f>+IF(ISNUMBER(DATA!M26),DATA!M26,"n/a")</f>
        <v>99840253.170000002</v>
      </c>
      <c r="H26" s="106">
        <f>+IF(ISNUMBER(DATA!X26),DATA!X26,"n/a")</f>
        <v>6.5033819405531809E-2</v>
      </c>
      <c r="I26" s="105">
        <f>+IF(ISNUMBER(DATA!Q26),DATA!Q26,"n/a")</f>
        <v>187827835.94</v>
      </c>
      <c r="J26" s="106">
        <f>+IF(ISNUMBER(DATA!Y26),DATA!Y26,"n/a")</f>
        <v>6.374138374092618E-2</v>
      </c>
      <c r="K26" s="105">
        <f>+IF(ISNUMBER(DATA!U26),DATA!U26,"n/a")</f>
        <v>380157058.56999999</v>
      </c>
      <c r="L26" s="106">
        <f>+IF(ISNUMBER(DATA!Z26),DATA!Z26,"n/a")</f>
        <v>7.1792308880338773E-2</v>
      </c>
      <c r="R26" s="66"/>
      <c r="S26" s="66"/>
      <c r="T26" s="66"/>
      <c r="U26" s="66"/>
      <c r="V26" s="66"/>
      <c r="W26" s="66"/>
      <c r="X26" s="66"/>
      <c r="Y26" s="66"/>
    </row>
    <row r="27" spans="1:25" x14ac:dyDescent="0.2">
      <c r="A27" s="103" t="s">
        <v>67</v>
      </c>
      <c r="B27" s="103" t="s">
        <v>21</v>
      </c>
      <c r="C27" s="104" t="s">
        <v>0</v>
      </c>
      <c r="D27" s="104" t="s">
        <v>291</v>
      </c>
      <c r="E27" s="105">
        <f>+IF(ISNUMBER(DATA!I27),DATA!I27,"n/a")</f>
        <v>34569265.700000003</v>
      </c>
      <c r="F27" s="106">
        <f>+IF(ISNUMBER(DATA!W27),DATA!W27,"n/a")</f>
        <v>0.10586503513596433</v>
      </c>
      <c r="G27" s="105">
        <f>+IF(ISNUMBER(DATA!M27),DATA!M27,"n/a")</f>
        <v>108178945.29000001</v>
      </c>
      <c r="H27" s="106">
        <f>+IF(ISNUMBER(DATA!X27),DATA!X27,"n/a")</f>
        <v>8.9871281457870336E-2</v>
      </c>
      <c r="I27" s="105">
        <f>+IF(ISNUMBER(DATA!Q27),DATA!Q27,"n/a")</f>
        <v>211911037.02000001</v>
      </c>
      <c r="J27" s="106">
        <f>+IF(ISNUMBER(DATA!Y27),DATA!Y27,"n/a")</f>
        <v>8.68710072632531E-2</v>
      </c>
      <c r="K27" s="105">
        <f>+IF(ISNUMBER(DATA!U27),DATA!U27,"n/a")</f>
        <v>440795066.49000001</v>
      </c>
      <c r="L27" s="106">
        <f>+IF(ISNUMBER(DATA!Z27),DATA!Z27,"n/a")</f>
        <v>7.4088484640054242E-2</v>
      </c>
      <c r="R27" s="66"/>
      <c r="S27" s="66"/>
      <c r="T27" s="66"/>
      <c r="U27" s="66"/>
      <c r="V27" s="66"/>
      <c r="W27" s="66"/>
      <c r="X27" s="66"/>
      <c r="Y27" s="66"/>
    </row>
    <row r="28" spans="1:25" x14ac:dyDescent="0.2">
      <c r="A28" s="103" t="s">
        <v>67</v>
      </c>
      <c r="B28" s="103" t="s">
        <v>21</v>
      </c>
      <c r="C28" s="104" t="s">
        <v>0</v>
      </c>
      <c r="D28" s="104" t="s">
        <v>292</v>
      </c>
      <c r="E28" s="105">
        <f>+IF(ISNUMBER(DATA!I28),DATA!I28,"n/a")</f>
        <v>214001085.25999999</v>
      </c>
      <c r="F28" s="106">
        <f>+IF(ISNUMBER(DATA!W28),DATA!W28,"n/a")</f>
        <v>6.6330710661837003E-2</v>
      </c>
      <c r="G28" s="105">
        <f>+IF(ISNUMBER(DATA!M28),DATA!M28,"n/a")</f>
        <v>671974712.38999999</v>
      </c>
      <c r="H28" s="106">
        <f>+IF(ISNUMBER(DATA!X28),DATA!X28,"n/a")</f>
        <v>5.3516292596028546E-2</v>
      </c>
      <c r="I28" s="105">
        <f>+IF(ISNUMBER(DATA!Q28),DATA!Q28,"n/a")</f>
        <v>1305244635.4300001</v>
      </c>
      <c r="J28" s="106">
        <f>+IF(ISNUMBER(DATA!Y28),DATA!Y28,"n/a")</f>
        <v>7.2939813094656622E-2</v>
      </c>
      <c r="K28" s="105">
        <f>+IF(ISNUMBER(DATA!U28),DATA!U28,"n/a")</f>
        <v>2684077010.4699998</v>
      </c>
      <c r="L28" s="106">
        <f>+IF(ISNUMBER(DATA!Z28),DATA!Z28,"n/a")</f>
        <v>8.3650655401020776E-2</v>
      </c>
      <c r="R28" s="66"/>
      <c r="S28" s="66"/>
      <c r="T28" s="66"/>
      <c r="U28" s="66"/>
      <c r="V28" s="66"/>
      <c r="W28" s="66"/>
      <c r="X28" s="66"/>
      <c r="Y28" s="66"/>
    </row>
    <row r="29" spans="1:25" x14ac:dyDescent="0.2">
      <c r="A29" s="103" t="s">
        <v>67</v>
      </c>
      <c r="B29" s="103" t="s">
        <v>21</v>
      </c>
      <c r="C29" s="104" t="s">
        <v>0</v>
      </c>
      <c r="D29" s="104" t="s">
        <v>293</v>
      </c>
      <c r="E29" s="105">
        <f>+IF(ISNUMBER(DATA!I29),DATA!I29,"n/a")</f>
        <v>17890720.510000002</v>
      </c>
      <c r="F29" s="106">
        <f>+IF(ISNUMBER(DATA!W29),DATA!W29,"n/a")</f>
        <v>7.6125211837754406E-2</v>
      </c>
      <c r="G29" s="105">
        <f>+IF(ISNUMBER(DATA!M29),DATA!M29,"n/a")</f>
        <v>55429677.469999999</v>
      </c>
      <c r="H29" s="106">
        <f>+IF(ISNUMBER(DATA!X29),DATA!X29,"n/a")</f>
        <v>5.9817405090445405E-2</v>
      </c>
      <c r="I29" s="105">
        <f>+IF(ISNUMBER(DATA!Q29),DATA!Q29,"n/a")</f>
        <v>106286493.55</v>
      </c>
      <c r="J29" s="106">
        <f>+IF(ISNUMBER(DATA!Y29),DATA!Y29,"n/a")</f>
        <v>5.9896247087979824E-2</v>
      </c>
      <c r="K29" s="105">
        <f>+IF(ISNUMBER(DATA!U29),DATA!U29,"n/a")</f>
        <v>215617794.68000001</v>
      </c>
      <c r="L29" s="106">
        <f>+IF(ISNUMBER(DATA!Z29),DATA!Z29,"n/a")</f>
        <v>6.5878478094078485E-2</v>
      </c>
      <c r="R29" s="66"/>
      <c r="S29" s="66"/>
      <c r="T29" s="66"/>
      <c r="U29" s="66"/>
      <c r="V29" s="66"/>
      <c r="W29" s="66"/>
      <c r="X29" s="66"/>
      <c r="Y29" s="66"/>
    </row>
    <row r="30" spans="1:25" x14ac:dyDescent="0.2">
      <c r="A30" s="103" t="s">
        <v>67</v>
      </c>
      <c r="B30" s="103" t="s">
        <v>21</v>
      </c>
      <c r="C30" s="104" t="s">
        <v>0</v>
      </c>
      <c r="D30" s="104" t="s">
        <v>294</v>
      </c>
      <c r="E30" s="105">
        <f>+IF(ISNUMBER(DATA!I30),DATA!I30,"n/a")</f>
        <v>112953786.95</v>
      </c>
      <c r="F30" s="106">
        <f>+IF(ISNUMBER(DATA!W30),DATA!W30,"n/a")</f>
        <v>7.2934735318014227E-2</v>
      </c>
      <c r="G30" s="105">
        <f>+IF(ISNUMBER(DATA!M30),DATA!M30,"n/a")</f>
        <v>371903516.30000001</v>
      </c>
      <c r="H30" s="106">
        <f>+IF(ISNUMBER(DATA!X30),DATA!X30,"n/a")</f>
        <v>8.397911626536117E-2</v>
      </c>
      <c r="I30" s="105">
        <f>+IF(ISNUMBER(DATA!Q30),DATA!Q30,"n/a")</f>
        <v>716368982.96000004</v>
      </c>
      <c r="J30" s="106">
        <f>+IF(ISNUMBER(DATA!Y30),DATA!Y30,"n/a")</f>
        <v>7.3466062094683274E-2</v>
      </c>
      <c r="K30" s="105">
        <f>+IF(ISNUMBER(DATA!U30),DATA!U30,"n/a")</f>
        <v>1403710767.01</v>
      </c>
      <c r="L30" s="106">
        <f>+IF(ISNUMBER(DATA!Z30),DATA!Z30,"n/a")</f>
        <v>8.737145981091296E-2</v>
      </c>
      <c r="R30" s="66"/>
      <c r="S30" s="66"/>
      <c r="T30" s="66"/>
      <c r="U30" s="66"/>
      <c r="V30" s="66"/>
      <c r="W30" s="66"/>
      <c r="X30" s="66"/>
      <c r="Y30" s="66"/>
    </row>
    <row r="31" spans="1:25" x14ac:dyDescent="0.2">
      <c r="A31" s="103" t="s">
        <v>67</v>
      </c>
      <c r="B31" s="103" t="s">
        <v>21</v>
      </c>
      <c r="C31" s="104" t="s">
        <v>0</v>
      </c>
      <c r="D31" s="104" t="s">
        <v>295</v>
      </c>
      <c r="E31" s="105">
        <f>+IF(ISNUMBER(DATA!I31),DATA!I31,"n/a")</f>
        <v>40513775.030000001</v>
      </c>
      <c r="F31" s="106">
        <f>+IF(ISNUMBER(DATA!W31),DATA!W31,"n/a")</f>
        <v>3.2817216361079191E-2</v>
      </c>
      <c r="G31" s="105">
        <f>+IF(ISNUMBER(DATA!M31),DATA!M31,"n/a")</f>
        <v>124712080.45</v>
      </c>
      <c r="H31" s="106">
        <f>+IF(ISNUMBER(DATA!X31),DATA!X31,"n/a")</f>
        <v>9.8139533112664937E-3</v>
      </c>
      <c r="I31" s="105">
        <f>+IF(ISNUMBER(DATA!Q31),DATA!Q31,"n/a")</f>
        <v>238684661.53999999</v>
      </c>
      <c r="J31" s="106">
        <f>+IF(ISNUMBER(DATA!Y31),DATA!Y31,"n/a")</f>
        <v>1.9272221689353771E-2</v>
      </c>
      <c r="K31" s="105">
        <f>+IF(ISNUMBER(DATA!U31),DATA!U31,"n/a")</f>
        <v>502181783.23000002</v>
      </c>
      <c r="L31" s="106">
        <f>+IF(ISNUMBER(DATA!Z31),DATA!Z31,"n/a")</f>
        <v>2.4724057583624795E-2</v>
      </c>
      <c r="R31" s="66"/>
      <c r="S31" s="66"/>
      <c r="T31" s="66"/>
      <c r="U31" s="66"/>
      <c r="V31" s="66"/>
      <c r="W31" s="66"/>
      <c r="X31" s="66"/>
      <c r="Y31" s="66"/>
    </row>
    <row r="32" spans="1:25" x14ac:dyDescent="0.2">
      <c r="A32" s="103" t="s">
        <v>67</v>
      </c>
      <c r="B32" s="103" t="s">
        <v>21</v>
      </c>
      <c r="C32" s="104" t="s">
        <v>0</v>
      </c>
      <c r="D32" s="104" t="s">
        <v>296</v>
      </c>
      <c r="E32" s="105">
        <f>+IF(ISNUMBER(DATA!I32),DATA!I32,"n/a")</f>
        <v>55707399.340000004</v>
      </c>
      <c r="F32" s="106">
        <f>+IF(ISNUMBER(DATA!W32),DATA!W32,"n/a")</f>
        <v>7.4743362507806888E-2</v>
      </c>
      <c r="G32" s="105">
        <f>+IF(ISNUMBER(DATA!M32),DATA!M32,"n/a")</f>
        <v>168636067.93000001</v>
      </c>
      <c r="H32" s="106">
        <f>+IF(ISNUMBER(DATA!X32),DATA!X32,"n/a")</f>
        <v>5.1691469615932469E-2</v>
      </c>
      <c r="I32" s="105">
        <f>+IF(ISNUMBER(DATA!Q32),DATA!Q32,"n/a")</f>
        <v>325540770.47000003</v>
      </c>
      <c r="J32" s="106">
        <f>+IF(ISNUMBER(DATA!Y32),DATA!Y32,"n/a")</f>
        <v>4.9890673300452812E-2</v>
      </c>
      <c r="K32" s="105">
        <f>+IF(ISNUMBER(DATA!U32),DATA!U32,"n/a")</f>
        <v>678908418.92999995</v>
      </c>
      <c r="L32" s="106">
        <f>+IF(ISNUMBER(DATA!Z32),DATA!Z32,"n/a")</f>
        <v>4.9376496932746781E-2</v>
      </c>
      <c r="R32" s="66"/>
      <c r="S32" s="66"/>
      <c r="T32" s="66"/>
      <c r="U32" s="66"/>
      <c r="V32" s="66"/>
      <c r="W32" s="66"/>
      <c r="X32" s="66"/>
      <c r="Y32" s="66"/>
    </row>
    <row r="33" spans="1:25" x14ac:dyDescent="0.2">
      <c r="A33" s="103" t="s">
        <v>67</v>
      </c>
      <c r="B33" s="103" t="s">
        <v>21</v>
      </c>
      <c r="C33" s="104" t="s">
        <v>0</v>
      </c>
      <c r="D33" s="104" t="s">
        <v>297</v>
      </c>
      <c r="E33" s="105">
        <f>+IF(ISNUMBER(DATA!I33),DATA!I33,"n/a")</f>
        <v>26412277.440000001</v>
      </c>
      <c r="F33" s="106">
        <f>+IF(ISNUMBER(DATA!W33),DATA!W33,"n/a")</f>
        <v>7.6666166509150382E-2</v>
      </c>
      <c r="G33" s="105">
        <f>+IF(ISNUMBER(DATA!M33),DATA!M33,"n/a")</f>
        <v>79511405.689999998</v>
      </c>
      <c r="H33" s="106">
        <f>+IF(ISNUMBER(DATA!X33),DATA!X33,"n/a")</f>
        <v>3.9527659162286066E-2</v>
      </c>
      <c r="I33" s="105">
        <f>+IF(ISNUMBER(DATA!Q33),DATA!Q33,"n/a")</f>
        <v>153680664.19</v>
      </c>
      <c r="J33" s="106">
        <f>+IF(ISNUMBER(DATA!Y33),DATA!Y33,"n/a")</f>
        <v>5.7172101119315095E-2</v>
      </c>
      <c r="K33" s="105">
        <f>+IF(ISNUMBER(DATA!U33),DATA!U33,"n/a")</f>
        <v>315444732.36000001</v>
      </c>
      <c r="L33" s="106">
        <f>+IF(ISNUMBER(DATA!Z33),DATA!Z33,"n/a")</f>
        <v>7.3607890959680622E-2</v>
      </c>
      <c r="R33" s="66"/>
      <c r="S33" s="66"/>
      <c r="T33" s="66"/>
      <c r="U33" s="66"/>
      <c r="V33" s="66"/>
      <c r="W33" s="66"/>
      <c r="X33" s="66"/>
      <c r="Y33" s="66"/>
    </row>
    <row r="34" spans="1:25" x14ac:dyDescent="0.2">
      <c r="A34" s="103" t="s">
        <v>67</v>
      </c>
      <c r="B34" s="103" t="s">
        <v>21</v>
      </c>
      <c r="C34" s="104" t="s">
        <v>0</v>
      </c>
      <c r="D34" s="104" t="s">
        <v>298</v>
      </c>
      <c r="E34" s="105">
        <f>+IF(ISNUMBER(DATA!I34),DATA!I34,"n/a")</f>
        <v>40821963.380000003</v>
      </c>
      <c r="F34" s="106">
        <f>+IF(ISNUMBER(DATA!W34),DATA!W34,"n/a")</f>
        <v>6.6079504208207754E-3</v>
      </c>
      <c r="G34" s="105">
        <f>+IF(ISNUMBER(DATA!M34),DATA!M34,"n/a")</f>
        <v>128321984.08</v>
      </c>
      <c r="H34" s="106">
        <f>+IF(ISNUMBER(DATA!X34),DATA!X34,"n/a")</f>
        <v>1.5558137811732441E-2</v>
      </c>
      <c r="I34" s="105">
        <f>+IF(ISNUMBER(DATA!Q34),DATA!Q34,"n/a")</f>
        <v>239128892.69</v>
      </c>
      <c r="J34" s="106">
        <f>+IF(ISNUMBER(DATA!Y34),DATA!Y34,"n/a")</f>
        <v>2.7997803245403189E-2</v>
      </c>
      <c r="K34" s="105">
        <f>+IF(ISNUMBER(DATA!U34),DATA!U34,"n/a")</f>
        <v>499832429.57999998</v>
      </c>
      <c r="L34" s="106">
        <f>+IF(ISNUMBER(DATA!Z34),DATA!Z34,"n/a")</f>
        <v>4.2620022344972509E-2</v>
      </c>
      <c r="R34" s="66"/>
      <c r="S34" s="66"/>
      <c r="T34" s="66"/>
      <c r="U34" s="66"/>
      <c r="V34" s="66"/>
      <c r="W34" s="66"/>
      <c r="X34" s="66"/>
      <c r="Y34" s="66"/>
    </row>
    <row r="35" spans="1:25" x14ac:dyDescent="0.2">
      <c r="A35" s="103" t="s">
        <v>67</v>
      </c>
      <c r="B35" s="103" t="s">
        <v>21</v>
      </c>
      <c r="C35" s="104" t="s">
        <v>0</v>
      </c>
      <c r="D35" s="104" t="s">
        <v>299</v>
      </c>
      <c r="E35" s="105">
        <f>+IF(ISNUMBER(DATA!I35),DATA!I35,"n/a")</f>
        <v>254278825.38999999</v>
      </c>
      <c r="F35" s="106">
        <f>+IF(ISNUMBER(DATA!W35),DATA!W35,"n/a")</f>
        <v>2.086716828022487E-2</v>
      </c>
      <c r="G35" s="105">
        <f>+IF(ISNUMBER(DATA!M35),DATA!M35,"n/a")</f>
        <v>804634497.80999994</v>
      </c>
      <c r="H35" s="106">
        <f>+IF(ISNUMBER(DATA!X35),DATA!X35,"n/a")</f>
        <v>2.1326751982893809E-2</v>
      </c>
      <c r="I35" s="105">
        <f>+IF(ISNUMBER(DATA!Q35),DATA!Q35,"n/a")</f>
        <v>1575660520.3599999</v>
      </c>
      <c r="J35" s="106">
        <f>+IF(ISNUMBER(DATA!Y35),DATA!Y35,"n/a")</f>
        <v>2.0191756747830317E-2</v>
      </c>
      <c r="K35" s="105">
        <f>+IF(ISNUMBER(DATA!U35),DATA!U35,"n/a")</f>
        <v>3289934085.6300001</v>
      </c>
      <c r="L35" s="106">
        <f>+IF(ISNUMBER(DATA!Z35),DATA!Z35,"n/a")</f>
        <v>3.3244317083320846E-2</v>
      </c>
      <c r="R35" s="66"/>
      <c r="S35" s="66"/>
      <c r="T35" s="66"/>
      <c r="U35" s="66"/>
      <c r="V35" s="66"/>
      <c r="W35" s="66"/>
      <c r="X35" s="66"/>
      <c r="Y35" s="66"/>
    </row>
    <row r="36" spans="1:25" x14ac:dyDescent="0.2">
      <c r="A36" s="103" t="s">
        <v>67</v>
      </c>
      <c r="B36" s="103" t="s">
        <v>21</v>
      </c>
      <c r="C36" s="104" t="s">
        <v>0</v>
      </c>
      <c r="D36" s="104" t="s">
        <v>300</v>
      </c>
      <c r="E36" s="105">
        <f>+IF(ISNUMBER(DATA!I36),DATA!I36,"n/a")</f>
        <v>83255885.140000001</v>
      </c>
      <c r="F36" s="106">
        <f>+IF(ISNUMBER(DATA!W36),DATA!W36,"n/a")</f>
        <v>7.7898785910621549E-2</v>
      </c>
      <c r="G36" s="105">
        <f>+IF(ISNUMBER(DATA!M36),DATA!M36,"n/a")</f>
        <v>257979506.65000001</v>
      </c>
      <c r="H36" s="106">
        <f>+IF(ISNUMBER(DATA!X36),DATA!X36,"n/a")</f>
        <v>5.2031948253916931E-2</v>
      </c>
      <c r="I36" s="105">
        <f>+IF(ISNUMBER(DATA!Q36),DATA!Q36,"n/a")</f>
        <v>481529434.20999998</v>
      </c>
      <c r="J36" s="106">
        <f>+IF(ISNUMBER(DATA!Y36),DATA!Y36,"n/a")</f>
        <v>4.6550546910757155E-2</v>
      </c>
      <c r="K36" s="105">
        <f>+IF(ISNUMBER(DATA!U36),DATA!U36,"n/a")</f>
        <v>1016302120.23</v>
      </c>
      <c r="L36" s="106">
        <f>+IF(ISNUMBER(DATA!Z36),DATA!Z36,"n/a")</f>
        <v>5.5170426755530202E-2</v>
      </c>
      <c r="R36" s="66"/>
      <c r="S36" s="66"/>
      <c r="T36" s="66"/>
      <c r="U36" s="66"/>
      <c r="V36" s="66"/>
      <c r="W36" s="66"/>
      <c r="X36" s="66"/>
      <c r="Y36" s="66"/>
    </row>
    <row r="37" spans="1:25" x14ac:dyDescent="0.2">
      <c r="A37" s="103" t="s">
        <v>67</v>
      </c>
      <c r="B37" s="103" t="s">
        <v>21</v>
      </c>
      <c r="C37" s="104" t="s">
        <v>0</v>
      </c>
      <c r="D37" s="104" t="s">
        <v>301</v>
      </c>
      <c r="E37" s="105">
        <f>+IF(ISNUMBER(DATA!I37),DATA!I37,"n/a")</f>
        <v>16917970.02</v>
      </c>
      <c r="F37" s="106">
        <f>+IF(ISNUMBER(DATA!W37),DATA!W37,"n/a")</f>
        <v>0.13717971567769383</v>
      </c>
      <c r="G37" s="105">
        <f>+IF(ISNUMBER(DATA!M37),DATA!M37,"n/a")</f>
        <v>51360798.420000002</v>
      </c>
      <c r="H37" s="106">
        <f>+IF(ISNUMBER(DATA!X37),DATA!X37,"n/a")</f>
        <v>0.11198771080597449</v>
      </c>
      <c r="I37" s="105">
        <f>+IF(ISNUMBER(DATA!Q37),DATA!Q37,"n/a")</f>
        <v>98485647.480000004</v>
      </c>
      <c r="J37" s="106">
        <f>+IF(ISNUMBER(DATA!Y37),DATA!Y37,"n/a")</f>
        <v>0.11696258251926175</v>
      </c>
      <c r="K37" s="105">
        <f>+IF(ISNUMBER(DATA!U37),DATA!U37,"n/a")</f>
        <v>203849445.80000001</v>
      </c>
      <c r="L37" s="106">
        <f>+IF(ISNUMBER(DATA!Z37),DATA!Z37,"n/a")</f>
        <v>0.10501425785695047</v>
      </c>
      <c r="R37" s="66"/>
      <c r="S37" s="66"/>
      <c r="T37" s="66"/>
      <c r="U37" s="66"/>
      <c r="V37" s="66"/>
      <c r="W37" s="66"/>
      <c r="X37" s="66"/>
      <c r="Y37" s="66"/>
    </row>
    <row r="38" spans="1:25" x14ac:dyDescent="0.2">
      <c r="A38" s="103" t="s">
        <v>67</v>
      </c>
      <c r="B38" s="103" t="s">
        <v>21</v>
      </c>
      <c r="C38" s="104" t="s">
        <v>0</v>
      </c>
      <c r="D38" s="104" t="s">
        <v>302</v>
      </c>
      <c r="E38" s="105">
        <f>+IF(ISNUMBER(DATA!I38),DATA!I38,"n/a")</f>
        <v>61879308.350000001</v>
      </c>
      <c r="F38" s="106">
        <f>+IF(ISNUMBER(DATA!W38),DATA!W38,"n/a")</f>
        <v>3.0734861081834364E-2</v>
      </c>
      <c r="G38" s="105">
        <f>+IF(ISNUMBER(DATA!M38),DATA!M38,"n/a")</f>
        <v>200501427.88999999</v>
      </c>
      <c r="H38" s="106">
        <f>+IF(ISNUMBER(DATA!X38),DATA!X38,"n/a")</f>
        <v>4.8377642524546315E-2</v>
      </c>
      <c r="I38" s="105">
        <f>+IF(ISNUMBER(DATA!Q38),DATA!Q38,"n/a")</f>
        <v>380409341.06999999</v>
      </c>
      <c r="J38" s="106">
        <f>+IF(ISNUMBER(DATA!Y38),DATA!Y38,"n/a")</f>
        <v>4.620356263301735E-2</v>
      </c>
      <c r="K38" s="105">
        <f>+IF(ISNUMBER(DATA!U38),DATA!U38,"n/a")</f>
        <v>769285429.95000005</v>
      </c>
      <c r="L38" s="106">
        <f>+IF(ISNUMBER(DATA!Z38),DATA!Z38,"n/a")</f>
        <v>6.3387135735843758E-2</v>
      </c>
      <c r="R38" s="66"/>
      <c r="S38" s="66"/>
      <c r="T38" s="66"/>
      <c r="U38" s="66"/>
      <c r="V38" s="66"/>
      <c r="W38" s="66"/>
      <c r="X38" s="66"/>
      <c r="Y38" s="66"/>
    </row>
    <row r="39" spans="1:25" x14ac:dyDescent="0.2">
      <c r="A39" s="103" t="s">
        <v>67</v>
      </c>
      <c r="B39" s="103" t="s">
        <v>21</v>
      </c>
      <c r="C39" s="104" t="s">
        <v>0</v>
      </c>
      <c r="D39" s="104" t="s">
        <v>303</v>
      </c>
      <c r="E39" s="105">
        <f>+IF(ISNUMBER(DATA!I39),DATA!I39,"n/a")</f>
        <v>27558179.530000001</v>
      </c>
      <c r="F39" s="106">
        <f>+IF(ISNUMBER(DATA!W39),DATA!W39,"n/a")</f>
        <v>4.8490420336481432E-2</v>
      </c>
      <c r="G39" s="105">
        <f>+IF(ISNUMBER(DATA!M39),DATA!M39,"n/a")</f>
        <v>84406143.060000002</v>
      </c>
      <c r="H39" s="106">
        <f>+IF(ISNUMBER(DATA!X39),DATA!X39,"n/a")</f>
        <v>2.4535298038882575E-2</v>
      </c>
      <c r="I39" s="105">
        <f>+IF(ISNUMBER(DATA!Q39),DATA!Q39,"n/a")</f>
        <v>157500543.66</v>
      </c>
      <c r="J39" s="106">
        <f>+IF(ISNUMBER(DATA!Y39),DATA!Y39,"n/a")</f>
        <v>3.8322208648120261E-3</v>
      </c>
      <c r="K39" s="105">
        <f>+IF(ISNUMBER(DATA!U39),DATA!U39,"n/a")</f>
        <v>328218562.07999998</v>
      </c>
      <c r="L39" s="106">
        <f>+IF(ISNUMBER(DATA!Z39),DATA!Z39,"n/a")</f>
        <v>1.1449820213248703E-2</v>
      </c>
      <c r="R39" s="66"/>
      <c r="S39" s="66"/>
      <c r="T39" s="66"/>
      <c r="U39" s="66"/>
      <c r="V39" s="66"/>
      <c r="W39" s="66"/>
      <c r="X39" s="66"/>
      <c r="Y39" s="66"/>
    </row>
    <row r="40" spans="1:25" x14ac:dyDescent="0.2">
      <c r="A40" s="103" t="s">
        <v>67</v>
      </c>
      <c r="B40" s="103" t="s">
        <v>21</v>
      </c>
      <c r="C40" s="104" t="s">
        <v>0</v>
      </c>
      <c r="D40" s="104" t="s">
        <v>304</v>
      </c>
      <c r="E40" s="105">
        <f>+IF(ISNUMBER(DATA!I40),DATA!I40,"n/a")</f>
        <v>105019085.92</v>
      </c>
      <c r="F40" s="106">
        <f>+IF(ISNUMBER(DATA!W40),DATA!W40,"n/a")</f>
        <v>5.8270934409636523E-2</v>
      </c>
      <c r="G40" s="105">
        <f>+IF(ISNUMBER(DATA!M40),DATA!M40,"n/a")</f>
        <v>324432014.94</v>
      </c>
      <c r="H40" s="106">
        <f>+IF(ISNUMBER(DATA!X40),DATA!X40,"n/a")</f>
        <v>4.0458143819907214E-2</v>
      </c>
      <c r="I40" s="105">
        <f>+IF(ISNUMBER(DATA!Q40),DATA!Q40,"n/a")</f>
        <v>627896356.35000002</v>
      </c>
      <c r="J40" s="106">
        <f>+IF(ISNUMBER(DATA!Y40),DATA!Y40,"n/a")</f>
        <v>3.5534876153159381E-2</v>
      </c>
      <c r="K40" s="105">
        <f>+IF(ISNUMBER(DATA!U40),DATA!U40,"n/a")</f>
        <v>1296282202.8599999</v>
      </c>
      <c r="L40" s="106">
        <f>+IF(ISNUMBER(DATA!Z40),DATA!Z40,"n/a")</f>
        <v>5.5259939393360005E-2</v>
      </c>
      <c r="R40" s="66"/>
      <c r="S40" s="66"/>
      <c r="T40" s="66"/>
      <c r="U40" s="66"/>
      <c r="V40" s="66"/>
      <c r="W40" s="66"/>
      <c r="X40" s="66"/>
      <c r="Y40" s="66"/>
    </row>
    <row r="41" spans="1:25" x14ac:dyDescent="0.2">
      <c r="A41" s="103" t="s">
        <v>67</v>
      </c>
      <c r="B41" s="103" t="s">
        <v>21</v>
      </c>
      <c r="C41" s="104" t="s">
        <v>0</v>
      </c>
      <c r="D41" s="104" t="s">
        <v>305</v>
      </c>
      <c r="E41" s="105">
        <f>+IF(ISNUMBER(DATA!I41),DATA!I41,"n/a")</f>
        <v>76944104.049999997</v>
      </c>
      <c r="F41" s="106">
        <f>+IF(ISNUMBER(DATA!W41),DATA!W41,"n/a")</f>
        <v>8.2745379387843987E-2</v>
      </c>
      <c r="G41" s="105">
        <f>+IF(ISNUMBER(DATA!M41),DATA!M41,"n/a")</f>
        <v>240679168.80000001</v>
      </c>
      <c r="H41" s="106">
        <f>+IF(ISNUMBER(DATA!X41),DATA!X41,"n/a")</f>
        <v>6.8911038507428538E-2</v>
      </c>
      <c r="I41" s="105">
        <f>+IF(ISNUMBER(DATA!Q41),DATA!Q41,"n/a")</f>
        <v>469974105.70999998</v>
      </c>
      <c r="J41" s="106">
        <f>+IF(ISNUMBER(DATA!Y41),DATA!Y41,"n/a")</f>
        <v>7.6925576062157872E-2</v>
      </c>
      <c r="K41" s="105">
        <f>+IF(ISNUMBER(DATA!U41),DATA!U41,"n/a")</f>
        <v>939849712.41999996</v>
      </c>
      <c r="L41" s="106">
        <f>+IF(ISNUMBER(DATA!Z41),DATA!Z41,"n/a")</f>
        <v>8.1390575754075295E-2</v>
      </c>
      <c r="R41" s="66"/>
      <c r="S41" s="66"/>
      <c r="T41" s="66"/>
      <c r="U41" s="66"/>
      <c r="V41" s="66"/>
      <c r="W41" s="66"/>
      <c r="X41" s="66"/>
      <c r="Y41" s="66"/>
    </row>
    <row r="42" spans="1:25" x14ac:dyDescent="0.2">
      <c r="A42" s="103" t="s">
        <v>67</v>
      </c>
      <c r="B42" s="103" t="s">
        <v>21</v>
      </c>
      <c r="C42" s="104" t="s">
        <v>0</v>
      </c>
      <c r="D42" s="104" t="s">
        <v>306</v>
      </c>
      <c r="E42" s="105">
        <f>+IF(ISNUMBER(DATA!I42),DATA!I42,"n/a")</f>
        <v>43660106.759999998</v>
      </c>
      <c r="F42" s="106">
        <f>+IF(ISNUMBER(DATA!W42),DATA!W42,"n/a")</f>
        <v>4.5046082045230307E-2</v>
      </c>
      <c r="G42" s="105">
        <f>+IF(ISNUMBER(DATA!M42),DATA!M42,"n/a")</f>
        <v>134494581.78</v>
      </c>
      <c r="H42" s="106">
        <f>+IF(ISNUMBER(DATA!X42),DATA!X42,"n/a")</f>
        <v>3.867209836573151E-2</v>
      </c>
      <c r="I42" s="105">
        <f>+IF(ISNUMBER(DATA!Q42),DATA!Q42,"n/a")</f>
        <v>263087352.03999999</v>
      </c>
      <c r="J42" s="106">
        <f>+IF(ISNUMBER(DATA!Y42),DATA!Y42,"n/a")</f>
        <v>3.9264238161056682E-2</v>
      </c>
      <c r="K42" s="105">
        <f>+IF(ISNUMBER(DATA!U42),DATA!U42,"n/a")</f>
        <v>539271559.24000001</v>
      </c>
      <c r="L42" s="106">
        <f>+IF(ISNUMBER(DATA!Z42),DATA!Z42,"n/a")</f>
        <v>3.802483873848677E-2</v>
      </c>
      <c r="R42" s="66"/>
      <c r="S42" s="66"/>
      <c r="T42" s="66"/>
      <c r="U42" s="66"/>
      <c r="V42" s="66"/>
      <c r="W42" s="66"/>
      <c r="X42" s="66"/>
      <c r="Y42" s="66"/>
    </row>
    <row r="43" spans="1:25" x14ac:dyDescent="0.2">
      <c r="A43" s="103" t="s">
        <v>67</v>
      </c>
      <c r="B43" s="103" t="s">
        <v>21</v>
      </c>
      <c r="C43" s="104" t="s">
        <v>0</v>
      </c>
      <c r="D43" s="104" t="s">
        <v>307</v>
      </c>
      <c r="E43" s="105">
        <f>+IF(ISNUMBER(DATA!I43),DATA!I43,"n/a")</f>
        <v>51128813.359999999</v>
      </c>
      <c r="F43" s="106">
        <f>+IF(ISNUMBER(DATA!W43),DATA!W43,"n/a")</f>
        <v>0.1035908353271796</v>
      </c>
      <c r="G43" s="105">
        <f>+IF(ISNUMBER(DATA!M43),DATA!M43,"n/a")</f>
        <v>157500915.66</v>
      </c>
      <c r="H43" s="106">
        <f>+IF(ISNUMBER(DATA!X43),DATA!X43,"n/a")</f>
        <v>8.5681307274256921E-2</v>
      </c>
      <c r="I43" s="105">
        <f>+IF(ISNUMBER(DATA!Q43),DATA!Q43,"n/a")</f>
        <v>302899966.12</v>
      </c>
      <c r="J43" s="106">
        <f>+IF(ISNUMBER(DATA!Y43),DATA!Y43,"n/a")</f>
        <v>9.987213244640758E-2</v>
      </c>
      <c r="K43" s="105">
        <f>+IF(ISNUMBER(DATA!U43),DATA!U43,"n/a")</f>
        <v>626196252.24000001</v>
      </c>
      <c r="L43" s="106">
        <f>+IF(ISNUMBER(DATA!Z43),DATA!Z43,"n/a")</f>
        <v>9.5722216515813863E-2</v>
      </c>
      <c r="R43" s="66"/>
      <c r="S43" s="66"/>
      <c r="T43" s="66"/>
      <c r="U43" s="66"/>
      <c r="V43" s="66"/>
      <c r="W43" s="66"/>
      <c r="X43" s="66"/>
      <c r="Y43" s="66"/>
    </row>
    <row r="44" spans="1:25" x14ac:dyDescent="0.2">
      <c r="A44" s="103" t="s">
        <v>67</v>
      </c>
      <c r="B44" s="103" t="s">
        <v>21</v>
      </c>
      <c r="C44" s="104" t="s">
        <v>0</v>
      </c>
      <c r="D44" s="104" t="s">
        <v>308</v>
      </c>
      <c r="E44" s="105">
        <f>+IF(ISNUMBER(DATA!I44),DATA!I44,"n/a")</f>
        <v>51303959.829999998</v>
      </c>
      <c r="F44" s="106">
        <f>+IF(ISNUMBER(DATA!W44),DATA!W44,"n/a")</f>
        <v>8.3030990094121987E-2</v>
      </c>
      <c r="G44" s="105">
        <f>+IF(ISNUMBER(DATA!M44),DATA!M44,"n/a")</f>
        <v>160608051.33000001</v>
      </c>
      <c r="H44" s="106">
        <f>+IF(ISNUMBER(DATA!X44),DATA!X44,"n/a")</f>
        <v>6.838573510786293E-2</v>
      </c>
      <c r="I44" s="105">
        <f>+IF(ISNUMBER(DATA!Q44),DATA!Q44,"n/a")</f>
        <v>303500828.72000003</v>
      </c>
      <c r="J44" s="106">
        <f>+IF(ISNUMBER(DATA!Y44),DATA!Y44,"n/a")</f>
        <v>6.7530467857003978E-2</v>
      </c>
      <c r="K44" s="105">
        <f>+IF(ISNUMBER(DATA!U44),DATA!U44,"n/a")</f>
        <v>614478591.50999999</v>
      </c>
      <c r="L44" s="106">
        <f>+IF(ISNUMBER(DATA!Z44),DATA!Z44,"n/a")</f>
        <v>7.1004288803907689E-2</v>
      </c>
      <c r="R44" s="66"/>
      <c r="S44" s="66"/>
      <c r="T44" s="66"/>
      <c r="U44" s="66"/>
      <c r="V44" s="66"/>
      <c r="W44" s="66"/>
      <c r="X44" s="66"/>
      <c r="Y44" s="66"/>
    </row>
    <row r="45" spans="1:25" x14ac:dyDescent="0.2">
      <c r="A45" s="103" t="s">
        <v>67</v>
      </c>
      <c r="B45" s="103" t="s">
        <v>21</v>
      </c>
      <c r="C45" s="104" t="s">
        <v>0</v>
      </c>
      <c r="D45" s="104" t="s">
        <v>309</v>
      </c>
      <c r="E45" s="105">
        <f>+IF(ISNUMBER(DATA!I45),DATA!I45,"n/a")</f>
        <v>50075697.740000002</v>
      </c>
      <c r="F45" s="106">
        <f>+IF(ISNUMBER(DATA!W45),DATA!W45,"n/a")</f>
        <v>4.3220436710214617E-2</v>
      </c>
      <c r="G45" s="105">
        <f>+IF(ISNUMBER(DATA!M45),DATA!M45,"n/a")</f>
        <v>156890971.38</v>
      </c>
      <c r="H45" s="106">
        <f>+IF(ISNUMBER(DATA!X45),DATA!X45,"n/a")</f>
        <v>5.0190020559915068E-2</v>
      </c>
      <c r="I45" s="105">
        <f>+IF(ISNUMBER(DATA!Q45),DATA!Q45,"n/a")</f>
        <v>299617209.37</v>
      </c>
      <c r="J45" s="106">
        <f>+IF(ISNUMBER(DATA!Y45),DATA!Y45,"n/a")</f>
        <v>6.37872562719278E-2</v>
      </c>
      <c r="K45" s="105">
        <f>+IF(ISNUMBER(DATA!U45),DATA!U45,"n/a")</f>
        <v>618800771.13999999</v>
      </c>
      <c r="L45" s="106">
        <f>+IF(ISNUMBER(DATA!Z45),DATA!Z45,"n/a")</f>
        <v>7.2473088116804002E-2</v>
      </c>
      <c r="R45" s="66"/>
      <c r="S45" s="66"/>
      <c r="T45" s="66"/>
      <c r="U45" s="66"/>
      <c r="V45" s="66"/>
      <c r="W45" s="66"/>
      <c r="X45" s="66"/>
      <c r="Y45" s="66"/>
    </row>
    <row r="46" spans="1:25" x14ac:dyDescent="0.2">
      <c r="A46" s="103" t="s">
        <v>67</v>
      </c>
      <c r="B46" s="103" t="s">
        <v>21</v>
      </c>
      <c r="C46" s="104" t="s">
        <v>0</v>
      </c>
      <c r="D46" s="104" t="s">
        <v>310</v>
      </c>
      <c r="E46" s="105">
        <f>+IF(ISNUMBER(DATA!I46),DATA!I46,"n/a")</f>
        <v>36685982.210000001</v>
      </c>
      <c r="F46" s="106">
        <f>+IF(ISNUMBER(DATA!W46),DATA!W46,"n/a")</f>
        <v>4.5327863248450083E-2</v>
      </c>
      <c r="G46" s="105">
        <f>+IF(ISNUMBER(DATA!M46),DATA!M46,"n/a")</f>
        <v>113776250.59</v>
      </c>
      <c r="H46" s="106">
        <f>+IF(ISNUMBER(DATA!X46),DATA!X46,"n/a")</f>
        <v>2.4959691620620113E-2</v>
      </c>
      <c r="I46" s="105">
        <f>+IF(ISNUMBER(DATA!Q46),DATA!Q46,"n/a")</f>
        <v>214936056.84999999</v>
      </c>
      <c r="J46" s="106">
        <f>+IF(ISNUMBER(DATA!Y46),DATA!Y46,"n/a")</f>
        <v>2.9026618045043542E-2</v>
      </c>
      <c r="K46" s="105">
        <f>+IF(ISNUMBER(DATA!U46),DATA!U46,"n/a")</f>
        <v>438494861.76999998</v>
      </c>
      <c r="L46" s="106">
        <f>+IF(ISNUMBER(DATA!Z46),DATA!Z46,"n/a")</f>
        <v>3.3603471352541284E-2</v>
      </c>
      <c r="R46" s="66"/>
      <c r="S46" s="66"/>
      <c r="T46" s="66"/>
      <c r="U46" s="66"/>
      <c r="V46" s="66"/>
      <c r="W46" s="66"/>
      <c r="X46" s="66"/>
      <c r="Y46" s="66"/>
    </row>
    <row r="47" spans="1:25" x14ac:dyDescent="0.2">
      <c r="A47" s="103" t="s">
        <v>67</v>
      </c>
      <c r="B47" s="103" t="s">
        <v>21</v>
      </c>
      <c r="C47" s="104" t="s">
        <v>0</v>
      </c>
      <c r="D47" s="104" t="s">
        <v>311</v>
      </c>
      <c r="E47" s="105">
        <f>+IF(ISNUMBER(DATA!I47),DATA!I47,"n/a")</f>
        <v>43945090.009999998</v>
      </c>
      <c r="F47" s="106">
        <f>+IF(ISNUMBER(DATA!W47),DATA!W47,"n/a")</f>
        <v>8.1869085138771447E-2</v>
      </c>
      <c r="G47" s="105">
        <f>+IF(ISNUMBER(DATA!M47),DATA!M47,"n/a")</f>
        <v>136253947.03999999</v>
      </c>
      <c r="H47" s="106">
        <f>+IF(ISNUMBER(DATA!X47),DATA!X47,"n/a")</f>
        <v>6.1670680672423782E-2</v>
      </c>
      <c r="I47" s="105">
        <f>+IF(ISNUMBER(DATA!Q47),DATA!Q47,"n/a")</f>
        <v>262484294.86000001</v>
      </c>
      <c r="J47" s="106">
        <f>+IF(ISNUMBER(DATA!Y47),DATA!Y47,"n/a")</f>
        <v>8.2778087259175251E-2</v>
      </c>
      <c r="K47" s="105">
        <f>+IF(ISNUMBER(DATA!U47),DATA!U47,"n/a")</f>
        <v>540819283.22000003</v>
      </c>
      <c r="L47" s="106">
        <f>+IF(ISNUMBER(DATA!Z47),DATA!Z47,"n/a")</f>
        <v>8.8078113854288514E-2</v>
      </c>
      <c r="R47" s="66"/>
      <c r="S47" s="66"/>
      <c r="T47" s="66"/>
      <c r="U47" s="66"/>
      <c r="V47" s="66"/>
      <c r="W47" s="66"/>
      <c r="X47" s="66"/>
      <c r="Y47" s="66"/>
    </row>
    <row r="48" spans="1:25" x14ac:dyDescent="0.2">
      <c r="A48" s="103" t="s">
        <v>67</v>
      </c>
      <c r="B48" s="103" t="s">
        <v>21</v>
      </c>
      <c r="C48" s="104" t="s">
        <v>0</v>
      </c>
      <c r="D48" s="104" t="s">
        <v>312</v>
      </c>
      <c r="E48" s="105">
        <f>+IF(ISNUMBER(DATA!I48),DATA!I48,"n/a")</f>
        <v>26521824.609999999</v>
      </c>
      <c r="F48" s="106">
        <f>+IF(ISNUMBER(DATA!W48),DATA!W48,"n/a")</f>
        <v>0.11124330491121449</v>
      </c>
      <c r="G48" s="105">
        <f>+IF(ISNUMBER(DATA!M48),DATA!M48,"n/a")</f>
        <v>83163691.129999995</v>
      </c>
      <c r="H48" s="106">
        <f>+IF(ISNUMBER(DATA!X48),DATA!X48,"n/a")</f>
        <v>0.10596292257846027</v>
      </c>
      <c r="I48" s="105">
        <f>+IF(ISNUMBER(DATA!Q48),DATA!Q48,"n/a")</f>
        <v>161087626.65000001</v>
      </c>
      <c r="J48" s="106">
        <f>+IF(ISNUMBER(DATA!Y48),DATA!Y48,"n/a")</f>
        <v>0.11812633617714394</v>
      </c>
      <c r="K48" s="105">
        <f>+IF(ISNUMBER(DATA!U48),DATA!U48,"n/a")</f>
        <v>329198373.16000003</v>
      </c>
      <c r="L48" s="106">
        <f>+IF(ISNUMBER(DATA!Z48),DATA!Z48,"n/a")</f>
        <v>0.10757207622271953</v>
      </c>
      <c r="R48" s="66"/>
      <c r="S48" s="66"/>
      <c r="T48" s="66"/>
      <c r="U48" s="66"/>
      <c r="V48" s="66"/>
      <c r="W48" s="66"/>
      <c r="X48" s="66"/>
      <c r="Y48" s="66"/>
    </row>
    <row r="49" spans="1:25" x14ac:dyDescent="0.2">
      <c r="A49" s="103" t="s">
        <v>67</v>
      </c>
      <c r="B49" s="103" t="s">
        <v>21</v>
      </c>
      <c r="C49" s="104" t="s">
        <v>0</v>
      </c>
      <c r="D49" s="104" t="s">
        <v>313</v>
      </c>
      <c r="E49" s="105">
        <f>+IF(ISNUMBER(DATA!I49),DATA!I49,"n/a")</f>
        <v>45027942.200000003</v>
      </c>
      <c r="F49" s="106">
        <f>+IF(ISNUMBER(DATA!W49),DATA!W49,"n/a")</f>
        <v>7.8409780873705689E-2</v>
      </c>
      <c r="G49" s="105">
        <f>+IF(ISNUMBER(DATA!M49),DATA!M49,"n/a")</f>
        <v>140560414.28</v>
      </c>
      <c r="H49" s="106">
        <f>+IF(ISNUMBER(DATA!X49),DATA!X49,"n/a")</f>
        <v>4.7267418571864644E-2</v>
      </c>
      <c r="I49" s="105">
        <f>+IF(ISNUMBER(DATA!Q49),DATA!Q49,"n/a")</f>
        <v>274866247.63</v>
      </c>
      <c r="J49" s="106">
        <f>+IF(ISNUMBER(DATA!Y49),DATA!Y49,"n/a")</f>
        <v>6.5277829956468469E-2</v>
      </c>
      <c r="K49" s="105">
        <f>+IF(ISNUMBER(DATA!U49),DATA!U49,"n/a")</f>
        <v>564865124.34000003</v>
      </c>
      <c r="L49" s="106">
        <f>+IF(ISNUMBER(DATA!Z49),DATA!Z49,"n/a")</f>
        <v>7.5265701446165109E-2</v>
      </c>
      <c r="R49" s="66"/>
      <c r="S49" s="66"/>
      <c r="T49" s="66"/>
      <c r="U49" s="66"/>
      <c r="V49" s="66"/>
      <c r="W49" s="66"/>
      <c r="X49" s="66"/>
      <c r="Y49" s="66"/>
    </row>
    <row r="50" spans="1:25" x14ac:dyDescent="0.2">
      <c r="A50" s="103" t="s">
        <v>67</v>
      </c>
      <c r="B50" s="103" t="s">
        <v>21</v>
      </c>
      <c r="C50" s="104" t="s">
        <v>0</v>
      </c>
      <c r="D50" s="104" t="s">
        <v>314</v>
      </c>
      <c r="E50" s="105">
        <f>+IF(ISNUMBER(DATA!I50),DATA!I50,"n/a")</f>
        <v>91884021.700000003</v>
      </c>
      <c r="F50" s="106">
        <f>+IF(ISNUMBER(DATA!W50),DATA!W50,"n/a")</f>
        <v>6.311082780810158E-2</v>
      </c>
      <c r="G50" s="105">
        <f>+IF(ISNUMBER(DATA!M50),DATA!M50,"n/a")</f>
        <v>288422603.23000002</v>
      </c>
      <c r="H50" s="106">
        <f>+IF(ISNUMBER(DATA!X50),DATA!X50,"n/a")</f>
        <v>3.9319824095383628E-2</v>
      </c>
      <c r="I50" s="105">
        <f>+IF(ISNUMBER(DATA!Q50),DATA!Q50,"n/a")</f>
        <v>562929410.5</v>
      </c>
      <c r="J50" s="106">
        <f>+IF(ISNUMBER(DATA!Y50),DATA!Y50,"n/a")</f>
        <v>5.1726834102882355E-2</v>
      </c>
      <c r="K50" s="105">
        <f>+IF(ISNUMBER(DATA!U50),DATA!U50,"n/a")</f>
        <v>1162217646.51</v>
      </c>
      <c r="L50" s="106">
        <f>+IF(ISNUMBER(DATA!Z50),DATA!Z50,"n/a")</f>
        <v>6.2535899563774963E-2</v>
      </c>
      <c r="R50" s="66"/>
      <c r="S50" s="66"/>
      <c r="T50" s="66"/>
      <c r="U50" s="66"/>
      <c r="V50" s="66"/>
      <c r="W50" s="66"/>
      <c r="X50" s="66"/>
      <c r="Y50" s="66"/>
    </row>
    <row r="51" spans="1:25" x14ac:dyDescent="0.2">
      <c r="A51" s="103" t="s">
        <v>67</v>
      </c>
      <c r="B51" s="103" t="s">
        <v>21</v>
      </c>
      <c r="C51" s="104" t="s">
        <v>0</v>
      </c>
      <c r="D51" s="104" t="s">
        <v>315</v>
      </c>
      <c r="E51" s="105">
        <f>+IF(ISNUMBER(DATA!I51),DATA!I51,"n/a")</f>
        <v>65297590.75</v>
      </c>
      <c r="F51" s="106">
        <f>+IF(ISNUMBER(DATA!W51),DATA!W51,"n/a")</f>
        <v>0.10583336016955171</v>
      </c>
      <c r="G51" s="105">
        <f>+IF(ISNUMBER(DATA!M51),DATA!M51,"n/a")</f>
        <v>203120376.00999999</v>
      </c>
      <c r="H51" s="106">
        <f>+IF(ISNUMBER(DATA!X51),DATA!X51,"n/a")</f>
        <v>8.5921138966761415E-2</v>
      </c>
      <c r="I51" s="105">
        <f>+IF(ISNUMBER(DATA!Q51),DATA!Q51,"n/a")</f>
        <v>393369835.04000002</v>
      </c>
      <c r="J51" s="106">
        <f>+IF(ISNUMBER(DATA!Y51),DATA!Y51,"n/a")</f>
        <v>9.5733903283082566E-2</v>
      </c>
      <c r="K51" s="105">
        <f>+IF(ISNUMBER(DATA!U51),DATA!U51,"n/a")</f>
        <v>812324324.00999999</v>
      </c>
      <c r="L51" s="106">
        <f>+IF(ISNUMBER(DATA!Z51),DATA!Z51,"n/a")</f>
        <v>9.9197808529476322E-2</v>
      </c>
      <c r="R51" s="66"/>
      <c r="S51" s="66"/>
      <c r="T51" s="66"/>
      <c r="U51" s="66"/>
      <c r="V51" s="66"/>
      <c r="W51" s="66"/>
      <c r="X51" s="66"/>
      <c r="Y51" s="66"/>
    </row>
    <row r="52" spans="1:25" x14ac:dyDescent="0.2">
      <c r="A52" s="103" t="s">
        <v>67</v>
      </c>
      <c r="B52" s="103" t="s">
        <v>21</v>
      </c>
      <c r="C52" s="104" t="s">
        <v>0</v>
      </c>
      <c r="D52" s="104" t="s">
        <v>316</v>
      </c>
      <c r="E52" s="105">
        <f>+IF(ISNUMBER(DATA!I52),DATA!I52,"n/a")</f>
        <v>76429466.219999999</v>
      </c>
      <c r="F52" s="106">
        <f>+IF(ISNUMBER(DATA!W52),DATA!W52,"n/a")</f>
        <v>0.11370925179474566</v>
      </c>
      <c r="G52" s="105">
        <f>+IF(ISNUMBER(DATA!M52),DATA!M52,"n/a")</f>
        <v>237534213.24000001</v>
      </c>
      <c r="H52" s="106">
        <f>+IF(ISNUMBER(DATA!X52),DATA!X52,"n/a")</f>
        <v>9.240224371162116E-2</v>
      </c>
      <c r="I52" s="105">
        <f>+IF(ISNUMBER(DATA!Q52),DATA!Q52,"n/a")</f>
        <v>434658790.60000002</v>
      </c>
      <c r="J52" s="106">
        <f>+IF(ISNUMBER(DATA!Y52),DATA!Y52,"n/a")</f>
        <v>6.6317489241538005E-2</v>
      </c>
      <c r="K52" s="105">
        <f>+IF(ISNUMBER(DATA!U52),DATA!U52,"n/a")</f>
        <v>879825244.04999995</v>
      </c>
      <c r="L52" s="106">
        <f>+IF(ISNUMBER(DATA!Z52),DATA!Z52,"n/a")</f>
        <v>5.6345768162439663E-2</v>
      </c>
      <c r="R52" s="66"/>
      <c r="S52" s="66"/>
      <c r="T52" s="66"/>
      <c r="U52" s="66"/>
      <c r="V52" s="66"/>
      <c r="W52" s="66"/>
      <c r="X52" s="66"/>
      <c r="Y52" s="66"/>
    </row>
    <row r="53" spans="1:25" x14ac:dyDescent="0.2">
      <c r="A53" s="103" t="s">
        <v>67</v>
      </c>
      <c r="B53" s="103" t="s">
        <v>21</v>
      </c>
      <c r="C53" s="104" t="s">
        <v>0</v>
      </c>
      <c r="D53" s="104" t="s">
        <v>317</v>
      </c>
      <c r="E53" s="105">
        <f>+IF(ISNUMBER(DATA!I53),DATA!I53,"n/a")</f>
        <v>42535247.490000002</v>
      </c>
      <c r="F53" s="106">
        <f>+IF(ISNUMBER(DATA!W53),DATA!W53,"n/a")</f>
        <v>6.5394009928266229E-3</v>
      </c>
      <c r="G53" s="105">
        <f>+IF(ISNUMBER(DATA!M53),DATA!M53,"n/a")</f>
        <v>134560926</v>
      </c>
      <c r="H53" s="106">
        <f>+IF(ISNUMBER(DATA!X53),DATA!X53,"n/a")</f>
        <v>8.6158847950122408E-3</v>
      </c>
      <c r="I53" s="105">
        <f>+IF(ISNUMBER(DATA!Q53),DATA!Q53,"n/a")</f>
        <v>265628857.43000001</v>
      </c>
      <c r="J53" s="106">
        <f>+IF(ISNUMBER(DATA!Y53),DATA!Y53,"n/a")</f>
        <v>2.0797250886634689E-2</v>
      </c>
      <c r="K53" s="105">
        <f>+IF(ISNUMBER(DATA!U53),DATA!U53,"n/a")</f>
        <v>551182568.80999994</v>
      </c>
      <c r="L53" s="106">
        <f>+IF(ISNUMBER(DATA!Z53),DATA!Z53,"n/a")</f>
        <v>2.8981951918888985E-2</v>
      </c>
      <c r="R53" s="66"/>
      <c r="S53" s="66"/>
      <c r="T53" s="66"/>
      <c r="U53" s="66"/>
      <c r="V53" s="66"/>
      <c r="W53" s="66"/>
      <c r="X53" s="66"/>
      <c r="Y53" s="66"/>
    </row>
    <row r="54" spans="1:25" x14ac:dyDescent="0.2">
      <c r="A54" s="103" t="s">
        <v>67</v>
      </c>
      <c r="B54" s="103" t="s">
        <v>21</v>
      </c>
      <c r="C54" s="104" t="s">
        <v>0</v>
      </c>
      <c r="D54" s="104" t="s">
        <v>318</v>
      </c>
      <c r="E54" s="105">
        <f>+IF(ISNUMBER(DATA!I54),DATA!I54,"n/a")</f>
        <v>70330088.519999996</v>
      </c>
      <c r="F54" s="106">
        <f>+IF(ISNUMBER(DATA!W54),DATA!W54,"n/a")</f>
        <v>2.7110703914293325E-2</v>
      </c>
      <c r="G54" s="105">
        <f>+IF(ISNUMBER(DATA!M54),DATA!M54,"n/a")</f>
        <v>235367009.68000001</v>
      </c>
      <c r="H54" s="106">
        <f>+IF(ISNUMBER(DATA!X54),DATA!X54,"n/a")</f>
        <v>4.9757806976887115E-2</v>
      </c>
      <c r="I54" s="105">
        <f>+IF(ISNUMBER(DATA!Q54),DATA!Q54,"n/a")</f>
        <v>448865720.30000001</v>
      </c>
      <c r="J54" s="106">
        <f>+IF(ISNUMBER(DATA!Y54),DATA!Y54,"n/a")</f>
        <v>4.8295536172332558E-2</v>
      </c>
      <c r="K54" s="105">
        <f>+IF(ISNUMBER(DATA!U54),DATA!U54,"n/a")</f>
        <v>884488320.61000001</v>
      </c>
      <c r="L54" s="106">
        <f>+IF(ISNUMBER(DATA!Z54),DATA!Z54,"n/a")</f>
        <v>5.7834127232685578E-2</v>
      </c>
      <c r="R54" s="66"/>
      <c r="S54" s="66"/>
      <c r="T54" s="66"/>
      <c r="U54" s="66"/>
      <c r="V54" s="66"/>
      <c r="W54" s="66"/>
      <c r="X54" s="66"/>
      <c r="Y54" s="66"/>
    </row>
    <row r="55" spans="1:25" x14ac:dyDescent="0.2">
      <c r="A55" s="103" t="s">
        <v>67</v>
      </c>
      <c r="B55" s="103" t="s">
        <v>21</v>
      </c>
      <c r="C55" s="104" t="s">
        <v>0</v>
      </c>
      <c r="D55" s="104" t="s">
        <v>344</v>
      </c>
      <c r="E55" s="105">
        <f>+IF(ISNUMBER(DATA!I55),DATA!I55,"n/a")</f>
        <v>24779981.66</v>
      </c>
      <c r="F55" s="106">
        <f>+IF(ISNUMBER(DATA!W55),DATA!W55,"n/a")</f>
        <v>6.2805907065192429E-2</v>
      </c>
      <c r="G55" s="105">
        <f>+IF(ISNUMBER(DATA!M55),DATA!M55,"n/a")</f>
        <v>75933526.519999996</v>
      </c>
      <c r="H55" s="106">
        <f>+IF(ISNUMBER(DATA!X55),DATA!X55,"n/a")</f>
        <v>3.7835081425995697E-2</v>
      </c>
      <c r="I55" s="105">
        <f>+IF(ISNUMBER(DATA!Q55),DATA!Q55,"n/a")</f>
        <v>144239384.63999999</v>
      </c>
      <c r="J55" s="106">
        <f>+IF(ISNUMBER(DATA!Y55),DATA!Y55,"n/a")</f>
        <v>3.4593920673374558E-2</v>
      </c>
      <c r="K55" s="105">
        <f>+IF(ISNUMBER(DATA!U55),DATA!U55,"n/a")</f>
        <v>299191866.54000002</v>
      </c>
      <c r="L55" s="106">
        <f>+IF(ISNUMBER(DATA!Z55),DATA!Z55,"n/a")</f>
        <v>3.9522565723351638E-2</v>
      </c>
      <c r="R55" s="66"/>
      <c r="S55" s="66"/>
      <c r="T55" s="66"/>
      <c r="U55" s="66"/>
      <c r="V55" s="66"/>
      <c r="W55" s="66"/>
      <c r="X55" s="66"/>
      <c r="Y55" s="66"/>
    </row>
    <row r="56" spans="1:25" x14ac:dyDescent="0.2">
      <c r="A56" s="103" t="s">
        <v>67</v>
      </c>
      <c r="B56" s="103" t="s">
        <v>21</v>
      </c>
      <c r="C56" s="104" t="s">
        <v>0</v>
      </c>
      <c r="D56" s="104" t="s">
        <v>345</v>
      </c>
      <c r="E56" s="105">
        <f>+IF(ISNUMBER(DATA!I56),DATA!I56,"n/a")</f>
        <v>57442972.5</v>
      </c>
      <c r="F56" s="106">
        <f>+IF(ISNUMBER(DATA!W56),DATA!W56,"n/a")</f>
        <v>6.9741140241454183E-2</v>
      </c>
      <c r="G56" s="105">
        <f>+IF(ISNUMBER(DATA!M56),DATA!M56,"n/a")</f>
        <v>179108261.94</v>
      </c>
      <c r="H56" s="106">
        <f>+IF(ISNUMBER(DATA!X56),DATA!X56,"n/a")</f>
        <v>7.2258214143796184E-2</v>
      </c>
      <c r="I56" s="105">
        <f>+IF(ISNUMBER(DATA!Q56),DATA!Q56,"n/a")</f>
        <v>340100549.76999998</v>
      </c>
      <c r="J56" s="106">
        <f>+IF(ISNUMBER(DATA!Y56),DATA!Y56,"n/a")</f>
        <v>8.1694816235713535E-2</v>
      </c>
      <c r="K56" s="105">
        <f>+IF(ISNUMBER(DATA!U56),DATA!U56,"n/a")</f>
        <v>705975548.71000004</v>
      </c>
      <c r="L56" s="106">
        <f>+IF(ISNUMBER(DATA!Z56),DATA!Z56,"n/a")</f>
        <v>8.714510013097812E-2</v>
      </c>
      <c r="R56" s="66"/>
      <c r="S56" s="66"/>
      <c r="T56" s="66"/>
      <c r="U56" s="66"/>
      <c r="V56" s="66"/>
      <c r="W56" s="66"/>
      <c r="X56" s="66"/>
      <c r="Y56" s="66"/>
    </row>
    <row r="57" spans="1:25" x14ac:dyDescent="0.2">
      <c r="A57" s="75"/>
      <c r="B57" s="75"/>
      <c r="E57" s="83"/>
      <c r="F57" s="84"/>
      <c r="G57" s="85"/>
      <c r="H57" s="84"/>
      <c r="I57" s="85"/>
      <c r="J57" s="84"/>
      <c r="K57" s="83"/>
      <c r="L57" s="84"/>
      <c r="R57" s="66"/>
      <c r="S57" s="66"/>
      <c r="T57" s="66"/>
      <c r="U57" s="66"/>
      <c r="V57" s="66"/>
      <c r="W57" s="66"/>
      <c r="X57" s="66"/>
      <c r="Y57" s="66"/>
    </row>
    <row r="58" spans="1:25" x14ac:dyDescent="0.2">
      <c r="A58" s="107" t="s">
        <v>19</v>
      </c>
      <c r="B58" s="107" t="s">
        <v>21</v>
      </c>
      <c r="C58" s="108" t="s">
        <v>68</v>
      </c>
      <c r="D58" s="108" t="s">
        <v>271</v>
      </c>
      <c r="E58" s="109">
        <f>+IF(ISNUMBER(DATA!AC7),DATA!AC7,"n/a")</f>
        <v>2.6949499931848166E-2</v>
      </c>
      <c r="F58" s="110">
        <f>+IF(ISNUMBER(DATA!AD7),DATA!AD7,"n/a")</f>
        <v>0.28619576263256596</v>
      </c>
      <c r="G58" s="109">
        <f>+IF(ISNUMBER(DATA!AG7),DATA!AG7,"n/a")</f>
        <v>2.5212559529343648E-2</v>
      </c>
      <c r="H58" s="110">
        <f>+IF(ISNUMBER(DATA!AH7),DATA!AH7,"n/a")</f>
        <v>1.4274081570367012E-2</v>
      </c>
      <c r="I58" s="109">
        <f>+IF(ISNUMBER(DATA!AK7),DATA!AK7,"n/a")</f>
        <v>2.6558023308124713E-2</v>
      </c>
      <c r="J58" s="110">
        <f>+IF(ISNUMBER(DATA!AL7),DATA!AL7,"n/a")</f>
        <v>4.2091991385644761E-3</v>
      </c>
      <c r="K58" s="109">
        <f>+IF(ISNUMBER(DATA!AO7),DATA!AO7,"n/a")</f>
        <v>2.3868470137003165E-2</v>
      </c>
      <c r="L58" s="110">
        <f>+IF(ISNUMBER(DATA!AP7),DATA!AP7,"n/a")</f>
        <v>-2.8082318208638712E-2</v>
      </c>
      <c r="R58" s="66"/>
      <c r="S58" s="66"/>
      <c r="T58" s="66"/>
      <c r="U58" s="66"/>
      <c r="V58" s="66"/>
      <c r="W58" s="66"/>
      <c r="X58" s="66"/>
      <c r="Y58" s="66"/>
    </row>
    <row r="59" spans="1:25" x14ac:dyDescent="0.2">
      <c r="A59" s="107" t="s">
        <v>19</v>
      </c>
      <c r="B59" s="107" t="s">
        <v>21</v>
      </c>
      <c r="C59" s="108" t="s">
        <v>68</v>
      </c>
      <c r="D59" s="108" t="s">
        <v>272</v>
      </c>
      <c r="E59" s="109">
        <f>+IF(ISNUMBER(DATA!AC8),DATA!AC8,"n/a")</f>
        <v>1.7072958901813255E-2</v>
      </c>
      <c r="F59" s="110">
        <f>+IF(ISNUMBER(DATA!AD8),DATA!AD8,"n/a")</f>
        <v>-5.0478609661355409E-2</v>
      </c>
      <c r="G59" s="109">
        <f>+IF(ISNUMBER(DATA!AG8),DATA!AG8,"n/a")</f>
        <v>1.8053867227067796E-2</v>
      </c>
      <c r="H59" s="110">
        <f>+IF(ISNUMBER(DATA!AH8),DATA!AH8,"n/a")</f>
        <v>-7.1906392605072464E-2</v>
      </c>
      <c r="I59" s="109">
        <f>+IF(ISNUMBER(DATA!AK8),DATA!AK8,"n/a")</f>
        <v>1.865085907076991E-2</v>
      </c>
      <c r="J59" s="110">
        <f>+IF(ISNUMBER(DATA!AL8),DATA!AL8,"n/a")</f>
        <v>-4.7043076490328739E-2</v>
      </c>
      <c r="K59" s="109">
        <f>+IF(ISNUMBER(DATA!AO8),DATA!AO8,"n/a")</f>
        <v>1.7548480521688382E-2</v>
      </c>
      <c r="L59" s="110">
        <f>+IF(ISNUMBER(DATA!AP8),DATA!AP8,"n/a")</f>
        <v>-3.9130729457594049E-2</v>
      </c>
      <c r="R59" s="66"/>
      <c r="S59" s="66"/>
      <c r="T59" s="66"/>
      <c r="U59" s="66"/>
      <c r="V59" s="66"/>
      <c r="W59" s="66"/>
      <c r="X59" s="66"/>
      <c r="Y59" s="66"/>
    </row>
    <row r="60" spans="1:25" x14ac:dyDescent="0.2">
      <c r="A60" s="107" t="s">
        <v>19</v>
      </c>
      <c r="B60" s="107" t="s">
        <v>21</v>
      </c>
      <c r="C60" s="108" t="s">
        <v>68</v>
      </c>
      <c r="D60" s="108" t="s">
        <v>273</v>
      </c>
      <c r="E60" s="109">
        <f>+IF(ISNUMBER(DATA!AC9),DATA!AC9,"n/a")</f>
        <v>1.6039454963689557E-2</v>
      </c>
      <c r="F60" s="110">
        <f>+IF(ISNUMBER(DATA!AD9),DATA!AD9,"n/a")</f>
        <v>4.84245820876179E-2</v>
      </c>
      <c r="G60" s="109">
        <f>+IF(ISNUMBER(DATA!AG9),DATA!AG9,"n/a")</f>
        <v>1.7058847552092089E-2</v>
      </c>
      <c r="H60" s="110">
        <f>+IF(ISNUMBER(DATA!AH9),DATA!AH9,"n/a")</f>
        <v>3.60669585639916E-2</v>
      </c>
      <c r="I60" s="109">
        <f>+IF(ISNUMBER(DATA!AK9),DATA!AK9,"n/a")</f>
        <v>1.7500452795482707E-2</v>
      </c>
      <c r="J60" s="110">
        <f>+IF(ISNUMBER(DATA!AL9),DATA!AL9,"n/a")</f>
        <v>3.0814438296028479E-3</v>
      </c>
      <c r="K60" s="109">
        <f>+IF(ISNUMBER(DATA!AO9),DATA!AO9,"n/a")</f>
        <v>1.5782189788887648E-2</v>
      </c>
      <c r="L60" s="110">
        <f>+IF(ISNUMBER(DATA!AP9),DATA!AP9,"n/a")</f>
        <v>-4.3951200810511334E-2</v>
      </c>
      <c r="R60" s="66"/>
      <c r="S60" s="66"/>
      <c r="T60" s="66"/>
      <c r="U60" s="66"/>
      <c r="V60" s="66"/>
      <c r="W60" s="66"/>
      <c r="X60" s="66"/>
      <c r="Y60" s="66"/>
    </row>
    <row r="61" spans="1:25" x14ac:dyDescent="0.2">
      <c r="A61" s="107" t="s">
        <v>19</v>
      </c>
      <c r="B61" s="107" t="s">
        <v>21</v>
      </c>
      <c r="C61" s="108" t="s">
        <v>68</v>
      </c>
      <c r="D61" s="108" t="s">
        <v>274</v>
      </c>
      <c r="E61" s="109">
        <f>+IF(ISNUMBER(DATA!AC10),DATA!AC10,"n/a")</f>
        <v>1.6115074228900576E-2</v>
      </c>
      <c r="F61" s="110">
        <f>+IF(ISNUMBER(DATA!AD10),DATA!AD10,"n/a")</f>
        <v>7.2853793393220373E-3</v>
      </c>
      <c r="G61" s="109">
        <f>+IF(ISNUMBER(DATA!AG10),DATA!AG10,"n/a")</f>
        <v>1.6993101012863509E-2</v>
      </c>
      <c r="H61" s="110">
        <f>+IF(ISNUMBER(DATA!AH10),DATA!AH10,"n/a")</f>
        <v>-1.0430697364255045E-2</v>
      </c>
      <c r="I61" s="109">
        <f>+IF(ISNUMBER(DATA!AK10),DATA!AK10,"n/a")</f>
        <v>1.7017231522713706E-2</v>
      </c>
      <c r="J61" s="110">
        <f>+IF(ISNUMBER(DATA!AL10),DATA!AL10,"n/a")</f>
        <v>-1.7669151599927421E-2</v>
      </c>
      <c r="K61" s="109">
        <f>+IF(ISNUMBER(DATA!AO10),DATA!AO10,"n/a")</f>
        <v>1.5890938166792233E-2</v>
      </c>
      <c r="L61" s="110">
        <f>+IF(ISNUMBER(DATA!AP10),DATA!AP10,"n/a")</f>
        <v>-3.1933724571074282E-2</v>
      </c>
      <c r="R61" s="66"/>
      <c r="S61" s="66"/>
      <c r="T61" s="66"/>
      <c r="U61" s="66"/>
      <c r="V61" s="66"/>
      <c r="W61" s="66"/>
      <c r="X61" s="66"/>
      <c r="Y61" s="66"/>
    </row>
    <row r="62" spans="1:25" x14ac:dyDescent="0.2">
      <c r="A62" s="107" t="s">
        <v>19</v>
      </c>
      <c r="B62" s="107" t="s">
        <v>21</v>
      </c>
      <c r="C62" s="108" t="s">
        <v>68</v>
      </c>
      <c r="D62" s="108" t="s">
        <v>275</v>
      </c>
      <c r="E62" s="109">
        <f>+IF(ISNUMBER(DATA!AC11),DATA!AC11,"n/a")</f>
        <v>2.028216808454068E-2</v>
      </c>
      <c r="F62" s="110">
        <f>+IF(ISNUMBER(DATA!AD11),DATA!AD11,"n/a")</f>
        <v>6.6690455300821502E-2</v>
      </c>
      <c r="G62" s="109">
        <f>+IF(ISNUMBER(DATA!AG11),DATA!AG11,"n/a")</f>
        <v>2.060101787643049E-2</v>
      </c>
      <c r="H62" s="110">
        <f>+IF(ISNUMBER(DATA!AH11),DATA!AH11,"n/a")</f>
        <v>1.0130368728017772E-2</v>
      </c>
      <c r="I62" s="109">
        <f>+IF(ISNUMBER(DATA!AK11),DATA!AK11,"n/a")</f>
        <v>2.1876182365247306E-2</v>
      </c>
      <c r="J62" s="110">
        <f>+IF(ISNUMBER(DATA!AL11),DATA!AL11,"n/a")</f>
        <v>-3.0031529650957275E-2</v>
      </c>
      <c r="K62" s="109">
        <f>+IF(ISNUMBER(DATA!AO11),DATA!AO11,"n/a")</f>
        <v>1.9496960090430133E-2</v>
      </c>
      <c r="L62" s="110">
        <f>+IF(ISNUMBER(DATA!AP11),DATA!AP11,"n/a")</f>
        <v>-6.7108696492280615E-2</v>
      </c>
      <c r="R62" s="66"/>
      <c r="S62" s="66"/>
      <c r="T62" s="66"/>
      <c r="U62" s="66"/>
      <c r="V62" s="66"/>
      <c r="W62" s="66"/>
      <c r="X62" s="66"/>
      <c r="Y62" s="66"/>
    </row>
    <row r="63" spans="1:25" x14ac:dyDescent="0.2">
      <c r="A63" s="107" t="s">
        <v>19</v>
      </c>
      <c r="B63" s="107" t="s">
        <v>21</v>
      </c>
      <c r="C63" s="108" t="s">
        <v>68</v>
      </c>
      <c r="D63" s="108" t="s">
        <v>276</v>
      </c>
      <c r="E63" s="109">
        <f>+IF(ISNUMBER(DATA!AC12),DATA!AC12,"n/a")</f>
        <v>2.1497706917812005E-2</v>
      </c>
      <c r="F63" s="110">
        <f>+IF(ISNUMBER(DATA!AD12),DATA!AD12,"n/a")</f>
        <v>-0.11355184656804615</v>
      </c>
      <c r="G63" s="109">
        <f>+IF(ISNUMBER(DATA!AG12),DATA!AG12,"n/a")</f>
        <v>2.2411301193306227E-2</v>
      </c>
      <c r="H63" s="110">
        <f>+IF(ISNUMBER(DATA!AH12),DATA!AH12,"n/a")</f>
        <v>-0.14147980846507396</v>
      </c>
      <c r="I63" s="109">
        <f>+IF(ISNUMBER(DATA!AK12),DATA!AK12,"n/a")</f>
        <v>2.3844467856139407E-2</v>
      </c>
      <c r="J63" s="110">
        <f>+IF(ISNUMBER(DATA!AL12),DATA!AL12,"n/a")</f>
        <v>-0.11942352825067629</v>
      </c>
      <c r="K63" s="109">
        <f>+IF(ISNUMBER(DATA!AO12),DATA!AO12,"n/a")</f>
        <v>2.1996600605588095E-2</v>
      </c>
      <c r="L63" s="110">
        <f>+IF(ISNUMBER(DATA!AP12),DATA!AP12,"n/a")</f>
        <v>-0.11249419546238461</v>
      </c>
      <c r="R63" s="66"/>
      <c r="S63" s="66"/>
      <c r="T63" s="66"/>
      <c r="U63" s="66"/>
      <c r="V63" s="66"/>
      <c r="W63" s="66"/>
      <c r="X63" s="66"/>
      <c r="Y63" s="66"/>
    </row>
    <row r="64" spans="1:25" x14ac:dyDescent="0.2">
      <c r="A64" s="107" t="s">
        <v>19</v>
      </c>
      <c r="B64" s="107" t="s">
        <v>21</v>
      </c>
      <c r="C64" s="108" t="s">
        <v>68</v>
      </c>
      <c r="D64" s="108" t="s">
        <v>277</v>
      </c>
      <c r="E64" s="109">
        <f>+IF(ISNUMBER(DATA!AC13),DATA!AC13,"n/a")</f>
        <v>1.5884752770376546E-2</v>
      </c>
      <c r="F64" s="110">
        <f>+IF(ISNUMBER(DATA!AD13),DATA!AD13,"n/a")</f>
        <v>-8.8702987406520314E-2</v>
      </c>
      <c r="G64" s="109">
        <f>+IF(ISNUMBER(DATA!AG13),DATA!AG13,"n/a")</f>
        <v>1.704064218880582E-2</v>
      </c>
      <c r="H64" s="110">
        <f>+IF(ISNUMBER(DATA!AH13),DATA!AH13,"n/a")</f>
        <v>-7.0561331993727536E-2</v>
      </c>
      <c r="I64" s="109">
        <f>+IF(ISNUMBER(DATA!AK13),DATA!AK13,"n/a")</f>
        <v>1.7515186568412004E-2</v>
      </c>
      <c r="J64" s="110">
        <f>+IF(ISNUMBER(DATA!AL13),DATA!AL13,"n/a")</f>
        <v>-6.9228027817066357E-2</v>
      </c>
      <c r="K64" s="109">
        <f>+IF(ISNUMBER(DATA!AO13),DATA!AO13,"n/a")</f>
        <v>1.6578706075802613E-2</v>
      </c>
      <c r="L64" s="110">
        <f>+IF(ISNUMBER(DATA!AP13),DATA!AP13,"n/a")</f>
        <v>-7.684847909528239E-2</v>
      </c>
      <c r="R64" s="66"/>
      <c r="S64" s="66"/>
      <c r="T64" s="66"/>
      <c r="U64" s="66"/>
      <c r="V64" s="66"/>
      <c r="W64" s="66"/>
      <c r="X64" s="66"/>
      <c r="Y64" s="66"/>
    </row>
    <row r="65" spans="1:25" x14ac:dyDescent="0.2">
      <c r="A65" s="107" t="s">
        <v>19</v>
      </c>
      <c r="B65" s="107" t="s">
        <v>21</v>
      </c>
      <c r="C65" s="108" t="s">
        <v>68</v>
      </c>
      <c r="D65" s="108" t="s">
        <v>278</v>
      </c>
      <c r="E65" s="109">
        <f>+IF(ISNUMBER(DATA!AC14),DATA!AC14,"n/a")</f>
        <v>1.8527239741883663E-2</v>
      </c>
      <c r="F65" s="110">
        <f>+IF(ISNUMBER(DATA!AD14),DATA!AD14,"n/a")</f>
        <v>2.1609843823008901E-2</v>
      </c>
      <c r="G65" s="109">
        <f>+IF(ISNUMBER(DATA!AG14),DATA!AG14,"n/a")</f>
        <v>1.9151679055435373E-2</v>
      </c>
      <c r="H65" s="110">
        <f>+IF(ISNUMBER(DATA!AH14),DATA!AH14,"n/a")</f>
        <v>2.789851015827377E-2</v>
      </c>
      <c r="I65" s="109">
        <f>+IF(ISNUMBER(DATA!AK14),DATA!AK14,"n/a")</f>
        <v>1.9986041663476079E-2</v>
      </c>
      <c r="J65" s="110">
        <f>+IF(ISNUMBER(DATA!AL14),DATA!AL14,"n/a")</f>
        <v>1.9285795051007457E-2</v>
      </c>
      <c r="K65" s="109">
        <f>+IF(ISNUMBER(DATA!AO14),DATA!AO14,"n/a")</f>
        <v>1.8289510370111336E-2</v>
      </c>
      <c r="L65" s="110">
        <f>+IF(ISNUMBER(DATA!AP14),DATA!AP14,"n/a")</f>
        <v>-1.0533222809091386E-2</v>
      </c>
      <c r="R65" s="66"/>
      <c r="S65" s="66"/>
      <c r="T65" s="66"/>
      <c r="U65" s="66"/>
      <c r="V65" s="66"/>
      <c r="W65" s="66"/>
      <c r="X65" s="66"/>
      <c r="Y65" s="66"/>
    </row>
    <row r="66" spans="1:25" x14ac:dyDescent="0.2">
      <c r="A66" s="107" t="s">
        <v>19</v>
      </c>
      <c r="B66" s="107" t="s">
        <v>21</v>
      </c>
      <c r="C66" s="108" t="s">
        <v>68</v>
      </c>
      <c r="D66" s="108" t="s">
        <v>279</v>
      </c>
      <c r="E66" s="109">
        <f>+IF(ISNUMBER(DATA!AC15),DATA!AC15,"n/a")</f>
        <v>1.901506628956506E-2</v>
      </c>
      <c r="F66" s="110">
        <f>+IF(ISNUMBER(DATA!AD15),DATA!AD15,"n/a")</f>
        <v>-1.6583102902101993E-2</v>
      </c>
      <c r="G66" s="109">
        <f>+IF(ISNUMBER(DATA!AG15),DATA!AG15,"n/a")</f>
        <v>2.0266755278305976E-2</v>
      </c>
      <c r="H66" s="110">
        <f>+IF(ISNUMBER(DATA!AH15),DATA!AH15,"n/a")</f>
        <v>3.7859322929233163E-2</v>
      </c>
      <c r="I66" s="109">
        <f>+IF(ISNUMBER(DATA!AK15),DATA!AK15,"n/a")</f>
        <v>2.0847186394116812E-2</v>
      </c>
      <c r="J66" s="110">
        <f>+IF(ISNUMBER(DATA!AL15),DATA!AL15,"n/a")</f>
        <v>5.5903670486325691E-3</v>
      </c>
      <c r="K66" s="109">
        <f>+IF(ISNUMBER(DATA!AO15),DATA!AO15,"n/a")</f>
        <v>1.9829684639610289E-2</v>
      </c>
      <c r="L66" s="110">
        <f>+IF(ISNUMBER(DATA!AP15),DATA!AP15,"n/a")</f>
        <v>3.3216865808840049E-2</v>
      </c>
      <c r="R66" s="66"/>
      <c r="S66" s="66"/>
      <c r="T66" s="66"/>
      <c r="U66" s="66"/>
      <c r="V66" s="66"/>
      <c r="W66" s="66"/>
      <c r="X66" s="66"/>
      <c r="Y66" s="66"/>
    </row>
    <row r="67" spans="1:25" x14ac:dyDescent="0.2">
      <c r="A67" s="107" t="s">
        <v>19</v>
      </c>
      <c r="B67" s="107" t="s">
        <v>21</v>
      </c>
      <c r="C67" s="108" t="s">
        <v>68</v>
      </c>
      <c r="D67" s="108" t="s">
        <v>280</v>
      </c>
      <c r="E67" s="109">
        <f>+IF(ISNUMBER(DATA!AC16),DATA!AC16,"n/a")</f>
        <v>2.3148214512711113E-2</v>
      </c>
      <c r="F67" s="110">
        <f>+IF(ISNUMBER(DATA!AD16),DATA!AD16,"n/a")</f>
        <v>-0.17944774883243453</v>
      </c>
      <c r="G67" s="109">
        <f>+IF(ISNUMBER(DATA!AG16),DATA!AG16,"n/a")</f>
        <v>2.4224180216406599E-2</v>
      </c>
      <c r="H67" s="110">
        <f>+IF(ISNUMBER(DATA!AH16),DATA!AH16,"n/a")</f>
        <v>-0.12875251304496316</v>
      </c>
      <c r="I67" s="109">
        <f>+IF(ISNUMBER(DATA!AK16),DATA!AK16,"n/a")</f>
        <v>2.5632359161584285E-2</v>
      </c>
      <c r="J67" s="110">
        <f>+IF(ISNUMBER(DATA!AL16),DATA!AL16,"n/a")</f>
        <v>-0.12081869000553948</v>
      </c>
      <c r="K67" s="109">
        <f>+IF(ISNUMBER(DATA!AO16),DATA!AO16,"n/a")</f>
        <v>2.4651010949502474E-2</v>
      </c>
      <c r="L67" s="110">
        <f>+IF(ISNUMBER(DATA!AP16),DATA!AP16,"n/a")</f>
        <v>-9.3222017871722254E-2</v>
      </c>
      <c r="R67" s="66"/>
      <c r="S67" s="66"/>
      <c r="T67" s="66"/>
      <c r="U67" s="66"/>
      <c r="V67" s="66"/>
      <c r="W67" s="66"/>
      <c r="X67" s="66"/>
      <c r="Y67" s="66"/>
    </row>
    <row r="68" spans="1:25" x14ac:dyDescent="0.2">
      <c r="A68" s="107" t="s">
        <v>19</v>
      </c>
      <c r="B68" s="107" t="s">
        <v>21</v>
      </c>
      <c r="C68" s="108" t="s">
        <v>68</v>
      </c>
      <c r="D68" s="108" t="s">
        <v>281</v>
      </c>
      <c r="E68" s="109">
        <f>+IF(ISNUMBER(DATA!AC17),DATA!AC17,"n/a")</f>
        <v>2.0001321555456926E-2</v>
      </c>
      <c r="F68" s="110">
        <f>+IF(ISNUMBER(DATA!AD17),DATA!AD17,"n/a")</f>
        <v>-6.9218859188265036E-2</v>
      </c>
      <c r="G68" s="109">
        <f>+IF(ISNUMBER(DATA!AG17),DATA!AG17,"n/a")</f>
        <v>2.0724146614462181E-2</v>
      </c>
      <c r="H68" s="110">
        <f>+IF(ISNUMBER(DATA!AH17),DATA!AH17,"n/a")</f>
        <v>-7.8954400524236176E-2</v>
      </c>
      <c r="I68" s="109">
        <f>+IF(ISNUMBER(DATA!AK17),DATA!AK17,"n/a")</f>
        <v>2.1364657831098248E-2</v>
      </c>
      <c r="J68" s="110">
        <f>+IF(ISNUMBER(DATA!AL17),DATA!AL17,"n/a")</f>
        <v>-7.1310099880778424E-2</v>
      </c>
      <c r="K68" s="109">
        <f>+IF(ISNUMBER(DATA!AO17),DATA!AO17,"n/a")</f>
        <v>2.0279540232966072E-2</v>
      </c>
      <c r="L68" s="110">
        <f>+IF(ISNUMBER(DATA!AP17),DATA!AP17,"n/a")</f>
        <v>-7.7617372778669702E-2</v>
      </c>
      <c r="R68" s="66"/>
      <c r="S68" s="66"/>
      <c r="T68" s="66"/>
      <c r="U68" s="66"/>
      <c r="V68" s="66"/>
      <c r="W68" s="66"/>
      <c r="X68" s="66"/>
      <c r="Y68" s="66"/>
    </row>
    <row r="69" spans="1:25" x14ac:dyDescent="0.2">
      <c r="A69" s="107" t="s">
        <v>19</v>
      </c>
      <c r="B69" s="107" t="s">
        <v>21</v>
      </c>
      <c r="C69" s="108" t="s">
        <v>68</v>
      </c>
      <c r="D69" s="108" t="s">
        <v>282</v>
      </c>
      <c r="E69" s="109">
        <f>+IF(ISNUMBER(DATA!AC18),DATA!AC18,"n/a")</f>
        <v>1.6003653515358523E-2</v>
      </c>
      <c r="F69" s="110">
        <f>+IF(ISNUMBER(DATA!AD18),DATA!AD18,"n/a")</f>
        <v>-4.0065810575168337E-3</v>
      </c>
      <c r="G69" s="109">
        <f>+IF(ISNUMBER(DATA!AG18),DATA!AG18,"n/a")</f>
        <v>1.6724706060556604E-2</v>
      </c>
      <c r="H69" s="110">
        <f>+IF(ISNUMBER(DATA!AH18),DATA!AH18,"n/a")</f>
        <v>-9.5871242863511397E-3</v>
      </c>
      <c r="I69" s="109">
        <f>+IF(ISNUMBER(DATA!AK18),DATA!AK18,"n/a")</f>
        <v>1.7110995424271691E-2</v>
      </c>
      <c r="J69" s="110">
        <f>+IF(ISNUMBER(DATA!AL18),DATA!AL18,"n/a")</f>
        <v>-6.4180161393641993E-3</v>
      </c>
      <c r="K69" s="109">
        <f>+IF(ISNUMBER(DATA!AO18),DATA!AO18,"n/a")</f>
        <v>1.5876810182152253E-2</v>
      </c>
      <c r="L69" s="110">
        <f>+IF(ISNUMBER(DATA!AP18),DATA!AP18,"n/a")</f>
        <v>-5.5105974724523055E-2</v>
      </c>
      <c r="R69" s="66"/>
      <c r="S69" s="66"/>
      <c r="T69" s="66"/>
      <c r="U69" s="66"/>
      <c r="V69" s="66"/>
      <c r="W69" s="66"/>
      <c r="X69" s="66"/>
      <c r="Y69" s="66"/>
    </row>
    <row r="70" spans="1:25" x14ac:dyDescent="0.2">
      <c r="A70" s="107" t="s">
        <v>19</v>
      </c>
      <c r="B70" s="107" t="s">
        <v>21</v>
      </c>
      <c r="C70" s="108" t="s">
        <v>68</v>
      </c>
      <c r="D70" s="108" t="s">
        <v>283</v>
      </c>
      <c r="E70" s="109">
        <f>+IF(ISNUMBER(DATA!AC19),DATA!AC19,"n/a")</f>
        <v>2.0352447507438455E-2</v>
      </c>
      <c r="F70" s="110">
        <f>+IF(ISNUMBER(DATA!AD19),DATA!AD19,"n/a")</f>
        <v>-6.6674018446448435E-2</v>
      </c>
      <c r="G70" s="109">
        <f>+IF(ISNUMBER(DATA!AG19),DATA!AG19,"n/a")</f>
        <v>2.1567787733340855E-2</v>
      </c>
      <c r="H70" s="110">
        <f>+IF(ISNUMBER(DATA!AH19),DATA!AH19,"n/a")</f>
        <v>-2.8424239758635672E-3</v>
      </c>
      <c r="I70" s="109">
        <f>+IF(ISNUMBER(DATA!AK19),DATA!AK19,"n/a")</f>
        <v>2.2406647040462666E-2</v>
      </c>
      <c r="J70" s="110">
        <f>+IF(ISNUMBER(DATA!AL19),DATA!AL19,"n/a")</f>
        <v>-3.4241480483671038E-3</v>
      </c>
      <c r="K70" s="109">
        <f>+IF(ISNUMBER(DATA!AO19),DATA!AO19,"n/a")</f>
        <v>2.036632853225917E-2</v>
      </c>
      <c r="L70" s="110">
        <f>+IF(ISNUMBER(DATA!AP19),DATA!AP19,"n/a")</f>
        <v>-4.1518269754466097E-2</v>
      </c>
      <c r="R70" s="66"/>
      <c r="S70" s="66"/>
      <c r="T70" s="66"/>
      <c r="U70" s="66"/>
      <c r="V70" s="66"/>
      <c r="W70" s="66"/>
      <c r="X70" s="66"/>
      <c r="Y70" s="66"/>
    </row>
    <row r="71" spans="1:25" x14ac:dyDescent="0.2">
      <c r="A71" s="107" t="s">
        <v>19</v>
      </c>
      <c r="B71" s="107" t="s">
        <v>21</v>
      </c>
      <c r="C71" s="108" t="s">
        <v>68</v>
      </c>
      <c r="D71" s="108" t="s">
        <v>284</v>
      </c>
      <c r="E71" s="109">
        <f>+IF(ISNUMBER(DATA!AC20),DATA!AC20,"n/a")</f>
        <v>1.9336622390574737E-2</v>
      </c>
      <c r="F71" s="110">
        <f>+IF(ISNUMBER(DATA!AD20),DATA!AD20,"n/a")</f>
        <v>-5.7581725568676967E-2</v>
      </c>
      <c r="G71" s="109">
        <f>+IF(ISNUMBER(DATA!AG20),DATA!AG20,"n/a")</f>
        <v>2.003265820717106E-2</v>
      </c>
      <c r="H71" s="110">
        <f>+IF(ISNUMBER(DATA!AH20),DATA!AH20,"n/a")</f>
        <v>-6.4406026072683781E-2</v>
      </c>
      <c r="I71" s="109">
        <f>+IF(ISNUMBER(DATA!AK20),DATA!AK20,"n/a")</f>
        <v>2.0859899590019281E-2</v>
      </c>
      <c r="J71" s="110">
        <f>+IF(ISNUMBER(DATA!AL20),DATA!AL20,"n/a")</f>
        <v>-1.7158939437416504E-3</v>
      </c>
      <c r="K71" s="109">
        <f>+IF(ISNUMBER(DATA!AO20),DATA!AO20,"n/a")</f>
        <v>1.9562618522780992E-2</v>
      </c>
      <c r="L71" s="110">
        <f>+IF(ISNUMBER(DATA!AP20),DATA!AP20,"n/a")</f>
        <v>-2.0730931609124273E-2</v>
      </c>
      <c r="R71" s="66"/>
      <c r="S71" s="66"/>
      <c r="T71" s="66"/>
      <c r="U71" s="66"/>
      <c r="V71" s="66"/>
      <c r="W71" s="66"/>
      <c r="X71" s="66"/>
      <c r="Y71" s="66"/>
    </row>
    <row r="72" spans="1:25" x14ac:dyDescent="0.2">
      <c r="A72" s="107" t="s">
        <v>19</v>
      </c>
      <c r="B72" s="107" t="s">
        <v>21</v>
      </c>
      <c r="C72" s="108" t="s">
        <v>68</v>
      </c>
      <c r="D72" s="108" t="s">
        <v>285</v>
      </c>
      <c r="E72" s="109">
        <f>+IF(ISNUMBER(DATA!AC21),DATA!AC21,"n/a")</f>
        <v>2.0844637993071524E-2</v>
      </c>
      <c r="F72" s="110">
        <f>+IF(ISNUMBER(DATA!AD21),DATA!AD21,"n/a")</f>
        <v>-2.1785759461149384E-2</v>
      </c>
      <c r="G72" s="109">
        <f>+IF(ISNUMBER(DATA!AG21),DATA!AG21,"n/a")</f>
        <v>2.1366712235696403E-2</v>
      </c>
      <c r="H72" s="110">
        <f>+IF(ISNUMBER(DATA!AH21),DATA!AH21,"n/a")</f>
        <v>-8.7704017537433912E-2</v>
      </c>
      <c r="I72" s="109">
        <f>+IF(ISNUMBER(DATA!AK21),DATA!AK21,"n/a")</f>
        <v>2.2388007510707252E-2</v>
      </c>
      <c r="J72" s="110">
        <f>+IF(ISNUMBER(DATA!AL21),DATA!AL21,"n/a")</f>
        <v>-2.7955613116712602E-2</v>
      </c>
      <c r="K72" s="109">
        <f>+IF(ISNUMBER(DATA!AO21),DATA!AO21,"n/a")</f>
        <v>2.1125712688389062E-2</v>
      </c>
      <c r="L72" s="110">
        <f>+IF(ISNUMBER(DATA!AP21),DATA!AP21,"n/a")</f>
        <v>-6.6374294950422366E-2</v>
      </c>
      <c r="R72" s="66"/>
      <c r="S72" s="66"/>
      <c r="T72" s="66"/>
      <c r="U72" s="66"/>
      <c r="V72" s="66"/>
      <c r="W72" s="66"/>
      <c r="X72" s="66"/>
      <c r="Y72" s="66"/>
    </row>
    <row r="73" spans="1:25" x14ac:dyDescent="0.2">
      <c r="A73" s="107" t="s">
        <v>19</v>
      </c>
      <c r="B73" s="107" t="s">
        <v>21</v>
      </c>
      <c r="C73" s="108" t="s">
        <v>68</v>
      </c>
      <c r="D73" s="108" t="s">
        <v>286</v>
      </c>
      <c r="E73" s="109">
        <f>+IF(ISNUMBER(DATA!AC22),DATA!AC22,"n/a")</f>
        <v>1.6860509093416666E-2</v>
      </c>
      <c r="F73" s="110">
        <f>+IF(ISNUMBER(DATA!AD22),DATA!AD22,"n/a")</f>
        <v>2.7468760079828874E-2</v>
      </c>
      <c r="G73" s="109">
        <f>+IF(ISNUMBER(DATA!AG22),DATA!AG22,"n/a")</f>
        <v>1.755144860622208E-2</v>
      </c>
      <c r="H73" s="110">
        <f>+IF(ISNUMBER(DATA!AH22),DATA!AH22,"n/a")</f>
        <v>-8.0574252142782271E-3</v>
      </c>
      <c r="I73" s="109">
        <f>+IF(ISNUMBER(DATA!AK22),DATA!AK22,"n/a")</f>
        <v>1.8246497476940349E-2</v>
      </c>
      <c r="J73" s="110">
        <f>+IF(ISNUMBER(DATA!AL22),DATA!AL22,"n/a")</f>
        <v>-4.7897477113580458E-2</v>
      </c>
      <c r="K73" s="109">
        <f>+IF(ISNUMBER(DATA!AO22),DATA!AO22,"n/a")</f>
        <v>1.6837017142981067E-2</v>
      </c>
      <c r="L73" s="110">
        <f>+IF(ISNUMBER(DATA!AP22),DATA!AP22,"n/a")</f>
        <v>-9.3313885392682858E-2</v>
      </c>
      <c r="R73" s="66"/>
      <c r="S73" s="66"/>
      <c r="T73" s="66"/>
      <c r="U73" s="66"/>
      <c r="V73" s="66"/>
      <c r="W73" s="66"/>
      <c r="X73" s="66"/>
      <c r="Y73" s="66"/>
    </row>
    <row r="74" spans="1:25" x14ac:dyDescent="0.2">
      <c r="A74" s="107" t="s">
        <v>19</v>
      </c>
      <c r="B74" s="107" t="s">
        <v>21</v>
      </c>
      <c r="C74" s="108" t="s">
        <v>68</v>
      </c>
      <c r="D74" s="108" t="s">
        <v>287</v>
      </c>
      <c r="E74" s="109">
        <f>+IF(ISNUMBER(DATA!AC23),DATA!AC23,"n/a")</f>
        <v>1.9585364099209218E-2</v>
      </c>
      <c r="F74" s="110">
        <f>+IF(ISNUMBER(DATA!AD23),DATA!AD23,"n/a")</f>
        <v>9.7515259608768959E-2</v>
      </c>
      <c r="G74" s="109">
        <f>+IF(ISNUMBER(DATA!AG23),DATA!AG23,"n/a")</f>
        <v>2.0159085672613118E-2</v>
      </c>
      <c r="H74" s="110">
        <f>+IF(ISNUMBER(DATA!AH23),DATA!AH23,"n/a")</f>
        <v>0.11456134256506573</v>
      </c>
      <c r="I74" s="109">
        <f>+IF(ISNUMBER(DATA!AK23),DATA!AK23,"n/a")</f>
        <v>2.0997896263140137E-2</v>
      </c>
      <c r="J74" s="110">
        <f>+IF(ISNUMBER(DATA!AL23),DATA!AL23,"n/a")</f>
        <v>1.3968912962547889E-2</v>
      </c>
      <c r="K74" s="109">
        <f>+IF(ISNUMBER(DATA!AO23),DATA!AO23,"n/a")</f>
        <v>1.8532326136586393E-2</v>
      </c>
      <c r="L74" s="110">
        <f>+IF(ISNUMBER(DATA!AP23),DATA!AP23,"n/a")</f>
        <v>-3.8691422534429393E-2</v>
      </c>
      <c r="R74" s="66"/>
      <c r="S74" s="66"/>
      <c r="T74" s="66"/>
      <c r="U74" s="66"/>
      <c r="V74" s="66"/>
      <c r="W74" s="66"/>
      <c r="X74" s="66"/>
      <c r="Y74" s="66"/>
    </row>
    <row r="75" spans="1:25" x14ac:dyDescent="0.2">
      <c r="A75" s="107" t="s">
        <v>19</v>
      </c>
      <c r="B75" s="107" t="s">
        <v>21</v>
      </c>
      <c r="C75" s="108" t="s">
        <v>68</v>
      </c>
      <c r="D75" s="108" t="s">
        <v>288</v>
      </c>
      <c r="E75" s="109">
        <f>+IF(ISNUMBER(DATA!AC24),DATA!AC24,"n/a")</f>
        <v>1.6258755426131824E-2</v>
      </c>
      <c r="F75" s="110">
        <f>+IF(ISNUMBER(DATA!AD24),DATA!AD24,"n/a")</f>
        <v>8.3812254614030496E-2</v>
      </c>
      <c r="G75" s="109">
        <f>+IF(ISNUMBER(DATA!AG24),DATA!AG24,"n/a")</f>
        <v>1.6557048549703579E-2</v>
      </c>
      <c r="H75" s="110">
        <f>+IF(ISNUMBER(DATA!AH24),DATA!AH24,"n/a")</f>
        <v>7.3377637381798547E-2</v>
      </c>
      <c r="I75" s="109">
        <f>+IF(ISNUMBER(DATA!AK24),DATA!AK24,"n/a")</f>
        <v>1.6523138911017411E-2</v>
      </c>
      <c r="J75" s="110">
        <f>+IF(ISNUMBER(DATA!AL24),DATA!AL24,"n/a")</f>
        <v>5.613935165738014E-2</v>
      </c>
      <c r="K75" s="109">
        <f>+IF(ISNUMBER(DATA!AO24),DATA!AO24,"n/a")</f>
        <v>1.5225901629892097E-2</v>
      </c>
      <c r="L75" s="110">
        <f>+IF(ISNUMBER(DATA!AP24),DATA!AP24,"n/a")</f>
        <v>-6.1950519670709095E-3</v>
      </c>
      <c r="R75" s="66"/>
      <c r="S75" s="66"/>
      <c r="T75" s="66"/>
      <c r="U75" s="66"/>
      <c r="V75" s="66"/>
      <c r="W75" s="66"/>
      <c r="X75" s="66"/>
      <c r="Y75" s="66"/>
    </row>
    <row r="76" spans="1:25" x14ac:dyDescent="0.2">
      <c r="A76" s="107" t="s">
        <v>19</v>
      </c>
      <c r="B76" s="107" t="s">
        <v>21</v>
      </c>
      <c r="C76" s="108" t="s">
        <v>68</v>
      </c>
      <c r="D76" s="108" t="s">
        <v>289</v>
      </c>
      <c r="E76" s="109">
        <f>+IF(ISNUMBER(DATA!AC25),DATA!AC25,"n/a")</f>
        <v>1.842312013149983E-2</v>
      </c>
      <c r="F76" s="110">
        <f>+IF(ISNUMBER(DATA!AD25),DATA!AD25,"n/a")</f>
        <v>-4.6461616757936114E-2</v>
      </c>
      <c r="G76" s="109">
        <f>+IF(ISNUMBER(DATA!AG25),DATA!AG25,"n/a")</f>
        <v>1.9147250733448331E-2</v>
      </c>
      <c r="H76" s="110">
        <f>+IF(ISNUMBER(DATA!AH25),DATA!AH25,"n/a")</f>
        <v>-3.7528170947915759E-2</v>
      </c>
      <c r="I76" s="109">
        <f>+IF(ISNUMBER(DATA!AK25),DATA!AK25,"n/a")</f>
        <v>1.952516865913053E-2</v>
      </c>
      <c r="J76" s="110">
        <f>+IF(ISNUMBER(DATA!AL25),DATA!AL25,"n/a")</f>
        <v>-2.5585970603377375E-2</v>
      </c>
      <c r="K76" s="109">
        <f>+IF(ISNUMBER(DATA!AO25),DATA!AO25,"n/a")</f>
        <v>1.8666033774924724E-2</v>
      </c>
      <c r="L76" s="110">
        <f>+IF(ISNUMBER(DATA!AP25),DATA!AP25,"n/a")</f>
        <v>-8.9080193937454699E-3</v>
      </c>
      <c r="R76" s="66"/>
      <c r="S76" s="66"/>
      <c r="T76" s="66"/>
      <c r="U76" s="66"/>
      <c r="V76" s="66"/>
      <c r="W76" s="66"/>
      <c r="X76" s="66"/>
      <c r="Y76" s="66"/>
    </row>
    <row r="77" spans="1:25" x14ac:dyDescent="0.2">
      <c r="A77" s="107" t="s">
        <v>19</v>
      </c>
      <c r="B77" s="107" t="s">
        <v>21</v>
      </c>
      <c r="C77" s="108" t="s">
        <v>68</v>
      </c>
      <c r="D77" s="108" t="s">
        <v>290</v>
      </c>
      <c r="E77" s="109">
        <f>+IF(ISNUMBER(DATA!AC26),DATA!AC26,"n/a")</f>
        <v>1.8274153576685565E-2</v>
      </c>
      <c r="F77" s="110">
        <f>+IF(ISNUMBER(DATA!AD26),DATA!AD26,"n/a")</f>
        <v>-8.384412439301249E-2</v>
      </c>
      <c r="G77" s="109">
        <f>+IF(ISNUMBER(DATA!AG26),DATA!AG26,"n/a")</f>
        <v>1.9227393451530447E-2</v>
      </c>
      <c r="H77" s="110">
        <f>+IF(ISNUMBER(DATA!AH26),DATA!AH26,"n/a")</f>
        <v>-9.9006976743985439E-2</v>
      </c>
      <c r="I77" s="109">
        <f>+IF(ISNUMBER(DATA!AK26),DATA!AK26,"n/a")</f>
        <v>1.9881365407377009E-2</v>
      </c>
      <c r="J77" s="110">
        <f>+IF(ISNUMBER(DATA!AL26),DATA!AL26,"n/a")</f>
        <v>-6.9838679834680062E-2</v>
      </c>
      <c r="K77" s="109">
        <f>+IF(ISNUMBER(DATA!AO26),DATA!AO26,"n/a")</f>
        <v>1.8622562965502378E-2</v>
      </c>
      <c r="L77" s="110">
        <f>+IF(ISNUMBER(DATA!AP26),DATA!AP26,"n/a")</f>
        <v>-6.6631698038734435E-2</v>
      </c>
      <c r="R77" s="66"/>
      <c r="S77" s="66"/>
      <c r="T77" s="66"/>
      <c r="U77" s="66"/>
      <c r="V77" s="66"/>
      <c r="W77" s="66"/>
      <c r="X77" s="66"/>
      <c r="Y77" s="66"/>
    </row>
    <row r="78" spans="1:25" x14ac:dyDescent="0.2">
      <c r="A78" s="107" t="s">
        <v>19</v>
      </c>
      <c r="B78" s="107" t="s">
        <v>21</v>
      </c>
      <c r="C78" s="108" t="s">
        <v>68</v>
      </c>
      <c r="D78" s="108" t="s">
        <v>291</v>
      </c>
      <c r="E78" s="109">
        <f>+IF(ISNUMBER(DATA!AC27),DATA!AC27,"n/a")</f>
        <v>1.5466027095854684E-2</v>
      </c>
      <c r="F78" s="110">
        <f>+IF(ISNUMBER(DATA!AD27),DATA!AD27,"n/a")</f>
        <v>-8.0548531384717043E-2</v>
      </c>
      <c r="G78" s="109">
        <f>+IF(ISNUMBER(DATA!AG27),DATA!AG27,"n/a")</f>
        <v>1.6649624981752306E-2</v>
      </c>
      <c r="H78" s="110">
        <f>+IF(ISNUMBER(DATA!AH27),DATA!AH27,"n/a")</f>
        <v>-3.1723734332252465E-2</v>
      </c>
      <c r="I78" s="109">
        <f>+IF(ISNUMBER(DATA!AK27),DATA!AK27,"n/a")</f>
        <v>1.7349269399559469E-2</v>
      </c>
      <c r="J78" s="110">
        <f>+IF(ISNUMBER(DATA!AL27),DATA!AL27,"n/a")</f>
        <v>7.4384165104645489E-3</v>
      </c>
      <c r="K78" s="109">
        <f>+IF(ISNUMBER(DATA!AO27),DATA!AO27,"n/a")</f>
        <v>1.5803100691368629E-2</v>
      </c>
      <c r="L78" s="110">
        <f>+IF(ISNUMBER(DATA!AP27),DATA!AP27,"n/a")</f>
        <v>4.3314994413232687E-2</v>
      </c>
      <c r="R78" s="66"/>
      <c r="S78" s="66"/>
      <c r="T78" s="66"/>
      <c r="U78" s="66"/>
      <c r="V78" s="66"/>
      <c r="W78" s="66"/>
      <c r="X78" s="66"/>
      <c r="Y78" s="66"/>
    </row>
    <row r="79" spans="1:25" x14ac:dyDescent="0.2">
      <c r="A79" s="107" t="s">
        <v>19</v>
      </c>
      <c r="B79" s="107" t="s">
        <v>21</v>
      </c>
      <c r="C79" s="108" t="s">
        <v>68</v>
      </c>
      <c r="D79" s="108" t="s">
        <v>292</v>
      </c>
      <c r="E79" s="109">
        <f>+IF(ISNUMBER(DATA!AC28),DATA!AC28,"n/a")</f>
        <v>1.7266738743453792E-2</v>
      </c>
      <c r="F79" s="110">
        <f>+IF(ISNUMBER(DATA!AD28),DATA!AD28,"n/a")</f>
        <v>2.885312257982775E-2</v>
      </c>
      <c r="G79" s="109">
        <f>+IF(ISNUMBER(DATA!AG28),DATA!AG28,"n/a")</f>
        <v>1.8042391680006358E-2</v>
      </c>
      <c r="H79" s="110">
        <f>+IF(ISNUMBER(DATA!AH28),DATA!AH28,"n/a")</f>
        <v>2.3616487894752639E-2</v>
      </c>
      <c r="I79" s="109">
        <f>+IF(ISNUMBER(DATA!AK28),DATA!AK28,"n/a")</f>
        <v>1.8806585396854106E-2</v>
      </c>
      <c r="J79" s="110">
        <f>+IF(ISNUMBER(DATA!AL28),DATA!AL28,"n/a")</f>
        <v>-3.4877242511267142E-2</v>
      </c>
      <c r="K79" s="109">
        <f>+IF(ISNUMBER(DATA!AO28),DATA!AO28,"n/a")</f>
        <v>1.7100656632040037E-2</v>
      </c>
      <c r="L79" s="110">
        <f>+IF(ISNUMBER(DATA!AP28),DATA!AP28,"n/a")</f>
        <v>-6.7620910544423374E-2</v>
      </c>
      <c r="R79" s="66"/>
      <c r="S79" s="66"/>
      <c r="T79" s="66"/>
      <c r="U79" s="66"/>
      <c r="V79" s="66"/>
      <c r="W79" s="66"/>
      <c r="X79" s="66"/>
      <c r="Y79" s="66"/>
    </row>
    <row r="80" spans="1:25" x14ac:dyDescent="0.2">
      <c r="A80" s="107" t="s">
        <v>19</v>
      </c>
      <c r="B80" s="107" t="s">
        <v>21</v>
      </c>
      <c r="C80" s="108" t="s">
        <v>68</v>
      </c>
      <c r="D80" s="108" t="s">
        <v>293</v>
      </c>
      <c r="E80" s="109">
        <f>+IF(ISNUMBER(DATA!AC29),DATA!AC29,"n/a")</f>
        <v>1.7987889857209557E-2</v>
      </c>
      <c r="F80" s="110">
        <f>+IF(ISNUMBER(DATA!AD29),DATA!AD29,"n/a")</f>
        <v>7.7310257276752212E-2</v>
      </c>
      <c r="G80" s="109">
        <f>+IF(ISNUMBER(DATA!AG29),DATA!AG29,"n/a")</f>
        <v>1.8998339122033504E-2</v>
      </c>
      <c r="H80" s="110">
        <f>+IF(ISNUMBER(DATA!AH29),DATA!AH29,"n/a")</f>
        <v>4.3976511331488347E-2</v>
      </c>
      <c r="I80" s="109">
        <f>+IF(ISNUMBER(DATA!AK29),DATA!AK29,"n/a")</f>
        <v>1.8964352503093748E-2</v>
      </c>
      <c r="J80" s="110">
        <f>+IF(ISNUMBER(DATA!AL29),DATA!AL29,"n/a")</f>
        <v>3.1379658531696664E-2</v>
      </c>
      <c r="K80" s="109">
        <f>+IF(ISNUMBER(DATA!AO29),DATA!AO29,"n/a")</f>
        <v>1.7725603147329249E-2</v>
      </c>
      <c r="L80" s="110">
        <f>+IF(ISNUMBER(DATA!AP29),DATA!AP29,"n/a")</f>
        <v>-1.1849416432885979E-3</v>
      </c>
      <c r="R80" s="66"/>
      <c r="S80" s="66"/>
      <c r="T80" s="66"/>
      <c r="U80" s="66"/>
      <c r="V80" s="66"/>
      <c r="W80" s="66"/>
      <c r="X80" s="66"/>
      <c r="Y80" s="66"/>
    </row>
    <row r="81" spans="1:25" x14ac:dyDescent="0.2">
      <c r="A81" s="107" t="s">
        <v>19</v>
      </c>
      <c r="B81" s="107" t="s">
        <v>21</v>
      </c>
      <c r="C81" s="108" t="s">
        <v>68</v>
      </c>
      <c r="D81" s="108" t="s">
        <v>294</v>
      </c>
      <c r="E81" s="109">
        <f>+IF(ISNUMBER(DATA!AC30),DATA!AC30,"n/a")</f>
        <v>1.5456998009042848E-2</v>
      </c>
      <c r="F81" s="110">
        <f>+IF(ISNUMBER(DATA!AD30),DATA!AD30,"n/a")</f>
        <v>-5.793957307366638E-2</v>
      </c>
      <c r="G81" s="109">
        <f>+IF(ISNUMBER(DATA!AG30),DATA!AG30,"n/a")</f>
        <v>1.5522007125480894E-2</v>
      </c>
      <c r="H81" s="110">
        <f>+IF(ISNUMBER(DATA!AH30),DATA!AH30,"n/a")</f>
        <v>-0.10592506723257934</v>
      </c>
      <c r="I81" s="109">
        <f>+IF(ISNUMBER(DATA!AK30),DATA!AK30,"n/a")</f>
        <v>1.6068927443558451E-2</v>
      </c>
      <c r="J81" s="110">
        <f>+IF(ISNUMBER(DATA!AL30),DATA!AL30,"n/a")</f>
        <v>-6.1910744852056165E-2</v>
      </c>
      <c r="K81" s="109">
        <f>+IF(ISNUMBER(DATA!AO30),DATA!AO30,"n/a")</f>
        <v>1.539162246793971E-2</v>
      </c>
      <c r="L81" s="110">
        <f>+IF(ISNUMBER(DATA!AP30),DATA!AP30,"n/a")</f>
        <v>-5.5332856120054487E-2</v>
      </c>
      <c r="R81" s="66"/>
      <c r="S81" s="66"/>
      <c r="T81" s="66"/>
      <c r="U81" s="66"/>
      <c r="V81" s="66"/>
      <c r="W81" s="66"/>
      <c r="X81" s="66"/>
      <c r="Y81" s="66"/>
    </row>
    <row r="82" spans="1:25" x14ac:dyDescent="0.2">
      <c r="A82" s="107" t="s">
        <v>19</v>
      </c>
      <c r="B82" s="107" t="s">
        <v>21</v>
      </c>
      <c r="C82" s="108" t="s">
        <v>68</v>
      </c>
      <c r="D82" s="108" t="s">
        <v>295</v>
      </c>
      <c r="E82" s="109">
        <f>+IF(ISNUMBER(DATA!AC31),DATA!AC31,"n/a")</f>
        <v>2.1375918915448447E-2</v>
      </c>
      <c r="F82" s="110">
        <f>+IF(ISNUMBER(DATA!AD31),DATA!AD31,"n/a")</f>
        <v>-1.2159894069689245E-2</v>
      </c>
      <c r="G82" s="109">
        <f>+IF(ISNUMBER(DATA!AG31),DATA!AG31,"n/a")</f>
        <v>2.3332228918806399E-2</v>
      </c>
      <c r="H82" s="110">
        <f>+IF(ISNUMBER(DATA!AH31),DATA!AH31,"n/a")</f>
        <v>3.2154481990243761E-2</v>
      </c>
      <c r="I82" s="109">
        <f>+IF(ISNUMBER(DATA!AK31),DATA!AK31,"n/a")</f>
        <v>2.4586398858380536E-2</v>
      </c>
      <c r="J82" s="110">
        <f>+IF(ISNUMBER(DATA!AL31),DATA!AL31,"n/a")</f>
        <v>1.7821475888261593E-2</v>
      </c>
      <c r="K82" s="109">
        <f>+IF(ISNUMBER(DATA!AO31),DATA!AO31,"n/a")</f>
        <v>2.2485958923819084E-2</v>
      </c>
      <c r="L82" s="110">
        <f>+IF(ISNUMBER(DATA!AP31),DATA!AP31,"n/a")</f>
        <v>5.4424383890976091E-2</v>
      </c>
      <c r="R82" s="66"/>
      <c r="S82" s="66"/>
      <c r="T82" s="66"/>
      <c r="U82" s="66"/>
      <c r="V82" s="66"/>
      <c r="W82" s="66"/>
      <c r="X82" s="66"/>
      <c r="Y82" s="66"/>
    </row>
    <row r="83" spans="1:25" x14ac:dyDescent="0.2">
      <c r="A83" s="107" t="s">
        <v>19</v>
      </c>
      <c r="B83" s="107" t="s">
        <v>21</v>
      </c>
      <c r="C83" s="108" t="s">
        <v>68</v>
      </c>
      <c r="D83" s="108" t="s">
        <v>296</v>
      </c>
      <c r="E83" s="109">
        <f>+IF(ISNUMBER(DATA!AC32),DATA!AC32,"n/a")</f>
        <v>1.7822169797237566E-2</v>
      </c>
      <c r="F83" s="110">
        <f>+IF(ISNUMBER(DATA!AD32),DATA!AD32,"n/a")</f>
        <v>6.6025941065070426E-2</v>
      </c>
      <c r="G83" s="109">
        <f>+IF(ISNUMBER(DATA!AG32),DATA!AG32,"n/a")</f>
        <v>1.8496765005780222E-2</v>
      </c>
      <c r="H83" s="110">
        <f>+IF(ISNUMBER(DATA!AH32),DATA!AH32,"n/a")</f>
        <v>-5.5266060602924758E-2</v>
      </c>
      <c r="I83" s="109">
        <f>+IF(ISNUMBER(DATA!AK32),DATA!AK32,"n/a")</f>
        <v>1.9531543655254526E-2</v>
      </c>
      <c r="J83" s="110">
        <f>+IF(ISNUMBER(DATA!AL32),DATA!AL32,"n/a")</f>
        <v>-3.5591546285238668E-2</v>
      </c>
      <c r="K83" s="109">
        <f>+IF(ISNUMBER(DATA!AO32),DATA!AO32,"n/a")</f>
        <v>1.781654600640202E-2</v>
      </c>
      <c r="L83" s="110">
        <f>+IF(ISNUMBER(DATA!AP32),DATA!AP32,"n/a")</f>
        <v>-2.3153113311422113E-2</v>
      </c>
      <c r="R83" s="66"/>
      <c r="S83" s="66"/>
      <c r="T83" s="66"/>
      <c r="U83" s="66"/>
      <c r="V83" s="66"/>
      <c r="W83" s="66"/>
      <c r="X83" s="66"/>
      <c r="Y83" s="66"/>
    </row>
    <row r="84" spans="1:25" x14ac:dyDescent="0.2">
      <c r="A84" s="107" t="s">
        <v>19</v>
      </c>
      <c r="B84" s="107" t="s">
        <v>21</v>
      </c>
      <c r="C84" s="108" t="s">
        <v>68</v>
      </c>
      <c r="D84" s="108" t="s">
        <v>297</v>
      </c>
      <c r="E84" s="109">
        <f>+IF(ISNUMBER(DATA!AC33),DATA!AC33,"n/a")</f>
        <v>1.7265395270662429E-2</v>
      </c>
      <c r="F84" s="110">
        <f>+IF(ISNUMBER(DATA!AD33),DATA!AD33,"n/a")</f>
        <v>-1.0823179378580822E-2</v>
      </c>
      <c r="G84" s="109">
        <f>+IF(ISNUMBER(DATA!AG33),DATA!AG33,"n/a")</f>
        <v>1.8818534988976874E-2</v>
      </c>
      <c r="H84" s="110">
        <f>+IF(ISNUMBER(DATA!AH33),DATA!AH33,"n/a")</f>
        <v>2.1166714446698917E-2</v>
      </c>
      <c r="I84" s="109">
        <f>+IF(ISNUMBER(DATA!AK33),DATA!AK33,"n/a")</f>
        <v>1.8586965738698766E-2</v>
      </c>
      <c r="J84" s="110">
        <f>+IF(ISNUMBER(DATA!AL33),DATA!AL33,"n/a")</f>
        <v>-1.2996123070707979E-2</v>
      </c>
      <c r="K84" s="109">
        <f>+IF(ISNUMBER(DATA!AO33),DATA!AO33,"n/a")</f>
        <v>1.7232572626371435E-2</v>
      </c>
      <c r="L84" s="110">
        <f>+IF(ISNUMBER(DATA!AP33),DATA!AP33,"n/a")</f>
        <v>-4.5339513219758848E-2</v>
      </c>
      <c r="R84" s="66"/>
      <c r="S84" s="66"/>
      <c r="T84" s="66"/>
      <c r="U84" s="66"/>
      <c r="V84" s="66"/>
      <c r="W84" s="66"/>
      <c r="X84" s="66"/>
      <c r="Y84" s="66"/>
    </row>
    <row r="85" spans="1:25" x14ac:dyDescent="0.2">
      <c r="A85" s="107" t="s">
        <v>19</v>
      </c>
      <c r="B85" s="107" t="s">
        <v>21</v>
      </c>
      <c r="C85" s="108" t="s">
        <v>68</v>
      </c>
      <c r="D85" s="108" t="s">
        <v>298</v>
      </c>
      <c r="E85" s="109">
        <f>+IF(ISNUMBER(DATA!AC34),DATA!AC34,"n/a")</f>
        <v>2.2799123386994719E-2</v>
      </c>
      <c r="F85" s="110">
        <f>+IF(ISNUMBER(DATA!AD34),DATA!AD34,"n/a")</f>
        <v>-4.6079516129030051E-2</v>
      </c>
      <c r="G85" s="109">
        <f>+IF(ISNUMBER(DATA!AG34),DATA!AG34,"n/a")</f>
        <v>2.1483163775595514E-2</v>
      </c>
      <c r="H85" s="110">
        <f>+IF(ISNUMBER(DATA!AH34),DATA!AH34,"n/a")</f>
        <v>-0.11173871208153795</v>
      </c>
      <c r="I85" s="109">
        <f>+IF(ISNUMBER(DATA!AK34),DATA!AK34,"n/a")</f>
        <v>2.0859268547136097E-2</v>
      </c>
      <c r="J85" s="110">
        <f>+IF(ISNUMBER(DATA!AL34),DATA!AL34,"n/a")</f>
        <v>-5.9283324757786887E-2</v>
      </c>
      <c r="K85" s="109">
        <f>+IF(ISNUMBER(DATA!AO34),DATA!AO34,"n/a")</f>
        <v>1.9625222173444395E-2</v>
      </c>
      <c r="L85" s="110">
        <f>+IF(ISNUMBER(DATA!AP34),DATA!AP34,"n/a")</f>
        <v>-3.9716533971193707E-2</v>
      </c>
      <c r="R85" s="66"/>
      <c r="S85" s="66"/>
      <c r="T85" s="66"/>
      <c r="U85" s="66"/>
      <c r="V85" s="66"/>
      <c r="W85" s="66"/>
      <c r="X85" s="66"/>
      <c r="Y85" s="66"/>
    </row>
    <row r="86" spans="1:25" x14ac:dyDescent="0.2">
      <c r="A86" s="107" t="s">
        <v>19</v>
      </c>
      <c r="B86" s="107" t="s">
        <v>21</v>
      </c>
      <c r="C86" s="108" t="s">
        <v>68</v>
      </c>
      <c r="D86" s="108" t="s">
        <v>299</v>
      </c>
      <c r="E86" s="109">
        <f>+IF(ISNUMBER(DATA!AC35),DATA!AC35,"n/a")</f>
        <v>1.8775789304034431E-2</v>
      </c>
      <c r="F86" s="110">
        <f>+IF(ISNUMBER(DATA!AD35),DATA!AD35,"n/a")</f>
        <v>-2.6718201091957203E-2</v>
      </c>
      <c r="G86" s="109">
        <f>+IF(ISNUMBER(DATA!AG35),DATA!AG35,"n/a")</f>
        <v>1.7980038252618159E-2</v>
      </c>
      <c r="H86" s="110">
        <f>+IF(ISNUMBER(DATA!AH35),DATA!AH35,"n/a")</f>
        <v>-4.9884343995630978E-2</v>
      </c>
      <c r="I86" s="109">
        <f>+IF(ISNUMBER(DATA!AK35),DATA!AK35,"n/a")</f>
        <v>1.9772891785650479E-2</v>
      </c>
      <c r="J86" s="110">
        <f>+IF(ISNUMBER(DATA!AL35),DATA!AL35,"n/a")</f>
        <v>-5.9589024574776758E-2</v>
      </c>
      <c r="K86" s="109">
        <f>+IF(ISNUMBER(DATA!AO35),DATA!AO35,"n/a")</f>
        <v>1.7254853198412769E-2</v>
      </c>
      <c r="L86" s="110">
        <f>+IF(ISNUMBER(DATA!AP35),DATA!AP35,"n/a")</f>
        <v>-7.9113182208603167E-2</v>
      </c>
      <c r="R86" s="66"/>
      <c r="S86" s="66"/>
      <c r="T86" s="66"/>
      <c r="U86" s="66"/>
      <c r="V86" s="66"/>
      <c r="W86" s="66"/>
      <c r="X86" s="66"/>
      <c r="Y86" s="66"/>
    </row>
    <row r="87" spans="1:25" x14ac:dyDescent="0.2">
      <c r="A87" s="107" t="s">
        <v>19</v>
      </c>
      <c r="B87" s="107" t="s">
        <v>21</v>
      </c>
      <c r="C87" s="108" t="s">
        <v>68</v>
      </c>
      <c r="D87" s="108" t="s">
        <v>300</v>
      </c>
      <c r="E87" s="109">
        <f>+IF(ISNUMBER(DATA!AC36),DATA!AC36,"n/a")</f>
        <v>2.476487657939036E-2</v>
      </c>
      <c r="F87" s="110">
        <f>+IF(ISNUMBER(DATA!AD36),DATA!AD36,"n/a")</f>
        <v>4.7236788020136103E-2</v>
      </c>
      <c r="G87" s="109">
        <f>+IF(ISNUMBER(DATA!AG36),DATA!AG36,"n/a")</f>
        <v>2.55263303489227E-2</v>
      </c>
      <c r="H87" s="110">
        <f>+IF(ISNUMBER(DATA!AH36),DATA!AH36,"n/a")</f>
        <v>-3.4406712093104294E-2</v>
      </c>
      <c r="I87" s="109">
        <f>+IF(ISNUMBER(DATA!AK36),DATA!AK36,"n/a")</f>
        <v>2.7095770025783904E-2</v>
      </c>
      <c r="J87" s="110">
        <f>+IF(ISNUMBER(DATA!AL36),DATA!AL36,"n/a")</f>
        <v>-9.6391423823356109E-3</v>
      </c>
      <c r="K87" s="109">
        <f>+IF(ISNUMBER(DATA!AO36),DATA!AO36,"n/a")</f>
        <v>2.4331037658766135E-2</v>
      </c>
      <c r="L87" s="110">
        <f>+IF(ISNUMBER(DATA!AP36),DATA!AP36,"n/a")</f>
        <v>-3.5793985612169593E-2</v>
      </c>
      <c r="R87" s="66"/>
      <c r="S87" s="66"/>
      <c r="T87" s="66"/>
      <c r="U87" s="66"/>
      <c r="V87" s="66"/>
      <c r="W87" s="66"/>
      <c r="X87" s="66"/>
      <c r="Y87" s="66"/>
    </row>
    <row r="88" spans="1:25" x14ac:dyDescent="0.2">
      <c r="A88" s="107" t="s">
        <v>19</v>
      </c>
      <c r="B88" s="107" t="s">
        <v>21</v>
      </c>
      <c r="C88" s="108" t="s">
        <v>68</v>
      </c>
      <c r="D88" s="108" t="s">
        <v>301</v>
      </c>
      <c r="E88" s="109">
        <f>+IF(ISNUMBER(DATA!AC37),DATA!AC37,"n/a")</f>
        <v>1.8795641535248445E-2</v>
      </c>
      <c r="F88" s="110">
        <f>+IF(ISNUMBER(DATA!AD37),DATA!AD37,"n/a")</f>
        <v>-0.1165873070390594</v>
      </c>
      <c r="G88" s="109">
        <f>+IF(ISNUMBER(DATA!AG37),DATA!AG37,"n/a")</f>
        <v>1.9876033305636448E-2</v>
      </c>
      <c r="H88" s="110">
        <f>+IF(ISNUMBER(DATA!AH37),DATA!AH37,"n/a")</f>
        <v>3.393782656864984E-2</v>
      </c>
      <c r="I88" s="109">
        <f>+IF(ISNUMBER(DATA!AK37),DATA!AK37,"n/a")</f>
        <v>2.0113297020281719E-2</v>
      </c>
      <c r="J88" s="110">
        <f>+IF(ISNUMBER(DATA!AL37),DATA!AL37,"n/a")</f>
        <v>2.4359024531616508E-2</v>
      </c>
      <c r="K88" s="109">
        <f>+IF(ISNUMBER(DATA!AO37),DATA!AO37,"n/a")</f>
        <v>1.8619599553505381E-2</v>
      </c>
      <c r="L88" s="110">
        <f>+IF(ISNUMBER(DATA!AP37),DATA!AP37,"n/a")</f>
        <v>1.9048289529971854E-2</v>
      </c>
      <c r="R88" s="66"/>
      <c r="S88" s="66"/>
      <c r="T88" s="66"/>
      <c r="U88" s="66"/>
      <c r="V88" s="66"/>
      <c r="W88" s="66"/>
      <c r="X88" s="66"/>
      <c r="Y88" s="66"/>
    </row>
    <row r="89" spans="1:25" x14ac:dyDescent="0.2">
      <c r="A89" s="107" t="s">
        <v>19</v>
      </c>
      <c r="B89" s="107" t="s">
        <v>21</v>
      </c>
      <c r="C89" s="108" t="s">
        <v>68</v>
      </c>
      <c r="D89" s="108" t="s">
        <v>302</v>
      </c>
      <c r="E89" s="109">
        <f>+IF(ISNUMBER(DATA!AC38),DATA!AC38,"n/a")</f>
        <v>1.7316050365970195E-2</v>
      </c>
      <c r="F89" s="110">
        <f>+IF(ISNUMBER(DATA!AD38),DATA!AD38,"n/a")</f>
        <v>-6.4652846925013913E-2</v>
      </c>
      <c r="G89" s="109">
        <f>+IF(ISNUMBER(DATA!AG38),DATA!AG38,"n/a")</f>
        <v>1.795706932309369E-2</v>
      </c>
      <c r="H89" s="110">
        <f>+IF(ISNUMBER(DATA!AH38),DATA!AH38,"n/a")</f>
        <v>-9.1941703869136485E-2</v>
      </c>
      <c r="I89" s="109">
        <f>+IF(ISNUMBER(DATA!AK38),DATA!AK38,"n/a")</f>
        <v>1.8692780992177332E-2</v>
      </c>
      <c r="J89" s="110">
        <f>+IF(ISNUMBER(DATA!AL38),DATA!AL38,"n/a")</f>
        <v>-6.1004270825273238E-2</v>
      </c>
      <c r="K89" s="109">
        <f>+IF(ISNUMBER(DATA!AO38),DATA!AO38,"n/a")</f>
        <v>1.7489580143061435E-2</v>
      </c>
      <c r="L89" s="110">
        <f>+IF(ISNUMBER(DATA!AP38),DATA!AP38,"n/a")</f>
        <v>-6.3470420789393106E-2</v>
      </c>
      <c r="R89" s="66"/>
      <c r="S89" s="66"/>
      <c r="T89" s="66"/>
      <c r="U89" s="66"/>
      <c r="V89" s="66"/>
      <c r="W89" s="66"/>
      <c r="X89" s="66"/>
      <c r="Y89" s="66"/>
    </row>
    <row r="90" spans="1:25" x14ac:dyDescent="0.2">
      <c r="A90" s="107" t="s">
        <v>19</v>
      </c>
      <c r="B90" s="107" t="s">
        <v>21</v>
      </c>
      <c r="C90" s="108" t="s">
        <v>68</v>
      </c>
      <c r="D90" s="108" t="s">
        <v>303</v>
      </c>
      <c r="E90" s="109">
        <f>+IF(ISNUMBER(DATA!AC39),DATA!AC39,"n/a")</f>
        <v>1.9935179658799471E-2</v>
      </c>
      <c r="F90" s="110">
        <f>+IF(ISNUMBER(DATA!AD39),DATA!AD39,"n/a")</f>
        <v>-5.0593778034269121E-2</v>
      </c>
      <c r="G90" s="109">
        <f>+IF(ISNUMBER(DATA!AG39),DATA!AG39,"n/a")</f>
        <v>2.0856792008001036E-2</v>
      </c>
      <c r="H90" s="110">
        <f>+IF(ISNUMBER(DATA!AH39),DATA!AH39,"n/a")</f>
        <v>-2.8218346479294901E-2</v>
      </c>
      <c r="I90" s="109">
        <f>+IF(ISNUMBER(DATA!AK39),DATA!AK39,"n/a")</f>
        <v>2.1659655711184608E-2</v>
      </c>
      <c r="J90" s="110">
        <f>+IF(ISNUMBER(DATA!AL39),DATA!AL39,"n/a")</f>
        <v>2.3773158231252256E-3</v>
      </c>
      <c r="K90" s="109">
        <f>+IF(ISNUMBER(DATA!AO39),DATA!AO39,"n/a")</f>
        <v>2.040836851989904E-2</v>
      </c>
      <c r="L90" s="110">
        <f>+IF(ISNUMBER(DATA!AP39),DATA!AP39,"n/a")</f>
        <v>1.8282500017292869E-2</v>
      </c>
      <c r="R90" s="66"/>
      <c r="S90" s="66"/>
      <c r="T90" s="66"/>
      <c r="U90" s="66"/>
      <c r="V90" s="66"/>
      <c r="W90" s="66"/>
      <c r="X90" s="66"/>
      <c r="Y90" s="66"/>
    </row>
    <row r="91" spans="1:25" x14ac:dyDescent="0.2">
      <c r="A91" s="107" t="s">
        <v>19</v>
      </c>
      <c r="B91" s="107" t="s">
        <v>21</v>
      </c>
      <c r="C91" s="108" t="s">
        <v>68</v>
      </c>
      <c r="D91" s="108" t="s">
        <v>304</v>
      </c>
      <c r="E91" s="109">
        <f>+IF(ISNUMBER(DATA!AC40),DATA!AC40,"n/a")</f>
        <v>1.7731566540376529E-2</v>
      </c>
      <c r="F91" s="110">
        <f>+IF(ISNUMBER(DATA!AD40),DATA!AD40,"n/a")</f>
        <v>-2.1137964845290014E-2</v>
      </c>
      <c r="G91" s="109">
        <f>+IF(ISNUMBER(DATA!AG40),DATA!AG40,"n/a")</f>
        <v>1.8543120015799264E-2</v>
      </c>
      <c r="H91" s="110">
        <f>+IF(ISNUMBER(DATA!AH40),DATA!AH40,"n/a")</f>
        <v>-2.4852739104755037E-2</v>
      </c>
      <c r="I91" s="109">
        <f>+IF(ISNUMBER(DATA!AK40),DATA!AK40,"n/a")</f>
        <v>1.9365849103959366E-2</v>
      </c>
      <c r="J91" s="110">
        <f>+IF(ISNUMBER(DATA!AL40),DATA!AL40,"n/a")</f>
        <v>-8.4597222389346666E-2</v>
      </c>
      <c r="K91" s="109">
        <f>+IF(ISNUMBER(DATA!AO40),DATA!AO40,"n/a")</f>
        <v>1.7531032640779338E-2</v>
      </c>
      <c r="L91" s="110">
        <f>+IF(ISNUMBER(DATA!AP40),DATA!AP40,"n/a")</f>
        <v>-0.10771284530283719</v>
      </c>
      <c r="R91" s="66"/>
      <c r="S91" s="66"/>
      <c r="T91" s="66"/>
      <c r="U91" s="66"/>
      <c r="V91" s="66"/>
      <c r="W91" s="66"/>
      <c r="X91" s="66"/>
      <c r="Y91" s="66"/>
    </row>
    <row r="92" spans="1:25" x14ac:dyDescent="0.2">
      <c r="A92" s="107" t="s">
        <v>19</v>
      </c>
      <c r="B92" s="107" t="s">
        <v>21</v>
      </c>
      <c r="C92" s="108" t="s">
        <v>68</v>
      </c>
      <c r="D92" s="108" t="s">
        <v>305</v>
      </c>
      <c r="E92" s="109">
        <f>+IF(ISNUMBER(DATA!AC41),DATA!AC41,"n/a")</f>
        <v>1.8337985962941367E-2</v>
      </c>
      <c r="F92" s="110">
        <f>+IF(ISNUMBER(DATA!AD41),DATA!AD41,"n/a")</f>
        <v>-5.6759074796785061E-2</v>
      </c>
      <c r="G92" s="109">
        <f>+IF(ISNUMBER(DATA!AG41),DATA!AG41,"n/a")</f>
        <v>1.9705581806878834E-2</v>
      </c>
      <c r="H92" s="110">
        <f>+IF(ISNUMBER(DATA!AH41),DATA!AH41,"n/a")</f>
        <v>-3.6011281928500713E-2</v>
      </c>
      <c r="I92" s="109">
        <f>+IF(ISNUMBER(DATA!AK41),DATA!AK41,"n/a")</f>
        <v>2.0686916517054253E-2</v>
      </c>
      <c r="J92" s="110">
        <f>+IF(ISNUMBER(DATA!AL41),DATA!AL41,"n/a")</f>
        <v>-1.7367474298770821E-2</v>
      </c>
      <c r="K92" s="109">
        <f>+IF(ISNUMBER(DATA!AO41),DATA!AO41,"n/a")</f>
        <v>1.8982028428846876E-2</v>
      </c>
      <c r="L92" s="110">
        <f>+IF(ISNUMBER(DATA!AP41),DATA!AP41,"n/a")</f>
        <v>-2.2736628649142401E-2</v>
      </c>
      <c r="R92" s="66"/>
      <c r="S92" s="66"/>
      <c r="T92" s="66"/>
      <c r="U92" s="66"/>
      <c r="V92" s="66"/>
      <c r="W92" s="66"/>
      <c r="X92" s="66"/>
      <c r="Y92" s="66"/>
    </row>
    <row r="93" spans="1:25" x14ac:dyDescent="0.2">
      <c r="A93" s="107" t="s">
        <v>19</v>
      </c>
      <c r="B93" s="107" t="s">
        <v>21</v>
      </c>
      <c r="C93" s="108" t="s">
        <v>68</v>
      </c>
      <c r="D93" s="108" t="s">
        <v>306</v>
      </c>
      <c r="E93" s="109">
        <f>+IF(ISNUMBER(DATA!AC42),DATA!AC42,"n/a")</f>
        <v>2.2841927654507641E-2</v>
      </c>
      <c r="F93" s="110">
        <f>+IF(ISNUMBER(DATA!AD42),DATA!AD42,"n/a")</f>
        <v>-0.11536623958512369</v>
      </c>
      <c r="G93" s="109">
        <f>+IF(ISNUMBER(DATA!AG42),DATA!AG42,"n/a")</f>
        <v>2.4407972399733947E-2</v>
      </c>
      <c r="H93" s="110">
        <f>+IF(ISNUMBER(DATA!AH42),DATA!AH42,"n/a")</f>
        <v>-8.5977878519925485E-2</v>
      </c>
      <c r="I93" s="109">
        <f>+IF(ISNUMBER(DATA!AK42),DATA!AK42,"n/a")</f>
        <v>2.5940976284418115E-2</v>
      </c>
      <c r="J93" s="110">
        <f>+IF(ISNUMBER(DATA!AL42),DATA!AL42,"n/a")</f>
        <v>-6.0434894792670696E-2</v>
      </c>
      <c r="K93" s="109">
        <f>+IF(ISNUMBER(DATA!AO42),DATA!AO42,"n/a")</f>
        <v>2.4411929545390947E-2</v>
      </c>
      <c r="L93" s="110">
        <f>+IF(ISNUMBER(DATA!AP42),DATA!AP42,"n/a")</f>
        <v>-4.3389458038468887E-2</v>
      </c>
      <c r="R93" s="66"/>
      <c r="S93" s="66"/>
      <c r="T93" s="66"/>
      <c r="U93" s="66"/>
      <c r="V93" s="66"/>
      <c r="W93" s="66"/>
      <c r="X93" s="66"/>
      <c r="Y93" s="66"/>
    </row>
    <row r="94" spans="1:25" x14ac:dyDescent="0.2">
      <c r="A94" s="107" t="s">
        <v>19</v>
      </c>
      <c r="B94" s="107" t="s">
        <v>21</v>
      </c>
      <c r="C94" s="108" t="s">
        <v>68</v>
      </c>
      <c r="D94" s="108" t="s">
        <v>307</v>
      </c>
      <c r="E94" s="109">
        <f>+IF(ISNUMBER(DATA!AC43),DATA!AC43,"n/a")</f>
        <v>2.146250984300176E-2</v>
      </c>
      <c r="F94" s="110">
        <f>+IF(ISNUMBER(DATA!AD43),DATA!AD43,"n/a")</f>
        <v>-0.11137453314282314</v>
      </c>
      <c r="G94" s="109">
        <f>+IF(ISNUMBER(DATA!AG43),DATA!AG43,"n/a")</f>
        <v>2.2445551412739007E-2</v>
      </c>
      <c r="H94" s="110">
        <f>+IF(ISNUMBER(DATA!AH43),DATA!AH43,"n/a")</f>
        <v>-9.2432919855821305E-2</v>
      </c>
      <c r="I94" s="109">
        <f>+IF(ISNUMBER(DATA!AK43),DATA!AK43,"n/a")</f>
        <v>2.3691997565813395E-2</v>
      </c>
      <c r="J94" s="110">
        <f>+IF(ISNUMBER(DATA!AL43),DATA!AL43,"n/a")</f>
        <v>-0.11307227037516895</v>
      </c>
      <c r="K94" s="109">
        <f>+IF(ISNUMBER(DATA!AO43),DATA!AO43,"n/a")</f>
        <v>2.1862236369235028E-2</v>
      </c>
      <c r="L94" s="110">
        <f>+IF(ISNUMBER(DATA!AP43),DATA!AP43,"n/a")</f>
        <v>-9.4237440437939385E-2</v>
      </c>
      <c r="R94" s="66"/>
      <c r="S94" s="66"/>
      <c r="T94" s="66"/>
      <c r="U94" s="66"/>
      <c r="V94" s="66"/>
      <c r="W94" s="66"/>
      <c r="X94" s="66"/>
      <c r="Y94" s="66"/>
    </row>
    <row r="95" spans="1:25" x14ac:dyDescent="0.2">
      <c r="A95" s="107" t="s">
        <v>19</v>
      </c>
      <c r="B95" s="107" t="s">
        <v>21</v>
      </c>
      <c r="C95" s="108" t="s">
        <v>68</v>
      </c>
      <c r="D95" s="108" t="s">
        <v>308</v>
      </c>
      <c r="E95" s="109">
        <f>+IF(ISNUMBER(DATA!AC44),DATA!AC44,"n/a")</f>
        <v>1.6218845343657754E-2</v>
      </c>
      <c r="F95" s="110">
        <f>+IF(ISNUMBER(DATA!AD44),DATA!AD44,"n/a")</f>
        <v>-6.2703135319830058E-2</v>
      </c>
      <c r="G95" s="109">
        <f>+IF(ISNUMBER(DATA!AG44),DATA!AG44,"n/a")</f>
        <v>1.7511324411883078E-2</v>
      </c>
      <c r="H95" s="110">
        <f>+IF(ISNUMBER(DATA!AH44),DATA!AH44,"n/a")</f>
        <v>-4.8579557703783485E-2</v>
      </c>
      <c r="I95" s="109">
        <f>+IF(ISNUMBER(DATA!AK44),DATA!AK44,"n/a")</f>
        <v>1.8000662710019103E-2</v>
      </c>
      <c r="J95" s="110">
        <f>+IF(ISNUMBER(DATA!AL44),DATA!AL44,"n/a")</f>
        <v>-6.3905502875117107E-2</v>
      </c>
      <c r="K95" s="109">
        <f>+IF(ISNUMBER(DATA!AO44),DATA!AO44,"n/a")</f>
        <v>1.6799870235726513E-2</v>
      </c>
      <c r="L95" s="110">
        <f>+IF(ISNUMBER(DATA!AP44),DATA!AP44,"n/a")</f>
        <v>-9.0184962747839881E-2</v>
      </c>
      <c r="R95" s="66"/>
      <c r="S95" s="66"/>
      <c r="T95" s="66"/>
      <c r="U95" s="66"/>
      <c r="V95" s="66"/>
      <c r="W95" s="66"/>
      <c r="X95" s="66"/>
      <c r="Y95" s="66"/>
    </row>
    <row r="96" spans="1:25" x14ac:dyDescent="0.2">
      <c r="A96" s="107" t="s">
        <v>19</v>
      </c>
      <c r="B96" s="107" t="s">
        <v>21</v>
      </c>
      <c r="C96" s="108" t="s">
        <v>68</v>
      </c>
      <c r="D96" s="108" t="s">
        <v>309</v>
      </c>
      <c r="E96" s="109">
        <f>+IF(ISNUMBER(DATA!AC45),DATA!AC45,"n/a")</f>
        <v>1.5520314744994304E-2</v>
      </c>
      <c r="F96" s="110">
        <f>+IF(ISNUMBER(DATA!AD45),DATA!AD45,"n/a")</f>
        <v>7.0611808775350449E-3</v>
      </c>
      <c r="G96" s="109">
        <f>+IF(ISNUMBER(DATA!AG45),DATA!AG45,"n/a")</f>
        <v>1.666718018888717E-2</v>
      </c>
      <c r="H96" s="110">
        <f>+IF(ISNUMBER(DATA!AH45),DATA!AH45,"n/a")</f>
        <v>-3.7234178264865248E-3</v>
      </c>
      <c r="I96" s="109">
        <f>+IF(ISNUMBER(DATA!AK45),DATA!AK45,"n/a")</f>
        <v>1.7074485476842021E-2</v>
      </c>
      <c r="J96" s="110">
        <f>+IF(ISNUMBER(DATA!AL45),DATA!AL45,"n/a")</f>
        <v>-1.8593219446994338E-2</v>
      </c>
      <c r="K96" s="109">
        <f>+IF(ISNUMBER(DATA!AO45),DATA!AO45,"n/a")</f>
        <v>1.5693265591944363E-2</v>
      </c>
      <c r="L96" s="110">
        <f>+IF(ISNUMBER(DATA!AP45),DATA!AP45,"n/a")</f>
        <v>-4.6102722541525171E-2</v>
      </c>
      <c r="R96" s="66"/>
      <c r="S96" s="66"/>
      <c r="T96" s="66"/>
      <c r="U96" s="66"/>
      <c r="V96" s="66"/>
      <c r="W96" s="66"/>
      <c r="X96" s="66"/>
      <c r="Y96" s="66"/>
    </row>
    <row r="97" spans="1:25" x14ac:dyDescent="0.2">
      <c r="A97" s="107" t="s">
        <v>19</v>
      </c>
      <c r="B97" s="107" t="s">
        <v>21</v>
      </c>
      <c r="C97" s="108" t="s">
        <v>68</v>
      </c>
      <c r="D97" s="108" t="s">
        <v>310</v>
      </c>
      <c r="E97" s="109">
        <f>+IF(ISNUMBER(DATA!AC46),DATA!AC46,"n/a")</f>
        <v>1.5584529718388042E-2</v>
      </c>
      <c r="F97" s="110">
        <f>+IF(ISNUMBER(DATA!AD46),DATA!AD46,"n/a")</f>
        <v>-7.7925349737993296E-3</v>
      </c>
      <c r="G97" s="109">
        <f>+IF(ISNUMBER(DATA!AG46),DATA!AG46,"n/a")</f>
        <v>1.64215902731129E-2</v>
      </c>
      <c r="H97" s="110">
        <f>+IF(ISNUMBER(DATA!AH46),DATA!AH46,"n/a")</f>
        <v>4.5256926590710872E-3</v>
      </c>
      <c r="I97" s="109">
        <f>+IF(ISNUMBER(DATA!AK46),DATA!AK46,"n/a")</f>
        <v>1.6525354852298248E-2</v>
      </c>
      <c r="J97" s="110">
        <f>+IF(ISNUMBER(DATA!AL46),DATA!AL46,"n/a")</f>
        <v>-4.8860339918199019E-3</v>
      </c>
      <c r="K97" s="109">
        <f>+IF(ISNUMBER(DATA!AO46),DATA!AO46,"n/a")</f>
        <v>1.5694793371626332E-2</v>
      </c>
      <c r="L97" s="110">
        <f>+IF(ISNUMBER(DATA!AP46),DATA!AP46,"n/a")</f>
        <v>-2.533334800931715E-2</v>
      </c>
      <c r="R97" s="66"/>
      <c r="S97" s="66"/>
      <c r="T97" s="66"/>
      <c r="U97" s="66"/>
      <c r="V97" s="66"/>
      <c r="W97" s="66"/>
      <c r="X97" s="66"/>
      <c r="Y97" s="66"/>
    </row>
    <row r="98" spans="1:25" x14ac:dyDescent="0.2">
      <c r="A98" s="107" t="s">
        <v>19</v>
      </c>
      <c r="B98" s="107" t="s">
        <v>21</v>
      </c>
      <c r="C98" s="108" t="s">
        <v>68</v>
      </c>
      <c r="D98" s="108" t="s">
        <v>311</v>
      </c>
      <c r="E98" s="109">
        <f>+IF(ISNUMBER(DATA!AC47),DATA!AC47,"n/a")</f>
        <v>2.3328808287039846E-2</v>
      </c>
      <c r="F98" s="110">
        <f>+IF(ISNUMBER(DATA!AD47),DATA!AD47,"n/a")</f>
        <v>-8.072671153443213E-2</v>
      </c>
      <c r="G98" s="109">
        <f>+IF(ISNUMBER(DATA!AG47),DATA!AG47,"n/a")</f>
        <v>2.4721935424088102E-2</v>
      </c>
      <c r="H98" s="110">
        <f>+IF(ISNUMBER(DATA!AH47),DATA!AH47,"n/a")</f>
        <v>-9.1359903064283307E-2</v>
      </c>
      <c r="I98" s="109">
        <f>+IF(ISNUMBER(DATA!AK47),DATA!AK47,"n/a")</f>
        <v>2.5825074005343861E-2</v>
      </c>
      <c r="J98" s="110">
        <f>+IF(ISNUMBER(DATA!AL47),DATA!AL47,"n/a")</f>
        <v>-0.16619513400036243</v>
      </c>
      <c r="K98" s="109">
        <f>+IF(ISNUMBER(DATA!AO47),DATA!AO47,"n/a")</f>
        <v>2.3505206072374555E-2</v>
      </c>
      <c r="L98" s="110">
        <f>+IF(ISNUMBER(DATA!AP47),DATA!AP47,"n/a")</f>
        <v>-0.15578737303559681</v>
      </c>
      <c r="R98" s="66"/>
      <c r="S98" s="66"/>
      <c r="T98" s="66"/>
      <c r="U98" s="66"/>
      <c r="V98" s="66"/>
      <c r="W98" s="66"/>
      <c r="X98" s="66"/>
      <c r="Y98" s="66"/>
    </row>
    <row r="99" spans="1:25" x14ac:dyDescent="0.2">
      <c r="A99" s="107" t="s">
        <v>19</v>
      </c>
      <c r="B99" s="107" t="s">
        <v>21</v>
      </c>
      <c r="C99" s="108" t="s">
        <v>68</v>
      </c>
      <c r="D99" s="108" t="s">
        <v>312</v>
      </c>
      <c r="E99" s="109">
        <f>+IF(ISNUMBER(DATA!AC48),DATA!AC48,"n/a")</f>
        <v>2.0028349399449558E-2</v>
      </c>
      <c r="F99" s="110">
        <f>+IF(ISNUMBER(DATA!AD48),DATA!AD48,"n/a")</f>
        <v>-7.0786810262329566E-2</v>
      </c>
      <c r="G99" s="109">
        <f>+IF(ISNUMBER(DATA!AG48),DATA!AG48,"n/a")</f>
        <v>2.1033136291000988E-2</v>
      </c>
      <c r="H99" s="110">
        <f>+IF(ISNUMBER(DATA!AH48),DATA!AH48,"n/a")</f>
        <v>-7.1808195407758318E-2</v>
      </c>
      <c r="I99" s="109">
        <f>+IF(ISNUMBER(DATA!AK48),DATA!AK48,"n/a")</f>
        <v>2.1804398035061619E-2</v>
      </c>
      <c r="J99" s="110">
        <f>+IF(ISNUMBER(DATA!AL48),DATA!AL48,"n/a")</f>
        <v>-8.6001216411728948E-2</v>
      </c>
      <c r="K99" s="109">
        <f>+IF(ISNUMBER(DATA!AO48),DATA!AO48,"n/a")</f>
        <v>2.0188544907449563E-2</v>
      </c>
      <c r="L99" s="110">
        <f>+IF(ISNUMBER(DATA!AP48),DATA!AP48,"n/a")</f>
        <v>-8.9654277673041974E-2</v>
      </c>
      <c r="R99" s="66"/>
      <c r="S99" s="66"/>
      <c r="T99" s="66"/>
      <c r="U99" s="66"/>
      <c r="V99" s="66"/>
      <c r="W99" s="66"/>
      <c r="X99" s="66"/>
      <c r="Y99" s="66"/>
    </row>
    <row r="100" spans="1:25" x14ac:dyDescent="0.2">
      <c r="A100" s="107" t="s">
        <v>19</v>
      </c>
      <c r="B100" s="107" t="s">
        <v>21</v>
      </c>
      <c r="C100" s="108" t="s">
        <v>68</v>
      </c>
      <c r="D100" s="108" t="s">
        <v>313</v>
      </c>
      <c r="E100" s="109">
        <f>+IF(ISNUMBER(DATA!AC49),DATA!AC49,"n/a")</f>
        <v>2.0141832286530739E-2</v>
      </c>
      <c r="F100" s="110">
        <f>+IF(ISNUMBER(DATA!AD49),DATA!AD49,"n/a")</f>
        <v>4.5739364320028161E-2</v>
      </c>
      <c r="G100" s="109">
        <f>+IF(ISNUMBER(DATA!AG49),DATA!AG49,"n/a")</f>
        <v>2.117279993264402E-2</v>
      </c>
      <c r="H100" s="110">
        <f>+IF(ISNUMBER(DATA!AH49),DATA!AH49,"n/a")</f>
        <v>4.9298809691835505E-2</v>
      </c>
      <c r="I100" s="109">
        <f>+IF(ISNUMBER(DATA!AK49),DATA!AK49,"n/a")</f>
        <v>2.1977359687070864E-2</v>
      </c>
      <c r="J100" s="110">
        <f>+IF(ISNUMBER(DATA!AL49),DATA!AL49,"n/a")</f>
        <v>-1.7100199182083775E-2</v>
      </c>
      <c r="K100" s="109">
        <f>+IF(ISNUMBER(DATA!AO49),DATA!AO49,"n/a")</f>
        <v>1.9848372712158367E-2</v>
      </c>
      <c r="L100" s="110">
        <f>+IF(ISNUMBER(DATA!AP49),DATA!AP49,"n/a")</f>
        <v>-9.474109023789104E-2</v>
      </c>
      <c r="R100" s="66"/>
      <c r="S100" s="66"/>
      <c r="T100" s="66"/>
      <c r="U100" s="66"/>
      <c r="V100" s="66"/>
      <c r="W100" s="66"/>
      <c r="X100" s="66"/>
      <c r="Y100" s="66"/>
    </row>
    <row r="101" spans="1:25" x14ac:dyDescent="0.2">
      <c r="A101" s="107" t="s">
        <v>19</v>
      </c>
      <c r="B101" s="107" t="s">
        <v>21</v>
      </c>
      <c r="C101" s="108" t="s">
        <v>68</v>
      </c>
      <c r="D101" s="108" t="s">
        <v>314</v>
      </c>
      <c r="E101" s="109">
        <f>+IF(ISNUMBER(DATA!AC50),DATA!AC50,"n/a")</f>
        <v>2.3612948582985242E-2</v>
      </c>
      <c r="F101" s="110">
        <f>+IF(ISNUMBER(DATA!AD50),DATA!AD50,"n/a")</f>
        <v>-0.16259411968293572</v>
      </c>
      <c r="G101" s="109">
        <f>+IF(ISNUMBER(DATA!AG50),DATA!AG50,"n/a")</f>
        <v>2.4869253691188937E-2</v>
      </c>
      <c r="H101" s="110">
        <f>+IF(ISNUMBER(DATA!AH50),DATA!AH50,"n/a")</f>
        <v>-0.1305085332053639</v>
      </c>
      <c r="I101" s="109">
        <f>+IF(ISNUMBER(DATA!AK50),DATA!AK50,"n/a")</f>
        <v>2.6204786576877564E-2</v>
      </c>
      <c r="J101" s="110">
        <f>+IF(ISNUMBER(DATA!AL50),DATA!AL50,"n/a")</f>
        <v>-0.12658910244111971</v>
      </c>
      <c r="K101" s="109">
        <f>+IF(ISNUMBER(DATA!AO50),DATA!AO50,"n/a")</f>
        <v>2.4191168293156776E-2</v>
      </c>
      <c r="L101" s="110">
        <f>+IF(ISNUMBER(DATA!AP50),DATA!AP50,"n/a")</f>
        <v>-0.12697319332191093</v>
      </c>
      <c r="R101" s="66"/>
      <c r="S101" s="66"/>
      <c r="T101" s="66"/>
      <c r="U101" s="66"/>
      <c r="V101" s="66"/>
      <c r="W101" s="66"/>
      <c r="X101" s="66"/>
      <c r="Y101" s="66"/>
    </row>
    <row r="102" spans="1:25" x14ac:dyDescent="0.2">
      <c r="A102" s="107" t="s">
        <v>19</v>
      </c>
      <c r="B102" s="107" t="s">
        <v>21</v>
      </c>
      <c r="C102" s="108" t="s">
        <v>68</v>
      </c>
      <c r="D102" s="108" t="s">
        <v>315</v>
      </c>
      <c r="E102" s="109">
        <f>+IF(ISNUMBER(DATA!AC51),DATA!AC51,"n/a")</f>
        <v>2.1798546372861393E-2</v>
      </c>
      <c r="F102" s="110">
        <f>+IF(ISNUMBER(DATA!AD51),DATA!AD51,"n/a")</f>
        <v>-9.5250147880944144E-2</v>
      </c>
      <c r="G102" s="109">
        <f>+IF(ISNUMBER(DATA!AG51),DATA!AG51,"n/a")</f>
        <v>2.2809962845735877E-2</v>
      </c>
      <c r="H102" s="110">
        <f>+IF(ISNUMBER(DATA!AH51),DATA!AH51,"n/a")</f>
        <v>-0.10564909421321329</v>
      </c>
      <c r="I102" s="109">
        <f>+IF(ISNUMBER(DATA!AK51),DATA!AK51,"n/a")</f>
        <v>2.3818264506853374E-2</v>
      </c>
      <c r="J102" s="110">
        <f>+IF(ISNUMBER(DATA!AL51),DATA!AL51,"n/a")</f>
        <v>-0.12811406492172323</v>
      </c>
      <c r="K102" s="109">
        <f>+IF(ISNUMBER(DATA!AO51),DATA!AO51,"n/a")</f>
        <v>2.1816770686509484E-2</v>
      </c>
      <c r="L102" s="110">
        <f>+IF(ISNUMBER(DATA!AP51),DATA!AP51,"n/a")</f>
        <v>-0.14055077661573462</v>
      </c>
      <c r="R102" s="66"/>
      <c r="S102" s="66"/>
      <c r="T102" s="66"/>
      <c r="U102" s="66"/>
      <c r="V102" s="66"/>
      <c r="W102" s="66"/>
      <c r="X102" s="66"/>
      <c r="Y102" s="66"/>
    </row>
    <row r="103" spans="1:25" x14ac:dyDescent="0.2">
      <c r="A103" s="107" t="s">
        <v>19</v>
      </c>
      <c r="B103" s="107" t="s">
        <v>21</v>
      </c>
      <c r="C103" s="108" t="s">
        <v>68</v>
      </c>
      <c r="D103" s="108" t="s">
        <v>316</v>
      </c>
      <c r="E103" s="109">
        <f>+IF(ISNUMBER(DATA!AC52),DATA!AC52,"n/a")</f>
        <v>1.6691453481146659E-2</v>
      </c>
      <c r="F103" s="110">
        <f>+IF(ISNUMBER(DATA!AD52),DATA!AD52,"n/a")</f>
        <v>-0.15755282189341482</v>
      </c>
      <c r="G103" s="109">
        <f>+IF(ISNUMBER(DATA!AG52),DATA!AG52,"n/a")</f>
        <v>1.7886896931799651E-2</v>
      </c>
      <c r="H103" s="110">
        <f>+IF(ISNUMBER(DATA!AH52),DATA!AH52,"n/a")</f>
        <v>-0.13750682310082579</v>
      </c>
      <c r="I103" s="109">
        <f>+IF(ISNUMBER(DATA!AK52),DATA!AK52,"n/a")</f>
        <v>1.8537125589655565E-2</v>
      </c>
      <c r="J103" s="110">
        <f>+IF(ISNUMBER(DATA!AL52),DATA!AL52,"n/a")</f>
        <v>-7.6965536820992886E-2</v>
      </c>
      <c r="K103" s="109">
        <f>+IF(ISNUMBER(DATA!AO52),DATA!AO52,"n/a")</f>
        <v>1.7549220478064096E-2</v>
      </c>
      <c r="L103" s="110">
        <f>+IF(ISNUMBER(DATA!AP52),DATA!AP52,"n/a")</f>
        <v>-5.373656587182446E-2</v>
      </c>
      <c r="R103" s="66"/>
      <c r="S103" s="66"/>
      <c r="T103" s="66"/>
      <c r="U103" s="66"/>
      <c r="V103" s="66"/>
      <c r="W103" s="66"/>
      <c r="X103" s="66"/>
      <c r="Y103" s="66"/>
    </row>
    <row r="104" spans="1:25" x14ac:dyDescent="0.2">
      <c r="A104" s="107" t="s">
        <v>19</v>
      </c>
      <c r="B104" s="107" t="s">
        <v>21</v>
      </c>
      <c r="C104" s="108" t="s">
        <v>68</v>
      </c>
      <c r="D104" s="108" t="s">
        <v>317</v>
      </c>
      <c r="E104" s="109">
        <f>+IF(ISNUMBER(DATA!AC53),DATA!AC53,"n/a")</f>
        <v>1.7785784370429672E-2</v>
      </c>
      <c r="F104" s="110">
        <f>+IF(ISNUMBER(DATA!AD53),DATA!AD53,"n/a")</f>
        <v>-7.4896446150631013E-2</v>
      </c>
      <c r="G104" s="109">
        <f>+IF(ISNUMBER(DATA!AG53),DATA!AG53,"n/a")</f>
        <v>1.917878790459572E-2</v>
      </c>
      <c r="H104" s="110">
        <f>+IF(ISNUMBER(DATA!AH53),DATA!AH53,"n/a")</f>
        <v>-2.9974498197318095E-2</v>
      </c>
      <c r="I104" s="109">
        <f>+IF(ISNUMBER(DATA!AK53),DATA!AK53,"n/a")</f>
        <v>2.0301381303878461E-2</v>
      </c>
      <c r="J104" s="110">
        <f>+IF(ISNUMBER(DATA!AL53),DATA!AL53,"n/a")</f>
        <v>1.6342105454930644E-2</v>
      </c>
      <c r="K104" s="109">
        <f>+IF(ISNUMBER(DATA!AO53),DATA!AO53,"n/a")</f>
        <v>1.8537777060076404E-2</v>
      </c>
      <c r="L104" s="110">
        <f>+IF(ISNUMBER(DATA!AP53),DATA!AP53,"n/a")</f>
        <v>1.2365256874708949E-2</v>
      </c>
      <c r="R104" s="66"/>
      <c r="S104" s="66"/>
      <c r="T104" s="66"/>
      <c r="U104" s="66"/>
      <c r="V104" s="66"/>
      <c r="W104" s="66"/>
      <c r="X104" s="66"/>
      <c r="Y104" s="66"/>
    </row>
    <row r="105" spans="1:25" x14ac:dyDescent="0.2">
      <c r="A105" s="107" t="s">
        <v>19</v>
      </c>
      <c r="B105" s="107" t="s">
        <v>21</v>
      </c>
      <c r="C105" s="108" t="s">
        <v>68</v>
      </c>
      <c r="D105" s="108" t="s">
        <v>318</v>
      </c>
      <c r="E105" s="109">
        <f>+IF(ISNUMBER(DATA!AC54),DATA!AC54,"n/a")</f>
        <v>1.936662001516844E-2</v>
      </c>
      <c r="F105" s="110">
        <f>+IF(ISNUMBER(DATA!AD54),DATA!AD54,"n/a")</f>
        <v>-7.5666193398696985E-2</v>
      </c>
      <c r="G105" s="109">
        <f>+IF(ISNUMBER(DATA!AG54),DATA!AG54,"n/a")</f>
        <v>1.9984755834707341E-2</v>
      </c>
      <c r="H105" s="110">
        <f>+IF(ISNUMBER(DATA!AH54),DATA!AH54,"n/a")</f>
        <v>-0.11057923151482213</v>
      </c>
      <c r="I105" s="109">
        <f>+IF(ISNUMBER(DATA!AK54),DATA!AK54,"n/a")</f>
        <v>2.0870786576748974E-2</v>
      </c>
      <c r="J105" s="110">
        <f>+IF(ISNUMBER(DATA!AL54),DATA!AL54,"n/a")</f>
        <v>-5.6775160826038479E-2</v>
      </c>
      <c r="K105" s="109">
        <f>+IF(ISNUMBER(DATA!AO54),DATA!AO54,"n/a")</f>
        <v>1.9632599985067202E-2</v>
      </c>
      <c r="L105" s="110">
        <f>+IF(ISNUMBER(DATA!AP54),DATA!AP54,"n/a")</f>
        <v>-7.2736570491561958E-2</v>
      </c>
      <c r="R105" s="66"/>
      <c r="S105" s="66"/>
      <c r="T105" s="66"/>
      <c r="U105" s="66"/>
      <c r="V105" s="66"/>
      <c r="W105" s="66"/>
      <c r="X105" s="66"/>
      <c r="Y105" s="66"/>
    </row>
    <row r="106" spans="1:25" x14ac:dyDescent="0.2">
      <c r="A106" s="107" t="s">
        <v>19</v>
      </c>
      <c r="B106" s="107" t="s">
        <v>21</v>
      </c>
      <c r="C106" s="108" t="s">
        <v>68</v>
      </c>
      <c r="D106" s="108" t="s">
        <v>344</v>
      </c>
      <c r="E106" s="109">
        <f>+IF(ISNUMBER(DATA!AC55),DATA!AC55,"n/a")</f>
        <v>1.9137521024299255E-2</v>
      </c>
      <c r="F106" s="110">
        <f>+IF(ISNUMBER(DATA!AD55),DATA!AD55,"n/a")</f>
        <v>-9.5856534737074478E-2</v>
      </c>
      <c r="G106" s="109">
        <f>+IF(ISNUMBER(DATA!AG55),DATA!AG55,"n/a")</f>
        <v>1.9902155204156849E-2</v>
      </c>
      <c r="H106" s="110">
        <f>+IF(ISNUMBER(DATA!AH55),DATA!AH55,"n/a")</f>
        <v>-0.12003671315706614</v>
      </c>
      <c r="I106" s="109">
        <f>+IF(ISNUMBER(DATA!AK55),DATA!AK55,"n/a")</f>
        <v>2.0575819131558939E-2</v>
      </c>
      <c r="J106" s="110">
        <f>+IF(ISNUMBER(DATA!AL55),DATA!AL55,"n/a")</f>
        <v>-0.11403187140088776</v>
      </c>
      <c r="K106" s="109">
        <f>+IF(ISNUMBER(DATA!AO55),DATA!AO55,"n/a")</f>
        <v>1.971632122964595E-2</v>
      </c>
      <c r="L106" s="110">
        <f>+IF(ISNUMBER(DATA!AP55),DATA!AP55,"n/a")</f>
        <v>-0.11006476616063285</v>
      </c>
      <c r="R106" s="66"/>
      <c r="S106" s="66"/>
      <c r="T106" s="66"/>
      <c r="U106" s="66"/>
      <c r="V106" s="66"/>
      <c r="W106" s="66"/>
      <c r="X106" s="66"/>
      <c r="Y106" s="66"/>
    </row>
    <row r="107" spans="1:25" x14ac:dyDescent="0.2">
      <c r="A107" s="107" t="s">
        <v>19</v>
      </c>
      <c r="B107" s="107" t="s">
        <v>21</v>
      </c>
      <c r="C107" s="108" t="s">
        <v>68</v>
      </c>
      <c r="D107" s="108" t="s">
        <v>345</v>
      </c>
      <c r="E107" s="109">
        <f>+IF(ISNUMBER(DATA!AC56),DATA!AC56,"n/a")</f>
        <v>1.9414447258974978E-2</v>
      </c>
      <c r="F107" s="110">
        <f>+IF(ISNUMBER(DATA!AD56),DATA!AD56,"n/a")</f>
        <v>-8.3682743663390097E-2</v>
      </c>
      <c r="G107" s="109">
        <f>+IF(ISNUMBER(DATA!AG56),DATA!AG56,"n/a")</f>
        <v>2.035656948768446E-2</v>
      </c>
      <c r="H107" s="110">
        <f>+IF(ISNUMBER(DATA!AH56),DATA!AH56,"n/a")</f>
        <v>-7.4820109072541718E-2</v>
      </c>
      <c r="I107" s="109">
        <f>+IF(ISNUMBER(DATA!AK56),DATA!AK56,"n/a")</f>
        <v>2.1139183294064102E-2</v>
      </c>
      <c r="J107" s="110">
        <f>+IF(ISNUMBER(DATA!AL56),DATA!AL56,"n/a")</f>
        <v>-7.9489976009622029E-2</v>
      </c>
      <c r="K107" s="109">
        <f>+IF(ISNUMBER(DATA!AO56),DATA!AO56,"n/a")</f>
        <v>1.9576841967479081E-2</v>
      </c>
      <c r="L107" s="110">
        <f>+IF(ISNUMBER(DATA!AP56),DATA!AP56,"n/a")</f>
        <v>-7.5599285239059261E-2</v>
      </c>
      <c r="R107" s="66"/>
      <c r="S107" s="66"/>
      <c r="T107" s="66"/>
      <c r="U107" s="66"/>
      <c r="V107" s="66"/>
      <c r="W107" s="66"/>
      <c r="X107" s="66"/>
      <c r="Y107" s="66"/>
    </row>
    <row r="108" spans="1:25" x14ac:dyDescent="0.2">
      <c r="A108" s="75"/>
      <c r="B108" s="75"/>
      <c r="E108" s="83"/>
      <c r="F108" s="84"/>
      <c r="G108" s="85"/>
      <c r="H108" s="84"/>
      <c r="I108" s="85"/>
      <c r="J108" s="84"/>
      <c r="K108" s="83"/>
      <c r="L108" s="84"/>
      <c r="R108" s="66"/>
      <c r="S108" s="66"/>
      <c r="T108" s="66"/>
      <c r="U108" s="66"/>
      <c r="V108" s="66"/>
      <c r="W108" s="66"/>
      <c r="X108" s="66"/>
      <c r="Y108" s="66"/>
    </row>
    <row r="109" spans="1:25" x14ac:dyDescent="0.2">
      <c r="A109" s="75" t="s">
        <v>19</v>
      </c>
      <c r="B109" s="75" t="s">
        <v>21</v>
      </c>
      <c r="C109" s="66" t="s">
        <v>0</v>
      </c>
      <c r="D109" s="66" t="s">
        <v>271</v>
      </c>
      <c r="E109" s="76">
        <f>+IF(ISNUMBER(DATA!F70),DATA!F70,"n/a")</f>
        <v>638509.99</v>
      </c>
      <c r="F109" s="77">
        <f>+IF(ISNUMBER(DATA!G70),DATA!G70,"n/a")</f>
        <v>0.24466984084674201</v>
      </c>
      <c r="G109" s="76">
        <f>+IF(ISNUMBER(DATA!P70),DATA!P70,"n/a")</f>
        <v>1804411.85</v>
      </c>
      <c r="H109" s="77">
        <f>+IF(ISNUMBER(DATA!Q70),DATA!Q70,"n/a")</f>
        <v>6.8563287720477706E-2</v>
      </c>
      <c r="I109" s="76">
        <f>+IF(ISNUMBER(DATA!Z70),DATA!Z70,"n/a")</f>
        <v>3609321.18</v>
      </c>
      <c r="J109" s="77">
        <f>+IF(ISNUMBER(DATA!AA70),DATA!AA70,"n/a")</f>
        <v>4.3220474996105998E-2</v>
      </c>
      <c r="K109" s="76">
        <f>+IF(ISNUMBER(DATA!AJ70),DATA!AJ70,"n/a")</f>
        <v>6748201.5700000003</v>
      </c>
      <c r="L109" s="77">
        <f>+IF(ISNUMBER(DATA!AK70),DATA!AK70,"n/a")</f>
        <v>4.1254719329069801E-2</v>
      </c>
      <c r="M109" s="97"/>
      <c r="N109" s="97"/>
      <c r="O109" s="98"/>
      <c r="P109" s="67"/>
      <c r="Q109" s="67"/>
      <c r="R109" s="66"/>
      <c r="S109" s="66"/>
      <c r="T109" s="66"/>
      <c r="U109" s="66"/>
      <c r="V109" s="66"/>
      <c r="W109" s="66"/>
      <c r="X109" s="66"/>
      <c r="Y109" s="66"/>
    </row>
    <row r="110" spans="1:25" x14ac:dyDescent="0.2">
      <c r="A110" s="75" t="s">
        <v>19</v>
      </c>
      <c r="B110" s="75" t="s">
        <v>21</v>
      </c>
      <c r="C110" s="66" t="s">
        <v>0</v>
      </c>
      <c r="D110" s="66" t="s">
        <v>272</v>
      </c>
      <c r="E110" s="76">
        <f>+IF(ISNUMBER(DATA!F71),DATA!F71,"n/a")</f>
        <v>1305382.5900000001</v>
      </c>
      <c r="F110" s="77">
        <f>+IF(ISNUMBER(DATA!G71),DATA!G71,"n/a")</f>
        <v>3.02786550250204E-2</v>
      </c>
      <c r="G110" s="76">
        <f>+IF(ISNUMBER(DATA!P71),DATA!P71,"n/a")</f>
        <v>4436217.72</v>
      </c>
      <c r="H110" s="77">
        <f>+IF(ISNUMBER(DATA!Q71),DATA!Q71,"n/a")</f>
        <v>3.3948829069515199E-2</v>
      </c>
      <c r="I110" s="76">
        <f>+IF(ISNUMBER(DATA!Z71),DATA!Z71,"n/a")</f>
        <v>8700367.1699999999</v>
      </c>
      <c r="J110" s="77">
        <f>+IF(ISNUMBER(DATA!AA71),DATA!AA71,"n/a")</f>
        <v>3.1115602197759499E-2</v>
      </c>
      <c r="K110" s="76">
        <f>+IF(ISNUMBER(DATA!AJ71),DATA!AJ71,"n/a")</f>
        <v>16656875.289999999</v>
      </c>
      <c r="L110" s="77">
        <f>+IF(ISNUMBER(DATA!AK71),DATA!AK71,"n/a")</f>
        <v>3.3746760183949301E-2</v>
      </c>
      <c r="M110" s="97"/>
      <c r="N110" s="97"/>
      <c r="O110" s="98"/>
      <c r="P110" s="67"/>
      <c r="Q110" s="67"/>
      <c r="R110" s="66"/>
      <c r="S110" s="66"/>
      <c r="T110" s="66"/>
      <c r="U110" s="66"/>
      <c r="V110" s="66"/>
      <c r="W110" s="66"/>
      <c r="X110" s="66"/>
      <c r="Y110" s="66"/>
    </row>
    <row r="111" spans="1:25" x14ac:dyDescent="0.2">
      <c r="A111" s="75" t="s">
        <v>19</v>
      </c>
      <c r="B111" s="75" t="s">
        <v>21</v>
      </c>
      <c r="C111" s="66" t="s">
        <v>0</v>
      </c>
      <c r="D111" s="66" t="s">
        <v>273</v>
      </c>
      <c r="E111" s="76">
        <f>+IF(ISNUMBER(DATA!F72),DATA!F72,"n/a")</f>
        <v>2333105.9900000002</v>
      </c>
      <c r="F111" s="77">
        <f>+IF(ISNUMBER(DATA!G72),DATA!G72,"n/a")</f>
        <v>6.69476978925891E-2</v>
      </c>
      <c r="G111" s="76">
        <f>+IF(ISNUMBER(DATA!P72),DATA!P72,"n/a")</f>
        <v>7853107.5099999998</v>
      </c>
      <c r="H111" s="77">
        <f>+IF(ISNUMBER(DATA!Q72),DATA!Q72,"n/a")</f>
        <v>6.1533162482047501E-2</v>
      </c>
      <c r="I111" s="76">
        <f>+IF(ISNUMBER(DATA!Z72),DATA!Z72,"n/a")</f>
        <v>15637729.470000001</v>
      </c>
      <c r="J111" s="77">
        <f>+IF(ISNUMBER(DATA!AA72),DATA!AA72,"n/a")</f>
        <v>4.6088569877924201E-2</v>
      </c>
      <c r="K111" s="76">
        <f>+IF(ISNUMBER(DATA!AJ72),DATA!AJ72,"n/a")</f>
        <v>29007799.800000001</v>
      </c>
      <c r="L111" s="77">
        <f>+IF(ISNUMBER(DATA!AK72),DATA!AK72,"n/a")</f>
        <v>2.6932402558069699E-2</v>
      </c>
      <c r="M111" s="97"/>
      <c r="N111" s="97"/>
      <c r="O111" s="98"/>
      <c r="P111" s="67"/>
      <c r="Q111" s="67"/>
      <c r="R111" s="66"/>
      <c r="S111" s="66"/>
      <c r="T111" s="66"/>
      <c r="U111" s="66"/>
      <c r="V111" s="66"/>
      <c r="W111" s="66"/>
      <c r="X111" s="66"/>
      <c r="Y111" s="66"/>
    </row>
    <row r="112" spans="1:25" x14ac:dyDescent="0.2">
      <c r="A112" s="75" t="s">
        <v>19</v>
      </c>
      <c r="B112" s="75" t="s">
        <v>21</v>
      </c>
      <c r="C112" s="66" t="s">
        <v>0</v>
      </c>
      <c r="D112" s="66" t="s">
        <v>274</v>
      </c>
      <c r="E112" s="76">
        <f>+IF(ISNUMBER(DATA!F73),DATA!F73,"n/a")</f>
        <v>863961.41</v>
      </c>
      <c r="F112" s="77">
        <f>+IF(ISNUMBER(DATA!G73),DATA!G73,"n/a")</f>
        <v>3.5643279418380802E-2</v>
      </c>
      <c r="G112" s="76">
        <f>+IF(ISNUMBER(DATA!P73),DATA!P73,"n/a")</f>
        <v>2865211.71</v>
      </c>
      <c r="H112" s="77">
        <f>+IF(ISNUMBER(DATA!Q73),DATA!Q73,"n/a")</f>
        <v>3.2761827266121701E-2</v>
      </c>
      <c r="I112" s="76">
        <f>+IF(ISNUMBER(DATA!Z73),DATA!Z73,"n/a")</f>
        <v>5380558.3899999997</v>
      </c>
      <c r="J112" s="77">
        <f>+IF(ISNUMBER(DATA!AA73),DATA!AA73,"n/a")</f>
        <v>3.1779989898848199E-2</v>
      </c>
      <c r="K112" s="76">
        <f>+IF(ISNUMBER(DATA!AJ73),DATA!AJ73,"n/a")</f>
        <v>10336881.289999999</v>
      </c>
      <c r="L112" s="77">
        <f>+IF(ISNUMBER(DATA!AK73),DATA!AK73,"n/a")</f>
        <v>3.3558465989766202E-2</v>
      </c>
      <c r="M112" s="97"/>
      <c r="N112" s="97"/>
      <c r="O112" s="98"/>
      <c r="P112" s="67"/>
      <c r="Q112" s="67"/>
      <c r="R112" s="66"/>
      <c r="S112" s="66"/>
      <c r="T112" s="66"/>
      <c r="U112" s="66"/>
      <c r="V112" s="66"/>
      <c r="W112" s="66"/>
      <c r="X112" s="66"/>
      <c r="Y112" s="66"/>
    </row>
    <row r="113" spans="1:25" x14ac:dyDescent="0.2">
      <c r="A113" s="75" t="s">
        <v>19</v>
      </c>
      <c r="B113" s="75" t="s">
        <v>21</v>
      </c>
      <c r="C113" s="66" t="s">
        <v>0</v>
      </c>
      <c r="D113" s="66" t="s">
        <v>275</v>
      </c>
      <c r="E113" s="76">
        <f>+IF(ISNUMBER(DATA!F74),DATA!F74,"n/a")</f>
        <v>2269944.9</v>
      </c>
      <c r="F113" s="77">
        <f>+IF(ISNUMBER(DATA!G74),DATA!G74,"n/a")</f>
        <v>0.11707861006556</v>
      </c>
      <c r="G113" s="76">
        <f>+IF(ISNUMBER(DATA!P74),DATA!P74,"n/a")</f>
        <v>7185130.25</v>
      </c>
      <c r="H113" s="77">
        <f>+IF(ISNUMBER(DATA!Q74),DATA!Q74,"n/a")</f>
        <v>6.2002797059208498E-2</v>
      </c>
      <c r="I113" s="76">
        <f>+IF(ISNUMBER(DATA!Z74),DATA!Z74,"n/a")</f>
        <v>14717933.07</v>
      </c>
      <c r="J113" s="77">
        <f>+IF(ISNUMBER(DATA!AA74),DATA!AA74,"n/a")</f>
        <v>4.2737047850275302E-2</v>
      </c>
      <c r="K113" s="76">
        <f>+IF(ISNUMBER(DATA!AJ74),DATA!AJ74,"n/a")</f>
        <v>27136067.079999998</v>
      </c>
      <c r="L113" s="77">
        <f>+IF(ISNUMBER(DATA!AK74),DATA!AK74,"n/a")</f>
        <v>3.2912770922827302E-2</v>
      </c>
      <c r="M113" s="97"/>
      <c r="N113" s="97"/>
      <c r="O113" s="98"/>
      <c r="P113" s="67"/>
      <c r="Q113" s="67"/>
      <c r="R113" s="66"/>
      <c r="S113" s="66"/>
      <c r="T113" s="66"/>
      <c r="U113" s="66"/>
      <c r="V113" s="66"/>
      <c r="W113" s="66"/>
      <c r="X113" s="66"/>
      <c r="Y113" s="66"/>
    </row>
    <row r="114" spans="1:25" x14ac:dyDescent="0.2">
      <c r="A114" s="75" t="s">
        <v>19</v>
      </c>
      <c r="B114" s="75" t="s">
        <v>21</v>
      </c>
      <c r="C114" s="66" t="s">
        <v>0</v>
      </c>
      <c r="D114" s="66" t="s">
        <v>276</v>
      </c>
      <c r="E114" s="76">
        <f>+IF(ISNUMBER(DATA!F75),DATA!F75,"n/a")</f>
        <v>973045.42</v>
      </c>
      <c r="F114" s="77">
        <f>+IF(ISNUMBER(DATA!G75),DATA!G75,"n/a")</f>
        <v>9.5040566966750104E-5</v>
      </c>
      <c r="G114" s="76">
        <f>+IF(ISNUMBER(DATA!P75),DATA!P75,"n/a")</f>
        <v>3143322.68</v>
      </c>
      <c r="H114" s="77">
        <f>+IF(ISNUMBER(DATA!Q75),DATA!Q75,"n/a")</f>
        <v>-1.8230558330217399E-2</v>
      </c>
      <c r="I114" s="76">
        <f>+IF(ISNUMBER(DATA!Z75),DATA!Z75,"n/a")</f>
        <v>6382264.0800000001</v>
      </c>
      <c r="J114" s="77">
        <f>+IF(ISNUMBER(DATA!AA75),DATA!AA75,"n/a")</f>
        <v>-1.0895079218950599E-2</v>
      </c>
      <c r="K114" s="76">
        <f>+IF(ISNUMBER(DATA!AJ75),DATA!AJ75,"n/a")</f>
        <v>12109117.35</v>
      </c>
      <c r="L114" s="77">
        <f>+IF(ISNUMBER(DATA!AK75),DATA!AK75,"n/a")</f>
        <v>-6.3640212699221004E-3</v>
      </c>
      <c r="M114" s="97"/>
      <c r="N114" s="97"/>
      <c r="O114" s="98"/>
      <c r="P114" s="67"/>
      <c r="Q114" s="67"/>
      <c r="R114" s="66"/>
      <c r="S114" s="66"/>
      <c r="T114" s="66"/>
      <c r="U114" s="66"/>
      <c r="V114" s="66"/>
      <c r="W114" s="66"/>
      <c r="X114" s="66"/>
      <c r="Y114" s="66"/>
    </row>
    <row r="115" spans="1:25" x14ac:dyDescent="0.2">
      <c r="A115" s="75" t="s">
        <v>19</v>
      </c>
      <c r="B115" s="75" t="s">
        <v>21</v>
      </c>
      <c r="C115" s="66" t="s">
        <v>0</v>
      </c>
      <c r="D115" s="66" t="s">
        <v>277</v>
      </c>
      <c r="E115" s="76">
        <f>+IF(ISNUMBER(DATA!F76),DATA!F76,"n/a")</f>
        <v>600932.43999999994</v>
      </c>
      <c r="F115" s="77">
        <f>+IF(ISNUMBER(DATA!G76),DATA!G76,"n/a")</f>
        <v>5.3473175268295398E-2</v>
      </c>
      <c r="G115" s="76">
        <f>+IF(ISNUMBER(DATA!P76),DATA!P76,"n/a")</f>
        <v>2041023.34</v>
      </c>
      <c r="H115" s="77">
        <f>+IF(ISNUMBER(DATA!Q76),DATA!Q76,"n/a")</f>
        <v>6.4142463407199896E-2</v>
      </c>
      <c r="I115" s="76">
        <f>+IF(ISNUMBER(DATA!Z76),DATA!Z76,"n/a")</f>
        <v>3955016.87</v>
      </c>
      <c r="J115" s="77">
        <f>+IF(ISNUMBER(DATA!AA76),DATA!AA76,"n/a")</f>
        <v>5.85836028197773E-2</v>
      </c>
      <c r="K115" s="76">
        <f>+IF(ISNUMBER(DATA!AJ76),DATA!AJ76,"n/a")</f>
        <v>7442752.7999999998</v>
      </c>
      <c r="L115" s="77">
        <f>+IF(ISNUMBER(DATA!AK76),DATA!AK76,"n/a")</f>
        <v>3.0585088402358698E-2</v>
      </c>
      <c r="M115" s="97"/>
      <c r="N115" s="97"/>
      <c r="O115" s="98"/>
      <c r="P115" s="67"/>
      <c r="Q115" s="67"/>
      <c r="R115" s="66"/>
      <c r="S115" s="66"/>
      <c r="T115" s="66"/>
      <c r="U115" s="66"/>
      <c r="V115" s="66"/>
      <c r="W115" s="66"/>
      <c r="X115" s="66"/>
      <c r="Y115" s="66"/>
    </row>
    <row r="116" spans="1:25" x14ac:dyDescent="0.2">
      <c r="A116" s="75" t="s">
        <v>19</v>
      </c>
      <c r="B116" s="75" t="s">
        <v>21</v>
      </c>
      <c r="C116" s="66" t="s">
        <v>0</v>
      </c>
      <c r="D116" s="66" t="s">
        <v>278</v>
      </c>
      <c r="E116" s="76">
        <f>+IF(ISNUMBER(DATA!F77),DATA!F77,"n/a")</f>
        <v>2103176.9700000002</v>
      </c>
      <c r="F116" s="77">
        <f>+IF(ISNUMBER(DATA!G77),DATA!G77,"n/a")</f>
        <v>0.158026670991952</v>
      </c>
      <c r="G116" s="76">
        <f>+IF(ISNUMBER(DATA!P77),DATA!P77,"n/a")</f>
        <v>6864851.3499999996</v>
      </c>
      <c r="H116" s="77">
        <f>+IF(ISNUMBER(DATA!Q77),DATA!Q77,"n/a")</f>
        <v>0.15213311769454599</v>
      </c>
      <c r="I116" s="76">
        <f>+IF(ISNUMBER(DATA!Z77),DATA!Z77,"n/a")</f>
        <v>13592075.279999999</v>
      </c>
      <c r="J116" s="77">
        <f>+IF(ISNUMBER(DATA!AA77),DATA!AA77,"n/a")</f>
        <v>0.11617012839566</v>
      </c>
      <c r="K116" s="76">
        <f>+IF(ISNUMBER(DATA!AJ77),DATA!AJ77,"n/a")</f>
        <v>25177173.75</v>
      </c>
      <c r="L116" s="77">
        <f>+IF(ISNUMBER(DATA!AK77),DATA!AK77,"n/a")</f>
        <v>9.2184763981930803E-2</v>
      </c>
      <c r="M116" s="97"/>
      <c r="N116" s="97"/>
      <c r="O116" s="98"/>
      <c r="P116" s="67"/>
      <c r="Q116" s="67"/>
      <c r="R116" s="66"/>
      <c r="S116" s="66"/>
      <c r="T116" s="66"/>
      <c r="U116" s="66"/>
      <c r="V116" s="66"/>
      <c r="W116" s="66"/>
      <c r="X116" s="66"/>
      <c r="Y116" s="66"/>
    </row>
    <row r="117" spans="1:25" x14ac:dyDescent="0.2">
      <c r="A117" s="75" t="s">
        <v>19</v>
      </c>
      <c r="B117" s="75" t="s">
        <v>21</v>
      </c>
      <c r="C117" s="66" t="s">
        <v>0</v>
      </c>
      <c r="D117" s="66" t="s">
        <v>279</v>
      </c>
      <c r="E117" s="76">
        <f>+IF(ISNUMBER(DATA!F78),DATA!F78,"n/a")</f>
        <v>845507.2</v>
      </c>
      <c r="F117" s="77">
        <f>+IF(ISNUMBER(DATA!G78),DATA!G78,"n/a")</f>
        <v>0.10371419311758399</v>
      </c>
      <c r="G117" s="76">
        <f>+IF(ISNUMBER(DATA!P78),DATA!P78,"n/a")</f>
        <v>2759224.8</v>
      </c>
      <c r="H117" s="77">
        <f>+IF(ISNUMBER(DATA!Q78),DATA!Q78,"n/a")</f>
        <v>0.10510315243380799</v>
      </c>
      <c r="I117" s="76">
        <f>+IF(ISNUMBER(DATA!Z78),DATA!Z78,"n/a")</f>
        <v>5492051.5700000003</v>
      </c>
      <c r="J117" s="77">
        <f>+IF(ISNUMBER(DATA!AA78),DATA!AA78,"n/a")</f>
        <v>7.2714366041264994E-2</v>
      </c>
      <c r="K117" s="76">
        <f>+IF(ISNUMBER(DATA!AJ78),DATA!AJ78,"n/a")</f>
        <v>10789315.300000001</v>
      </c>
      <c r="L117" s="77">
        <f>+IF(ISNUMBER(DATA!AK78),DATA!AK78,"n/a")</f>
        <v>8.3812664583102797E-2</v>
      </c>
      <c r="M117" s="97"/>
      <c r="N117" s="97"/>
      <c r="O117" s="98"/>
      <c r="P117" s="67"/>
      <c r="Q117" s="67"/>
      <c r="R117" s="66"/>
      <c r="S117" s="66"/>
      <c r="T117" s="66"/>
      <c r="U117" s="66"/>
      <c r="V117" s="66"/>
      <c r="W117" s="66"/>
      <c r="X117" s="66"/>
      <c r="Y117" s="66"/>
    </row>
    <row r="118" spans="1:25" x14ac:dyDescent="0.2">
      <c r="A118" s="75" t="s">
        <v>19</v>
      </c>
      <c r="B118" s="75" t="s">
        <v>21</v>
      </c>
      <c r="C118" s="66" t="s">
        <v>0</v>
      </c>
      <c r="D118" s="66" t="s">
        <v>280</v>
      </c>
      <c r="E118" s="76">
        <f>+IF(ISNUMBER(DATA!F79),DATA!F79,"n/a")</f>
        <v>583810.43000000005</v>
      </c>
      <c r="F118" s="77">
        <f>+IF(ISNUMBER(DATA!G79),DATA!G79,"n/a")</f>
        <v>-5.3393309948037504E-3</v>
      </c>
      <c r="G118" s="76">
        <f>+IF(ISNUMBER(DATA!P79),DATA!P79,"n/a")</f>
        <v>1893708.3</v>
      </c>
      <c r="H118" s="77">
        <f>+IF(ISNUMBER(DATA!Q79),DATA!Q79,"n/a")</f>
        <v>1.5699435982220601E-2</v>
      </c>
      <c r="I118" s="76">
        <f>+IF(ISNUMBER(DATA!Z79),DATA!Z79,"n/a")</f>
        <v>3975693.61</v>
      </c>
      <c r="J118" s="77">
        <f>+IF(ISNUMBER(DATA!AA79),DATA!AA79,"n/a")</f>
        <v>1.5988251817405499E-2</v>
      </c>
      <c r="K118" s="76">
        <f>+IF(ISNUMBER(DATA!AJ79),DATA!AJ79,"n/a")</f>
        <v>7796523.8499999996</v>
      </c>
      <c r="L118" s="77">
        <f>+IF(ISNUMBER(DATA!AK79),DATA!AK79,"n/a")</f>
        <v>1.5094818035380301E-2</v>
      </c>
      <c r="M118" s="97"/>
      <c r="N118" s="97"/>
      <c r="O118" s="98"/>
      <c r="P118" s="67"/>
      <c r="Q118" s="67"/>
      <c r="R118" s="66"/>
      <c r="S118" s="66"/>
      <c r="T118" s="66"/>
      <c r="U118" s="66"/>
      <c r="V118" s="66"/>
      <c r="W118" s="66"/>
      <c r="X118" s="66"/>
      <c r="Y118" s="66"/>
    </row>
    <row r="119" spans="1:25" x14ac:dyDescent="0.2">
      <c r="A119" s="75" t="s">
        <v>19</v>
      </c>
      <c r="B119" s="75" t="s">
        <v>21</v>
      </c>
      <c r="C119" s="66" t="s">
        <v>0</v>
      </c>
      <c r="D119" s="66" t="s">
        <v>281</v>
      </c>
      <c r="E119" s="76">
        <f>+IF(ISNUMBER(DATA!F80),DATA!F80,"n/a")</f>
        <v>614337.93000000005</v>
      </c>
      <c r="F119" s="77">
        <f>+IF(ISNUMBER(DATA!G80),DATA!G80,"n/a")</f>
        <v>1.7882375022473401E-2</v>
      </c>
      <c r="G119" s="76">
        <f>+IF(ISNUMBER(DATA!P80),DATA!P80,"n/a")</f>
        <v>1967323.82</v>
      </c>
      <c r="H119" s="77">
        <f>+IF(ISNUMBER(DATA!Q80),DATA!Q80,"n/a")</f>
        <v>-1.36487787364446E-2</v>
      </c>
      <c r="I119" s="76">
        <f>+IF(ISNUMBER(DATA!Z80),DATA!Z80,"n/a")</f>
        <v>3908053.14</v>
      </c>
      <c r="J119" s="77">
        <f>+IF(ISNUMBER(DATA!AA80),DATA!AA80,"n/a")</f>
        <v>-3.97268807911756E-3</v>
      </c>
      <c r="K119" s="76">
        <f>+IF(ISNUMBER(DATA!AJ80),DATA!AJ80,"n/a")</f>
        <v>7655818.7300000004</v>
      </c>
      <c r="L119" s="77">
        <f>+IF(ISNUMBER(DATA!AK80),DATA!AK80,"n/a")</f>
        <v>2.3232139867303001E-3</v>
      </c>
      <c r="M119" s="97"/>
      <c r="N119" s="97"/>
      <c r="O119" s="98"/>
      <c r="P119" s="67"/>
      <c r="Q119" s="67"/>
      <c r="R119" s="66"/>
      <c r="S119" s="66"/>
      <c r="T119" s="66"/>
      <c r="U119" s="66"/>
      <c r="V119" s="66"/>
      <c r="W119" s="66"/>
      <c r="X119" s="66"/>
      <c r="Y119" s="66"/>
    </row>
    <row r="120" spans="1:25" x14ac:dyDescent="0.2">
      <c r="A120" s="75" t="s">
        <v>19</v>
      </c>
      <c r="B120" s="75" t="s">
        <v>21</v>
      </c>
      <c r="C120" s="66" t="s">
        <v>0</v>
      </c>
      <c r="D120" s="66" t="s">
        <v>282</v>
      </c>
      <c r="E120" s="76">
        <f>+IF(ISNUMBER(DATA!F81),DATA!F81,"n/a")</f>
        <v>1520819.99</v>
      </c>
      <c r="F120" s="77">
        <f>+IF(ISNUMBER(DATA!G81),DATA!G81,"n/a")</f>
        <v>4.4583240496256497E-2</v>
      </c>
      <c r="G120" s="76">
        <f>+IF(ISNUMBER(DATA!P81),DATA!P81,"n/a")</f>
        <v>4964650.16</v>
      </c>
      <c r="H120" s="77">
        <f>+IF(ISNUMBER(DATA!Q81),DATA!Q81,"n/a")</f>
        <v>3.7332430512629099E-2</v>
      </c>
      <c r="I120" s="76">
        <f>+IF(ISNUMBER(DATA!Z81),DATA!Z81,"n/a")</f>
        <v>9850439.8100000005</v>
      </c>
      <c r="J120" s="77">
        <f>+IF(ISNUMBER(DATA!AA81),DATA!AA81,"n/a")</f>
        <v>4.8212865846415903E-2</v>
      </c>
      <c r="K120" s="76">
        <f>+IF(ISNUMBER(DATA!AJ81),DATA!AJ81,"n/a")</f>
        <v>18752053.559999999</v>
      </c>
      <c r="L120" s="77">
        <f>+IF(ISNUMBER(DATA!AK81),DATA!AK81,"n/a")</f>
        <v>2.33791823615969E-2</v>
      </c>
      <c r="M120" s="97"/>
      <c r="N120" s="97"/>
      <c r="O120" s="98"/>
      <c r="P120" s="67"/>
      <c r="Q120" s="67"/>
      <c r="R120" s="66"/>
      <c r="S120" s="66"/>
      <c r="T120" s="66"/>
      <c r="U120" s="66"/>
      <c r="V120" s="66"/>
      <c r="W120" s="66"/>
      <c r="X120" s="66"/>
      <c r="Y120" s="66"/>
    </row>
    <row r="121" spans="1:25" x14ac:dyDescent="0.2">
      <c r="A121" s="75" t="s">
        <v>19</v>
      </c>
      <c r="B121" s="75" t="s">
        <v>21</v>
      </c>
      <c r="C121" s="66" t="s">
        <v>0</v>
      </c>
      <c r="D121" s="66" t="s">
        <v>283</v>
      </c>
      <c r="E121" s="76">
        <f>+IF(ISNUMBER(DATA!F82),DATA!F82,"n/a")</f>
        <v>1435001.75</v>
      </c>
      <c r="F121" s="77">
        <f>+IF(ISNUMBER(DATA!G82),DATA!G82,"n/a")</f>
        <v>5.1057567707800802E-2</v>
      </c>
      <c r="G121" s="76">
        <f>+IF(ISNUMBER(DATA!P82),DATA!P82,"n/a")</f>
        <v>4674505.8899999997</v>
      </c>
      <c r="H121" s="77">
        <f>+IF(ISNUMBER(DATA!Q82),DATA!Q82,"n/a")</f>
        <v>5.4587696041926002E-2</v>
      </c>
      <c r="I121" s="76">
        <f>+IF(ISNUMBER(DATA!Z82),DATA!Z82,"n/a")</f>
        <v>9448951.2200000007</v>
      </c>
      <c r="J121" s="77">
        <f>+IF(ISNUMBER(DATA!AA82),DATA!AA82,"n/a")</f>
        <v>6.3795032116401099E-2</v>
      </c>
      <c r="K121" s="76">
        <f>+IF(ISNUMBER(DATA!AJ82),DATA!AJ82,"n/a")</f>
        <v>17870299.859999999</v>
      </c>
      <c r="L121" s="77">
        <f>+IF(ISNUMBER(DATA!AK82),DATA!AK82,"n/a")</f>
        <v>5.0031599045494798E-2</v>
      </c>
      <c r="M121" s="97"/>
      <c r="N121" s="97"/>
      <c r="O121" s="98"/>
      <c r="P121" s="67"/>
      <c r="Q121" s="67"/>
      <c r="R121" s="66"/>
      <c r="S121" s="66"/>
      <c r="T121" s="66"/>
      <c r="U121" s="66"/>
      <c r="V121" s="66"/>
      <c r="W121" s="66"/>
      <c r="X121" s="66"/>
      <c r="Y121" s="66"/>
    </row>
    <row r="122" spans="1:25" x14ac:dyDescent="0.2">
      <c r="A122" s="75" t="s">
        <v>19</v>
      </c>
      <c r="B122" s="75" t="s">
        <v>21</v>
      </c>
      <c r="C122" s="66" t="s">
        <v>0</v>
      </c>
      <c r="D122" s="66" t="s">
        <v>284</v>
      </c>
      <c r="E122" s="76">
        <f>+IF(ISNUMBER(DATA!F83),DATA!F83,"n/a")</f>
        <v>1345931.23</v>
      </c>
      <c r="F122" s="77">
        <f>+IF(ISNUMBER(DATA!G83),DATA!G83,"n/a")</f>
        <v>7.3107167870633594E-2</v>
      </c>
      <c r="G122" s="76">
        <f>+IF(ISNUMBER(DATA!P83),DATA!P83,"n/a")</f>
        <v>4295209.7300000004</v>
      </c>
      <c r="H122" s="77">
        <f>+IF(ISNUMBER(DATA!Q83),DATA!Q83,"n/a")</f>
        <v>3.4011506077077799E-2</v>
      </c>
      <c r="I122" s="76">
        <f>+IF(ISNUMBER(DATA!Z83),DATA!Z83,"n/a")</f>
        <v>8586172.0299999993</v>
      </c>
      <c r="J122" s="77">
        <f>+IF(ISNUMBER(DATA!AA83),DATA!AA83,"n/a")</f>
        <v>5.30373954613962E-2</v>
      </c>
      <c r="K122" s="76">
        <f>+IF(ISNUMBER(DATA!AJ83),DATA!AJ83,"n/a")</f>
        <v>16559919.82</v>
      </c>
      <c r="L122" s="77">
        <f>+IF(ISNUMBER(DATA!AK83),DATA!AK83,"n/a")</f>
        <v>3.9153269669676298E-2</v>
      </c>
      <c r="M122" s="97"/>
      <c r="N122" s="97"/>
      <c r="O122" s="98"/>
      <c r="P122" s="67"/>
      <c r="Q122" s="67"/>
      <c r="R122" s="66"/>
      <c r="S122" s="66"/>
      <c r="T122" s="66"/>
      <c r="U122" s="66"/>
      <c r="V122" s="66"/>
      <c r="W122" s="66"/>
      <c r="X122" s="66"/>
      <c r="Y122" s="66"/>
    </row>
    <row r="123" spans="1:25" x14ac:dyDescent="0.2">
      <c r="A123" s="75" t="s">
        <v>19</v>
      </c>
      <c r="B123" s="75" t="s">
        <v>21</v>
      </c>
      <c r="C123" s="66" t="s">
        <v>0</v>
      </c>
      <c r="D123" s="66" t="s">
        <v>285</v>
      </c>
      <c r="E123" s="76">
        <f>+IF(ISNUMBER(DATA!F84),DATA!F84,"n/a")</f>
        <v>642019.5</v>
      </c>
      <c r="F123" s="77">
        <f>+IF(ISNUMBER(DATA!G84),DATA!G84,"n/a")</f>
        <v>4.9233440583960099E-2</v>
      </c>
      <c r="G123" s="76">
        <f>+IF(ISNUMBER(DATA!P84),DATA!P84,"n/a")</f>
        <v>2017650.91</v>
      </c>
      <c r="H123" s="77">
        <f>+IF(ISNUMBER(DATA!Q84),DATA!Q84,"n/a")</f>
        <v>2.90166587525784E-3</v>
      </c>
      <c r="I123" s="76">
        <f>+IF(ISNUMBER(DATA!Z84),DATA!Z84,"n/a")</f>
        <v>4084672.84</v>
      </c>
      <c r="J123" s="77">
        <f>+IF(ISNUMBER(DATA!AA84),DATA!AA84,"n/a")</f>
        <v>2.99743724372863E-2</v>
      </c>
      <c r="K123" s="76">
        <f>+IF(ISNUMBER(DATA!AJ84),DATA!AJ84,"n/a")</f>
        <v>8018939.2999999998</v>
      </c>
      <c r="L123" s="77">
        <f>+IF(ISNUMBER(DATA!AK84),DATA!AK84,"n/a")</f>
        <v>2.0754716337461902E-2</v>
      </c>
      <c r="M123" s="97"/>
      <c r="N123" s="97"/>
      <c r="O123" s="98"/>
      <c r="P123" s="67"/>
      <c r="Q123" s="67"/>
      <c r="R123" s="66"/>
      <c r="S123" s="66"/>
      <c r="T123" s="66"/>
      <c r="U123" s="66"/>
      <c r="V123" s="66"/>
      <c r="W123" s="66"/>
      <c r="X123" s="66"/>
      <c r="Y123" s="66"/>
    </row>
    <row r="124" spans="1:25" x14ac:dyDescent="0.2">
      <c r="A124" s="75" t="s">
        <v>19</v>
      </c>
      <c r="B124" s="75" t="s">
        <v>21</v>
      </c>
      <c r="C124" s="66" t="s">
        <v>0</v>
      </c>
      <c r="D124" s="66" t="s">
        <v>286</v>
      </c>
      <c r="E124" s="76">
        <f>+IF(ISNUMBER(DATA!F85),DATA!F85,"n/a")</f>
        <v>1175022.53</v>
      </c>
      <c r="F124" s="77">
        <f>+IF(ISNUMBER(DATA!G85),DATA!G85,"n/a")</f>
        <v>7.8103089121761393E-2</v>
      </c>
      <c r="G124" s="76">
        <f>+IF(ISNUMBER(DATA!P85),DATA!P85,"n/a")</f>
        <v>3765179.14</v>
      </c>
      <c r="H124" s="77">
        <f>+IF(ISNUMBER(DATA!Q85),DATA!Q85,"n/a")</f>
        <v>3.52804679605822E-2</v>
      </c>
      <c r="I124" s="76">
        <f>+IF(ISNUMBER(DATA!Z85),DATA!Z85,"n/a")</f>
        <v>7534226.2800000003</v>
      </c>
      <c r="J124" s="77">
        <f>+IF(ISNUMBER(DATA!AA85),DATA!AA85,"n/a")</f>
        <v>1.21362956181797E-2</v>
      </c>
      <c r="K124" s="76">
        <f>+IF(ISNUMBER(DATA!AJ85),DATA!AJ85,"n/a")</f>
        <v>14299593.310000001</v>
      </c>
      <c r="L124" s="77">
        <f>+IF(ISNUMBER(DATA!AK85),DATA!AK85,"n/a")</f>
        <v>-2.6519325664446898E-3</v>
      </c>
      <c r="M124" s="97"/>
      <c r="N124" s="97"/>
      <c r="O124" s="98"/>
      <c r="P124" s="67"/>
      <c r="Q124" s="67"/>
      <c r="R124" s="66"/>
      <c r="S124" s="66"/>
      <c r="T124" s="66"/>
      <c r="U124" s="66"/>
      <c r="V124" s="66"/>
      <c r="W124" s="66"/>
      <c r="X124" s="66"/>
      <c r="Y124" s="66"/>
    </row>
    <row r="125" spans="1:25" x14ac:dyDescent="0.2">
      <c r="A125" s="75" t="s">
        <v>19</v>
      </c>
      <c r="B125" s="75" t="s">
        <v>21</v>
      </c>
      <c r="C125" s="66" t="s">
        <v>0</v>
      </c>
      <c r="D125" s="66" t="s">
        <v>287</v>
      </c>
      <c r="E125" s="76">
        <f>+IF(ISNUMBER(DATA!F86),DATA!F86,"n/a")</f>
        <v>1341662.54</v>
      </c>
      <c r="F125" s="77">
        <f>+IF(ISNUMBER(DATA!G86),DATA!G86,"n/a")</f>
        <v>9.2352476496200001E-2</v>
      </c>
      <c r="G125" s="76">
        <f>+IF(ISNUMBER(DATA!P86),DATA!P86,"n/a")</f>
        <v>4344928.46</v>
      </c>
      <c r="H125" s="77">
        <f>+IF(ISNUMBER(DATA!Q86),DATA!Q86,"n/a")</f>
        <v>9.4634764058803097E-2</v>
      </c>
      <c r="I125" s="76">
        <f>+IF(ISNUMBER(DATA!Z86),DATA!Z86,"n/a")</f>
        <v>8821695.9700000007</v>
      </c>
      <c r="J125" s="77">
        <f>+IF(ISNUMBER(DATA!AA86),DATA!AA86,"n/a")</f>
        <v>4.31839112329113E-2</v>
      </c>
      <c r="K125" s="76">
        <f>+IF(ISNUMBER(DATA!AJ86),DATA!AJ86,"n/a")</f>
        <v>16022414.49</v>
      </c>
      <c r="L125" s="77">
        <f>+IF(ISNUMBER(DATA!AK86),DATA!AK86,"n/a")</f>
        <v>1.57910170114317E-2</v>
      </c>
      <c r="M125" s="97"/>
      <c r="N125" s="97"/>
      <c r="O125" s="98"/>
      <c r="P125" s="67"/>
      <c r="Q125" s="67"/>
      <c r="R125" s="66"/>
      <c r="S125" s="66"/>
      <c r="T125" s="66"/>
      <c r="U125" s="66"/>
      <c r="V125" s="66"/>
      <c r="W125" s="66"/>
      <c r="X125" s="66"/>
      <c r="Y125" s="66"/>
    </row>
    <row r="126" spans="1:25" x14ac:dyDescent="0.2">
      <c r="A126" s="75" t="s">
        <v>19</v>
      </c>
      <c r="B126" s="75" t="s">
        <v>21</v>
      </c>
      <c r="C126" s="66" t="s">
        <v>0</v>
      </c>
      <c r="D126" s="66" t="s">
        <v>288</v>
      </c>
      <c r="E126" s="76">
        <f>+IF(ISNUMBER(DATA!F87),DATA!F87,"n/a")</f>
        <v>1371951.49</v>
      </c>
      <c r="F126" s="77">
        <f>+IF(ISNUMBER(DATA!G87),DATA!G87,"n/a")</f>
        <v>0.13646458399738201</v>
      </c>
      <c r="G126" s="76">
        <f>+IF(ISNUMBER(DATA!P87),DATA!P87,"n/a")</f>
        <v>4354360.49</v>
      </c>
      <c r="H126" s="77">
        <f>+IF(ISNUMBER(DATA!Q87),DATA!Q87,"n/a")</f>
        <v>0.102361946837268</v>
      </c>
      <c r="I126" s="76">
        <f>+IF(ISNUMBER(DATA!Z87),DATA!Z87,"n/a")</f>
        <v>8397541.8699999992</v>
      </c>
      <c r="J126" s="77">
        <f>+IF(ISNUMBER(DATA!AA87),DATA!AA87,"n/a")</f>
        <v>9.3262562171244096E-2</v>
      </c>
      <c r="K126" s="76">
        <f>+IF(ISNUMBER(DATA!AJ87),DATA!AJ87,"n/a")</f>
        <v>15740945.52</v>
      </c>
      <c r="L126" s="77">
        <f>+IF(ISNUMBER(DATA!AK87),DATA!AK87,"n/a")</f>
        <v>4.8705017606783002E-2</v>
      </c>
      <c r="M126" s="97"/>
      <c r="N126" s="97"/>
      <c r="O126" s="98"/>
      <c r="P126" s="67"/>
      <c r="Q126" s="67"/>
      <c r="R126" s="66"/>
      <c r="S126" s="66"/>
      <c r="T126" s="66"/>
      <c r="U126" s="66"/>
      <c r="V126" s="66"/>
      <c r="W126" s="66"/>
      <c r="X126" s="66"/>
      <c r="Y126" s="66"/>
    </row>
    <row r="127" spans="1:25" x14ac:dyDescent="0.2">
      <c r="A127" s="75" t="s">
        <v>19</v>
      </c>
      <c r="B127" s="75" t="s">
        <v>21</v>
      </c>
      <c r="C127" s="66" t="s">
        <v>0</v>
      </c>
      <c r="D127" s="66" t="s">
        <v>289</v>
      </c>
      <c r="E127" s="76">
        <f>+IF(ISNUMBER(DATA!F88),DATA!F88,"n/a")</f>
        <v>607497.28</v>
      </c>
      <c r="F127" s="77">
        <f>+IF(ISNUMBER(DATA!G88),DATA!G88,"n/a")</f>
        <v>5.69111906170921E-2</v>
      </c>
      <c r="G127" s="76">
        <f>+IF(ISNUMBER(DATA!P88),DATA!P88,"n/a")</f>
        <v>1965993.44</v>
      </c>
      <c r="H127" s="77">
        <f>+IF(ISNUMBER(DATA!Q88),DATA!Q88,"n/a")</f>
        <v>2.9389686745934101E-2</v>
      </c>
      <c r="I127" s="76">
        <f>+IF(ISNUMBER(DATA!Z88),DATA!Z88,"n/a")</f>
        <v>3844955.95</v>
      </c>
      <c r="J127" s="77">
        <f>+IF(ISNUMBER(DATA!AA88),DATA!AA88,"n/a")</f>
        <v>3.7590143835307802E-2</v>
      </c>
      <c r="K127" s="76">
        <f>+IF(ISNUMBER(DATA!AJ88),DATA!AJ88,"n/a")</f>
        <v>7536059.1600000001</v>
      </c>
      <c r="L127" s="77">
        <f>+IF(ISNUMBER(DATA!AK88),DATA!AK88,"n/a")</f>
        <v>4.1153524723811702E-2</v>
      </c>
      <c r="M127" s="97"/>
      <c r="N127" s="97"/>
      <c r="O127" s="98"/>
      <c r="P127" s="67"/>
      <c r="Q127" s="67"/>
      <c r="R127" s="66"/>
      <c r="S127" s="66"/>
      <c r="T127" s="66"/>
      <c r="U127" s="66"/>
      <c r="V127" s="66"/>
      <c r="W127" s="66"/>
      <c r="X127" s="66"/>
      <c r="Y127" s="66"/>
    </row>
    <row r="128" spans="1:25" x14ac:dyDescent="0.2">
      <c r="A128" s="75" t="s">
        <v>19</v>
      </c>
      <c r="B128" s="75" t="s">
        <v>21</v>
      </c>
      <c r="C128" s="66" t="s">
        <v>0</v>
      </c>
      <c r="D128" s="66" t="s">
        <v>290</v>
      </c>
      <c r="E128" s="76">
        <f>+IF(ISNUMBER(DATA!F89),DATA!F89,"n/a")</f>
        <v>573709.55000000005</v>
      </c>
      <c r="F128" s="77">
        <f>+IF(ISNUMBER(DATA!G89),DATA!G89,"n/a")</f>
        <v>7.1938991715447499E-3</v>
      </c>
      <c r="G128" s="76">
        <f>+IF(ISNUMBER(DATA!P89),DATA!P89,"n/a")</f>
        <v>1919667.83</v>
      </c>
      <c r="H128" s="77">
        <f>+IF(ISNUMBER(DATA!Q89),DATA!Q89,"n/a")</f>
        <v>1.28780284205875E-2</v>
      </c>
      <c r="I128" s="76">
        <f>+IF(ISNUMBER(DATA!Z89),DATA!Z89,"n/a")</f>
        <v>3734273.84</v>
      </c>
      <c r="J128" s="77">
        <f>+IF(ISNUMBER(DATA!AA89),DATA!AA89,"n/a")</f>
        <v>2.76426527244664E-2</v>
      </c>
      <c r="K128" s="76">
        <f>+IF(ISNUMBER(DATA!AJ89),DATA!AJ89,"n/a")</f>
        <v>7079498.7599999998</v>
      </c>
      <c r="L128" s="77">
        <f>+IF(ISNUMBER(DATA!AK89),DATA!AK89,"n/a")</f>
        <v>3.4768209147285102E-2</v>
      </c>
      <c r="M128" s="97"/>
      <c r="N128" s="97"/>
      <c r="O128" s="98"/>
      <c r="P128" s="67"/>
      <c r="Q128" s="67"/>
      <c r="R128" s="66"/>
      <c r="S128" s="66"/>
      <c r="T128" s="66"/>
      <c r="U128" s="66"/>
      <c r="V128" s="66"/>
      <c r="W128" s="66"/>
      <c r="X128" s="66"/>
      <c r="Y128" s="66"/>
    </row>
    <row r="129" spans="1:25" x14ac:dyDescent="0.2">
      <c r="A129" s="75" t="s">
        <v>19</v>
      </c>
      <c r="B129" s="75" t="s">
        <v>21</v>
      </c>
      <c r="C129" s="66" t="s">
        <v>0</v>
      </c>
      <c r="D129" s="66" t="s">
        <v>291</v>
      </c>
      <c r="E129" s="76">
        <f>+IF(ISNUMBER(DATA!F90),DATA!F90,"n/a")</f>
        <v>534649.19999999995</v>
      </c>
      <c r="F129" s="77">
        <f>+IF(ISNUMBER(DATA!G90),DATA!G90,"n/a")</f>
        <v>5.1121626995981301E-2</v>
      </c>
      <c r="G129" s="76">
        <f>+IF(ISNUMBER(DATA!P90),DATA!P90,"n/a")</f>
        <v>1801138.87</v>
      </c>
      <c r="H129" s="77">
        <f>+IF(ISNUMBER(DATA!Q90),DATA!Q90,"n/a")</f>
        <v>6.9493449465785298E-2</v>
      </c>
      <c r="I129" s="76">
        <f>+IF(ISNUMBER(DATA!Z90),DATA!Z90,"n/a")</f>
        <v>3676501.67</v>
      </c>
      <c r="J129" s="77">
        <f>+IF(ISNUMBER(DATA!AA90),DATA!AA90,"n/a")</f>
        <v>9.1550980030335197E-2</v>
      </c>
      <c r="K129" s="76">
        <f>+IF(ISNUMBER(DATA!AJ90),DATA!AJ90,"n/a")</f>
        <v>6965928.8200000003</v>
      </c>
      <c r="L129" s="77">
        <f>+IF(ISNUMBER(DATA!AK90),DATA!AK90,"n/a")</f>
        <v>0.10435802647308</v>
      </c>
      <c r="M129" s="97"/>
      <c r="N129" s="97"/>
      <c r="O129" s="98"/>
      <c r="P129" s="67"/>
      <c r="Q129" s="67"/>
      <c r="R129" s="66"/>
      <c r="S129" s="66"/>
      <c r="T129" s="66"/>
      <c r="U129" s="66"/>
      <c r="V129" s="66"/>
      <c r="W129" s="66"/>
      <c r="X129" s="66"/>
      <c r="Y129" s="66"/>
    </row>
    <row r="130" spans="1:25" x14ac:dyDescent="0.2">
      <c r="A130" s="75" t="s">
        <v>19</v>
      </c>
      <c r="B130" s="75" t="s">
        <v>21</v>
      </c>
      <c r="C130" s="66" t="s">
        <v>0</v>
      </c>
      <c r="D130" s="66" t="s">
        <v>292</v>
      </c>
      <c r="E130" s="76">
        <f>+IF(ISNUMBER(DATA!F91),DATA!F91,"n/a")</f>
        <v>3695100.83</v>
      </c>
      <c r="F130" s="77">
        <f>+IF(ISNUMBER(DATA!G91),DATA!G91,"n/a")</f>
        <v>8.4452158802558894E-2</v>
      </c>
      <c r="G130" s="76">
        <f>+IF(ISNUMBER(DATA!P91),DATA!P91,"n/a")</f>
        <v>12124030.960000001</v>
      </c>
      <c r="H130" s="77">
        <f>+IF(ISNUMBER(DATA!Q91),DATA!Q91,"n/a")</f>
        <v>6.7489132012821307E-2</v>
      </c>
      <c r="I130" s="76">
        <f>+IF(ISNUMBER(DATA!Z91),DATA!Z91,"n/a")</f>
        <v>24547194.699999999</v>
      </c>
      <c r="J130" s="77">
        <f>+IF(ISNUMBER(DATA!AA91),DATA!AA91,"n/a")</f>
        <v>5.3404191568243102E-2</v>
      </c>
      <c r="K130" s="76">
        <f>+IF(ISNUMBER(DATA!AJ91),DATA!AJ91,"n/a")</f>
        <v>45899479.329999998</v>
      </c>
      <c r="L130" s="77">
        <f>+IF(ISNUMBER(DATA!AK91),DATA!AK91,"n/a")</f>
        <v>4.2429978419833099E-2</v>
      </c>
      <c r="M130" s="97"/>
      <c r="N130" s="97"/>
      <c r="O130" s="98"/>
      <c r="P130" s="67"/>
      <c r="Q130" s="67"/>
      <c r="R130" s="66"/>
      <c r="S130" s="66"/>
      <c r="T130" s="66"/>
      <c r="U130" s="66"/>
      <c r="V130" s="66"/>
      <c r="W130" s="66"/>
      <c r="X130" s="66"/>
      <c r="Y130" s="66"/>
    </row>
    <row r="131" spans="1:25" x14ac:dyDescent="0.2">
      <c r="A131" s="75" t="s">
        <v>19</v>
      </c>
      <c r="B131" s="75" t="s">
        <v>21</v>
      </c>
      <c r="C131" s="66" t="s">
        <v>0</v>
      </c>
      <c r="D131" s="66" t="s">
        <v>293</v>
      </c>
      <c r="E131" s="76">
        <f>+IF(ISNUMBER(DATA!F92),DATA!F92,"n/a")</f>
        <v>321816.31</v>
      </c>
      <c r="F131" s="77">
        <f>+IF(ISNUMBER(DATA!G92),DATA!G92,"n/a")</f>
        <v>0.124453149682426</v>
      </c>
      <c r="G131" s="76">
        <f>+IF(ISNUMBER(DATA!P92),DATA!P92,"n/a")</f>
        <v>1053071.81</v>
      </c>
      <c r="H131" s="77">
        <f>+IF(ISNUMBER(DATA!Q92),DATA!Q92,"n/a")</f>
        <v>8.49309036288423E-2</v>
      </c>
      <c r="I131" s="76">
        <f>+IF(ISNUMBER(DATA!Z92),DATA!Z92,"n/a")</f>
        <v>2015654.53</v>
      </c>
      <c r="J131" s="77">
        <f>+IF(ISNUMBER(DATA!AA92),DATA!AA92,"n/a")</f>
        <v>7.7729057251534894E-2</v>
      </c>
      <c r="K131" s="76">
        <f>+IF(ISNUMBER(DATA!AJ92),DATA!AJ92,"n/a")</f>
        <v>3821955.46</v>
      </c>
      <c r="L131" s="77">
        <f>+IF(ISNUMBER(DATA!AK92),DATA!AK92,"n/a")</f>
        <v>6.5166423310090496E-2</v>
      </c>
      <c r="M131" s="97"/>
      <c r="N131" s="97"/>
      <c r="O131" s="98"/>
      <c r="P131" s="67"/>
      <c r="Q131" s="67"/>
      <c r="R131" s="66"/>
      <c r="S131" s="66"/>
      <c r="T131" s="66"/>
      <c r="U131" s="66"/>
      <c r="V131" s="66"/>
      <c r="W131" s="66"/>
      <c r="X131" s="66"/>
      <c r="Y131" s="66"/>
    </row>
    <row r="132" spans="1:25" x14ac:dyDescent="0.2">
      <c r="A132" s="75" t="s">
        <v>19</v>
      </c>
      <c r="B132" s="75" t="s">
        <v>21</v>
      </c>
      <c r="C132" s="66" t="s">
        <v>0</v>
      </c>
      <c r="D132" s="66" t="s">
        <v>294</v>
      </c>
      <c r="E132" s="76">
        <f>+IF(ISNUMBER(DATA!F93),DATA!F93,"n/a")</f>
        <v>1745926.46</v>
      </c>
      <c r="F132" s="77">
        <f>+IF(ISNUMBER(DATA!G93),DATA!G93,"n/a")</f>
        <v>3.4169548138787899E-2</v>
      </c>
      <c r="G132" s="76">
        <f>+IF(ISNUMBER(DATA!P93),DATA!P93,"n/a")</f>
        <v>5772689.0300000003</v>
      </c>
      <c r="H132" s="77">
        <f>+IF(ISNUMBER(DATA!Q93),DATA!Q93,"n/a")</f>
        <v>1.47319203232607E-2</v>
      </c>
      <c r="I132" s="76">
        <f>+IF(ISNUMBER(DATA!Z93),DATA!Z93,"n/a")</f>
        <v>11511281.210000001</v>
      </c>
      <c r="J132" s="77">
        <f>+IF(ISNUMBER(DATA!AA93),DATA!AA93,"n/a")</f>
        <v>3.3641670602531003E-2</v>
      </c>
      <c r="K132" s="76">
        <f>+IF(ISNUMBER(DATA!AJ93),DATA!AJ93,"n/a")</f>
        <v>21605386.18</v>
      </c>
      <c r="L132" s="77">
        <f>+IF(ISNUMBER(DATA!AK93),DATA!AK93,"n/a")</f>
        <v>4.9637026870472001E-2</v>
      </c>
      <c r="M132" s="97"/>
      <c r="N132" s="97"/>
      <c r="O132" s="98"/>
      <c r="P132" s="67"/>
      <c r="Q132" s="67"/>
      <c r="R132" s="66"/>
      <c r="S132" s="66"/>
      <c r="T132" s="66"/>
      <c r="U132" s="66"/>
      <c r="V132" s="66"/>
      <c r="W132" s="66"/>
      <c r="X132" s="66"/>
      <c r="Y132" s="66"/>
    </row>
    <row r="133" spans="1:25" x14ac:dyDescent="0.2">
      <c r="A133" s="75" t="s">
        <v>19</v>
      </c>
      <c r="B133" s="75" t="s">
        <v>21</v>
      </c>
      <c r="C133" s="66" t="s">
        <v>0</v>
      </c>
      <c r="D133" s="66" t="s">
        <v>295</v>
      </c>
      <c r="E133" s="76">
        <f>+IF(ISNUMBER(DATA!F94),DATA!F94,"n/a")</f>
        <v>866019.17</v>
      </c>
      <c r="F133" s="77">
        <f>+IF(ISNUMBER(DATA!G94),DATA!G94,"n/a")</f>
        <v>2.6975170768493699E-2</v>
      </c>
      <c r="G133" s="76">
        <f>+IF(ISNUMBER(DATA!P94),DATA!P94,"n/a")</f>
        <v>2909810.81</v>
      </c>
      <c r="H133" s="77">
        <f>+IF(ISNUMBER(DATA!Q94),DATA!Q94,"n/a")</f>
        <v>2.3924809136187698E-2</v>
      </c>
      <c r="I133" s="76">
        <f>+IF(ISNUMBER(DATA!Z94),DATA!Z94,"n/a")</f>
        <v>5868396.29</v>
      </c>
      <c r="J133" s="77">
        <f>+IF(ISNUMBER(DATA!AA94),DATA!AA94,"n/a")</f>
        <v>2.6714371112827401E-2</v>
      </c>
      <c r="K133" s="76">
        <f>+IF(ISNUMBER(DATA!AJ94),DATA!AJ94,"n/a")</f>
        <v>11292038.949999999</v>
      </c>
      <c r="L133" s="77">
        <f>+IF(ISNUMBER(DATA!AK94),DATA!AK94,"n/a")</f>
        <v>5.0141384933120099E-2</v>
      </c>
      <c r="M133" s="97"/>
      <c r="N133" s="97"/>
      <c r="O133" s="98"/>
      <c r="P133" s="67"/>
      <c r="Q133" s="67"/>
      <c r="R133" s="66"/>
      <c r="S133" s="66"/>
      <c r="T133" s="66"/>
      <c r="U133" s="66"/>
      <c r="V133" s="66"/>
      <c r="W133" s="66"/>
      <c r="X133" s="66"/>
      <c r="Y133" s="66"/>
    </row>
    <row r="134" spans="1:25" x14ac:dyDescent="0.2">
      <c r="A134" s="75" t="s">
        <v>19</v>
      </c>
      <c r="B134" s="75" t="s">
        <v>21</v>
      </c>
      <c r="C134" s="66" t="s">
        <v>0</v>
      </c>
      <c r="D134" s="66" t="s">
        <v>296</v>
      </c>
      <c r="E134" s="76">
        <f>+IF(ISNUMBER(DATA!F95),DATA!F95,"n/a")</f>
        <v>992826.73</v>
      </c>
      <c r="F134" s="77">
        <f>+IF(ISNUMBER(DATA!G95),DATA!G95,"n/a")</f>
        <v>0.116091289582683</v>
      </c>
      <c r="G134" s="76">
        <f>+IF(ISNUMBER(DATA!P95),DATA!P95,"n/a")</f>
        <v>3119221.72</v>
      </c>
      <c r="H134" s="77">
        <f>+IF(ISNUMBER(DATA!Q95),DATA!Q95,"n/a")</f>
        <v>2.1179870116921299E-2</v>
      </c>
      <c r="I134" s="76">
        <f>+IF(ISNUMBER(DATA!Z95),DATA!Z95,"n/a")</f>
        <v>6358313.7699999996</v>
      </c>
      <c r="J134" s="77">
        <f>+IF(ISNUMBER(DATA!AA95),DATA!AA95,"n/a")</f>
        <v>3.1101328582609299E-2</v>
      </c>
      <c r="K134" s="76">
        <f>+IF(ISNUMBER(DATA!AJ95),DATA!AJ95,"n/a")</f>
        <v>12095803.08</v>
      </c>
      <c r="L134" s="77">
        <f>+IF(ISNUMBER(DATA!AK95),DATA!AK95,"n/a")</f>
        <v>3.5914490563863102E-2</v>
      </c>
      <c r="M134" s="97"/>
      <c r="N134" s="97"/>
      <c r="O134" s="98"/>
      <c r="P134" s="67"/>
      <c r="Q134" s="67"/>
      <c r="R134" s="66"/>
      <c r="S134" s="66"/>
      <c r="T134" s="66"/>
      <c r="U134" s="66"/>
      <c r="V134" s="66"/>
      <c r="W134" s="66"/>
      <c r="X134" s="66"/>
      <c r="Y134" s="66"/>
    </row>
    <row r="135" spans="1:25" x14ac:dyDescent="0.2">
      <c r="A135" s="75" t="s">
        <v>19</v>
      </c>
      <c r="B135" s="75" t="s">
        <v>21</v>
      </c>
      <c r="C135" s="66" t="s">
        <v>0</v>
      </c>
      <c r="D135" s="66" t="s">
        <v>297</v>
      </c>
      <c r="E135" s="76">
        <f>+IF(ISNUMBER(DATA!F96),DATA!F96,"n/a")</f>
        <v>456018.41</v>
      </c>
      <c r="F135" s="77">
        <f>+IF(ISNUMBER(DATA!G96),DATA!G96,"n/a")</f>
        <v>6.9958902097550901E-2</v>
      </c>
      <c r="G135" s="76">
        <f>+IF(ISNUMBER(DATA!P96),DATA!P96,"n/a")</f>
        <v>1496288.17</v>
      </c>
      <c r="H135" s="77">
        <f>+IF(ISNUMBER(DATA!Q96),DATA!Q96,"n/a")</f>
        <v>5.1353069706826397E-2</v>
      </c>
      <c r="I135" s="76">
        <f>+IF(ISNUMBER(DATA!Z96),DATA!Z96,"n/a")</f>
        <v>2856457.24</v>
      </c>
      <c r="J135" s="77">
        <f>+IF(ISNUMBER(DATA!AA96),DATA!AA96,"n/a")</f>
        <v>4.9831612610958802E-2</v>
      </c>
      <c r="K135" s="76">
        <f>+IF(ISNUMBER(DATA!AJ96),DATA!AJ96,"n/a")</f>
        <v>5435924.2599999998</v>
      </c>
      <c r="L135" s="77">
        <f>+IF(ISNUMBER(DATA!AK96),DATA!AK96,"n/a")</f>
        <v>4.6085020947990697E-2</v>
      </c>
      <c r="M135" s="97"/>
      <c r="N135" s="97"/>
      <c r="O135" s="98"/>
      <c r="P135" s="67"/>
      <c r="Q135" s="67"/>
      <c r="R135" s="66"/>
      <c r="S135" s="66"/>
      <c r="T135" s="66"/>
      <c r="U135" s="66"/>
      <c r="V135" s="66"/>
      <c r="W135" s="66"/>
      <c r="X135" s="66"/>
      <c r="Y135" s="66"/>
    </row>
    <row r="136" spans="1:25" x14ac:dyDescent="0.2">
      <c r="A136" s="75" t="s">
        <v>19</v>
      </c>
      <c r="B136" s="75" t="s">
        <v>21</v>
      </c>
      <c r="C136" s="66" t="s">
        <v>0</v>
      </c>
      <c r="D136" s="66" t="s">
        <v>298</v>
      </c>
      <c r="E136" s="76">
        <f>+IF(ISNUMBER(DATA!F97),DATA!F97,"n/a")</f>
        <v>930704.98</v>
      </c>
      <c r="F136" s="77">
        <f>+IF(ISNUMBER(DATA!G97),DATA!G97,"n/a")</f>
        <v>-1.3333653067918E-2</v>
      </c>
      <c r="G136" s="76">
        <f>+IF(ISNUMBER(DATA!P97),DATA!P97,"n/a")</f>
        <v>2756762.2</v>
      </c>
      <c r="H136" s="77">
        <f>+IF(ISNUMBER(DATA!Q97),DATA!Q97,"n/a")</f>
        <v>-3.46517702932196E-2</v>
      </c>
      <c r="I136" s="76">
        <f>+IF(ISNUMBER(DATA!Z97),DATA!Z97,"n/a")</f>
        <v>4988053.79</v>
      </c>
      <c r="J136" s="77">
        <f>+IF(ISNUMBER(DATA!AA97),DATA!AA97,"n/a")</f>
        <v>-4.1112759190362302E-4</v>
      </c>
      <c r="K136" s="76">
        <f>+IF(ISNUMBER(DATA!AJ97),DATA!AJ97,"n/a")</f>
        <v>9809322.4800000004</v>
      </c>
      <c r="L136" s="77">
        <f>+IF(ISNUMBER(DATA!AK97),DATA!AK97,"n/a")</f>
        <v>2.1938545917997199E-2</v>
      </c>
      <c r="M136" s="97"/>
      <c r="N136" s="97"/>
      <c r="O136" s="98"/>
      <c r="P136" s="67"/>
      <c r="Q136" s="67"/>
      <c r="R136" s="66"/>
      <c r="S136" s="66"/>
      <c r="T136" s="66"/>
      <c r="U136" s="66"/>
      <c r="V136" s="66"/>
      <c r="W136" s="66"/>
      <c r="X136" s="66"/>
      <c r="Y136" s="66"/>
    </row>
    <row r="137" spans="1:25" x14ac:dyDescent="0.2">
      <c r="A137" s="75" t="s">
        <v>19</v>
      </c>
      <c r="B137" s="75" t="s">
        <v>21</v>
      </c>
      <c r="C137" s="66" t="s">
        <v>0</v>
      </c>
      <c r="D137" s="66" t="s">
        <v>299</v>
      </c>
      <c r="E137" s="76">
        <f>+IF(ISNUMBER(DATA!F98),DATA!F98,"n/a")</f>
        <v>4774285.6500000004</v>
      </c>
      <c r="F137" s="77">
        <f>+IF(ISNUMBER(DATA!G98),DATA!G98,"n/a")</f>
        <v>6.5439128180539803E-3</v>
      </c>
      <c r="G137" s="76">
        <f>+IF(ISNUMBER(DATA!P98),DATA!P98,"n/a")</f>
        <v>14467359.050000001</v>
      </c>
      <c r="H137" s="77">
        <f>+IF(ISNUMBER(DATA!Q98),DATA!Q98,"n/a")</f>
        <v>-6.2442968908745199E-3</v>
      </c>
      <c r="I137" s="76">
        <f>+IF(ISNUMBER(DATA!Z98),DATA!Z98,"n/a")</f>
        <v>31155364.960000001</v>
      </c>
      <c r="J137" s="77">
        <f>+IF(ISNUMBER(DATA!AA98),DATA!AA98,"n/a")</f>
        <v>-9.6540295982166704E-3</v>
      </c>
      <c r="K137" s="76">
        <f>+IF(ISNUMBER(DATA!AJ98),DATA!AJ98,"n/a")</f>
        <v>56767329.68</v>
      </c>
      <c r="L137" s="77">
        <f>+IF(ISNUMBER(DATA!AK98),DATA!AK98,"n/a")</f>
        <v>-1.2052875522437501E-2</v>
      </c>
      <c r="M137" s="97"/>
      <c r="N137" s="97"/>
      <c r="O137" s="98"/>
      <c r="P137" s="67"/>
      <c r="Q137" s="67"/>
      <c r="R137" s="66"/>
      <c r="S137" s="66"/>
      <c r="T137" s="66"/>
      <c r="U137" s="66"/>
      <c r="V137" s="66"/>
      <c r="W137" s="66"/>
      <c r="X137" s="66"/>
      <c r="Y137" s="66"/>
    </row>
    <row r="138" spans="1:25" x14ac:dyDescent="0.2">
      <c r="A138" s="75" t="s">
        <v>19</v>
      </c>
      <c r="B138" s="75" t="s">
        <v>21</v>
      </c>
      <c r="C138" s="66" t="s">
        <v>0</v>
      </c>
      <c r="D138" s="66" t="s">
        <v>300</v>
      </c>
      <c r="E138" s="76">
        <f>+IF(ISNUMBER(DATA!F99),DATA!F99,"n/a")</f>
        <v>2061821.72</v>
      </c>
      <c r="F138" s="77">
        <f>+IF(ISNUMBER(DATA!G99),DATA!G99,"n/a")</f>
        <v>9.8858529956703398E-2</v>
      </c>
      <c r="G138" s="76">
        <f>+IF(ISNUMBER(DATA!P99),DATA!P99,"n/a")</f>
        <v>6585270.1100000003</v>
      </c>
      <c r="H138" s="77">
        <f>+IF(ISNUMBER(DATA!Q99),DATA!Q99,"n/a")</f>
        <v>3.8040296058198003E-2</v>
      </c>
      <c r="I138" s="76">
        <f>+IF(ISNUMBER(DATA!Z99),DATA!Z99,"n/a")</f>
        <v>13047410.810000001</v>
      </c>
      <c r="J138" s="77">
        <f>+IF(ISNUMBER(DATA!AA99),DATA!AA99,"n/a")</f>
        <v>4.2840709518581099E-2</v>
      </c>
      <c r="K138" s="76">
        <f>+IF(ISNUMBER(DATA!AJ99),DATA!AJ99,"n/a")</f>
        <v>24727685.16</v>
      </c>
      <c r="L138" s="77">
        <f>+IF(ISNUMBER(DATA!AK99),DATA!AK99,"n/a")</f>
        <v>3.9872606077902203E-2</v>
      </c>
      <c r="M138" s="97"/>
      <c r="N138" s="97"/>
      <c r="O138" s="98"/>
      <c r="P138" s="67"/>
      <c r="Q138" s="67"/>
      <c r="R138" s="66"/>
      <c r="S138" s="66"/>
      <c r="T138" s="66"/>
      <c r="U138" s="66"/>
      <c r="V138" s="66"/>
      <c r="W138" s="66"/>
      <c r="X138" s="66"/>
      <c r="Y138" s="66"/>
    </row>
    <row r="139" spans="1:25" x14ac:dyDescent="0.2">
      <c r="A139" s="75" t="s">
        <v>19</v>
      </c>
      <c r="B139" s="75" t="s">
        <v>21</v>
      </c>
      <c r="C139" s="66" t="s">
        <v>0</v>
      </c>
      <c r="D139" s="66" t="s">
        <v>301</v>
      </c>
      <c r="E139" s="76">
        <f>+IF(ISNUMBER(DATA!F100),DATA!F100,"n/a")</f>
        <v>317984.09999999998</v>
      </c>
      <c r="F139" s="77">
        <f>+IF(ISNUMBER(DATA!G100),DATA!G100,"n/a")</f>
        <v>7.0761548875435204E-2</v>
      </c>
      <c r="G139" s="76">
        <f>+IF(ISNUMBER(DATA!P100),DATA!P100,"n/a")</f>
        <v>1020848.94</v>
      </c>
      <c r="H139" s="77">
        <f>+IF(ISNUMBER(DATA!Q100),DATA!Q100,"n/a")</f>
        <v>0.13130444952027001</v>
      </c>
      <c r="I139" s="76">
        <f>+IF(ISNUMBER(DATA!Z100),DATA!Z100,"n/a")</f>
        <v>1980871.08</v>
      </c>
      <c r="J139" s="77">
        <f>+IF(ISNUMBER(DATA!AA100),DATA!AA100,"n/a")</f>
        <v>0.130655848985964</v>
      </c>
      <c r="K139" s="76">
        <f>+IF(ISNUMBER(DATA!AJ100),DATA!AJ100,"n/a")</f>
        <v>3795595.05</v>
      </c>
      <c r="L139" s="77">
        <f>+IF(ISNUMBER(DATA!AK100),DATA!AK100,"n/a")</f>
        <v>0.116435657975461</v>
      </c>
      <c r="M139" s="97"/>
      <c r="N139" s="97"/>
      <c r="O139" s="98"/>
      <c r="P139" s="67"/>
      <c r="Q139" s="67"/>
      <c r="R139" s="66"/>
      <c r="S139" s="66"/>
      <c r="T139" s="66"/>
      <c r="U139" s="66"/>
      <c r="V139" s="66"/>
      <c r="W139" s="66"/>
      <c r="X139" s="66"/>
      <c r="Y139" s="66"/>
    </row>
    <row r="140" spans="1:25" x14ac:dyDescent="0.2">
      <c r="A140" s="75" t="s">
        <v>19</v>
      </c>
      <c r="B140" s="75" t="s">
        <v>21</v>
      </c>
      <c r="C140" s="66" t="s">
        <v>0</v>
      </c>
      <c r="D140" s="66" t="s">
        <v>302</v>
      </c>
      <c r="E140" s="76">
        <f>+IF(ISNUMBER(DATA!F101),DATA!F101,"n/a")</f>
        <v>1071505.22</v>
      </c>
      <c r="F140" s="77">
        <f>+IF(ISNUMBER(DATA!G101),DATA!G101,"n/a")</f>
        <v>-6.3644573429422497E-3</v>
      </c>
      <c r="G140" s="76">
        <f>+IF(ISNUMBER(DATA!P101),DATA!P101,"n/a")</f>
        <v>3600418.04</v>
      </c>
      <c r="H140" s="77">
        <f>+IF(ISNUMBER(DATA!Q101),DATA!Q101,"n/a")</f>
        <v>-2.6856882800434701E-3</v>
      </c>
      <c r="I140" s="76">
        <f>+IF(ISNUMBER(DATA!Z101),DATA!Z101,"n/a")</f>
        <v>7110908.5</v>
      </c>
      <c r="J140" s="77">
        <f>+IF(ISNUMBER(DATA!AA101),DATA!AA101,"n/a")</f>
        <v>1.31395475108111E-2</v>
      </c>
      <c r="K140" s="76">
        <f>+IF(ISNUMBER(DATA!AJ101),DATA!AJ101,"n/a")</f>
        <v>13454479.18</v>
      </c>
      <c r="L140" s="77">
        <f>+IF(ISNUMBER(DATA!AK101),DATA!AK101,"n/a")</f>
        <v>2.6147801117026599E-2</v>
      </c>
      <c r="M140" s="97"/>
      <c r="N140" s="97"/>
      <c r="O140" s="98"/>
      <c r="P140" s="67"/>
      <c r="Q140" s="67"/>
      <c r="R140" s="66"/>
      <c r="S140" s="66"/>
      <c r="T140" s="66"/>
      <c r="U140" s="66"/>
      <c r="V140" s="66"/>
      <c r="W140" s="66"/>
      <c r="X140" s="66"/>
      <c r="Y140" s="66"/>
    </row>
    <row r="141" spans="1:25" x14ac:dyDescent="0.2">
      <c r="A141" s="75" t="s">
        <v>19</v>
      </c>
      <c r="B141" s="75" t="s">
        <v>21</v>
      </c>
      <c r="C141" s="66" t="s">
        <v>0</v>
      </c>
      <c r="D141" s="66" t="s">
        <v>303</v>
      </c>
      <c r="E141" s="76">
        <f>+IF(ISNUMBER(DATA!F102),DATA!F102,"n/a")</f>
        <v>549377.26</v>
      </c>
      <c r="F141" s="77">
        <f>+IF(ISNUMBER(DATA!G102),DATA!G102,"n/a")</f>
        <v>2.2539250222863801E-2</v>
      </c>
      <c r="G141" s="76">
        <f>+IF(ISNUMBER(DATA!P102),DATA!P102,"n/a")</f>
        <v>1760441.37</v>
      </c>
      <c r="H141" s="77">
        <f>+IF(ISNUMBER(DATA!Q102),DATA!Q102,"n/a")</f>
        <v>1.08588111828674E-2</v>
      </c>
      <c r="I141" s="76">
        <f>+IF(ISNUMBER(DATA!Z102),DATA!Z102,"n/a")</f>
        <v>3411407.55</v>
      </c>
      <c r="J141" s="77">
        <f>+IF(ISNUMBER(DATA!AA102),DATA!AA102,"n/a")</f>
        <v>4.9352154926416399E-3</v>
      </c>
      <c r="K141" s="76">
        <f>+IF(ISNUMBER(DATA!AJ102),DATA!AJ102,"n/a")</f>
        <v>6698405.3700000001</v>
      </c>
      <c r="L141" s="77">
        <f>+IF(ISNUMBER(DATA!AK102),DATA!AK102,"n/a")</f>
        <v>2.0592630806944099E-2</v>
      </c>
      <c r="M141" s="97"/>
      <c r="N141" s="97"/>
      <c r="O141" s="98"/>
      <c r="P141" s="67"/>
      <c r="Q141" s="67"/>
      <c r="R141" s="66"/>
      <c r="S141" s="66"/>
      <c r="T141" s="66"/>
      <c r="U141" s="66"/>
      <c r="V141" s="66"/>
      <c r="W141" s="66"/>
      <c r="X141" s="66"/>
      <c r="Y141" s="66"/>
    </row>
    <row r="142" spans="1:25" x14ac:dyDescent="0.2">
      <c r="A142" s="75" t="s">
        <v>19</v>
      </c>
      <c r="B142" s="75" t="s">
        <v>21</v>
      </c>
      <c r="C142" s="66" t="s">
        <v>0</v>
      </c>
      <c r="D142" s="66" t="s">
        <v>304</v>
      </c>
      <c r="E142" s="76">
        <f>+IF(ISNUMBER(DATA!F103),DATA!F103,"n/a")</f>
        <v>1862152.91</v>
      </c>
      <c r="F142" s="77">
        <f>+IF(ISNUMBER(DATA!G103),DATA!G103,"n/a")</f>
        <v>4.5803810241215402E-2</v>
      </c>
      <c r="G142" s="76">
        <f>+IF(ISNUMBER(DATA!P103),DATA!P103,"n/a")</f>
        <v>6015981.79</v>
      </c>
      <c r="H142" s="77">
        <f>+IF(ISNUMBER(DATA!Q103),DATA!Q103,"n/a")</f>
        <v>2.6697650001599401E-2</v>
      </c>
      <c r="I142" s="76">
        <f>+IF(ISNUMBER(DATA!Z103),DATA!Z103,"n/a")</f>
        <v>12159746.09</v>
      </c>
      <c r="J142" s="77">
        <f>+IF(ISNUMBER(DATA!AA103),DATA!AA103,"n/a")</f>
        <v>-7.8077661495074297E-3</v>
      </c>
      <c r="K142" s="76">
        <f>+IF(ISNUMBER(DATA!AJ103),DATA!AJ103,"n/a")</f>
        <v>22725165.609999999</v>
      </c>
      <c r="L142" s="77">
        <f>+IF(ISNUMBER(DATA!AK103),DATA!AK103,"n/a")</f>
        <v>-5.8235013792927197E-3</v>
      </c>
      <c r="M142" s="97"/>
      <c r="N142" s="97"/>
      <c r="O142" s="98"/>
      <c r="P142" s="67"/>
      <c r="Q142" s="67"/>
      <c r="R142" s="66"/>
      <c r="S142" s="66"/>
      <c r="T142" s="66"/>
      <c r="U142" s="66"/>
      <c r="V142" s="66"/>
      <c r="W142" s="66"/>
      <c r="X142" s="66"/>
      <c r="Y142" s="66"/>
    </row>
    <row r="143" spans="1:25" x14ac:dyDescent="0.2">
      <c r="A143" s="75" t="s">
        <v>19</v>
      </c>
      <c r="B143" s="75" t="s">
        <v>21</v>
      </c>
      <c r="C143" s="66" t="s">
        <v>0</v>
      </c>
      <c r="D143" s="66" t="s">
        <v>305</v>
      </c>
      <c r="E143" s="76">
        <f>+IF(ISNUMBER(DATA!F104),DATA!F104,"n/a")</f>
        <v>1410999.9</v>
      </c>
      <c r="F143" s="77">
        <f>+IF(ISNUMBER(DATA!G104),DATA!G104,"n/a")</f>
        <v>5.0238766701923399E-2</v>
      </c>
      <c r="G143" s="76">
        <f>+IF(ISNUMBER(DATA!P104),DATA!P104,"n/a")</f>
        <v>4742723.05</v>
      </c>
      <c r="H143" s="77">
        <f>+IF(ISNUMBER(DATA!Q104),DATA!Q104,"n/a")</f>
        <v>4.9727622492522099E-2</v>
      </c>
      <c r="I143" s="76">
        <f>+IF(ISNUMBER(DATA!Z104),DATA!Z104,"n/a")</f>
        <v>9722315.0899999999</v>
      </c>
      <c r="J143" s="77">
        <f>+IF(ISNUMBER(DATA!AA104),DATA!AA104,"n/a")</f>
        <v>6.7959637834043102E-2</v>
      </c>
      <c r="K143" s="76">
        <f>+IF(ISNUMBER(DATA!AJ104),DATA!AJ104,"n/a")</f>
        <v>17840253.960000001</v>
      </c>
      <c r="L143" s="77">
        <f>+IF(ISNUMBER(DATA!AK104),DATA!AK104,"n/a")</f>
        <v>6.8591017876298996E-2</v>
      </c>
      <c r="M143" s="97"/>
      <c r="N143" s="97"/>
      <c r="O143" s="98"/>
      <c r="P143" s="67"/>
      <c r="Q143" s="67"/>
      <c r="R143" s="66"/>
      <c r="S143" s="66"/>
      <c r="T143" s="66"/>
      <c r="U143" s="66"/>
      <c r="V143" s="66"/>
      <c r="W143" s="66"/>
      <c r="X143" s="66"/>
      <c r="Y143" s="66"/>
    </row>
    <row r="144" spans="1:25" x14ac:dyDescent="0.2">
      <c r="A144" s="75" t="s">
        <v>19</v>
      </c>
      <c r="B144" s="75" t="s">
        <v>21</v>
      </c>
      <c r="C144" s="66" t="s">
        <v>0</v>
      </c>
      <c r="D144" s="66" t="s">
        <v>306</v>
      </c>
      <c r="E144" s="76">
        <f>+IF(ISNUMBER(DATA!F105),DATA!F105,"n/a")</f>
        <v>997281</v>
      </c>
      <c r="F144" s="77">
        <f>+IF(ISNUMBER(DATA!G105),DATA!G105,"n/a")</f>
        <v>-5.1977487693913799E-3</v>
      </c>
      <c r="G144" s="76">
        <f>+IF(ISNUMBER(DATA!P105),DATA!P105,"n/a")</f>
        <v>3282740.04</v>
      </c>
      <c r="H144" s="77">
        <f>+IF(ISNUMBER(DATA!Q105),DATA!Q105,"n/a")</f>
        <v>3.3294899785731602E-3</v>
      </c>
      <c r="I144" s="76">
        <f>+IF(ISNUMBER(DATA!Z105),DATA!Z105,"n/a")</f>
        <v>6824742.7599999998</v>
      </c>
      <c r="J144" s="77">
        <f>+IF(ISNUMBER(DATA!AA105),DATA!AA105,"n/a")</f>
        <v>1.5603640920183799E-2</v>
      </c>
      <c r="K144" s="76">
        <f>+IF(ISNUMBER(DATA!AJ105),DATA!AJ105,"n/a")</f>
        <v>13164659.310000001</v>
      </c>
      <c r="L144" s="77">
        <f>+IF(ISNUMBER(DATA!AK105),DATA!AK105,"n/a")</f>
        <v>1.9897311571212498E-2</v>
      </c>
      <c r="M144" s="97"/>
      <c r="N144" s="97"/>
      <c r="O144" s="98"/>
      <c r="P144" s="67"/>
      <c r="Q144" s="67"/>
      <c r="R144" s="66"/>
      <c r="S144" s="66"/>
      <c r="T144" s="66"/>
      <c r="U144" s="66"/>
      <c r="V144" s="66"/>
      <c r="W144" s="66"/>
      <c r="X144" s="66"/>
      <c r="Y144" s="66"/>
    </row>
    <row r="145" spans="1:25" x14ac:dyDescent="0.2">
      <c r="A145" s="75" t="s">
        <v>19</v>
      </c>
      <c r="B145" s="75" t="s">
        <v>21</v>
      </c>
      <c r="C145" s="66" t="s">
        <v>0</v>
      </c>
      <c r="D145" s="66" t="s">
        <v>307</v>
      </c>
      <c r="E145" s="76">
        <f>+IF(ISNUMBER(DATA!F106),DATA!F106,"n/a")</f>
        <v>1097352.6599999999</v>
      </c>
      <c r="F145" s="77">
        <f>+IF(ISNUMBER(DATA!G106),DATA!G106,"n/a")</f>
        <v>4.9147831775167398E-2</v>
      </c>
      <c r="G145" s="76">
        <f>+IF(ISNUMBER(DATA!P106),DATA!P106,"n/a")</f>
        <v>3535194.9</v>
      </c>
      <c r="H145" s="77">
        <f>+IF(ISNUMBER(DATA!Q106),DATA!Q106,"n/a")</f>
        <v>4.2740269220458302E-2</v>
      </c>
      <c r="I145" s="76">
        <f>+IF(ISNUMBER(DATA!Z106),DATA!Z106,"n/a")</f>
        <v>7176305.2599999998</v>
      </c>
      <c r="J145" s="77">
        <f>+IF(ISNUMBER(DATA!AA106),DATA!AA106,"n/a")</f>
        <v>4.9770839039585901E-2</v>
      </c>
      <c r="K145" s="76">
        <f>+IF(ISNUMBER(DATA!AJ106),DATA!AJ106,"n/a")</f>
        <v>13690050.48</v>
      </c>
      <c r="L145" s="77">
        <f>+IF(ISNUMBER(DATA!AK106),DATA!AK106,"n/a")</f>
        <v>5.0442751700344103E-2</v>
      </c>
      <c r="M145" s="97"/>
      <c r="N145" s="97"/>
      <c r="O145" s="98"/>
      <c r="P145" s="67"/>
      <c r="Q145" s="67"/>
      <c r="R145" s="66"/>
      <c r="S145" s="66"/>
      <c r="T145" s="66"/>
      <c r="U145" s="66"/>
      <c r="V145" s="66"/>
      <c r="W145" s="66"/>
      <c r="X145" s="66"/>
      <c r="Y145" s="66"/>
    </row>
    <row r="146" spans="1:25" x14ac:dyDescent="0.2">
      <c r="A146" s="75" t="s">
        <v>19</v>
      </c>
      <c r="B146" s="75" t="s">
        <v>21</v>
      </c>
      <c r="C146" s="66" t="s">
        <v>0</v>
      </c>
      <c r="D146" s="66" t="s">
        <v>308</v>
      </c>
      <c r="E146" s="76">
        <f>+IF(ISNUMBER(DATA!F107),DATA!F107,"n/a")</f>
        <v>832090.99</v>
      </c>
      <c r="F146" s="77">
        <f>+IF(ISNUMBER(DATA!G107),DATA!G107,"n/a")</f>
        <v>4.2718787915819699E-2</v>
      </c>
      <c r="G146" s="76">
        <f>+IF(ISNUMBER(DATA!P107),DATA!P107,"n/a")</f>
        <v>2812459.69</v>
      </c>
      <c r="H146" s="77">
        <f>+IF(ISNUMBER(DATA!Q107),DATA!Q107,"n/a")</f>
        <v>3.9546839495385899E-2</v>
      </c>
      <c r="I146" s="76">
        <f>+IF(ISNUMBER(DATA!Z107),DATA!Z107,"n/a")</f>
        <v>5463216.0499999998</v>
      </c>
      <c r="J146" s="77">
        <f>+IF(ISNUMBER(DATA!AA107),DATA!AA107,"n/a")</f>
        <v>3.0930626411437401E-2</v>
      </c>
      <c r="K146" s="76">
        <f>+IF(ISNUMBER(DATA!AJ107),DATA!AJ107,"n/a")</f>
        <v>10323160.6</v>
      </c>
      <c r="L146" s="77">
        <f>+IF(ISNUMBER(DATA!AK107),DATA!AK107,"n/a")</f>
        <v>1.6439826912649402E-2</v>
      </c>
      <c r="M146" s="97"/>
      <c r="N146" s="97"/>
      <c r="O146" s="98"/>
      <c r="P146" s="67"/>
      <c r="Q146" s="67"/>
      <c r="R146" s="66"/>
      <c r="S146" s="66"/>
      <c r="T146" s="66"/>
      <c r="U146" s="66"/>
      <c r="V146" s="66"/>
      <c r="W146" s="66"/>
      <c r="X146" s="66"/>
      <c r="Y146" s="66"/>
    </row>
    <row r="147" spans="1:25" x14ac:dyDescent="0.2">
      <c r="A147" s="75" t="s">
        <v>19</v>
      </c>
      <c r="B147" s="75" t="s">
        <v>21</v>
      </c>
      <c r="C147" s="66" t="s">
        <v>0</v>
      </c>
      <c r="D147" s="66" t="s">
        <v>309</v>
      </c>
      <c r="E147" s="76">
        <f>+IF(ISNUMBER(DATA!F108),DATA!F108,"n/a")</f>
        <v>777190.59</v>
      </c>
      <c r="F147" s="77">
        <f>+IF(ISNUMBER(DATA!G108),DATA!G108,"n/a")</f>
        <v>4.7988404242770198E-2</v>
      </c>
      <c r="G147" s="76">
        <f>+IF(ISNUMBER(DATA!P108),DATA!P108,"n/a")</f>
        <v>2614930.09</v>
      </c>
      <c r="H147" s="77">
        <f>+IF(ISNUMBER(DATA!Q108),DATA!Q108,"n/a")</f>
        <v>4.7849144574798302E-2</v>
      </c>
      <c r="I147" s="76">
        <f>+IF(ISNUMBER(DATA!Z108),DATA!Z108,"n/a")</f>
        <v>5115809.6900000004</v>
      </c>
      <c r="J147" s="77">
        <f>+IF(ISNUMBER(DATA!AA108),DATA!AA108,"n/a")</f>
        <v>5.23279565739522E-2</v>
      </c>
      <c r="K147" s="76">
        <f>+IF(ISNUMBER(DATA!AJ108),DATA!AJ108,"n/a")</f>
        <v>9711004.8499999996</v>
      </c>
      <c r="L147" s="77">
        <f>+IF(ISNUMBER(DATA!AK108),DATA!AK108,"n/a")</f>
        <v>4.18657877702555E-2</v>
      </c>
      <c r="M147" s="97"/>
      <c r="N147" s="97"/>
      <c r="O147" s="98"/>
      <c r="P147" s="67"/>
      <c r="Q147" s="67"/>
      <c r="R147" s="66"/>
      <c r="S147" s="66"/>
      <c r="T147" s="66"/>
      <c r="U147" s="66"/>
      <c r="V147" s="66"/>
      <c r="W147" s="66"/>
      <c r="X147" s="66"/>
      <c r="Y147" s="66"/>
    </row>
    <row r="148" spans="1:25" x14ac:dyDescent="0.2">
      <c r="A148" s="75" t="s">
        <v>19</v>
      </c>
      <c r="B148" s="75" t="s">
        <v>21</v>
      </c>
      <c r="C148" s="66" t="s">
        <v>0</v>
      </c>
      <c r="D148" s="66" t="s">
        <v>310</v>
      </c>
      <c r="E148" s="76">
        <f>+IF(ISNUMBER(DATA!F109),DATA!F109,"n/a")</f>
        <v>571733.78</v>
      </c>
      <c r="F148" s="77">
        <f>+IF(ISNUMBER(DATA!G109),DATA!G109,"n/a")</f>
        <v>4.0127047732606801E-2</v>
      </c>
      <c r="G148" s="76">
        <f>+IF(ISNUMBER(DATA!P109),DATA!P109,"n/a")</f>
        <v>1868386.97</v>
      </c>
      <c r="H148" s="77">
        <f>+IF(ISNUMBER(DATA!Q109),DATA!Q109,"n/a")</f>
        <v>2.77922258967962E-2</v>
      </c>
      <c r="I148" s="76">
        <f>+IF(ISNUMBER(DATA!Z109),DATA!Z109,"n/a")</f>
        <v>3551894.61</v>
      </c>
      <c r="J148" s="77">
        <f>+IF(ISNUMBER(DATA!AA109),DATA!AA109,"n/a")</f>
        <v>2.5993075294484701E-2</v>
      </c>
      <c r="K148" s="76">
        <f>+IF(ISNUMBER(DATA!AJ109),DATA!AJ109,"n/a")</f>
        <v>6882086.25</v>
      </c>
      <c r="L148" s="77">
        <f>+IF(ISNUMBER(DATA!AK109),DATA!AK109,"n/a")</f>
        <v>1.7184843204628798E-2</v>
      </c>
      <c r="M148" s="97"/>
      <c r="N148" s="97"/>
      <c r="O148" s="98"/>
      <c r="P148" s="67"/>
      <c r="Q148" s="67"/>
      <c r="R148" s="66"/>
      <c r="S148" s="66"/>
      <c r="T148" s="66"/>
      <c r="U148" s="66"/>
      <c r="V148" s="66"/>
      <c r="W148" s="66"/>
      <c r="X148" s="66"/>
      <c r="Y148" s="66"/>
    </row>
    <row r="149" spans="1:25" x14ac:dyDescent="0.2">
      <c r="A149" s="75" t="s">
        <v>19</v>
      </c>
      <c r="B149" s="75" t="s">
        <v>21</v>
      </c>
      <c r="C149" s="66" t="s">
        <v>0</v>
      </c>
      <c r="D149" s="66" t="s">
        <v>311</v>
      </c>
      <c r="E149" s="76">
        <f>+IF(ISNUMBER(DATA!F110),DATA!F110,"n/a")</f>
        <v>1025186.58</v>
      </c>
      <c r="F149" s="77">
        <f>+IF(ISNUMBER(DATA!G110),DATA!G110,"n/a")</f>
        <v>4.5684356636725897E-2</v>
      </c>
      <c r="G149" s="76">
        <f>+IF(ISNUMBER(DATA!P110),DATA!P110,"n/a")</f>
        <v>3368461.28</v>
      </c>
      <c r="H149" s="77">
        <f>+IF(ISNUMBER(DATA!Q110),DATA!Q110,"n/a")</f>
        <v>2.3834867011622799E-2</v>
      </c>
      <c r="I149" s="76">
        <f>+IF(ISNUMBER(DATA!Z110),DATA!Z110,"n/a")</f>
        <v>6778676.3399999999</v>
      </c>
      <c r="J149" s="77">
        <f>+IF(ISNUMBER(DATA!AA110),DATA!AA110,"n/a")</f>
        <v>1.7309944728738001E-2</v>
      </c>
      <c r="K149" s="76">
        <f>+IF(ISNUMBER(DATA!AJ110),DATA!AJ110,"n/a")</f>
        <v>12712068.699999999</v>
      </c>
      <c r="L149" s="77">
        <f>+IF(ISNUMBER(DATA!AK110),DATA!AK110,"n/a")</f>
        <v>2.0445232201643501E-2</v>
      </c>
      <c r="M149" s="97"/>
      <c r="N149" s="97"/>
      <c r="O149" s="98"/>
      <c r="P149" s="67"/>
      <c r="Q149" s="67"/>
      <c r="R149" s="66"/>
      <c r="S149" s="66"/>
      <c r="T149" s="66"/>
      <c r="U149" s="66"/>
      <c r="V149" s="66"/>
      <c r="W149" s="66"/>
      <c r="X149" s="66"/>
      <c r="Y149" s="66"/>
    </row>
    <row r="150" spans="1:25" x14ac:dyDescent="0.2">
      <c r="A150" s="75" t="s">
        <v>19</v>
      </c>
      <c r="B150" s="75" t="s">
        <v>21</v>
      </c>
      <c r="C150" s="66" t="s">
        <v>0</v>
      </c>
      <c r="D150" s="66" t="s">
        <v>312</v>
      </c>
      <c r="E150" s="76">
        <f>+IF(ISNUMBER(DATA!F111),DATA!F111,"n/a")</f>
        <v>531188.37</v>
      </c>
      <c r="F150" s="77">
        <f>+IF(ISNUMBER(DATA!G111),DATA!G111,"n/a")</f>
        <v>7.3309014835326494E-2</v>
      </c>
      <c r="G150" s="76">
        <f>+IF(ISNUMBER(DATA!P111),DATA!P111,"n/a")</f>
        <v>1749193.25</v>
      </c>
      <c r="H150" s="77">
        <f>+IF(ISNUMBER(DATA!Q111),DATA!Q111,"n/a")</f>
        <v>6.9451311705253996E-2</v>
      </c>
      <c r="I150" s="76">
        <f>+IF(ISNUMBER(DATA!Z111),DATA!Z111,"n/a")</f>
        <v>3512418.73</v>
      </c>
      <c r="J150" s="77">
        <f>+IF(ISNUMBER(DATA!AA111),DATA!AA111,"n/a")</f>
        <v>7.5698483800598404E-2</v>
      </c>
      <c r="K150" s="76">
        <f>+IF(ISNUMBER(DATA!AJ111),DATA!AJ111,"n/a")</f>
        <v>6646036.1399999997</v>
      </c>
      <c r="L150" s="77">
        <f>+IF(ISNUMBER(DATA!AK111),DATA!AK111,"n/a")</f>
        <v>6.0477856861667498E-2</v>
      </c>
      <c r="M150" s="97"/>
      <c r="N150" s="97"/>
      <c r="O150" s="98"/>
      <c r="P150" s="67"/>
      <c r="Q150" s="67"/>
      <c r="R150" s="66"/>
      <c r="S150" s="66"/>
      <c r="T150" s="66"/>
      <c r="U150" s="66"/>
      <c r="V150" s="66"/>
      <c r="W150" s="66"/>
      <c r="X150" s="66"/>
      <c r="Y150" s="66"/>
    </row>
    <row r="151" spans="1:25" x14ac:dyDescent="0.2">
      <c r="A151" s="75" t="s">
        <v>19</v>
      </c>
      <c r="B151" s="75" t="s">
        <v>21</v>
      </c>
      <c r="C151" s="66" t="s">
        <v>0</v>
      </c>
      <c r="D151" s="66" t="s">
        <v>313</v>
      </c>
      <c r="E151" s="76">
        <f>+IF(ISNUMBER(DATA!F112),DATA!F112,"n/a")</f>
        <v>906945.26</v>
      </c>
      <c r="F151" s="77">
        <f>+IF(ISNUMBER(DATA!G112),DATA!G112,"n/a")</f>
        <v>0.10346804072424901</v>
      </c>
      <c r="G151" s="76">
        <f>+IF(ISNUMBER(DATA!P112),DATA!P112,"n/a")</f>
        <v>2976057.53</v>
      </c>
      <c r="H151" s="77">
        <f>+IF(ISNUMBER(DATA!Q112),DATA!Q112,"n/a")</f>
        <v>7.2233331015730498E-2</v>
      </c>
      <c r="I151" s="76">
        <f>+IF(ISNUMBER(DATA!Z112),DATA!Z112,"n/a")</f>
        <v>6040834.3899999997</v>
      </c>
      <c r="J151" s="77">
        <f>+IF(ISNUMBER(DATA!AA112),DATA!AA112,"n/a")</f>
        <v>5.7053084785417998E-2</v>
      </c>
      <c r="K151" s="76">
        <f>+IF(ISNUMBER(DATA!AJ112),DATA!AJ112,"n/a")</f>
        <v>11211653.52</v>
      </c>
      <c r="L151" s="77">
        <f>+IF(ISNUMBER(DATA!AK112),DATA!AK112,"n/a")</f>
        <v>2.6278922809361598E-2</v>
      </c>
      <c r="M151" s="97"/>
      <c r="N151" s="97"/>
      <c r="O151" s="98"/>
      <c r="P151" s="67"/>
      <c r="Q151" s="67"/>
      <c r="R151" s="66"/>
      <c r="S151" s="66"/>
      <c r="T151" s="66"/>
      <c r="U151" s="66"/>
      <c r="V151" s="66"/>
      <c r="W151" s="66"/>
      <c r="X151" s="66"/>
      <c r="Y151" s="66"/>
    </row>
    <row r="152" spans="1:25" x14ac:dyDescent="0.2">
      <c r="A152" s="75" t="s">
        <v>19</v>
      </c>
      <c r="B152" s="75" t="s">
        <v>21</v>
      </c>
      <c r="C152" s="66" t="s">
        <v>0</v>
      </c>
      <c r="D152" s="66" t="s">
        <v>314</v>
      </c>
      <c r="E152" s="76">
        <f>+IF(ISNUMBER(DATA!F113),DATA!F113,"n/a")</f>
        <v>2169652.6800000002</v>
      </c>
      <c r="F152" s="77">
        <f>+IF(ISNUMBER(DATA!G113),DATA!G113,"n/a")</f>
        <v>-5.37695857270037E-3</v>
      </c>
      <c r="G152" s="76">
        <f>+IF(ISNUMBER(DATA!P113),DATA!P113,"n/a")</f>
        <v>7172854.8899999997</v>
      </c>
      <c r="H152" s="77">
        <f>+IF(ISNUMBER(DATA!Q113),DATA!Q113,"n/a")</f>
        <v>-1.2501964280436701E-2</v>
      </c>
      <c r="I152" s="76">
        <f>+IF(ISNUMBER(DATA!Z113),DATA!Z113,"n/a")</f>
        <v>14751445.060000001</v>
      </c>
      <c r="J152" s="77">
        <f>+IF(ISNUMBER(DATA!AA113),DATA!AA113,"n/a")</f>
        <v>3.2616459212562198E-3</v>
      </c>
      <c r="K152" s="76">
        <f>+IF(ISNUMBER(DATA!AJ113),DATA!AJ113,"n/a")</f>
        <v>28115402.68</v>
      </c>
      <c r="L152" s="77">
        <f>+IF(ISNUMBER(DATA!AK113),DATA!AK113,"n/a")</f>
        <v>9.5473661705132995E-3</v>
      </c>
      <c r="M152" s="97"/>
      <c r="N152" s="97"/>
      <c r="O152" s="98"/>
      <c r="P152" s="67"/>
      <c r="Q152" s="67"/>
      <c r="R152" s="66"/>
      <c r="S152" s="66"/>
      <c r="T152" s="66"/>
      <c r="U152" s="66"/>
      <c r="V152" s="66"/>
      <c r="W152" s="66"/>
      <c r="X152" s="66"/>
      <c r="Y152" s="66"/>
    </row>
    <row r="153" spans="1:25" x14ac:dyDescent="0.2">
      <c r="A153" s="75" t="s">
        <v>19</v>
      </c>
      <c r="B153" s="75" t="s">
        <v>21</v>
      </c>
      <c r="C153" s="66" t="s">
        <v>0</v>
      </c>
      <c r="D153" s="66" t="s">
        <v>315</v>
      </c>
      <c r="E153" s="76">
        <f>+IF(ISNUMBER(DATA!F114),DATA!F114,"n/a")</f>
        <v>1423392.56</v>
      </c>
      <c r="F153" s="77">
        <f>+IF(ISNUMBER(DATA!G114),DATA!G114,"n/a")</f>
        <v>5.9536243757792401E-2</v>
      </c>
      <c r="G153" s="76">
        <f>+IF(ISNUMBER(DATA!P114),DATA!P114,"n/a")</f>
        <v>4633168.2300000004</v>
      </c>
      <c r="H153" s="77">
        <f>+IF(ISNUMBER(DATA!Q114),DATA!Q114,"n/a")</f>
        <v>3.7850912137697298E-2</v>
      </c>
      <c r="I153" s="76">
        <f>+IF(ISNUMBER(DATA!Z114),DATA!Z114,"n/a")</f>
        <v>9369386.7799999993</v>
      </c>
      <c r="J153" s="77">
        <f>+IF(ISNUMBER(DATA!AA114),DATA!AA114,"n/a")</f>
        <v>3.9804719484003902E-2</v>
      </c>
      <c r="K153" s="76">
        <f>+IF(ISNUMBER(DATA!AJ114),DATA!AJ114,"n/a")</f>
        <v>17722293.5</v>
      </c>
      <c r="L153" s="77">
        <f>+IF(ISNUMBER(DATA!AK114),DATA!AK114,"n/a")</f>
        <v>3.2669838004090797E-2</v>
      </c>
      <c r="M153" s="97"/>
      <c r="N153" s="97"/>
      <c r="O153" s="98"/>
      <c r="P153" s="67"/>
      <c r="Q153" s="67"/>
      <c r="R153" s="66"/>
      <c r="S153" s="66"/>
      <c r="T153" s="66"/>
      <c r="U153" s="66"/>
      <c r="V153" s="66"/>
      <c r="W153" s="66"/>
      <c r="X153" s="66"/>
      <c r="Y153" s="66"/>
    </row>
    <row r="154" spans="1:25" x14ac:dyDescent="0.2">
      <c r="A154" s="75" t="s">
        <v>19</v>
      </c>
      <c r="B154" s="75" t="s">
        <v>21</v>
      </c>
      <c r="C154" s="66" t="s">
        <v>0</v>
      </c>
      <c r="D154" s="66" t="s">
        <v>316</v>
      </c>
      <c r="E154" s="76">
        <f>+IF(ISNUMBER(DATA!F115),DATA!F115,"n/a")</f>
        <v>1275718.8799999999</v>
      </c>
      <c r="F154" s="77">
        <f>+IF(ISNUMBER(DATA!G115),DATA!G115,"n/a")</f>
        <v>1.7651764975075999E-2</v>
      </c>
      <c r="G154" s="76">
        <f>+IF(ISNUMBER(DATA!P115),DATA!P115,"n/a")</f>
        <v>4248749.99</v>
      </c>
      <c r="H154" s="77">
        <f>+IF(ISNUMBER(DATA!Q115),DATA!Q115,"n/a")</f>
        <v>1.44181123878674E-2</v>
      </c>
      <c r="I154" s="76">
        <f>+IF(ISNUMBER(DATA!Z115),DATA!Z115,"n/a")</f>
        <v>8057324.5899999999</v>
      </c>
      <c r="J154" s="77">
        <f>+IF(ISNUMBER(DATA!AA115),DATA!AA115,"n/a")</f>
        <v>2.3809264716592698E-2</v>
      </c>
      <c r="K154" s="76">
        <f>+IF(ISNUMBER(DATA!AJ115),DATA!AJ115,"n/a")</f>
        <v>15440247.189999999</v>
      </c>
      <c r="L154" s="77">
        <f>+IF(ISNUMBER(DATA!AK115),DATA!AK115,"n/a")</f>
        <v>2.4960965345039401E-2</v>
      </c>
      <c r="M154" s="97"/>
      <c r="N154" s="97"/>
      <c r="O154" s="98"/>
      <c r="P154" s="67"/>
      <c r="Q154" s="67"/>
      <c r="R154" s="66"/>
      <c r="S154" s="66"/>
      <c r="T154" s="66"/>
      <c r="U154" s="66"/>
      <c r="V154" s="66"/>
      <c r="W154" s="66"/>
      <c r="X154" s="66"/>
      <c r="Y154" s="66"/>
    </row>
    <row r="155" spans="1:25" x14ac:dyDescent="0.2">
      <c r="A155" s="75" t="s">
        <v>19</v>
      </c>
      <c r="B155" s="75" t="s">
        <v>21</v>
      </c>
      <c r="C155" s="66" t="s">
        <v>0</v>
      </c>
      <c r="D155" s="66" t="s">
        <v>317</v>
      </c>
      <c r="E155" s="76">
        <f>+IF(ISNUMBER(DATA!F116),DATA!F116,"n/a")</f>
        <v>756522.74</v>
      </c>
      <c r="F155" s="77">
        <f>+IF(ISNUMBER(DATA!G116),DATA!G116,"n/a")</f>
        <v>-3.4133512748014003E-2</v>
      </c>
      <c r="G155" s="76">
        <f>+IF(ISNUMBER(DATA!P116),DATA!P116,"n/a")</f>
        <v>2580715.46</v>
      </c>
      <c r="H155" s="77">
        <f>+IF(ISNUMBER(DATA!Q116),DATA!Q116,"n/a")</f>
        <v>-6.9051789301830396E-3</v>
      </c>
      <c r="I155" s="76">
        <f>+IF(ISNUMBER(DATA!Z116),DATA!Z116,"n/a")</f>
        <v>5392632.7199999997</v>
      </c>
      <c r="J155" s="77">
        <f>+IF(ISNUMBER(DATA!AA116),DATA!AA116,"n/a")</f>
        <v>2.9081096974099399E-2</v>
      </c>
      <c r="K155" s="76">
        <f>+IF(ISNUMBER(DATA!AJ116),DATA!AJ116,"n/a")</f>
        <v>10217699.58</v>
      </c>
      <c r="L155" s="77">
        <f>+IF(ISNUMBER(DATA!AK116),DATA!AK116,"n/a")</f>
        <v>3.5891661995470198E-2</v>
      </c>
      <c r="M155" s="97"/>
      <c r="N155" s="97"/>
      <c r="O155" s="98"/>
      <c r="P155" s="67"/>
      <c r="Q155" s="67"/>
      <c r="R155" s="66"/>
      <c r="S155" s="66"/>
      <c r="T155" s="66"/>
      <c r="U155" s="66"/>
      <c r="V155" s="66"/>
      <c r="W155" s="66"/>
      <c r="X155" s="66"/>
      <c r="Y155" s="66"/>
    </row>
    <row r="156" spans="1:25" x14ac:dyDescent="0.2">
      <c r="A156" s="75" t="s">
        <v>19</v>
      </c>
      <c r="B156" s="75" t="s">
        <v>21</v>
      </c>
      <c r="C156" s="66" t="s">
        <v>0</v>
      </c>
      <c r="D156" s="66" t="s">
        <v>318</v>
      </c>
      <c r="E156" s="76">
        <f>+IF(ISNUMBER(DATA!F117),DATA!F117,"n/a")</f>
        <v>1362056.1</v>
      </c>
      <c r="F156" s="77">
        <f>+IF(ISNUMBER(DATA!G117),DATA!G117,"n/a")</f>
        <v>-1.1510012806078501E-2</v>
      </c>
      <c r="G156" s="76">
        <f>+IF(ISNUMBER(DATA!P117),DATA!P117,"n/a")</f>
        <v>4703752.22</v>
      </c>
      <c r="H156" s="77">
        <f>+IF(ISNUMBER(DATA!Q117),DATA!Q117,"n/a")</f>
        <v>-5.28173526136621E-3</v>
      </c>
      <c r="I156" s="76">
        <f>+IF(ISNUMBER(DATA!Z117),DATA!Z117,"n/a")</f>
        <v>9368180.6500000004</v>
      </c>
      <c r="J156" s="77">
        <f>+IF(ISNUMBER(DATA!AA117),DATA!AA117,"n/a")</f>
        <v>2.0533779682322201E-2</v>
      </c>
      <c r="K156" s="76">
        <f>+IF(ISNUMBER(DATA!AJ117),DATA!AJ117,"n/a")</f>
        <v>17364805.390000001</v>
      </c>
      <c r="L156" s="77">
        <f>+IF(ISNUMBER(DATA!AK117),DATA!AK117,"n/a")</f>
        <v>2.00426949014921E-2</v>
      </c>
      <c r="M156" s="97"/>
      <c r="N156" s="97"/>
      <c r="O156" s="98"/>
      <c r="P156" s="67"/>
      <c r="Q156" s="67"/>
      <c r="R156" s="66"/>
      <c r="S156" s="66"/>
      <c r="T156" s="66"/>
      <c r="U156" s="66"/>
      <c r="V156" s="66"/>
      <c r="W156" s="66"/>
      <c r="X156" s="66"/>
      <c r="Y156" s="66"/>
    </row>
    <row r="157" spans="1:25" x14ac:dyDescent="0.2">
      <c r="A157" s="75" t="s">
        <v>19</v>
      </c>
      <c r="B157" s="75" t="s">
        <v>21</v>
      </c>
      <c r="C157" s="66" t="s">
        <v>0</v>
      </c>
      <c r="D157" s="66" t="s">
        <v>344</v>
      </c>
      <c r="E157" s="76">
        <f>+IF(ISNUMBER(DATA!F118),DATA!F118,"n/a")</f>
        <v>474227.42</v>
      </c>
      <c r="F157" s="77">
        <f>+IF(ISNUMBER(DATA!G118),DATA!G118,"n/a")</f>
        <v>1.2111015798711201E-2</v>
      </c>
      <c r="G157" s="76">
        <f>+IF(ISNUMBER(DATA!P118),DATA!P118,"n/a")</f>
        <v>1511240.83</v>
      </c>
      <c r="H157" s="77">
        <f>+IF(ISNUMBER(DATA!Q118),DATA!Q118,"n/a")</f>
        <v>-2.1199715453501598E-2</v>
      </c>
      <c r="I157" s="76">
        <f>+IF(ISNUMBER(DATA!Z118),DATA!Z118,"n/a")</f>
        <v>2967843.49</v>
      </c>
      <c r="J157" s="77">
        <f>+IF(ISNUMBER(DATA!AA118),DATA!AA118,"n/a")</f>
        <v>-1.9732811710323799E-2</v>
      </c>
      <c r="K157" s="76">
        <f>+IF(ISNUMBER(DATA!AJ118),DATA!AJ118,"n/a")</f>
        <v>5898962.9500000002</v>
      </c>
      <c r="L157" s="77">
        <f>+IF(ISNUMBER(DATA!AK118),DATA!AK118,"n/a")</f>
        <v>-1.5439714670467401E-2</v>
      </c>
      <c r="M157" s="97"/>
      <c r="N157" s="97"/>
      <c r="O157" s="98"/>
      <c r="P157" s="67"/>
      <c r="Q157" s="67"/>
      <c r="R157" s="66"/>
      <c r="S157" s="66"/>
      <c r="T157" s="66"/>
      <c r="U157" s="66"/>
      <c r="V157" s="66"/>
      <c r="W157" s="66"/>
      <c r="X157" s="66"/>
      <c r="Y157" s="66"/>
    </row>
    <row r="158" spans="1:25" x14ac:dyDescent="0.2">
      <c r="A158" s="75" t="s">
        <v>19</v>
      </c>
      <c r="B158" s="75" t="s">
        <v>21</v>
      </c>
      <c r="C158" s="66" t="s">
        <v>0</v>
      </c>
      <c r="D158" s="66" t="s">
        <v>345</v>
      </c>
      <c r="E158" s="76">
        <f>+IF(ISNUMBER(DATA!F119),DATA!F119,"n/a")</f>
        <v>1115223.56</v>
      </c>
      <c r="F158" s="77">
        <f>+IF(ISNUMBER(DATA!G119),DATA!G119,"n/a")</f>
        <v>2.5537071623285602E-2</v>
      </c>
      <c r="G158" s="76">
        <f>+IF(ISNUMBER(DATA!P119),DATA!P119,"n/a")</f>
        <v>3646029.78</v>
      </c>
      <c r="H158" s="77">
        <f>+IF(ISNUMBER(DATA!Q119),DATA!Q119,"n/a")</f>
        <v>3.4244781949352397E-2</v>
      </c>
      <c r="I158" s="76">
        <f>+IF(ISNUMBER(DATA!Z119),DATA!Z119,"n/a")</f>
        <v>7189447.8600000003</v>
      </c>
      <c r="J158" s="77">
        <f>+IF(ISNUMBER(DATA!AA119),DATA!AA119,"n/a")</f>
        <v>4.2493772462880698E-2</v>
      </c>
      <c r="K158" s="76">
        <f>+IF(ISNUMBER(DATA!AJ119),DATA!AJ119,"n/a")</f>
        <v>13820771.75</v>
      </c>
      <c r="L158" s="77">
        <f>+IF(ISNUMBER(DATA!AK119),DATA!AK119,"n/a")</f>
        <v>4.67240800178692E-2</v>
      </c>
      <c r="M158" s="97"/>
      <c r="N158" s="97"/>
      <c r="O158" s="98"/>
      <c r="P158" s="67"/>
      <c r="Q158" s="67"/>
      <c r="R158" s="66"/>
      <c r="S158" s="66"/>
      <c r="T158" s="66"/>
      <c r="U158" s="66"/>
      <c r="V158" s="66"/>
      <c r="W158" s="66"/>
      <c r="X158" s="66"/>
      <c r="Y158" s="66"/>
    </row>
    <row r="159" spans="1:25" x14ac:dyDescent="0.2">
      <c r="A159" s="75"/>
      <c r="B159" s="75"/>
      <c r="E159" s="80"/>
      <c r="F159" s="77"/>
      <c r="G159" s="81"/>
      <c r="H159" s="77"/>
      <c r="I159" s="81"/>
      <c r="J159" s="82"/>
      <c r="K159" s="80"/>
      <c r="L159" s="77"/>
      <c r="M159" s="67"/>
      <c r="N159" s="67"/>
      <c r="O159" s="67"/>
      <c r="P159" s="67"/>
      <c r="Q159" s="67"/>
      <c r="R159" s="66"/>
      <c r="S159" s="66"/>
      <c r="T159" s="66"/>
      <c r="U159" s="66"/>
      <c r="V159" s="66"/>
      <c r="W159" s="66"/>
      <c r="X159" s="66"/>
      <c r="Y159" s="66"/>
    </row>
    <row r="160" spans="1:25" x14ac:dyDescent="0.2">
      <c r="A160" s="75" t="s">
        <v>19</v>
      </c>
      <c r="B160" s="75" t="s">
        <v>21</v>
      </c>
      <c r="C160" s="66" t="s">
        <v>9</v>
      </c>
      <c r="D160" s="66" t="s">
        <v>271</v>
      </c>
      <c r="E160" s="80">
        <f>+IF(ISNUMBER(DATA!H70),DATA!H70,"n/a")</f>
        <v>138876.57</v>
      </c>
      <c r="F160" s="77">
        <f>+IF(ISNUMBER(DATA!I70),DATA!I70,"n/a")</f>
        <v>0.17782181714373499</v>
      </c>
      <c r="G160" s="80">
        <f>+IF(ISNUMBER(DATA!R70),DATA!R70,"n/a")</f>
        <v>422261.83</v>
      </c>
      <c r="H160" s="77">
        <f>+IF(ISNUMBER(DATA!S70),DATA!S70,"n/a")</f>
        <v>5.7389883973335998E-2</v>
      </c>
      <c r="I160" s="80">
        <f>+IF(ISNUMBER(DATA!AB70),DATA!AB70,"n/a")</f>
        <v>865790.73</v>
      </c>
      <c r="J160" s="77">
        <f>+IF(ISNUMBER(DATA!AC70),DATA!AC70,"n/a")</f>
        <v>6.6567088952339801E-2</v>
      </c>
      <c r="K160" s="80">
        <f>+IF(ISNUMBER(DATA!AL70),DATA!AL70,"n/a")</f>
        <v>1614862.2</v>
      </c>
      <c r="L160" s="77">
        <f>+IF(ISNUMBER(DATA!AM70),DATA!AM70,"n/a")</f>
        <v>6.6634252309338102E-2</v>
      </c>
      <c r="M160" s="67"/>
      <c r="N160" s="67"/>
      <c r="O160" s="67"/>
      <c r="P160" s="67"/>
      <c r="Q160" s="67"/>
      <c r="R160" s="66"/>
      <c r="S160" s="66"/>
      <c r="T160" s="66"/>
      <c r="U160" s="66"/>
      <c r="V160" s="66"/>
      <c r="W160" s="66"/>
      <c r="X160" s="66"/>
      <c r="Y160" s="66"/>
    </row>
    <row r="161" spans="1:25" x14ac:dyDescent="0.2">
      <c r="A161" s="75" t="s">
        <v>19</v>
      </c>
      <c r="B161" s="75" t="s">
        <v>21</v>
      </c>
      <c r="C161" s="66" t="s">
        <v>9</v>
      </c>
      <c r="D161" s="66" t="s">
        <v>272</v>
      </c>
      <c r="E161" s="80">
        <f>+IF(ISNUMBER(DATA!H71),DATA!H71,"n/a")</f>
        <v>313980.98</v>
      </c>
      <c r="F161" s="77">
        <f>+IF(ISNUMBER(DATA!I71),DATA!I71,"n/a")</f>
        <v>3.3203546551090903E-2</v>
      </c>
      <c r="G161" s="80">
        <f>+IF(ISNUMBER(DATA!R71),DATA!R71,"n/a")</f>
        <v>1050702.6599999999</v>
      </c>
      <c r="H161" s="77">
        <f>+IF(ISNUMBER(DATA!S71),DATA!S71,"n/a")</f>
        <v>3.1971175753793102E-2</v>
      </c>
      <c r="I161" s="80">
        <f>+IF(ISNUMBER(DATA!AB71),DATA!AB71,"n/a")</f>
        <v>2061225.83</v>
      </c>
      <c r="J161" s="77">
        <f>+IF(ISNUMBER(DATA!AC71),DATA!AC71,"n/a")</f>
        <v>2.5468830070994399E-2</v>
      </c>
      <c r="K161" s="80">
        <f>+IF(ISNUMBER(DATA!AL71),DATA!AL71,"n/a")</f>
        <v>3959475.06</v>
      </c>
      <c r="L161" s="77">
        <f>+IF(ISNUMBER(DATA!AM71),DATA!AM71,"n/a")</f>
        <v>2.90981404798113E-2</v>
      </c>
      <c r="M161" s="67"/>
      <c r="N161" s="67"/>
      <c r="O161" s="67"/>
      <c r="P161" s="67"/>
      <c r="Q161" s="67"/>
      <c r="R161" s="66"/>
      <c r="S161" s="66"/>
      <c r="T161" s="66"/>
      <c r="U161" s="66"/>
      <c r="V161" s="66"/>
      <c r="W161" s="66"/>
      <c r="X161" s="66"/>
      <c r="Y161" s="66"/>
    </row>
    <row r="162" spans="1:25" x14ac:dyDescent="0.2">
      <c r="A162" s="75" t="s">
        <v>19</v>
      </c>
      <c r="B162" s="75" t="s">
        <v>21</v>
      </c>
      <c r="C162" s="66" t="s">
        <v>9</v>
      </c>
      <c r="D162" s="66" t="s">
        <v>273</v>
      </c>
      <c r="E162" s="80">
        <f>+IF(ISNUMBER(DATA!H72),DATA!H72,"n/a")</f>
        <v>548036.06000000006</v>
      </c>
      <c r="F162" s="77">
        <f>+IF(ISNUMBER(DATA!I72),DATA!I72,"n/a")</f>
        <v>-3.5454719376320902E-3</v>
      </c>
      <c r="G162" s="80">
        <f>+IF(ISNUMBER(DATA!R72),DATA!R72,"n/a")</f>
        <v>1883500.39</v>
      </c>
      <c r="H162" s="77">
        <f>+IF(ISNUMBER(DATA!S72),DATA!S72,"n/a")</f>
        <v>3.3417749308016102E-2</v>
      </c>
      <c r="I162" s="80">
        <f>+IF(ISNUMBER(DATA!AB72),DATA!AB72,"n/a")</f>
        <v>3772104.81</v>
      </c>
      <c r="J162" s="77">
        <f>+IF(ISNUMBER(DATA!AC72),DATA!AC72,"n/a")</f>
        <v>2.4114469945513601E-2</v>
      </c>
      <c r="K162" s="80">
        <f>+IF(ISNUMBER(DATA!AL72),DATA!AL72,"n/a")</f>
        <v>7012685.5999999996</v>
      </c>
      <c r="L162" s="77">
        <f>+IF(ISNUMBER(DATA!AM72),DATA!AM72,"n/a")</f>
        <v>1.66959985908221E-2</v>
      </c>
      <c r="M162" s="67"/>
      <c r="N162" s="67"/>
      <c r="O162" s="67"/>
      <c r="P162" s="67"/>
      <c r="Q162" s="67"/>
      <c r="R162" s="66"/>
      <c r="S162" s="66"/>
      <c r="T162" s="66"/>
      <c r="U162" s="66"/>
      <c r="V162" s="66"/>
      <c r="W162" s="66"/>
      <c r="X162" s="66"/>
      <c r="Y162" s="66"/>
    </row>
    <row r="163" spans="1:25" x14ac:dyDescent="0.2">
      <c r="A163" s="75" t="s">
        <v>19</v>
      </c>
      <c r="B163" s="75" t="s">
        <v>21</v>
      </c>
      <c r="C163" s="66" t="s">
        <v>9</v>
      </c>
      <c r="D163" s="66" t="s">
        <v>274</v>
      </c>
      <c r="E163" s="80">
        <f>+IF(ISNUMBER(DATA!H73),DATA!H73,"n/a")</f>
        <v>214270.23</v>
      </c>
      <c r="F163" s="77">
        <f>+IF(ISNUMBER(DATA!I73),DATA!I73,"n/a")</f>
        <v>2.605650138046E-2</v>
      </c>
      <c r="G163" s="80">
        <f>+IF(ISNUMBER(DATA!R73),DATA!R73,"n/a")</f>
        <v>701575.21</v>
      </c>
      <c r="H163" s="77">
        <f>+IF(ISNUMBER(DATA!S73),DATA!S73,"n/a")</f>
        <v>2.2065671205181301E-2</v>
      </c>
      <c r="I163" s="80">
        <f>+IF(ISNUMBER(DATA!AB73),DATA!AB73,"n/a")</f>
        <v>1316379.6599999999</v>
      </c>
      <c r="J163" s="77">
        <f>+IF(ISNUMBER(DATA!AC73),DATA!AC73,"n/a")</f>
        <v>1.5981001386537699E-2</v>
      </c>
      <c r="K163" s="80">
        <f>+IF(ISNUMBER(DATA!AL73),DATA!AL73,"n/a")</f>
        <v>2546864.61</v>
      </c>
      <c r="L163" s="77">
        <f>+IF(ISNUMBER(DATA!AM73),DATA!AM73,"n/a")</f>
        <v>2.5994772030997999E-2</v>
      </c>
      <c r="M163" s="67"/>
      <c r="N163" s="67"/>
      <c r="O163" s="67"/>
      <c r="P163" s="67"/>
      <c r="Q163" s="67"/>
      <c r="R163" s="66"/>
      <c r="S163" s="66"/>
      <c r="T163" s="66"/>
      <c r="U163" s="66"/>
      <c r="V163" s="66"/>
      <c r="W163" s="66"/>
      <c r="X163" s="66"/>
      <c r="Y163" s="66"/>
    </row>
    <row r="164" spans="1:25" x14ac:dyDescent="0.2">
      <c r="A164" s="75" t="s">
        <v>19</v>
      </c>
      <c r="B164" s="75" t="s">
        <v>21</v>
      </c>
      <c r="C164" s="66" t="s">
        <v>9</v>
      </c>
      <c r="D164" s="66" t="s">
        <v>275</v>
      </c>
      <c r="E164" s="80">
        <f>+IF(ISNUMBER(DATA!H74),DATA!H74,"n/a")</f>
        <v>593854.76</v>
      </c>
      <c r="F164" s="77">
        <f>+IF(ISNUMBER(DATA!I74),DATA!I74,"n/a")</f>
        <v>8.7873717165175794E-2</v>
      </c>
      <c r="G164" s="80">
        <f>+IF(ISNUMBER(DATA!R74),DATA!R74,"n/a")</f>
        <v>1927858.37</v>
      </c>
      <c r="H164" s="77">
        <f>+IF(ISNUMBER(DATA!S74),DATA!S74,"n/a")</f>
        <v>5.7016993169282298E-2</v>
      </c>
      <c r="I164" s="80">
        <f>+IF(ISNUMBER(DATA!AB74),DATA!AB74,"n/a")</f>
        <v>3999446.12</v>
      </c>
      <c r="J164" s="77">
        <f>+IF(ISNUMBER(DATA!AC74),DATA!AC74,"n/a")</f>
        <v>5.6147068819403997E-2</v>
      </c>
      <c r="K164" s="80">
        <f>+IF(ISNUMBER(DATA!AL74),DATA!AL74,"n/a")</f>
        <v>7338027.1399999997</v>
      </c>
      <c r="L164" s="77">
        <f>+IF(ISNUMBER(DATA!AM74),DATA!AM74,"n/a")</f>
        <v>5.1129924678755101E-2</v>
      </c>
      <c r="R164" s="66"/>
      <c r="S164" s="66"/>
      <c r="T164" s="66"/>
      <c r="U164" s="66"/>
      <c r="V164" s="66"/>
      <c r="W164" s="66"/>
      <c r="X164" s="66"/>
      <c r="Y164" s="66"/>
    </row>
    <row r="165" spans="1:25" x14ac:dyDescent="0.2">
      <c r="A165" s="75" t="s">
        <v>19</v>
      </c>
      <c r="B165" s="75" t="s">
        <v>21</v>
      </c>
      <c r="C165" s="66" t="s">
        <v>9</v>
      </c>
      <c r="D165" s="66" t="s">
        <v>276</v>
      </c>
      <c r="E165" s="80">
        <f>+IF(ISNUMBER(DATA!H75),DATA!H75,"n/a")</f>
        <v>238205.43</v>
      </c>
      <c r="F165" s="77">
        <f>+IF(ISNUMBER(DATA!I75),DATA!I75,"n/a")</f>
        <v>-5.2811739013512798E-2</v>
      </c>
      <c r="G165" s="80">
        <f>+IF(ISNUMBER(DATA!R75),DATA!R75,"n/a")</f>
        <v>788079.96</v>
      </c>
      <c r="H165" s="77">
        <f>+IF(ISNUMBER(DATA!S75),DATA!S75,"n/a")</f>
        <v>-2.31663339530307E-2</v>
      </c>
      <c r="I165" s="80">
        <f>+IF(ISNUMBER(DATA!AB75),DATA!AB75,"n/a")</f>
        <v>1607480.18</v>
      </c>
      <c r="J165" s="77">
        <f>+IF(ISNUMBER(DATA!AC75),DATA!AC75,"n/a")</f>
        <v>-1.9561738022348601E-2</v>
      </c>
      <c r="K165" s="80">
        <f>+IF(ISNUMBER(DATA!AL75),DATA!AL75,"n/a")</f>
        <v>3047330.34</v>
      </c>
      <c r="L165" s="77">
        <f>+IF(ISNUMBER(DATA!AM75),DATA!AM75,"n/a")</f>
        <v>-1.6329661433267301E-4</v>
      </c>
      <c r="R165" s="66"/>
      <c r="S165" s="66"/>
      <c r="T165" s="66"/>
      <c r="U165" s="66"/>
      <c r="V165" s="66"/>
      <c r="W165" s="66"/>
      <c r="X165" s="66"/>
      <c r="Y165" s="66"/>
    </row>
    <row r="166" spans="1:25" x14ac:dyDescent="0.2">
      <c r="A166" s="75" t="s">
        <v>19</v>
      </c>
      <c r="B166" s="75" t="s">
        <v>21</v>
      </c>
      <c r="C166" s="66" t="s">
        <v>9</v>
      </c>
      <c r="D166" s="66" t="s">
        <v>277</v>
      </c>
      <c r="E166" s="80">
        <f>+IF(ISNUMBER(DATA!H76),DATA!H76,"n/a")</f>
        <v>166474.44</v>
      </c>
      <c r="F166" s="77">
        <f>+IF(ISNUMBER(DATA!I76),DATA!I76,"n/a")</f>
        <v>0.166644322990466</v>
      </c>
      <c r="G166" s="80">
        <f>+IF(ISNUMBER(DATA!R76),DATA!R76,"n/a")</f>
        <v>560047.01</v>
      </c>
      <c r="H166" s="77">
        <f>+IF(ISNUMBER(DATA!S76),DATA!S76,"n/a")</f>
        <v>0.150500647636409</v>
      </c>
      <c r="I166" s="80">
        <f>+IF(ISNUMBER(DATA!AB76),DATA!AB76,"n/a")</f>
        <v>1065492.56</v>
      </c>
      <c r="J166" s="77">
        <f>+IF(ISNUMBER(DATA!AC76),DATA!AC76,"n/a")</f>
        <v>0.12801065552454699</v>
      </c>
      <c r="K166" s="80">
        <f>+IF(ISNUMBER(DATA!AL76),DATA!AL76,"n/a")</f>
        <v>1941898.35</v>
      </c>
      <c r="L166" s="77">
        <f>+IF(ISNUMBER(DATA!AM76),DATA!AM76,"n/a")</f>
        <v>6.4981579817470006E-2</v>
      </c>
      <c r="R166" s="66"/>
      <c r="S166" s="66"/>
      <c r="T166" s="66"/>
      <c r="U166" s="66"/>
      <c r="V166" s="66"/>
      <c r="W166" s="66"/>
      <c r="X166" s="66"/>
      <c r="Y166" s="66"/>
    </row>
    <row r="167" spans="1:25" x14ac:dyDescent="0.2">
      <c r="A167" s="75" t="s">
        <v>19</v>
      </c>
      <c r="B167" s="75" t="s">
        <v>21</v>
      </c>
      <c r="C167" s="66" t="s">
        <v>9</v>
      </c>
      <c r="D167" s="66" t="s">
        <v>278</v>
      </c>
      <c r="E167" s="80">
        <f>+IF(ISNUMBER(DATA!H77),DATA!H77,"n/a")</f>
        <v>549335.38</v>
      </c>
      <c r="F167" s="77">
        <f>+IF(ISNUMBER(DATA!I77),DATA!I77,"n/a")</f>
        <v>0.19075707742220899</v>
      </c>
      <c r="G167" s="80">
        <f>+IF(ISNUMBER(DATA!R77),DATA!R77,"n/a")</f>
        <v>1791872.65</v>
      </c>
      <c r="H167" s="77">
        <f>+IF(ISNUMBER(DATA!S77),DATA!S77,"n/a")</f>
        <v>0.16351092113771501</v>
      </c>
      <c r="I167" s="80">
        <f>+IF(ISNUMBER(DATA!AB77),DATA!AB77,"n/a")</f>
        <v>3559722.2</v>
      </c>
      <c r="J167" s="77">
        <f>+IF(ISNUMBER(DATA!AC77),DATA!AC77,"n/a")</f>
        <v>0.12766081086685599</v>
      </c>
      <c r="K167" s="80">
        <f>+IF(ISNUMBER(DATA!AL77),DATA!AL77,"n/a")</f>
        <v>6539176.6100000003</v>
      </c>
      <c r="L167" s="77">
        <f>+IF(ISNUMBER(DATA!AM77),DATA!AM77,"n/a")</f>
        <v>9.3768250165256306E-2</v>
      </c>
      <c r="R167" s="66"/>
      <c r="S167" s="66"/>
      <c r="T167" s="66"/>
      <c r="U167" s="66"/>
      <c r="V167" s="66"/>
      <c r="W167" s="66"/>
      <c r="X167" s="66"/>
      <c r="Y167" s="66"/>
    </row>
    <row r="168" spans="1:25" x14ac:dyDescent="0.2">
      <c r="A168" s="75" t="s">
        <v>19</v>
      </c>
      <c r="B168" s="75" t="s">
        <v>21</v>
      </c>
      <c r="C168" s="66" t="s">
        <v>9</v>
      </c>
      <c r="D168" s="66" t="s">
        <v>279</v>
      </c>
      <c r="E168" s="80">
        <f>+IF(ISNUMBER(DATA!H78),DATA!H78,"n/a")</f>
        <v>225193.68</v>
      </c>
      <c r="F168" s="77">
        <f>+IF(ISNUMBER(DATA!I78),DATA!I78,"n/a")</f>
        <v>0.136814692136944</v>
      </c>
      <c r="G168" s="80">
        <f>+IF(ISNUMBER(DATA!R78),DATA!R78,"n/a")</f>
        <v>718198.53</v>
      </c>
      <c r="H168" s="77">
        <f>+IF(ISNUMBER(DATA!S78),DATA!S78,"n/a")</f>
        <v>5.3388190006977899E-2</v>
      </c>
      <c r="I168" s="80">
        <f>+IF(ISNUMBER(DATA!AB78),DATA!AB78,"n/a")</f>
        <v>1405317.72</v>
      </c>
      <c r="J168" s="77">
        <f>+IF(ISNUMBER(DATA!AC78),DATA!AC78,"n/a")</f>
        <v>5.3550692452136797E-2</v>
      </c>
      <c r="K168" s="80">
        <f>+IF(ISNUMBER(DATA!AL78),DATA!AL78,"n/a")</f>
        <v>2727544.99</v>
      </c>
      <c r="L168" s="77">
        <f>+IF(ISNUMBER(DATA!AM78),DATA!AM78,"n/a")</f>
        <v>4.7700782022462397E-2</v>
      </c>
      <c r="R168" s="66"/>
      <c r="S168" s="66"/>
      <c r="T168" s="66"/>
      <c r="U168" s="66"/>
      <c r="V168" s="66"/>
      <c r="W168" s="66"/>
      <c r="X168" s="66"/>
      <c r="Y168" s="66"/>
    </row>
    <row r="169" spans="1:25" x14ac:dyDescent="0.2">
      <c r="A169" s="75" t="s">
        <v>19</v>
      </c>
      <c r="B169" s="75" t="s">
        <v>21</v>
      </c>
      <c r="C169" s="66" t="s">
        <v>9</v>
      </c>
      <c r="D169" s="66" t="s">
        <v>280</v>
      </c>
      <c r="E169" s="80">
        <f>+IF(ISNUMBER(DATA!H79),DATA!H79,"n/a")</f>
        <v>126885.68</v>
      </c>
      <c r="F169" s="77">
        <f>+IF(ISNUMBER(DATA!I79),DATA!I79,"n/a")</f>
        <v>-3.3522881395271499E-4</v>
      </c>
      <c r="G169" s="80">
        <f>+IF(ISNUMBER(DATA!R79),DATA!R79,"n/a")</f>
        <v>434432.29</v>
      </c>
      <c r="H169" s="77">
        <f>+IF(ISNUMBER(DATA!S79),DATA!S79,"n/a")</f>
        <v>5.6273145743213501E-2</v>
      </c>
      <c r="I169" s="80">
        <f>+IF(ISNUMBER(DATA!AB79),DATA!AB79,"n/a")</f>
        <v>938328.78</v>
      </c>
      <c r="J169" s="77">
        <f>+IF(ISNUMBER(DATA!AC79),DATA!AC79,"n/a")</f>
        <v>5.4827292139493701E-2</v>
      </c>
      <c r="K169" s="80">
        <f>+IF(ISNUMBER(DATA!AL79),DATA!AL79,"n/a")</f>
        <v>1790925.6</v>
      </c>
      <c r="L169" s="77">
        <f>+IF(ISNUMBER(DATA!AM79),DATA!AM79,"n/a")</f>
        <v>-6.9373492333392002E-3</v>
      </c>
      <c r="R169" s="66"/>
      <c r="S169" s="66"/>
      <c r="T169" s="66"/>
      <c r="U169" s="66"/>
      <c r="V169" s="66"/>
      <c r="W169" s="66"/>
      <c r="X169" s="66"/>
      <c r="Y169" s="66"/>
    </row>
    <row r="170" spans="1:25" x14ac:dyDescent="0.2">
      <c r="A170" s="75" t="s">
        <v>19</v>
      </c>
      <c r="B170" s="75" t="s">
        <v>21</v>
      </c>
      <c r="C170" s="66" t="s">
        <v>9</v>
      </c>
      <c r="D170" s="66" t="s">
        <v>281</v>
      </c>
      <c r="E170" s="80">
        <f>+IF(ISNUMBER(DATA!H80),DATA!H80,"n/a")</f>
        <v>145803.32</v>
      </c>
      <c r="F170" s="77">
        <f>+IF(ISNUMBER(DATA!I80),DATA!I80,"n/a")</f>
        <v>3.58315078699988E-3</v>
      </c>
      <c r="G170" s="80">
        <f>+IF(ISNUMBER(DATA!R80),DATA!R80,"n/a")</f>
        <v>483697.42</v>
      </c>
      <c r="H170" s="77">
        <f>+IF(ISNUMBER(DATA!S80),DATA!S80,"n/a")</f>
        <v>-9.2955486430491892E-3</v>
      </c>
      <c r="I170" s="80">
        <f>+IF(ISNUMBER(DATA!AB80),DATA!AB80,"n/a")</f>
        <v>961971.61</v>
      </c>
      <c r="J170" s="77">
        <f>+IF(ISNUMBER(DATA!AC80),DATA!AC80,"n/a")</f>
        <v>-2.1384223811732098E-3</v>
      </c>
      <c r="K170" s="80">
        <f>+IF(ISNUMBER(DATA!AL80),DATA!AL80,"n/a")</f>
        <v>1879093.77</v>
      </c>
      <c r="L170" s="77">
        <f>+IF(ISNUMBER(DATA!AM80),DATA!AM80,"n/a")</f>
        <v>-1.2975255684037301E-2</v>
      </c>
      <c r="R170" s="66"/>
      <c r="S170" s="66"/>
      <c r="T170" s="66"/>
      <c r="U170" s="66"/>
      <c r="V170" s="66"/>
      <c r="W170" s="66"/>
      <c r="X170" s="66"/>
      <c r="Y170" s="66"/>
    </row>
    <row r="171" spans="1:25" x14ac:dyDescent="0.2">
      <c r="A171" s="75" t="s">
        <v>19</v>
      </c>
      <c r="B171" s="75" t="s">
        <v>21</v>
      </c>
      <c r="C171" s="66" t="s">
        <v>9</v>
      </c>
      <c r="D171" s="66" t="s">
        <v>282</v>
      </c>
      <c r="E171" s="80">
        <f>+IF(ISNUMBER(DATA!H81),DATA!H81,"n/a")</f>
        <v>350750.75</v>
      </c>
      <c r="F171" s="77">
        <f>+IF(ISNUMBER(DATA!I81),DATA!I81,"n/a")</f>
        <v>-1.3412442812852299E-2</v>
      </c>
      <c r="G171" s="80">
        <f>+IF(ISNUMBER(DATA!R81),DATA!R81,"n/a")</f>
        <v>1153005.79</v>
      </c>
      <c r="H171" s="77">
        <f>+IF(ISNUMBER(DATA!S81),DATA!S81,"n/a")</f>
        <v>-8.9767262490130801E-3</v>
      </c>
      <c r="I171" s="80">
        <f>+IF(ISNUMBER(DATA!AB81),DATA!AB81,"n/a")</f>
        <v>2275239.7200000002</v>
      </c>
      <c r="J171" s="77">
        <f>+IF(ISNUMBER(DATA!AC81),DATA!AC81,"n/a")</f>
        <v>-1.5440032681310299E-3</v>
      </c>
      <c r="K171" s="80">
        <f>+IF(ISNUMBER(DATA!AL81),DATA!AL81,"n/a")</f>
        <v>4432413.0599999996</v>
      </c>
      <c r="L171" s="77">
        <f>+IF(ISNUMBER(DATA!AM81),DATA!AM81,"n/a")</f>
        <v>-4.6857350614123603E-3</v>
      </c>
      <c r="R171" s="66"/>
      <c r="S171" s="66"/>
      <c r="T171" s="66"/>
      <c r="U171" s="66"/>
      <c r="V171" s="66"/>
      <c r="W171" s="66"/>
      <c r="X171" s="66"/>
      <c r="Y171" s="66"/>
    </row>
    <row r="172" spans="1:25" x14ac:dyDescent="0.2">
      <c r="A172" s="75" t="s">
        <v>19</v>
      </c>
      <c r="B172" s="75" t="s">
        <v>21</v>
      </c>
      <c r="C172" s="66" t="s">
        <v>9</v>
      </c>
      <c r="D172" s="66" t="s">
        <v>283</v>
      </c>
      <c r="E172" s="80">
        <f>+IF(ISNUMBER(DATA!H82),DATA!H82,"n/a")</f>
        <v>343631.01</v>
      </c>
      <c r="F172" s="77">
        <f>+IF(ISNUMBER(DATA!I82),DATA!I82,"n/a")</f>
        <v>-8.2051495483584404E-3</v>
      </c>
      <c r="G172" s="80">
        <f>+IF(ISNUMBER(DATA!R82),DATA!R82,"n/a")</f>
        <v>1102728.3899999999</v>
      </c>
      <c r="H172" s="77">
        <f>+IF(ISNUMBER(DATA!S82),DATA!S82,"n/a")</f>
        <v>-8.5272107093639898E-3</v>
      </c>
      <c r="I172" s="80">
        <f>+IF(ISNUMBER(DATA!AB82),DATA!AB82,"n/a")</f>
        <v>2220289.48</v>
      </c>
      <c r="J172" s="77">
        <f>+IF(ISNUMBER(DATA!AC82),DATA!AC82,"n/a")</f>
        <v>1.7677044849688801E-3</v>
      </c>
      <c r="K172" s="80">
        <f>+IF(ISNUMBER(DATA!AL82),DATA!AL82,"n/a")</f>
        <v>4309042.3099999996</v>
      </c>
      <c r="L172" s="77">
        <f>+IF(ISNUMBER(DATA!AM82),DATA!AM82,"n/a")</f>
        <v>1.8687057285795099E-2</v>
      </c>
      <c r="R172" s="66"/>
      <c r="S172" s="66"/>
      <c r="T172" s="66"/>
      <c r="U172" s="66"/>
      <c r="V172" s="66"/>
      <c r="W172" s="66"/>
      <c r="X172" s="66"/>
      <c r="Y172" s="66"/>
    </row>
    <row r="173" spans="1:25" x14ac:dyDescent="0.2">
      <c r="A173" s="75" t="s">
        <v>19</v>
      </c>
      <c r="B173" s="75" t="s">
        <v>21</v>
      </c>
      <c r="C173" s="66" t="s">
        <v>9</v>
      </c>
      <c r="D173" s="66" t="s">
        <v>284</v>
      </c>
      <c r="E173" s="80">
        <f>+IF(ISNUMBER(DATA!H83),DATA!H83,"n/a")</f>
        <v>348783.61</v>
      </c>
      <c r="F173" s="77">
        <f>+IF(ISNUMBER(DATA!I83),DATA!I83,"n/a")</f>
        <v>9.3295632505005999E-2</v>
      </c>
      <c r="G173" s="80">
        <f>+IF(ISNUMBER(DATA!R83),DATA!R83,"n/a")</f>
        <v>1147532.68</v>
      </c>
      <c r="H173" s="77">
        <f>+IF(ISNUMBER(DATA!S83),DATA!S83,"n/a")</f>
        <v>6.19337278203759E-2</v>
      </c>
      <c r="I173" s="80">
        <f>+IF(ISNUMBER(DATA!AB83),DATA!AB83,"n/a")</f>
        <v>2243479.77</v>
      </c>
      <c r="J173" s="77">
        <f>+IF(ISNUMBER(DATA!AC83),DATA!AC83,"n/a")</f>
        <v>5.1063786167162499E-2</v>
      </c>
      <c r="K173" s="80">
        <f>+IF(ISNUMBER(DATA!AL83),DATA!AL83,"n/a")</f>
        <v>4315638.07</v>
      </c>
      <c r="L173" s="77">
        <f>+IF(ISNUMBER(DATA!AM83),DATA!AM83,"n/a")</f>
        <v>2.7618381445701799E-2</v>
      </c>
      <c r="R173" s="66"/>
      <c r="S173" s="66"/>
      <c r="T173" s="66"/>
      <c r="U173" s="66"/>
      <c r="V173" s="66"/>
      <c r="W173" s="66"/>
      <c r="X173" s="66"/>
      <c r="Y173" s="66"/>
    </row>
    <row r="174" spans="1:25" x14ac:dyDescent="0.2">
      <c r="A174" s="75" t="s">
        <v>19</v>
      </c>
      <c r="B174" s="75" t="s">
        <v>21</v>
      </c>
      <c r="C174" s="66" t="s">
        <v>9</v>
      </c>
      <c r="D174" s="66" t="s">
        <v>285</v>
      </c>
      <c r="E174" s="80">
        <f>+IF(ISNUMBER(DATA!H84),DATA!H84,"n/a")</f>
        <v>185493.67</v>
      </c>
      <c r="F174" s="77">
        <f>+IF(ISNUMBER(DATA!I84),DATA!I84,"n/a")</f>
        <v>0.11453951694148901</v>
      </c>
      <c r="G174" s="80">
        <f>+IF(ISNUMBER(DATA!R84),DATA!R84,"n/a")</f>
        <v>609639.23</v>
      </c>
      <c r="H174" s="77">
        <f>+IF(ISNUMBER(DATA!S84),DATA!S84,"n/a")</f>
        <v>3.9224306478756202E-2</v>
      </c>
      <c r="I174" s="80">
        <f>+IF(ISNUMBER(DATA!AB84),DATA!AB84,"n/a")</f>
        <v>1193726.32</v>
      </c>
      <c r="J174" s="77">
        <f>+IF(ISNUMBER(DATA!AC84),DATA!AC84,"n/a")</f>
        <v>3.9708779262569001E-2</v>
      </c>
      <c r="K174" s="80">
        <f>+IF(ISNUMBER(DATA!AL84),DATA!AL84,"n/a")</f>
        <v>2340796.7400000002</v>
      </c>
      <c r="L174" s="77">
        <f>+IF(ISNUMBER(DATA!AM84),DATA!AM84,"n/a")</f>
        <v>2.6022577700344399E-2</v>
      </c>
      <c r="R174" s="66"/>
      <c r="S174" s="66"/>
      <c r="T174" s="66"/>
      <c r="U174" s="66"/>
      <c r="V174" s="66"/>
      <c r="W174" s="66"/>
      <c r="X174" s="66"/>
      <c r="Y174" s="66"/>
    </row>
    <row r="175" spans="1:25" x14ac:dyDescent="0.2">
      <c r="A175" s="75" t="s">
        <v>19</v>
      </c>
      <c r="B175" s="75" t="s">
        <v>21</v>
      </c>
      <c r="C175" s="66" t="s">
        <v>9</v>
      </c>
      <c r="D175" s="66" t="s">
        <v>286</v>
      </c>
      <c r="E175" s="80">
        <f>+IF(ISNUMBER(DATA!H85),DATA!H85,"n/a")</f>
        <v>292988.37</v>
      </c>
      <c r="F175" s="77">
        <f>+IF(ISNUMBER(DATA!I85),DATA!I85,"n/a")</f>
        <v>5.4275880909450999E-2</v>
      </c>
      <c r="G175" s="80">
        <f>+IF(ISNUMBER(DATA!R85),DATA!R85,"n/a")</f>
        <v>979431.57</v>
      </c>
      <c r="H175" s="77">
        <f>+IF(ISNUMBER(DATA!S85),DATA!S85,"n/a")</f>
        <v>3.8499059904481998E-2</v>
      </c>
      <c r="I175" s="80">
        <f>+IF(ISNUMBER(DATA!AB85),DATA!AB85,"n/a")</f>
        <v>1982697.15</v>
      </c>
      <c r="J175" s="77">
        <f>+IF(ISNUMBER(DATA!AC85),DATA!AC85,"n/a")</f>
        <v>2.2062962127886599E-2</v>
      </c>
      <c r="K175" s="80">
        <f>+IF(ISNUMBER(DATA!AL85),DATA!AL85,"n/a")</f>
        <v>3730224.24</v>
      </c>
      <c r="L175" s="77">
        <f>+IF(ISNUMBER(DATA!AM85),DATA!AM85,"n/a")</f>
        <v>1.0208567607628E-2</v>
      </c>
      <c r="R175" s="66"/>
      <c r="S175" s="66"/>
      <c r="T175" s="66"/>
      <c r="U175" s="66"/>
      <c r="V175" s="66"/>
      <c r="W175" s="66"/>
      <c r="X175" s="66"/>
      <c r="Y175" s="66"/>
    </row>
    <row r="176" spans="1:25" x14ac:dyDescent="0.2">
      <c r="A176" s="75" t="s">
        <v>19</v>
      </c>
      <c r="B176" s="75" t="s">
        <v>21</v>
      </c>
      <c r="C176" s="66" t="s">
        <v>9</v>
      </c>
      <c r="D176" s="66" t="s">
        <v>287</v>
      </c>
      <c r="E176" s="80">
        <f>+IF(ISNUMBER(DATA!H86),DATA!H86,"n/a")</f>
        <v>326472.33</v>
      </c>
      <c r="F176" s="77">
        <f>+IF(ISNUMBER(DATA!I86),DATA!I86,"n/a")</f>
        <v>7.3328942244448199E-3</v>
      </c>
      <c r="G176" s="80">
        <f>+IF(ISNUMBER(DATA!R86),DATA!R86,"n/a")</f>
        <v>1118342.58</v>
      </c>
      <c r="H176" s="77">
        <f>+IF(ISNUMBER(DATA!S86),DATA!S86,"n/a")</f>
        <v>6.7505339017785507E-2</v>
      </c>
      <c r="I176" s="80">
        <f>+IF(ISNUMBER(DATA!AB86),DATA!AB86,"n/a")</f>
        <v>2317023.7799999998</v>
      </c>
      <c r="J176" s="77">
        <f>+IF(ISNUMBER(DATA!AC86),DATA!AC86,"n/a")</f>
        <v>4.5311166383358303E-2</v>
      </c>
      <c r="K176" s="80">
        <f>+IF(ISNUMBER(DATA!AL86),DATA!AL86,"n/a")</f>
        <v>4172521.57</v>
      </c>
      <c r="L176" s="77">
        <f>+IF(ISNUMBER(DATA!AM86),DATA!AM86,"n/a")</f>
        <v>2.14018854817319E-2</v>
      </c>
      <c r="R176" s="66"/>
      <c r="S176" s="66"/>
      <c r="T176" s="66"/>
      <c r="U176" s="66"/>
      <c r="V176" s="66"/>
      <c r="W176" s="66"/>
      <c r="X176" s="66"/>
      <c r="Y176" s="66"/>
    </row>
    <row r="177" spans="1:25" x14ac:dyDescent="0.2">
      <c r="A177" s="75" t="s">
        <v>19</v>
      </c>
      <c r="B177" s="75" t="s">
        <v>21</v>
      </c>
      <c r="C177" s="66" t="s">
        <v>9</v>
      </c>
      <c r="D177" s="66" t="s">
        <v>288</v>
      </c>
      <c r="E177" s="80">
        <f>+IF(ISNUMBER(DATA!H87),DATA!H87,"n/a")</f>
        <v>320429.77</v>
      </c>
      <c r="F177" s="77">
        <f>+IF(ISNUMBER(DATA!I87),DATA!I87,"n/a")</f>
        <v>4.0813238771914097E-2</v>
      </c>
      <c r="G177" s="80">
        <f>+IF(ISNUMBER(DATA!R87),DATA!R87,"n/a")</f>
        <v>1014929.04</v>
      </c>
      <c r="H177" s="77">
        <f>+IF(ISNUMBER(DATA!S87),DATA!S87,"n/a")</f>
        <v>2.3073699025733099E-2</v>
      </c>
      <c r="I177" s="80">
        <f>+IF(ISNUMBER(DATA!AB87),DATA!AB87,"n/a")</f>
        <v>1948057.68</v>
      </c>
      <c r="J177" s="77">
        <f>+IF(ISNUMBER(DATA!AC87),DATA!AC87,"n/a")</f>
        <v>1.40386052430657E-2</v>
      </c>
      <c r="K177" s="80">
        <f>+IF(ISNUMBER(DATA!AL87),DATA!AL87,"n/a")</f>
        <v>3767614.48</v>
      </c>
      <c r="L177" s="77">
        <f>+IF(ISNUMBER(DATA!AM87),DATA!AM87,"n/a")</f>
        <v>3.7723054807657498E-3</v>
      </c>
      <c r="R177" s="66"/>
      <c r="S177" s="66"/>
      <c r="T177" s="66"/>
      <c r="U177" s="66"/>
      <c r="V177" s="66"/>
      <c r="W177" s="66"/>
      <c r="X177" s="66"/>
      <c r="Y177" s="66"/>
    </row>
    <row r="178" spans="1:25" x14ac:dyDescent="0.2">
      <c r="A178" s="75" t="s">
        <v>19</v>
      </c>
      <c r="B178" s="75" t="s">
        <v>21</v>
      </c>
      <c r="C178" s="66" t="s">
        <v>9</v>
      </c>
      <c r="D178" s="66" t="s">
        <v>289</v>
      </c>
      <c r="E178" s="80">
        <f>+IF(ISNUMBER(DATA!H88),DATA!H88,"n/a")</f>
        <v>149840.57</v>
      </c>
      <c r="F178" s="77">
        <f>+IF(ISNUMBER(DATA!I88),DATA!I88,"n/a")</f>
        <v>6.8827172074100398E-2</v>
      </c>
      <c r="G178" s="80">
        <f>+IF(ISNUMBER(DATA!R88),DATA!R88,"n/a")</f>
        <v>492443.46</v>
      </c>
      <c r="H178" s="77">
        <f>+IF(ISNUMBER(DATA!S88),DATA!S88,"n/a")</f>
        <v>3.3579143525216203E-2</v>
      </c>
      <c r="I178" s="80">
        <f>+IF(ISNUMBER(DATA!AB88),DATA!AB88,"n/a")</f>
        <v>953967.55</v>
      </c>
      <c r="J178" s="77">
        <f>+IF(ISNUMBER(DATA!AC88),DATA!AC88,"n/a")</f>
        <v>2.8372900266534599E-2</v>
      </c>
      <c r="K178" s="80">
        <f>+IF(ISNUMBER(DATA!AL88),DATA!AL88,"n/a")</f>
        <v>1866705.6</v>
      </c>
      <c r="L178" s="77">
        <f>+IF(ISNUMBER(DATA!AM88),DATA!AM88,"n/a")</f>
        <v>2.5194512047595301E-2</v>
      </c>
      <c r="R178" s="66"/>
      <c r="S178" s="66"/>
      <c r="T178" s="66"/>
      <c r="U178" s="66"/>
      <c r="V178" s="66"/>
      <c r="W178" s="66"/>
      <c r="X178" s="66"/>
      <c r="Y178" s="66"/>
    </row>
    <row r="179" spans="1:25" x14ac:dyDescent="0.2">
      <c r="A179" s="75" t="s">
        <v>19</v>
      </c>
      <c r="B179" s="75" t="s">
        <v>21</v>
      </c>
      <c r="C179" s="66" t="s">
        <v>9</v>
      </c>
      <c r="D179" s="66" t="s">
        <v>290</v>
      </c>
      <c r="E179" s="80">
        <f>+IF(ISNUMBER(DATA!H89),DATA!H89,"n/a")</f>
        <v>145433.89000000001</v>
      </c>
      <c r="F179" s="77">
        <f>+IF(ISNUMBER(DATA!I89),DATA!I89,"n/a")</f>
        <v>-2.20842013949645E-3</v>
      </c>
      <c r="G179" s="80">
        <f>+IF(ISNUMBER(DATA!R89),DATA!R89,"n/a")</f>
        <v>479904.08</v>
      </c>
      <c r="H179" s="77">
        <f>+IF(ISNUMBER(DATA!S89),DATA!S89,"n/a")</f>
        <v>3.7549822081287799E-3</v>
      </c>
      <c r="I179" s="80">
        <f>+IF(ISNUMBER(DATA!AB89),DATA!AB89,"n/a")</f>
        <v>932864.88</v>
      </c>
      <c r="J179" s="77">
        <f>+IF(ISNUMBER(DATA!AC89),DATA!AC89,"n/a")</f>
        <v>9.5246375435819493E-3</v>
      </c>
      <c r="K179" s="80">
        <f>+IF(ISNUMBER(DATA!AL89),DATA!AL89,"n/a")</f>
        <v>1776928.87</v>
      </c>
      <c r="L179" s="77">
        <f>+IF(ISNUMBER(DATA!AM89),DATA!AM89,"n/a")</f>
        <v>2.3632985245205899E-2</v>
      </c>
      <c r="R179" s="66"/>
      <c r="S179" s="66"/>
      <c r="T179" s="66"/>
      <c r="U179" s="66"/>
      <c r="V179" s="66"/>
      <c r="W179" s="66"/>
      <c r="X179" s="66"/>
      <c r="Y179" s="66"/>
    </row>
    <row r="180" spans="1:25" x14ac:dyDescent="0.2">
      <c r="A180" s="75" t="s">
        <v>19</v>
      </c>
      <c r="B180" s="75" t="s">
        <v>21</v>
      </c>
      <c r="C180" s="66" t="s">
        <v>9</v>
      </c>
      <c r="D180" s="66" t="s">
        <v>291</v>
      </c>
      <c r="E180" s="80">
        <f>+IF(ISNUMBER(DATA!H90),DATA!H90,"n/a")</f>
        <v>116512.86</v>
      </c>
      <c r="F180" s="77">
        <f>+IF(ISNUMBER(DATA!I90),DATA!I90,"n/a")</f>
        <v>-4.8575360070396E-2</v>
      </c>
      <c r="G180" s="80">
        <f>+IF(ISNUMBER(DATA!R90),DATA!R90,"n/a")</f>
        <v>397274.85</v>
      </c>
      <c r="H180" s="77">
        <f>+IF(ISNUMBER(DATA!S90),DATA!S90,"n/a")</f>
        <v>-2.4855701291902203E-4</v>
      </c>
      <c r="I180" s="80">
        <f>+IF(ISNUMBER(DATA!AB90),DATA!AB90,"n/a")</f>
        <v>812452.4</v>
      </c>
      <c r="J180" s="77">
        <f>+IF(ISNUMBER(DATA!AC90),DATA!AC90,"n/a")</f>
        <v>5.2390852805572402E-2</v>
      </c>
      <c r="K180" s="80">
        <f>+IF(ISNUMBER(DATA!AL90),DATA!AL90,"n/a")</f>
        <v>1561307.84</v>
      </c>
      <c r="L180" s="77">
        <f>+IF(ISNUMBER(DATA!AM90),DATA!AM90,"n/a")</f>
        <v>7.7924015071639194E-2</v>
      </c>
      <c r="R180" s="66"/>
      <c r="S180" s="66"/>
      <c r="T180" s="66"/>
      <c r="U180" s="66"/>
      <c r="V180" s="66"/>
      <c r="W180" s="66"/>
      <c r="X180" s="66"/>
      <c r="Y180" s="66"/>
    </row>
    <row r="181" spans="1:25" x14ac:dyDescent="0.2">
      <c r="A181" s="75" t="s">
        <v>19</v>
      </c>
      <c r="B181" s="75" t="s">
        <v>21</v>
      </c>
      <c r="C181" s="66" t="s">
        <v>9</v>
      </c>
      <c r="D181" s="66" t="s">
        <v>292</v>
      </c>
      <c r="E181" s="80">
        <f>+IF(ISNUMBER(DATA!H91),DATA!H91,"n/a")</f>
        <v>852148.04</v>
      </c>
      <c r="F181" s="77">
        <f>+IF(ISNUMBER(DATA!I91),DATA!I91,"n/a")</f>
        <v>6.8683036598317301E-2</v>
      </c>
      <c r="G181" s="80">
        <f>+IF(ISNUMBER(DATA!R91),DATA!R91,"n/a")</f>
        <v>2801583.45</v>
      </c>
      <c r="H181" s="77">
        <f>+IF(ISNUMBER(DATA!S91),DATA!S91,"n/a")</f>
        <v>5.9645736657408702E-2</v>
      </c>
      <c r="I181" s="80">
        <f>+IF(ISNUMBER(DATA!AB91),DATA!AB91,"n/a")</f>
        <v>5617070.3399999999</v>
      </c>
      <c r="J181" s="77">
        <f>+IF(ISNUMBER(DATA!AC91),DATA!AC91,"n/a")</f>
        <v>4.90560851809278E-2</v>
      </c>
      <c r="K181" s="80">
        <f>+IF(ISNUMBER(DATA!AL91),DATA!AL91,"n/a")</f>
        <v>10584340.880000001</v>
      </c>
      <c r="L181" s="77">
        <f>+IF(ISNUMBER(DATA!AM91),DATA!AM91,"n/a")</f>
        <v>5.1600894752391803E-2</v>
      </c>
      <c r="R181" s="66"/>
      <c r="S181" s="66"/>
      <c r="T181" s="66"/>
      <c r="U181" s="66"/>
      <c r="V181" s="66"/>
      <c r="W181" s="66"/>
      <c r="X181" s="66"/>
      <c r="Y181" s="66"/>
    </row>
    <row r="182" spans="1:25" x14ac:dyDescent="0.2">
      <c r="A182" s="75" t="s">
        <v>19</v>
      </c>
      <c r="B182" s="75" t="s">
        <v>21</v>
      </c>
      <c r="C182" s="66" t="s">
        <v>9</v>
      </c>
      <c r="D182" s="66" t="s">
        <v>293</v>
      </c>
      <c r="E182" s="80">
        <f>+IF(ISNUMBER(DATA!H92),DATA!H92,"n/a")</f>
        <v>76214.679999999993</v>
      </c>
      <c r="F182" s="77">
        <f>+IF(ISNUMBER(DATA!I92),DATA!I92,"n/a")</f>
        <v>8.0162526061696507E-2</v>
      </c>
      <c r="G182" s="80">
        <f>+IF(ISNUMBER(DATA!R92),DATA!R92,"n/a")</f>
        <v>252248.1</v>
      </c>
      <c r="H182" s="77">
        <f>+IF(ISNUMBER(DATA!S92),DATA!S92,"n/a")</f>
        <v>6.9603220647258698E-2</v>
      </c>
      <c r="I182" s="80">
        <f>+IF(ISNUMBER(DATA!AB92),DATA!AB92,"n/a")</f>
        <v>483496.44</v>
      </c>
      <c r="J182" s="77">
        <f>+IF(ISNUMBER(DATA!AC92),DATA!AC92,"n/a")</f>
        <v>6.7325229946262596E-2</v>
      </c>
      <c r="K182" s="80">
        <f>+IF(ISNUMBER(DATA!AL92),DATA!AL92,"n/a")</f>
        <v>938063.35999999999</v>
      </c>
      <c r="L182" s="77">
        <f>+IF(ISNUMBER(DATA!AM92),DATA!AM92,"n/a")</f>
        <v>5.8925864968008598E-2</v>
      </c>
      <c r="R182" s="66"/>
      <c r="S182" s="66"/>
      <c r="T182" s="66"/>
      <c r="U182" s="66"/>
      <c r="V182" s="66"/>
      <c r="W182" s="66"/>
      <c r="X182" s="66"/>
      <c r="Y182" s="66"/>
    </row>
    <row r="183" spans="1:25" x14ac:dyDescent="0.2">
      <c r="A183" s="75" t="s">
        <v>19</v>
      </c>
      <c r="B183" s="75" t="s">
        <v>21</v>
      </c>
      <c r="C183" s="66" t="s">
        <v>9</v>
      </c>
      <c r="D183" s="66" t="s">
        <v>294</v>
      </c>
      <c r="E183" s="80">
        <f>+IF(ISNUMBER(DATA!H93),DATA!H93,"n/a")</f>
        <v>430140.14</v>
      </c>
      <c r="F183" s="77">
        <f>+IF(ISNUMBER(DATA!I93),DATA!I93,"n/a")</f>
        <v>3.5040192194874399E-2</v>
      </c>
      <c r="G183" s="80">
        <f>+IF(ISNUMBER(DATA!R93),DATA!R93,"n/a")</f>
        <v>1398264.27</v>
      </c>
      <c r="H183" s="77">
        <f>+IF(ISNUMBER(DATA!S93),DATA!S93,"n/a")</f>
        <v>1.84727325965491E-2</v>
      </c>
      <c r="I183" s="80">
        <f>+IF(ISNUMBER(DATA!AB93),DATA!AB93,"n/a")</f>
        <v>2782584.67</v>
      </c>
      <c r="J183" s="77">
        <f>+IF(ISNUMBER(DATA!AC93),DATA!AC93,"n/a")</f>
        <v>2.87913462265539E-2</v>
      </c>
      <c r="K183" s="80">
        <f>+IF(ISNUMBER(DATA!AL93),DATA!AL93,"n/a")</f>
        <v>5232882.0599999996</v>
      </c>
      <c r="L183" s="77">
        <f>+IF(ISNUMBER(DATA!AM93),DATA!AM93,"n/a")</f>
        <v>4.7888703981770302E-2</v>
      </c>
      <c r="R183" s="66"/>
      <c r="S183" s="66"/>
      <c r="T183" s="66"/>
      <c r="U183" s="66"/>
      <c r="V183" s="66"/>
      <c r="W183" s="66"/>
      <c r="X183" s="66"/>
      <c r="Y183" s="66"/>
    </row>
    <row r="184" spans="1:25" x14ac:dyDescent="0.2">
      <c r="A184" s="75" t="s">
        <v>19</v>
      </c>
      <c r="B184" s="75" t="s">
        <v>21</v>
      </c>
      <c r="C184" s="66" t="s">
        <v>9</v>
      </c>
      <c r="D184" s="66" t="s">
        <v>295</v>
      </c>
      <c r="E184" s="80">
        <f>+IF(ISNUMBER(DATA!H94),DATA!H94,"n/a")</f>
        <v>240719.85</v>
      </c>
      <c r="F184" s="77">
        <f>+IF(ISNUMBER(DATA!I94),DATA!I94,"n/a")</f>
        <v>-7.0146971103848793E-2</v>
      </c>
      <c r="G184" s="80">
        <f>+IF(ISNUMBER(DATA!R94),DATA!R94,"n/a")</f>
        <v>845215.94</v>
      </c>
      <c r="H184" s="77">
        <f>+IF(ISNUMBER(DATA!S94),DATA!S94,"n/a")</f>
        <v>-3.6336475768811702E-2</v>
      </c>
      <c r="I184" s="80">
        <f>+IF(ISNUMBER(DATA!AB94),DATA!AB94,"n/a")</f>
        <v>1707650.08</v>
      </c>
      <c r="J184" s="77">
        <f>+IF(ISNUMBER(DATA!AC94),DATA!AC94,"n/a")</f>
        <v>-2.5348756213740199E-2</v>
      </c>
      <c r="K184" s="80">
        <f>+IF(ISNUMBER(DATA!AL94),DATA!AL94,"n/a")</f>
        <v>3306041.34</v>
      </c>
      <c r="L184" s="77">
        <f>+IF(ISNUMBER(DATA!AM94),DATA!AM94,"n/a")</f>
        <v>1.27486458676856E-2</v>
      </c>
      <c r="R184" s="66"/>
      <c r="S184" s="66"/>
      <c r="T184" s="66"/>
      <c r="U184" s="66"/>
      <c r="V184" s="66"/>
      <c r="W184" s="66"/>
      <c r="X184" s="66"/>
      <c r="Y184" s="66"/>
    </row>
    <row r="185" spans="1:25" x14ac:dyDescent="0.2">
      <c r="A185" s="75" t="s">
        <v>19</v>
      </c>
      <c r="B185" s="75" t="s">
        <v>21</v>
      </c>
      <c r="C185" s="66" t="s">
        <v>9</v>
      </c>
      <c r="D185" s="66" t="s">
        <v>296</v>
      </c>
      <c r="E185" s="80">
        <f>+IF(ISNUMBER(DATA!H95),DATA!H95,"n/a")</f>
        <v>266962.73</v>
      </c>
      <c r="F185" s="77">
        <f>+IF(ISNUMBER(DATA!I95),DATA!I95,"n/a")</f>
        <v>3.1908554417428701E-2</v>
      </c>
      <c r="G185" s="80">
        <f>+IF(ISNUMBER(DATA!R95),DATA!R95,"n/a")</f>
        <v>864650.01</v>
      </c>
      <c r="H185" s="77">
        <f>+IF(ISNUMBER(DATA!S95),DATA!S95,"n/a")</f>
        <v>-4.8039851155337598E-2</v>
      </c>
      <c r="I185" s="80">
        <f>+IF(ISNUMBER(DATA!AB95),DATA!AB95,"n/a")</f>
        <v>1810582.28</v>
      </c>
      <c r="J185" s="77">
        <f>+IF(ISNUMBER(DATA!AC95),DATA!AC95,"n/a")</f>
        <v>6.5565856421455401E-3</v>
      </c>
      <c r="K185" s="80">
        <f>+IF(ISNUMBER(DATA!AL95),DATA!AL95,"n/a")</f>
        <v>3400578.43</v>
      </c>
      <c r="L185" s="77">
        <f>+IF(ISNUMBER(DATA!AM95),DATA!AM95,"n/a")</f>
        <v>4.8075823971452701E-3</v>
      </c>
      <c r="R185" s="66"/>
      <c r="S185" s="66"/>
      <c r="T185" s="66"/>
      <c r="U185" s="66"/>
      <c r="V185" s="66"/>
      <c r="W185" s="66"/>
      <c r="X185" s="66"/>
      <c r="Y185" s="66"/>
    </row>
    <row r="186" spans="1:25" x14ac:dyDescent="0.2">
      <c r="A186" s="75" t="s">
        <v>19</v>
      </c>
      <c r="B186" s="75" t="s">
        <v>21</v>
      </c>
      <c r="C186" s="66" t="s">
        <v>9</v>
      </c>
      <c r="D186" s="66" t="s">
        <v>297</v>
      </c>
      <c r="E186" s="80">
        <f>+IF(ISNUMBER(DATA!H96),DATA!H96,"n/a")</f>
        <v>109876.01</v>
      </c>
      <c r="F186" s="77">
        <f>+IF(ISNUMBER(DATA!I96),DATA!I96,"n/a")</f>
        <v>5.8978309046690401E-2</v>
      </c>
      <c r="G186" s="80">
        <f>+IF(ISNUMBER(DATA!R96),DATA!R96,"n/a")</f>
        <v>355044.92</v>
      </c>
      <c r="H186" s="77">
        <f>+IF(ISNUMBER(DATA!S96),DATA!S96,"n/a")</f>
        <v>5.1409336583346697E-2</v>
      </c>
      <c r="I186" s="80">
        <f>+IF(ISNUMBER(DATA!AB96),DATA!AB96,"n/a")</f>
        <v>681729.71</v>
      </c>
      <c r="J186" s="77">
        <f>+IF(ISNUMBER(DATA!AC96),DATA!AC96,"n/a")</f>
        <v>5.3459886205948402E-2</v>
      </c>
      <c r="K186" s="80">
        <f>+IF(ISNUMBER(DATA!AL96),DATA!AL96,"n/a")</f>
        <v>1314065.33</v>
      </c>
      <c r="L186" s="77">
        <f>+IF(ISNUMBER(DATA!AM96),DATA!AM96,"n/a")</f>
        <v>5.2721197471873801E-2</v>
      </c>
      <c r="R186" s="66"/>
      <c r="S186" s="66"/>
      <c r="T186" s="66"/>
      <c r="U186" s="66"/>
      <c r="V186" s="66"/>
      <c r="W186" s="66"/>
      <c r="X186" s="66"/>
      <c r="Y186" s="66"/>
    </row>
    <row r="187" spans="1:25" x14ac:dyDescent="0.2">
      <c r="A187" s="75" t="s">
        <v>19</v>
      </c>
      <c r="B187" s="75" t="s">
        <v>21</v>
      </c>
      <c r="C187" s="66" t="s">
        <v>9</v>
      </c>
      <c r="D187" s="66" t="s">
        <v>298</v>
      </c>
      <c r="E187" s="80">
        <f>+IF(ISNUMBER(DATA!H97),DATA!H97,"n/a")</f>
        <v>245007.78</v>
      </c>
      <c r="F187" s="77">
        <f>+IF(ISNUMBER(DATA!I97),DATA!I97,"n/a")</f>
        <v>-1.8852176793539299E-2</v>
      </c>
      <c r="G187" s="80">
        <f>+IF(ISNUMBER(DATA!R97),DATA!R97,"n/a")</f>
        <v>715038.14</v>
      </c>
      <c r="H187" s="77">
        <f>+IF(ISNUMBER(DATA!S97),DATA!S97,"n/a")</f>
        <v>-4.2921746495674297E-2</v>
      </c>
      <c r="I187" s="80">
        <f>+IF(ISNUMBER(DATA!AB97),DATA!AB97,"n/a")</f>
        <v>1285557.17</v>
      </c>
      <c r="J187" s="77">
        <f>+IF(ISNUMBER(DATA!AC97),DATA!AC97,"n/a")</f>
        <v>-7.4594654782691901E-3</v>
      </c>
      <c r="K187" s="80">
        <f>+IF(ISNUMBER(DATA!AL97),DATA!AL97,"n/a")</f>
        <v>2538748.0299999998</v>
      </c>
      <c r="L187" s="77">
        <f>+IF(ISNUMBER(DATA!AM97),DATA!AM97,"n/a")</f>
        <v>2.93116103755727E-2</v>
      </c>
      <c r="R187" s="66"/>
      <c r="S187" s="66"/>
      <c r="T187" s="66"/>
      <c r="U187" s="66"/>
      <c r="V187" s="66"/>
      <c r="W187" s="66"/>
      <c r="X187" s="66"/>
      <c r="Y187" s="66"/>
    </row>
    <row r="188" spans="1:25" x14ac:dyDescent="0.2">
      <c r="A188" s="75" t="s">
        <v>19</v>
      </c>
      <c r="B188" s="75" t="s">
        <v>21</v>
      </c>
      <c r="C188" s="66" t="s">
        <v>9</v>
      </c>
      <c r="D188" s="66" t="s">
        <v>299</v>
      </c>
      <c r="E188" s="80">
        <f>+IF(ISNUMBER(DATA!H98),DATA!H98,"n/a")</f>
        <v>1309332.07</v>
      </c>
      <c r="F188" s="77">
        <f>+IF(ISNUMBER(DATA!I98),DATA!I98,"n/a")</f>
        <v>-8.9218690471860491E-3</v>
      </c>
      <c r="G188" s="80">
        <f>+IF(ISNUMBER(DATA!R98),DATA!R98,"n/a")</f>
        <v>3995972.78</v>
      </c>
      <c r="H188" s="77">
        <f>+IF(ISNUMBER(DATA!S98),DATA!S98,"n/a")</f>
        <v>-9.9972599579859697E-3</v>
      </c>
      <c r="I188" s="80">
        <f>+IF(ISNUMBER(DATA!AB98),DATA!AB98,"n/a")</f>
        <v>8801898.1400000006</v>
      </c>
      <c r="J188" s="77">
        <f>+IF(ISNUMBER(DATA!AC98),DATA!AC98,"n/a")</f>
        <v>3.8878846631241901E-2</v>
      </c>
      <c r="K188" s="80">
        <f>+IF(ISNUMBER(DATA!AL98),DATA!AL98,"n/a")</f>
        <v>15955385.560000001</v>
      </c>
      <c r="L188" s="77">
        <f>+IF(ISNUMBER(DATA!AM98),DATA!AM98,"n/a")</f>
        <v>7.4730991431621901E-2</v>
      </c>
      <c r="R188" s="66"/>
      <c r="S188" s="66"/>
      <c r="T188" s="66"/>
      <c r="U188" s="66"/>
      <c r="V188" s="66"/>
      <c r="W188" s="66"/>
      <c r="X188" s="66"/>
      <c r="Y188" s="66"/>
    </row>
    <row r="189" spans="1:25" x14ac:dyDescent="0.2">
      <c r="A189" s="75" t="s">
        <v>19</v>
      </c>
      <c r="B189" s="75" t="s">
        <v>21</v>
      </c>
      <c r="C189" s="66" t="s">
        <v>9</v>
      </c>
      <c r="D189" s="66" t="s">
        <v>300</v>
      </c>
      <c r="E189" s="80">
        <f>+IF(ISNUMBER(DATA!H99),DATA!H99,"n/a")</f>
        <v>516666.12</v>
      </c>
      <c r="F189" s="77">
        <f>+IF(ISNUMBER(DATA!I99),DATA!I99,"n/a")</f>
        <v>9.5620268187768004E-2</v>
      </c>
      <c r="G189" s="80">
        <f>+IF(ISNUMBER(DATA!R99),DATA!R99,"n/a")</f>
        <v>1666507.81</v>
      </c>
      <c r="H189" s="77">
        <f>+IF(ISNUMBER(DATA!S99),DATA!S99,"n/a")</f>
        <v>3.3314114132242598E-2</v>
      </c>
      <c r="I189" s="80">
        <f>+IF(ISNUMBER(DATA!AB99),DATA!AB99,"n/a")</f>
        <v>3344049.55</v>
      </c>
      <c r="J189" s="77">
        <f>+IF(ISNUMBER(DATA!AC99),DATA!AC99,"n/a")</f>
        <v>4.78617059882121E-2</v>
      </c>
      <c r="K189" s="80">
        <f>+IF(ISNUMBER(DATA!AL99),DATA!AL99,"n/a")</f>
        <v>6323287.3799999999</v>
      </c>
      <c r="L189" s="77">
        <f>+IF(ISNUMBER(DATA!AM99),DATA!AM99,"n/a")</f>
        <v>4.6308253149963001E-2</v>
      </c>
      <c r="R189" s="66"/>
      <c r="S189" s="66"/>
      <c r="T189" s="66"/>
      <c r="U189" s="66"/>
      <c r="V189" s="66"/>
      <c r="W189" s="66"/>
      <c r="X189" s="66"/>
      <c r="Y189" s="66"/>
    </row>
    <row r="190" spans="1:25" x14ac:dyDescent="0.2">
      <c r="A190" s="75" t="s">
        <v>19</v>
      </c>
      <c r="B190" s="75" t="s">
        <v>21</v>
      </c>
      <c r="C190" s="66" t="s">
        <v>9</v>
      </c>
      <c r="D190" s="66" t="s">
        <v>301</v>
      </c>
      <c r="E190" s="80">
        <f>+IF(ISNUMBER(DATA!H100),DATA!H100,"n/a")</f>
        <v>75878.990000000005</v>
      </c>
      <c r="F190" s="77">
        <f>+IF(ISNUMBER(DATA!I100),DATA!I100,"n/a")</f>
        <v>0.10924611630778699</v>
      </c>
      <c r="G190" s="80">
        <f>+IF(ISNUMBER(DATA!R100),DATA!R100,"n/a")</f>
        <v>243715.41</v>
      </c>
      <c r="H190" s="77">
        <f>+IF(ISNUMBER(DATA!S100),DATA!S100,"n/a")</f>
        <v>0.143983867890187</v>
      </c>
      <c r="I190" s="80">
        <f>+IF(ISNUMBER(DATA!AB100),DATA!AB100,"n/a")</f>
        <v>472380.89</v>
      </c>
      <c r="J190" s="77">
        <f>+IF(ISNUMBER(DATA!AC100),DATA!AC100,"n/a")</f>
        <v>0.122855992789851</v>
      </c>
      <c r="K190" s="80">
        <f>+IF(ISNUMBER(DATA!AL100),DATA!AL100,"n/a")</f>
        <v>903250.76</v>
      </c>
      <c r="L190" s="77">
        <f>+IF(ISNUMBER(DATA!AM100),DATA!AM100,"n/a")</f>
        <v>8.97999073553222E-2</v>
      </c>
      <c r="R190" s="66"/>
      <c r="S190" s="66"/>
      <c r="T190" s="66"/>
      <c r="U190" s="66"/>
      <c r="V190" s="66"/>
      <c r="W190" s="66"/>
      <c r="X190" s="66"/>
      <c r="Y190" s="66"/>
    </row>
    <row r="191" spans="1:25" x14ac:dyDescent="0.2">
      <c r="A191" s="75" t="s">
        <v>19</v>
      </c>
      <c r="B191" s="75" t="s">
        <v>21</v>
      </c>
      <c r="C191" s="66" t="s">
        <v>9</v>
      </c>
      <c r="D191" s="66" t="s">
        <v>302</v>
      </c>
      <c r="E191" s="80">
        <f>+IF(ISNUMBER(DATA!H101),DATA!H101,"n/a")</f>
        <v>271263.52</v>
      </c>
      <c r="F191" s="77">
        <f>+IF(ISNUMBER(DATA!I101),DATA!I101,"n/a")</f>
        <v>-1.3687875568482799E-2</v>
      </c>
      <c r="G191" s="80">
        <f>+IF(ISNUMBER(DATA!R101),DATA!R101,"n/a")</f>
        <v>896857.91</v>
      </c>
      <c r="H191" s="77">
        <f>+IF(ISNUMBER(DATA!S101),DATA!S101,"n/a")</f>
        <v>-9.4651269305928206E-3</v>
      </c>
      <c r="I191" s="80">
        <f>+IF(ISNUMBER(DATA!AB101),DATA!AB101,"n/a")</f>
        <v>1773231.86</v>
      </c>
      <c r="J191" s="77">
        <f>+IF(ISNUMBER(DATA!AC101),DATA!AC101,"n/a")</f>
        <v>-1.7896421492549499E-3</v>
      </c>
      <c r="K191" s="80">
        <f>+IF(ISNUMBER(DATA!AL101),DATA!AL101,"n/a")</f>
        <v>3365584.29</v>
      </c>
      <c r="L191" s="77">
        <f>+IF(ISNUMBER(DATA!AM101),DATA!AM101,"n/a")</f>
        <v>1.71827189992209E-2</v>
      </c>
      <c r="R191" s="66"/>
      <c r="S191" s="66"/>
      <c r="T191" s="66"/>
      <c r="U191" s="66"/>
      <c r="V191" s="66"/>
      <c r="W191" s="66"/>
      <c r="X191" s="66"/>
      <c r="Y191" s="66"/>
    </row>
    <row r="192" spans="1:25" x14ac:dyDescent="0.2">
      <c r="A192" s="75" t="s">
        <v>19</v>
      </c>
      <c r="B192" s="75" t="s">
        <v>21</v>
      </c>
      <c r="C192" s="66" t="s">
        <v>9</v>
      </c>
      <c r="D192" s="66" t="s">
        <v>303</v>
      </c>
      <c r="E192" s="80">
        <f>+IF(ISNUMBER(DATA!H102),DATA!H102,"n/a")</f>
        <v>141247.88</v>
      </c>
      <c r="F192" s="77">
        <f>+IF(ISNUMBER(DATA!I102),DATA!I102,"n/a")</f>
        <v>3.5764134084520997E-2</v>
      </c>
      <c r="G192" s="80">
        <f>+IF(ISNUMBER(DATA!R102),DATA!R102,"n/a")</f>
        <v>457636.38</v>
      </c>
      <c r="H192" s="77">
        <f>+IF(ISNUMBER(DATA!S102),DATA!S102,"n/a")</f>
        <v>1.1819638826349701E-2</v>
      </c>
      <c r="I192" s="80">
        <f>+IF(ISNUMBER(DATA!AB102),DATA!AB102,"n/a")</f>
        <v>881551.07</v>
      </c>
      <c r="J192" s="77">
        <f>+IF(ISNUMBER(DATA!AC102),DATA!AC102,"n/a")</f>
        <v>7.6019525525823398E-5</v>
      </c>
      <c r="K192" s="80">
        <f>+IF(ISNUMBER(DATA!AL102),DATA!AL102,"n/a")</f>
        <v>1733489.52</v>
      </c>
      <c r="L192" s="77">
        <f>+IF(ISNUMBER(DATA!AM102),DATA!AM102,"n/a")</f>
        <v>9.8864490444044197E-3</v>
      </c>
      <c r="R192" s="66"/>
      <c r="S192" s="66"/>
      <c r="T192" s="66"/>
      <c r="U192" s="66"/>
      <c r="V192" s="66"/>
      <c r="W192" s="66"/>
      <c r="X192" s="66"/>
      <c r="Y192" s="66"/>
    </row>
    <row r="193" spans="1:25" x14ac:dyDescent="0.2">
      <c r="A193" s="75" t="s">
        <v>19</v>
      </c>
      <c r="B193" s="75" t="s">
        <v>21</v>
      </c>
      <c r="C193" s="66" t="s">
        <v>9</v>
      </c>
      <c r="D193" s="66" t="s">
        <v>304</v>
      </c>
      <c r="E193" s="80">
        <f>+IF(ISNUMBER(DATA!H103),DATA!H103,"n/a")</f>
        <v>489821.76</v>
      </c>
      <c r="F193" s="77">
        <f>+IF(ISNUMBER(DATA!I103),DATA!I103,"n/a")</f>
        <v>5.0801665127003799E-2</v>
      </c>
      <c r="G193" s="80">
        <f>+IF(ISNUMBER(DATA!R103),DATA!R103,"n/a")</f>
        <v>1687032.69</v>
      </c>
      <c r="H193" s="77">
        <f>+IF(ISNUMBER(DATA!S103),DATA!S103,"n/a")</f>
        <v>9.2471412497173805E-2</v>
      </c>
      <c r="I193" s="80">
        <f>+IF(ISNUMBER(DATA!AB103),DATA!AB103,"n/a")</f>
        <v>3325675.14</v>
      </c>
      <c r="J193" s="77">
        <f>+IF(ISNUMBER(DATA!AC103),DATA!AC103,"n/a")</f>
        <v>4.2039562242478602E-2</v>
      </c>
      <c r="K193" s="80">
        <f>+IF(ISNUMBER(DATA!AL103),DATA!AL103,"n/a")</f>
        <v>6117514.6500000004</v>
      </c>
      <c r="L193" s="77">
        <f>+IF(ISNUMBER(DATA!AM103),DATA!AM103,"n/a")</f>
        <v>4.6734681210226503E-2</v>
      </c>
      <c r="R193" s="66"/>
      <c r="S193" s="66"/>
      <c r="T193" s="66"/>
      <c r="U193" s="66"/>
      <c r="V193" s="66"/>
      <c r="W193" s="66"/>
      <c r="X193" s="66"/>
      <c r="Y193" s="66"/>
    </row>
    <row r="194" spans="1:25" x14ac:dyDescent="0.2">
      <c r="A194" s="75" t="s">
        <v>19</v>
      </c>
      <c r="B194" s="75" t="s">
        <v>21</v>
      </c>
      <c r="C194" s="66" t="s">
        <v>9</v>
      </c>
      <c r="D194" s="66" t="s">
        <v>305</v>
      </c>
      <c r="E194" s="80">
        <f>+IF(ISNUMBER(DATA!H104),DATA!H104,"n/a")</f>
        <v>340452.96</v>
      </c>
      <c r="F194" s="77">
        <f>+IF(ISNUMBER(DATA!I104),DATA!I104,"n/a")</f>
        <v>3.5687472808887798E-3</v>
      </c>
      <c r="G194" s="80">
        <f>+IF(ISNUMBER(DATA!R104),DATA!R104,"n/a")</f>
        <v>1143511.92</v>
      </c>
      <c r="H194" s="77">
        <f>+IF(ISNUMBER(DATA!S104),DATA!S104,"n/a")</f>
        <v>6.70542458289697E-3</v>
      </c>
      <c r="I194" s="80">
        <f>+IF(ISNUMBER(DATA!AB104),DATA!AB104,"n/a")</f>
        <v>2324902.63</v>
      </c>
      <c r="J194" s="77">
        <f>+IF(ISNUMBER(DATA!AC104),DATA!AC104,"n/a")</f>
        <v>2.72826957666698E-2</v>
      </c>
      <c r="K194" s="80">
        <f>+IF(ISNUMBER(DATA!AL104),DATA!AL104,"n/a")</f>
        <v>4308461.5</v>
      </c>
      <c r="L194" s="77">
        <f>+IF(ISNUMBER(DATA!AM104),DATA!AM104,"n/a")</f>
        <v>4.2789270549595498E-2</v>
      </c>
      <c r="R194" s="66"/>
      <c r="S194" s="66"/>
      <c r="T194" s="66"/>
      <c r="U194" s="66"/>
      <c r="V194" s="66"/>
      <c r="W194" s="66"/>
      <c r="X194" s="66"/>
      <c r="Y194" s="66"/>
    </row>
    <row r="195" spans="1:25" x14ac:dyDescent="0.2">
      <c r="A195" s="75" t="s">
        <v>19</v>
      </c>
      <c r="B195" s="75" t="s">
        <v>21</v>
      </c>
      <c r="C195" s="66" t="s">
        <v>9</v>
      </c>
      <c r="D195" s="66" t="s">
        <v>306</v>
      </c>
      <c r="E195" s="80">
        <f>+IF(ISNUMBER(DATA!H105),DATA!H105,"n/a")</f>
        <v>223413.66</v>
      </c>
      <c r="F195" s="77">
        <f>+IF(ISNUMBER(DATA!I105),DATA!I105,"n/a")</f>
        <v>-1.27633410977359E-2</v>
      </c>
      <c r="G195" s="80">
        <f>+IF(ISNUMBER(DATA!R105),DATA!R105,"n/a")</f>
        <v>776673.88</v>
      </c>
      <c r="H195" s="77">
        <f>+IF(ISNUMBER(DATA!S105),DATA!S105,"n/a")</f>
        <v>3.6951812949657901E-2</v>
      </c>
      <c r="I195" s="80">
        <f>+IF(ISNUMBER(DATA!AB105),DATA!AB105,"n/a")</f>
        <v>1661973.06</v>
      </c>
      <c r="J195" s="77">
        <f>+IF(ISNUMBER(DATA!AC105),DATA!AC105,"n/a")</f>
        <v>5.6750427046636603E-2</v>
      </c>
      <c r="K195" s="80">
        <f>+IF(ISNUMBER(DATA!AL105),DATA!AL105,"n/a")</f>
        <v>3131777.52</v>
      </c>
      <c r="L195" s="77">
        <f>+IF(ISNUMBER(DATA!AM105),DATA!AM105,"n/a")</f>
        <v>1.1008870615732301E-2</v>
      </c>
      <c r="R195" s="66"/>
      <c r="S195" s="66"/>
      <c r="T195" s="66"/>
      <c r="U195" s="66"/>
      <c r="V195" s="66"/>
      <c r="W195" s="66"/>
      <c r="X195" s="66"/>
      <c r="Y195" s="66"/>
    </row>
    <row r="196" spans="1:25" x14ac:dyDescent="0.2">
      <c r="A196" s="75" t="s">
        <v>19</v>
      </c>
      <c r="B196" s="75" t="s">
        <v>21</v>
      </c>
      <c r="C196" s="66" t="s">
        <v>9</v>
      </c>
      <c r="D196" s="66" t="s">
        <v>307</v>
      </c>
      <c r="E196" s="80">
        <f>+IF(ISNUMBER(DATA!H106),DATA!H106,"n/a")</f>
        <v>285174.43</v>
      </c>
      <c r="F196" s="77">
        <f>+IF(ISNUMBER(DATA!I106),DATA!I106,"n/a")</f>
        <v>2.7525080147476701E-2</v>
      </c>
      <c r="G196" s="80">
        <f>+IF(ISNUMBER(DATA!R106),DATA!R106,"n/a")</f>
        <v>920461.57</v>
      </c>
      <c r="H196" s="77">
        <f>+IF(ISNUMBER(DATA!S106),DATA!S106,"n/a")</f>
        <v>1.64264800124224E-2</v>
      </c>
      <c r="I196" s="80">
        <f>+IF(ISNUMBER(DATA!AB106),DATA!AB106,"n/a")</f>
        <v>1853250.4</v>
      </c>
      <c r="J196" s="77">
        <f>+IF(ISNUMBER(DATA!AC106),DATA!AC106,"n/a")</f>
        <v>1.1369509878735499E-2</v>
      </c>
      <c r="K196" s="80">
        <f>+IF(ISNUMBER(DATA!AL106),DATA!AL106,"n/a")</f>
        <v>3586254.39</v>
      </c>
      <c r="L196" s="77">
        <f>+IF(ISNUMBER(DATA!AM106),DATA!AM106,"n/a")</f>
        <v>4.4723189666837401E-2</v>
      </c>
      <c r="R196" s="66"/>
      <c r="S196" s="66"/>
      <c r="T196" s="66"/>
      <c r="U196" s="66"/>
      <c r="V196" s="66"/>
      <c r="W196" s="66"/>
      <c r="X196" s="66"/>
      <c r="Y196" s="66"/>
    </row>
    <row r="197" spans="1:25" x14ac:dyDescent="0.2">
      <c r="A197" s="75" t="s">
        <v>19</v>
      </c>
      <c r="B197" s="75" t="s">
        <v>21</v>
      </c>
      <c r="C197" s="66" t="s">
        <v>9</v>
      </c>
      <c r="D197" s="66" t="s">
        <v>308</v>
      </c>
      <c r="E197" s="80">
        <f>+IF(ISNUMBER(DATA!H107),DATA!H107,"n/a")</f>
        <v>216722.79</v>
      </c>
      <c r="F197" s="77">
        <f>+IF(ISNUMBER(DATA!I107),DATA!I107,"n/a")</f>
        <v>0.104454115598043</v>
      </c>
      <c r="G197" s="80">
        <f>+IF(ISNUMBER(DATA!R107),DATA!R107,"n/a")</f>
        <v>727566.16</v>
      </c>
      <c r="H197" s="77">
        <f>+IF(ISNUMBER(DATA!S107),DATA!S107,"n/a")</f>
        <v>8.1235407249999794E-2</v>
      </c>
      <c r="I197" s="80">
        <f>+IF(ISNUMBER(DATA!AB107),DATA!AB107,"n/a")</f>
        <v>1397666.09</v>
      </c>
      <c r="J197" s="77">
        <f>+IF(ISNUMBER(DATA!AC107),DATA!AC107,"n/a")</f>
        <v>6.0905305812785603E-2</v>
      </c>
      <c r="K197" s="80">
        <f>+IF(ISNUMBER(DATA!AL107),DATA!AL107,"n/a")</f>
        <v>2603936.7200000002</v>
      </c>
      <c r="L197" s="77">
        <f>+IF(ISNUMBER(DATA!AM107),DATA!AM107,"n/a")</f>
        <v>3.2579532485162502E-2</v>
      </c>
      <c r="R197" s="66"/>
      <c r="S197" s="66"/>
      <c r="T197" s="66"/>
      <c r="U197" s="66"/>
      <c r="V197" s="66"/>
      <c r="W197" s="66"/>
      <c r="X197" s="66"/>
      <c r="Y197" s="66"/>
    </row>
    <row r="198" spans="1:25" x14ac:dyDescent="0.2">
      <c r="A198" s="75" t="s">
        <v>19</v>
      </c>
      <c r="B198" s="75" t="s">
        <v>21</v>
      </c>
      <c r="C198" s="66" t="s">
        <v>9</v>
      </c>
      <c r="D198" s="66" t="s">
        <v>309</v>
      </c>
      <c r="E198" s="80">
        <f>+IF(ISNUMBER(DATA!H108),DATA!H108,"n/a")</f>
        <v>188591.34</v>
      </c>
      <c r="F198" s="77">
        <f>+IF(ISNUMBER(DATA!I108),DATA!I108,"n/a")</f>
        <v>5.5277775461829499E-2</v>
      </c>
      <c r="G198" s="80">
        <f>+IF(ISNUMBER(DATA!R108),DATA!R108,"n/a")</f>
        <v>638737.02</v>
      </c>
      <c r="H198" s="77">
        <f>+IF(ISNUMBER(DATA!S108),DATA!S108,"n/a")</f>
        <v>4.4485299889065397E-2</v>
      </c>
      <c r="I198" s="80">
        <f>+IF(ISNUMBER(DATA!AB108),DATA!AB108,"n/a")</f>
        <v>1245097.24</v>
      </c>
      <c r="J198" s="77">
        <f>+IF(ISNUMBER(DATA!AC108),DATA!AC108,"n/a")</f>
        <v>4.5403026261655197E-2</v>
      </c>
      <c r="K198" s="80">
        <f>+IF(ISNUMBER(DATA!AL108),DATA!AL108,"n/a")</f>
        <v>2354862.3199999998</v>
      </c>
      <c r="L198" s="77">
        <f>+IF(ISNUMBER(DATA!AM108),DATA!AM108,"n/a")</f>
        <v>3.12388886271593E-2</v>
      </c>
      <c r="R198" s="66"/>
      <c r="S198" s="66"/>
      <c r="T198" s="66"/>
      <c r="U198" s="66"/>
      <c r="V198" s="66"/>
      <c r="W198" s="66"/>
      <c r="X198" s="66"/>
      <c r="Y198" s="66"/>
    </row>
    <row r="199" spans="1:25" x14ac:dyDescent="0.2">
      <c r="A199" s="75" t="s">
        <v>19</v>
      </c>
      <c r="B199" s="75" t="s">
        <v>21</v>
      </c>
      <c r="C199" s="66" t="s">
        <v>9</v>
      </c>
      <c r="D199" s="66" t="s">
        <v>310</v>
      </c>
      <c r="E199" s="80">
        <f>+IF(ISNUMBER(DATA!H109),DATA!H109,"n/a")</f>
        <v>140481.35999999999</v>
      </c>
      <c r="F199" s="77">
        <f>+IF(ISNUMBER(DATA!I109),DATA!I109,"n/a")</f>
        <v>8.4441160411827601E-2</v>
      </c>
      <c r="G199" s="80">
        <f>+IF(ISNUMBER(DATA!R109),DATA!R109,"n/a")</f>
        <v>457951.46</v>
      </c>
      <c r="H199" s="77">
        <f>+IF(ISNUMBER(DATA!S109),DATA!S109,"n/a")</f>
        <v>5.3549305306135497E-2</v>
      </c>
      <c r="I199" s="80">
        <f>+IF(ISNUMBER(DATA!AB109),DATA!AB109,"n/a")</f>
        <v>860096.37</v>
      </c>
      <c r="J199" s="77">
        <f>+IF(ISNUMBER(DATA!AC109),DATA!AC109,"n/a")</f>
        <v>2.49453762345348E-2</v>
      </c>
      <c r="K199" s="80">
        <f>+IF(ISNUMBER(DATA!AL109),DATA!AL109,"n/a")</f>
        <v>1643851.05</v>
      </c>
      <c r="L199" s="77">
        <f>+IF(ISNUMBER(DATA!AM109),DATA!AM109,"n/a")</f>
        <v>1.05061156773378E-2</v>
      </c>
      <c r="R199" s="66"/>
      <c r="S199" s="66"/>
      <c r="T199" s="66"/>
      <c r="U199" s="66"/>
      <c r="V199" s="66"/>
      <c r="W199" s="66"/>
      <c r="X199" s="66"/>
      <c r="Y199" s="66"/>
    </row>
    <row r="200" spans="1:25" x14ac:dyDescent="0.2">
      <c r="A200" s="75" t="s">
        <v>19</v>
      </c>
      <c r="B200" s="75" t="s">
        <v>21</v>
      </c>
      <c r="C200" s="66" t="s">
        <v>9</v>
      </c>
      <c r="D200" s="66" t="s">
        <v>311</v>
      </c>
      <c r="E200" s="80">
        <f>+IF(ISNUMBER(DATA!H110),DATA!H110,"n/a")</f>
        <v>279730.65000000002</v>
      </c>
      <c r="F200" s="77">
        <f>+IF(ISNUMBER(DATA!I110),DATA!I110,"n/a")</f>
        <v>4.35455065839055E-3</v>
      </c>
      <c r="G200" s="80">
        <f>+IF(ISNUMBER(DATA!R110),DATA!R110,"n/a")</f>
        <v>917709.15</v>
      </c>
      <c r="H200" s="77">
        <f>+IF(ISNUMBER(DATA!S110),DATA!S110,"n/a")</f>
        <v>-2.9526794390185698E-2</v>
      </c>
      <c r="I200" s="80">
        <f>+IF(ISNUMBER(DATA!AB110),DATA!AB110,"n/a")</f>
        <v>1856894.31</v>
      </c>
      <c r="J200" s="77">
        <f>+IF(ISNUMBER(DATA!AC110),DATA!AC110,"n/a")</f>
        <v>-4.5906697774516197E-2</v>
      </c>
      <c r="K200" s="80">
        <f>+IF(ISNUMBER(DATA!AL110),DATA!AL110,"n/a")</f>
        <v>3539347.56</v>
      </c>
      <c r="L200" s="77">
        <f>+IF(ISNUMBER(DATA!AM110),DATA!AM110,"n/a")</f>
        <v>-3.1667139673206897E-2</v>
      </c>
      <c r="R200" s="66"/>
      <c r="S200" s="66"/>
      <c r="T200" s="66"/>
      <c r="U200" s="66"/>
      <c r="V200" s="66"/>
      <c r="W200" s="66"/>
      <c r="X200" s="66"/>
      <c r="Y200" s="66"/>
    </row>
    <row r="201" spans="1:25" x14ac:dyDescent="0.2">
      <c r="A201" s="75" t="s">
        <v>19</v>
      </c>
      <c r="B201" s="75" t="s">
        <v>21</v>
      </c>
      <c r="C201" s="66" t="s">
        <v>9</v>
      </c>
      <c r="D201" s="66" t="s">
        <v>312</v>
      </c>
      <c r="E201" s="80">
        <f>+IF(ISNUMBER(DATA!H111),DATA!H111,"n/a")</f>
        <v>134738.68</v>
      </c>
      <c r="F201" s="77">
        <f>+IF(ISNUMBER(DATA!I111),DATA!I111,"n/a")</f>
        <v>5.3257649794419402E-2</v>
      </c>
      <c r="G201" s="80">
        <f>+IF(ISNUMBER(DATA!R111),DATA!R111,"n/a")</f>
        <v>444861.74</v>
      </c>
      <c r="H201" s="77">
        <f>+IF(ISNUMBER(DATA!S111),DATA!S111,"n/a")</f>
        <v>5.5446677635968097E-2</v>
      </c>
      <c r="I201" s="80">
        <f>+IF(ISNUMBER(DATA!AB111),DATA!AB111,"n/a")</f>
        <v>889824.56</v>
      </c>
      <c r="J201" s="77">
        <f>+IF(ISNUMBER(DATA!AC111),DATA!AC111,"n/a")</f>
        <v>5.9003580114028398E-2</v>
      </c>
      <c r="K201" s="80">
        <f>+IF(ISNUMBER(DATA!AL111),DATA!AL111,"n/a")</f>
        <v>1696758.11</v>
      </c>
      <c r="L201" s="77">
        <f>+IF(ISNUMBER(DATA!AM111),DATA!AM111,"n/a")</f>
        <v>4.5979130265498103E-2</v>
      </c>
      <c r="R201" s="66"/>
      <c r="S201" s="66"/>
      <c r="T201" s="66"/>
      <c r="U201" s="66"/>
      <c r="V201" s="66"/>
      <c r="W201" s="66"/>
      <c r="X201" s="66"/>
      <c r="Y201" s="66"/>
    </row>
    <row r="202" spans="1:25" x14ac:dyDescent="0.2">
      <c r="A202" s="75" t="s">
        <v>19</v>
      </c>
      <c r="B202" s="75" t="s">
        <v>21</v>
      </c>
      <c r="C202" s="66" t="s">
        <v>9</v>
      </c>
      <c r="D202" s="66" t="s">
        <v>313</v>
      </c>
      <c r="E202" s="80">
        <f>+IF(ISNUMBER(DATA!H112),DATA!H112,"n/a")</f>
        <v>208757.7</v>
      </c>
      <c r="F202" s="77">
        <f>+IF(ISNUMBER(DATA!I112),DATA!I112,"n/a")</f>
        <v>8.17177427603753E-2</v>
      </c>
      <c r="G202" s="80">
        <f>+IF(ISNUMBER(DATA!R112),DATA!R112,"n/a")</f>
        <v>685373.86</v>
      </c>
      <c r="H202" s="77">
        <f>+IF(ISNUMBER(DATA!S112),DATA!S112,"n/a")</f>
        <v>5.3174429363290802E-2</v>
      </c>
      <c r="I202" s="80">
        <f>+IF(ISNUMBER(DATA!AB112),DATA!AB112,"n/a")</f>
        <v>1381119.58</v>
      </c>
      <c r="J202" s="77">
        <f>+IF(ISNUMBER(DATA!AC112),DATA!AC112,"n/a")</f>
        <v>4.8634071933242498E-2</v>
      </c>
      <c r="K202" s="80">
        <f>+IF(ISNUMBER(DATA!AL112),DATA!AL112,"n/a")</f>
        <v>2593905.88</v>
      </c>
      <c r="L202" s="77">
        <f>+IF(ISNUMBER(DATA!AM112),DATA!AM112,"n/a")</f>
        <v>4.0772527435984099E-2</v>
      </c>
      <c r="R202" s="66"/>
      <c r="S202" s="66"/>
      <c r="T202" s="66"/>
      <c r="U202" s="66"/>
      <c r="V202" s="66"/>
      <c r="W202" s="66"/>
      <c r="X202" s="66"/>
      <c r="Y202" s="66"/>
    </row>
    <row r="203" spans="1:25" x14ac:dyDescent="0.2">
      <c r="A203" s="75" t="s">
        <v>19</v>
      </c>
      <c r="B203" s="75" t="s">
        <v>21</v>
      </c>
      <c r="C203" s="66" t="s">
        <v>9</v>
      </c>
      <c r="D203" s="66" t="s">
        <v>314</v>
      </c>
      <c r="E203" s="80">
        <f>+IF(ISNUMBER(DATA!H113),DATA!H113,"n/a")</f>
        <v>491568.04</v>
      </c>
      <c r="F203" s="77">
        <f>+IF(ISNUMBER(DATA!I113),DATA!I113,"n/a")</f>
        <v>4.59577011121131E-2</v>
      </c>
      <c r="G203" s="80">
        <f>+IF(ISNUMBER(DATA!R113),DATA!R113,"n/a")</f>
        <v>1575363.35</v>
      </c>
      <c r="H203" s="77">
        <f>+IF(ISNUMBER(DATA!S113),DATA!S113,"n/a")</f>
        <v>8.3175846984396302E-3</v>
      </c>
      <c r="I203" s="80">
        <f>+IF(ISNUMBER(DATA!AB113),DATA!AB113,"n/a")</f>
        <v>3139076.34</v>
      </c>
      <c r="J203" s="77">
        <f>+IF(ISNUMBER(DATA!AC113),DATA!AC113,"n/a")</f>
        <v>-1.9928912761148401E-2</v>
      </c>
      <c r="K203" s="80">
        <f>+IF(ISNUMBER(DATA!AL113),DATA!AL113,"n/a")</f>
        <v>6022791.6900000004</v>
      </c>
      <c r="L203" s="77">
        <f>+IF(ISNUMBER(DATA!AM113),DATA!AM113,"n/a")</f>
        <v>-2.34155940790866E-2</v>
      </c>
      <c r="R203" s="66"/>
      <c r="S203" s="66"/>
      <c r="T203" s="66"/>
      <c r="U203" s="66"/>
      <c r="V203" s="66"/>
      <c r="W203" s="66"/>
      <c r="X203" s="66"/>
      <c r="Y203" s="66"/>
    </row>
    <row r="204" spans="1:25" x14ac:dyDescent="0.2">
      <c r="A204" s="75" t="s">
        <v>19</v>
      </c>
      <c r="B204" s="75" t="s">
        <v>21</v>
      </c>
      <c r="C204" s="66" t="s">
        <v>9</v>
      </c>
      <c r="D204" s="66" t="s">
        <v>315</v>
      </c>
      <c r="E204" s="80">
        <f>+IF(ISNUMBER(DATA!H114),DATA!H114,"n/a")</f>
        <v>345626.18</v>
      </c>
      <c r="F204" s="77">
        <f>+IF(ISNUMBER(DATA!I114),DATA!I114,"n/a")</f>
        <v>3.8472273012669901E-2</v>
      </c>
      <c r="G204" s="80">
        <f>+IF(ISNUMBER(DATA!R114),DATA!R114,"n/a")</f>
        <v>1129109.57</v>
      </c>
      <c r="H204" s="77">
        <f>+IF(ISNUMBER(DATA!S114),DATA!S114,"n/a")</f>
        <v>1.9609642627907601E-2</v>
      </c>
      <c r="I204" s="80">
        <f>+IF(ISNUMBER(DATA!AB114),DATA!AB114,"n/a")</f>
        <v>2271179.4</v>
      </c>
      <c r="J204" s="77">
        <f>+IF(ISNUMBER(DATA!AC114),DATA!AC114,"n/a")</f>
        <v>1.9094400056889001E-2</v>
      </c>
      <c r="K204" s="80">
        <f>+IF(ISNUMBER(DATA!AL114),DATA!AL114,"n/a")</f>
        <v>4386150.62</v>
      </c>
      <c r="L204" s="77">
        <f>+IF(ISNUMBER(DATA!AM114),DATA!AM114,"n/a")</f>
        <v>4.6193672512129302E-2</v>
      </c>
      <c r="R204" s="66"/>
      <c r="S204" s="66"/>
      <c r="T204" s="66"/>
      <c r="U204" s="66"/>
      <c r="V204" s="66"/>
      <c r="W204" s="66"/>
      <c r="X204" s="66"/>
      <c r="Y204" s="66"/>
    </row>
    <row r="205" spans="1:25" x14ac:dyDescent="0.2">
      <c r="A205" s="75" t="s">
        <v>19</v>
      </c>
      <c r="B205" s="75" t="s">
        <v>21</v>
      </c>
      <c r="C205" s="66" t="s">
        <v>9</v>
      </c>
      <c r="D205" s="66" t="s">
        <v>316</v>
      </c>
      <c r="E205" s="80">
        <f>+IF(ISNUMBER(DATA!H115),DATA!H115,"n/a")</f>
        <v>316062.45</v>
      </c>
      <c r="F205" s="77">
        <f>+IF(ISNUMBER(DATA!I115),DATA!I115,"n/a")</f>
        <v>3.5311764953097798E-2</v>
      </c>
      <c r="G205" s="80">
        <f>+IF(ISNUMBER(DATA!R115),DATA!R115,"n/a")</f>
        <v>1044764.85</v>
      </c>
      <c r="H205" s="77">
        <f>+IF(ISNUMBER(DATA!S115),DATA!S115,"n/a")</f>
        <v>2.9736788923507201E-2</v>
      </c>
      <c r="I205" s="80">
        <f>+IF(ISNUMBER(DATA!AB115),DATA!AB115,"n/a")</f>
        <v>1969992.27</v>
      </c>
      <c r="J205" s="77">
        <f>+IF(ISNUMBER(DATA!AC115),DATA!AC115,"n/a")</f>
        <v>3.1003636102416202E-2</v>
      </c>
      <c r="K205" s="80">
        <f>+IF(ISNUMBER(DATA!AL115),DATA!AL115,"n/a")</f>
        <v>3766634</v>
      </c>
      <c r="L205" s="77">
        <f>+IF(ISNUMBER(DATA!AM115),DATA!AM115,"n/a")</f>
        <v>3.0482004112643402E-2</v>
      </c>
      <c r="R205" s="66"/>
      <c r="S205" s="66"/>
      <c r="T205" s="66"/>
      <c r="U205" s="66"/>
      <c r="V205" s="66"/>
      <c r="W205" s="66"/>
      <c r="X205" s="66"/>
      <c r="Y205" s="66"/>
    </row>
    <row r="206" spans="1:25" x14ac:dyDescent="0.2">
      <c r="A206" s="75" t="s">
        <v>19</v>
      </c>
      <c r="B206" s="75" t="s">
        <v>21</v>
      </c>
      <c r="C206" s="66" t="s">
        <v>9</v>
      </c>
      <c r="D206" s="66" t="s">
        <v>317</v>
      </c>
      <c r="E206" s="80">
        <f>+IF(ISNUMBER(DATA!H116),DATA!H116,"n/a")</f>
        <v>192410.44</v>
      </c>
      <c r="F206" s="77">
        <f>+IF(ISNUMBER(DATA!I116),DATA!I116,"n/a")</f>
        <v>-5.0900820867052603E-2</v>
      </c>
      <c r="G206" s="80">
        <f>+IF(ISNUMBER(DATA!R116),DATA!R116,"n/a")</f>
        <v>658119.56999999995</v>
      </c>
      <c r="H206" s="77">
        <f>+IF(ISNUMBER(DATA!S116),DATA!S116,"n/a")</f>
        <v>-4.4833605484527E-2</v>
      </c>
      <c r="I206" s="80">
        <f>+IF(ISNUMBER(DATA!AB116),DATA!AB116,"n/a")</f>
        <v>1384672.75</v>
      </c>
      <c r="J206" s="77">
        <f>+IF(ISNUMBER(DATA!AC116),DATA!AC116,"n/a")</f>
        <v>1.7378925649488602E-2</v>
      </c>
      <c r="K206" s="80">
        <f>+IF(ISNUMBER(DATA!AL116),DATA!AL116,"n/a")</f>
        <v>2651438.12</v>
      </c>
      <c r="L206" s="77">
        <f>+IF(ISNUMBER(DATA!AM116),DATA!AM116,"n/a")</f>
        <v>3.3542968857089898E-2</v>
      </c>
      <c r="R206" s="66"/>
      <c r="S206" s="66"/>
      <c r="T206" s="66"/>
      <c r="U206" s="66"/>
      <c r="V206" s="66"/>
      <c r="W206" s="66"/>
      <c r="X206" s="66"/>
      <c r="Y206" s="66"/>
    </row>
    <row r="207" spans="1:25" x14ac:dyDescent="0.2">
      <c r="A207" s="75" t="s">
        <v>19</v>
      </c>
      <c r="B207" s="75" t="s">
        <v>21</v>
      </c>
      <c r="C207" s="66" t="s">
        <v>9</v>
      </c>
      <c r="D207" s="66" t="s">
        <v>318</v>
      </c>
      <c r="E207" s="80">
        <f>+IF(ISNUMBER(DATA!H117),DATA!H117,"n/a")</f>
        <v>347785.44</v>
      </c>
      <c r="F207" s="77">
        <f>+IF(ISNUMBER(DATA!I117),DATA!I117,"n/a")</f>
        <v>-1.1843682809909099E-2</v>
      </c>
      <c r="G207" s="80">
        <f>+IF(ISNUMBER(DATA!R117),DATA!R117,"n/a")</f>
        <v>1174915.8400000001</v>
      </c>
      <c r="H207" s="77">
        <f>+IF(ISNUMBER(DATA!S117),DATA!S117,"n/a")</f>
        <v>-1.06592388209621E-2</v>
      </c>
      <c r="I207" s="80">
        <f>+IF(ISNUMBER(DATA!AB117),DATA!AB117,"n/a")</f>
        <v>2347625.63</v>
      </c>
      <c r="J207" s="77">
        <f>+IF(ISNUMBER(DATA!AC117),DATA!AC117,"n/a")</f>
        <v>9.0003516376834496E-3</v>
      </c>
      <c r="K207" s="80">
        <f>+IF(ISNUMBER(DATA!AL117),DATA!AL117,"n/a")</f>
        <v>4354527.49</v>
      </c>
      <c r="L207" s="77">
        <f>+IF(ISNUMBER(DATA!AM117),DATA!AM117,"n/a")</f>
        <v>1.4200031385618501E-2</v>
      </c>
      <c r="R207" s="66"/>
      <c r="S207" s="66"/>
      <c r="T207" s="66"/>
      <c r="U207" s="66"/>
      <c r="V207" s="66"/>
      <c r="W207" s="66"/>
      <c r="X207" s="66"/>
      <c r="Y207" s="66"/>
    </row>
    <row r="208" spans="1:25" x14ac:dyDescent="0.2">
      <c r="A208" s="75" t="s">
        <v>19</v>
      </c>
      <c r="B208" s="75" t="s">
        <v>21</v>
      </c>
      <c r="C208" s="66" t="s">
        <v>9</v>
      </c>
      <c r="D208" s="66" t="s">
        <v>344</v>
      </c>
      <c r="E208" s="80">
        <f>+IF(ISNUMBER(DATA!H118),DATA!H118,"n/a")</f>
        <v>122185.65</v>
      </c>
      <c r="F208" s="77">
        <f>+IF(ISNUMBER(DATA!I118),DATA!I118,"n/a")</f>
        <v>2.38037183019283E-2</v>
      </c>
      <c r="G208" s="80">
        <f>+IF(ISNUMBER(DATA!R118),DATA!R118,"n/a")</f>
        <v>401024.4</v>
      </c>
      <c r="H208" s="77">
        <f>+IF(ISNUMBER(DATA!S118),DATA!S118,"n/a")</f>
        <v>-1.07228649775114E-2</v>
      </c>
      <c r="I208" s="80">
        <f>+IF(ISNUMBER(DATA!AB118),DATA!AB118,"n/a")</f>
        <v>775842.61</v>
      </c>
      <c r="J208" s="77">
        <f>+IF(ISNUMBER(DATA!AC118),DATA!AC118,"n/a")</f>
        <v>-1.6937784170217698E-2</v>
      </c>
      <c r="K208" s="80">
        <f>+IF(ISNUMBER(DATA!AL118),DATA!AL118,"n/a")</f>
        <v>1546125.01</v>
      </c>
      <c r="L208" s="77">
        <f>+IF(ISNUMBER(DATA!AM118),DATA!AM118,"n/a")</f>
        <v>-2.39209796480431E-2</v>
      </c>
      <c r="R208" s="66"/>
      <c r="S208" s="66"/>
      <c r="T208" s="66"/>
      <c r="U208" s="66"/>
      <c r="V208" s="66"/>
      <c r="W208" s="66"/>
      <c r="X208" s="66"/>
      <c r="Y208" s="66"/>
    </row>
    <row r="209" spans="1:25" x14ac:dyDescent="0.2">
      <c r="A209" s="75" t="s">
        <v>19</v>
      </c>
      <c r="B209" s="75" t="s">
        <v>21</v>
      </c>
      <c r="C209" s="66" t="s">
        <v>9</v>
      </c>
      <c r="D209" s="66" t="s">
        <v>345</v>
      </c>
      <c r="E209" s="80">
        <f>+IF(ISNUMBER(DATA!H119),DATA!H119,"n/a")</f>
        <v>335762.41</v>
      </c>
      <c r="F209" s="77">
        <f>+IF(ISNUMBER(DATA!I119),DATA!I119,"n/a")</f>
        <v>1.0162137763660201E-3</v>
      </c>
      <c r="G209" s="80">
        <f>+IF(ISNUMBER(DATA!R119),DATA!R119,"n/a")</f>
        <v>1089973.7</v>
      </c>
      <c r="H209" s="77">
        <f>+IF(ISNUMBER(DATA!S119),DATA!S119,"n/a")</f>
        <v>1.1296416424577699E-2</v>
      </c>
      <c r="I209" s="80">
        <f>+IF(ISNUMBER(DATA!AB119),DATA!AB119,"n/a")</f>
        <v>2132507.5099999998</v>
      </c>
      <c r="J209" s="77">
        <f>+IF(ISNUMBER(DATA!AC119),DATA!AC119,"n/a")</f>
        <v>2.0415951084058599E-2</v>
      </c>
      <c r="K209" s="80">
        <f>+IF(ISNUMBER(DATA!AL119),DATA!AL119,"n/a")</f>
        <v>4129172.47</v>
      </c>
      <c r="L209" s="77">
        <f>+IF(ISNUMBER(DATA!AM119),DATA!AM119,"n/a")</f>
        <v>4.2241742248879798E-2</v>
      </c>
      <c r="R209" s="66"/>
      <c r="S209" s="66"/>
      <c r="T209" s="66"/>
      <c r="U209" s="66"/>
      <c r="V209" s="66"/>
      <c r="W209" s="66"/>
      <c r="X209" s="66"/>
      <c r="Y209" s="66"/>
    </row>
    <row r="210" spans="1:25" x14ac:dyDescent="0.2">
      <c r="A210" s="75"/>
      <c r="B210" s="75"/>
      <c r="E210" s="80"/>
      <c r="F210" s="77"/>
      <c r="G210" s="80"/>
      <c r="H210" s="77"/>
      <c r="I210" s="80"/>
      <c r="J210" s="82"/>
      <c r="K210" s="80"/>
      <c r="L210" s="77"/>
      <c r="R210" s="66"/>
      <c r="S210" s="66"/>
      <c r="T210" s="66"/>
      <c r="U210" s="66"/>
      <c r="V210" s="66"/>
      <c r="W210" s="66"/>
      <c r="X210" s="66"/>
      <c r="Y210" s="66"/>
    </row>
    <row r="211" spans="1:25" x14ac:dyDescent="0.2">
      <c r="A211" s="75" t="s">
        <v>19</v>
      </c>
      <c r="B211" s="75" t="s">
        <v>21</v>
      </c>
      <c r="C211" s="66" t="s">
        <v>25</v>
      </c>
      <c r="D211" s="66" t="s">
        <v>271</v>
      </c>
      <c r="E211" s="80">
        <f>+IF(ISNUMBER(DATA!J70),DATA!J70,"n/a")</f>
        <v>230439.32</v>
      </c>
      <c r="F211" s="77">
        <f>+IF(ISNUMBER(DATA!K70),DATA!K70,"n/a")</f>
        <v>0.19529623297991999</v>
      </c>
      <c r="G211" s="80">
        <f>+IF(ISNUMBER(DATA!T70),DATA!T70,"n/a")</f>
        <v>714645.25</v>
      </c>
      <c r="H211" s="77">
        <f>+IF(ISNUMBER(DATA!U70),DATA!U70,"n/a")</f>
        <v>6.9568463934275598E-2</v>
      </c>
      <c r="I211" s="80">
        <f>+IF(ISNUMBER(DATA!AD70),DATA!AD70,"n/a")</f>
        <v>1431564.42</v>
      </c>
      <c r="J211" s="77">
        <f>+IF(ISNUMBER(DATA!AE70),DATA!AE70,"n/a")</f>
        <v>7.9188518716787198E-2</v>
      </c>
      <c r="K211" s="80">
        <f>+IF(ISNUMBER(DATA!AN70),DATA!AN70,"n/a")</f>
        <v>2684713.63</v>
      </c>
      <c r="L211" s="77">
        <f>+IF(ISNUMBER(DATA!AO70),DATA!AO70,"n/a")</f>
        <v>7.7672842681083903E-2</v>
      </c>
      <c r="R211" s="66"/>
      <c r="S211" s="66"/>
      <c r="T211" s="66"/>
      <c r="U211" s="66"/>
      <c r="V211" s="66"/>
      <c r="W211" s="66"/>
      <c r="X211" s="66"/>
      <c r="Y211" s="66"/>
    </row>
    <row r="212" spans="1:25" x14ac:dyDescent="0.2">
      <c r="A212" s="75" t="s">
        <v>19</v>
      </c>
      <c r="B212" s="75" t="s">
        <v>21</v>
      </c>
      <c r="C212" s="66" t="s">
        <v>25</v>
      </c>
      <c r="D212" s="66" t="s">
        <v>272</v>
      </c>
      <c r="E212" s="80">
        <f>+IF(ISNUMBER(DATA!J71),DATA!J71,"n/a")</f>
        <v>552443.62</v>
      </c>
      <c r="F212" s="77">
        <f>+IF(ISNUMBER(DATA!K71),DATA!K71,"n/a")</f>
        <v>2.22707336876171E-2</v>
      </c>
      <c r="G212" s="80">
        <f>+IF(ISNUMBER(DATA!T71),DATA!T71,"n/a")</f>
        <v>1836032.13</v>
      </c>
      <c r="H212" s="77">
        <f>+IF(ISNUMBER(DATA!U71),DATA!U71,"n/a")</f>
        <v>1.4685267408520801E-2</v>
      </c>
      <c r="I212" s="80">
        <f>+IF(ISNUMBER(DATA!AD71),DATA!AD71,"n/a")</f>
        <v>3591804.5</v>
      </c>
      <c r="J212" s="77">
        <f>+IF(ISNUMBER(DATA!AE71),DATA!AE71,"n/a")</f>
        <v>1.11254969120454E-2</v>
      </c>
      <c r="K212" s="80">
        <f>+IF(ISNUMBER(DATA!AN71),DATA!AN71,"n/a")</f>
        <v>6943631.8300000001</v>
      </c>
      <c r="L212" s="77">
        <f>+IF(ISNUMBER(DATA!AO71),DATA!AO71,"n/a")</f>
        <v>1.2775807192664201E-2</v>
      </c>
      <c r="R212" s="66"/>
      <c r="S212" s="66"/>
      <c r="T212" s="66"/>
      <c r="U212" s="66"/>
      <c r="V212" s="66"/>
      <c r="W212" s="66"/>
      <c r="X212" s="66"/>
      <c r="Y212" s="66"/>
    </row>
    <row r="213" spans="1:25" x14ac:dyDescent="0.2">
      <c r="A213" s="75" t="s">
        <v>19</v>
      </c>
      <c r="B213" s="75" t="s">
        <v>21</v>
      </c>
      <c r="C213" s="66" t="s">
        <v>25</v>
      </c>
      <c r="D213" s="66" t="s">
        <v>273</v>
      </c>
      <c r="E213" s="80">
        <f>+IF(ISNUMBER(DATA!J72),DATA!J72,"n/a")</f>
        <v>976674.98</v>
      </c>
      <c r="F213" s="77">
        <f>+IF(ISNUMBER(DATA!K72),DATA!K72,"n/a")</f>
        <v>-3.0250880930970302E-2</v>
      </c>
      <c r="G213" s="80">
        <f>+IF(ISNUMBER(DATA!T72),DATA!T72,"n/a")</f>
        <v>3379379.14</v>
      </c>
      <c r="H213" s="77">
        <f>+IF(ISNUMBER(DATA!U72),DATA!U72,"n/a")</f>
        <v>1.20463336322879E-2</v>
      </c>
      <c r="I213" s="80">
        <f>+IF(ISNUMBER(DATA!AD72),DATA!AD72,"n/a")</f>
        <v>6757057.7999999998</v>
      </c>
      <c r="J213" s="77">
        <f>+IF(ISNUMBER(DATA!AE72),DATA!AE72,"n/a")</f>
        <v>3.40953326267944E-3</v>
      </c>
      <c r="K213" s="80">
        <f>+IF(ISNUMBER(DATA!AN72),DATA!AN72,"n/a")</f>
        <v>12668508.279999999</v>
      </c>
      <c r="L213" s="77">
        <f>+IF(ISNUMBER(DATA!AO72),DATA!AO72,"n/a")</f>
        <v>-8.0008599444918293E-3</v>
      </c>
      <c r="R213" s="66"/>
      <c r="S213" s="66"/>
      <c r="T213" s="66"/>
      <c r="U213" s="66"/>
      <c r="V213" s="66"/>
      <c r="W213" s="66"/>
      <c r="X213" s="66"/>
      <c r="Y213" s="66"/>
    </row>
    <row r="214" spans="1:25" x14ac:dyDescent="0.2">
      <c r="A214" s="75" t="s">
        <v>19</v>
      </c>
      <c r="B214" s="75" t="s">
        <v>21</v>
      </c>
      <c r="C214" s="66" t="s">
        <v>25</v>
      </c>
      <c r="D214" s="66" t="s">
        <v>274</v>
      </c>
      <c r="E214" s="80">
        <f>+IF(ISNUMBER(DATA!J73),DATA!J73,"n/a")</f>
        <v>364030.35</v>
      </c>
      <c r="F214" s="77">
        <f>+IF(ISNUMBER(DATA!K73),DATA!K73,"n/a")</f>
        <v>3.5554742099667601E-2</v>
      </c>
      <c r="G214" s="80">
        <f>+IF(ISNUMBER(DATA!T73),DATA!T73,"n/a")</f>
        <v>1189193.3</v>
      </c>
      <c r="H214" s="77">
        <f>+IF(ISNUMBER(DATA!U73),DATA!U73,"n/a")</f>
        <v>2.4052874493518499E-2</v>
      </c>
      <c r="I214" s="80">
        <f>+IF(ISNUMBER(DATA!AD73),DATA!AD73,"n/a")</f>
        <v>2225288.08</v>
      </c>
      <c r="J214" s="77">
        <f>+IF(ISNUMBER(DATA!AE73),DATA!AE73,"n/a")</f>
        <v>1.7080210657622601E-2</v>
      </c>
      <c r="K214" s="80">
        <f>+IF(ISNUMBER(DATA!AN73),DATA!AN73,"n/a")</f>
        <v>4298978.67</v>
      </c>
      <c r="L214" s="77">
        <f>+IF(ISNUMBER(DATA!AO73),DATA!AO73,"n/a")</f>
        <v>1.58775189412413E-2</v>
      </c>
      <c r="R214" s="66"/>
      <c r="S214" s="66"/>
      <c r="T214" s="66"/>
      <c r="U214" s="66"/>
      <c r="V214" s="66"/>
      <c r="W214" s="66"/>
      <c r="X214" s="66"/>
      <c r="Y214" s="66"/>
    </row>
    <row r="215" spans="1:25" x14ac:dyDescent="0.2">
      <c r="A215" s="75" t="s">
        <v>19</v>
      </c>
      <c r="B215" s="75" t="s">
        <v>21</v>
      </c>
      <c r="C215" s="66" t="s">
        <v>25</v>
      </c>
      <c r="D215" s="66" t="s">
        <v>275</v>
      </c>
      <c r="E215" s="80">
        <f>+IF(ISNUMBER(DATA!J74),DATA!J74,"n/a")</f>
        <v>965915.5</v>
      </c>
      <c r="F215" s="77">
        <f>+IF(ISNUMBER(DATA!K74),DATA!K74,"n/a")</f>
        <v>7.7327651505455605E-2</v>
      </c>
      <c r="G215" s="80">
        <f>+IF(ISNUMBER(DATA!T74),DATA!T74,"n/a")</f>
        <v>3166400.86</v>
      </c>
      <c r="H215" s="77">
        <f>+IF(ISNUMBER(DATA!U74),DATA!U74,"n/a")</f>
        <v>6.1035497515318199E-2</v>
      </c>
      <c r="I215" s="80">
        <f>+IF(ISNUMBER(DATA!AD74),DATA!AD74,"n/a")</f>
        <v>6536993.1500000004</v>
      </c>
      <c r="J215" s="77">
        <f>+IF(ISNUMBER(DATA!AE74),DATA!AE74,"n/a")</f>
        <v>6.1239187228442502E-2</v>
      </c>
      <c r="K215" s="80">
        <f>+IF(ISNUMBER(DATA!AN74),DATA!AN74,"n/a")</f>
        <v>12046372.640000001</v>
      </c>
      <c r="L215" s="77">
        <f>+IF(ISNUMBER(DATA!AO74),DATA!AO74,"n/a")</f>
        <v>4.62966981488869E-2</v>
      </c>
      <c r="R215" s="66"/>
      <c r="S215" s="66"/>
      <c r="T215" s="66"/>
      <c r="U215" s="66"/>
      <c r="V215" s="66"/>
      <c r="W215" s="66"/>
      <c r="X215" s="66"/>
      <c r="Y215" s="66"/>
    </row>
    <row r="216" spans="1:25" x14ac:dyDescent="0.2">
      <c r="A216" s="75" t="s">
        <v>19</v>
      </c>
      <c r="B216" s="75" t="s">
        <v>21</v>
      </c>
      <c r="C216" s="66" t="s">
        <v>25</v>
      </c>
      <c r="D216" s="66" t="s">
        <v>276</v>
      </c>
      <c r="E216" s="80">
        <f>+IF(ISNUMBER(DATA!J75),DATA!J75,"n/a")</f>
        <v>399301.91</v>
      </c>
      <c r="F216" s="77">
        <f>+IF(ISNUMBER(DATA!K75),DATA!K75,"n/a")</f>
        <v>-3.00730567923637E-2</v>
      </c>
      <c r="G216" s="80">
        <f>+IF(ISNUMBER(DATA!T75),DATA!T75,"n/a")</f>
        <v>1341226.97</v>
      </c>
      <c r="H216" s="77">
        <f>+IF(ISNUMBER(DATA!U75),DATA!U75,"n/a")</f>
        <v>1.2188979549960101E-2</v>
      </c>
      <c r="I216" s="80">
        <f>+IF(ISNUMBER(DATA!AD75),DATA!AD75,"n/a")</f>
        <v>2653416.54</v>
      </c>
      <c r="J216" s="77">
        <f>+IF(ISNUMBER(DATA!AE75),DATA!AE75,"n/a")</f>
        <v>4.8636628083033803E-3</v>
      </c>
      <c r="K216" s="80">
        <f>+IF(ISNUMBER(DATA!AN75),DATA!AN75,"n/a")</f>
        <v>5039251.59</v>
      </c>
      <c r="L216" s="77">
        <f>+IF(ISNUMBER(DATA!AO75),DATA!AO75,"n/a")</f>
        <v>4.7864608268859497E-3</v>
      </c>
      <c r="R216" s="66"/>
      <c r="S216" s="66"/>
      <c r="T216" s="66"/>
      <c r="U216" s="66"/>
      <c r="V216" s="66"/>
      <c r="W216" s="66"/>
      <c r="X216" s="66"/>
      <c r="Y216" s="66"/>
    </row>
    <row r="217" spans="1:25" x14ac:dyDescent="0.2">
      <c r="A217" s="75" t="s">
        <v>19</v>
      </c>
      <c r="B217" s="75" t="s">
        <v>21</v>
      </c>
      <c r="C217" s="66" t="s">
        <v>25</v>
      </c>
      <c r="D217" s="66" t="s">
        <v>277</v>
      </c>
      <c r="E217" s="80">
        <f>+IF(ISNUMBER(DATA!J76),DATA!J76,"n/a")</f>
        <v>271778.40999999997</v>
      </c>
      <c r="F217" s="77">
        <f>+IF(ISNUMBER(DATA!K76),DATA!K76,"n/a")</f>
        <v>7.1829395690627407E-2</v>
      </c>
      <c r="G217" s="80">
        <f>+IF(ISNUMBER(DATA!T76),DATA!T76,"n/a")</f>
        <v>916635.53</v>
      </c>
      <c r="H217" s="77">
        <f>+IF(ISNUMBER(DATA!U76),DATA!U76,"n/a")</f>
        <v>6.6059008672866695E-2</v>
      </c>
      <c r="I217" s="80">
        <f>+IF(ISNUMBER(DATA!AD76),DATA!AD76,"n/a")</f>
        <v>1765275.36</v>
      </c>
      <c r="J217" s="77">
        <f>+IF(ISNUMBER(DATA!AE76),DATA!AE76,"n/a")</f>
        <v>6.2548721771197593E-2</v>
      </c>
      <c r="K217" s="80">
        <f>+IF(ISNUMBER(DATA!AN76),DATA!AN76,"n/a")</f>
        <v>3318415.39</v>
      </c>
      <c r="L217" s="77">
        <f>+IF(ISNUMBER(DATA!AO76),DATA!AO76,"n/a")</f>
        <v>2.9047209811931901E-2</v>
      </c>
      <c r="R217" s="66"/>
      <c r="S217" s="66"/>
      <c r="T217" s="66"/>
      <c r="U217" s="66"/>
      <c r="V217" s="66"/>
      <c r="W217" s="66"/>
      <c r="X217" s="66"/>
      <c r="Y217" s="66"/>
    </row>
    <row r="218" spans="1:25" x14ac:dyDescent="0.2">
      <c r="A218" s="75" t="s">
        <v>19</v>
      </c>
      <c r="B218" s="75" t="s">
        <v>21</v>
      </c>
      <c r="C218" s="66" t="s">
        <v>25</v>
      </c>
      <c r="D218" s="66" t="s">
        <v>278</v>
      </c>
      <c r="E218" s="80">
        <f>+IF(ISNUMBER(DATA!J77),DATA!J77,"n/a")</f>
        <v>928915.37</v>
      </c>
      <c r="F218" s="77">
        <f>+IF(ISNUMBER(DATA!K77),DATA!K77,"n/a")</f>
        <v>0.16243925701525899</v>
      </c>
      <c r="G218" s="80">
        <f>+IF(ISNUMBER(DATA!T77),DATA!T77,"n/a")</f>
        <v>3048499.05</v>
      </c>
      <c r="H218" s="77">
        <f>+IF(ISNUMBER(DATA!U77),DATA!U77,"n/a")</f>
        <v>0.134226871973018</v>
      </c>
      <c r="I218" s="80">
        <f>+IF(ISNUMBER(DATA!AD77),DATA!AD77,"n/a")</f>
        <v>6055489.9400000004</v>
      </c>
      <c r="J218" s="77">
        <f>+IF(ISNUMBER(DATA!AE77),DATA!AE77,"n/a")</f>
        <v>0.11922578849250499</v>
      </c>
      <c r="K218" s="80">
        <f>+IF(ISNUMBER(DATA!AN77),DATA!AN77,"n/a")</f>
        <v>11149512.880000001</v>
      </c>
      <c r="L218" s="77">
        <f>+IF(ISNUMBER(DATA!AO77),DATA!AO77,"n/a")</f>
        <v>9.0980587640576302E-2</v>
      </c>
      <c r="R218" s="66"/>
      <c r="S218" s="66"/>
      <c r="T218" s="66"/>
      <c r="U218" s="66"/>
      <c r="V218" s="66"/>
      <c r="W218" s="66"/>
      <c r="X218" s="66"/>
      <c r="Y218" s="66"/>
    </row>
    <row r="219" spans="1:25" x14ac:dyDescent="0.2">
      <c r="A219" s="75" t="s">
        <v>19</v>
      </c>
      <c r="B219" s="75" t="s">
        <v>21</v>
      </c>
      <c r="C219" s="66" t="s">
        <v>25</v>
      </c>
      <c r="D219" s="66" t="s">
        <v>279</v>
      </c>
      <c r="E219" s="80">
        <f>+IF(ISNUMBER(DATA!J78),DATA!J78,"n/a")</f>
        <v>371339.79</v>
      </c>
      <c r="F219" s="77">
        <f>+IF(ISNUMBER(DATA!K78),DATA!K78,"n/a")</f>
        <v>0.13180942213132099</v>
      </c>
      <c r="G219" s="80">
        <f>+IF(ISNUMBER(DATA!T78),DATA!T78,"n/a")</f>
        <v>1187958.93</v>
      </c>
      <c r="H219" s="77">
        <f>+IF(ISNUMBER(DATA!U78),DATA!U78,"n/a")</f>
        <v>4.3649120204123301E-2</v>
      </c>
      <c r="I219" s="80">
        <f>+IF(ISNUMBER(DATA!AD78),DATA!AD78,"n/a")</f>
        <v>2306188.15</v>
      </c>
      <c r="J219" s="77">
        <f>+IF(ISNUMBER(DATA!AE78),DATA!AE78,"n/a")</f>
        <v>4.2574146787780202E-2</v>
      </c>
      <c r="K219" s="80">
        <f>+IF(ISNUMBER(DATA!AN78),DATA!AN78,"n/a")</f>
        <v>4517525.1900000004</v>
      </c>
      <c r="L219" s="77">
        <f>+IF(ISNUMBER(DATA!AO78),DATA!AO78,"n/a")</f>
        <v>1.3762338885927599E-2</v>
      </c>
      <c r="R219" s="66"/>
      <c r="S219" s="66"/>
      <c r="T219" s="66"/>
      <c r="U219" s="66"/>
      <c r="V219" s="66"/>
      <c r="W219" s="66"/>
      <c r="X219" s="66"/>
      <c r="Y219" s="66"/>
    </row>
    <row r="220" spans="1:25" x14ac:dyDescent="0.2">
      <c r="A220" s="75" t="s">
        <v>19</v>
      </c>
      <c r="B220" s="75" t="s">
        <v>21</v>
      </c>
      <c r="C220" s="66" t="s">
        <v>25</v>
      </c>
      <c r="D220" s="66" t="s">
        <v>280</v>
      </c>
      <c r="E220" s="80">
        <f>+IF(ISNUMBER(DATA!J79),DATA!J79,"n/a")</f>
        <v>224001.2</v>
      </c>
      <c r="F220" s="77">
        <f>+IF(ISNUMBER(DATA!K79),DATA!K79,"n/a")</f>
        <v>-9.9249191192551899E-3</v>
      </c>
      <c r="G220" s="80">
        <f>+IF(ISNUMBER(DATA!T79),DATA!T79,"n/a")</f>
        <v>781315.24</v>
      </c>
      <c r="H220" s="77">
        <f>+IF(ISNUMBER(DATA!U79),DATA!U79,"n/a")</f>
        <v>4.86564132000947E-2</v>
      </c>
      <c r="I220" s="80">
        <f>+IF(ISNUMBER(DATA!AD79),DATA!AD79,"n/a")</f>
        <v>1706639.69</v>
      </c>
      <c r="J220" s="77">
        <f>+IF(ISNUMBER(DATA!AE79),DATA!AE79,"n/a")</f>
        <v>5.4126754058614598E-2</v>
      </c>
      <c r="K220" s="80">
        <f>+IF(ISNUMBER(DATA!AN79),DATA!AN79,"n/a")</f>
        <v>3266422.88</v>
      </c>
      <c r="L220" s="77">
        <f>+IF(ISNUMBER(DATA!AO79),DATA!AO79,"n/a")</f>
        <v>-1.55251358114613E-2</v>
      </c>
      <c r="R220" s="66"/>
      <c r="S220" s="66"/>
      <c r="T220" s="66"/>
      <c r="U220" s="66"/>
      <c r="V220" s="66"/>
      <c r="W220" s="66"/>
      <c r="X220" s="66"/>
      <c r="Y220" s="66"/>
    </row>
    <row r="221" spans="1:25" x14ac:dyDescent="0.2">
      <c r="A221" s="75" t="s">
        <v>19</v>
      </c>
      <c r="B221" s="75" t="s">
        <v>21</v>
      </c>
      <c r="C221" s="66" t="s">
        <v>25</v>
      </c>
      <c r="D221" s="66" t="s">
        <v>281</v>
      </c>
      <c r="E221" s="80">
        <f>+IF(ISNUMBER(DATA!J80),DATA!J80,"n/a")</f>
        <v>251734.82</v>
      </c>
      <c r="F221" s="77">
        <f>+IF(ISNUMBER(DATA!K80),DATA!K80,"n/a")</f>
        <v>-1.3516288406214501E-2</v>
      </c>
      <c r="G221" s="80">
        <f>+IF(ISNUMBER(DATA!T80),DATA!T80,"n/a")</f>
        <v>848364.71</v>
      </c>
      <c r="H221" s="77">
        <f>+IF(ISNUMBER(DATA!U80),DATA!U80,"n/a")</f>
        <v>-2.3441453512924201E-2</v>
      </c>
      <c r="I221" s="80">
        <f>+IF(ISNUMBER(DATA!AD80),DATA!AD80,"n/a")</f>
        <v>1688519.47</v>
      </c>
      <c r="J221" s="77">
        <f>+IF(ISNUMBER(DATA!AE80),DATA!AE80,"n/a")</f>
        <v>-1.6699636888280401E-2</v>
      </c>
      <c r="K221" s="80">
        <f>+IF(ISNUMBER(DATA!AN80),DATA!AN80,"n/a")</f>
        <v>3302526.51</v>
      </c>
      <c r="L221" s="77">
        <f>+IF(ISNUMBER(DATA!AO80),DATA!AO80,"n/a")</f>
        <v>-3.3019236590495403E-2</v>
      </c>
      <c r="R221" s="66"/>
      <c r="S221" s="66"/>
      <c r="T221" s="66"/>
      <c r="U221" s="66"/>
      <c r="V221" s="66"/>
      <c r="W221" s="66"/>
      <c r="X221" s="66"/>
      <c r="Y221" s="66"/>
    </row>
    <row r="222" spans="1:25" x14ac:dyDescent="0.2">
      <c r="A222" s="75" t="s">
        <v>19</v>
      </c>
      <c r="B222" s="75" t="s">
        <v>21</v>
      </c>
      <c r="C222" s="66" t="s">
        <v>25</v>
      </c>
      <c r="D222" s="66" t="s">
        <v>282</v>
      </c>
      <c r="E222" s="80">
        <f>+IF(ISNUMBER(DATA!J81),DATA!J81,"n/a")</f>
        <v>588151.27</v>
      </c>
      <c r="F222" s="77">
        <f>+IF(ISNUMBER(DATA!K81),DATA!K81,"n/a")</f>
        <v>-8.6353798972154203E-3</v>
      </c>
      <c r="G222" s="80">
        <f>+IF(ISNUMBER(DATA!T81),DATA!T81,"n/a")</f>
        <v>1933564.56</v>
      </c>
      <c r="H222" s="77">
        <f>+IF(ISNUMBER(DATA!U81),DATA!U81,"n/a")</f>
        <v>-1.0253725923504599E-2</v>
      </c>
      <c r="I222" s="80">
        <f>+IF(ISNUMBER(DATA!AD81),DATA!AD81,"n/a")</f>
        <v>3795689</v>
      </c>
      <c r="J222" s="77">
        <f>+IF(ISNUMBER(DATA!AE81),DATA!AE81,"n/a")</f>
        <v>-4.2196919512146602E-3</v>
      </c>
      <c r="K222" s="80">
        <f>+IF(ISNUMBER(DATA!AN81),DATA!AN81,"n/a")</f>
        <v>7388551.7400000002</v>
      </c>
      <c r="L222" s="77">
        <f>+IF(ISNUMBER(DATA!AO81),DATA!AO81,"n/a")</f>
        <v>-1.39383578180749E-2</v>
      </c>
      <c r="R222" s="66"/>
      <c r="S222" s="66"/>
      <c r="T222" s="66"/>
      <c r="U222" s="66"/>
      <c r="V222" s="66"/>
      <c r="W222" s="66"/>
      <c r="X222" s="66"/>
      <c r="Y222" s="66"/>
    </row>
    <row r="223" spans="1:25" x14ac:dyDescent="0.2">
      <c r="A223" s="75" t="s">
        <v>19</v>
      </c>
      <c r="B223" s="75" t="s">
        <v>21</v>
      </c>
      <c r="C223" s="66" t="s">
        <v>25</v>
      </c>
      <c r="D223" s="66" t="s">
        <v>283</v>
      </c>
      <c r="E223" s="80">
        <f>+IF(ISNUMBER(DATA!J82),DATA!J82,"n/a")</f>
        <v>580046.31000000006</v>
      </c>
      <c r="F223" s="77">
        <f>+IF(ISNUMBER(DATA!K82),DATA!K82,"n/a")</f>
        <v>-1.7937114729818002E-2</v>
      </c>
      <c r="G223" s="80">
        <f>+IF(ISNUMBER(DATA!T82),DATA!T82,"n/a")</f>
        <v>1858995.26</v>
      </c>
      <c r="H223" s="77">
        <f>+IF(ISNUMBER(DATA!U82),DATA!U82,"n/a")</f>
        <v>-4.4599503981933297E-2</v>
      </c>
      <c r="I223" s="80">
        <f>+IF(ISNUMBER(DATA!AD82),DATA!AD82,"n/a")</f>
        <v>3736877.42</v>
      </c>
      <c r="J223" s="77">
        <f>+IF(ISNUMBER(DATA!AE82),DATA!AE82,"n/a")</f>
        <v>-4.0002790325857997E-2</v>
      </c>
      <c r="K223" s="80">
        <f>+IF(ISNUMBER(DATA!AN82),DATA!AN82,"n/a")</f>
        <v>7247136.1600000001</v>
      </c>
      <c r="L223" s="77">
        <f>+IF(ISNUMBER(DATA!AO82),DATA!AO82,"n/a")</f>
        <v>-2.00075048949384E-2</v>
      </c>
      <c r="R223" s="66"/>
      <c r="S223" s="66"/>
      <c r="T223" s="66"/>
      <c r="U223" s="66"/>
      <c r="V223" s="66"/>
      <c r="W223" s="66"/>
      <c r="X223" s="66"/>
      <c r="Y223" s="66"/>
    </row>
    <row r="224" spans="1:25" x14ac:dyDescent="0.2">
      <c r="A224" s="75" t="s">
        <v>19</v>
      </c>
      <c r="B224" s="75" t="s">
        <v>21</v>
      </c>
      <c r="C224" s="66" t="s">
        <v>25</v>
      </c>
      <c r="D224" s="66" t="s">
        <v>284</v>
      </c>
      <c r="E224" s="80">
        <f>+IF(ISNUMBER(DATA!J83),DATA!J83,"n/a")</f>
        <v>582579.68000000005</v>
      </c>
      <c r="F224" s="77">
        <f>+IF(ISNUMBER(DATA!K83),DATA!K83,"n/a")</f>
        <v>3.7989329218670598E-2</v>
      </c>
      <c r="G224" s="80">
        <f>+IF(ISNUMBER(DATA!T83),DATA!T83,"n/a")</f>
        <v>1976730.01</v>
      </c>
      <c r="H224" s="77">
        <f>+IF(ISNUMBER(DATA!U83),DATA!U83,"n/a")</f>
        <v>3.3360707801869602E-2</v>
      </c>
      <c r="I224" s="80">
        <f>+IF(ISNUMBER(DATA!AD83),DATA!AD83,"n/a")</f>
        <v>3862820.36</v>
      </c>
      <c r="J224" s="77">
        <f>+IF(ISNUMBER(DATA!AE83),DATA!AE83,"n/a")</f>
        <v>2.4086315312849198E-2</v>
      </c>
      <c r="K224" s="80">
        <f>+IF(ISNUMBER(DATA!AN83),DATA!AN83,"n/a")</f>
        <v>7462286.5499999998</v>
      </c>
      <c r="L224" s="77">
        <f>+IF(ISNUMBER(DATA!AO83),DATA!AO83,"n/a")</f>
        <v>2.24034556801175E-3</v>
      </c>
      <c r="R224" s="66"/>
      <c r="S224" s="66"/>
      <c r="T224" s="66"/>
      <c r="U224" s="66"/>
      <c r="V224" s="66"/>
      <c r="W224" s="66"/>
      <c r="X224" s="66"/>
      <c r="Y224" s="66"/>
    </row>
    <row r="225" spans="1:25" x14ac:dyDescent="0.2">
      <c r="A225" s="75" t="s">
        <v>19</v>
      </c>
      <c r="B225" s="75" t="s">
        <v>21</v>
      </c>
      <c r="C225" s="66" t="s">
        <v>25</v>
      </c>
      <c r="D225" s="66" t="s">
        <v>285</v>
      </c>
      <c r="E225" s="80">
        <f>+IF(ISNUMBER(DATA!J84),DATA!J84,"n/a")</f>
        <v>324404.82</v>
      </c>
      <c r="F225" s="77">
        <f>+IF(ISNUMBER(DATA!K84),DATA!K84,"n/a")</f>
        <v>7.72031016347276E-2</v>
      </c>
      <c r="G225" s="80">
        <f>+IF(ISNUMBER(DATA!T84),DATA!T84,"n/a")</f>
        <v>1092539.93</v>
      </c>
      <c r="H225" s="77">
        <f>+IF(ISNUMBER(DATA!U84),DATA!U84,"n/a")</f>
        <v>1.12141659853263E-3</v>
      </c>
      <c r="I225" s="80">
        <f>+IF(ISNUMBER(DATA!AD84),DATA!AD84,"n/a")</f>
        <v>2151760.0299999998</v>
      </c>
      <c r="J225" s="77">
        <f>+IF(ISNUMBER(DATA!AE84),DATA!AE84,"n/a")</f>
        <v>1.06285931789937E-3</v>
      </c>
      <c r="K225" s="80">
        <f>+IF(ISNUMBER(DATA!AN84),DATA!AN84,"n/a")</f>
        <v>4226918.6500000004</v>
      </c>
      <c r="L225" s="77">
        <f>+IF(ISNUMBER(DATA!AO84),DATA!AO84,"n/a")</f>
        <v>-2.6688830069839598E-3</v>
      </c>
      <c r="R225" s="66"/>
      <c r="S225" s="66"/>
      <c r="T225" s="66"/>
      <c r="U225" s="66"/>
      <c r="V225" s="66"/>
      <c r="W225" s="66"/>
      <c r="X225" s="66"/>
      <c r="Y225" s="66"/>
    </row>
    <row r="226" spans="1:25" x14ac:dyDescent="0.2">
      <c r="A226" s="75" t="s">
        <v>19</v>
      </c>
      <c r="B226" s="75" t="s">
        <v>21</v>
      </c>
      <c r="C226" s="66" t="s">
        <v>25</v>
      </c>
      <c r="D226" s="66" t="s">
        <v>286</v>
      </c>
      <c r="E226" s="80">
        <f>+IF(ISNUMBER(DATA!J85),DATA!J85,"n/a")</f>
        <v>488073.98</v>
      </c>
      <c r="F226" s="77">
        <f>+IF(ISNUMBER(DATA!K85),DATA!K85,"n/a")</f>
        <v>2.7815310631674701E-2</v>
      </c>
      <c r="G226" s="80">
        <f>+IF(ISNUMBER(DATA!T85),DATA!T85,"n/a")</f>
        <v>1662063.43</v>
      </c>
      <c r="H226" s="77">
        <f>+IF(ISNUMBER(DATA!U85),DATA!U85,"n/a")</f>
        <v>2.7098305704094001E-2</v>
      </c>
      <c r="I226" s="80">
        <f>+IF(ISNUMBER(DATA!AD85),DATA!AD85,"n/a")</f>
        <v>3314286.28</v>
      </c>
      <c r="J226" s="77">
        <f>+IF(ISNUMBER(DATA!AE85),DATA!AE85,"n/a")</f>
        <v>2.5392482597285599E-3</v>
      </c>
      <c r="K226" s="80">
        <f>+IF(ISNUMBER(DATA!AN85),DATA!AN85,"n/a")</f>
        <v>6325862.2000000002</v>
      </c>
      <c r="L226" s="77">
        <f>+IF(ISNUMBER(DATA!AO85),DATA!AO85,"n/a")</f>
        <v>-1.1087492099079501E-2</v>
      </c>
      <c r="R226" s="66"/>
      <c r="S226" s="66"/>
      <c r="T226" s="66"/>
      <c r="U226" s="66"/>
      <c r="V226" s="66"/>
      <c r="W226" s="66"/>
      <c r="X226" s="66"/>
      <c r="Y226" s="66"/>
    </row>
    <row r="227" spans="1:25" x14ac:dyDescent="0.2">
      <c r="A227" s="75" t="s">
        <v>19</v>
      </c>
      <c r="B227" s="75" t="s">
        <v>21</v>
      </c>
      <c r="C227" s="66" t="s">
        <v>25</v>
      </c>
      <c r="D227" s="66" t="s">
        <v>287</v>
      </c>
      <c r="E227" s="80">
        <f>+IF(ISNUMBER(DATA!J86),DATA!J86,"n/a")</f>
        <v>539560.02</v>
      </c>
      <c r="F227" s="77">
        <f>+IF(ISNUMBER(DATA!K86),DATA!K86,"n/a")</f>
        <v>-1.86964544308959E-2</v>
      </c>
      <c r="G227" s="80">
        <f>+IF(ISNUMBER(DATA!T86),DATA!T86,"n/a")</f>
        <v>1902984.99</v>
      </c>
      <c r="H227" s="77">
        <f>+IF(ISNUMBER(DATA!U86),DATA!U86,"n/a")</f>
        <v>5.4109501570389303E-2</v>
      </c>
      <c r="I227" s="80">
        <f>+IF(ISNUMBER(DATA!AD86),DATA!AD86,"n/a")</f>
        <v>3856334.78</v>
      </c>
      <c r="J227" s="77">
        <f>+IF(ISNUMBER(DATA!AE86),DATA!AE86,"n/a")</f>
        <v>1.90792143294897E-2</v>
      </c>
      <c r="K227" s="80">
        <f>+IF(ISNUMBER(DATA!AN86),DATA!AN86,"n/a")</f>
        <v>7092659.9400000004</v>
      </c>
      <c r="L227" s="77">
        <f>+IF(ISNUMBER(DATA!AO86),DATA!AO86,"n/a")</f>
        <v>-3.63974520432204E-3</v>
      </c>
      <c r="R227" s="66"/>
      <c r="S227" s="66"/>
      <c r="T227" s="66"/>
      <c r="U227" s="66"/>
      <c r="V227" s="66"/>
      <c r="W227" s="66"/>
      <c r="X227" s="66"/>
      <c r="Y227" s="66"/>
    </row>
    <row r="228" spans="1:25" x14ac:dyDescent="0.2">
      <c r="A228" s="75" t="s">
        <v>19</v>
      </c>
      <c r="B228" s="75" t="s">
        <v>21</v>
      </c>
      <c r="C228" s="66" t="s">
        <v>25</v>
      </c>
      <c r="D228" s="66" t="s">
        <v>288</v>
      </c>
      <c r="E228" s="80">
        <f>+IF(ISNUMBER(DATA!J87),DATA!J87,"n/a")</f>
        <v>519416.77</v>
      </c>
      <c r="F228" s="77">
        <f>+IF(ISNUMBER(DATA!K87),DATA!K87,"n/a")</f>
        <v>4.9632579834367897E-2</v>
      </c>
      <c r="G228" s="80">
        <f>+IF(ISNUMBER(DATA!T87),DATA!T87,"n/a")</f>
        <v>1657200.57</v>
      </c>
      <c r="H228" s="77">
        <f>+IF(ISNUMBER(DATA!U87),DATA!U87,"n/a")</f>
        <v>2.7808257014989301E-2</v>
      </c>
      <c r="I228" s="80">
        <f>+IF(ISNUMBER(DATA!AD87),DATA!AD87,"n/a")</f>
        <v>3178791.04</v>
      </c>
      <c r="J228" s="77">
        <f>+IF(ISNUMBER(DATA!AE87),DATA!AE87,"n/a")</f>
        <v>2.1889357360107099E-2</v>
      </c>
      <c r="K228" s="80">
        <f>+IF(ISNUMBER(DATA!AN87),DATA!AN87,"n/a")</f>
        <v>6155280.8499999996</v>
      </c>
      <c r="L228" s="77">
        <f>+IF(ISNUMBER(DATA!AO87),DATA!AO87,"n/a")</f>
        <v>6.8213178443048798E-3</v>
      </c>
      <c r="R228" s="66"/>
      <c r="S228" s="66"/>
      <c r="T228" s="66"/>
      <c r="U228" s="66"/>
      <c r="V228" s="66"/>
      <c r="W228" s="66"/>
      <c r="X228" s="66"/>
      <c r="Y228" s="66"/>
    </row>
    <row r="229" spans="1:25" x14ac:dyDescent="0.2">
      <c r="A229" s="75" t="s">
        <v>19</v>
      </c>
      <c r="B229" s="75" t="s">
        <v>21</v>
      </c>
      <c r="C229" s="66" t="s">
        <v>25</v>
      </c>
      <c r="D229" s="66" t="s">
        <v>289</v>
      </c>
      <c r="E229" s="80">
        <f>+IF(ISNUMBER(DATA!J88),DATA!J88,"n/a")</f>
        <v>246654.94</v>
      </c>
      <c r="F229" s="77">
        <f>+IF(ISNUMBER(DATA!K88),DATA!K88,"n/a")</f>
        <v>4.3010453956503797E-2</v>
      </c>
      <c r="G229" s="80">
        <f>+IF(ISNUMBER(DATA!T88),DATA!T88,"n/a")</f>
        <v>819969</v>
      </c>
      <c r="H229" s="77">
        <f>+IF(ISNUMBER(DATA!U88),DATA!U88,"n/a")</f>
        <v>1.35269305584323E-2</v>
      </c>
      <c r="I229" s="80">
        <f>+IF(ISNUMBER(DATA!AD88),DATA!AD88,"n/a")</f>
        <v>1586336.37</v>
      </c>
      <c r="J229" s="77">
        <f>+IF(ISNUMBER(DATA!AE88),DATA!AE88,"n/a")</f>
        <v>5.1867791979455097E-3</v>
      </c>
      <c r="K229" s="80">
        <f>+IF(ISNUMBER(DATA!AN88),DATA!AN88,"n/a")</f>
        <v>3120276.12</v>
      </c>
      <c r="L229" s="77">
        <f>+IF(ISNUMBER(DATA!AO88),DATA!AO88,"n/a")</f>
        <v>-1.3743401081163901E-2</v>
      </c>
      <c r="R229" s="66"/>
      <c r="S229" s="66"/>
      <c r="T229" s="66"/>
      <c r="U229" s="66"/>
      <c r="V229" s="66"/>
      <c r="W229" s="66"/>
      <c r="X229" s="66"/>
      <c r="Y229" s="66"/>
    </row>
    <row r="230" spans="1:25" x14ac:dyDescent="0.2">
      <c r="A230" s="75" t="s">
        <v>19</v>
      </c>
      <c r="B230" s="75" t="s">
        <v>21</v>
      </c>
      <c r="C230" s="66" t="s">
        <v>25</v>
      </c>
      <c r="D230" s="66" t="s">
        <v>290</v>
      </c>
      <c r="E230" s="80">
        <f>+IF(ISNUMBER(DATA!J89),DATA!J89,"n/a")</f>
        <v>250943.44</v>
      </c>
      <c r="F230" s="77">
        <f>+IF(ISNUMBER(DATA!K89),DATA!K89,"n/a")</f>
        <v>1.4664478540811701E-2</v>
      </c>
      <c r="G230" s="80">
        <f>+IF(ISNUMBER(DATA!T89),DATA!T89,"n/a")</f>
        <v>817695.29</v>
      </c>
      <c r="H230" s="77">
        <f>+IF(ISNUMBER(DATA!U89),DATA!U89,"n/a")</f>
        <v>1.03552682639046E-2</v>
      </c>
      <c r="I230" s="80">
        <f>+IF(ISNUMBER(DATA!AD89),DATA!AD89,"n/a")</f>
        <v>1583980.45</v>
      </c>
      <c r="J230" s="77">
        <f>+IF(ISNUMBER(DATA!AE89),DATA!AE89,"n/a")</f>
        <v>1.6311702591290798E-2</v>
      </c>
      <c r="K230" s="80">
        <f>+IF(ISNUMBER(DATA!AN89),DATA!AN89,"n/a")</f>
        <v>3014721.97</v>
      </c>
      <c r="L230" s="77">
        <f>+IF(ISNUMBER(DATA!AO89),DATA!AO89,"n/a")</f>
        <v>1.9750357447006699E-2</v>
      </c>
      <c r="R230" s="66"/>
      <c r="S230" s="66"/>
      <c r="T230" s="66"/>
      <c r="U230" s="66"/>
      <c r="V230" s="66"/>
      <c r="W230" s="66"/>
      <c r="X230" s="66"/>
      <c r="Y230" s="66"/>
    </row>
    <row r="231" spans="1:25" x14ac:dyDescent="0.2">
      <c r="A231" s="75" t="s">
        <v>19</v>
      </c>
      <c r="B231" s="75" t="s">
        <v>21</v>
      </c>
      <c r="C231" s="66" t="s">
        <v>25</v>
      </c>
      <c r="D231" s="66" t="s">
        <v>291</v>
      </c>
      <c r="E231" s="80">
        <f>+IF(ISNUMBER(DATA!J90),DATA!J90,"n/a")</f>
        <v>206917.03</v>
      </c>
      <c r="F231" s="77">
        <f>+IF(ISNUMBER(DATA!K90),DATA!K90,"n/a")</f>
        <v>-5.5694256318888802E-2</v>
      </c>
      <c r="G231" s="80">
        <f>+IF(ISNUMBER(DATA!T90),DATA!T90,"n/a")</f>
        <v>698145.48</v>
      </c>
      <c r="H231" s="77">
        <f>+IF(ISNUMBER(DATA!U90),DATA!U90,"n/a")</f>
        <v>-1.7409715356607E-2</v>
      </c>
      <c r="I231" s="80">
        <f>+IF(ISNUMBER(DATA!AD90),DATA!AD90,"n/a")</f>
        <v>1439974.89</v>
      </c>
      <c r="J231" s="77">
        <f>+IF(ISNUMBER(DATA!AE90),DATA!AE90,"n/a")</f>
        <v>4.3235459646800298E-2</v>
      </c>
      <c r="K231" s="80">
        <f>+IF(ISNUMBER(DATA!AN90),DATA!AN90,"n/a")</f>
        <v>2778830.15</v>
      </c>
      <c r="L231" s="77">
        <f>+IF(ISNUMBER(DATA!AO90),DATA!AO90,"n/a")</f>
        <v>6.9937754732414106E-2</v>
      </c>
      <c r="R231" s="66"/>
      <c r="S231" s="66"/>
      <c r="T231" s="66"/>
      <c r="U231" s="66"/>
      <c r="V231" s="66"/>
      <c r="W231" s="66"/>
      <c r="X231" s="66"/>
      <c r="Y231" s="66"/>
    </row>
    <row r="232" spans="1:25" x14ac:dyDescent="0.2">
      <c r="A232" s="75" t="s">
        <v>19</v>
      </c>
      <c r="B232" s="75" t="s">
        <v>21</v>
      </c>
      <c r="C232" s="66" t="s">
        <v>25</v>
      </c>
      <c r="D232" s="66" t="s">
        <v>292</v>
      </c>
      <c r="E232" s="80">
        <f>+IF(ISNUMBER(DATA!J91),DATA!J91,"n/a")</f>
        <v>1565536.3</v>
      </c>
      <c r="F232" s="77">
        <f>+IF(ISNUMBER(DATA!K91),DATA!K91,"n/a")</f>
        <v>4.02440388488218E-2</v>
      </c>
      <c r="G232" s="80">
        <f>+IF(ISNUMBER(DATA!T91),DATA!T91,"n/a")</f>
        <v>5148511.42</v>
      </c>
      <c r="H232" s="77">
        <f>+IF(ISNUMBER(DATA!U91),DATA!U91,"n/a")</f>
        <v>3.2344990134314799E-2</v>
      </c>
      <c r="I232" s="80">
        <f>+IF(ISNUMBER(DATA!AD91),DATA!AD91,"n/a")</f>
        <v>10417705.789999999</v>
      </c>
      <c r="J232" s="77">
        <f>+IF(ISNUMBER(DATA!AE91),DATA!AE91,"n/a")</f>
        <v>3.2226868463133503E-2</v>
      </c>
      <c r="K232" s="80">
        <f>+IF(ISNUMBER(DATA!AN91),DATA!AN91,"n/a")</f>
        <v>19797452.359999999</v>
      </c>
      <c r="L232" s="77">
        <f>+IF(ISNUMBER(DATA!AO91),DATA!AO91,"n/a")</f>
        <v>4.2000168577322097E-2</v>
      </c>
      <c r="R232" s="66"/>
      <c r="S232" s="66"/>
      <c r="T232" s="66"/>
      <c r="U232" s="66"/>
      <c r="V232" s="66"/>
      <c r="W232" s="66"/>
      <c r="X232" s="66"/>
      <c r="Y232" s="66"/>
    </row>
    <row r="233" spans="1:25" x14ac:dyDescent="0.2">
      <c r="A233" s="75" t="s">
        <v>19</v>
      </c>
      <c r="B233" s="75" t="s">
        <v>21</v>
      </c>
      <c r="C233" s="66" t="s">
        <v>25</v>
      </c>
      <c r="D233" s="66" t="s">
        <v>293</v>
      </c>
      <c r="E233" s="80">
        <f>+IF(ISNUMBER(DATA!J92),DATA!J92,"n/a")</f>
        <v>121332.97</v>
      </c>
      <c r="F233" s="77">
        <f>+IF(ISNUMBER(DATA!K92),DATA!K92,"n/a")</f>
        <v>5.3735916082536098E-2</v>
      </c>
      <c r="G233" s="80">
        <f>+IF(ISNUMBER(DATA!T92),DATA!T92,"n/a")</f>
        <v>402153.15</v>
      </c>
      <c r="H233" s="77">
        <f>+IF(ISNUMBER(DATA!U92),DATA!U92,"n/a")</f>
        <v>4.4638482715206602E-2</v>
      </c>
      <c r="I233" s="80">
        <f>+IF(ISNUMBER(DATA!AD92),DATA!AD92,"n/a")</f>
        <v>767863.51</v>
      </c>
      <c r="J233" s="77">
        <f>+IF(ISNUMBER(DATA!AE92),DATA!AE92,"n/a")</f>
        <v>3.8250989518872701E-2</v>
      </c>
      <c r="K233" s="80">
        <f>+IF(ISNUMBER(DATA!AN92),DATA!AN92,"n/a")</f>
        <v>1505809.1</v>
      </c>
      <c r="L233" s="77">
        <f>+IF(ISNUMBER(DATA!AO92),DATA!AO92,"n/a")</f>
        <v>1.8387470487703901E-2</v>
      </c>
      <c r="R233" s="66"/>
      <c r="S233" s="66"/>
      <c r="T233" s="66"/>
      <c r="U233" s="66"/>
      <c r="V233" s="66"/>
      <c r="W233" s="66"/>
      <c r="X233" s="66"/>
      <c r="Y233" s="66"/>
    </row>
    <row r="234" spans="1:25" x14ac:dyDescent="0.2">
      <c r="A234" s="75" t="s">
        <v>19</v>
      </c>
      <c r="B234" s="75" t="s">
        <v>21</v>
      </c>
      <c r="C234" s="66" t="s">
        <v>25</v>
      </c>
      <c r="D234" s="66" t="s">
        <v>294</v>
      </c>
      <c r="E234" s="80">
        <f>+IF(ISNUMBER(DATA!J93),DATA!J93,"n/a")</f>
        <v>746949.44</v>
      </c>
      <c r="F234" s="77">
        <f>+IF(ISNUMBER(DATA!K93),DATA!K93,"n/a")</f>
        <v>4.2683876312235497E-2</v>
      </c>
      <c r="G234" s="80">
        <f>+IF(ISNUMBER(DATA!T93),DATA!T93,"n/a")</f>
        <v>2398768.17</v>
      </c>
      <c r="H234" s="77">
        <f>+IF(ISNUMBER(DATA!U93),DATA!U93,"n/a")</f>
        <v>1.4931353884603199E-2</v>
      </c>
      <c r="I234" s="80">
        <f>+IF(ISNUMBER(DATA!AD93),DATA!AD93,"n/a")</f>
        <v>4774427.3099999996</v>
      </c>
      <c r="J234" s="77">
        <f>+IF(ISNUMBER(DATA!AE93),DATA!AE93,"n/a")</f>
        <v>3.05584697237095E-2</v>
      </c>
      <c r="K234" s="80">
        <f>+IF(ISNUMBER(DATA!AN93),DATA!AN93,"n/a")</f>
        <v>8999496.5899999999</v>
      </c>
      <c r="L234" s="77">
        <f>+IF(ISNUMBER(DATA!AO93),DATA!AO93,"n/a")</f>
        <v>4.42383461102792E-2</v>
      </c>
      <c r="R234" s="66"/>
      <c r="S234" s="66"/>
      <c r="T234" s="66"/>
      <c r="U234" s="66"/>
      <c r="V234" s="66"/>
      <c r="W234" s="66"/>
      <c r="X234" s="66"/>
      <c r="Y234" s="66"/>
    </row>
    <row r="235" spans="1:25" x14ac:dyDescent="0.2">
      <c r="A235" s="75" t="s">
        <v>19</v>
      </c>
      <c r="B235" s="75" t="s">
        <v>21</v>
      </c>
      <c r="C235" s="66" t="s">
        <v>25</v>
      </c>
      <c r="D235" s="66" t="s">
        <v>295</v>
      </c>
      <c r="E235" s="80">
        <f>+IF(ISNUMBER(DATA!J94),DATA!J94,"n/a")</f>
        <v>404739.48</v>
      </c>
      <c r="F235" s="77">
        <f>+IF(ISNUMBER(DATA!K94),DATA!K94,"n/a")</f>
        <v>-8.2520531559371099E-2</v>
      </c>
      <c r="G235" s="80">
        <f>+IF(ISNUMBER(DATA!T94),DATA!T94,"n/a")</f>
        <v>1422694.42</v>
      </c>
      <c r="H235" s="77">
        <f>+IF(ISNUMBER(DATA!U94),DATA!U94,"n/a")</f>
        <v>-6.6533399630914702E-2</v>
      </c>
      <c r="I235" s="80">
        <f>+IF(ISNUMBER(DATA!AD94),DATA!AD94,"n/a")</f>
        <v>2912112.25</v>
      </c>
      <c r="J235" s="77">
        <f>+IF(ISNUMBER(DATA!AE94),DATA!AE94,"n/a")</f>
        <v>-4.65548065369586E-2</v>
      </c>
      <c r="K235" s="80">
        <f>+IF(ISNUMBER(DATA!AN94),DATA!AN94,"n/a")</f>
        <v>5677887.9100000001</v>
      </c>
      <c r="L235" s="77">
        <f>+IF(ISNUMBER(DATA!AO94),DATA!AO94,"n/a")</f>
        <v>-9.9945395535284299E-3</v>
      </c>
      <c r="R235" s="66"/>
      <c r="S235" s="66"/>
      <c r="T235" s="66"/>
      <c r="U235" s="66"/>
      <c r="V235" s="66"/>
      <c r="W235" s="66"/>
      <c r="X235" s="66"/>
      <c r="Y235" s="66"/>
    </row>
    <row r="236" spans="1:25" x14ac:dyDescent="0.2">
      <c r="A236" s="75" t="s">
        <v>19</v>
      </c>
      <c r="B236" s="75" t="s">
        <v>21</v>
      </c>
      <c r="C236" s="66" t="s">
        <v>25</v>
      </c>
      <c r="D236" s="66" t="s">
        <v>296</v>
      </c>
      <c r="E236" s="80">
        <f>+IF(ISNUMBER(DATA!J95),DATA!J95,"n/a")</f>
        <v>486836.23</v>
      </c>
      <c r="F236" s="77">
        <f>+IF(ISNUMBER(DATA!K95),DATA!K95,"n/a")</f>
        <v>4.89693016812663E-2</v>
      </c>
      <c r="G236" s="80">
        <f>+IF(ISNUMBER(DATA!T95),DATA!T95,"n/a")</f>
        <v>1575672.3</v>
      </c>
      <c r="H236" s="77">
        <f>+IF(ISNUMBER(DATA!U95),DATA!U95,"n/a")</f>
        <v>-4.9934968210730603E-2</v>
      </c>
      <c r="I236" s="80">
        <f>+IF(ISNUMBER(DATA!AD95),DATA!AD95,"n/a")</f>
        <v>3318934.95</v>
      </c>
      <c r="J236" s="77">
        <f>+IF(ISNUMBER(DATA!AE95),DATA!AE95,"n/a")</f>
        <v>1.0056734620146199E-2</v>
      </c>
      <c r="K236" s="80">
        <f>+IF(ISNUMBER(DATA!AN95),DATA!AN95,"n/a")</f>
        <v>6216873.2199999997</v>
      </c>
      <c r="L236" s="77">
        <f>+IF(ISNUMBER(DATA!AO95),DATA!AO95,"n/a")</f>
        <v>-7.3858770368208295E-4</v>
      </c>
      <c r="R236" s="66"/>
      <c r="S236" s="66"/>
      <c r="T236" s="66"/>
      <c r="U236" s="66"/>
      <c r="V236" s="66"/>
      <c r="W236" s="66"/>
      <c r="X236" s="66"/>
      <c r="Y236" s="66"/>
    </row>
    <row r="237" spans="1:25" x14ac:dyDescent="0.2">
      <c r="A237" s="75" t="s">
        <v>19</v>
      </c>
      <c r="B237" s="75" t="s">
        <v>21</v>
      </c>
      <c r="C237" s="66" t="s">
        <v>25</v>
      </c>
      <c r="D237" s="66" t="s">
        <v>297</v>
      </c>
      <c r="E237" s="80">
        <f>+IF(ISNUMBER(DATA!J96),DATA!J96,"n/a")</f>
        <v>181569.83</v>
      </c>
      <c r="F237" s="77">
        <f>+IF(ISNUMBER(DATA!K96),DATA!K96,"n/a")</f>
        <v>5.4576734889836102E-2</v>
      </c>
      <c r="G237" s="80">
        <f>+IF(ISNUMBER(DATA!T96),DATA!T96,"n/a")</f>
        <v>581828.76</v>
      </c>
      <c r="H237" s="77">
        <f>+IF(ISNUMBER(DATA!U96),DATA!U96,"n/a")</f>
        <v>3.8408118015442298E-2</v>
      </c>
      <c r="I237" s="80">
        <f>+IF(ISNUMBER(DATA!AD96),DATA!AD96,"n/a")</f>
        <v>1115689.24</v>
      </c>
      <c r="J237" s="77">
        <f>+IF(ISNUMBER(DATA!AE96),DATA!AE96,"n/a")</f>
        <v>3.9713370708703698E-2</v>
      </c>
      <c r="K237" s="80">
        <f>+IF(ISNUMBER(DATA!AN96),DATA!AN96,"n/a")</f>
        <v>2164101.1</v>
      </c>
      <c r="L237" s="77">
        <f>+IF(ISNUMBER(DATA!AO96),DATA!AO96,"n/a")</f>
        <v>2.95065386571563E-2</v>
      </c>
      <c r="R237" s="66"/>
      <c r="S237" s="66"/>
      <c r="T237" s="66"/>
      <c r="U237" s="66"/>
      <c r="V237" s="66"/>
      <c r="W237" s="66"/>
      <c r="X237" s="66"/>
      <c r="Y237" s="66"/>
    </row>
    <row r="238" spans="1:25" x14ac:dyDescent="0.2">
      <c r="A238" s="75" t="s">
        <v>19</v>
      </c>
      <c r="B238" s="75" t="s">
        <v>21</v>
      </c>
      <c r="C238" s="66" t="s">
        <v>25</v>
      </c>
      <c r="D238" s="66" t="s">
        <v>298</v>
      </c>
      <c r="E238" s="80">
        <f>+IF(ISNUMBER(DATA!J97),DATA!J97,"n/a")</f>
        <v>369952.73</v>
      </c>
      <c r="F238" s="77">
        <f>+IF(ISNUMBER(DATA!K97),DATA!K97,"n/a")</f>
        <v>-1.4758932770889801E-2</v>
      </c>
      <c r="G238" s="80">
        <f>+IF(ISNUMBER(DATA!T97),DATA!T97,"n/a")</f>
        <v>1089087.26</v>
      </c>
      <c r="H238" s="77">
        <f>+IF(ISNUMBER(DATA!U97),DATA!U97,"n/a")</f>
        <v>-5.1248404358601E-2</v>
      </c>
      <c r="I238" s="80">
        <f>+IF(ISNUMBER(DATA!AD97),DATA!AD97,"n/a")</f>
        <v>1966546.36</v>
      </c>
      <c r="J238" s="77">
        <f>+IF(ISNUMBER(DATA!AE97),DATA!AE97,"n/a")</f>
        <v>-2.41965805389232E-2</v>
      </c>
      <c r="K238" s="80">
        <f>+IF(ISNUMBER(DATA!AN97),DATA!AN97,"n/a")</f>
        <v>3902140.77</v>
      </c>
      <c r="L238" s="77">
        <f>+IF(ISNUMBER(DATA!AO97),DATA!AO97,"n/a")</f>
        <v>-3.0926134785978499E-3</v>
      </c>
      <c r="R238" s="66"/>
      <c r="S238" s="66"/>
      <c r="T238" s="66"/>
      <c r="U238" s="66"/>
      <c r="V238" s="66"/>
      <c r="W238" s="66"/>
      <c r="X238" s="66"/>
      <c r="Y238" s="66"/>
    </row>
    <row r="239" spans="1:25" x14ac:dyDescent="0.2">
      <c r="A239" s="75" t="s">
        <v>19</v>
      </c>
      <c r="B239" s="75" t="s">
        <v>21</v>
      </c>
      <c r="C239" s="66" t="s">
        <v>25</v>
      </c>
      <c r="D239" s="66" t="s">
        <v>299</v>
      </c>
      <c r="E239" s="80">
        <f>+IF(ISNUMBER(DATA!J98),DATA!J98,"n/a")</f>
        <v>1748939.69</v>
      </c>
      <c r="F239" s="77">
        <f>+IF(ISNUMBER(DATA!K98),DATA!K98,"n/a")</f>
        <v>2.1901632166403E-2</v>
      </c>
      <c r="G239" s="80">
        <f>+IF(ISNUMBER(DATA!T98),DATA!T98,"n/a")</f>
        <v>5713778.9100000001</v>
      </c>
      <c r="H239" s="77">
        <f>+IF(ISNUMBER(DATA!U98),DATA!U98,"n/a")</f>
        <v>-6.4314732537838299E-3</v>
      </c>
      <c r="I239" s="80">
        <f>+IF(ISNUMBER(DATA!AD98),DATA!AD98,"n/a")</f>
        <v>11907498.359999999</v>
      </c>
      <c r="J239" s="77">
        <f>+IF(ISNUMBER(DATA!AE98),DATA!AE98,"n/a")</f>
        <v>-5.0473181512389201E-3</v>
      </c>
      <c r="K239" s="80">
        <f>+IF(ISNUMBER(DATA!AN98),DATA!AN98,"n/a")</f>
        <v>22227093.75</v>
      </c>
      <c r="L239" s="77">
        <f>+IF(ISNUMBER(DATA!AO98),DATA!AO98,"n/a")</f>
        <v>-8.8336491201040108E-3</v>
      </c>
      <c r="R239" s="66"/>
      <c r="S239" s="66"/>
      <c r="T239" s="66"/>
      <c r="U239" s="66"/>
      <c r="V239" s="66"/>
      <c r="W239" s="66"/>
      <c r="X239" s="66"/>
      <c r="Y239" s="66"/>
    </row>
    <row r="240" spans="1:25" x14ac:dyDescent="0.2">
      <c r="A240" s="75" t="s">
        <v>19</v>
      </c>
      <c r="B240" s="75" t="s">
        <v>21</v>
      </c>
      <c r="C240" s="66" t="s">
        <v>25</v>
      </c>
      <c r="D240" s="66" t="s">
        <v>300</v>
      </c>
      <c r="E240" s="80">
        <f>+IF(ISNUMBER(DATA!J99),DATA!J99,"n/a")</f>
        <v>861607.91</v>
      </c>
      <c r="F240" s="77">
        <f>+IF(ISNUMBER(DATA!K99),DATA!K99,"n/a")</f>
        <v>0.11001519016591201</v>
      </c>
      <c r="G240" s="80">
        <f>+IF(ISNUMBER(DATA!T99),DATA!T99,"n/a")</f>
        <v>2789171.78</v>
      </c>
      <c r="H240" s="77">
        <f>+IF(ISNUMBER(DATA!U99),DATA!U99,"n/a")</f>
        <v>4.2320665162473799E-2</v>
      </c>
      <c r="I240" s="80">
        <f>+IF(ISNUMBER(DATA!AD99),DATA!AD99,"n/a")</f>
        <v>5574423.1600000001</v>
      </c>
      <c r="J240" s="77">
        <f>+IF(ISNUMBER(DATA!AE99),DATA!AE99,"n/a")</f>
        <v>6.0456434045754903E-2</v>
      </c>
      <c r="K240" s="80">
        <f>+IF(ISNUMBER(DATA!AN99),DATA!AN99,"n/a")</f>
        <v>10541078.92</v>
      </c>
      <c r="L240" s="77">
        <f>+IF(ISNUMBER(DATA!AO99),DATA!AO99,"n/a")</f>
        <v>5.30730024091235E-2</v>
      </c>
      <c r="R240" s="66"/>
      <c r="S240" s="66"/>
      <c r="T240" s="66"/>
      <c r="U240" s="66"/>
      <c r="V240" s="66"/>
      <c r="W240" s="66"/>
      <c r="X240" s="66"/>
      <c r="Y240" s="66"/>
    </row>
    <row r="241" spans="1:25" x14ac:dyDescent="0.2">
      <c r="A241" s="75" t="s">
        <v>19</v>
      </c>
      <c r="B241" s="75" t="s">
        <v>21</v>
      </c>
      <c r="C241" s="66" t="s">
        <v>25</v>
      </c>
      <c r="D241" s="66" t="s">
        <v>301</v>
      </c>
      <c r="E241" s="80">
        <f>+IF(ISNUMBER(DATA!J100),DATA!J100,"n/a")</f>
        <v>126685.77</v>
      </c>
      <c r="F241" s="77">
        <f>+IF(ISNUMBER(DATA!K100),DATA!K100,"n/a")</f>
        <v>0.112461797090169</v>
      </c>
      <c r="G241" s="80">
        <f>+IF(ISNUMBER(DATA!T100),DATA!T100,"n/a")</f>
        <v>405656.72</v>
      </c>
      <c r="H241" s="77">
        <f>+IF(ISNUMBER(DATA!U100),DATA!U100,"n/a")</f>
        <v>0.142737347671818</v>
      </c>
      <c r="I241" s="80">
        <f>+IF(ISNUMBER(DATA!AD100),DATA!AD100,"n/a")</f>
        <v>782555.02</v>
      </c>
      <c r="J241" s="77">
        <f>+IF(ISNUMBER(DATA!AE100),DATA!AE100,"n/a")</f>
        <v>0.12607062180960399</v>
      </c>
      <c r="K241" s="80">
        <f>+IF(ISNUMBER(DATA!AN100),DATA!AN100,"n/a")</f>
        <v>1504277.15</v>
      </c>
      <c r="L241" s="77">
        <f>+IF(ISNUMBER(DATA!AO100),DATA!AO100,"n/a")</f>
        <v>8.8903396239433899E-2</v>
      </c>
      <c r="R241" s="66"/>
      <c r="S241" s="66"/>
      <c r="T241" s="66"/>
      <c r="U241" s="66"/>
      <c r="V241" s="66"/>
      <c r="W241" s="66"/>
      <c r="X241" s="66"/>
      <c r="Y241" s="66"/>
    </row>
    <row r="242" spans="1:25" x14ac:dyDescent="0.2">
      <c r="A242" s="75" t="s">
        <v>19</v>
      </c>
      <c r="B242" s="75" t="s">
        <v>21</v>
      </c>
      <c r="C242" s="66" t="s">
        <v>25</v>
      </c>
      <c r="D242" s="66" t="s">
        <v>302</v>
      </c>
      <c r="E242" s="80">
        <f>+IF(ISNUMBER(DATA!J101),DATA!J101,"n/a")</f>
        <v>460537.99</v>
      </c>
      <c r="F242" s="77">
        <f>+IF(ISNUMBER(DATA!K101),DATA!K101,"n/a")</f>
        <v>-1.31472955307476E-3</v>
      </c>
      <c r="G242" s="80">
        <f>+IF(ISNUMBER(DATA!T101),DATA!T101,"n/a")</f>
        <v>1508728.22</v>
      </c>
      <c r="H242" s="77">
        <f>+IF(ISNUMBER(DATA!U101),DATA!U101,"n/a")</f>
        <v>-6.6460502995351299E-3</v>
      </c>
      <c r="I242" s="80">
        <f>+IF(ISNUMBER(DATA!AD101),DATA!AD101,"n/a")</f>
        <v>2970877.21</v>
      </c>
      <c r="J242" s="77">
        <f>+IF(ISNUMBER(DATA!AE101),DATA!AE101,"n/a")</f>
        <v>1.42118696991806E-3</v>
      </c>
      <c r="K242" s="80">
        <f>+IF(ISNUMBER(DATA!AN101),DATA!AN101,"n/a")</f>
        <v>5645824.3899999997</v>
      </c>
      <c r="L242" s="77">
        <f>+IF(ISNUMBER(DATA!AO101),DATA!AO101,"n/a")</f>
        <v>1.2119362622763001E-2</v>
      </c>
      <c r="R242" s="66"/>
      <c r="S242" s="66"/>
      <c r="T242" s="66"/>
      <c r="U242" s="66"/>
      <c r="V242" s="66"/>
      <c r="W242" s="66"/>
      <c r="X242" s="66"/>
      <c r="Y242" s="66"/>
    </row>
    <row r="243" spans="1:25" x14ac:dyDescent="0.2">
      <c r="A243" s="75" t="s">
        <v>19</v>
      </c>
      <c r="B243" s="75" t="s">
        <v>21</v>
      </c>
      <c r="C243" s="66" t="s">
        <v>25</v>
      </c>
      <c r="D243" s="66" t="s">
        <v>303</v>
      </c>
      <c r="E243" s="80">
        <f>+IF(ISNUMBER(DATA!J102),DATA!J102,"n/a")</f>
        <v>217305.47</v>
      </c>
      <c r="F243" s="77">
        <f>+IF(ISNUMBER(DATA!K102),DATA!K102,"n/a")</f>
        <v>3.7139245826407097E-2</v>
      </c>
      <c r="G243" s="80">
        <f>+IF(ISNUMBER(DATA!T102),DATA!T102,"n/a")</f>
        <v>709357.99</v>
      </c>
      <c r="H243" s="77">
        <f>+IF(ISNUMBER(DATA!U102),DATA!U102,"n/a")</f>
        <v>-1.2377266875064901E-4</v>
      </c>
      <c r="I243" s="80">
        <f>+IF(ISNUMBER(DATA!AD102),DATA!AD102,"n/a")</f>
        <v>1362302.24</v>
      </c>
      <c r="J243" s="77">
        <f>+IF(ISNUMBER(DATA!AE102),DATA!AE102,"n/a")</f>
        <v>-1.5527539789517699E-2</v>
      </c>
      <c r="K243" s="80">
        <f>+IF(ISNUMBER(DATA!AN102),DATA!AN102,"n/a")</f>
        <v>2688178.13</v>
      </c>
      <c r="L243" s="77">
        <f>+IF(ISNUMBER(DATA!AO102),DATA!AO102,"n/a")</f>
        <v>-2.2300548653083799E-2</v>
      </c>
      <c r="R243" s="66"/>
      <c r="S243" s="66"/>
      <c r="T243" s="66"/>
      <c r="U243" s="66"/>
      <c r="V243" s="66"/>
      <c r="W243" s="66"/>
      <c r="X243" s="66"/>
      <c r="Y243" s="66"/>
    </row>
    <row r="244" spans="1:25" x14ac:dyDescent="0.2">
      <c r="A244" s="75" t="s">
        <v>19</v>
      </c>
      <c r="B244" s="75" t="s">
        <v>21</v>
      </c>
      <c r="C244" s="66" t="s">
        <v>25</v>
      </c>
      <c r="D244" s="66" t="s">
        <v>304</v>
      </c>
      <c r="E244" s="80">
        <f>+IF(ISNUMBER(DATA!J103),DATA!J103,"n/a")</f>
        <v>774551.26</v>
      </c>
      <c r="F244" s="77">
        <f>+IF(ISNUMBER(DATA!K103),DATA!K103,"n/a")</f>
        <v>4.0541879959157097E-2</v>
      </c>
      <c r="G244" s="80">
        <f>+IF(ISNUMBER(DATA!T103),DATA!T103,"n/a")</f>
        <v>2664934.41</v>
      </c>
      <c r="H244" s="77">
        <f>+IF(ISNUMBER(DATA!U103),DATA!U103,"n/a")</f>
        <v>5.4032173943367498E-2</v>
      </c>
      <c r="I244" s="80">
        <f>+IF(ISNUMBER(DATA!AD103),DATA!AD103,"n/a")</f>
        <v>5271786.97</v>
      </c>
      <c r="J244" s="77">
        <f>+IF(ISNUMBER(DATA!AE103),DATA!AE103,"n/a")</f>
        <v>3.8110717024656799E-3</v>
      </c>
      <c r="K244" s="80">
        <f>+IF(ISNUMBER(DATA!AN103),DATA!AN103,"n/a")</f>
        <v>9897575.5999999996</v>
      </c>
      <c r="L244" s="77">
        <f>+IF(ISNUMBER(DATA!AO103),DATA!AO103,"n/a")</f>
        <v>4.4497917446182696E-3</v>
      </c>
      <c r="R244" s="66"/>
      <c r="S244" s="66"/>
      <c r="T244" s="66"/>
      <c r="U244" s="66"/>
      <c r="V244" s="66"/>
      <c r="W244" s="66"/>
      <c r="X244" s="66"/>
      <c r="Y244" s="66"/>
    </row>
    <row r="245" spans="1:25" x14ac:dyDescent="0.2">
      <c r="A245" s="75" t="s">
        <v>19</v>
      </c>
      <c r="B245" s="75" t="s">
        <v>21</v>
      </c>
      <c r="C245" s="66" t="s">
        <v>25</v>
      </c>
      <c r="D245" s="66" t="s">
        <v>305</v>
      </c>
      <c r="E245" s="80">
        <f>+IF(ISNUMBER(DATA!J104),DATA!J104,"n/a")</f>
        <v>571871.22</v>
      </c>
      <c r="F245" s="77">
        <f>+IF(ISNUMBER(DATA!K104),DATA!K104,"n/a")</f>
        <v>-4.5577861592612699E-2</v>
      </c>
      <c r="G245" s="80">
        <f>+IF(ISNUMBER(DATA!T104),DATA!T104,"n/a")</f>
        <v>1911714.14</v>
      </c>
      <c r="H245" s="77">
        <f>+IF(ISNUMBER(DATA!U104),DATA!U104,"n/a")</f>
        <v>-4.84082875961762E-2</v>
      </c>
      <c r="I245" s="80">
        <f>+IF(ISNUMBER(DATA!AD104),DATA!AD104,"n/a")</f>
        <v>3881319.44</v>
      </c>
      <c r="J245" s="77">
        <f>+IF(ISNUMBER(DATA!AE104),DATA!AE104,"n/a")</f>
        <v>-3.3063682777538302E-2</v>
      </c>
      <c r="K245" s="80">
        <f>+IF(ISNUMBER(DATA!AN104),DATA!AN104,"n/a")</f>
        <v>7339851.7699999996</v>
      </c>
      <c r="L245" s="77">
        <f>+IF(ISNUMBER(DATA!AO104),DATA!AO104,"n/a")</f>
        <v>-7.42230377619248E-3</v>
      </c>
      <c r="R245" s="66"/>
      <c r="S245" s="66"/>
      <c r="T245" s="66"/>
      <c r="U245" s="66"/>
      <c r="V245" s="66"/>
      <c r="W245" s="66"/>
      <c r="X245" s="66"/>
      <c r="Y245" s="66"/>
    </row>
    <row r="246" spans="1:25" x14ac:dyDescent="0.2">
      <c r="A246" s="75" t="s">
        <v>19</v>
      </c>
      <c r="B246" s="75" t="s">
        <v>21</v>
      </c>
      <c r="C246" s="66" t="s">
        <v>25</v>
      </c>
      <c r="D246" s="66" t="s">
        <v>306</v>
      </c>
      <c r="E246" s="80">
        <f>+IF(ISNUMBER(DATA!J105),DATA!J105,"n/a")</f>
        <v>381650.81</v>
      </c>
      <c r="F246" s="77">
        <f>+IF(ISNUMBER(DATA!K105),DATA!K105,"n/a")</f>
        <v>-2.54239326671892E-2</v>
      </c>
      <c r="G246" s="80">
        <f>+IF(ISNUMBER(DATA!T105),DATA!T105,"n/a")</f>
        <v>1363160.48</v>
      </c>
      <c r="H246" s="77">
        <f>+IF(ISNUMBER(DATA!U105),DATA!U105,"n/a")</f>
        <v>3.14813028340672E-2</v>
      </c>
      <c r="I246" s="80">
        <f>+IF(ISNUMBER(DATA!AD105),DATA!AD105,"n/a")</f>
        <v>2943266.67</v>
      </c>
      <c r="J246" s="77">
        <f>+IF(ISNUMBER(DATA!AE105),DATA!AE105,"n/a")</f>
        <v>5.4878850578545399E-2</v>
      </c>
      <c r="K246" s="80">
        <f>+IF(ISNUMBER(DATA!AN105),DATA!AN105,"n/a")</f>
        <v>5551173.7400000002</v>
      </c>
      <c r="L246" s="77">
        <f>+IF(ISNUMBER(DATA!AO105),DATA!AO105,"n/a")</f>
        <v>5.0974294857914198E-4</v>
      </c>
      <c r="R246" s="66"/>
      <c r="S246" s="66"/>
      <c r="T246" s="66"/>
      <c r="U246" s="66"/>
      <c r="V246" s="66"/>
      <c r="W246" s="66"/>
      <c r="X246" s="66"/>
      <c r="Y246" s="66"/>
    </row>
    <row r="247" spans="1:25" x14ac:dyDescent="0.2">
      <c r="A247" s="75" t="s">
        <v>19</v>
      </c>
      <c r="B247" s="75" t="s">
        <v>21</v>
      </c>
      <c r="C247" s="66" t="s">
        <v>25</v>
      </c>
      <c r="D247" s="66" t="s">
        <v>307</v>
      </c>
      <c r="E247" s="80">
        <f>+IF(ISNUMBER(DATA!J106),DATA!J106,"n/a")</f>
        <v>546600.85</v>
      </c>
      <c r="F247" s="77">
        <f>+IF(ISNUMBER(DATA!K106),DATA!K106,"n/a")</f>
        <v>5.5212893139632803E-3</v>
      </c>
      <c r="G247" s="80">
        <f>+IF(ISNUMBER(DATA!T106),DATA!T106,"n/a")</f>
        <v>1766742.67</v>
      </c>
      <c r="H247" s="77">
        <f>+IF(ISNUMBER(DATA!U106),DATA!U106,"n/a")</f>
        <v>-8.0789448806480608E-3</v>
      </c>
      <c r="I247" s="80">
        <f>+IF(ISNUMBER(DATA!AD106),DATA!AD106,"n/a")</f>
        <v>3550607.06</v>
      </c>
      <c r="J247" s="77">
        <f>+IF(ISNUMBER(DATA!AE106),DATA!AE106,"n/a")</f>
        <v>-1.1044727782163101E-2</v>
      </c>
      <c r="K247" s="80">
        <f>+IF(ISNUMBER(DATA!AN106),DATA!AN106,"n/a")</f>
        <v>6912798.1100000003</v>
      </c>
      <c r="L247" s="77">
        <f>+IF(ISNUMBER(DATA!AO106),DATA!AO106,"n/a")</f>
        <v>2.99798185703938E-2</v>
      </c>
      <c r="R247" s="66"/>
      <c r="S247" s="66"/>
      <c r="T247" s="66"/>
      <c r="U247" s="66"/>
      <c r="V247" s="66"/>
      <c r="W247" s="66"/>
      <c r="X247" s="66"/>
      <c r="Y247" s="66"/>
    </row>
    <row r="248" spans="1:25" x14ac:dyDescent="0.2">
      <c r="A248" s="75" t="s">
        <v>19</v>
      </c>
      <c r="B248" s="75" t="s">
        <v>21</v>
      </c>
      <c r="C248" s="66" t="s">
        <v>25</v>
      </c>
      <c r="D248" s="66" t="s">
        <v>308</v>
      </c>
      <c r="E248" s="80">
        <f>+IF(ISNUMBER(DATA!J107),DATA!J107,"n/a")</f>
        <v>373548.32</v>
      </c>
      <c r="F248" s="77">
        <f>+IF(ISNUMBER(DATA!K107),DATA!K107,"n/a")</f>
        <v>6.4197478107004893E-2</v>
      </c>
      <c r="G248" s="80">
        <f>+IF(ISNUMBER(DATA!T107),DATA!T107,"n/a")</f>
        <v>1252837.17</v>
      </c>
      <c r="H248" s="77">
        <f>+IF(ISNUMBER(DATA!U107),DATA!U107,"n/a")</f>
        <v>5.0091604950260597E-2</v>
      </c>
      <c r="I248" s="80">
        <f>+IF(ISNUMBER(DATA!AD107),DATA!AD107,"n/a")</f>
        <v>2416438.9500000002</v>
      </c>
      <c r="J248" s="77">
        <f>+IF(ISNUMBER(DATA!AE107),DATA!AE107,"n/a")</f>
        <v>4.0032103092256299E-2</v>
      </c>
      <c r="K248" s="80">
        <f>+IF(ISNUMBER(DATA!AN107),DATA!AN107,"n/a")</f>
        <v>4566818.17</v>
      </c>
      <c r="L248" s="77">
        <f>+IF(ISNUMBER(DATA!AO107),DATA!AO107,"n/a")</f>
        <v>1.8924963251031501E-2</v>
      </c>
      <c r="R248" s="66"/>
      <c r="S248" s="66"/>
      <c r="T248" s="66"/>
      <c r="U248" s="66"/>
      <c r="V248" s="66"/>
      <c r="W248" s="66"/>
      <c r="X248" s="66"/>
      <c r="Y248" s="66"/>
    </row>
    <row r="249" spans="1:25" x14ac:dyDescent="0.2">
      <c r="A249" s="75" t="s">
        <v>19</v>
      </c>
      <c r="B249" s="75" t="s">
        <v>21</v>
      </c>
      <c r="C249" s="66" t="s">
        <v>25</v>
      </c>
      <c r="D249" s="66" t="s">
        <v>309</v>
      </c>
      <c r="E249" s="80">
        <f>+IF(ISNUMBER(DATA!J108),DATA!J108,"n/a")</f>
        <v>342889.29</v>
      </c>
      <c r="F249" s="77">
        <f>+IF(ISNUMBER(DATA!K108),DATA!K108,"n/a")</f>
        <v>3.7071300228604297E-2</v>
      </c>
      <c r="G249" s="80">
        <f>+IF(ISNUMBER(DATA!T108),DATA!T108,"n/a")</f>
        <v>1164848.3500000001</v>
      </c>
      <c r="H249" s="77">
        <f>+IF(ISNUMBER(DATA!U108),DATA!U108,"n/a")</f>
        <v>3.4910227440957502E-2</v>
      </c>
      <c r="I249" s="80">
        <f>+IF(ISNUMBER(DATA!AD108),DATA!AD108,"n/a")</f>
        <v>2266376.17</v>
      </c>
      <c r="J249" s="77">
        <f>+IF(ISNUMBER(DATA!AE108),DATA!AE108,"n/a")</f>
        <v>3.2954460577067801E-2</v>
      </c>
      <c r="K249" s="80">
        <f>+IF(ISNUMBER(DATA!AN108),DATA!AN108,"n/a")</f>
        <v>4309101.32</v>
      </c>
      <c r="L249" s="77">
        <f>+IF(ISNUMBER(DATA!AO108),DATA!AO108,"n/a")</f>
        <v>1.86564034660123E-2</v>
      </c>
      <c r="R249" s="66"/>
      <c r="S249" s="66"/>
      <c r="T249" s="66"/>
      <c r="U249" s="66"/>
      <c r="V249" s="66"/>
      <c r="W249" s="66"/>
      <c r="X249" s="66"/>
      <c r="Y249" s="66"/>
    </row>
    <row r="250" spans="1:25" x14ac:dyDescent="0.2">
      <c r="A250" s="75" t="s">
        <v>19</v>
      </c>
      <c r="B250" s="75" t="s">
        <v>21</v>
      </c>
      <c r="C250" s="66" t="s">
        <v>25</v>
      </c>
      <c r="D250" s="66" t="s">
        <v>310</v>
      </c>
      <c r="E250" s="80">
        <f>+IF(ISNUMBER(DATA!J109),DATA!J109,"n/a")</f>
        <v>243635.9</v>
      </c>
      <c r="F250" s="77">
        <f>+IF(ISNUMBER(DATA!K109),DATA!K109,"n/a")</f>
        <v>4.9026043616347E-2</v>
      </c>
      <c r="G250" s="80">
        <f>+IF(ISNUMBER(DATA!T109),DATA!T109,"n/a")</f>
        <v>795670.42</v>
      </c>
      <c r="H250" s="77">
        <f>+IF(ISNUMBER(DATA!U109),DATA!U109,"n/a")</f>
        <v>2.5743483150863399E-2</v>
      </c>
      <c r="I250" s="80">
        <f>+IF(ISNUMBER(DATA!AD109),DATA!AD109,"n/a")</f>
        <v>1495955.19</v>
      </c>
      <c r="J250" s="77">
        <f>+IF(ISNUMBER(DATA!AE109),DATA!AE109,"n/a")</f>
        <v>-2.92916327334725E-3</v>
      </c>
      <c r="K250" s="80">
        <f>+IF(ISNUMBER(DATA!AN109),DATA!AN109,"n/a")</f>
        <v>2895312.52</v>
      </c>
      <c r="L250" s="77">
        <f>+IF(ISNUMBER(DATA!AO109),DATA!AO109,"n/a")</f>
        <v>-1.4963608722252201E-2</v>
      </c>
      <c r="R250" s="66"/>
      <c r="S250" s="66"/>
      <c r="T250" s="66"/>
      <c r="U250" s="66"/>
      <c r="V250" s="66"/>
      <c r="W250" s="66"/>
      <c r="X250" s="66"/>
      <c r="Y250" s="66"/>
    </row>
    <row r="251" spans="1:25" x14ac:dyDescent="0.2">
      <c r="A251" s="75" t="s">
        <v>19</v>
      </c>
      <c r="B251" s="75" t="s">
        <v>21</v>
      </c>
      <c r="C251" s="66" t="s">
        <v>25</v>
      </c>
      <c r="D251" s="66" t="s">
        <v>311</v>
      </c>
      <c r="E251" s="80">
        <f>+IF(ISNUMBER(DATA!J110),DATA!J110,"n/a")</f>
        <v>383701.84</v>
      </c>
      <c r="F251" s="77">
        <f>+IF(ISNUMBER(DATA!K110),DATA!K110,"n/a")</f>
        <v>3.9535031783285601E-2</v>
      </c>
      <c r="G251" s="80">
        <f>+IF(ISNUMBER(DATA!T110),DATA!T110,"n/a")</f>
        <v>1239687.01</v>
      </c>
      <c r="H251" s="77">
        <f>+IF(ISNUMBER(DATA!U110),DATA!U110,"n/a")</f>
        <v>4.7618608793138601E-3</v>
      </c>
      <c r="I251" s="80">
        <f>+IF(ISNUMBER(DATA!AD110),DATA!AD110,"n/a")</f>
        <v>2457925.63</v>
      </c>
      <c r="J251" s="77">
        <f>+IF(ISNUMBER(DATA!AE110),DATA!AE110,"n/a")</f>
        <v>-2.4088201304915902E-2</v>
      </c>
      <c r="K251" s="80">
        <f>+IF(ISNUMBER(DATA!AN110),DATA!AN110,"n/a")</f>
        <v>4629740.12</v>
      </c>
      <c r="L251" s="77">
        <f>+IF(ISNUMBER(DATA!AO110),DATA!AO110,"n/a")</f>
        <v>-2.4549736275062399E-2</v>
      </c>
      <c r="R251" s="66"/>
      <c r="S251" s="66"/>
      <c r="T251" s="66"/>
      <c r="U251" s="66"/>
      <c r="V251" s="66"/>
      <c r="W251" s="66"/>
      <c r="X251" s="66"/>
      <c r="Y251" s="66"/>
    </row>
    <row r="252" spans="1:25" x14ac:dyDescent="0.2">
      <c r="A252" s="75" t="s">
        <v>19</v>
      </c>
      <c r="B252" s="75" t="s">
        <v>21</v>
      </c>
      <c r="C252" s="66" t="s">
        <v>25</v>
      </c>
      <c r="D252" s="66" t="s">
        <v>312</v>
      </c>
      <c r="E252" s="80">
        <f>+IF(ISNUMBER(DATA!J111),DATA!J111,"n/a")</f>
        <v>224555.67</v>
      </c>
      <c r="F252" s="77">
        <f>+IF(ISNUMBER(DATA!K111),DATA!K111,"n/a")</f>
        <v>6.0379471685111999E-2</v>
      </c>
      <c r="G252" s="80">
        <f>+IF(ISNUMBER(DATA!T111),DATA!T111,"n/a")</f>
        <v>736851.28</v>
      </c>
      <c r="H252" s="77">
        <f>+IF(ISNUMBER(DATA!U111),DATA!U111,"n/a")</f>
        <v>5.1987268813224997E-2</v>
      </c>
      <c r="I252" s="80">
        <f>+IF(ISNUMBER(DATA!AD111),DATA!AD111,"n/a")</f>
        <v>1467566.44</v>
      </c>
      <c r="J252" s="77">
        <f>+IF(ISNUMBER(DATA!AE111),DATA!AE111,"n/a")</f>
        <v>3.8760732655350003E-2</v>
      </c>
      <c r="K252" s="80">
        <f>+IF(ISNUMBER(DATA!AN111),DATA!AN111,"n/a")</f>
        <v>2797321.15</v>
      </c>
      <c r="L252" s="77">
        <f>+IF(ISNUMBER(DATA!AO111),DATA!AO111,"n/a")</f>
        <v>7.26214201797623E-3</v>
      </c>
      <c r="R252" s="66"/>
      <c r="S252" s="66"/>
      <c r="T252" s="66"/>
      <c r="U252" s="66"/>
      <c r="V252" s="66"/>
      <c r="W252" s="66"/>
      <c r="X252" s="66"/>
      <c r="Y252" s="66"/>
    </row>
    <row r="253" spans="1:25" x14ac:dyDescent="0.2">
      <c r="A253" s="75" t="s">
        <v>19</v>
      </c>
      <c r="B253" s="75" t="s">
        <v>21</v>
      </c>
      <c r="C253" s="66" t="s">
        <v>25</v>
      </c>
      <c r="D253" s="66" t="s">
        <v>313</v>
      </c>
      <c r="E253" s="80">
        <f>+IF(ISNUMBER(DATA!J112),DATA!J112,"n/a")</f>
        <v>390768.26</v>
      </c>
      <c r="F253" s="77">
        <f>+IF(ISNUMBER(DATA!K112),DATA!K112,"n/a")</f>
        <v>6.3372140407545699E-2</v>
      </c>
      <c r="G253" s="80">
        <f>+IF(ISNUMBER(DATA!T112),DATA!T112,"n/a")</f>
        <v>1282879.5</v>
      </c>
      <c r="H253" s="77">
        <f>+IF(ISNUMBER(DATA!U112),DATA!U112,"n/a")</f>
        <v>3.3918509075518001E-2</v>
      </c>
      <c r="I253" s="80">
        <f>+IF(ISNUMBER(DATA!AD112),DATA!AD112,"n/a")</f>
        <v>2597518.2400000002</v>
      </c>
      <c r="J253" s="77">
        <f>+IF(ISNUMBER(DATA!AE112),DATA!AE112,"n/a")</f>
        <v>3.7555125545845301E-2</v>
      </c>
      <c r="K253" s="80">
        <f>+IF(ISNUMBER(DATA!AN112),DATA!AN112,"n/a")</f>
        <v>4906304.67</v>
      </c>
      <c r="L253" s="77">
        <f>+IF(ISNUMBER(DATA!AO112),DATA!AO112,"n/a")</f>
        <v>3.7163972552857902E-2</v>
      </c>
      <c r="R253" s="66"/>
      <c r="S253" s="66"/>
      <c r="T253" s="66"/>
      <c r="U253" s="66"/>
      <c r="V253" s="66"/>
      <c r="W253" s="66"/>
      <c r="X253" s="66"/>
      <c r="Y253" s="66"/>
    </row>
    <row r="254" spans="1:25" x14ac:dyDescent="0.2">
      <c r="A254" s="75" t="s">
        <v>19</v>
      </c>
      <c r="B254" s="75" t="s">
        <v>21</v>
      </c>
      <c r="C254" s="66" t="s">
        <v>25</v>
      </c>
      <c r="D254" s="66" t="s">
        <v>314</v>
      </c>
      <c r="E254" s="80">
        <f>+IF(ISNUMBER(DATA!J113),DATA!J113,"n/a")</f>
        <v>823809.85</v>
      </c>
      <c r="F254" s="77">
        <f>+IF(ISNUMBER(DATA!K113),DATA!K113,"n/a")</f>
        <v>2.8775626656169302E-2</v>
      </c>
      <c r="G254" s="80">
        <f>+IF(ISNUMBER(DATA!T113),DATA!T113,"n/a")</f>
        <v>2627389.94</v>
      </c>
      <c r="H254" s="77">
        <f>+IF(ISNUMBER(DATA!U113),DATA!U113,"n/a")</f>
        <v>-9.6930069735760398E-3</v>
      </c>
      <c r="I254" s="80">
        <f>+IF(ISNUMBER(DATA!AD113),DATA!AD113,"n/a")</f>
        <v>5229666.13</v>
      </c>
      <c r="J254" s="77">
        <f>+IF(ISNUMBER(DATA!AE113),DATA!AE113,"n/a")</f>
        <v>-3.5194873329187699E-2</v>
      </c>
      <c r="K254" s="80">
        <f>+IF(ISNUMBER(DATA!AN113),DATA!AN113,"n/a")</f>
        <v>10087653.939999999</v>
      </c>
      <c r="L254" s="77">
        <f>+IF(ISNUMBER(DATA!AO113),DATA!AO113,"n/a")</f>
        <v>-3.8446502894260402E-2</v>
      </c>
      <c r="R254" s="66"/>
      <c r="S254" s="66"/>
      <c r="T254" s="66"/>
      <c r="U254" s="66"/>
      <c r="V254" s="66"/>
      <c r="W254" s="66"/>
      <c r="X254" s="66"/>
      <c r="Y254" s="66"/>
    </row>
    <row r="255" spans="1:25" x14ac:dyDescent="0.2">
      <c r="A255" s="75" t="s">
        <v>19</v>
      </c>
      <c r="B255" s="75" t="s">
        <v>21</v>
      </c>
      <c r="C255" s="66" t="s">
        <v>25</v>
      </c>
      <c r="D255" s="66" t="s">
        <v>315</v>
      </c>
      <c r="E255" s="80">
        <f>+IF(ISNUMBER(DATA!J114),DATA!J114,"n/a")</f>
        <v>646974.57999999996</v>
      </c>
      <c r="F255" s="77">
        <f>+IF(ISNUMBER(DATA!K114),DATA!K114,"n/a")</f>
        <v>1.26351308636599E-2</v>
      </c>
      <c r="G255" s="80">
        <f>+IF(ISNUMBER(DATA!T114),DATA!T114,"n/a")</f>
        <v>2115440.17</v>
      </c>
      <c r="H255" s="77">
        <f>+IF(ISNUMBER(DATA!U114),DATA!U114,"n/a")</f>
        <v>-5.2829643972169202E-3</v>
      </c>
      <c r="I255" s="80">
        <f>+IF(ISNUMBER(DATA!AD114),DATA!AD114,"n/a")</f>
        <v>4249947.17</v>
      </c>
      <c r="J255" s="77">
        <f>+IF(ISNUMBER(DATA!AE114),DATA!AE114,"n/a")</f>
        <v>-8.2777448792843104E-3</v>
      </c>
      <c r="K255" s="80">
        <f>+IF(ISNUMBER(DATA!AN114),DATA!AN114,"n/a")</f>
        <v>8236213.7800000003</v>
      </c>
      <c r="L255" s="77">
        <f>+IF(ISNUMBER(DATA!AO114),DATA!AO114,"n/a")</f>
        <v>1.69600116180346E-2</v>
      </c>
      <c r="R255" s="66"/>
      <c r="S255" s="66"/>
      <c r="T255" s="66"/>
      <c r="U255" s="66"/>
      <c r="V255" s="66"/>
      <c r="W255" s="66"/>
      <c r="X255" s="66"/>
      <c r="Y255" s="66"/>
    </row>
    <row r="256" spans="1:25" x14ac:dyDescent="0.2">
      <c r="A256" s="75" t="s">
        <v>19</v>
      </c>
      <c r="B256" s="75" t="s">
        <v>21</v>
      </c>
      <c r="C256" s="66" t="s">
        <v>25</v>
      </c>
      <c r="D256" s="66" t="s">
        <v>316</v>
      </c>
      <c r="E256" s="80">
        <f>+IF(ISNUMBER(DATA!J115),DATA!J115,"n/a")</f>
        <v>567093.16</v>
      </c>
      <c r="F256" s="77">
        <f>+IF(ISNUMBER(DATA!K115),DATA!K115,"n/a")</f>
        <v>4.6620926694993299E-2</v>
      </c>
      <c r="G256" s="80">
        <f>+IF(ISNUMBER(DATA!T115),DATA!T115,"n/a")</f>
        <v>1861619.26</v>
      </c>
      <c r="H256" s="77">
        <f>+IF(ISNUMBER(DATA!U115),DATA!U115,"n/a")</f>
        <v>3.63662649057594E-2</v>
      </c>
      <c r="I256" s="80">
        <f>+IF(ISNUMBER(DATA!AD115),DATA!AD115,"n/a")</f>
        <v>3489695.3</v>
      </c>
      <c r="J256" s="77">
        <f>+IF(ISNUMBER(DATA!AE115),DATA!AE115,"n/a")</f>
        <v>3.4670850825837797E-2</v>
      </c>
      <c r="K256" s="80">
        <f>+IF(ISNUMBER(DATA!AN115),DATA!AN115,"n/a")</f>
        <v>6666965.04</v>
      </c>
      <c r="L256" s="77">
        <f>+IF(ISNUMBER(DATA!AO115),DATA!AO115,"n/a")</f>
        <v>2.5120564312963198E-2</v>
      </c>
      <c r="R256" s="66"/>
      <c r="S256" s="66"/>
      <c r="T256" s="66"/>
      <c r="U256" s="66"/>
      <c r="V256" s="66"/>
      <c r="W256" s="66"/>
      <c r="X256" s="66"/>
      <c r="Y256" s="66"/>
    </row>
    <row r="257" spans="1:25" x14ac:dyDescent="0.2">
      <c r="A257" s="75" t="s">
        <v>19</v>
      </c>
      <c r="B257" s="75" t="s">
        <v>21</v>
      </c>
      <c r="C257" s="66" t="s">
        <v>25</v>
      </c>
      <c r="D257" s="66" t="s">
        <v>317</v>
      </c>
      <c r="E257" s="80">
        <f>+IF(ISNUMBER(DATA!J116),DATA!J116,"n/a")</f>
        <v>290168.58</v>
      </c>
      <c r="F257" s="77">
        <f>+IF(ISNUMBER(DATA!K116),DATA!K116,"n/a")</f>
        <v>-4.7003387872406099E-2</v>
      </c>
      <c r="G257" s="80">
        <f>+IF(ISNUMBER(DATA!T116),DATA!T116,"n/a")</f>
        <v>985176.39</v>
      </c>
      <c r="H257" s="77">
        <f>+IF(ISNUMBER(DATA!U116),DATA!U116,"n/a")</f>
        <v>-8.4844372579039803E-2</v>
      </c>
      <c r="I257" s="80">
        <f>+IF(ISNUMBER(DATA!AD116),DATA!AD116,"n/a")</f>
        <v>2091806.42</v>
      </c>
      <c r="J257" s="77">
        <f>+IF(ISNUMBER(DATA!AE116),DATA!AE116,"n/a")</f>
        <v>-6.3043472849524697E-3</v>
      </c>
      <c r="K257" s="80">
        <f>+IF(ISNUMBER(DATA!AN116),DATA!AN116,"n/a")</f>
        <v>4013539.21</v>
      </c>
      <c r="L257" s="77">
        <f>+IF(ISNUMBER(DATA!AO116),DATA!AO116,"n/a")</f>
        <v>1.0907119063555499E-2</v>
      </c>
      <c r="R257" s="66"/>
      <c r="S257" s="66"/>
      <c r="T257" s="66"/>
      <c r="U257" s="66"/>
      <c r="V257" s="66"/>
      <c r="W257" s="66"/>
      <c r="X257" s="66"/>
      <c r="Y257" s="66"/>
    </row>
    <row r="258" spans="1:25" x14ac:dyDescent="0.2">
      <c r="A258" s="75" t="s">
        <v>19</v>
      </c>
      <c r="B258" s="75" t="s">
        <v>21</v>
      </c>
      <c r="C258" s="66" t="s">
        <v>25</v>
      </c>
      <c r="D258" s="66" t="s">
        <v>318</v>
      </c>
      <c r="E258" s="80">
        <f>+IF(ISNUMBER(DATA!J117),DATA!J117,"n/a")</f>
        <v>593263.64</v>
      </c>
      <c r="F258" s="77">
        <f>+IF(ISNUMBER(DATA!K117),DATA!K117,"n/a")</f>
        <v>-5.2673091706847601E-3</v>
      </c>
      <c r="G258" s="80">
        <f>+IF(ISNUMBER(DATA!T117),DATA!T117,"n/a")</f>
        <v>1994231.6</v>
      </c>
      <c r="H258" s="77">
        <f>+IF(ISNUMBER(DATA!U117),DATA!U117,"n/a")</f>
        <v>-1.08197550837056E-2</v>
      </c>
      <c r="I258" s="80">
        <f>+IF(ISNUMBER(DATA!AD117),DATA!AD117,"n/a")</f>
        <v>3972221.79</v>
      </c>
      <c r="J258" s="77">
        <f>+IF(ISNUMBER(DATA!AE117),DATA!AE117,"n/a")</f>
        <v>8.2617435971002098E-3</v>
      </c>
      <c r="K258" s="80">
        <f>+IF(ISNUMBER(DATA!AN117),DATA!AN117,"n/a")</f>
        <v>7386855.1399999997</v>
      </c>
      <c r="L258" s="77">
        <f>+IF(ISNUMBER(DATA!AO117),DATA!AO117,"n/a")</f>
        <v>5.1736829129345099E-3</v>
      </c>
      <c r="R258" s="66"/>
      <c r="S258" s="66"/>
      <c r="T258" s="66"/>
      <c r="U258" s="66"/>
      <c r="V258" s="66"/>
      <c r="W258" s="66"/>
      <c r="X258" s="66"/>
      <c r="Y258" s="66"/>
    </row>
    <row r="259" spans="1:25" x14ac:dyDescent="0.2">
      <c r="A259" s="75" t="s">
        <v>19</v>
      </c>
      <c r="B259" s="75" t="s">
        <v>21</v>
      </c>
      <c r="C259" s="66" t="s">
        <v>25</v>
      </c>
      <c r="D259" s="66" t="s">
        <v>344</v>
      </c>
      <c r="E259" s="80">
        <f>+IF(ISNUMBER(DATA!J118),DATA!J118,"n/a")</f>
        <v>203008.72</v>
      </c>
      <c r="F259" s="77">
        <f>+IF(ISNUMBER(DATA!K118),DATA!K118,"n/a")</f>
        <v>-1.25957218145397E-2</v>
      </c>
      <c r="G259" s="80">
        <f>+IF(ISNUMBER(DATA!T118),DATA!T118,"n/a")</f>
        <v>679820.68</v>
      </c>
      <c r="H259" s="77">
        <f>+IF(ISNUMBER(DATA!U118),DATA!U118,"n/a")</f>
        <v>-4.3370796465133102E-2</v>
      </c>
      <c r="I259" s="80">
        <f>+IF(ISNUMBER(DATA!AD118),DATA!AD118,"n/a")</f>
        <v>1312323.97</v>
      </c>
      <c r="J259" s="77">
        <f>+IF(ISNUMBER(DATA!AE118),DATA!AE118,"n/a")</f>
        <v>-4.8542658317891403E-2</v>
      </c>
      <c r="K259" s="80">
        <f>+IF(ISNUMBER(DATA!AN118),DATA!AN118,"n/a")</f>
        <v>2624132.1</v>
      </c>
      <c r="L259" s="77">
        <f>+IF(ISNUMBER(DATA!AO118),DATA!AO118,"n/a")</f>
        <v>-6.1551098765169003E-2</v>
      </c>
      <c r="R259" s="66"/>
      <c r="S259" s="66"/>
      <c r="T259" s="66"/>
      <c r="U259" s="66"/>
      <c r="V259" s="66"/>
      <c r="W259" s="66"/>
      <c r="X259" s="66"/>
      <c r="Y259" s="66"/>
    </row>
    <row r="260" spans="1:25" x14ac:dyDescent="0.2">
      <c r="A260" s="75" t="s">
        <v>19</v>
      </c>
      <c r="B260" s="75" t="s">
        <v>21</v>
      </c>
      <c r="C260" s="66" t="s">
        <v>25</v>
      </c>
      <c r="D260" s="66" t="s">
        <v>345</v>
      </c>
      <c r="E260" s="80">
        <f>+IF(ISNUMBER(DATA!J119),DATA!J119,"n/a")</f>
        <v>453345.06</v>
      </c>
      <c r="F260" s="77">
        <f>+IF(ISNUMBER(DATA!K119),DATA!K119,"n/a")</f>
        <v>-3.6947133971449699E-2</v>
      </c>
      <c r="G260" s="80">
        <f>+IF(ISNUMBER(DATA!T119),DATA!T119,"n/a")</f>
        <v>1485496.02</v>
      </c>
      <c r="H260" s="77">
        <f>+IF(ISNUMBER(DATA!U119),DATA!U119,"n/a")</f>
        <v>-1.6409544088148601E-2</v>
      </c>
      <c r="I260" s="80">
        <f>+IF(ISNUMBER(DATA!AD119),DATA!AD119,"n/a")</f>
        <v>2921434.95</v>
      </c>
      <c r="J260" s="77">
        <f>+IF(ISNUMBER(DATA!AE119),DATA!AE119,"n/a")</f>
        <v>-7.5654486884982601E-4</v>
      </c>
      <c r="K260" s="80">
        <f>+IF(ISNUMBER(DATA!AN119),DATA!AN119,"n/a")</f>
        <v>5682358.4000000004</v>
      </c>
      <c r="L260" s="77">
        <f>+IF(ISNUMBER(DATA!AO119),DATA!AO119,"n/a")</f>
        <v>8.3361855215312898E-3</v>
      </c>
      <c r="R260" s="66"/>
      <c r="S260" s="66"/>
      <c r="T260" s="66"/>
      <c r="U260" s="66"/>
      <c r="V260" s="66"/>
      <c r="W260" s="66"/>
      <c r="X260" s="66"/>
      <c r="Y260" s="66"/>
    </row>
    <row r="261" spans="1:25" x14ac:dyDescent="0.2">
      <c r="A261" s="75"/>
      <c r="B261" s="75"/>
      <c r="E261" s="80"/>
      <c r="F261" s="77"/>
      <c r="G261" s="81"/>
      <c r="H261" s="77"/>
      <c r="I261" s="81"/>
      <c r="J261" s="82"/>
      <c r="K261" s="81"/>
      <c r="L261" s="77"/>
      <c r="R261" s="66"/>
      <c r="S261" s="66"/>
      <c r="T261" s="66"/>
      <c r="U261" s="66"/>
      <c r="V261" s="66"/>
      <c r="W261" s="66"/>
      <c r="X261" s="66"/>
      <c r="Y261" s="66"/>
    </row>
    <row r="262" spans="1:25" x14ac:dyDescent="0.2">
      <c r="A262" s="75" t="s">
        <v>19</v>
      </c>
      <c r="B262" s="75" t="s">
        <v>21</v>
      </c>
      <c r="C262" s="66" t="s">
        <v>10</v>
      </c>
      <c r="D262" s="66" t="s">
        <v>271</v>
      </c>
      <c r="E262" s="87">
        <f>+IF(ISNUMBER(DATA!L70),DATA!L70,"n/a")</f>
        <v>4.5976797238007796</v>
      </c>
      <c r="F262" s="77">
        <f>+IF(ISNUMBER(DATA!M70),DATA!M70,"n/a")</f>
        <v>5.6755633772446502E-2</v>
      </c>
      <c r="G262" s="87">
        <f>+IF(ISNUMBER(DATA!V70),DATA!V70,"n/a")</f>
        <v>4.2732061526849296</v>
      </c>
      <c r="H262" s="77">
        <f>+IF(ISNUMBER(DATA!W70),DATA!W70,"n/a")</f>
        <v>1.05669667513325E-2</v>
      </c>
      <c r="I262" s="87">
        <f>+IF(ISNUMBER(DATA!AF70),DATA!AF70,"n/a")</f>
        <v>4.1688147665891497</v>
      </c>
      <c r="J262" s="77">
        <f>+IF(ISNUMBER(DATA!AG70),DATA!AG70,"n/a")</f>
        <v>-2.18894940581436E-2</v>
      </c>
      <c r="K262" s="87">
        <f>+IF(ISNUMBER(DATA!AP70),DATA!AP70,"n/a")</f>
        <v>4.17880954176771</v>
      </c>
      <c r="L262" s="77">
        <f>+IF(ISNUMBER(DATA!AQ70),DATA!AQ70,"n/a")</f>
        <v>-2.3794035233089199E-2</v>
      </c>
      <c r="R262" s="66"/>
      <c r="S262" s="66"/>
      <c r="T262" s="66"/>
      <c r="U262" s="66"/>
      <c r="V262" s="66"/>
      <c r="W262" s="66"/>
      <c r="X262" s="66"/>
      <c r="Y262" s="66"/>
    </row>
    <row r="263" spans="1:25" x14ac:dyDescent="0.2">
      <c r="A263" s="75" t="s">
        <v>19</v>
      </c>
      <c r="B263" s="75" t="s">
        <v>21</v>
      </c>
      <c r="C263" s="66" t="s">
        <v>10</v>
      </c>
      <c r="D263" s="66" t="s">
        <v>272</v>
      </c>
      <c r="E263" s="87">
        <f>+IF(ISNUMBER(DATA!L71),DATA!L71,"n/a")</f>
        <v>4.1575212294706496</v>
      </c>
      <c r="F263" s="77">
        <f>+IF(ISNUMBER(DATA!M71),DATA!M71,"n/a")</f>
        <v>-2.8308957473422002E-3</v>
      </c>
      <c r="G263" s="87">
        <f>+IF(ISNUMBER(DATA!V71),DATA!V71,"n/a")</f>
        <v>4.2221437985128896</v>
      </c>
      <c r="H263" s="77">
        <f>+IF(ISNUMBER(DATA!W71),DATA!W71,"n/a")</f>
        <v>1.91638425780395E-3</v>
      </c>
      <c r="I263" s="87">
        <f>+IF(ISNUMBER(DATA!AF71),DATA!AF71,"n/a")</f>
        <v>4.2209674667234296</v>
      </c>
      <c r="J263" s="77">
        <f>+IF(ISNUMBER(DATA!AG71),DATA!AG71,"n/a")</f>
        <v>5.5065273182161503E-3</v>
      </c>
      <c r="K263" s="87">
        <f>+IF(ISNUMBER(DATA!AP71),DATA!AP71,"n/a")</f>
        <v>4.2068393000561004</v>
      </c>
      <c r="L263" s="77">
        <f>+IF(ISNUMBER(DATA!AQ71),DATA!AQ71,"n/a")</f>
        <v>4.5171782177845701E-3</v>
      </c>
      <c r="R263" s="66"/>
      <c r="S263" s="66"/>
      <c r="T263" s="66"/>
      <c r="U263" s="66"/>
      <c r="V263" s="66"/>
      <c r="W263" s="66"/>
      <c r="X263" s="66"/>
      <c r="Y263" s="66"/>
    </row>
    <row r="264" spans="1:25" x14ac:dyDescent="0.2">
      <c r="A264" s="75" t="s">
        <v>19</v>
      </c>
      <c r="B264" s="75" t="s">
        <v>21</v>
      </c>
      <c r="C264" s="66" t="s">
        <v>10</v>
      </c>
      <c r="D264" s="66" t="s">
        <v>273</v>
      </c>
      <c r="E264" s="87">
        <f>+IF(ISNUMBER(DATA!L72),DATA!L72,"n/a")</f>
        <v>4.25721254546644</v>
      </c>
      <c r="F264" s="77">
        <f>+IF(ISNUMBER(DATA!M72),DATA!M72,"n/a")</f>
        <v>7.07439906638761E-2</v>
      </c>
      <c r="G264" s="87">
        <f>+IF(ISNUMBER(DATA!V72),DATA!V72,"n/a")</f>
        <v>4.1694217594507599</v>
      </c>
      <c r="H264" s="77">
        <f>+IF(ISNUMBER(DATA!W72),DATA!W72,"n/a")</f>
        <v>2.7206241805753501E-2</v>
      </c>
      <c r="I264" s="87">
        <f>+IF(ISNUMBER(DATA!AF72),DATA!AF72,"n/a")</f>
        <v>4.1456243285032199</v>
      </c>
      <c r="J264" s="77">
        <f>+IF(ISNUMBER(DATA!AG72),DATA!AG72,"n/a")</f>
        <v>2.14566833857739E-2</v>
      </c>
      <c r="K264" s="87">
        <f>+IF(ISNUMBER(DATA!AP72),DATA!AP72,"n/a")</f>
        <v>4.1364751615272803</v>
      </c>
      <c r="L264" s="77">
        <f>+IF(ISNUMBER(DATA!AQ72),DATA!AQ72,"n/a")</f>
        <v>1.0068303584784199E-2</v>
      </c>
      <c r="R264" s="66"/>
      <c r="S264" s="66"/>
      <c r="T264" s="66"/>
      <c r="U264" s="66"/>
      <c r="V264" s="66"/>
      <c r="W264" s="66"/>
      <c r="X264" s="66"/>
      <c r="Y264" s="66"/>
    </row>
    <row r="265" spans="1:25" x14ac:dyDescent="0.2">
      <c r="A265" s="75" t="s">
        <v>19</v>
      </c>
      <c r="B265" s="75" t="s">
        <v>21</v>
      </c>
      <c r="C265" s="66" t="s">
        <v>10</v>
      </c>
      <c r="D265" s="66" t="s">
        <v>274</v>
      </c>
      <c r="E265" s="87">
        <f>+IF(ISNUMBER(DATA!L73),DATA!L73,"n/a")</f>
        <v>4.0321112736939702</v>
      </c>
      <c r="F265" s="77">
        <f>+IF(ISNUMBER(DATA!M73),DATA!M73,"n/a")</f>
        <v>9.3433237107536093E-3</v>
      </c>
      <c r="G265" s="87">
        <f>+IF(ISNUMBER(DATA!V73),DATA!V73,"n/a")</f>
        <v>4.0839694293075199</v>
      </c>
      <c r="H265" s="77">
        <f>+IF(ISNUMBER(DATA!W73),DATA!W73,"n/a")</f>
        <v>1.04652336560017E-2</v>
      </c>
      <c r="I265" s="87">
        <f>+IF(ISNUMBER(DATA!AF73),DATA!AF73,"n/a")</f>
        <v>4.08739101149588</v>
      </c>
      <c r="J265" s="77">
        <f>+IF(ISNUMBER(DATA!AG73),DATA!AG73,"n/a")</f>
        <v>1.5550476328542799E-2</v>
      </c>
      <c r="K265" s="87">
        <f>+IF(ISNUMBER(DATA!AP73),DATA!AP73,"n/a")</f>
        <v>4.0586693338206103</v>
      </c>
      <c r="L265" s="77">
        <f>+IF(ISNUMBER(DATA!AQ73),DATA!AQ73,"n/a")</f>
        <v>7.3720589665341504E-3</v>
      </c>
      <c r="R265" s="66"/>
      <c r="S265" s="66"/>
      <c r="T265" s="66"/>
      <c r="U265" s="66"/>
      <c r="V265" s="66"/>
      <c r="W265" s="66"/>
      <c r="X265" s="66"/>
      <c r="Y265" s="66"/>
    </row>
    <row r="266" spans="1:25" x14ac:dyDescent="0.2">
      <c r="A266" s="75" t="s">
        <v>19</v>
      </c>
      <c r="B266" s="75" t="s">
        <v>21</v>
      </c>
      <c r="C266" s="66" t="s">
        <v>10</v>
      </c>
      <c r="D266" s="66" t="s">
        <v>275</v>
      </c>
      <c r="E266" s="87">
        <f>+IF(ISNUMBER(DATA!L74),DATA!L74,"n/a")</f>
        <v>3.8223906801723699</v>
      </c>
      <c r="F266" s="77">
        <f>+IF(ISNUMBER(DATA!M74),DATA!M74,"n/a")</f>
        <v>2.6845848410133401E-2</v>
      </c>
      <c r="G266" s="87">
        <f>+IF(ISNUMBER(DATA!V74),DATA!V74,"n/a")</f>
        <v>3.7270010918903802</v>
      </c>
      <c r="H266" s="77">
        <f>+IF(ISNUMBER(DATA!W74),DATA!W74,"n/a")</f>
        <v>4.7168625690464198E-3</v>
      </c>
      <c r="I266" s="87">
        <f>+IF(ISNUMBER(DATA!AF74),DATA!AF74,"n/a")</f>
        <v>3.6799928361080201</v>
      </c>
      <c r="J266" s="77">
        <f>+IF(ISNUMBER(DATA!AG74),DATA!AG74,"n/a")</f>
        <v>-1.2697115169877701E-2</v>
      </c>
      <c r="K266" s="87">
        <f>+IF(ISNUMBER(DATA!AP74),DATA!AP74,"n/a")</f>
        <v>3.6980058212213098</v>
      </c>
      <c r="L266" s="77">
        <f>+IF(ISNUMBER(DATA!AQ74),DATA!AQ74,"n/a")</f>
        <v>-1.7331020008297501E-2</v>
      </c>
      <c r="R266" s="66"/>
      <c r="S266" s="66"/>
      <c r="T266" s="66"/>
      <c r="U266" s="66"/>
      <c r="V266" s="66"/>
      <c r="W266" s="66"/>
      <c r="X266" s="66"/>
      <c r="Y266" s="66"/>
    </row>
    <row r="267" spans="1:25" x14ac:dyDescent="0.2">
      <c r="A267" s="75" t="s">
        <v>19</v>
      </c>
      <c r="B267" s="75" t="s">
        <v>21</v>
      </c>
      <c r="C267" s="66" t="s">
        <v>10</v>
      </c>
      <c r="D267" s="66" t="s">
        <v>276</v>
      </c>
      <c r="E267" s="87">
        <f>+IF(ISNUMBER(DATA!L75),DATA!L75,"n/a")</f>
        <v>4.0849002476559804</v>
      </c>
      <c r="F267" s="77">
        <f>+IF(ISNUMBER(DATA!M75),DATA!M75,"n/a")</f>
        <v>5.5856667316988899E-2</v>
      </c>
      <c r="G267" s="87">
        <f>+IF(ISNUMBER(DATA!V75),DATA!V75,"n/a")</f>
        <v>3.98858344272579</v>
      </c>
      <c r="H267" s="77">
        <f>+IF(ISNUMBER(DATA!W75),DATA!W75,"n/a")</f>
        <v>5.0528311977485101E-3</v>
      </c>
      <c r="I267" s="87">
        <f>+IF(ISNUMBER(DATA!AF75),DATA!AF75,"n/a")</f>
        <v>3.97035320211537</v>
      </c>
      <c r="J267" s="77">
        <f>+IF(ISNUMBER(DATA!AG75),DATA!AG75,"n/a")</f>
        <v>8.8395762787923295E-3</v>
      </c>
      <c r="K267" s="87">
        <f>+IF(ISNUMBER(DATA!AP75),DATA!AP75,"n/a")</f>
        <v>3.9736805659211898</v>
      </c>
      <c r="L267" s="77">
        <f>+IF(ISNUMBER(DATA!AQ75),DATA!AQ75,"n/a")</f>
        <v>-6.2017373783062497E-3</v>
      </c>
      <c r="R267" s="66"/>
      <c r="S267" s="66"/>
      <c r="T267" s="66"/>
      <c r="U267" s="66"/>
      <c r="V267" s="66"/>
      <c r="W267" s="66"/>
      <c r="X267" s="66"/>
      <c r="Y267" s="66"/>
    </row>
    <row r="268" spans="1:25" x14ac:dyDescent="0.2">
      <c r="A268" s="75" t="s">
        <v>19</v>
      </c>
      <c r="B268" s="75" t="s">
        <v>21</v>
      </c>
      <c r="C268" s="66" t="s">
        <v>10</v>
      </c>
      <c r="D268" s="66" t="s">
        <v>277</v>
      </c>
      <c r="E268" s="87">
        <f>+IF(ISNUMBER(DATA!L76),DATA!L76,"n/a")</f>
        <v>3.6097579904758899</v>
      </c>
      <c r="F268" s="77">
        <f>+IF(ISNUMBER(DATA!M76),DATA!M76,"n/a")</f>
        <v>-9.7005698730936299E-2</v>
      </c>
      <c r="G268" s="87">
        <f>+IF(ISNUMBER(DATA!V76),DATA!V76,"n/a")</f>
        <v>3.64437860314619</v>
      </c>
      <c r="H268" s="77">
        <f>+IF(ISNUMBER(DATA!W76),DATA!W76,"n/a")</f>
        <v>-7.5061395581674406E-2</v>
      </c>
      <c r="I268" s="87">
        <f>+IF(ISNUMBER(DATA!AF76),DATA!AF76,"n/a")</f>
        <v>3.71191411228624</v>
      </c>
      <c r="J268" s="77">
        <f>+IF(ISNUMBER(DATA!AG76),DATA!AG76,"n/a")</f>
        <v>-6.15482241809895E-2</v>
      </c>
      <c r="K268" s="87">
        <f>+IF(ISNUMBER(DATA!AP76),DATA!AP76,"n/a")</f>
        <v>3.8327200803275798</v>
      </c>
      <c r="L268" s="77">
        <f>+IF(ISNUMBER(DATA!AQ76),DATA!AQ76,"n/a")</f>
        <v>-3.2297733657521602E-2</v>
      </c>
      <c r="R268" s="66"/>
      <c r="S268" s="66"/>
      <c r="T268" s="66"/>
      <c r="U268" s="66"/>
      <c r="V268" s="66"/>
      <c r="W268" s="66"/>
      <c r="X268" s="66"/>
      <c r="Y268" s="66"/>
    </row>
    <row r="269" spans="1:25" x14ac:dyDescent="0.2">
      <c r="A269" s="75" t="s">
        <v>19</v>
      </c>
      <c r="B269" s="75" t="s">
        <v>21</v>
      </c>
      <c r="C269" s="66" t="s">
        <v>10</v>
      </c>
      <c r="D269" s="66" t="s">
        <v>278</v>
      </c>
      <c r="E269" s="87">
        <f>+IF(ISNUMBER(DATA!L77),DATA!L77,"n/a")</f>
        <v>3.8285845888899401</v>
      </c>
      <c r="F269" s="77">
        <f>+IF(ISNUMBER(DATA!M77),DATA!M77,"n/a")</f>
        <v>-2.7487055967043199E-2</v>
      </c>
      <c r="G269" s="87">
        <f>+IF(ISNUMBER(DATA!V77),DATA!V77,"n/a")</f>
        <v>3.83110448725248</v>
      </c>
      <c r="H269" s="77">
        <f>+IF(ISNUMBER(DATA!W77),DATA!W77,"n/a")</f>
        <v>-9.7788540154347698E-3</v>
      </c>
      <c r="I269" s="87">
        <f>+IF(ISNUMBER(DATA!AF77),DATA!AF77,"n/a")</f>
        <v>3.8182966300010701</v>
      </c>
      <c r="J269" s="77">
        <f>+IF(ISNUMBER(DATA!AG77),DATA!AG77,"n/a")</f>
        <v>-1.0189839320888299E-2</v>
      </c>
      <c r="K269" s="87">
        <f>+IF(ISNUMBER(DATA!AP77),DATA!AP77,"n/a")</f>
        <v>3.8502055001080602</v>
      </c>
      <c r="L269" s="77">
        <f>+IF(ISNUMBER(DATA!AQ77),DATA!AQ77,"n/a")</f>
        <v>-1.44773463947802E-3</v>
      </c>
      <c r="R269" s="66"/>
      <c r="S269" s="66"/>
      <c r="T269" s="66"/>
      <c r="U269" s="66"/>
      <c r="V269" s="66"/>
      <c r="W269" s="66"/>
      <c r="X269" s="66"/>
      <c r="Y269" s="66"/>
    </row>
    <row r="270" spans="1:25" x14ac:dyDescent="0.2">
      <c r="A270" s="75" t="s">
        <v>19</v>
      </c>
      <c r="B270" s="75" t="s">
        <v>21</v>
      </c>
      <c r="C270" s="66" t="s">
        <v>10</v>
      </c>
      <c r="D270" s="66" t="s">
        <v>279</v>
      </c>
      <c r="E270" s="87">
        <f>+IF(ISNUMBER(DATA!L78),DATA!L78,"n/a")</f>
        <v>3.7545778371755398</v>
      </c>
      <c r="F270" s="77">
        <f>+IF(ISNUMBER(DATA!M78),DATA!M78,"n/a")</f>
        <v>-2.9116881799916901E-2</v>
      </c>
      <c r="G270" s="87">
        <f>+IF(ISNUMBER(DATA!V78),DATA!V78,"n/a")</f>
        <v>3.8418691834415202</v>
      </c>
      <c r="H270" s="77">
        <f>+IF(ISNUMBER(DATA!W78),DATA!W78,"n/a")</f>
        <v>4.90939265480922E-2</v>
      </c>
      <c r="I270" s="87">
        <f>+IF(ISNUMBER(DATA!AF78),DATA!AF78,"n/a")</f>
        <v>3.9080497540442298</v>
      </c>
      <c r="J270" s="77">
        <f>+IF(ISNUMBER(DATA!AG78),DATA!AG78,"n/a")</f>
        <v>1.8189607511457099E-2</v>
      </c>
      <c r="K270" s="87">
        <f>+IF(ISNUMBER(DATA!AP78),DATA!AP78,"n/a")</f>
        <v>3.95568738171391</v>
      </c>
      <c r="L270" s="77">
        <f>+IF(ISNUMBER(DATA!AQ78),DATA!AQ78,"n/a")</f>
        <v>3.4467744207397302E-2</v>
      </c>
      <c r="R270" s="66"/>
      <c r="S270" s="66"/>
      <c r="T270" s="66"/>
      <c r="U270" s="66"/>
      <c r="V270" s="66"/>
      <c r="W270" s="66"/>
      <c r="X270" s="66"/>
      <c r="Y270" s="66"/>
    </row>
    <row r="271" spans="1:25" x14ac:dyDescent="0.2">
      <c r="A271" s="75" t="s">
        <v>19</v>
      </c>
      <c r="B271" s="75" t="s">
        <v>21</v>
      </c>
      <c r="C271" s="66" t="s">
        <v>10</v>
      </c>
      <c r="D271" s="66" t="s">
        <v>280</v>
      </c>
      <c r="E271" s="87">
        <f>+IF(ISNUMBER(DATA!L79),DATA!L79,"n/a")</f>
        <v>4.6010742110536</v>
      </c>
      <c r="F271" s="77">
        <f>+IF(ISNUMBER(DATA!M79),DATA!M79,"n/a")</f>
        <v>-5.0057802626315004E-3</v>
      </c>
      <c r="G271" s="87">
        <f>+IF(ISNUMBER(DATA!V79),DATA!V79,"n/a")</f>
        <v>4.3590413134346004</v>
      </c>
      <c r="H271" s="77">
        <f>+IF(ISNUMBER(DATA!W79),DATA!W79,"n/a")</f>
        <v>-3.8412137925218498E-2</v>
      </c>
      <c r="I271" s="87">
        <f>+IF(ISNUMBER(DATA!AF79),DATA!AF79,"n/a")</f>
        <v>4.2369942121992699</v>
      </c>
      <c r="J271" s="77">
        <f>+IF(ISNUMBER(DATA!AG79),DATA!AG79,"n/a")</f>
        <v>-3.6820283862120502E-2</v>
      </c>
      <c r="K271" s="87">
        <f>+IF(ISNUMBER(DATA!AP79),DATA!AP79,"n/a")</f>
        <v>4.3533488214139098</v>
      </c>
      <c r="L271" s="77">
        <f>+IF(ISNUMBER(DATA!AQ79),DATA!AQ79,"n/a")</f>
        <v>2.2186079852776899E-2</v>
      </c>
      <c r="R271" s="66"/>
      <c r="S271" s="66"/>
      <c r="T271" s="66"/>
      <c r="U271" s="66"/>
      <c r="V271" s="66"/>
      <c r="W271" s="66"/>
      <c r="X271" s="66"/>
      <c r="Y271" s="66"/>
    </row>
    <row r="272" spans="1:25" x14ac:dyDescent="0.2">
      <c r="A272" s="75" t="s">
        <v>19</v>
      </c>
      <c r="B272" s="75" t="s">
        <v>21</v>
      </c>
      <c r="C272" s="66" t="s">
        <v>10</v>
      </c>
      <c r="D272" s="66" t="s">
        <v>281</v>
      </c>
      <c r="E272" s="87">
        <f>+IF(ISNUMBER(DATA!L80),DATA!L80,"n/a")</f>
        <v>4.2134701047959702</v>
      </c>
      <c r="F272" s="77">
        <f>+IF(ISNUMBER(DATA!M80),DATA!M80,"n/a")</f>
        <v>1.4248170890733E-2</v>
      </c>
      <c r="G272" s="87">
        <f>+IF(ISNUMBER(DATA!V80),DATA!V80,"n/a")</f>
        <v>4.0672613469801</v>
      </c>
      <c r="H272" s="77">
        <f>+IF(ISNUMBER(DATA!W80),DATA!W80,"n/a")</f>
        <v>-4.3940754353457897E-3</v>
      </c>
      <c r="I272" s="87">
        <f>+IF(ISNUMBER(DATA!AF80),DATA!AF80,"n/a")</f>
        <v>4.0625451929917098</v>
      </c>
      <c r="J272" s="77">
        <f>+IF(ISNUMBER(DATA!AG80),DATA!AG80,"n/a")</f>
        <v>-1.83819653856334E-3</v>
      </c>
      <c r="K272" s="87">
        <f>+IF(ISNUMBER(DATA!AP80),DATA!AP80,"n/a")</f>
        <v>4.0742079252383396</v>
      </c>
      <c r="L272" s="77">
        <f>+IF(ISNUMBER(DATA!AQ80),DATA!AQ80,"n/a")</f>
        <v>1.5499580693258E-2</v>
      </c>
      <c r="R272" s="66"/>
      <c r="S272" s="66"/>
      <c r="T272" s="66"/>
      <c r="U272" s="66"/>
      <c r="V272" s="66"/>
      <c r="W272" s="66"/>
      <c r="X272" s="66"/>
      <c r="Y272" s="66"/>
    </row>
    <row r="273" spans="1:25" x14ac:dyDescent="0.2">
      <c r="A273" s="75" t="s">
        <v>19</v>
      </c>
      <c r="B273" s="75" t="s">
        <v>21</v>
      </c>
      <c r="C273" s="66" t="s">
        <v>10</v>
      </c>
      <c r="D273" s="66" t="s">
        <v>282</v>
      </c>
      <c r="E273" s="87">
        <f>+IF(ISNUMBER(DATA!L81),DATA!L81,"n/a")</f>
        <v>4.3358994670716999</v>
      </c>
      <c r="F273" s="77">
        <f>+IF(ISNUMBER(DATA!M81),DATA!M81,"n/a")</f>
        <v>5.8784121983516499E-2</v>
      </c>
      <c r="G273" s="87">
        <f>+IF(ISNUMBER(DATA!V81),DATA!V81,"n/a")</f>
        <v>4.3058328093911804</v>
      </c>
      <c r="H273" s="77">
        <f>+IF(ISNUMBER(DATA!W81),DATA!W81,"n/a")</f>
        <v>4.6728626852893002E-2</v>
      </c>
      <c r="I273" s="87">
        <f>+IF(ISNUMBER(DATA!AF81),DATA!AF81,"n/a")</f>
        <v>4.3294074568986503</v>
      </c>
      <c r="J273" s="77">
        <f>+IF(ISNUMBER(DATA!AG81),DATA!AG81,"n/a")</f>
        <v>4.9833812684194803E-2</v>
      </c>
      <c r="K273" s="87">
        <f>+IF(ISNUMBER(DATA!AP81),DATA!AP81,"n/a")</f>
        <v>4.2306647205844996</v>
      </c>
      <c r="L273" s="77">
        <f>+IF(ISNUMBER(DATA!AQ81),DATA!AQ81,"n/a")</f>
        <v>2.8197041288000501E-2</v>
      </c>
      <c r="R273" s="66"/>
      <c r="S273" s="66"/>
      <c r="T273" s="66"/>
      <c r="U273" s="66"/>
      <c r="V273" s="66"/>
      <c r="W273" s="66"/>
      <c r="X273" s="66"/>
      <c r="Y273" s="66"/>
    </row>
    <row r="274" spans="1:25" x14ac:dyDescent="0.2">
      <c r="A274" s="75" t="s">
        <v>19</v>
      </c>
      <c r="B274" s="75" t="s">
        <v>21</v>
      </c>
      <c r="C274" s="66" t="s">
        <v>10</v>
      </c>
      <c r="D274" s="66" t="s">
        <v>283</v>
      </c>
      <c r="E274" s="87">
        <f>+IF(ISNUMBER(DATA!L82),DATA!L82,"n/a")</f>
        <v>4.1759960778859897</v>
      </c>
      <c r="F274" s="77">
        <f>+IF(ISNUMBER(DATA!M82),DATA!M82,"n/a")</f>
        <v>5.9752999553458301E-2</v>
      </c>
      <c r="G274" s="87">
        <f>+IF(ISNUMBER(DATA!V82),DATA!V82,"n/a")</f>
        <v>4.2390364956505699</v>
      </c>
      <c r="H274" s="77">
        <f>+IF(ISNUMBER(DATA!W82),DATA!W82,"n/a")</f>
        <v>6.3657729625082801E-2</v>
      </c>
      <c r="I274" s="87">
        <f>+IF(ISNUMBER(DATA!AF82),DATA!AF82,"n/a")</f>
        <v>4.25572940155533</v>
      </c>
      <c r="J274" s="77">
        <f>+IF(ISNUMBER(DATA!AG82),DATA!AG82,"n/a")</f>
        <v>6.19178751258724E-2</v>
      </c>
      <c r="K274" s="87">
        <f>+IF(ISNUMBER(DATA!AP82),DATA!AP82,"n/a")</f>
        <v>4.1471627740874997</v>
      </c>
      <c r="L274" s="77">
        <f>+IF(ISNUMBER(DATA!AQ82),DATA!AQ82,"n/a")</f>
        <v>3.0769549426901101E-2</v>
      </c>
      <c r="R274" s="66"/>
      <c r="S274" s="66"/>
      <c r="T274" s="66"/>
      <c r="U274" s="66"/>
      <c r="V274" s="66"/>
      <c r="W274" s="66"/>
      <c r="X274" s="66"/>
      <c r="Y274" s="66"/>
    </row>
    <row r="275" spans="1:25" x14ac:dyDescent="0.2">
      <c r="A275" s="75" t="s">
        <v>19</v>
      </c>
      <c r="B275" s="75" t="s">
        <v>21</v>
      </c>
      <c r="C275" s="66" t="s">
        <v>10</v>
      </c>
      <c r="D275" s="66" t="s">
        <v>284</v>
      </c>
      <c r="E275" s="87">
        <f>+IF(ISNUMBER(DATA!L83),DATA!L83,"n/a")</f>
        <v>3.8589291222715398</v>
      </c>
      <c r="F275" s="77">
        <f>+IF(ISNUMBER(DATA!M83),DATA!M83,"n/a")</f>
        <v>-1.8465695859513999E-2</v>
      </c>
      <c r="G275" s="87">
        <f>+IF(ISNUMBER(DATA!V83),DATA!V83,"n/a")</f>
        <v>3.7429955633159002</v>
      </c>
      <c r="H275" s="77">
        <f>+IF(ISNUMBER(DATA!W83),DATA!W83,"n/a")</f>
        <v>-2.6293751683175701E-2</v>
      </c>
      <c r="I275" s="87">
        <f>+IF(ISNUMBER(DATA!AF83),DATA!AF83,"n/a")</f>
        <v>3.82716712885715</v>
      </c>
      <c r="J275" s="77">
        <f>+IF(ISNUMBER(DATA!AG83),DATA!AG83,"n/a")</f>
        <v>1.87772551980955E-3</v>
      </c>
      <c r="K275" s="87">
        <f>+IF(ISNUMBER(DATA!AP83),DATA!AP83,"n/a")</f>
        <v>3.83718920618383</v>
      </c>
      <c r="L275" s="77">
        <f>+IF(ISNUMBER(DATA!AQ83),DATA!AQ83,"n/a")</f>
        <v>1.12248753352842E-2</v>
      </c>
      <c r="R275" s="66"/>
      <c r="S275" s="66"/>
      <c r="T275" s="66"/>
      <c r="U275" s="66"/>
      <c r="V275" s="66"/>
      <c r="W275" s="66"/>
      <c r="X275" s="66"/>
      <c r="Y275" s="66"/>
    </row>
    <row r="276" spans="1:25" x14ac:dyDescent="0.2">
      <c r="A276" s="75" t="s">
        <v>19</v>
      </c>
      <c r="B276" s="75" t="s">
        <v>21</v>
      </c>
      <c r="C276" s="66" t="s">
        <v>10</v>
      </c>
      <c r="D276" s="66" t="s">
        <v>285</v>
      </c>
      <c r="E276" s="87">
        <f>+IF(ISNUMBER(DATA!L84),DATA!L84,"n/a")</f>
        <v>3.4611396712351401</v>
      </c>
      <c r="F276" s="77">
        <f>+IF(ISNUMBER(DATA!M84),DATA!M84,"n/a")</f>
        <v>-5.8594671041131897E-2</v>
      </c>
      <c r="G276" s="87">
        <f>+IF(ISNUMBER(DATA!V84),DATA!V84,"n/a")</f>
        <v>3.30958181611771</v>
      </c>
      <c r="H276" s="77">
        <f>+IF(ISNUMBER(DATA!W84),DATA!W84,"n/a")</f>
        <v>-3.4951684999143202E-2</v>
      </c>
      <c r="I276" s="87">
        <f>+IF(ISNUMBER(DATA!AF84),DATA!AF84,"n/a")</f>
        <v>3.42178334477873</v>
      </c>
      <c r="J276" s="77">
        <f>+IF(ISNUMBER(DATA!AG84),DATA!AG84,"n/a")</f>
        <v>-9.3626282853811003E-3</v>
      </c>
      <c r="K276" s="87">
        <f>+IF(ISNUMBER(DATA!AP84),DATA!AP84,"n/a")</f>
        <v>3.4257307193618201</v>
      </c>
      <c r="L276" s="77">
        <f>+IF(ISNUMBER(DATA!AQ84),DATA!AQ84,"n/a")</f>
        <v>-5.1342548179490596E-3</v>
      </c>
      <c r="R276" s="66"/>
      <c r="S276" s="66"/>
      <c r="T276" s="66"/>
      <c r="U276" s="66"/>
      <c r="V276" s="66"/>
      <c r="W276" s="66"/>
      <c r="X276" s="66"/>
      <c r="Y276" s="66"/>
    </row>
    <row r="277" spans="1:25" x14ac:dyDescent="0.2">
      <c r="A277" s="75" t="s">
        <v>19</v>
      </c>
      <c r="B277" s="75" t="s">
        <v>21</v>
      </c>
      <c r="C277" s="66" t="s">
        <v>10</v>
      </c>
      <c r="D277" s="66" t="s">
        <v>286</v>
      </c>
      <c r="E277" s="87">
        <f>+IF(ISNUMBER(DATA!L85),DATA!L85,"n/a")</f>
        <v>4.01047498916083</v>
      </c>
      <c r="F277" s="77">
        <f>+IF(ISNUMBER(DATA!M85),DATA!M85,"n/a")</f>
        <v>2.2600543789123101E-2</v>
      </c>
      <c r="G277" s="87">
        <f>+IF(ISNUMBER(DATA!V85),DATA!V85,"n/a")</f>
        <v>3.8442493128948199</v>
      </c>
      <c r="H277" s="77">
        <f>+IF(ISNUMBER(DATA!W85),DATA!W85,"n/a")</f>
        <v>-3.09927285268397E-3</v>
      </c>
      <c r="I277" s="87">
        <f>+IF(ISNUMBER(DATA!AF85),DATA!AF85,"n/a")</f>
        <v>3.79998845512034</v>
      </c>
      <c r="J277" s="77">
        <f>+IF(ISNUMBER(DATA!AG85),DATA!AG85,"n/a")</f>
        <v>-9.7123825806581607E-3</v>
      </c>
      <c r="K277" s="87">
        <f>+IF(ISNUMBER(DATA!AP85),DATA!AP85,"n/a")</f>
        <v>3.83344067004401</v>
      </c>
      <c r="L277" s="77">
        <f>+IF(ISNUMBER(DATA!AQ85),DATA!AQ85,"n/a")</f>
        <v>-1.2730539599885699E-2</v>
      </c>
      <c r="R277" s="66"/>
      <c r="S277" s="66"/>
      <c r="T277" s="66"/>
      <c r="U277" s="66"/>
      <c r="V277" s="66"/>
      <c r="W277" s="66"/>
      <c r="X277" s="66"/>
      <c r="Y277" s="66"/>
    </row>
    <row r="278" spans="1:25" x14ac:dyDescent="0.2">
      <c r="A278" s="75" t="s">
        <v>19</v>
      </c>
      <c r="B278" s="75" t="s">
        <v>21</v>
      </c>
      <c r="C278" s="66" t="s">
        <v>10</v>
      </c>
      <c r="D278" s="66" t="s">
        <v>287</v>
      </c>
      <c r="E278" s="87">
        <f>+IF(ISNUMBER(DATA!L86),DATA!L86,"n/a")</f>
        <v>4.1095750442311596</v>
      </c>
      <c r="F278" s="77">
        <f>+IF(ISNUMBER(DATA!M86),DATA!M86,"n/a")</f>
        <v>8.4400681005470907E-2</v>
      </c>
      <c r="G278" s="87">
        <f>+IF(ISNUMBER(DATA!V86),DATA!V86,"n/a")</f>
        <v>3.8851498080311</v>
      </c>
      <c r="H278" s="77">
        <f>+IF(ISNUMBER(DATA!W86),DATA!W86,"n/a")</f>
        <v>2.54138541976562E-2</v>
      </c>
      <c r="I278" s="87">
        <f>+IF(ISNUMBER(DATA!AF86),DATA!AF86,"n/a")</f>
        <v>3.8073394179838802</v>
      </c>
      <c r="J278" s="77">
        <f>+IF(ISNUMBER(DATA!AG86),DATA!AG86,"n/a")</f>
        <v>-2.0350448927155501E-3</v>
      </c>
      <c r="K278" s="87">
        <f>+IF(ISNUMBER(DATA!AP86),DATA!AP86,"n/a")</f>
        <v>3.8399836217024101</v>
      </c>
      <c r="L278" s="77">
        <f>+IF(ISNUMBER(DATA!AQ86),DATA!AQ86,"n/a")</f>
        <v>-5.4933014615045402E-3</v>
      </c>
      <c r="R278" s="66"/>
      <c r="S278" s="66"/>
      <c r="T278" s="66"/>
      <c r="U278" s="66"/>
      <c r="V278" s="66"/>
      <c r="W278" s="66"/>
      <c r="X278" s="66"/>
      <c r="Y278" s="66"/>
    </row>
    <row r="279" spans="1:25" x14ac:dyDescent="0.2">
      <c r="A279" s="75" t="s">
        <v>19</v>
      </c>
      <c r="B279" s="75" t="s">
        <v>21</v>
      </c>
      <c r="C279" s="66" t="s">
        <v>10</v>
      </c>
      <c r="D279" s="66" t="s">
        <v>288</v>
      </c>
      <c r="E279" s="87">
        <f>+IF(ISNUMBER(DATA!L87),DATA!L87,"n/a")</f>
        <v>4.2815980862202698</v>
      </c>
      <c r="F279" s="77">
        <f>+IF(ISNUMBER(DATA!M87),DATA!M87,"n/a")</f>
        <v>9.1900584718089595E-2</v>
      </c>
      <c r="G279" s="87">
        <f>+IF(ISNUMBER(DATA!V87),DATA!V87,"n/a")</f>
        <v>4.29031027627311</v>
      </c>
      <c r="H279" s="77">
        <f>+IF(ISNUMBER(DATA!W87),DATA!W87,"n/a")</f>
        <v>7.75000353220303E-2</v>
      </c>
      <c r="I279" s="87">
        <f>+IF(ISNUMBER(DATA!AF87),DATA!AF87,"n/a")</f>
        <v>4.3107254760546896</v>
      </c>
      <c r="J279" s="77">
        <f>+IF(ISNUMBER(DATA!AG87),DATA!AG87,"n/a")</f>
        <v>7.8127160562282902E-2</v>
      </c>
      <c r="K279" s="87">
        <f>+IF(ISNUMBER(DATA!AP87),DATA!AP87,"n/a")</f>
        <v>4.1779607769210996</v>
      </c>
      <c r="L279" s="77">
        <f>+IF(ISNUMBER(DATA!AQ87),DATA!AQ87,"n/a")</f>
        <v>4.4763849212293698E-2</v>
      </c>
      <c r="R279" s="66"/>
      <c r="S279" s="66"/>
      <c r="T279" s="66"/>
      <c r="U279" s="66"/>
      <c r="V279" s="66"/>
      <c r="W279" s="66"/>
      <c r="X279" s="66"/>
      <c r="Y279" s="66"/>
    </row>
    <row r="280" spans="1:25" x14ac:dyDescent="0.2">
      <c r="A280" s="75" t="s">
        <v>19</v>
      </c>
      <c r="B280" s="75" t="s">
        <v>21</v>
      </c>
      <c r="C280" s="66" t="s">
        <v>10</v>
      </c>
      <c r="D280" s="66" t="s">
        <v>289</v>
      </c>
      <c r="E280" s="87">
        <f>+IF(ISNUMBER(DATA!L88),DATA!L88,"n/a")</f>
        <v>4.05429103746736</v>
      </c>
      <c r="F280" s="77">
        <f>+IF(ISNUMBER(DATA!M88),DATA!M88,"n/a")</f>
        <v>-1.1148651314585201E-2</v>
      </c>
      <c r="G280" s="87">
        <f>+IF(ISNUMBER(DATA!V88),DATA!V88,"n/a")</f>
        <v>3.9923231795991398</v>
      </c>
      <c r="H280" s="77">
        <f>+IF(ISNUMBER(DATA!W88),DATA!W88,"n/a")</f>
        <v>-4.0533487982286204E-3</v>
      </c>
      <c r="I280" s="87">
        <f>+IF(ISNUMBER(DATA!AF88),DATA!AF88,"n/a")</f>
        <v>4.03048924462892</v>
      </c>
      <c r="J280" s="77">
        <f>+IF(ISNUMBER(DATA!AG88),DATA!AG88,"n/a")</f>
        <v>8.9629389945847706E-3</v>
      </c>
      <c r="K280" s="87">
        <f>+IF(ISNUMBER(DATA!AP88),DATA!AP88,"n/a")</f>
        <v>4.0370903478298903</v>
      </c>
      <c r="L280" s="77">
        <f>+IF(ISNUMBER(DATA!AQ88),DATA!AQ88,"n/a")</f>
        <v>1.5566814383684E-2</v>
      </c>
      <c r="R280" s="66"/>
      <c r="S280" s="66"/>
      <c r="T280" s="66"/>
      <c r="U280" s="66"/>
      <c r="V280" s="66"/>
      <c r="W280" s="66"/>
      <c r="X280" s="66"/>
      <c r="Y280" s="66"/>
    </row>
    <row r="281" spans="1:25" x14ac:dyDescent="0.2">
      <c r="A281" s="75" t="s">
        <v>19</v>
      </c>
      <c r="B281" s="75" t="s">
        <v>21</v>
      </c>
      <c r="C281" s="66" t="s">
        <v>10</v>
      </c>
      <c r="D281" s="66" t="s">
        <v>290</v>
      </c>
      <c r="E281" s="87">
        <f>+IF(ISNUMBER(DATA!L89),DATA!L89,"n/a")</f>
        <v>3.9448133443999902</v>
      </c>
      <c r="F281" s="77">
        <f>+IF(ISNUMBER(DATA!M89),DATA!M89,"n/a")</f>
        <v>9.4231295400946501E-3</v>
      </c>
      <c r="G281" s="87">
        <f>+IF(ISNUMBER(DATA!V89),DATA!V89,"n/a")</f>
        <v>4.0001073339489004</v>
      </c>
      <c r="H281" s="77">
        <f>+IF(ISNUMBER(DATA!W89),DATA!W89,"n/a")</f>
        <v>9.0889174889962204E-3</v>
      </c>
      <c r="I281" s="87">
        <f>+IF(ISNUMBER(DATA!AF89),DATA!AF89,"n/a")</f>
        <v>4.0030168570607998</v>
      </c>
      <c r="J281" s="77">
        <f>+IF(ISNUMBER(DATA!AG89),DATA!AG89,"n/a")</f>
        <v>1.7947075789026899E-2</v>
      </c>
      <c r="K281" s="87">
        <f>+IF(ISNUMBER(DATA!AP89),DATA!AP89,"n/a")</f>
        <v>3.9841205123759398</v>
      </c>
      <c r="L281" s="77">
        <f>+IF(ISNUMBER(DATA!AQ89),DATA!AQ89,"n/a")</f>
        <v>1.0878140957339201E-2</v>
      </c>
      <c r="R281" s="66"/>
      <c r="S281" s="66"/>
      <c r="T281" s="66"/>
      <c r="U281" s="66"/>
      <c r="V281" s="66"/>
      <c r="W281" s="66"/>
      <c r="X281" s="66"/>
      <c r="Y281" s="66"/>
    </row>
    <row r="282" spans="1:25" x14ac:dyDescent="0.2">
      <c r="A282" s="75" t="s">
        <v>19</v>
      </c>
      <c r="B282" s="75" t="s">
        <v>21</v>
      </c>
      <c r="C282" s="66" t="s">
        <v>10</v>
      </c>
      <c r="D282" s="66" t="s">
        <v>291</v>
      </c>
      <c r="E282" s="87">
        <f>+IF(ISNUMBER(DATA!L90),DATA!L90,"n/a")</f>
        <v>4.5887569835638704</v>
      </c>
      <c r="F282" s="77">
        <f>+IF(ISNUMBER(DATA!M90),DATA!M90,"n/a")</f>
        <v>0.104787056044453</v>
      </c>
      <c r="G282" s="87">
        <f>+IF(ISNUMBER(DATA!V90),DATA!V90,"n/a")</f>
        <v>4.5337349444597397</v>
      </c>
      <c r="H282" s="77">
        <f>+IF(ISNUMBER(DATA!W90),DATA!W90,"n/a")</f>
        <v>6.9759345653283095E-2</v>
      </c>
      <c r="I282" s="87">
        <f>+IF(ISNUMBER(DATA!AF90),DATA!AF90,"n/a")</f>
        <v>4.5251902388373804</v>
      </c>
      <c r="J282" s="77">
        <f>+IF(ISNUMBER(DATA!AG90),DATA!AG90,"n/a")</f>
        <v>3.7210630556475797E-2</v>
      </c>
      <c r="K282" s="87">
        <f>+IF(ISNUMBER(DATA!AP90),DATA!AP90,"n/a")</f>
        <v>4.4615985659817099</v>
      </c>
      <c r="L282" s="77">
        <f>+IF(ISNUMBER(DATA!AQ90),DATA!AQ90,"n/a")</f>
        <v>2.4523074940198002E-2</v>
      </c>
      <c r="R282" s="66"/>
      <c r="S282" s="66"/>
      <c r="T282" s="66"/>
      <c r="U282" s="66"/>
      <c r="V282" s="66"/>
      <c r="W282" s="66"/>
      <c r="X282" s="66"/>
      <c r="Y282" s="66"/>
    </row>
    <row r="283" spans="1:25" x14ac:dyDescent="0.2">
      <c r="A283" s="75" t="s">
        <v>19</v>
      </c>
      <c r="B283" s="75" t="s">
        <v>21</v>
      </c>
      <c r="C283" s="66" t="s">
        <v>10</v>
      </c>
      <c r="D283" s="66" t="s">
        <v>292</v>
      </c>
      <c r="E283" s="87">
        <f>+IF(ISNUMBER(DATA!L91),DATA!L91,"n/a")</f>
        <v>4.3362193616029403</v>
      </c>
      <c r="F283" s="77">
        <f>+IF(ISNUMBER(DATA!M91),DATA!M91,"n/a")</f>
        <v>1.4755658754007899E-2</v>
      </c>
      <c r="G283" s="87">
        <f>+IF(ISNUMBER(DATA!V91),DATA!V91,"n/a")</f>
        <v>4.3275637425685103</v>
      </c>
      <c r="H283" s="77">
        <f>+IF(ISNUMBER(DATA!W91),DATA!W91,"n/a")</f>
        <v>7.4019033758906099E-3</v>
      </c>
      <c r="I283" s="87">
        <f>+IF(ISNUMBER(DATA!AF91),DATA!AF91,"n/a")</f>
        <v>4.3701063390991797</v>
      </c>
      <c r="J283" s="77">
        <f>+IF(ISNUMBER(DATA!AG91),DATA!AG91,"n/a")</f>
        <v>4.14477972030003E-3</v>
      </c>
      <c r="K283" s="87">
        <f>+IF(ISNUMBER(DATA!AP91),DATA!AP91,"n/a")</f>
        <v>4.3365458322238002</v>
      </c>
      <c r="L283" s="77">
        <f>+IF(ISNUMBER(DATA!AQ91),DATA!AQ91,"n/a")</f>
        <v>-8.7209095944312202E-3</v>
      </c>
      <c r="R283" s="66"/>
      <c r="S283" s="66"/>
      <c r="T283" s="66"/>
      <c r="U283" s="66"/>
      <c r="V283" s="66"/>
      <c r="W283" s="66"/>
      <c r="X283" s="66"/>
      <c r="Y283" s="66"/>
    </row>
    <row r="284" spans="1:25" x14ac:dyDescent="0.2">
      <c r="A284" s="75" t="s">
        <v>19</v>
      </c>
      <c r="B284" s="75" t="s">
        <v>21</v>
      </c>
      <c r="C284" s="66" t="s">
        <v>10</v>
      </c>
      <c r="D284" s="66" t="s">
        <v>293</v>
      </c>
      <c r="E284" s="87">
        <f>+IF(ISNUMBER(DATA!L92),DATA!L92,"n/a")</f>
        <v>4.2224976867973503</v>
      </c>
      <c r="F284" s="77">
        <f>+IF(ISNUMBER(DATA!M92),DATA!M92,"n/a")</f>
        <v>4.1003666163289897E-2</v>
      </c>
      <c r="G284" s="87">
        <f>+IF(ISNUMBER(DATA!V92),DATA!V92,"n/a")</f>
        <v>4.1747462518052698</v>
      </c>
      <c r="H284" s="77">
        <f>+IF(ISNUMBER(DATA!W92),DATA!W92,"n/a")</f>
        <v>1.4330251335919E-2</v>
      </c>
      <c r="I284" s="87">
        <f>+IF(ISNUMBER(DATA!AF92),DATA!AF92,"n/a")</f>
        <v>4.1689128672798503</v>
      </c>
      <c r="J284" s="77">
        <f>+IF(ISNUMBER(DATA!AG92),DATA!AG92,"n/a")</f>
        <v>9.7475699190545904E-3</v>
      </c>
      <c r="K284" s="87">
        <f>+IF(ISNUMBER(DATA!AP92),DATA!AP92,"n/a")</f>
        <v>4.0743041706692402</v>
      </c>
      <c r="L284" s="77">
        <f>+IF(ISNUMBER(DATA!AQ92),DATA!AQ92,"n/a")</f>
        <v>5.8932910683698603E-3</v>
      </c>
      <c r="R284" s="66"/>
      <c r="S284" s="66"/>
      <c r="T284" s="66"/>
      <c r="U284" s="66"/>
      <c r="V284" s="66"/>
      <c r="W284" s="66"/>
      <c r="X284" s="66"/>
      <c r="Y284" s="66"/>
    </row>
    <row r="285" spans="1:25" x14ac:dyDescent="0.2">
      <c r="A285" s="75" t="s">
        <v>19</v>
      </c>
      <c r="B285" s="75" t="s">
        <v>21</v>
      </c>
      <c r="C285" s="66" t="s">
        <v>10</v>
      </c>
      <c r="D285" s="66" t="s">
        <v>294</v>
      </c>
      <c r="E285" s="87">
        <f>+IF(ISNUMBER(DATA!L93),DATA!L93,"n/a")</f>
        <v>4.0589712459757896</v>
      </c>
      <c r="F285" s="77">
        <f>+IF(ISNUMBER(DATA!M93),DATA!M93,"n/a")</f>
        <v>-8.4116932139642402E-4</v>
      </c>
      <c r="G285" s="87">
        <f>+IF(ISNUMBER(DATA!V93),DATA!V93,"n/a")</f>
        <v>4.1284678110240201</v>
      </c>
      <c r="H285" s="77">
        <f>+IF(ISNUMBER(DATA!W93),DATA!W93,"n/a")</f>
        <v>-3.6729626170267701E-3</v>
      </c>
      <c r="I285" s="87">
        <f>+IF(ISNUMBER(DATA!AF93),DATA!AF93,"n/a")</f>
        <v>4.1369024037640498</v>
      </c>
      <c r="J285" s="77">
        <f>+IF(ISNUMBER(DATA!AG93),DATA!AG93,"n/a")</f>
        <v>4.7145851233753502E-3</v>
      </c>
      <c r="K285" s="87">
        <f>+IF(ISNUMBER(DATA!AP93),DATA!AP93,"n/a")</f>
        <v>4.1287737679300998</v>
      </c>
      <c r="L285" s="77">
        <f>+IF(ISNUMBER(DATA!AQ93),DATA!AQ93,"n/a")</f>
        <v>1.6684242153374199E-3</v>
      </c>
      <c r="R285" s="66"/>
      <c r="S285" s="66"/>
      <c r="T285" s="66"/>
      <c r="U285" s="66"/>
      <c r="V285" s="66"/>
      <c r="W285" s="66"/>
      <c r="X285" s="66"/>
      <c r="Y285" s="66"/>
    </row>
    <row r="286" spans="1:25" x14ac:dyDescent="0.2">
      <c r="A286" s="75" t="s">
        <v>19</v>
      </c>
      <c r="B286" s="75" t="s">
        <v>21</v>
      </c>
      <c r="C286" s="66" t="s">
        <v>10</v>
      </c>
      <c r="D286" s="66" t="s">
        <v>295</v>
      </c>
      <c r="E286" s="87">
        <f>+IF(ISNUMBER(DATA!L94),DATA!L94,"n/a")</f>
        <v>3.5976225890802098</v>
      </c>
      <c r="F286" s="77">
        <f>+IF(ISNUMBER(DATA!M94),DATA!M94,"n/a")</f>
        <v>0.104448917037608</v>
      </c>
      <c r="G286" s="87">
        <f>+IF(ISNUMBER(DATA!V94),DATA!V94,"n/a")</f>
        <v>3.44268331001898</v>
      </c>
      <c r="H286" s="77">
        <f>+IF(ISNUMBER(DATA!W94),DATA!W94,"n/a")</f>
        <v>6.2533533115799803E-2</v>
      </c>
      <c r="I286" s="87">
        <f>+IF(ISNUMBER(DATA!AF94),DATA!AF94,"n/a")</f>
        <v>3.4365332562746098</v>
      </c>
      <c r="J286" s="77">
        <f>+IF(ISNUMBER(DATA!AG94),DATA!AG94,"n/a")</f>
        <v>5.34171865664647E-2</v>
      </c>
      <c r="K286" s="87">
        <f>+IF(ISNUMBER(DATA!AP94),DATA!AP94,"n/a")</f>
        <v>3.4155770568797501</v>
      </c>
      <c r="L286" s="77">
        <f>+IF(ISNUMBER(DATA!AQ94),DATA!AQ94,"n/a")</f>
        <v>3.6922033140214999E-2</v>
      </c>
      <c r="R286" s="66"/>
      <c r="S286" s="66"/>
      <c r="T286" s="66"/>
      <c r="U286" s="66"/>
      <c r="V286" s="66"/>
      <c r="W286" s="66"/>
      <c r="X286" s="66"/>
      <c r="Y286" s="66"/>
    </row>
    <row r="287" spans="1:25" x14ac:dyDescent="0.2">
      <c r="A287" s="75" t="s">
        <v>19</v>
      </c>
      <c r="B287" s="75" t="s">
        <v>21</v>
      </c>
      <c r="C287" s="66" t="s">
        <v>10</v>
      </c>
      <c r="D287" s="66" t="s">
        <v>296</v>
      </c>
      <c r="E287" s="87">
        <f>+IF(ISNUMBER(DATA!L95),DATA!L95,"n/a")</f>
        <v>3.7189712961056398</v>
      </c>
      <c r="F287" s="77">
        <f>+IF(ISNUMBER(DATA!M95),DATA!M95,"n/a")</f>
        <v>8.1579646573218506E-2</v>
      </c>
      <c r="G287" s="87">
        <f>+IF(ISNUMBER(DATA!V95),DATA!V95,"n/a")</f>
        <v>3.6074963094026899</v>
      </c>
      <c r="H287" s="77">
        <f>+IF(ISNUMBER(DATA!W95),DATA!W95,"n/a")</f>
        <v>7.2712835044898394E-2</v>
      </c>
      <c r="I287" s="87">
        <f>+IF(ISNUMBER(DATA!AF95),DATA!AF95,"n/a")</f>
        <v>3.5117507998587101</v>
      </c>
      <c r="J287" s="77">
        <f>+IF(ISNUMBER(DATA!AG95),DATA!AG95,"n/a")</f>
        <v>2.4384861507617199E-2</v>
      </c>
      <c r="K287" s="87">
        <f>+IF(ISNUMBER(DATA!AP95),DATA!AP95,"n/a")</f>
        <v>3.5569840040419201</v>
      </c>
      <c r="L287" s="77">
        <f>+IF(ISNUMBER(DATA!AQ95),DATA!AQ95,"n/a")</f>
        <v>3.09580746718758E-2</v>
      </c>
      <c r="R287" s="66"/>
      <c r="S287" s="66"/>
      <c r="T287" s="66"/>
      <c r="U287" s="66"/>
      <c r="V287" s="66"/>
      <c r="W287" s="66"/>
      <c r="X287" s="66"/>
      <c r="Y287" s="66"/>
    </row>
    <row r="288" spans="1:25" x14ac:dyDescent="0.2">
      <c r="A288" s="75" t="s">
        <v>19</v>
      </c>
      <c r="B288" s="75" t="s">
        <v>21</v>
      </c>
      <c r="C288" s="66" t="s">
        <v>10</v>
      </c>
      <c r="D288" s="66" t="s">
        <v>297</v>
      </c>
      <c r="E288" s="87">
        <f>+IF(ISNUMBER(DATA!L96),DATA!L96,"n/a")</f>
        <v>4.1503000518493502</v>
      </c>
      <c r="F288" s="77">
        <f>+IF(ISNUMBER(DATA!M96),DATA!M96,"n/a")</f>
        <v>1.0369044348741601E-2</v>
      </c>
      <c r="G288" s="87">
        <f>+IF(ISNUMBER(DATA!V96),DATA!V96,"n/a")</f>
        <v>4.2143629882100502</v>
      </c>
      <c r="H288" s="77">
        <f>+IF(ISNUMBER(DATA!W96),DATA!W96,"n/a")</f>
        <v>-5.3515671358937503E-5</v>
      </c>
      <c r="I288" s="87">
        <f>+IF(ISNUMBER(DATA!AF96),DATA!AF96,"n/a")</f>
        <v>4.1900143093367603</v>
      </c>
      <c r="J288" s="77">
        <f>+IF(ISNUMBER(DATA!AG96),DATA!AG96,"n/a")</f>
        <v>-3.4441497417209001E-3</v>
      </c>
      <c r="K288" s="87">
        <f>+IF(ISNUMBER(DATA!AP96),DATA!AP96,"n/a")</f>
        <v>4.1367229892596002</v>
      </c>
      <c r="L288" s="77">
        <f>+IF(ISNUMBER(DATA!AQ96),DATA!AQ96,"n/a")</f>
        <v>-6.3038310046571204E-3</v>
      </c>
      <c r="R288" s="66"/>
      <c r="S288" s="66"/>
      <c r="T288" s="66"/>
      <c r="U288" s="66"/>
      <c r="V288" s="66"/>
      <c r="W288" s="66"/>
      <c r="X288" s="66"/>
      <c r="Y288" s="66"/>
    </row>
    <row r="289" spans="1:25" x14ac:dyDescent="0.2">
      <c r="A289" s="75" t="s">
        <v>19</v>
      </c>
      <c r="B289" s="75" t="s">
        <v>21</v>
      </c>
      <c r="C289" s="66" t="s">
        <v>10</v>
      </c>
      <c r="D289" s="66" t="s">
        <v>298</v>
      </c>
      <c r="E289" s="87">
        <f>+IF(ISNUMBER(DATA!L97),DATA!L97,"n/a")</f>
        <v>3.7986752094158001</v>
      </c>
      <c r="F289" s="77">
        <f>+IF(ISNUMBER(DATA!M97),DATA!M97,"n/a")</f>
        <v>5.6245589044740998E-3</v>
      </c>
      <c r="G289" s="87">
        <f>+IF(ISNUMBER(DATA!V97),DATA!V97,"n/a")</f>
        <v>3.8554058109403799</v>
      </c>
      <c r="H289" s="77">
        <f>+IF(ISNUMBER(DATA!W97),DATA!W97,"n/a")</f>
        <v>8.6408568705582198E-3</v>
      </c>
      <c r="I289" s="87">
        <f>+IF(ISNUMBER(DATA!AF97),DATA!AF97,"n/a")</f>
        <v>3.8800715412757598</v>
      </c>
      <c r="J289" s="77">
        <f>+IF(ISNUMBER(DATA!AG97),DATA!AG97,"n/a")</f>
        <v>7.1013098621325998E-3</v>
      </c>
      <c r="K289" s="87">
        <f>+IF(ISNUMBER(DATA!AP97),DATA!AP97,"n/a")</f>
        <v>3.8638424782943099</v>
      </c>
      <c r="L289" s="77">
        <f>+IF(ISNUMBER(DATA!AQ97),DATA!AQ97,"n/a")</f>
        <v>-7.1631023912040398E-3</v>
      </c>
      <c r="R289" s="66"/>
      <c r="S289" s="66"/>
      <c r="T289" s="66"/>
      <c r="U289" s="66"/>
      <c r="V289" s="66"/>
      <c r="W289" s="66"/>
      <c r="X289" s="66"/>
      <c r="Y289" s="66"/>
    </row>
    <row r="290" spans="1:25" x14ac:dyDescent="0.2">
      <c r="A290" s="75" t="s">
        <v>19</v>
      </c>
      <c r="B290" s="75" t="s">
        <v>21</v>
      </c>
      <c r="C290" s="66" t="s">
        <v>10</v>
      </c>
      <c r="D290" s="66" t="s">
        <v>299</v>
      </c>
      <c r="E290" s="87">
        <f>+IF(ISNUMBER(DATA!L98),DATA!L98,"n/a")</f>
        <v>3.64635202893946</v>
      </c>
      <c r="F290" s="77">
        <f>+IF(ISNUMBER(DATA!M98),DATA!M98,"n/a")</f>
        <v>1.56050077004236E-2</v>
      </c>
      <c r="G290" s="87">
        <f>+IF(ISNUMBER(DATA!V98),DATA!V98,"n/a")</f>
        <v>3.6204848847844202</v>
      </c>
      <c r="H290" s="77">
        <f>+IF(ISNUMBER(DATA!W98),DATA!W98,"n/a")</f>
        <v>3.7908612929213599E-3</v>
      </c>
      <c r="I290" s="87">
        <f>+IF(ISNUMBER(DATA!AF98),DATA!AF98,"n/a")</f>
        <v>3.5396188940673201</v>
      </c>
      <c r="J290" s="77">
        <f>+IF(ISNUMBER(DATA!AG98),DATA!AG98,"n/a")</f>
        <v>-4.6716589125705602E-2</v>
      </c>
      <c r="K290" s="87">
        <f>+IF(ISNUMBER(DATA!AP98),DATA!AP98,"n/a")</f>
        <v>3.5578789034290201</v>
      </c>
      <c r="L290" s="77">
        <f>+IF(ISNUMBER(DATA!AQ98),DATA!AQ98,"n/a")</f>
        <v>-8.0749385330795106E-2</v>
      </c>
      <c r="R290" s="66"/>
      <c r="S290" s="66"/>
      <c r="T290" s="66"/>
      <c r="U290" s="66"/>
      <c r="V290" s="66"/>
      <c r="W290" s="66"/>
      <c r="X290" s="66"/>
      <c r="Y290" s="66"/>
    </row>
    <row r="291" spans="1:25" x14ac:dyDescent="0.2">
      <c r="A291" s="75" t="s">
        <v>19</v>
      </c>
      <c r="B291" s="75" t="s">
        <v>21</v>
      </c>
      <c r="C291" s="66" t="s">
        <v>10</v>
      </c>
      <c r="D291" s="66" t="s">
        <v>300</v>
      </c>
      <c r="E291" s="87">
        <f>+IF(ISNUMBER(DATA!L99),DATA!L99,"n/a")</f>
        <v>3.9906269062116899</v>
      </c>
      <c r="F291" s="77">
        <f>+IF(ISNUMBER(DATA!M99),DATA!M99,"n/a")</f>
        <v>2.9556424456182698E-3</v>
      </c>
      <c r="G291" s="87">
        <f>+IF(ISNUMBER(DATA!V99),DATA!V99,"n/a")</f>
        <v>3.95153870295993</v>
      </c>
      <c r="H291" s="77">
        <f>+IF(ISNUMBER(DATA!W99),DATA!W99,"n/a")</f>
        <v>4.5738095137936603E-3</v>
      </c>
      <c r="I291" s="87">
        <f>+IF(ISNUMBER(DATA!AF99),DATA!AF99,"n/a")</f>
        <v>3.90167986894811</v>
      </c>
      <c r="J291" s="77">
        <f>+IF(ISNUMBER(DATA!AG99),DATA!AG99,"n/a")</f>
        <v>-4.7916594727505299E-3</v>
      </c>
      <c r="K291" s="87">
        <f>+IF(ISNUMBER(DATA!AP99),DATA!AP99,"n/a")</f>
        <v>3.9105743063665699</v>
      </c>
      <c r="L291" s="77">
        <f>+IF(ISNUMBER(DATA!AQ99),DATA!AQ99,"n/a")</f>
        <v>-6.1508136370768797E-3</v>
      </c>
      <c r="R291" s="66"/>
      <c r="S291" s="66"/>
      <c r="T291" s="66"/>
      <c r="U291" s="66"/>
      <c r="V291" s="66"/>
      <c r="W291" s="66"/>
      <c r="X291" s="66"/>
      <c r="Y291" s="66"/>
    </row>
    <row r="292" spans="1:25" x14ac:dyDescent="0.2">
      <c r="A292" s="75" t="s">
        <v>19</v>
      </c>
      <c r="B292" s="75" t="s">
        <v>21</v>
      </c>
      <c r="C292" s="66" t="s">
        <v>10</v>
      </c>
      <c r="D292" s="66" t="s">
        <v>301</v>
      </c>
      <c r="E292" s="87">
        <f>+IF(ISNUMBER(DATA!L100),DATA!L100,"n/a")</f>
        <v>4.1906738611043703</v>
      </c>
      <c r="F292" s="77">
        <f>+IF(ISNUMBER(DATA!M100),DATA!M100,"n/a")</f>
        <v>-3.46943449849079E-2</v>
      </c>
      <c r="G292" s="87">
        <f>+IF(ISNUMBER(DATA!V100),DATA!V100,"n/a")</f>
        <v>4.1886926230885404</v>
      </c>
      <c r="H292" s="77">
        <f>+IF(ISNUMBER(DATA!W100),DATA!W100,"n/a")</f>
        <v>-1.1083563960829001E-2</v>
      </c>
      <c r="I292" s="87">
        <f>+IF(ISNUMBER(DATA!AF100),DATA!AF100,"n/a")</f>
        <v>4.19337683198827</v>
      </c>
      <c r="J292" s="77">
        <f>+IF(ISNUMBER(DATA!AG100),DATA!AG100,"n/a")</f>
        <v>6.9464439306536098E-3</v>
      </c>
      <c r="K292" s="87">
        <f>+IF(ISNUMBER(DATA!AP100),DATA!AP100,"n/a")</f>
        <v>4.2021498548199396</v>
      </c>
      <c r="L292" s="77">
        <f>+IF(ISNUMBER(DATA!AQ100),DATA!AQ100,"n/a")</f>
        <v>2.4440955115124698E-2</v>
      </c>
      <c r="R292" s="66"/>
      <c r="S292" s="66"/>
      <c r="T292" s="66"/>
      <c r="U292" s="66"/>
      <c r="V292" s="66"/>
      <c r="W292" s="66"/>
      <c r="X292" s="66"/>
      <c r="Y292" s="66"/>
    </row>
    <row r="293" spans="1:25" x14ac:dyDescent="0.2">
      <c r="A293" s="75" t="s">
        <v>19</v>
      </c>
      <c r="B293" s="75" t="s">
        <v>21</v>
      </c>
      <c r="C293" s="66" t="s">
        <v>10</v>
      </c>
      <c r="D293" s="66" t="s">
        <v>302</v>
      </c>
      <c r="E293" s="87">
        <f>+IF(ISNUMBER(DATA!L101),DATA!L101,"n/a")</f>
        <v>3.9500527752496901</v>
      </c>
      <c r="F293" s="77">
        <f>+IF(ISNUMBER(DATA!M101),DATA!M101,"n/a")</f>
        <v>7.4250514052654898E-3</v>
      </c>
      <c r="G293" s="87">
        <f>+IF(ISNUMBER(DATA!V101),DATA!V101,"n/a")</f>
        <v>4.0144798856710802</v>
      </c>
      <c r="H293" s="77">
        <f>+IF(ISNUMBER(DATA!W101),DATA!W101,"n/a")</f>
        <v>6.8442200621788097E-3</v>
      </c>
      <c r="I293" s="87">
        <f>+IF(ISNUMBER(DATA!AF101),DATA!AF101,"n/a")</f>
        <v>4.0101402757336002</v>
      </c>
      <c r="J293" s="77">
        <f>+IF(ISNUMBER(DATA!AG101),DATA!AG101,"n/a")</f>
        <v>1.49559554683546E-2</v>
      </c>
      <c r="K293" s="87">
        <f>+IF(ISNUMBER(DATA!AP101),DATA!AP101,"n/a")</f>
        <v>3.99766519589976</v>
      </c>
      <c r="L293" s="77">
        <f>+IF(ISNUMBER(DATA!AQ101),DATA!AQ101,"n/a")</f>
        <v>8.8136398213944193E-3</v>
      </c>
      <c r="R293" s="66"/>
      <c r="S293" s="66"/>
      <c r="T293" s="66"/>
      <c r="U293" s="66"/>
      <c r="V293" s="66"/>
      <c r="W293" s="66"/>
      <c r="X293" s="66"/>
      <c r="Y293" s="66"/>
    </row>
    <row r="294" spans="1:25" x14ac:dyDescent="0.2">
      <c r="A294" s="75" t="s">
        <v>19</v>
      </c>
      <c r="B294" s="75" t="s">
        <v>21</v>
      </c>
      <c r="C294" s="66" t="s">
        <v>10</v>
      </c>
      <c r="D294" s="66" t="s">
        <v>303</v>
      </c>
      <c r="E294" s="87">
        <f>+IF(ISNUMBER(DATA!L102),DATA!L102,"n/a")</f>
        <v>3.8894549072170101</v>
      </c>
      <c r="F294" s="77">
        <f>+IF(ISNUMBER(DATA!M102),DATA!M102,"n/a")</f>
        <v>-1.2768238855216101E-2</v>
      </c>
      <c r="G294" s="87">
        <f>+IF(ISNUMBER(DATA!V102),DATA!V102,"n/a")</f>
        <v>3.8468125501735702</v>
      </c>
      <c r="H294" s="77">
        <f>+IF(ISNUMBER(DATA!W102),DATA!W102,"n/a")</f>
        <v>-9.4960367106230298E-4</v>
      </c>
      <c r="I294" s="87">
        <f>+IF(ISNUMBER(DATA!AF102),DATA!AF102,"n/a")</f>
        <v>3.8697786958616001</v>
      </c>
      <c r="J294" s="77">
        <f>+IF(ISNUMBER(DATA!AG102),DATA!AG102,"n/a")</f>
        <v>4.8588266014229498E-3</v>
      </c>
      <c r="K294" s="87">
        <f>+IF(ISNUMBER(DATA!AP102),DATA!AP102,"n/a")</f>
        <v>3.8641164499223501</v>
      </c>
      <c r="L294" s="77">
        <f>+IF(ISNUMBER(DATA!AQ102),DATA!AQ102,"n/a")</f>
        <v>1.06013718400423E-2</v>
      </c>
      <c r="R294" s="66"/>
      <c r="S294" s="66"/>
      <c r="T294" s="66"/>
      <c r="U294" s="66"/>
      <c r="V294" s="66"/>
      <c r="W294" s="66"/>
      <c r="X294" s="66"/>
      <c r="Y294" s="66"/>
    </row>
    <row r="295" spans="1:25" x14ac:dyDescent="0.2">
      <c r="A295" s="75" t="s">
        <v>19</v>
      </c>
      <c r="B295" s="75" t="s">
        <v>21</v>
      </c>
      <c r="C295" s="66" t="s">
        <v>10</v>
      </c>
      <c r="D295" s="66" t="s">
        <v>304</v>
      </c>
      <c r="E295" s="87">
        <f>+IF(ISNUMBER(DATA!L103),DATA!L103,"n/a")</f>
        <v>3.80169494715792</v>
      </c>
      <c r="F295" s="77">
        <f>+IF(ISNUMBER(DATA!M103),DATA!M103,"n/a")</f>
        <v>-4.7562304587558998E-3</v>
      </c>
      <c r="G295" s="87">
        <f>+IF(ISNUMBER(DATA!V103),DATA!V103,"n/a")</f>
        <v>3.5660137623059298</v>
      </c>
      <c r="H295" s="77">
        <f>+IF(ISNUMBER(DATA!W103),DATA!W103,"n/a")</f>
        <v>-6.0206392353305202E-2</v>
      </c>
      <c r="I295" s="87">
        <f>+IF(ISNUMBER(DATA!AF103),DATA!AF103,"n/a")</f>
        <v>3.6563240780036002</v>
      </c>
      <c r="J295" s="77">
        <f>+IF(ISNUMBER(DATA!AG103),DATA!AG103,"n/a")</f>
        <v>-4.7836310825583303E-2</v>
      </c>
      <c r="K295" s="87">
        <f>+IF(ISNUMBER(DATA!AP103),DATA!AP103,"n/a")</f>
        <v>3.7147709339772499</v>
      </c>
      <c r="L295" s="77">
        <f>+IF(ISNUMBER(DATA!AQ103),DATA!AQ103,"n/a")</f>
        <v>-5.0211561280029203E-2</v>
      </c>
      <c r="R295" s="66"/>
      <c r="S295" s="66"/>
      <c r="T295" s="66"/>
      <c r="U295" s="66"/>
      <c r="V295" s="66"/>
      <c r="W295" s="66"/>
      <c r="X295" s="66"/>
      <c r="Y295" s="66"/>
    </row>
    <row r="296" spans="1:25" x14ac:dyDescent="0.2">
      <c r="A296" s="75" t="s">
        <v>19</v>
      </c>
      <c r="B296" s="75" t="s">
        <v>21</v>
      </c>
      <c r="C296" s="66" t="s">
        <v>10</v>
      </c>
      <c r="D296" s="66" t="s">
        <v>305</v>
      </c>
      <c r="E296" s="87">
        <f>+IF(ISNUMBER(DATA!L104),DATA!L104,"n/a")</f>
        <v>4.1444782856345297</v>
      </c>
      <c r="F296" s="77">
        <f>+IF(ISNUMBER(DATA!M104),DATA!M104,"n/a")</f>
        <v>4.6504058189819397E-2</v>
      </c>
      <c r="G296" s="87">
        <f>+IF(ISNUMBER(DATA!V104),DATA!V104,"n/a")</f>
        <v>4.1475064378865403</v>
      </c>
      <c r="H296" s="77">
        <f>+IF(ISNUMBER(DATA!W104),DATA!W104,"n/a")</f>
        <v>4.27356373165967E-2</v>
      </c>
      <c r="I296" s="87">
        <f>+IF(ISNUMBER(DATA!AF104),DATA!AF104,"n/a")</f>
        <v>4.1818160315814996</v>
      </c>
      <c r="J296" s="77">
        <f>+IF(ISNUMBER(DATA!AG104),DATA!AG104,"n/a")</f>
        <v>3.9596639011830803E-2</v>
      </c>
      <c r="K296" s="87">
        <f>+IF(ISNUMBER(DATA!AP104),DATA!AP104,"n/a")</f>
        <v>4.1407481440880902</v>
      </c>
      <c r="L296" s="77">
        <f>+IF(ISNUMBER(DATA!AQ104),DATA!AQ104,"n/a")</f>
        <v>2.4743011896454201E-2</v>
      </c>
      <c r="R296" s="66"/>
      <c r="S296" s="66"/>
      <c r="T296" s="66"/>
      <c r="U296" s="66"/>
      <c r="V296" s="66"/>
      <c r="W296" s="66"/>
      <c r="X296" s="66"/>
      <c r="Y296" s="66"/>
    </row>
    <row r="297" spans="1:25" x14ac:dyDescent="0.2">
      <c r="A297" s="75" t="s">
        <v>19</v>
      </c>
      <c r="B297" s="75" t="s">
        <v>21</v>
      </c>
      <c r="C297" s="66" t="s">
        <v>10</v>
      </c>
      <c r="D297" s="66" t="s">
        <v>306</v>
      </c>
      <c r="E297" s="87">
        <f>+IF(ISNUMBER(DATA!L105),DATA!L105,"n/a")</f>
        <v>4.4638317997207499</v>
      </c>
      <c r="F297" s="77">
        <f>+IF(ISNUMBER(DATA!M105),DATA!M105,"n/a")</f>
        <v>7.6634029542187098E-3</v>
      </c>
      <c r="G297" s="87">
        <f>+IF(ISNUMBER(DATA!V105),DATA!V105,"n/a")</f>
        <v>4.2266646587883203</v>
      </c>
      <c r="H297" s="77">
        <f>+IF(ISNUMBER(DATA!W105),DATA!W105,"n/a")</f>
        <v>-3.2424190354076697E-2</v>
      </c>
      <c r="I297" s="87">
        <f>+IF(ISNUMBER(DATA!AF105),DATA!AF105,"n/a")</f>
        <v>4.1064099799547904</v>
      </c>
      <c r="J297" s="77">
        <f>+IF(ISNUMBER(DATA!AG105),DATA!AG105,"n/a")</f>
        <v>-3.8937089660278902E-2</v>
      </c>
      <c r="K297" s="87">
        <f>+IF(ISNUMBER(DATA!AP105),DATA!AP105,"n/a")</f>
        <v>4.2035742404843601</v>
      </c>
      <c r="L297" s="77">
        <f>+IF(ISNUMBER(DATA!AQ105),DATA!AQ105,"n/a")</f>
        <v>8.7916547656667794E-3</v>
      </c>
      <c r="R297" s="66"/>
      <c r="S297" s="66"/>
      <c r="T297" s="66"/>
      <c r="U297" s="66"/>
      <c r="V297" s="66"/>
      <c r="W297" s="66"/>
      <c r="X297" s="66"/>
      <c r="Y297" s="66"/>
    </row>
    <row r="298" spans="1:25" x14ac:dyDescent="0.2">
      <c r="A298" s="75" t="s">
        <v>19</v>
      </c>
      <c r="B298" s="75" t="s">
        <v>21</v>
      </c>
      <c r="C298" s="66" t="s">
        <v>10</v>
      </c>
      <c r="D298" s="66" t="s">
        <v>307</v>
      </c>
      <c r="E298" s="87">
        <f>+IF(ISNUMBER(DATA!L106),DATA!L106,"n/a")</f>
        <v>3.8480050963896</v>
      </c>
      <c r="F298" s="77">
        <f>+IF(ISNUMBER(DATA!M106),DATA!M106,"n/a")</f>
        <v>2.1043526864168799E-2</v>
      </c>
      <c r="G298" s="87">
        <f>+IF(ISNUMBER(DATA!V106),DATA!V106,"n/a")</f>
        <v>3.8406762598464601</v>
      </c>
      <c r="H298" s="77">
        <f>+IF(ISNUMBER(DATA!W106),DATA!W106,"n/a")</f>
        <v>2.5888531758553102E-2</v>
      </c>
      <c r="I298" s="87">
        <f>+IF(ISNUMBER(DATA!AF106),DATA!AF106,"n/a")</f>
        <v>3.87228043226107</v>
      </c>
      <c r="J298" s="77">
        <f>+IF(ISNUMBER(DATA!AG106),DATA!AG106,"n/a")</f>
        <v>3.7969633042877302E-2</v>
      </c>
      <c r="K298" s="87">
        <f>+IF(ISNUMBER(DATA!AP106),DATA!AP106,"n/a")</f>
        <v>3.81736736751684</v>
      </c>
      <c r="L298" s="77">
        <f>+IF(ISNUMBER(DATA!AQ106),DATA!AQ106,"n/a")</f>
        <v>5.4747153026541298E-3</v>
      </c>
      <c r="R298" s="66"/>
      <c r="S298" s="66"/>
      <c r="T298" s="66"/>
      <c r="U298" s="66"/>
      <c r="V298" s="66"/>
      <c r="W298" s="66"/>
      <c r="X298" s="66"/>
      <c r="Y298" s="66"/>
    </row>
    <row r="299" spans="1:25" x14ac:dyDescent="0.2">
      <c r="A299" s="75" t="s">
        <v>19</v>
      </c>
      <c r="B299" s="75" t="s">
        <v>21</v>
      </c>
      <c r="C299" s="66" t="s">
        <v>10</v>
      </c>
      <c r="D299" s="66" t="s">
        <v>308</v>
      </c>
      <c r="E299" s="87">
        <f>+IF(ISNUMBER(DATA!L107),DATA!L107,"n/a")</f>
        <v>3.8394254245250301</v>
      </c>
      <c r="F299" s="77">
        <f>+IF(ISNUMBER(DATA!M107),DATA!M107,"n/a")</f>
        <v>-5.5896688518195702E-2</v>
      </c>
      <c r="G299" s="87">
        <f>+IF(ISNUMBER(DATA!V107),DATA!V107,"n/a")</f>
        <v>3.8655724312411701</v>
      </c>
      <c r="H299" s="77">
        <f>+IF(ISNUMBER(DATA!W107),DATA!W107,"n/a")</f>
        <v>-3.85564211781078E-2</v>
      </c>
      <c r="I299" s="87">
        <f>+IF(ISNUMBER(DATA!AF107),DATA!AF107,"n/a")</f>
        <v>3.9088134777599102</v>
      </c>
      <c r="J299" s="77">
        <f>+IF(ISNUMBER(DATA!AG107),DATA!AG107,"n/a")</f>
        <v>-2.82538688770002E-2</v>
      </c>
      <c r="K299" s="87">
        <f>+IF(ISNUMBER(DATA!AP107),DATA!AP107,"n/a")</f>
        <v>3.9644437288783299</v>
      </c>
      <c r="L299" s="77">
        <f>+IF(ISNUMBER(DATA!AQ107),DATA!AQ107,"n/a")</f>
        <v>-1.5630472099005099E-2</v>
      </c>
      <c r="R299" s="66"/>
      <c r="S299" s="66"/>
      <c r="T299" s="66"/>
      <c r="U299" s="66"/>
      <c r="V299" s="66"/>
      <c r="W299" s="66"/>
      <c r="X299" s="66"/>
      <c r="Y299" s="66"/>
    </row>
    <row r="300" spans="1:25" x14ac:dyDescent="0.2">
      <c r="A300" s="75" t="s">
        <v>19</v>
      </c>
      <c r="B300" s="75" t="s">
        <v>21</v>
      </c>
      <c r="C300" s="66" t="s">
        <v>10</v>
      </c>
      <c r="D300" s="66" t="s">
        <v>309</v>
      </c>
      <c r="E300" s="87">
        <f>+IF(ISNUMBER(DATA!L108),DATA!L108,"n/a")</f>
        <v>4.12103010668464</v>
      </c>
      <c r="F300" s="77">
        <f>+IF(ISNUMBER(DATA!M108),DATA!M108,"n/a")</f>
        <v>-6.9075378905512699E-3</v>
      </c>
      <c r="G300" s="87">
        <f>+IF(ISNUMBER(DATA!V108),DATA!V108,"n/a")</f>
        <v>4.0939072076955902</v>
      </c>
      <c r="H300" s="77">
        <f>+IF(ISNUMBER(DATA!W108),DATA!W108,"n/a")</f>
        <v>3.2205763796677102E-3</v>
      </c>
      <c r="I300" s="87">
        <f>+IF(ISNUMBER(DATA!AF108),DATA!AF108,"n/a")</f>
        <v>4.1087631757982201</v>
      </c>
      <c r="J300" s="77">
        <f>+IF(ISNUMBER(DATA!AG108),DATA!AG108,"n/a")</f>
        <v>6.62417281979805E-3</v>
      </c>
      <c r="K300" s="87">
        <f>+IF(ISNUMBER(DATA!AP108),DATA!AP108,"n/a")</f>
        <v>4.1238100280954004</v>
      </c>
      <c r="L300" s="77">
        <f>+IF(ISNUMBER(DATA!AQ108),DATA!AQ108,"n/a")</f>
        <v>1.03049829290702E-2</v>
      </c>
      <c r="R300" s="66"/>
      <c r="S300" s="66"/>
      <c r="T300" s="66"/>
      <c r="U300" s="66"/>
      <c r="V300" s="66"/>
      <c r="W300" s="66"/>
      <c r="X300" s="66"/>
      <c r="Y300" s="66"/>
    </row>
    <row r="301" spans="1:25" x14ac:dyDescent="0.2">
      <c r="A301" s="75" t="s">
        <v>19</v>
      </c>
      <c r="B301" s="75" t="s">
        <v>21</v>
      </c>
      <c r="C301" s="66" t="s">
        <v>10</v>
      </c>
      <c r="D301" s="66" t="s">
        <v>310</v>
      </c>
      <c r="E301" s="87">
        <f>+IF(ISNUMBER(DATA!L109),DATA!L109,"n/a")</f>
        <v>4.0698195119978902</v>
      </c>
      <c r="F301" s="77">
        <f>+IF(ISNUMBER(DATA!M109),DATA!M109,"n/a")</f>
        <v>-4.08635473245888E-2</v>
      </c>
      <c r="G301" s="87">
        <f>+IF(ISNUMBER(DATA!V109),DATA!V109,"n/a")</f>
        <v>4.0798799287592598</v>
      </c>
      <c r="H301" s="77">
        <f>+IF(ISNUMBER(DATA!W109),DATA!W109,"n/a")</f>
        <v>-2.4447910771347399E-2</v>
      </c>
      <c r="I301" s="87">
        <f>+IF(ISNUMBER(DATA!AF109),DATA!AF109,"n/a")</f>
        <v>4.1296472510400202</v>
      </c>
      <c r="J301" s="77">
        <f>+IF(ISNUMBER(DATA!AG109),DATA!AG109,"n/a")</f>
        <v>1.0221998988852799E-3</v>
      </c>
      <c r="K301" s="87">
        <f>+IF(ISNUMBER(DATA!AP109),DATA!AP109,"n/a")</f>
        <v>4.1865631621551103</v>
      </c>
      <c r="L301" s="77">
        <f>+IF(ISNUMBER(DATA!AQ109),DATA!AQ109,"n/a")</f>
        <v>6.6092895665596299E-3</v>
      </c>
      <c r="R301" s="66"/>
      <c r="S301" s="66"/>
      <c r="T301" s="66"/>
      <c r="U301" s="66"/>
      <c r="V301" s="66"/>
      <c r="W301" s="66"/>
      <c r="X301" s="66"/>
      <c r="Y301" s="66"/>
    </row>
    <row r="302" spans="1:25" x14ac:dyDescent="0.2">
      <c r="A302" s="75" t="s">
        <v>19</v>
      </c>
      <c r="B302" s="75" t="s">
        <v>21</v>
      </c>
      <c r="C302" s="66" t="s">
        <v>10</v>
      </c>
      <c r="D302" s="66" t="s">
        <v>311</v>
      </c>
      <c r="E302" s="87">
        <f>+IF(ISNUMBER(DATA!L110),DATA!L110,"n/a")</f>
        <v>3.6649061516855599</v>
      </c>
      <c r="F302" s="77">
        <f>+IF(ISNUMBER(DATA!M110),DATA!M110,"n/a")</f>
        <v>4.1150613547021098E-2</v>
      </c>
      <c r="G302" s="87">
        <f>+IF(ISNUMBER(DATA!V110),DATA!V110,"n/a")</f>
        <v>3.6705107277180402</v>
      </c>
      <c r="H302" s="77">
        <f>+IF(ISNUMBER(DATA!W110),DATA!W110,"n/a")</f>
        <v>5.4985198038803799E-2</v>
      </c>
      <c r="I302" s="87">
        <f>+IF(ISNUMBER(DATA!AF110),DATA!AF110,"n/a")</f>
        <v>3.6505450544463098</v>
      </c>
      <c r="J302" s="77">
        <f>+IF(ISNUMBER(DATA!AG110),DATA!AG110,"n/a")</f>
        <v>6.6258344289596496E-2</v>
      </c>
      <c r="K302" s="87">
        <f>+IF(ISNUMBER(DATA!AP110),DATA!AP110,"n/a")</f>
        <v>3.5916418166064501</v>
      </c>
      <c r="L302" s="77">
        <f>+IF(ISNUMBER(DATA!AQ110),DATA!AQ110,"n/a")</f>
        <v>5.38165893257651E-2</v>
      </c>
      <c r="R302" s="66"/>
      <c r="S302" s="66"/>
      <c r="T302" s="66"/>
      <c r="U302" s="66"/>
      <c r="V302" s="66"/>
      <c r="W302" s="66"/>
      <c r="X302" s="66"/>
      <c r="Y302" s="66"/>
    </row>
    <row r="303" spans="1:25" x14ac:dyDescent="0.2">
      <c r="A303" s="75" t="s">
        <v>19</v>
      </c>
      <c r="B303" s="75" t="s">
        <v>21</v>
      </c>
      <c r="C303" s="66" t="s">
        <v>10</v>
      </c>
      <c r="D303" s="66" t="s">
        <v>312</v>
      </c>
      <c r="E303" s="87">
        <f>+IF(ISNUMBER(DATA!L111),DATA!L111,"n/a")</f>
        <v>3.9423599073406401</v>
      </c>
      <c r="F303" s="77">
        <f>+IF(ISNUMBER(DATA!M111),DATA!M111,"n/a")</f>
        <v>1.9037473921809E-2</v>
      </c>
      <c r="G303" s="87">
        <f>+IF(ISNUMBER(DATA!V111),DATA!V111,"n/a")</f>
        <v>3.9319930052874401</v>
      </c>
      <c r="H303" s="77">
        <f>+IF(ISNUMBER(DATA!W111),DATA!W111,"n/a")</f>
        <v>1.32689167212634E-2</v>
      </c>
      <c r="I303" s="87">
        <f>+IF(ISNUMBER(DATA!AF111),DATA!AF111,"n/a")</f>
        <v>3.9473160080005001</v>
      </c>
      <c r="J303" s="77">
        <f>+IF(ISNUMBER(DATA!AG111),DATA!AG111,"n/a")</f>
        <v>1.5764728278607198E-2</v>
      </c>
      <c r="K303" s="87">
        <f>+IF(ISNUMBER(DATA!AP111),DATA!AP111,"n/a")</f>
        <v>3.9169025336204202</v>
      </c>
      <c r="L303" s="77">
        <f>+IF(ISNUMBER(DATA!AQ111),DATA!AQ111,"n/a")</f>
        <v>1.3861391854433301E-2</v>
      </c>
      <c r="R303" s="66"/>
      <c r="S303" s="66"/>
      <c r="T303" s="66"/>
      <c r="U303" s="66"/>
      <c r="V303" s="66"/>
      <c r="W303" s="66"/>
      <c r="X303" s="66"/>
      <c r="Y303" s="66"/>
    </row>
    <row r="304" spans="1:25" x14ac:dyDescent="0.2">
      <c r="A304" s="75" t="s">
        <v>19</v>
      </c>
      <c r="B304" s="75" t="s">
        <v>21</v>
      </c>
      <c r="C304" s="66" t="s">
        <v>10</v>
      </c>
      <c r="D304" s="66" t="s">
        <v>313</v>
      </c>
      <c r="E304" s="87">
        <f>+IF(ISNUMBER(DATA!L112),DATA!L112,"n/a")</f>
        <v>4.3444877003339304</v>
      </c>
      <c r="F304" s="77">
        <f>+IF(ISNUMBER(DATA!M112),DATA!M112,"n/a")</f>
        <v>2.0107184253417201E-2</v>
      </c>
      <c r="G304" s="87">
        <f>+IF(ISNUMBER(DATA!V112),DATA!V112,"n/a")</f>
        <v>4.3422396208691101</v>
      </c>
      <c r="H304" s="77">
        <f>+IF(ISNUMBER(DATA!W112),DATA!W112,"n/a")</f>
        <v>1.8096623997946999E-2</v>
      </c>
      <c r="I304" s="87">
        <f>+IF(ISNUMBER(DATA!AF112),DATA!AF112,"n/a")</f>
        <v>4.3738677501045897</v>
      </c>
      <c r="J304" s="77">
        <f>+IF(ISNUMBER(DATA!AG112),DATA!AG112,"n/a")</f>
        <v>8.0285516916824892E-3</v>
      </c>
      <c r="K304" s="87">
        <f>+IF(ISNUMBER(DATA!AP112),DATA!AP112,"n/a")</f>
        <v>4.3223054492632498</v>
      </c>
      <c r="L304" s="77">
        <f>+IF(ISNUMBER(DATA!AQ112),DATA!AQ112,"n/a")</f>
        <v>-1.39258139935038E-2</v>
      </c>
      <c r="R304" s="66"/>
      <c r="S304" s="66"/>
      <c r="T304" s="66"/>
      <c r="U304" s="66"/>
      <c r="V304" s="66"/>
      <c r="W304" s="66"/>
      <c r="X304" s="66"/>
      <c r="Y304" s="66"/>
    </row>
    <row r="305" spans="1:25" x14ac:dyDescent="0.2">
      <c r="A305" s="75" t="s">
        <v>19</v>
      </c>
      <c r="B305" s="75" t="s">
        <v>21</v>
      </c>
      <c r="C305" s="66" t="s">
        <v>10</v>
      </c>
      <c r="D305" s="66" t="s">
        <v>314</v>
      </c>
      <c r="E305" s="87">
        <f>+IF(ISNUMBER(DATA!L113),DATA!L113,"n/a")</f>
        <v>4.4137382894136099</v>
      </c>
      <c r="F305" s="77">
        <f>+IF(ISNUMBER(DATA!M113),DATA!M113,"n/a")</f>
        <v>-4.9079097204630703E-2</v>
      </c>
      <c r="G305" s="87">
        <f>+IF(ISNUMBER(DATA!V113),DATA!V113,"n/a")</f>
        <v>4.5531431780484199</v>
      </c>
      <c r="H305" s="77">
        <f>+IF(ISNUMBER(DATA!W113),DATA!W113,"n/a")</f>
        <v>-2.06478090780325E-2</v>
      </c>
      <c r="I305" s="87">
        <f>+IF(ISNUMBER(DATA!AF113),DATA!AF113,"n/a")</f>
        <v>4.6992947804512504</v>
      </c>
      <c r="J305" s="77">
        <f>+IF(ISNUMBER(DATA!AG113),DATA!AG113,"n/a")</f>
        <v>2.36621189874495E-2</v>
      </c>
      <c r="K305" s="87">
        <f>+IF(ISNUMBER(DATA!AP113),DATA!AP113,"n/a")</f>
        <v>4.66816787415737</v>
      </c>
      <c r="L305" s="77">
        <f>+IF(ISNUMBER(DATA!AQ113),DATA!AQ113,"n/a")</f>
        <v>3.3753314152621602E-2</v>
      </c>
      <c r="R305" s="66"/>
      <c r="S305" s="66"/>
      <c r="T305" s="66"/>
      <c r="U305" s="66"/>
      <c r="V305" s="66"/>
      <c r="W305" s="66"/>
      <c r="X305" s="66"/>
      <c r="Y305" s="66"/>
    </row>
    <row r="306" spans="1:25" x14ac:dyDescent="0.2">
      <c r="A306" s="75" t="s">
        <v>19</v>
      </c>
      <c r="B306" s="75" t="s">
        <v>21</v>
      </c>
      <c r="C306" s="66" t="s">
        <v>10</v>
      </c>
      <c r="D306" s="66" t="s">
        <v>315</v>
      </c>
      <c r="E306" s="87">
        <f>+IF(ISNUMBER(DATA!L114),DATA!L114,"n/a")</f>
        <v>4.1183007606657602</v>
      </c>
      <c r="F306" s="77">
        <f>+IF(ISNUMBER(DATA!M114),DATA!M114,"n/a")</f>
        <v>2.0283614009274101E-2</v>
      </c>
      <c r="G306" s="87">
        <f>+IF(ISNUMBER(DATA!V114),DATA!V114,"n/a")</f>
        <v>4.1033823050494602</v>
      </c>
      <c r="H306" s="77">
        <f>+IF(ISNUMBER(DATA!W114),DATA!W114,"n/a")</f>
        <v>1.78904442907926E-2</v>
      </c>
      <c r="I306" s="87">
        <f>+IF(ISNUMBER(DATA!AF114),DATA!AF114,"n/a")</f>
        <v>4.1253398036280204</v>
      </c>
      <c r="J306" s="77">
        <f>+IF(ISNUMBER(DATA!AG114),DATA!AG114,"n/a")</f>
        <v>2.0322277726144599E-2</v>
      </c>
      <c r="K306" s="87">
        <f>+IF(ISNUMBER(DATA!AP114),DATA!AP114,"n/a")</f>
        <v>4.0405118372337103</v>
      </c>
      <c r="L306" s="77">
        <f>+IF(ISNUMBER(DATA!AQ114),DATA!AQ114,"n/a")</f>
        <v>-1.29267026396413E-2</v>
      </c>
      <c r="R306" s="66"/>
      <c r="S306" s="66"/>
      <c r="T306" s="66"/>
      <c r="U306" s="66"/>
      <c r="V306" s="66"/>
      <c r="W306" s="66"/>
      <c r="X306" s="66"/>
      <c r="Y306" s="66"/>
    </row>
    <row r="307" spans="1:25" x14ac:dyDescent="0.2">
      <c r="A307" s="75" t="s">
        <v>19</v>
      </c>
      <c r="B307" s="75" t="s">
        <v>21</v>
      </c>
      <c r="C307" s="66" t="s">
        <v>10</v>
      </c>
      <c r="D307" s="66" t="s">
        <v>316</v>
      </c>
      <c r="E307" s="87">
        <f>+IF(ISNUMBER(DATA!L115),DATA!L115,"n/a")</f>
        <v>4.0362873856100299</v>
      </c>
      <c r="F307" s="77">
        <f>+IF(ISNUMBER(DATA!M115),DATA!M115,"n/a")</f>
        <v>-1.7057663764520298E-2</v>
      </c>
      <c r="G307" s="87">
        <f>+IF(ISNUMBER(DATA!V115),DATA!V115,"n/a")</f>
        <v>4.0667045699326501</v>
      </c>
      <c r="H307" s="77">
        <f>+IF(ISNUMBER(DATA!W115),DATA!W115,"n/a")</f>
        <v>-1.48763030518257E-2</v>
      </c>
      <c r="I307" s="87">
        <f>+IF(ISNUMBER(DATA!AF115),DATA!AF115,"n/a")</f>
        <v>4.0900285309241298</v>
      </c>
      <c r="J307" s="77">
        <f>+IF(ISNUMBER(DATA!AG115),DATA!AG115,"n/a")</f>
        <v>-6.9780271707101504E-3</v>
      </c>
      <c r="K307" s="87">
        <f>+IF(ISNUMBER(DATA!AP115),DATA!AP115,"n/a")</f>
        <v>4.0992162206362499</v>
      </c>
      <c r="L307" s="77">
        <f>+IF(ISNUMBER(DATA!AQ115),DATA!AQ115,"n/a")</f>
        <v>-5.3577245847764203E-3</v>
      </c>
      <c r="R307" s="66"/>
      <c r="S307" s="66"/>
      <c r="T307" s="66"/>
      <c r="U307" s="66"/>
      <c r="V307" s="66"/>
      <c r="W307" s="66"/>
      <c r="X307" s="66"/>
      <c r="Y307" s="66"/>
    </row>
    <row r="308" spans="1:25" x14ac:dyDescent="0.2">
      <c r="A308" s="75" t="s">
        <v>19</v>
      </c>
      <c r="B308" s="75" t="s">
        <v>21</v>
      </c>
      <c r="C308" s="66" t="s">
        <v>10</v>
      </c>
      <c r="D308" s="66" t="s">
        <v>317</v>
      </c>
      <c r="E308" s="87">
        <f>+IF(ISNUMBER(DATA!L116),DATA!L116,"n/a")</f>
        <v>3.9318175250781602</v>
      </c>
      <c r="F308" s="77">
        <f>+IF(ISNUMBER(DATA!M116),DATA!M116,"n/a")</f>
        <v>1.7666550016781701E-2</v>
      </c>
      <c r="G308" s="87">
        <f>+IF(ISNUMBER(DATA!V116),DATA!V116,"n/a")</f>
        <v>3.9213473928453499</v>
      </c>
      <c r="H308" s="77">
        <f>+IF(ISNUMBER(DATA!W116),DATA!W116,"n/a")</f>
        <v>3.9708711248770297E-2</v>
      </c>
      <c r="I308" s="87">
        <f>+IF(ISNUMBER(DATA!AF116),DATA!AF116,"n/a")</f>
        <v>3.89451783462916</v>
      </c>
      <c r="J308" s="77">
        <f>+IF(ISNUMBER(DATA!AG116),DATA!AG116,"n/a")</f>
        <v>1.1502274157232199E-2</v>
      </c>
      <c r="K308" s="87">
        <f>+IF(ISNUMBER(DATA!AP116),DATA!AP116,"n/a")</f>
        <v>3.8536443686643498</v>
      </c>
      <c r="L308" s="77">
        <f>+IF(ISNUMBER(DATA!AQ116),DATA!AQ116,"n/a")</f>
        <v>2.2724678210307601E-3</v>
      </c>
      <c r="R308" s="66"/>
      <c r="S308" s="66"/>
      <c r="T308" s="66"/>
      <c r="U308" s="66"/>
      <c r="V308" s="66"/>
      <c r="W308" s="66"/>
      <c r="X308" s="66"/>
      <c r="Y308" s="66"/>
    </row>
    <row r="309" spans="1:25" x14ac:dyDescent="0.2">
      <c r="A309" s="75" t="s">
        <v>19</v>
      </c>
      <c r="B309" s="75" t="s">
        <v>21</v>
      </c>
      <c r="C309" s="66" t="s">
        <v>10</v>
      </c>
      <c r="D309" s="66" t="s">
        <v>318</v>
      </c>
      <c r="E309" s="87">
        <f>+IF(ISNUMBER(DATA!L117),DATA!L117,"n/a")</f>
        <v>3.9163689543760101</v>
      </c>
      <c r="F309" s="77">
        <f>+IF(ISNUMBER(DATA!M117),DATA!M117,"n/a")</f>
        <v>3.3766925133807001E-4</v>
      </c>
      <c r="G309" s="87">
        <f>+IF(ISNUMBER(DATA!V117),DATA!V117,"n/a")</f>
        <v>4.0034801301172296</v>
      </c>
      <c r="H309" s="77">
        <f>+IF(ISNUMBER(DATA!W117),DATA!W117,"n/a")</f>
        <v>5.4354412257180901E-3</v>
      </c>
      <c r="I309" s="87">
        <f>+IF(ISNUMBER(DATA!AF117),DATA!AF117,"n/a")</f>
        <v>3.9904917250371001</v>
      </c>
      <c r="J309" s="77">
        <f>+IF(ISNUMBER(DATA!AG117),DATA!AG117,"n/a")</f>
        <v>1.14305490834756E-2</v>
      </c>
      <c r="K309" s="87">
        <f>+IF(ISNUMBER(DATA!AP117),DATA!AP117,"n/a")</f>
        <v>3.9877588165139799</v>
      </c>
      <c r="L309" s="77">
        <f>+IF(ISNUMBER(DATA!AQ117),DATA!AQ117,"n/a")</f>
        <v>5.7608591353435499E-3</v>
      </c>
      <c r="R309" s="66"/>
      <c r="S309" s="66"/>
      <c r="T309" s="66"/>
      <c r="U309" s="66"/>
      <c r="V309" s="66"/>
      <c r="W309" s="66"/>
      <c r="X309" s="66"/>
      <c r="Y309" s="66"/>
    </row>
    <row r="310" spans="1:25" x14ac:dyDescent="0.2">
      <c r="A310" s="75" t="s">
        <v>19</v>
      </c>
      <c r="B310" s="75" t="s">
        <v>21</v>
      </c>
      <c r="C310" s="66" t="s">
        <v>10</v>
      </c>
      <c r="D310" s="66" t="s">
        <v>344</v>
      </c>
      <c r="E310" s="87">
        <f>+IF(ISNUMBER(DATA!L118),DATA!L118,"n/a")</f>
        <v>3.8812038893274301</v>
      </c>
      <c r="F310" s="77">
        <f>+IF(ISNUMBER(DATA!M118),DATA!M118,"n/a")</f>
        <v>-1.1420843951036401E-2</v>
      </c>
      <c r="G310" s="87">
        <f>+IF(ISNUMBER(DATA!V118),DATA!V118,"n/a")</f>
        <v>3.7684510718051101</v>
      </c>
      <c r="H310" s="77">
        <f>+IF(ISNUMBER(DATA!W118),DATA!W118,"n/a")</f>
        <v>-1.0590410012611901E-2</v>
      </c>
      <c r="I310" s="87">
        <f>+IF(ISNUMBER(DATA!AF118),DATA!AF118,"n/a")</f>
        <v>3.8253164388586498</v>
      </c>
      <c r="J310" s="77">
        <f>+IF(ISNUMBER(DATA!AG118),DATA!AG118,"n/a")</f>
        <v>-2.8431847904427199E-3</v>
      </c>
      <c r="K310" s="87">
        <f>+IF(ISNUMBER(DATA!AP118),DATA!AP118,"n/a")</f>
        <v>3.8153208258367202</v>
      </c>
      <c r="L310" s="77">
        <f>+IF(ISNUMBER(DATA!AQ118),DATA!AQ118,"n/a")</f>
        <v>8.6891171726214793E-3</v>
      </c>
      <c r="R310" s="66"/>
      <c r="S310" s="66"/>
      <c r="T310" s="66"/>
      <c r="U310" s="66"/>
      <c r="V310" s="66"/>
      <c r="W310" s="66"/>
      <c r="X310" s="66"/>
      <c r="Y310" s="66"/>
    </row>
    <row r="311" spans="1:25" x14ac:dyDescent="0.2">
      <c r="A311" s="75" t="s">
        <v>19</v>
      </c>
      <c r="B311" s="75" t="s">
        <v>21</v>
      </c>
      <c r="C311" s="66" t="s">
        <v>10</v>
      </c>
      <c r="D311" s="66" t="s">
        <v>345</v>
      </c>
      <c r="E311" s="87">
        <f>+IF(ISNUMBER(DATA!L119),DATA!L119,"n/a")</f>
        <v>3.3214663904753401</v>
      </c>
      <c r="F311" s="77">
        <f>+IF(ISNUMBER(DATA!M119),DATA!M119,"n/a")</f>
        <v>2.4495964710115701E-2</v>
      </c>
      <c r="G311" s="87">
        <f>+IF(ISNUMBER(DATA!V119),DATA!V119,"n/a")</f>
        <v>3.34506216067415</v>
      </c>
      <c r="H311" s="77">
        <f>+IF(ISNUMBER(DATA!W119),DATA!W119,"n/a")</f>
        <v>2.2692026938954502E-2</v>
      </c>
      <c r="I311" s="87">
        <f>+IF(ISNUMBER(DATA!AF119),DATA!AF119,"n/a")</f>
        <v>3.3713587531515898</v>
      </c>
      <c r="J311" s="77">
        <f>+IF(ISNUMBER(DATA!AG119),DATA!AG119,"n/a")</f>
        <v>2.1636099823182198E-2</v>
      </c>
      <c r="K311" s="87">
        <f>+IF(ISNUMBER(DATA!AP119),DATA!AP119,"n/a")</f>
        <v>3.3471044986406202</v>
      </c>
      <c r="L311" s="77">
        <f>+IF(ISNUMBER(DATA!AQ119),DATA!AQ119,"n/a")</f>
        <v>4.3006699763508197E-3</v>
      </c>
      <c r="R311" s="66"/>
      <c r="S311" s="66"/>
      <c r="T311" s="66"/>
      <c r="U311" s="66"/>
      <c r="V311" s="66"/>
      <c r="W311" s="66"/>
      <c r="X311" s="66"/>
      <c r="Y311" s="66"/>
    </row>
    <row r="312" spans="1:25" x14ac:dyDescent="0.2">
      <c r="A312" s="75"/>
      <c r="B312" s="75"/>
      <c r="E312" s="88"/>
      <c r="F312" s="77"/>
      <c r="G312" s="89"/>
      <c r="H312" s="77"/>
      <c r="I312" s="89"/>
      <c r="J312" s="82"/>
      <c r="K312" s="89"/>
      <c r="L312" s="77"/>
      <c r="R312" s="66"/>
      <c r="S312" s="66"/>
      <c r="T312" s="66"/>
      <c r="U312" s="66"/>
      <c r="V312" s="66"/>
      <c r="W312" s="66"/>
      <c r="X312" s="66"/>
      <c r="Y312" s="66"/>
    </row>
    <row r="313" spans="1:25" x14ac:dyDescent="0.2">
      <c r="A313" s="75" t="s">
        <v>19</v>
      </c>
      <c r="B313" s="75" t="s">
        <v>21</v>
      </c>
      <c r="C313" s="66" t="s">
        <v>26</v>
      </c>
      <c r="D313" s="66" t="s">
        <v>271</v>
      </c>
      <c r="E313" s="87">
        <f>+IF(ISNUMBER(DATA!N70),DATA!N70,"n/a")</f>
        <v>2.7708378500683</v>
      </c>
      <c r="F313" s="77">
        <f>+IF(ISNUMBER(DATA!O70),DATA!O70,"n/a")</f>
        <v>4.1306587023814602E-2</v>
      </c>
      <c r="G313" s="87">
        <f>+IF(ISNUMBER(DATA!X70),DATA!X70,"n/a")</f>
        <v>2.52490567872661</v>
      </c>
      <c r="H313" s="77">
        <f>+IF(ISNUMBER(DATA!Y70),DATA!Y70,"n/a")</f>
        <v>-9.3979604643588E-4</v>
      </c>
      <c r="I313" s="87">
        <f>+IF(ISNUMBER(DATA!AH70),DATA!AH70,"n/a")</f>
        <v>2.5212425857859802</v>
      </c>
      <c r="J313" s="77">
        <f>+IF(ISNUMBER(DATA!AI70),DATA!AI70,"n/a")</f>
        <v>-3.3328786488063297E-2</v>
      </c>
      <c r="K313" s="87">
        <f>+IF(ISNUMBER(DATA!AR70),DATA!AR70,"n/a")</f>
        <v>2.5135647596052899</v>
      </c>
      <c r="L313" s="77">
        <f>+IF(ISNUMBER(DATA!AS70),DATA!AS70,"n/a")</f>
        <v>-3.3793301556538501E-2</v>
      </c>
      <c r="R313" s="66"/>
      <c r="S313" s="66"/>
      <c r="T313" s="66"/>
      <c r="U313" s="66"/>
      <c r="V313" s="66"/>
      <c r="W313" s="66"/>
      <c r="X313" s="66"/>
      <c r="Y313" s="66"/>
    </row>
    <row r="314" spans="1:25" x14ac:dyDescent="0.2">
      <c r="A314" s="75" t="s">
        <v>19</v>
      </c>
      <c r="B314" s="75" t="s">
        <v>21</v>
      </c>
      <c r="C314" s="66" t="s">
        <v>26</v>
      </c>
      <c r="D314" s="66" t="s">
        <v>272</v>
      </c>
      <c r="E314" s="87">
        <f>+IF(ISNUMBER(DATA!N71),DATA!N71,"n/a")</f>
        <v>2.3629245460378399</v>
      </c>
      <c r="F314" s="77">
        <f>+IF(ISNUMBER(DATA!O71),DATA!O71,"n/a")</f>
        <v>7.83346433925243E-3</v>
      </c>
      <c r="G314" s="87">
        <f>+IF(ISNUMBER(DATA!X71),DATA!X71,"n/a")</f>
        <v>2.41619830476496</v>
      </c>
      <c r="H314" s="77">
        <f>+IF(ISNUMBER(DATA!Y71),DATA!Y71,"n/a")</f>
        <v>1.89847653057909E-2</v>
      </c>
      <c r="I314" s="87">
        <f>+IF(ISNUMBER(DATA!AH71),DATA!AH71,"n/a")</f>
        <v>2.4222830529891</v>
      </c>
      <c r="J314" s="77">
        <f>+IF(ISNUMBER(DATA!AI71),DATA!AI71,"n/a")</f>
        <v>1.9770152514958301E-2</v>
      </c>
      <c r="K314" s="87">
        <f>+IF(ISNUMBER(DATA!AR71),DATA!AR71,"n/a")</f>
        <v>2.3988707491710399</v>
      </c>
      <c r="L314" s="77">
        <f>+IF(ISNUMBER(DATA!AS71),DATA!AS71,"n/a")</f>
        <v>2.0706411865637701E-2</v>
      </c>
      <c r="R314" s="66"/>
      <c r="S314" s="66"/>
      <c r="T314" s="66"/>
      <c r="U314" s="66"/>
      <c r="V314" s="66"/>
      <c r="W314" s="66"/>
      <c r="X314" s="66"/>
      <c r="Y314" s="66"/>
    </row>
    <row r="315" spans="1:25" x14ac:dyDescent="0.2">
      <c r="A315" s="75" t="s">
        <v>19</v>
      </c>
      <c r="B315" s="75" t="s">
        <v>21</v>
      </c>
      <c r="C315" s="66" t="s">
        <v>26</v>
      </c>
      <c r="D315" s="66" t="s">
        <v>273</v>
      </c>
      <c r="E315" s="87">
        <f>+IF(ISNUMBER(DATA!N72),DATA!N72,"n/a")</f>
        <v>2.3888253899982201</v>
      </c>
      <c r="F315" s="77">
        <f>+IF(ISNUMBER(DATA!O72),DATA!O72,"n/a")</f>
        <v>0.100230644103983</v>
      </c>
      <c r="G315" s="87">
        <f>+IF(ISNUMBER(DATA!X72),DATA!X72,"n/a")</f>
        <v>2.32383144496773</v>
      </c>
      <c r="H315" s="77">
        <f>+IF(ISNUMBER(DATA!Y72),DATA!Y72,"n/a")</f>
        <v>4.8897789760423999E-2</v>
      </c>
      <c r="I315" s="87">
        <f>+IF(ISNUMBER(DATA!AH72),DATA!AH72,"n/a")</f>
        <v>2.3142808501652898</v>
      </c>
      <c r="J315" s="77">
        <f>+IF(ISNUMBER(DATA!AI72),DATA!AI72,"n/a")</f>
        <v>4.2534015474688498E-2</v>
      </c>
      <c r="K315" s="87">
        <f>+IF(ISNUMBER(DATA!AR72),DATA!AR72,"n/a")</f>
        <v>2.2897565489849501</v>
      </c>
      <c r="L315" s="77">
        <f>+IF(ISNUMBER(DATA!AS72),DATA!AS72,"n/a")</f>
        <v>3.5215012888627002E-2</v>
      </c>
      <c r="R315" s="66"/>
      <c r="S315" s="66"/>
      <c r="T315" s="66"/>
      <c r="U315" s="66"/>
      <c r="V315" s="66"/>
      <c r="W315" s="66"/>
      <c r="X315" s="66"/>
      <c r="Y315" s="66"/>
    </row>
    <row r="316" spans="1:25" x14ac:dyDescent="0.2">
      <c r="A316" s="75" t="s">
        <v>19</v>
      </c>
      <c r="B316" s="75" t="s">
        <v>21</v>
      </c>
      <c r="C316" s="66" t="s">
        <v>26</v>
      </c>
      <c r="D316" s="66" t="s">
        <v>274</v>
      </c>
      <c r="E316" s="87">
        <f>+IF(ISNUMBER(DATA!N73),DATA!N73,"n/a")</f>
        <v>2.3733224716016101</v>
      </c>
      <c r="F316" s="77">
        <f>+IF(ISNUMBER(DATA!O73),DATA!O73,"n/a")</f>
        <v>8.5497477934903606E-5</v>
      </c>
      <c r="G316" s="87">
        <f>+IF(ISNUMBER(DATA!X73),DATA!X73,"n/a")</f>
        <v>2.40937424554948</v>
      </c>
      <c r="H316" s="77">
        <f>+IF(ISNUMBER(DATA!Y73),DATA!Y73,"n/a")</f>
        <v>8.5043975653215503E-3</v>
      </c>
      <c r="I316" s="87">
        <f>+IF(ISNUMBER(DATA!AH73),DATA!AH73,"n/a")</f>
        <v>2.4179154323246101</v>
      </c>
      <c r="J316" s="77">
        <f>+IF(ISNUMBER(DATA!AI73),DATA!AI73,"n/a")</f>
        <v>1.44529203175835E-2</v>
      </c>
      <c r="K316" s="87">
        <f>+IF(ISNUMBER(DATA!AR73),DATA!AR73,"n/a")</f>
        <v>2.4044969941662901</v>
      </c>
      <c r="L316" s="77">
        <f>+IF(ISNUMBER(DATA!AS73),DATA!AS73,"n/a")</f>
        <v>1.7404605101363099E-2</v>
      </c>
      <c r="R316" s="66"/>
      <c r="S316" s="66"/>
      <c r="T316" s="66"/>
      <c r="U316" s="66"/>
      <c r="V316" s="66"/>
      <c r="W316" s="66"/>
      <c r="X316" s="66"/>
      <c r="Y316" s="66"/>
    </row>
    <row r="317" spans="1:25" x14ac:dyDescent="0.2">
      <c r="A317" s="75" t="s">
        <v>19</v>
      </c>
      <c r="B317" s="75" t="s">
        <v>21</v>
      </c>
      <c r="C317" s="66" t="s">
        <v>26</v>
      </c>
      <c r="D317" s="66" t="s">
        <v>275</v>
      </c>
      <c r="E317" s="87">
        <f>+IF(ISNUMBER(DATA!N74),DATA!N74,"n/a")</f>
        <v>2.3500450091131202</v>
      </c>
      <c r="F317" s="77">
        <f>+IF(ISNUMBER(DATA!O74),DATA!O74,"n/a")</f>
        <v>3.6897742766146401E-2</v>
      </c>
      <c r="G317" s="87">
        <f>+IF(ISNUMBER(DATA!X74),DATA!X74,"n/a")</f>
        <v>2.2691789724943399</v>
      </c>
      <c r="H317" s="77">
        <f>+IF(ISNUMBER(DATA!Y74),DATA!Y74,"n/a")</f>
        <v>9.1165615679735705E-4</v>
      </c>
      <c r="I317" s="87">
        <f>+IF(ISNUMBER(DATA!AH74),DATA!AH74,"n/a")</f>
        <v>2.2514836305129098</v>
      </c>
      <c r="J317" s="77">
        <f>+IF(ISNUMBER(DATA!AI74),DATA!AI74,"n/a")</f>
        <v>-1.7434466801483198E-2</v>
      </c>
      <c r="K317" s="87">
        <f>+IF(ISNUMBER(DATA!AR74),DATA!AR74,"n/a")</f>
        <v>2.2526338750218202</v>
      </c>
      <c r="L317" s="77">
        <f>+IF(ISNUMBER(DATA!AS74),DATA!AS74,"n/a")</f>
        <v>-1.2791713143832401E-2</v>
      </c>
      <c r="R317" s="66"/>
      <c r="S317" s="66"/>
      <c r="T317" s="66"/>
      <c r="U317" s="66"/>
      <c r="V317" s="66"/>
      <c r="W317" s="66"/>
      <c r="X317" s="66"/>
      <c r="Y317" s="66"/>
    </row>
    <row r="318" spans="1:25" x14ac:dyDescent="0.2">
      <c r="A318" s="75" t="s">
        <v>19</v>
      </c>
      <c r="B318" s="75" t="s">
        <v>21</v>
      </c>
      <c r="C318" s="66" t="s">
        <v>26</v>
      </c>
      <c r="D318" s="66" t="s">
        <v>276</v>
      </c>
      <c r="E318" s="87">
        <f>+IF(ISNUMBER(DATA!N75),DATA!N75,"n/a")</f>
        <v>2.43686643021567</v>
      </c>
      <c r="F318" s="77">
        <f>+IF(ISNUMBER(DATA!O75),DATA!O75,"n/a")</f>
        <v>3.11034738962522E-2</v>
      </c>
      <c r="G318" s="87">
        <f>+IF(ISNUMBER(DATA!X75),DATA!X75,"n/a")</f>
        <v>2.3436172626322902</v>
      </c>
      <c r="H318" s="77">
        <f>+IF(ISNUMBER(DATA!Y75),DATA!Y75,"n/a")</f>
        <v>-3.0053219798641399E-2</v>
      </c>
      <c r="I318" s="87">
        <f>+IF(ISNUMBER(DATA!AH75),DATA!AH75,"n/a")</f>
        <v>2.4053004810168201</v>
      </c>
      <c r="J318" s="77">
        <f>+IF(ISNUMBER(DATA!AI75),DATA!AI75,"n/a")</f>
        <v>-1.5682467791912E-2</v>
      </c>
      <c r="K318" s="87">
        <f>+IF(ISNUMBER(DATA!AR75),DATA!AR75,"n/a")</f>
        <v>2.40295947398808</v>
      </c>
      <c r="L318" s="77">
        <f>+IF(ISNUMBER(DATA!AS75),DATA!AS75,"n/a")</f>
        <v>-1.10973649939826E-2</v>
      </c>
      <c r="R318" s="66"/>
      <c r="S318" s="66"/>
      <c r="T318" s="66"/>
      <c r="U318" s="66"/>
      <c r="V318" s="66"/>
      <c r="W318" s="66"/>
      <c r="X318" s="66"/>
      <c r="Y318" s="66"/>
    </row>
    <row r="319" spans="1:25" x14ac:dyDescent="0.2">
      <c r="A319" s="75" t="s">
        <v>19</v>
      </c>
      <c r="B319" s="75" t="s">
        <v>21</v>
      </c>
      <c r="C319" s="66" t="s">
        <v>26</v>
      </c>
      <c r="D319" s="66" t="s">
        <v>277</v>
      </c>
      <c r="E319" s="87">
        <f>+IF(ISNUMBER(DATA!N76),DATA!N76,"n/a")</f>
        <v>2.21111176564761</v>
      </c>
      <c r="F319" s="77">
        <f>+IF(ISNUMBER(DATA!O76),DATA!O76,"n/a")</f>
        <v>-1.71260654877863E-2</v>
      </c>
      <c r="G319" s="87">
        <f>+IF(ISNUMBER(DATA!X76),DATA!X76,"n/a")</f>
        <v>2.2266465494742498</v>
      </c>
      <c r="H319" s="77">
        <f>+IF(ISNUMBER(DATA!Y76),DATA!Y76,"n/a")</f>
        <v>-1.79778534778556E-3</v>
      </c>
      <c r="I319" s="87">
        <f>+IF(ISNUMBER(DATA!AH76),DATA!AH76,"n/a")</f>
        <v>2.24045322311642</v>
      </c>
      <c r="J319" s="77">
        <f>+IF(ISNUMBER(DATA!AI76),DATA!AI76,"n/a")</f>
        <v>-3.7317055398745601E-3</v>
      </c>
      <c r="K319" s="87">
        <f>+IF(ISNUMBER(DATA!AR76),DATA!AR76,"n/a")</f>
        <v>2.2428635132384702</v>
      </c>
      <c r="L319" s="77">
        <f>+IF(ISNUMBER(DATA!AS76),DATA!AS76,"n/a")</f>
        <v>1.4944684517513901E-3</v>
      </c>
      <c r="R319" s="66"/>
      <c r="S319" s="66"/>
      <c r="T319" s="66"/>
      <c r="U319" s="66"/>
      <c r="V319" s="66"/>
      <c r="W319" s="66"/>
      <c r="X319" s="66"/>
      <c r="Y319" s="66"/>
    </row>
    <row r="320" spans="1:25" x14ac:dyDescent="0.2">
      <c r="A320" s="75" t="s">
        <v>19</v>
      </c>
      <c r="B320" s="75" t="s">
        <v>21</v>
      </c>
      <c r="C320" s="66" t="s">
        <v>26</v>
      </c>
      <c r="D320" s="66" t="s">
        <v>278</v>
      </c>
      <c r="E320" s="87">
        <f>+IF(ISNUMBER(DATA!N77),DATA!N77,"n/a")</f>
        <v>2.2641211868418099</v>
      </c>
      <c r="F320" s="77">
        <f>+IF(ISNUMBER(DATA!O77),DATA!O77,"n/a")</f>
        <v>-3.7959712704793498E-3</v>
      </c>
      <c r="G320" s="87">
        <f>+IF(ISNUMBER(DATA!X77),DATA!X77,"n/a")</f>
        <v>2.25187911736433</v>
      </c>
      <c r="H320" s="77">
        <f>+IF(ISNUMBER(DATA!Y77),DATA!Y77,"n/a")</f>
        <v>1.5787181704114299E-2</v>
      </c>
      <c r="I320" s="87">
        <f>+IF(ISNUMBER(DATA!AH77),DATA!AH77,"n/a")</f>
        <v>2.2445872117161798</v>
      </c>
      <c r="J320" s="77">
        <f>+IF(ISNUMBER(DATA!AI77),DATA!AI77,"n/a")</f>
        <v>-2.7301551914387301E-3</v>
      </c>
      <c r="K320" s="87">
        <f>+IF(ISNUMBER(DATA!AR77),DATA!AR77,"n/a")</f>
        <v>2.2581411422164299</v>
      </c>
      <c r="L320" s="77">
        <f>+IF(ISNUMBER(DATA!AS77),DATA!AS77,"n/a")</f>
        <v>1.10375597420918E-3</v>
      </c>
      <c r="R320" s="66"/>
      <c r="S320" s="66"/>
      <c r="T320" s="66"/>
      <c r="U320" s="66"/>
      <c r="V320" s="66"/>
      <c r="W320" s="66"/>
      <c r="X320" s="66"/>
      <c r="Y320" s="66"/>
    </row>
    <row r="321" spans="1:25" x14ac:dyDescent="0.2">
      <c r="A321" s="75" t="s">
        <v>19</v>
      </c>
      <c r="B321" s="75" t="s">
        <v>21</v>
      </c>
      <c r="C321" s="66" t="s">
        <v>26</v>
      </c>
      <c r="D321" s="66" t="s">
        <v>279</v>
      </c>
      <c r="E321" s="87">
        <f>+IF(ISNUMBER(DATA!N78),DATA!N78,"n/a")</f>
        <v>2.27690978120066</v>
      </c>
      <c r="F321" s="77">
        <f>+IF(ISNUMBER(DATA!O78),DATA!O78,"n/a")</f>
        <v>-2.4823286027104E-2</v>
      </c>
      <c r="G321" s="87">
        <f>+IF(ISNUMBER(DATA!X78),DATA!X78,"n/a")</f>
        <v>2.3226600939815301</v>
      </c>
      <c r="H321" s="77">
        <f>+IF(ISNUMBER(DATA!Y78),DATA!Y78,"n/a")</f>
        <v>5.8883805907549901E-2</v>
      </c>
      <c r="I321" s="87">
        <f>+IF(ISNUMBER(DATA!AH78),DATA!AH78,"n/a")</f>
        <v>2.3814412410366401</v>
      </c>
      <c r="J321" s="77">
        <f>+IF(ISNUMBER(DATA!AI78),DATA!AI78,"n/a")</f>
        <v>2.8909425143859701E-2</v>
      </c>
      <c r="K321" s="87">
        <f>+IF(ISNUMBER(DATA!AR78),DATA!AR78,"n/a")</f>
        <v>2.3883243249829</v>
      </c>
      <c r="L321" s="77">
        <f>+IF(ISNUMBER(DATA!AS78),DATA!AS78,"n/a")</f>
        <v>6.9099356930300504E-2</v>
      </c>
      <c r="R321" s="66"/>
      <c r="S321" s="66"/>
      <c r="T321" s="66"/>
      <c r="U321" s="66"/>
      <c r="V321" s="66"/>
      <c r="W321" s="66"/>
      <c r="X321" s="66"/>
      <c r="Y321" s="66"/>
    </row>
    <row r="322" spans="1:25" x14ac:dyDescent="0.2">
      <c r="A322" s="75" t="s">
        <v>19</v>
      </c>
      <c r="B322" s="75" t="s">
        <v>21</v>
      </c>
      <c r="C322" s="66" t="s">
        <v>26</v>
      </c>
      <c r="D322" s="66" t="s">
        <v>280</v>
      </c>
      <c r="E322" s="87">
        <f>+IF(ISNUMBER(DATA!N79),DATA!N79,"n/a")</f>
        <v>2.60628260027178</v>
      </c>
      <c r="F322" s="77">
        <f>+IF(ISNUMBER(DATA!O79),DATA!O79,"n/a")</f>
        <v>4.63155594257779E-3</v>
      </c>
      <c r="G322" s="87">
        <f>+IF(ISNUMBER(DATA!X79),DATA!X79,"n/a")</f>
        <v>2.42374422390635</v>
      </c>
      <c r="H322" s="77">
        <f>+IF(ISNUMBER(DATA!Y79),DATA!Y79,"n/a")</f>
        <v>-3.14278125828669E-2</v>
      </c>
      <c r="I322" s="87">
        <f>+IF(ISNUMBER(DATA!AH79),DATA!AH79,"n/a")</f>
        <v>2.3295447968867999</v>
      </c>
      <c r="J322" s="77">
        <f>+IF(ISNUMBER(DATA!AI79),DATA!AI79,"n/a")</f>
        <v>-3.6180186200917099E-2</v>
      </c>
      <c r="K322" s="87">
        <f>+IF(ISNUMBER(DATA!AR79),DATA!AR79,"n/a")</f>
        <v>2.3868691031211502</v>
      </c>
      <c r="L322" s="77">
        <f>+IF(ISNUMBER(DATA!AS79),DATA!AS79,"n/a")</f>
        <v>3.1102829498933299E-2</v>
      </c>
      <c r="R322" s="66"/>
      <c r="S322" s="66"/>
      <c r="T322" s="66"/>
      <c r="U322" s="66"/>
      <c r="V322" s="66"/>
      <c r="W322" s="66"/>
      <c r="X322" s="66"/>
      <c r="Y322" s="66"/>
    </row>
    <row r="323" spans="1:25" x14ac:dyDescent="0.2">
      <c r="A323" s="75" t="s">
        <v>19</v>
      </c>
      <c r="B323" s="75" t="s">
        <v>21</v>
      </c>
      <c r="C323" s="66" t="s">
        <v>26</v>
      </c>
      <c r="D323" s="66" t="s">
        <v>281</v>
      </c>
      <c r="E323" s="87">
        <f>+IF(ISNUMBER(DATA!N80),DATA!N80,"n/a")</f>
        <v>2.4404169832365699</v>
      </c>
      <c r="F323" s="77">
        <f>+IF(ISNUMBER(DATA!O80),DATA!O80,"n/a")</f>
        <v>3.1828871637383099E-2</v>
      </c>
      <c r="G323" s="87">
        <f>+IF(ISNUMBER(DATA!X80),DATA!X80,"n/a")</f>
        <v>2.3189599906860798</v>
      </c>
      <c r="H323" s="77">
        <f>+IF(ISNUMBER(DATA!Y80),DATA!Y80,"n/a")</f>
        <v>1.00277395673883E-2</v>
      </c>
      <c r="I323" s="87">
        <f>+IF(ISNUMBER(DATA!AH80),DATA!AH80,"n/a")</f>
        <v>2.3144850914866901</v>
      </c>
      <c r="J323" s="77">
        <f>+IF(ISNUMBER(DATA!AI80),DATA!AI80,"n/a")</f>
        <v>1.2943093775423501E-2</v>
      </c>
      <c r="K323" s="87">
        <f>+IF(ISNUMBER(DATA!AR80),DATA!AR80,"n/a")</f>
        <v>2.3181702574735699</v>
      </c>
      <c r="L323" s="77">
        <f>+IF(ISNUMBER(DATA!AS80),DATA!AS80,"n/a")</f>
        <v>3.6549279897369301E-2</v>
      </c>
      <c r="R323" s="66"/>
      <c r="S323" s="66"/>
      <c r="T323" s="66"/>
      <c r="U323" s="66"/>
      <c r="V323" s="66"/>
      <c r="W323" s="66"/>
      <c r="X323" s="66"/>
      <c r="Y323" s="66"/>
    </row>
    <row r="324" spans="1:25" x14ac:dyDescent="0.2">
      <c r="A324" s="75" t="s">
        <v>19</v>
      </c>
      <c r="B324" s="75" t="s">
        <v>21</v>
      </c>
      <c r="C324" s="66" t="s">
        <v>26</v>
      </c>
      <c r="D324" s="66" t="s">
        <v>282</v>
      </c>
      <c r="E324" s="87">
        <f>+IF(ISNUMBER(DATA!N81),DATA!N81,"n/a")</f>
        <v>2.5857633360206802</v>
      </c>
      <c r="F324" s="77">
        <f>+IF(ISNUMBER(DATA!O81),DATA!O81,"n/a")</f>
        <v>5.36821864673305E-2</v>
      </c>
      <c r="G324" s="87">
        <f>+IF(ISNUMBER(DATA!X81),DATA!X81,"n/a")</f>
        <v>2.5676154097487198</v>
      </c>
      <c r="H324" s="77">
        <f>+IF(ISNUMBER(DATA!Y81),DATA!Y81,"n/a")</f>
        <v>4.8079146830368097E-2</v>
      </c>
      <c r="I324" s="87">
        <f>+IF(ISNUMBER(DATA!AH81),DATA!AH81,"n/a")</f>
        <v>2.59516514919952</v>
      </c>
      <c r="J324" s="77">
        <f>+IF(ISNUMBER(DATA!AI81),DATA!AI81,"n/a")</f>
        <v>5.2654744599610802E-2</v>
      </c>
      <c r="K324" s="87">
        <f>+IF(ISNUMBER(DATA!AR81),DATA!AR81,"n/a")</f>
        <v>2.5379877166563598</v>
      </c>
      <c r="L324" s="77">
        <f>+IF(ISNUMBER(DATA!AS81),DATA!AS81,"n/a")</f>
        <v>3.7845037858988899E-2</v>
      </c>
      <c r="R324" s="66"/>
      <c r="S324" s="66"/>
      <c r="T324" s="66"/>
      <c r="U324" s="66"/>
      <c r="V324" s="66"/>
      <c r="W324" s="66"/>
      <c r="X324" s="66"/>
      <c r="Y324" s="66"/>
    </row>
    <row r="325" spans="1:25" x14ac:dyDescent="0.2">
      <c r="A325" s="75" t="s">
        <v>19</v>
      </c>
      <c r="B325" s="75" t="s">
        <v>21</v>
      </c>
      <c r="C325" s="66" t="s">
        <v>26</v>
      </c>
      <c r="D325" s="66" t="s">
        <v>283</v>
      </c>
      <c r="E325" s="87">
        <f>+IF(ISNUMBER(DATA!N82),DATA!N82,"n/a")</f>
        <v>2.4739434166902998</v>
      </c>
      <c r="F325" s="77">
        <f>+IF(ISNUMBER(DATA!O82),DATA!O82,"n/a")</f>
        <v>7.0254851774219404E-2</v>
      </c>
      <c r="G325" s="87">
        <f>+IF(ISNUMBER(DATA!X82),DATA!X82,"n/a")</f>
        <v>2.5145335174227399</v>
      </c>
      <c r="H325" s="77">
        <f>+IF(ISNUMBER(DATA!Y82),DATA!Y82,"n/a")</f>
        <v>0.10381740478182</v>
      </c>
      <c r="I325" s="87">
        <f>+IF(ISNUMBER(DATA!AH82),DATA!AH82,"n/a")</f>
        <v>2.5285686839575301</v>
      </c>
      <c r="J325" s="77">
        <f>+IF(ISNUMBER(DATA!AI82),DATA!AI82,"n/a")</f>
        <v>0.10812304597999001</v>
      </c>
      <c r="K325" s="87">
        <f>+IF(ISNUMBER(DATA!AR82),DATA!AR82,"n/a")</f>
        <v>2.4658429847963599</v>
      </c>
      <c r="L325" s="77">
        <f>+IF(ISNUMBER(DATA!AS82),DATA!AS82,"n/a")</f>
        <v>7.1469020722372406E-2</v>
      </c>
      <c r="R325" s="66"/>
      <c r="S325" s="66"/>
      <c r="T325" s="66"/>
      <c r="U325" s="66"/>
      <c r="V325" s="66"/>
      <c r="W325" s="66"/>
      <c r="X325" s="66"/>
      <c r="Y325" s="66"/>
    </row>
    <row r="326" spans="1:25" x14ac:dyDescent="0.2">
      <c r="A326" s="75" t="s">
        <v>19</v>
      </c>
      <c r="B326" s="75" t="s">
        <v>21</v>
      </c>
      <c r="C326" s="66" t="s">
        <v>26</v>
      </c>
      <c r="D326" s="66" t="s">
        <v>284</v>
      </c>
      <c r="E326" s="87">
        <f>+IF(ISNUMBER(DATA!N83),DATA!N83,"n/a")</f>
        <v>2.3102955290167402</v>
      </c>
      <c r="F326" s="77">
        <f>+IF(ISNUMBER(DATA!O83),DATA!O83,"n/a")</f>
        <v>3.3832562304274803E-2</v>
      </c>
      <c r="G326" s="87">
        <f>+IF(ISNUMBER(DATA!X83),DATA!X83,"n/a")</f>
        <v>2.1728863872512401</v>
      </c>
      <c r="H326" s="77">
        <f>+IF(ISNUMBER(DATA!Y83),DATA!Y83,"n/a")</f>
        <v>6.2978809847772396E-4</v>
      </c>
      <c r="I326" s="87">
        <f>+IF(ISNUMBER(DATA!AH83),DATA!AH83,"n/a")</f>
        <v>2.2227728006487002</v>
      </c>
      <c r="J326" s="77">
        <f>+IF(ISNUMBER(DATA!AI83),DATA!AI83,"n/a")</f>
        <v>2.8270156251138601E-2</v>
      </c>
      <c r="K326" s="87">
        <f>+IF(ISNUMBER(DATA!AR83),DATA!AR83,"n/a")</f>
        <v>2.21914820732795</v>
      </c>
      <c r="L326" s="77">
        <f>+IF(ISNUMBER(DATA!AS83),DATA!AS83,"n/a")</f>
        <v>3.6830411253045703E-2</v>
      </c>
      <c r="R326" s="66"/>
      <c r="S326" s="66"/>
      <c r="T326" s="66"/>
      <c r="U326" s="66"/>
      <c r="V326" s="66"/>
      <c r="W326" s="66"/>
      <c r="X326" s="66"/>
      <c r="Y326" s="66"/>
    </row>
    <row r="327" spans="1:25" x14ac:dyDescent="0.2">
      <c r="A327" s="75" t="s">
        <v>19</v>
      </c>
      <c r="B327" s="75" t="s">
        <v>21</v>
      </c>
      <c r="C327" s="66" t="s">
        <v>26</v>
      </c>
      <c r="D327" s="66" t="s">
        <v>285</v>
      </c>
      <c r="E327" s="87">
        <f>+IF(ISNUMBER(DATA!N84),DATA!N84,"n/a")</f>
        <v>1.97906892998692</v>
      </c>
      <c r="F327" s="77">
        <f>+IF(ISNUMBER(DATA!O84),DATA!O84,"n/a")</f>
        <v>-2.5965076602844601E-2</v>
      </c>
      <c r="G327" s="87">
        <f>+IF(ISNUMBER(DATA!X84),DATA!X84,"n/a")</f>
        <v>1.8467525575930199</v>
      </c>
      <c r="H327" s="77">
        <f>+IF(ISNUMBER(DATA!Y84),DATA!Y84,"n/a")</f>
        <v>1.77825511192626E-3</v>
      </c>
      <c r="I327" s="87">
        <f>+IF(ISNUMBER(DATA!AH84),DATA!AH84,"n/a")</f>
        <v>1.89829385389225</v>
      </c>
      <c r="J327" s="77">
        <f>+IF(ISNUMBER(DATA!AI84),DATA!AI84,"n/a")</f>
        <v>2.8880816874063801E-2</v>
      </c>
      <c r="K327" s="87">
        <f>+IF(ISNUMBER(DATA!AR84),DATA!AR84,"n/a")</f>
        <v>1.8971122853286999</v>
      </c>
      <c r="L327" s="77">
        <f>+IF(ISNUMBER(DATA!AS84),DATA!AS84,"n/a")</f>
        <v>2.3486281481990501E-2</v>
      </c>
      <c r="R327" s="66"/>
      <c r="S327" s="66"/>
      <c r="T327" s="66"/>
      <c r="U327" s="66"/>
      <c r="V327" s="66"/>
      <c r="W327" s="66"/>
      <c r="X327" s="66"/>
      <c r="Y327" s="66"/>
    </row>
    <row r="328" spans="1:25" x14ac:dyDescent="0.2">
      <c r="A328" s="75" t="s">
        <v>19</v>
      </c>
      <c r="B328" s="75" t="s">
        <v>21</v>
      </c>
      <c r="C328" s="66" t="s">
        <v>26</v>
      </c>
      <c r="D328" s="66" t="s">
        <v>286</v>
      </c>
      <c r="E328" s="87">
        <f>+IF(ISNUMBER(DATA!N85),DATA!N85,"n/a")</f>
        <v>2.4074680850636598</v>
      </c>
      <c r="F328" s="77">
        <f>+IF(ISNUMBER(DATA!O85),DATA!O85,"n/a")</f>
        <v>4.8926862608400699E-2</v>
      </c>
      <c r="G328" s="87">
        <f>+IF(ISNUMBER(DATA!X85),DATA!X85,"n/a")</f>
        <v>2.26536428877447</v>
      </c>
      <c r="H328" s="77">
        <f>+IF(ISNUMBER(DATA!Y85),DATA!Y85,"n/a")</f>
        <v>7.9662893133478595E-3</v>
      </c>
      <c r="I328" s="87">
        <f>+IF(ISNUMBER(DATA!AH85),DATA!AH85,"n/a")</f>
        <v>2.2732575412888001</v>
      </c>
      <c r="J328" s="77">
        <f>+IF(ISNUMBER(DATA!AI85),DATA!AI85,"n/a")</f>
        <v>9.5727397955844493E-3</v>
      </c>
      <c r="K328" s="87">
        <f>+IF(ISNUMBER(DATA!AR85),DATA!AR85,"n/a")</f>
        <v>2.2604971240126002</v>
      </c>
      <c r="L328" s="77">
        <f>+IF(ISNUMBER(DATA!AS85),DATA!AS85,"n/a")</f>
        <v>8.5301373632539305E-3</v>
      </c>
      <c r="R328" s="66"/>
      <c r="S328" s="66"/>
      <c r="T328" s="66"/>
      <c r="U328" s="66"/>
      <c r="V328" s="66"/>
      <c r="W328" s="66"/>
      <c r="X328" s="66"/>
      <c r="Y328" s="66"/>
    </row>
    <row r="329" spans="1:25" x14ac:dyDescent="0.2">
      <c r="A329" s="75" t="s">
        <v>19</v>
      </c>
      <c r="B329" s="75" t="s">
        <v>21</v>
      </c>
      <c r="C329" s="66" t="s">
        <v>26</v>
      </c>
      <c r="D329" s="66" t="s">
        <v>287</v>
      </c>
      <c r="E329" s="87">
        <f>+IF(ISNUMBER(DATA!N86),DATA!N86,"n/a")</f>
        <v>2.4865862744982499</v>
      </c>
      <c r="F329" s="77">
        <f>+IF(ISNUMBER(DATA!O86),DATA!O86,"n/a")</f>
        <v>0.11316470976642901</v>
      </c>
      <c r="G329" s="87">
        <f>+IF(ISNUMBER(DATA!X86),DATA!X86,"n/a")</f>
        <v>2.2832174099281799</v>
      </c>
      <c r="H329" s="77">
        <f>+IF(ISNUMBER(DATA!Y86),DATA!Y86,"n/a")</f>
        <v>3.8445021535277298E-2</v>
      </c>
      <c r="I329" s="87">
        <f>+IF(ISNUMBER(DATA!AH86),DATA!AH86,"n/a")</f>
        <v>2.2875856151679899</v>
      </c>
      <c r="J329" s="77">
        <f>+IF(ISNUMBER(DATA!AI86),DATA!AI86,"n/a")</f>
        <v>2.3653408453906601E-2</v>
      </c>
      <c r="K329" s="87">
        <f>+IF(ISNUMBER(DATA!AR86),DATA!AR86,"n/a")</f>
        <v>2.25901349078354</v>
      </c>
      <c r="L329" s="77">
        <f>+IF(ISNUMBER(DATA!AS86),DATA!AS86,"n/a")</f>
        <v>1.9501743593474102E-2</v>
      </c>
      <c r="R329" s="66"/>
      <c r="S329" s="66"/>
      <c r="T329" s="66"/>
      <c r="U329" s="66"/>
      <c r="V329" s="66"/>
      <c r="W329" s="66"/>
      <c r="X329" s="66"/>
      <c r="Y329" s="66"/>
    </row>
    <row r="330" spans="1:25" x14ac:dyDescent="0.2">
      <c r="A330" s="75" t="s">
        <v>19</v>
      </c>
      <c r="B330" s="75" t="s">
        <v>21</v>
      </c>
      <c r="C330" s="66" t="s">
        <v>26</v>
      </c>
      <c r="D330" s="66" t="s">
        <v>288</v>
      </c>
      <c r="E330" s="87">
        <f>+IF(ISNUMBER(DATA!N87),DATA!N87,"n/a")</f>
        <v>2.64133075641743</v>
      </c>
      <c r="F330" s="77">
        <f>+IF(ISNUMBER(DATA!O87),DATA!O87,"n/a")</f>
        <v>8.2726094665159705E-2</v>
      </c>
      <c r="G330" s="87">
        <f>+IF(ISNUMBER(DATA!X87),DATA!X87,"n/a")</f>
        <v>2.6275398215678898</v>
      </c>
      <c r="H330" s="77">
        <f>+IF(ISNUMBER(DATA!Y87),DATA!Y87,"n/a")</f>
        <v>7.2536574125995804E-2</v>
      </c>
      <c r="I330" s="87">
        <f>+IF(ISNUMBER(DATA!AH87),DATA!AH87,"n/a")</f>
        <v>2.6417407638093802</v>
      </c>
      <c r="J330" s="77">
        <f>+IF(ISNUMBER(DATA!AI87),DATA!AI87,"n/a")</f>
        <v>6.9844356727149601E-2</v>
      </c>
      <c r="K330" s="87">
        <f>+IF(ISNUMBER(DATA!AR87),DATA!AR87,"n/a")</f>
        <v>2.55730744113812</v>
      </c>
      <c r="L330" s="77">
        <f>+IF(ISNUMBER(DATA!AS87),DATA!AS87,"n/a")</f>
        <v>4.1599933394492299E-2</v>
      </c>
      <c r="R330" s="66"/>
      <c r="S330" s="66"/>
      <c r="T330" s="66"/>
      <c r="U330" s="66"/>
      <c r="V330" s="66"/>
      <c r="W330" s="66"/>
      <c r="X330" s="66"/>
      <c r="Y330" s="66"/>
    </row>
    <row r="331" spans="1:25" x14ac:dyDescent="0.2">
      <c r="A331" s="75" t="s">
        <v>19</v>
      </c>
      <c r="B331" s="75" t="s">
        <v>21</v>
      </c>
      <c r="C331" s="66" t="s">
        <v>26</v>
      </c>
      <c r="D331" s="66" t="s">
        <v>289</v>
      </c>
      <c r="E331" s="87">
        <f>+IF(ISNUMBER(DATA!N88),DATA!N88,"n/a")</f>
        <v>2.4629439004951599</v>
      </c>
      <c r="F331" s="77">
        <f>+IF(ISNUMBER(DATA!O88),DATA!O88,"n/a")</f>
        <v>1.33275142237145E-2</v>
      </c>
      <c r="G331" s="87">
        <f>+IF(ISNUMBER(DATA!X88),DATA!X88,"n/a")</f>
        <v>2.3976436182343499</v>
      </c>
      <c r="H331" s="77">
        <f>+IF(ISNUMBER(DATA!Y88),DATA!Y88,"n/a")</f>
        <v>1.5651045580764002E-2</v>
      </c>
      <c r="I331" s="87">
        <f>+IF(ISNUMBER(DATA!AH88),DATA!AH88,"n/a")</f>
        <v>2.4237961271731998</v>
      </c>
      <c r="J331" s="77">
        <f>+IF(ISNUMBER(DATA!AI88),DATA!AI88,"n/a")</f>
        <v>3.2236162778839499E-2</v>
      </c>
      <c r="K331" s="87">
        <f>+IF(ISNUMBER(DATA!AR88),DATA!AR88,"n/a")</f>
        <v>2.41518983262289</v>
      </c>
      <c r="L331" s="77">
        <f>+IF(ISNUMBER(DATA!AS88),DATA!AS88,"n/a")</f>
        <v>5.5661909755691803E-2</v>
      </c>
      <c r="R331" s="66"/>
      <c r="S331" s="66"/>
      <c r="T331" s="66"/>
      <c r="U331" s="66"/>
      <c r="V331" s="66"/>
      <c r="W331" s="66"/>
      <c r="X331" s="66"/>
      <c r="Y331" s="66"/>
    </row>
    <row r="332" spans="1:25" x14ac:dyDescent="0.2">
      <c r="A332" s="75" t="s">
        <v>19</v>
      </c>
      <c r="B332" s="75" t="s">
        <v>21</v>
      </c>
      <c r="C332" s="66" t="s">
        <v>26</v>
      </c>
      <c r="D332" s="66" t="s">
        <v>290</v>
      </c>
      <c r="E332" s="87">
        <f>+IF(ISNUMBER(DATA!N89),DATA!N89,"n/a")</f>
        <v>2.28621058992417</v>
      </c>
      <c r="F332" s="77">
        <f>+IF(ISNUMBER(DATA!O89),DATA!O89,"n/a")</f>
        <v>-7.3626105252155797E-3</v>
      </c>
      <c r="G332" s="87">
        <f>+IF(ISNUMBER(DATA!X89),DATA!X89,"n/a")</f>
        <v>2.3476567047365502</v>
      </c>
      <c r="H332" s="77">
        <f>+IF(ISNUMBER(DATA!Y89),DATA!Y89,"n/a")</f>
        <v>2.49690404546283E-3</v>
      </c>
      <c r="I332" s="87">
        <f>+IF(ISNUMBER(DATA!AH89),DATA!AH89,"n/a")</f>
        <v>2.3575252080920599</v>
      </c>
      <c r="J332" s="77">
        <f>+IF(ISNUMBER(DATA!AI89),DATA!AI89,"n/a")</f>
        <v>1.11490895010704E-2</v>
      </c>
      <c r="K332" s="87">
        <f>+IF(ISNUMBER(DATA!AR89),DATA!AR89,"n/a")</f>
        <v>2.34830900840916</v>
      </c>
      <c r="L332" s="77">
        <f>+IF(ISNUMBER(DATA!AS89),DATA!AS89,"n/a")</f>
        <v>1.4726988414965E-2</v>
      </c>
      <c r="R332" s="66"/>
      <c r="S332" s="66"/>
      <c r="T332" s="66"/>
      <c r="U332" s="66"/>
      <c r="V332" s="66"/>
      <c r="W332" s="66"/>
      <c r="X332" s="66"/>
      <c r="Y332" s="66"/>
    </row>
    <row r="333" spans="1:25" x14ac:dyDescent="0.2">
      <c r="A333" s="75" t="s">
        <v>19</v>
      </c>
      <c r="B333" s="75" t="s">
        <v>21</v>
      </c>
      <c r="C333" s="66" t="s">
        <v>26</v>
      </c>
      <c r="D333" s="66" t="s">
        <v>291</v>
      </c>
      <c r="E333" s="87">
        <f>+IF(ISNUMBER(DATA!N90),DATA!N90,"n/a")</f>
        <v>2.5838820516609999</v>
      </c>
      <c r="F333" s="77">
        <f>+IF(ISNUMBER(DATA!O90),DATA!O90,"n/a")</f>
        <v>0.113115782710882</v>
      </c>
      <c r="G333" s="87">
        <f>+IF(ISNUMBER(DATA!X90),DATA!X90,"n/a")</f>
        <v>2.57989046924718</v>
      </c>
      <c r="H333" s="77">
        <f>+IF(ISNUMBER(DATA!Y90),DATA!Y90,"n/a")</f>
        <v>8.8442931077759995E-2</v>
      </c>
      <c r="I333" s="87">
        <f>+IF(ISNUMBER(DATA!AH90),DATA!AH90,"n/a")</f>
        <v>2.55317068063597</v>
      </c>
      <c r="J333" s="77">
        <f>+IF(ISNUMBER(DATA!AI90),DATA!AI90,"n/a")</f>
        <v>4.6313150053289599E-2</v>
      </c>
      <c r="K333" s="87">
        <f>+IF(ISNUMBER(DATA!AR90),DATA!AR90,"n/a")</f>
        <v>2.5067846698007101</v>
      </c>
      <c r="L333" s="77">
        <f>+IF(ISNUMBER(DATA!AS90),DATA!AS90,"n/a")</f>
        <v>3.2170349712796302E-2</v>
      </c>
      <c r="R333" s="66"/>
      <c r="S333" s="66"/>
      <c r="T333" s="66"/>
      <c r="U333" s="66"/>
      <c r="V333" s="66"/>
      <c r="W333" s="66"/>
      <c r="X333" s="66"/>
      <c r="Y333" s="66"/>
    </row>
    <row r="334" spans="1:25" x14ac:dyDescent="0.2">
      <c r="A334" s="75" t="s">
        <v>19</v>
      </c>
      <c r="B334" s="75" t="s">
        <v>21</v>
      </c>
      <c r="C334" s="66" t="s">
        <v>26</v>
      </c>
      <c r="D334" s="66" t="s">
        <v>292</v>
      </c>
      <c r="E334" s="87">
        <f>+IF(ISNUMBER(DATA!N91),DATA!N91,"n/a")</f>
        <v>2.3602779635323698</v>
      </c>
      <c r="F334" s="77">
        <f>+IF(ISNUMBER(DATA!O91),DATA!O91,"n/a")</f>
        <v>4.24978354143319E-2</v>
      </c>
      <c r="G334" s="87">
        <f>+IF(ISNUMBER(DATA!X91),DATA!X91,"n/a")</f>
        <v>2.3548614290535999</v>
      </c>
      <c r="H334" s="77">
        <f>+IF(ISNUMBER(DATA!Y91),DATA!Y91,"n/a")</f>
        <v>3.4043020709515003E-2</v>
      </c>
      <c r="I334" s="87">
        <f>+IF(ISNUMBER(DATA!AH91),DATA!AH91,"n/a")</f>
        <v>2.3562956369494499</v>
      </c>
      <c r="J334" s="77">
        <f>+IF(ISNUMBER(DATA!AI91),DATA!AI91,"n/a")</f>
        <v>2.0516151780315701E-2</v>
      </c>
      <c r="K334" s="87">
        <f>+IF(ISNUMBER(DATA!AR91),DATA!AR91,"n/a")</f>
        <v>2.31845383412757</v>
      </c>
      <c r="L334" s="77">
        <f>+IF(ISNUMBER(DATA!AS91),DATA!AS91,"n/a")</f>
        <v>4.1248538673250998E-4</v>
      </c>
      <c r="R334" s="66"/>
      <c r="S334" s="66"/>
      <c r="T334" s="66"/>
      <c r="U334" s="66"/>
      <c r="V334" s="66"/>
      <c r="W334" s="66"/>
      <c r="X334" s="66"/>
      <c r="Y334" s="66"/>
    </row>
    <row r="335" spans="1:25" x14ac:dyDescent="0.2">
      <c r="A335" s="75" t="s">
        <v>19</v>
      </c>
      <c r="B335" s="75" t="s">
        <v>21</v>
      </c>
      <c r="C335" s="66" t="s">
        <v>26</v>
      </c>
      <c r="D335" s="66" t="s">
        <v>293</v>
      </c>
      <c r="E335" s="87">
        <f>+IF(ISNUMBER(DATA!N92),DATA!N92,"n/a")</f>
        <v>2.6523401677219298</v>
      </c>
      <c r="F335" s="77">
        <f>+IF(ISNUMBER(DATA!O92),DATA!O92,"n/a")</f>
        <v>6.7110964446191607E-2</v>
      </c>
      <c r="G335" s="87">
        <f>+IF(ISNUMBER(DATA!X92),DATA!X92,"n/a")</f>
        <v>2.6185840145725598</v>
      </c>
      <c r="H335" s="77">
        <f>+IF(ISNUMBER(DATA!Y92),DATA!Y92,"n/a")</f>
        <v>3.85706840982043E-2</v>
      </c>
      <c r="I335" s="87">
        <f>+IF(ISNUMBER(DATA!AH92),DATA!AH92,"n/a")</f>
        <v>2.62501669079183</v>
      </c>
      <c r="J335" s="77">
        <f>+IF(ISNUMBER(DATA!AI92),DATA!AI92,"n/a")</f>
        <v>3.8023626397848502E-2</v>
      </c>
      <c r="K335" s="87">
        <f>+IF(ISNUMBER(DATA!AR92),DATA!AR92,"n/a")</f>
        <v>2.5381407643239799</v>
      </c>
      <c r="L335" s="77">
        <f>+IF(ISNUMBER(DATA!AS92),DATA!AS92,"n/a")</f>
        <v>4.5934336564435699E-2</v>
      </c>
      <c r="R335" s="66"/>
      <c r="S335" s="66"/>
      <c r="T335" s="66"/>
      <c r="U335" s="66"/>
      <c r="V335" s="66"/>
      <c r="W335" s="66"/>
      <c r="X335" s="66"/>
      <c r="Y335" s="66"/>
    </row>
    <row r="336" spans="1:25" x14ac:dyDescent="0.2">
      <c r="A336" s="75" t="s">
        <v>19</v>
      </c>
      <c r="B336" s="75" t="s">
        <v>21</v>
      </c>
      <c r="C336" s="66" t="s">
        <v>26</v>
      </c>
      <c r="D336" s="66" t="s">
        <v>294</v>
      </c>
      <c r="E336" s="87">
        <f>+IF(ISNUMBER(DATA!N93),DATA!N93,"n/a")</f>
        <v>2.3374091558325598</v>
      </c>
      <c r="F336" s="77">
        <f>+IF(ISNUMBER(DATA!O93),DATA!O93,"n/a")</f>
        <v>-8.1657809877727101E-3</v>
      </c>
      <c r="G336" s="87">
        <f>+IF(ISNUMBER(DATA!X93),DATA!X93,"n/a")</f>
        <v>2.4065222734717202</v>
      </c>
      <c r="H336" s="77">
        <f>+IF(ISNUMBER(DATA!Y93),DATA!Y93,"n/a")</f>
        <v>-1.9649955691988501E-4</v>
      </c>
      <c r="I336" s="87">
        <f>+IF(ISNUMBER(DATA!AH93),DATA!AH93,"n/a")</f>
        <v>2.4110286873338098</v>
      </c>
      <c r="J336" s="77">
        <f>+IF(ISNUMBER(DATA!AI93),DATA!AI93,"n/a")</f>
        <v>2.99177675930216E-3</v>
      </c>
      <c r="K336" s="87">
        <f>+IF(ISNUMBER(DATA!AR93),DATA!AR93,"n/a")</f>
        <v>2.4007327480969698</v>
      </c>
      <c r="L336" s="77">
        <f>+IF(ISNUMBER(DATA!AS93),DATA!AS93,"n/a")</f>
        <v>5.1699698448180297E-3</v>
      </c>
      <c r="R336" s="66"/>
      <c r="S336" s="66"/>
      <c r="T336" s="66"/>
      <c r="U336" s="66"/>
      <c r="V336" s="66"/>
      <c r="W336" s="66"/>
      <c r="X336" s="66"/>
      <c r="Y336" s="66"/>
    </row>
    <row r="337" spans="1:25" x14ac:dyDescent="0.2">
      <c r="A337" s="75" t="s">
        <v>19</v>
      </c>
      <c r="B337" s="75" t="s">
        <v>21</v>
      </c>
      <c r="C337" s="66" t="s">
        <v>26</v>
      </c>
      <c r="D337" s="66" t="s">
        <v>295</v>
      </c>
      <c r="E337" s="87">
        <f>+IF(ISNUMBER(DATA!N94),DATA!N94,"n/a")</f>
        <v>2.13969531709632</v>
      </c>
      <c r="F337" s="77">
        <f>+IF(ISNUMBER(DATA!O94),DATA!O94,"n/a")</f>
        <v>0.11934403558258</v>
      </c>
      <c r="G337" s="87">
        <f>+IF(ISNUMBER(DATA!X94),DATA!X94,"n/a")</f>
        <v>2.0452816635071902</v>
      </c>
      <c r="H337" s="77">
        <f>+IF(ISNUMBER(DATA!Y94),DATA!Y94,"n/a")</f>
        <v>9.69056726093208E-2</v>
      </c>
      <c r="I337" s="87">
        <f>+IF(ISNUMBER(DATA!AH94),DATA!AH94,"n/a")</f>
        <v>2.0151682992302198</v>
      </c>
      <c r="J337" s="77">
        <f>+IF(ISNUMBER(DATA!AI94),DATA!AI94,"n/a")</f>
        <v>7.6846763874977006E-2</v>
      </c>
      <c r="K337" s="87">
        <f>+IF(ISNUMBER(DATA!AR94),DATA!AR94,"n/a")</f>
        <v>1.9887745459209001</v>
      </c>
      <c r="L337" s="77">
        <f>+IF(ISNUMBER(DATA!AS94),DATA!AS94,"n/a")</f>
        <v>6.0743023032952197E-2</v>
      </c>
      <c r="R337" s="66"/>
      <c r="S337" s="66"/>
      <c r="T337" s="66"/>
      <c r="U337" s="66"/>
      <c r="V337" s="66"/>
      <c r="W337" s="66"/>
      <c r="X337" s="66"/>
      <c r="Y337" s="66"/>
    </row>
    <row r="338" spans="1:25" x14ac:dyDescent="0.2">
      <c r="A338" s="75" t="s">
        <v>19</v>
      </c>
      <c r="B338" s="75" t="s">
        <v>21</v>
      </c>
      <c r="C338" s="66" t="s">
        <v>26</v>
      </c>
      <c r="D338" s="66" t="s">
        <v>296</v>
      </c>
      <c r="E338" s="87">
        <f>+IF(ISNUMBER(DATA!N95),DATA!N95,"n/a")</f>
        <v>2.0393443807581901</v>
      </c>
      <c r="F338" s="77">
        <f>+IF(ISNUMBER(DATA!O95),DATA!O95,"n/a")</f>
        <v>6.3988515005954094E-2</v>
      </c>
      <c r="G338" s="87">
        <f>+IF(ISNUMBER(DATA!X95),DATA!X95,"n/a")</f>
        <v>1.9796132228763601</v>
      </c>
      <c r="H338" s="77">
        <f>+IF(ISNUMBER(DATA!Y95),DATA!Y95,"n/a")</f>
        <v>7.4852600556953905E-2</v>
      </c>
      <c r="I338" s="87">
        <f>+IF(ISNUMBER(DATA!AH95),DATA!AH95,"n/a")</f>
        <v>1.91576932533733</v>
      </c>
      <c r="J338" s="77">
        <f>+IF(ISNUMBER(DATA!AI95),DATA!AI95,"n/a")</f>
        <v>2.0835061280371998E-2</v>
      </c>
      <c r="K338" s="87">
        <f>+IF(ISNUMBER(DATA!AR95),DATA!AR95,"n/a")</f>
        <v>1.94564094392132</v>
      </c>
      <c r="L338" s="77">
        <f>+IF(ISNUMBER(DATA!AS95),DATA!AS95,"n/a")</f>
        <v>3.6680169789921002E-2</v>
      </c>
      <c r="R338" s="66"/>
      <c r="S338" s="66"/>
      <c r="T338" s="66"/>
      <c r="U338" s="66"/>
      <c r="V338" s="66"/>
      <c r="W338" s="66"/>
      <c r="X338" s="66"/>
      <c r="Y338" s="66"/>
    </row>
    <row r="339" spans="1:25" x14ac:dyDescent="0.2">
      <c r="A339" s="75" t="s">
        <v>19</v>
      </c>
      <c r="B339" s="75" t="s">
        <v>21</v>
      </c>
      <c r="C339" s="66" t="s">
        <v>26</v>
      </c>
      <c r="D339" s="66" t="s">
        <v>297</v>
      </c>
      <c r="E339" s="87">
        <f>+IF(ISNUMBER(DATA!N96),DATA!N96,"n/a")</f>
        <v>2.5115318442496699</v>
      </c>
      <c r="F339" s="77">
        <f>+IF(ISNUMBER(DATA!O96),DATA!O96,"n/a")</f>
        <v>1.4586105210562699E-2</v>
      </c>
      <c r="G339" s="87">
        <f>+IF(ISNUMBER(DATA!X96),DATA!X96,"n/a")</f>
        <v>2.5716985354934998</v>
      </c>
      <c r="H339" s="77">
        <f>+IF(ISNUMBER(DATA!Y96),DATA!Y96,"n/a")</f>
        <v>1.2466150318743501E-2</v>
      </c>
      <c r="I339" s="87">
        <f>+IF(ISNUMBER(DATA!AH96),DATA!AH96,"n/a")</f>
        <v>2.5602624257629301</v>
      </c>
      <c r="J339" s="77">
        <f>+IF(ISNUMBER(DATA!AI96),DATA!AI96,"n/a")</f>
        <v>9.7317608749786701E-3</v>
      </c>
      <c r="K339" s="87">
        <f>+IF(ISNUMBER(DATA!AR96),DATA!AR96,"n/a")</f>
        <v>2.5118624356320498</v>
      </c>
      <c r="L339" s="77">
        <f>+IF(ISNUMBER(DATA!AS96),DATA!AS96,"n/a")</f>
        <v>1.61033287971717E-2</v>
      </c>
      <c r="R339" s="66"/>
      <c r="S339" s="66"/>
      <c r="T339" s="66"/>
      <c r="U339" s="66"/>
      <c r="V339" s="66"/>
      <c r="W339" s="66"/>
      <c r="X339" s="66"/>
      <c r="Y339" s="66"/>
    </row>
    <row r="340" spans="1:25" x14ac:dyDescent="0.2">
      <c r="A340" s="75" t="s">
        <v>19</v>
      </c>
      <c r="B340" s="75" t="s">
        <v>21</v>
      </c>
      <c r="C340" s="66" t="s">
        <v>26</v>
      </c>
      <c r="D340" s="66" t="s">
        <v>298</v>
      </c>
      <c r="E340" s="87">
        <f>+IF(ISNUMBER(DATA!N97),DATA!N97,"n/a")</f>
        <v>2.5157402676823102</v>
      </c>
      <c r="F340" s="77">
        <f>+IF(ISNUMBER(DATA!O97),DATA!O97,"n/a")</f>
        <v>1.4466304241460299E-3</v>
      </c>
      <c r="G340" s="87">
        <f>+IF(ISNUMBER(DATA!X97),DATA!X97,"n/a")</f>
        <v>2.5312592491440999</v>
      </c>
      <c r="H340" s="77">
        <f>+IF(ISNUMBER(DATA!Y97),DATA!Y97,"n/a")</f>
        <v>1.7493129014619701E-2</v>
      </c>
      <c r="I340" s="87">
        <f>+IF(ISNUMBER(DATA!AH97),DATA!AH97,"n/a")</f>
        <v>2.5364536994693601</v>
      </c>
      <c r="J340" s="77">
        <f>+IF(ISNUMBER(DATA!AI97),DATA!AI97,"n/a")</f>
        <v>2.4375250662839298E-2</v>
      </c>
      <c r="K340" s="87">
        <f>+IF(ISNUMBER(DATA!AR97),DATA!AR97,"n/a")</f>
        <v>2.5138310117909999</v>
      </c>
      <c r="L340" s="77">
        <f>+IF(ISNUMBER(DATA!AS97),DATA!AS97,"n/a")</f>
        <v>2.5108811244681901E-2</v>
      </c>
      <c r="R340" s="66"/>
      <c r="S340" s="66"/>
      <c r="T340" s="66"/>
      <c r="U340" s="66"/>
      <c r="V340" s="66"/>
      <c r="W340" s="66"/>
      <c r="X340" s="66"/>
      <c r="Y340" s="66"/>
    </row>
    <row r="341" spans="1:25" x14ac:dyDescent="0.2">
      <c r="A341" s="75" t="s">
        <v>19</v>
      </c>
      <c r="B341" s="75" t="s">
        <v>21</v>
      </c>
      <c r="C341" s="66" t="s">
        <v>26</v>
      </c>
      <c r="D341" s="66" t="s">
        <v>299</v>
      </c>
      <c r="E341" s="87">
        <f>+IF(ISNUMBER(DATA!N98),DATA!N98,"n/a")</f>
        <v>2.7298172014153299</v>
      </c>
      <c r="F341" s="77">
        <f>+IF(ISNUMBER(DATA!O98),DATA!O98,"n/a")</f>
        <v>-1.50285691547346E-2</v>
      </c>
      <c r="G341" s="87">
        <f>+IF(ISNUMBER(DATA!X98),DATA!X98,"n/a")</f>
        <v>2.53201239982875</v>
      </c>
      <c r="H341" s="77">
        <f>+IF(ISNUMBER(DATA!Y98),DATA!Y98,"n/a")</f>
        <v>1.8838797513267999E-4</v>
      </c>
      <c r="I341" s="87">
        <f>+IF(ISNUMBER(DATA!AH98),DATA!AH98,"n/a")</f>
        <v>2.6164492337582801</v>
      </c>
      <c r="J341" s="77">
        <f>+IF(ISNUMBER(DATA!AI98),DATA!AI98,"n/a")</f>
        <v>-4.6300809385405196E-3</v>
      </c>
      <c r="K341" s="87">
        <f>+IF(ISNUMBER(DATA!AR98),DATA!AR98,"n/a")</f>
        <v>2.5539699574983801</v>
      </c>
      <c r="L341" s="77">
        <f>+IF(ISNUMBER(DATA!AS98),DATA!AS98,"n/a")</f>
        <v>-3.2479173647043599E-3</v>
      </c>
      <c r="R341" s="66"/>
      <c r="S341" s="66"/>
      <c r="T341" s="66"/>
      <c r="U341" s="66"/>
      <c r="V341" s="66"/>
      <c r="W341" s="66"/>
      <c r="X341" s="66"/>
      <c r="Y341" s="66"/>
    </row>
    <row r="342" spans="1:25" x14ac:dyDescent="0.2">
      <c r="A342" s="75" t="s">
        <v>19</v>
      </c>
      <c r="B342" s="75" t="s">
        <v>21</v>
      </c>
      <c r="C342" s="66" t="s">
        <v>26</v>
      </c>
      <c r="D342" s="66" t="s">
        <v>300</v>
      </c>
      <c r="E342" s="87">
        <f>+IF(ISNUMBER(DATA!N99),DATA!N99,"n/a")</f>
        <v>2.3929930262594699</v>
      </c>
      <c r="F342" s="77">
        <f>+IF(ISNUMBER(DATA!O99),DATA!O99,"n/a")</f>
        <v>-1.00509076885168E-2</v>
      </c>
      <c r="G342" s="87">
        <f>+IF(ISNUMBER(DATA!X99),DATA!X99,"n/a")</f>
        <v>2.36101274120879</v>
      </c>
      <c r="H342" s="77">
        <f>+IF(ISNUMBER(DATA!Y99),DATA!Y99,"n/a")</f>
        <v>-4.1065760733128096E-3</v>
      </c>
      <c r="I342" s="87">
        <f>+IF(ISNUMBER(DATA!AH99),DATA!AH99,"n/a")</f>
        <v>2.3405849243063201</v>
      </c>
      <c r="J342" s="77">
        <f>+IF(ISNUMBER(DATA!AI99),DATA!AI99,"n/a")</f>
        <v>-1.6611455182527299E-2</v>
      </c>
      <c r="K342" s="87">
        <f>+IF(ISNUMBER(DATA!AR99),DATA!AR99,"n/a")</f>
        <v>2.34584005562118</v>
      </c>
      <c r="L342" s="77">
        <f>+IF(ISNUMBER(DATA!AS99),DATA!AS99,"n/a")</f>
        <v>-1.25351198834484E-2</v>
      </c>
      <c r="R342" s="66"/>
      <c r="S342" s="66"/>
      <c r="T342" s="66"/>
      <c r="U342" s="66"/>
      <c r="V342" s="66"/>
      <c r="W342" s="66"/>
      <c r="X342" s="66"/>
      <c r="Y342" s="66"/>
    </row>
    <row r="343" spans="1:25" x14ac:dyDescent="0.2">
      <c r="A343" s="75" t="s">
        <v>19</v>
      </c>
      <c r="B343" s="75" t="s">
        <v>21</v>
      </c>
      <c r="C343" s="66" t="s">
        <v>26</v>
      </c>
      <c r="D343" s="66" t="s">
        <v>301</v>
      </c>
      <c r="E343" s="87">
        <f>+IF(ISNUMBER(DATA!N100),DATA!N100,"n/a")</f>
        <v>2.5100222384881898</v>
      </c>
      <c r="F343" s="77">
        <f>+IF(ISNUMBER(DATA!O100),DATA!O100,"n/a")</f>
        <v>-3.74846563934218E-2</v>
      </c>
      <c r="G343" s="87">
        <f>+IF(ISNUMBER(DATA!X100),DATA!X100,"n/a")</f>
        <v>2.51653402906773</v>
      </c>
      <c r="H343" s="77">
        <f>+IF(ISNUMBER(DATA!Y100),DATA!Y100,"n/a")</f>
        <v>-1.00048345972424E-2</v>
      </c>
      <c r="I343" s="87">
        <f>+IF(ISNUMBER(DATA!AH100),DATA!AH100,"n/a")</f>
        <v>2.5312866563682599</v>
      </c>
      <c r="J343" s="77">
        <f>+IF(ISNUMBER(DATA!AI100),DATA!AI100,"n/a")</f>
        <v>4.0718824268687701E-3</v>
      </c>
      <c r="K343" s="87">
        <f>+IF(ISNUMBER(DATA!AR100),DATA!AR100,"n/a")</f>
        <v>2.5232019578307101</v>
      </c>
      <c r="L343" s="77">
        <f>+IF(ISNUMBER(DATA!AS100),DATA!AS100,"n/a")</f>
        <v>2.52843932998193E-2</v>
      </c>
      <c r="R343" s="66"/>
      <c r="S343" s="66"/>
      <c r="T343" s="66"/>
      <c r="U343" s="66"/>
      <c r="V343" s="66"/>
      <c r="W343" s="66"/>
      <c r="X343" s="66"/>
      <c r="Y343" s="66"/>
    </row>
    <row r="344" spans="1:25" x14ac:dyDescent="0.2">
      <c r="A344" s="75" t="s">
        <v>19</v>
      </c>
      <c r="B344" s="75" t="s">
        <v>21</v>
      </c>
      <c r="C344" s="66" t="s">
        <v>26</v>
      </c>
      <c r="D344" s="66" t="s">
        <v>302</v>
      </c>
      <c r="E344" s="87">
        <f>+IF(ISNUMBER(DATA!N101),DATA!N101,"n/a")</f>
        <v>2.3266380695325499</v>
      </c>
      <c r="F344" s="77">
        <f>+IF(ISNUMBER(DATA!O101),DATA!O101,"n/a")</f>
        <v>-5.0563755562426996E-3</v>
      </c>
      <c r="G344" s="87">
        <f>+IF(ISNUMBER(DATA!X101),DATA!X101,"n/a")</f>
        <v>2.3863927195582</v>
      </c>
      <c r="H344" s="77">
        <f>+IF(ISNUMBER(DATA!Y101),DATA!Y101,"n/a")</f>
        <v>3.9868588841730501E-3</v>
      </c>
      <c r="I344" s="87">
        <f>+IF(ISNUMBER(DATA!AH101),DATA!AH101,"n/a")</f>
        <v>2.3935383381260702</v>
      </c>
      <c r="J344" s="77">
        <f>+IF(ISNUMBER(DATA!AI101),DATA!AI101,"n/a")</f>
        <v>1.17017301944153E-2</v>
      </c>
      <c r="K344" s="87">
        <f>+IF(ISNUMBER(DATA!AR101),DATA!AR101,"n/a")</f>
        <v>2.3830849581206999</v>
      </c>
      <c r="L344" s="77">
        <f>+IF(ISNUMBER(DATA!AS101),DATA!AS101,"n/a")</f>
        <v>1.38604585707273E-2</v>
      </c>
      <c r="R344" s="66"/>
      <c r="S344" s="66"/>
      <c r="T344" s="66"/>
      <c r="U344" s="66"/>
      <c r="V344" s="66"/>
      <c r="W344" s="66"/>
      <c r="X344" s="66"/>
      <c r="Y344" s="66"/>
    </row>
    <row r="345" spans="1:25" x14ac:dyDescent="0.2">
      <c r="A345" s="75" t="s">
        <v>19</v>
      </c>
      <c r="B345" s="75" t="s">
        <v>21</v>
      </c>
      <c r="C345" s="66" t="s">
        <v>26</v>
      </c>
      <c r="D345" s="66" t="s">
        <v>303</v>
      </c>
      <c r="E345" s="87">
        <f>+IF(ISNUMBER(DATA!N102),DATA!N102,"n/a")</f>
        <v>2.5281335992140499</v>
      </c>
      <c r="F345" s="77">
        <f>+IF(ISNUMBER(DATA!O102),DATA!O102,"n/a")</f>
        <v>-1.40771797637549E-2</v>
      </c>
      <c r="G345" s="87">
        <f>+IF(ISNUMBER(DATA!X102),DATA!X102,"n/a")</f>
        <v>2.4817389735752502</v>
      </c>
      <c r="H345" s="77">
        <f>+IF(ISNUMBER(DATA!Y102),DATA!Y102,"n/a")</f>
        <v>1.09839433636014E-2</v>
      </c>
      <c r="I345" s="87">
        <f>+IF(ISNUMBER(DATA!AH102),DATA!AH102,"n/a")</f>
        <v>2.5041488223641202</v>
      </c>
      <c r="J345" s="77">
        <f>+IF(ISNUMBER(DATA!AI102),DATA!AI102,"n/a")</f>
        <v>2.0785503007147901E-2</v>
      </c>
      <c r="K345" s="87">
        <f>+IF(ISNUMBER(DATA!AR102),DATA!AR102,"n/a")</f>
        <v>2.49180115530514</v>
      </c>
      <c r="L345" s="77">
        <f>+IF(ISNUMBER(DATA!AS102),DATA!AS102,"n/a")</f>
        <v>4.3871538846561399E-2</v>
      </c>
      <c r="R345" s="66"/>
      <c r="S345" s="66"/>
      <c r="T345" s="66"/>
      <c r="U345" s="66"/>
      <c r="V345" s="66"/>
      <c r="W345" s="66"/>
      <c r="X345" s="66"/>
      <c r="Y345" s="66"/>
    </row>
    <row r="346" spans="1:25" x14ac:dyDescent="0.2">
      <c r="A346" s="75" t="s">
        <v>19</v>
      </c>
      <c r="B346" s="75" t="s">
        <v>21</v>
      </c>
      <c r="C346" s="66" t="s">
        <v>26</v>
      </c>
      <c r="D346" s="66" t="s">
        <v>304</v>
      </c>
      <c r="E346" s="87">
        <f>+IF(ISNUMBER(DATA!N103),DATA!N103,"n/a")</f>
        <v>2.4041700093548402</v>
      </c>
      <c r="F346" s="77">
        <f>+IF(ISNUMBER(DATA!O103),DATA!O103,"n/a")</f>
        <v>5.0569135019003899E-3</v>
      </c>
      <c r="G346" s="87">
        <f>+IF(ISNUMBER(DATA!X103),DATA!X103,"n/a")</f>
        <v>2.2574596085462399</v>
      </c>
      <c r="H346" s="77">
        <f>+IF(ISNUMBER(DATA!Y103),DATA!Y103,"n/a")</f>
        <v>-2.59332918078806E-2</v>
      </c>
      <c r="I346" s="87">
        <f>+IF(ISNUMBER(DATA!AH103),DATA!AH103,"n/a")</f>
        <v>2.30657007940516</v>
      </c>
      <c r="J346" s="77">
        <f>+IF(ISNUMBER(DATA!AI103),DATA!AI103,"n/a")</f>
        <v>-1.1574725742233E-2</v>
      </c>
      <c r="K346" s="87">
        <f>+IF(ISNUMBER(DATA!AR103),DATA!AR103,"n/a")</f>
        <v>2.2960335468415098</v>
      </c>
      <c r="L346" s="77">
        <f>+IF(ISNUMBER(DATA!AS103),DATA!AS103,"n/a")</f>
        <v>-1.02277816256674E-2</v>
      </c>
      <c r="R346" s="66"/>
      <c r="S346" s="66"/>
      <c r="T346" s="66"/>
      <c r="U346" s="66"/>
      <c r="V346" s="66"/>
      <c r="W346" s="66"/>
      <c r="X346" s="66"/>
      <c r="Y346" s="66"/>
    </row>
    <row r="347" spans="1:25" x14ac:dyDescent="0.2">
      <c r="A347" s="75" t="s">
        <v>19</v>
      </c>
      <c r="B347" s="75" t="s">
        <v>21</v>
      </c>
      <c r="C347" s="66" t="s">
        <v>26</v>
      </c>
      <c r="D347" s="66" t="s">
        <v>305</v>
      </c>
      <c r="E347" s="87">
        <f>+IF(ISNUMBER(DATA!N104),DATA!N104,"n/a")</f>
        <v>2.4673385382114499</v>
      </c>
      <c r="F347" s="77">
        <f>+IF(ISNUMBER(DATA!O104),DATA!O104,"n/a")</f>
        <v>0.100392294393362</v>
      </c>
      <c r="G347" s="87">
        <f>+IF(ISNUMBER(DATA!X104),DATA!X104,"n/a")</f>
        <v>2.48087459875146</v>
      </c>
      <c r="H347" s="77">
        <f>+IF(ISNUMBER(DATA!Y104),DATA!Y104,"n/a")</f>
        <v>0.103128168109826</v>
      </c>
      <c r="I347" s="87">
        <f>+IF(ISNUMBER(DATA!AH104),DATA!AH104,"n/a")</f>
        <v>2.5048994910864599</v>
      </c>
      <c r="J347" s="77">
        <f>+IF(ISNUMBER(DATA!AI104),DATA!AI104,"n/a")</f>
        <v>0.104477739445936</v>
      </c>
      <c r="K347" s="87">
        <f>+IF(ISNUMBER(DATA!AR104),DATA!AR104,"n/a")</f>
        <v>2.4306013961914101</v>
      </c>
      <c r="L347" s="77">
        <f>+IF(ISNUMBER(DATA!AS104),DATA!AS104,"n/a")</f>
        <v>7.6581734550029507E-2</v>
      </c>
      <c r="R347" s="66"/>
      <c r="S347" s="66"/>
      <c r="T347" s="66"/>
      <c r="U347" s="66"/>
      <c r="V347" s="66"/>
      <c r="W347" s="66"/>
      <c r="X347" s="66"/>
      <c r="Y347" s="66"/>
    </row>
    <row r="348" spans="1:25" x14ac:dyDescent="0.2">
      <c r="A348" s="75" t="s">
        <v>19</v>
      </c>
      <c r="B348" s="75" t="s">
        <v>21</v>
      </c>
      <c r="C348" s="66" t="s">
        <v>26</v>
      </c>
      <c r="D348" s="66" t="s">
        <v>306</v>
      </c>
      <c r="E348" s="87">
        <f>+IF(ISNUMBER(DATA!N105),DATA!N105,"n/a")</f>
        <v>2.6130718810736999</v>
      </c>
      <c r="F348" s="77">
        <f>+IF(ISNUMBER(DATA!O105),DATA!O105,"n/a")</f>
        <v>2.0753827818850601E-2</v>
      </c>
      <c r="G348" s="87">
        <f>+IF(ISNUMBER(DATA!X105),DATA!X105,"n/a")</f>
        <v>2.40818310695157</v>
      </c>
      <c r="H348" s="77">
        <f>+IF(ISNUMBER(DATA!Y105),DATA!Y105,"n/a")</f>
        <v>-2.7292606059019099E-2</v>
      </c>
      <c r="I348" s="87">
        <f>+IF(ISNUMBER(DATA!AH105),DATA!AH105,"n/a")</f>
        <v>2.3187646670153699</v>
      </c>
      <c r="J348" s="77">
        <f>+IF(ISNUMBER(DATA!AI105),DATA!AI105,"n/a")</f>
        <v>-3.72319623592995E-2</v>
      </c>
      <c r="K348" s="87">
        <f>+IF(ISNUMBER(DATA!AR105),DATA!AR105,"n/a")</f>
        <v>2.3715091486219602</v>
      </c>
      <c r="L348" s="77">
        <f>+IF(ISNUMBER(DATA!AS105),DATA!AS105,"n/a")</f>
        <v>1.9377690981295902E-2</v>
      </c>
      <c r="R348" s="66"/>
      <c r="S348" s="66"/>
      <c r="T348" s="66"/>
      <c r="U348" s="66"/>
      <c r="V348" s="66"/>
      <c r="W348" s="66"/>
      <c r="X348" s="66"/>
      <c r="Y348" s="66"/>
    </row>
    <row r="349" spans="1:25" x14ac:dyDescent="0.2">
      <c r="A349" s="75" t="s">
        <v>19</v>
      </c>
      <c r="B349" s="75" t="s">
        <v>21</v>
      </c>
      <c r="C349" s="66" t="s">
        <v>26</v>
      </c>
      <c r="D349" s="66" t="s">
        <v>307</v>
      </c>
      <c r="E349" s="87">
        <f>+IF(ISNUMBER(DATA!N106),DATA!N106,"n/a")</f>
        <v>2.0075941338181198</v>
      </c>
      <c r="F349" s="77">
        <f>+IF(ISNUMBER(DATA!O106),DATA!O106,"n/a")</f>
        <v>4.3386990335101801E-2</v>
      </c>
      <c r="G349" s="87">
        <f>+IF(ISNUMBER(DATA!X106),DATA!X106,"n/a")</f>
        <v>2.0009676338433602</v>
      </c>
      <c r="H349" s="77">
        <f>+IF(ISNUMBER(DATA!Y106),DATA!Y106,"n/a")</f>
        <v>5.1233123683407898E-2</v>
      </c>
      <c r="I349" s="87">
        <f>+IF(ISNUMBER(DATA!AH106),DATA!AH106,"n/a")</f>
        <v>2.0211488172954901</v>
      </c>
      <c r="J349" s="77">
        <f>+IF(ISNUMBER(DATA!AI106),DATA!AI106,"n/a")</f>
        <v>6.1494759702694898E-2</v>
      </c>
      <c r="K349" s="87">
        <f>+IF(ISNUMBER(DATA!AR106),DATA!AR106,"n/a")</f>
        <v>1.9803920586363</v>
      </c>
      <c r="L349" s="77">
        <f>+IF(ISNUMBER(DATA!AS106),DATA!AS106,"n/a")</f>
        <v>1.9867314641516701E-2</v>
      </c>
      <c r="R349" s="66"/>
      <c r="S349" s="66"/>
      <c r="T349" s="66"/>
      <c r="U349" s="66"/>
      <c r="V349" s="66"/>
      <c r="W349" s="66"/>
      <c r="X349" s="66"/>
      <c r="Y349" s="66"/>
    </row>
    <row r="350" spans="1:25" x14ac:dyDescent="0.2">
      <c r="A350" s="75" t="s">
        <v>19</v>
      </c>
      <c r="B350" s="75" t="s">
        <v>21</v>
      </c>
      <c r="C350" s="66" t="s">
        <v>26</v>
      </c>
      <c r="D350" s="66" t="s">
        <v>308</v>
      </c>
      <c r="E350" s="87">
        <f>+IF(ISNUMBER(DATA!N107),DATA!N107,"n/a")</f>
        <v>2.2275324113356998</v>
      </c>
      <c r="F350" s="77">
        <f>+IF(ISNUMBER(DATA!O107),DATA!O107,"n/a")</f>
        <v>-2.01829929435575E-2</v>
      </c>
      <c r="G350" s="87">
        <f>+IF(ISNUMBER(DATA!X107),DATA!X107,"n/a")</f>
        <v>2.2448724841074101</v>
      </c>
      <c r="H350" s="77">
        <f>+IF(ISNUMBER(DATA!Y107),DATA!Y107,"n/a")</f>
        <v>-1.0041757695391E-2</v>
      </c>
      <c r="I350" s="87">
        <f>+IF(ISNUMBER(DATA!AH107),DATA!AH107,"n/a")</f>
        <v>2.2608541589681002</v>
      </c>
      <c r="J350" s="77">
        <f>+IF(ISNUMBER(DATA!AI107),DATA!AI107,"n/a")</f>
        <v>-8.7511497517798603E-3</v>
      </c>
      <c r="K350" s="87">
        <f>+IF(ISNUMBER(DATA!AR107),DATA!AR107,"n/a")</f>
        <v>2.2604711235963202</v>
      </c>
      <c r="L350" s="77">
        <f>+IF(ISNUMBER(DATA!AS107),DATA!AS107,"n/a")</f>
        <v>-2.4389787550723901E-3</v>
      </c>
      <c r="R350" s="66"/>
      <c r="S350" s="66"/>
      <c r="T350" s="66"/>
      <c r="U350" s="66"/>
      <c r="V350" s="66"/>
      <c r="W350" s="66"/>
      <c r="X350" s="66"/>
      <c r="Y350" s="66"/>
    </row>
    <row r="351" spans="1:25" x14ac:dyDescent="0.2">
      <c r="A351" s="75" t="s">
        <v>19</v>
      </c>
      <c r="B351" s="75" t="s">
        <v>21</v>
      </c>
      <c r="C351" s="66" t="s">
        <v>26</v>
      </c>
      <c r="D351" s="66" t="s">
        <v>309</v>
      </c>
      <c r="E351" s="87">
        <f>+IF(ISNUMBER(DATA!N108),DATA!N108,"n/a")</f>
        <v>2.2665933660395199</v>
      </c>
      <c r="F351" s="77">
        <f>+IF(ISNUMBER(DATA!O108),DATA!O108,"n/a")</f>
        <v>1.05268596399875E-2</v>
      </c>
      <c r="G351" s="87">
        <f>+IF(ISNUMBER(DATA!X108),DATA!X108,"n/a")</f>
        <v>2.24486740269667</v>
      </c>
      <c r="H351" s="77">
        <f>+IF(ISNUMBER(DATA!Y108),DATA!Y108,"n/a")</f>
        <v>1.2502453633910801E-2</v>
      </c>
      <c r="I351" s="87">
        <f>+IF(ISNUMBER(DATA!AH108),DATA!AH108,"n/a")</f>
        <v>2.2572641548732801</v>
      </c>
      <c r="J351" s="77">
        <f>+IF(ISNUMBER(DATA!AI108),DATA!AI108,"n/a")</f>
        <v>1.8755421208076498E-2</v>
      </c>
      <c r="K351" s="87">
        <f>+IF(ISNUMBER(DATA!AR108),DATA!AR108,"n/a")</f>
        <v>2.2536032756825501</v>
      </c>
      <c r="L351" s="77">
        <f>+IF(ISNUMBER(DATA!AS108),DATA!AS108,"n/a")</f>
        <v>2.2784311005430699E-2</v>
      </c>
      <c r="R351" s="66"/>
      <c r="S351" s="66"/>
      <c r="T351" s="66"/>
      <c r="U351" s="66"/>
      <c r="V351" s="66"/>
      <c r="W351" s="66"/>
      <c r="X351" s="66"/>
      <c r="Y351" s="66"/>
    </row>
    <row r="352" spans="1:25" x14ac:dyDescent="0.2">
      <c r="A352" s="75" t="s">
        <v>19</v>
      </c>
      <c r="B352" s="75" t="s">
        <v>21</v>
      </c>
      <c r="C352" s="66" t="s">
        <v>26</v>
      </c>
      <c r="D352" s="66" t="s">
        <v>310</v>
      </c>
      <c r="E352" s="87">
        <f>+IF(ISNUMBER(DATA!N109),DATA!N109,"n/a")</f>
        <v>2.3466729656836298</v>
      </c>
      <c r="F352" s="77">
        <f>+IF(ISNUMBER(DATA!O109),DATA!O109,"n/a")</f>
        <v>-8.4831029104505493E-3</v>
      </c>
      <c r="G352" s="87">
        <f>+IF(ISNUMBER(DATA!X109),DATA!X109,"n/a")</f>
        <v>2.3481920692741101</v>
      </c>
      <c r="H352" s="77">
        <f>+IF(ISNUMBER(DATA!Y109),DATA!Y109,"n/a")</f>
        <v>1.9973246523970899E-3</v>
      </c>
      <c r="I352" s="87">
        <f>+IF(ISNUMBER(DATA!AH109),DATA!AH109,"n/a")</f>
        <v>2.3743322218094001</v>
      </c>
      <c r="J352" s="77">
        <f>+IF(ISNUMBER(DATA!AI109),DATA!AI109,"n/a")</f>
        <v>2.90072054085771E-2</v>
      </c>
      <c r="K352" s="87">
        <f>+IF(ISNUMBER(DATA!AR109),DATA!AR109,"n/a")</f>
        <v>2.37697526690487</v>
      </c>
      <c r="L352" s="77">
        <f>+IF(ISNUMBER(DATA!AS109),DATA!AS109,"n/a")</f>
        <v>3.2636816478606598E-2</v>
      </c>
      <c r="R352" s="66"/>
      <c r="S352" s="66"/>
      <c r="T352" s="66"/>
      <c r="U352" s="66"/>
      <c r="V352" s="66"/>
      <c r="W352" s="66"/>
      <c r="X352" s="66"/>
      <c r="Y352" s="66"/>
    </row>
    <row r="353" spans="1:25" x14ac:dyDescent="0.2">
      <c r="A353" s="75" t="s">
        <v>19</v>
      </c>
      <c r="B353" s="75" t="s">
        <v>21</v>
      </c>
      <c r="C353" s="66" t="s">
        <v>26</v>
      </c>
      <c r="D353" s="66" t="s">
        <v>311</v>
      </c>
      <c r="E353" s="87">
        <f>+IF(ISNUMBER(DATA!N110),DATA!N110,"n/a")</f>
        <v>2.6718312844160499</v>
      </c>
      <c r="F353" s="77">
        <f>+IF(ISNUMBER(DATA!O110),DATA!O110,"n/a")</f>
        <v>5.91545707015881E-3</v>
      </c>
      <c r="G353" s="87">
        <f>+IF(ISNUMBER(DATA!X110),DATA!X110,"n/a")</f>
        <v>2.7171868809047202</v>
      </c>
      <c r="H353" s="77">
        <f>+IF(ISNUMBER(DATA!Y110),DATA!Y110,"n/a")</f>
        <v>1.8982613567375298E-2</v>
      </c>
      <c r="I353" s="87">
        <f>+IF(ISNUMBER(DATA!AH110),DATA!AH110,"n/a")</f>
        <v>2.7578850463429201</v>
      </c>
      <c r="J353" s="77">
        <f>+IF(ISNUMBER(DATA!AI110),DATA!AI110,"n/a")</f>
        <v>4.2419966731633299E-2</v>
      </c>
      <c r="K353" s="87">
        <f>+IF(ISNUMBER(DATA!AR110),DATA!AR110,"n/a")</f>
        <v>2.7457413095575598</v>
      </c>
      <c r="L353" s="77">
        <f>+IF(ISNUMBER(DATA!AS110),DATA!AS110,"n/a")</f>
        <v>4.6127383578619702E-2</v>
      </c>
      <c r="R353" s="66"/>
      <c r="S353" s="66"/>
      <c r="T353" s="66"/>
      <c r="U353" s="66"/>
      <c r="V353" s="66"/>
      <c r="W353" s="66"/>
      <c r="X353" s="66"/>
      <c r="Y353" s="66"/>
    </row>
    <row r="354" spans="1:25" x14ac:dyDescent="0.2">
      <c r="A354" s="75" t="s">
        <v>19</v>
      </c>
      <c r="B354" s="75" t="s">
        <v>21</v>
      </c>
      <c r="C354" s="66" t="s">
        <v>26</v>
      </c>
      <c r="D354" s="66" t="s">
        <v>312</v>
      </c>
      <c r="E354" s="87">
        <f>+IF(ISNUMBER(DATA!N111),DATA!N111,"n/a")</f>
        <v>2.3655086063959101</v>
      </c>
      <c r="F354" s="77">
        <f>+IF(ISNUMBER(DATA!O111),DATA!O111,"n/a")</f>
        <v>1.21933171053071E-2</v>
      </c>
      <c r="G354" s="87">
        <f>+IF(ISNUMBER(DATA!X111),DATA!X111,"n/a")</f>
        <v>2.3738755668579401</v>
      </c>
      <c r="H354" s="77">
        <f>+IF(ISNUMBER(DATA!Y111),DATA!Y111,"n/a")</f>
        <v>1.6601002131642398E-2</v>
      </c>
      <c r="I354" s="87">
        <f>+IF(ISNUMBER(DATA!AH111),DATA!AH111,"n/a")</f>
        <v>2.3933626677917199</v>
      </c>
      <c r="J354" s="77">
        <f>+IF(ISNUMBER(DATA!AI111),DATA!AI111,"n/a")</f>
        <v>3.5559441153330602E-2</v>
      </c>
      <c r="K354" s="87">
        <f>+IF(ISNUMBER(DATA!AR111),DATA!AR111,"n/a")</f>
        <v>2.37585739485078</v>
      </c>
      <c r="L354" s="77">
        <f>+IF(ISNUMBER(DATA!AS111),DATA!AS111,"n/a")</f>
        <v>5.28320410584254E-2</v>
      </c>
      <c r="R354" s="66"/>
      <c r="S354" s="66"/>
      <c r="T354" s="66"/>
      <c r="U354" s="66"/>
      <c r="V354" s="66"/>
      <c r="W354" s="66"/>
      <c r="X354" s="66"/>
      <c r="Y354" s="66"/>
    </row>
    <row r="355" spans="1:25" x14ac:dyDescent="0.2">
      <c r="A355" s="75" t="s">
        <v>19</v>
      </c>
      <c r="B355" s="75" t="s">
        <v>21</v>
      </c>
      <c r="C355" s="66" t="s">
        <v>26</v>
      </c>
      <c r="D355" s="66" t="s">
        <v>313</v>
      </c>
      <c r="E355" s="87">
        <f>+IF(ISNUMBER(DATA!N112),DATA!N112,"n/a")</f>
        <v>2.3209286752204501</v>
      </c>
      <c r="F355" s="77">
        <f>+IF(ISNUMBER(DATA!O112),DATA!O112,"n/a")</f>
        <v>3.7706367124999099E-2</v>
      </c>
      <c r="G355" s="87">
        <f>+IF(ISNUMBER(DATA!X112),DATA!X112,"n/a")</f>
        <v>2.3198262424491198</v>
      </c>
      <c r="H355" s="77">
        <f>+IF(ISNUMBER(DATA!Y112),DATA!Y112,"n/a")</f>
        <v>3.7057874101192101E-2</v>
      </c>
      <c r="I355" s="87">
        <f>+IF(ISNUMBER(DATA!AH112),DATA!AH112,"n/a")</f>
        <v>2.3256176980686001</v>
      </c>
      <c r="J355" s="77">
        <f>+IF(ISNUMBER(DATA!AI112),DATA!AI112,"n/a")</f>
        <v>1.87922152370604E-2</v>
      </c>
      <c r="K355" s="87">
        <f>+IF(ISNUMBER(DATA!AR112),DATA!AR112,"n/a")</f>
        <v>2.28515232422368</v>
      </c>
      <c r="L355" s="77">
        <f>+IF(ISNUMBER(DATA!AS112),DATA!AS112,"n/a")</f>
        <v>-1.0495013355220999E-2</v>
      </c>
      <c r="R355" s="66"/>
      <c r="S355" s="66"/>
      <c r="T355" s="66"/>
      <c r="U355" s="66"/>
      <c r="V355" s="66"/>
      <c r="W355" s="66"/>
      <c r="X355" s="66"/>
      <c r="Y355" s="66"/>
    </row>
    <row r="356" spans="1:25" x14ac:dyDescent="0.2">
      <c r="A356" s="75" t="s">
        <v>19</v>
      </c>
      <c r="B356" s="75" t="s">
        <v>21</v>
      </c>
      <c r="C356" s="66" t="s">
        <v>26</v>
      </c>
      <c r="D356" s="66" t="s">
        <v>314</v>
      </c>
      <c r="E356" s="87">
        <f>+IF(ISNUMBER(DATA!N113),DATA!N113,"n/a")</f>
        <v>2.6336814011145901</v>
      </c>
      <c r="F356" s="77">
        <f>+IF(ISNUMBER(DATA!O113),DATA!O113,"n/a")</f>
        <v>-3.3197311779125098E-2</v>
      </c>
      <c r="G356" s="87">
        <f>+IF(ISNUMBER(DATA!X113),DATA!X113,"n/a")</f>
        <v>2.7300305831269198</v>
      </c>
      <c r="H356" s="77">
        <f>+IF(ISNUMBER(DATA!Y113),DATA!Y113,"n/a")</f>
        <v>-2.836451046636E-3</v>
      </c>
      <c r="I356" s="87">
        <f>+IF(ISNUMBER(DATA!AH113),DATA!AH113,"n/a")</f>
        <v>2.82072405643226</v>
      </c>
      <c r="J356" s="77">
        <f>+IF(ISNUMBER(DATA!AI113),DATA!AI113,"n/a")</f>
        <v>3.9859364536280299E-2</v>
      </c>
      <c r="K356" s="87">
        <f>+IF(ISNUMBER(DATA!AR113),DATA!AR113,"n/a")</f>
        <v>2.7871101494189401</v>
      </c>
      <c r="L356" s="77">
        <f>+IF(ISNUMBER(DATA!AS113),DATA!AS113,"n/a")</f>
        <v>4.9912843340734002E-2</v>
      </c>
      <c r="R356" s="66"/>
      <c r="S356" s="66"/>
      <c r="T356" s="66"/>
      <c r="U356" s="66"/>
      <c r="V356" s="66"/>
      <c r="W356" s="66"/>
      <c r="X356" s="66"/>
      <c r="Y356" s="66"/>
    </row>
    <row r="357" spans="1:25" x14ac:dyDescent="0.2">
      <c r="A357" s="75" t="s">
        <v>19</v>
      </c>
      <c r="B357" s="75" t="s">
        <v>21</v>
      </c>
      <c r="C357" s="66" t="s">
        <v>26</v>
      </c>
      <c r="D357" s="66" t="s">
        <v>315</v>
      </c>
      <c r="E357" s="87">
        <f>+IF(ISNUMBER(DATA!N114),DATA!N114,"n/a")</f>
        <v>2.2000749395749102</v>
      </c>
      <c r="F357" s="77">
        <f>+IF(ISNUMBER(DATA!O114),DATA!O114,"n/a")</f>
        <v>4.6315905368729801E-2</v>
      </c>
      <c r="G357" s="87">
        <f>+IF(ISNUMBER(DATA!X114),DATA!X114,"n/a")</f>
        <v>2.1901674628784198</v>
      </c>
      <c r="H357" s="77">
        <f>+IF(ISNUMBER(DATA!Y114),DATA!Y114,"n/a")</f>
        <v>4.3362961516765199E-2</v>
      </c>
      <c r="I357" s="87">
        <f>+IF(ISNUMBER(DATA!AH114),DATA!AH114,"n/a")</f>
        <v>2.2045889996321999</v>
      </c>
      <c r="J357" s="77">
        <f>+IF(ISNUMBER(DATA!AI114),DATA!AI114,"n/a")</f>
        <v>4.8483800897899103E-2</v>
      </c>
      <c r="K357" s="87">
        <f>+IF(ISNUMBER(DATA!AR114),DATA!AR114,"n/a")</f>
        <v>2.15175248887238</v>
      </c>
      <c r="L357" s="77">
        <f>+IF(ISNUMBER(DATA!AS114),DATA!AS114,"n/a")</f>
        <v>1.5447830992942399E-2</v>
      </c>
      <c r="R357" s="66"/>
      <c r="S357" s="66"/>
      <c r="T357" s="66"/>
      <c r="U357" s="66"/>
      <c r="V357" s="66"/>
      <c r="W357" s="66"/>
      <c r="X357" s="66"/>
      <c r="Y357" s="66"/>
    </row>
    <row r="358" spans="1:25" x14ac:dyDescent="0.2">
      <c r="A358" s="75" t="s">
        <v>19</v>
      </c>
      <c r="B358" s="75" t="s">
        <v>21</v>
      </c>
      <c r="C358" s="66" t="s">
        <v>26</v>
      </c>
      <c r="D358" s="66" t="s">
        <v>316</v>
      </c>
      <c r="E358" s="87">
        <f>+IF(ISNUMBER(DATA!N115),DATA!N115,"n/a")</f>
        <v>2.2495755018452299</v>
      </c>
      <c r="F358" s="77">
        <f>+IF(ISNUMBER(DATA!O115),DATA!O115,"n/a")</f>
        <v>-2.76787526228774E-2</v>
      </c>
      <c r="G358" s="87">
        <f>+IF(ISNUMBER(DATA!X115),DATA!X115,"n/a")</f>
        <v>2.2822872975648099</v>
      </c>
      <c r="H358" s="77">
        <f>+IF(ISNUMBER(DATA!Y115),DATA!Y115,"n/a")</f>
        <v>-2.11779881892314E-2</v>
      </c>
      <c r="I358" s="87">
        <f>+IF(ISNUMBER(DATA!AH115),DATA!AH115,"n/a")</f>
        <v>2.30889057563278</v>
      </c>
      <c r="J358" s="77">
        <f>+IF(ISNUMBER(DATA!AI115),DATA!AI115,"n/a")</f>
        <v>-1.04976245349676E-2</v>
      </c>
      <c r="K358" s="87">
        <f>+IF(ISNUMBER(DATA!AR115),DATA!AR115,"n/a")</f>
        <v>2.3159334265835598</v>
      </c>
      <c r="L358" s="77">
        <f>+IF(ISNUMBER(DATA!AS115),DATA!AS115,"n/a")</f>
        <v>-1.55687997567954E-4</v>
      </c>
      <c r="R358" s="66"/>
      <c r="S358" s="66"/>
      <c r="T358" s="66"/>
      <c r="U358" s="66"/>
      <c r="V358" s="66"/>
      <c r="W358" s="66"/>
      <c r="X358" s="66"/>
      <c r="Y358" s="66"/>
    </row>
    <row r="359" spans="1:25" x14ac:dyDescent="0.2">
      <c r="A359" s="75" t="s">
        <v>19</v>
      </c>
      <c r="B359" s="75" t="s">
        <v>21</v>
      </c>
      <c r="C359" s="66" t="s">
        <v>26</v>
      </c>
      <c r="D359" s="66" t="s">
        <v>317</v>
      </c>
      <c r="E359" s="87">
        <f>+IF(ISNUMBER(DATA!N116),DATA!N116,"n/a")</f>
        <v>2.6071835206968301</v>
      </c>
      <c r="F359" s="77">
        <f>+IF(ISNUMBER(DATA!O116),DATA!O116,"n/a")</f>
        <v>1.35046389049167E-2</v>
      </c>
      <c r="G359" s="87">
        <f>+IF(ISNUMBER(DATA!X116),DATA!X116,"n/a")</f>
        <v>2.6195465971327199</v>
      </c>
      <c r="H359" s="77">
        <f>+IF(ISNUMBER(DATA!Y116),DATA!Y116,"n/a")</f>
        <v>8.5164961361272107E-2</v>
      </c>
      <c r="I359" s="87">
        <f>+IF(ISNUMBER(DATA!AH116),DATA!AH116,"n/a")</f>
        <v>2.5779788552326899</v>
      </c>
      <c r="J359" s="77">
        <f>+IF(ISNUMBER(DATA!AI116),DATA!AI116,"n/a")</f>
        <v>3.5609941698314898E-2</v>
      </c>
      <c r="K359" s="87">
        <f>+IF(ISNUMBER(DATA!AR116),DATA!AR116,"n/a")</f>
        <v>2.54580783826452</v>
      </c>
      <c r="L359" s="77">
        <f>+IF(ISNUMBER(DATA!AS116),DATA!AS116,"n/a")</f>
        <v>2.47149737703489E-2</v>
      </c>
      <c r="R359" s="66"/>
      <c r="S359" s="66"/>
      <c r="T359" s="66"/>
      <c r="U359" s="66"/>
      <c r="V359" s="66"/>
      <c r="W359" s="66"/>
      <c r="X359" s="66"/>
      <c r="Y359" s="66"/>
    </row>
    <row r="360" spans="1:25" x14ac:dyDescent="0.2">
      <c r="A360" s="75" t="s">
        <v>19</v>
      </c>
      <c r="B360" s="75" t="s">
        <v>21</v>
      </c>
      <c r="C360" s="66" t="s">
        <v>26</v>
      </c>
      <c r="D360" s="66" t="s">
        <v>318</v>
      </c>
      <c r="E360" s="87">
        <f>+IF(ISNUMBER(DATA!N117),DATA!N117,"n/a")</f>
        <v>2.2958698429588602</v>
      </c>
      <c r="F360" s="77">
        <f>+IF(ISNUMBER(DATA!O117),DATA!O117,"n/a")</f>
        <v>-6.2757600036138202E-3</v>
      </c>
      <c r="G360" s="87">
        <f>+IF(ISNUMBER(DATA!X117),DATA!X117,"n/a")</f>
        <v>2.35867901200643</v>
      </c>
      <c r="H360" s="77">
        <f>+IF(ISNUMBER(DATA!Y117),DATA!Y117,"n/a")</f>
        <v>5.5985952517765203E-3</v>
      </c>
      <c r="I360" s="87">
        <f>+IF(ISNUMBER(DATA!AH117),DATA!AH117,"n/a")</f>
        <v>2.3584233573221498</v>
      </c>
      <c r="J360" s="77">
        <f>+IF(ISNUMBER(DATA!AI117),DATA!AI117,"n/a")</f>
        <v>1.21714784510617E-2</v>
      </c>
      <c r="K360" s="87">
        <f>+IF(ISNUMBER(DATA!AR117),DATA!AR117,"n/a")</f>
        <v>2.3507710738727199</v>
      </c>
      <c r="L360" s="77">
        <f>+IF(ISNUMBER(DATA!AS117),DATA!AS117,"n/a")</f>
        <v>1.4792480385547001E-2</v>
      </c>
      <c r="R360" s="66"/>
      <c r="S360" s="66"/>
      <c r="T360" s="66"/>
      <c r="U360" s="66"/>
      <c r="V360" s="66"/>
      <c r="W360" s="66"/>
      <c r="X360" s="66"/>
      <c r="Y360" s="66"/>
    </row>
    <row r="361" spans="1:25" x14ac:dyDescent="0.2">
      <c r="A361" s="75" t="s">
        <v>19</v>
      </c>
      <c r="B361" s="75" t="s">
        <v>21</v>
      </c>
      <c r="C361" s="66" t="s">
        <v>26</v>
      </c>
      <c r="D361" s="66" t="s">
        <v>344</v>
      </c>
      <c r="E361" s="87">
        <f>+IF(ISNUMBER(DATA!N118),DATA!N118,"n/a")</f>
        <v>2.3359953207921298</v>
      </c>
      <c r="F361" s="77">
        <f>+IF(ISNUMBER(DATA!O118),DATA!O118,"n/a")</f>
        <v>2.5021906587901599E-2</v>
      </c>
      <c r="G361" s="87">
        <f>+IF(ISNUMBER(DATA!X118),DATA!X118,"n/a")</f>
        <v>2.2229992032604802</v>
      </c>
      <c r="H361" s="77">
        <f>+IF(ISNUMBER(DATA!Y118),DATA!Y118,"n/a")</f>
        <v>2.3176253588858001E-2</v>
      </c>
      <c r="I361" s="87">
        <f>+IF(ISNUMBER(DATA!AH118),DATA!AH118,"n/a")</f>
        <v>2.2615173980248202</v>
      </c>
      <c r="J361" s="77">
        <f>+IF(ISNUMBER(DATA!AI118),DATA!AI118,"n/a")</f>
        <v>3.0279703929378302E-2</v>
      </c>
      <c r="K361" s="87">
        <f>+IF(ISNUMBER(DATA!AR118),DATA!AR118,"n/a")</f>
        <v>2.24796722314399</v>
      </c>
      <c r="L361" s="77">
        <f>+IF(ISNUMBER(DATA!AS118),DATA!AS118,"n/a")</f>
        <v>4.9135743069257602E-2</v>
      </c>
      <c r="R361" s="66"/>
      <c r="S361" s="66"/>
      <c r="T361" s="66"/>
      <c r="U361" s="66"/>
      <c r="V361" s="66"/>
      <c r="W361" s="66"/>
      <c r="X361" s="66"/>
      <c r="Y361" s="66"/>
    </row>
    <row r="362" spans="1:25" x14ac:dyDescent="0.2">
      <c r="A362" s="75" t="s">
        <v>19</v>
      </c>
      <c r="B362" s="75" t="s">
        <v>21</v>
      </c>
      <c r="C362" s="66" t="s">
        <v>26</v>
      </c>
      <c r="D362" s="66" t="s">
        <v>345</v>
      </c>
      <c r="E362" s="87">
        <f>+IF(ISNUMBER(DATA!N119),DATA!N119,"n/a")</f>
        <v>2.45998833647818</v>
      </c>
      <c r="F362" s="77">
        <f>+IF(ISNUMBER(DATA!O119),DATA!O119,"n/a")</f>
        <v>6.4881386888352904E-2</v>
      </c>
      <c r="G362" s="87">
        <f>+IF(ISNUMBER(DATA!X119),DATA!X119,"n/a")</f>
        <v>2.4544190835327901</v>
      </c>
      <c r="H362" s="77">
        <f>+IF(ISNUMBER(DATA!Y119),DATA!Y119,"n/a")</f>
        <v>5.1499407840980997E-2</v>
      </c>
      <c r="I362" s="87">
        <f>+IF(ISNUMBER(DATA!AH119),DATA!AH119,"n/a")</f>
        <v>2.4609303246680199</v>
      </c>
      <c r="J362" s="77">
        <f>+IF(ISNUMBER(DATA!AI119),DATA!AI119,"n/a")</f>
        <v>4.3283062910883699E-2</v>
      </c>
      <c r="K362" s="87">
        <f>+IF(ISNUMBER(DATA!AR119),DATA!AR119,"n/a")</f>
        <v>2.4322245759788799</v>
      </c>
      <c r="L362" s="77">
        <f>+IF(ISNUMBER(DATA!AS119),DATA!AS119,"n/a")</f>
        <v>3.8070531482992401E-2</v>
      </c>
      <c r="R362" s="66"/>
      <c r="S362" s="66"/>
      <c r="T362" s="66"/>
      <c r="U362" s="66"/>
      <c r="V362" s="66"/>
      <c r="W362" s="66"/>
      <c r="X362" s="66"/>
      <c r="Y362" s="66"/>
    </row>
    <row r="363" spans="1:25" x14ac:dyDescent="0.2">
      <c r="A363" s="75"/>
      <c r="B363" s="75"/>
      <c r="E363" s="90"/>
      <c r="F363" s="77"/>
      <c r="G363" s="91"/>
      <c r="H363" s="77"/>
      <c r="I363" s="91"/>
      <c r="J363" s="82"/>
      <c r="K363" s="91"/>
      <c r="L363" s="77"/>
      <c r="R363" s="66"/>
      <c r="S363" s="66"/>
      <c r="T363" s="66"/>
      <c r="U363" s="66"/>
      <c r="V363" s="66"/>
      <c r="W363" s="66"/>
      <c r="X363" s="66"/>
      <c r="Y363" s="66"/>
    </row>
    <row r="364" spans="1:25" x14ac:dyDescent="0.2">
      <c r="A364" s="75" t="s">
        <v>19</v>
      </c>
      <c r="B364" s="66" t="s">
        <v>12</v>
      </c>
      <c r="C364" s="66" t="s">
        <v>0</v>
      </c>
      <c r="D364" s="66" t="s">
        <v>271</v>
      </c>
      <c r="E364" s="76">
        <f t="array" ref="E364">IFERROR(INDEX(DATA!$F$133:$F$368,MATCH(1,(DATA!$D$133:$D$368=B364)*(DATA!$E$133:$E$368=D364),0)),"n/a")</f>
        <v>449372.85</v>
      </c>
      <c r="F364" s="77">
        <f t="array" ref="F364">IFERROR(INDEX(DATA!$G$133:$G$368,MATCH(1,(DATA!$D$133:$D$368=B364)*(DATA!$E$133:$E$368=D364),0)),"n/a")</f>
        <v>0.27857684490594498</v>
      </c>
      <c r="G364" s="76">
        <f t="array" ref="G364">IFERROR(INDEX(DATA!$P$133:$P$368,MATCH(1,(DATA!$D$133:$D$368=B364)*(DATA!$E$133:$E$368=D364),0)),"n/a")</f>
        <v>1230489.8899999999</v>
      </c>
      <c r="H364" s="77">
        <f t="array" ref="H364">IFERROR(INDEX(DATA!$Q$133:$Q$368,MATCH(1,(DATA!$D$133:$D$368=B364)*(DATA!$E$133:$E$368=D364),0)),"n/a")</f>
        <v>6.1595016782872401E-2</v>
      </c>
      <c r="I364" s="76">
        <f t="array" ref="I364">IFERROR(INDEX(DATA!$Z$133:$Z$368,MATCH(1,(DATA!$D$133:$D$368=B364)*(DATA!$E$133:$E$368=D364),0)),"n/a")</f>
        <v>2469776.98</v>
      </c>
      <c r="J364" s="77">
        <f t="array" ref="J364">IFERROR(INDEX(DATA!$AA$133:$AA$368,MATCH(1,(DATA!$D$133:$D$368=B364)*(DATA!$E$133:$E$368=D364),0)),"n/a")</f>
        <v>2.7364498228222799E-2</v>
      </c>
      <c r="K364" s="76">
        <f t="array" ref="K364">IFERROR(INDEX(DATA!$AJ$133:$AJ$368,MATCH(1,(DATA!$D$133:$D$368=B364)*(DATA!$E$133:$E$368=D364),0)),"n/a")</f>
        <v>4570748.66</v>
      </c>
      <c r="L364" s="77">
        <f t="array" ref="L364">IFERROR(INDEX(DATA!$AK$133:$AK$368,MATCH(1,(DATA!$D$133:$D$368=B364)*(DATA!$E$133:$E$368=D364),0)),"n/a")</f>
        <v>3.4487280024869803E-2</v>
      </c>
      <c r="R364" s="66"/>
      <c r="S364" s="66"/>
      <c r="T364" s="66"/>
      <c r="U364" s="66"/>
      <c r="V364" s="66"/>
      <c r="W364" s="66"/>
      <c r="X364" s="66"/>
      <c r="Y364" s="66"/>
    </row>
    <row r="365" spans="1:25" x14ac:dyDescent="0.2">
      <c r="A365" s="75" t="s">
        <v>19</v>
      </c>
      <c r="B365" s="66" t="s">
        <v>12</v>
      </c>
      <c r="C365" s="66" t="s">
        <v>0</v>
      </c>
      <c r="D365" s="66" t="s">
        <v>272</v>
      </c>
      <c r="E365" s="76">
        <f t="array" ref="E365">IFERROR(INDEX(DATA!$F$133:$F$368,MATCH(1,(DATA!$D$133:$D$368=B365)*(DATA!$E$133:$E$368=D365),0)),"n/a")</f>
        <v>761793.64</v>
      </c>
      <c r="F365" s="77">
        <f t="array" ref="F365">IFERROR(INDEX(DATA!$G$133:$G$368,MATCH(1,(DATA!$D$133:$D$368=B365)*(DATA!$E$133:$E$368=D365),0)),"n/a")</f>
        <v>-3.0397853813933499E-2</v>
      </c>
      <c r="G365" s="76">
        <f t="array" ref="G365">IFERROR(INDEX(DATA!$P$133:$P$368,MATCH(1,(DATA!$D$133:$D$368=B365)*(DATA!$E$133:$E$368=D365),0)),"n/a")</f>
        <v>2542291.7999999998</v>
      </c>
      <c r="H365" s="77">
        <f t="array" ref="H365">IFERROR(INDEX(DATA!$Q$133:$Q$368,MATCH(1,(DATA!$D$133:$D$368=B365)*(DATA!$E$133:$E$368=D365),0)),"n/a")</f>
        <v>-3.4988687034502697E-2</v>
      </c>
      <c r="I365" s="76">
        <f t="array" ref="I365">IFERROR(INDEX(DATA!$Z$133:$Z$368,MATCH(1,(DATA!$D$133:$D$368=B365)*(DATA!$E$133:$E$368=D365),0)),"n/a")</f>
        <v>5110188.74</v>
      </c>
      <c r="J365" s="77">
        <f t="array" ref="J365">IFERROR(INDEX(DATA!$AA$133:$AA$368,MATCH(1,(DATA!$D$133:$D$368=B365)*(DATA!$E$133:$E$368=D365),0)),"n/a")</f>
        <v>-2.3026951052571101E-2</v>
      </c>
      <c r="K365" s="76">
        <f t="array" ref="K365">IFERROR(INDEX(DATA!$AJ$133:$AJ$368,MATCH(1,(DATA!$D$133:$D$368=B365)*(DATA!$E$133:$E$368=D365),0)),"n/a")</f>
        <v>9908992.2799999993</v>
      </c>
      <c r="L365" s="77">
        <f t="array" ref="L365">IFERROR(INDEX(DATA!$AK$133:$AK$368,MATCH(1,(DATA!$D$133:$D$368=B365)*(DATA!$E$133:$E$368=D365),0)),"n/a")</f>
        <v>-9.2470725217890792E-3</v>
      </c>
      <c r="R365" s="66"/>
      <c r="S365" s="66"/>
      <c r="T365" s="66"/>
      <c r="U365" s="66"/>
      <c r="V365" s="66"/>
      <c r="W365" s="66"/>
      <c r="X365" s="66"/>
      <c r="Y365" s="66"/>
    </row>
    <row r="366" spans="1:25" x14ac:dyDescent="0.2">
      <c r="A366" s="75" t="s">
        <v>19</v>
      </c>
      <c r="B366" s="66" t="s">
        <v>12</v>
      </c>
      <c r="C366" s="66" t="s">
        <v>0</v>
      </c>
      <c r="D366" s="66" t="s">
        <v>273</v>
      </c>
      <c r="E366" s="76">
        <f t="array" ref="E366">IFERROR(INDEX(DATA!$F$133:$F$368,MATCH(1,(DATA!$D$133:$D$368=B366)*(DATA!$E$133:$E$368=D366),0)),"n/a")</f>
        <v>1339978.01</v>
      </c>
      <c r="F366" s="77">
        <f t="array" ref="F366">IFERROR(INDEX(DATA!$G$133:$G$368,MATCH(1,(DATA!$D$133:$D$368=B366)*(DATA!$E$133:$E$368=D366),0)),"n/a")</f>
        <v>4.3763720268734296E-3</v>
      </c>
      <c r="G366" s="76">
        <f t="array" ref="G366">IFERROR(INDEX(DATA!$P$133:$P$368,MATCH(1,(DATA!$D$133:$D$368=B366)*(DATA!$E$133:$E$368=D366),0)),"n/a")</f>
        <v>4476412.75</v>
      </c>
      <c r="H366" s="77">
        <f t="array" ref="H366">IFERROR(INDEX(DATA!$Q$133:$Q$368,MATCH(1,(DATA!$D$133:$D$368=B366)*(DATA!$E$133:$E$368=D366),0)),"n/a")</f>
        <v>2.8327412756135898E-3</v>
      </c>
      <c r="I366" s="76">
        <f t="array" ref="I366">IFERROR(INDEX(DATA!$Z$133:$Z$368,MATCH(1,(DATA!$D$133:$D$368=B366)*(DATA!$E$133:$E$368=D366),0)),"n/a")</f>
        <v>9049229.2400000002</v>
      </c>
      <c r="J366" s="77">
        <f t="array" ref="J366">IFERROR(INDEX(DATA!$AA$133:$AA$368,MATCH(1,(DATA!$D$133:$D$368=B366)*(DATA!$E$133:$E$368=D366),0)),"n/a")</f>
        <v>2.5480627468711099E-3</v>
      </c>
      <c r="K366" s="76">
        <f t="array" ref="K366">IFERROR(INDEX(DATA!$AJ$133:$AJ$368,MATCH(1,(DATA!$D$133:$D$368=B366)*(DATA!$E$133:$E$368=D366),0)),"n/a")</f>
        <v>16937723.510000002</v>
      </c>
      <c r="L366" s="77">
        <f t="array" ref="L366">IFERROR(INDEX(DATA!$AK$133:$AK$368,MATCH(1,(DATA!$D$133:$D$368=B366)*(DATA!$E$133:$E$368=D366),0)),"n/a")</f>
        <v>-1.3172563364183701E-2</v>
      </c>
      <c r="R366" s="66"/>
      <c r="S366" s="66"/>
      <c r="T366" s="66"/>
      <c r="U366" s="66"/>
      <c r="V366" s="66"/>
      <c r="W366" s="66"/>
      <c r="X366" s="66"/>
      <c r="Y366" s="66"/>
    </row>
    <row r="367" spans="1:25" x14ac:dyDescent="0.2">
      <c r="A367" s="75" t="s">
        <v>19</v>
      </c>
      <c r="B367" s="66" t="s">
        <v>12</v>
      </c>
      <c r="C367" s="66" t="s">
        <v>0</v>
      </c>
      <c r="D367" s="66" t="s">
        <v>274</v>
      </c>
      <c r="E367" s="76">
        <f t="array" ref="E367">IFERROR(INDEX(DATA!$F$133:$F$368,MATCH(1,(DATA!$D$133:$D$368=B367)*(DATA!$E$133:$E$368=D367),0)),"n/a")</f>
        <v>493757.23</v>
      </c>
      <c r="F367" s="77">
        <f t="array" ref="F367">IFERROR(INDEX(DATA!$G$133:$G$368,MATCH(1,(DATA!$D$133:$D$368=B367)*(DATA!$E$133:$E$368=D367),0)),"n/a")</f>
        <v>-2.0522039131570202E-2</v>
      </c>
      <c r="G367" s="76">
        <f t="array" ref="G367">IFERROR(INDEX(DATA!$P$133:$P$368,MATCH(1,(DATA!$D$133:$D$368=B367)*(DATA!$E$133:$E$368=D367),0)),"n/a")</f>
        <v>1612562.2</v>
      </c>
      <c r="H367" s="77">
        <f t="array" ref="H367">IFERROR(INDEX(DATA!$Q$133:$Q$368,MATCH(1,(DATA!$D$133:$D$368=B367)*(DATA!$E$133:$E$368=D367),0)),"n/a")</f>
        <v>-2.5017951070062699E-2</v>
      </c>
      <c r="I367" s="76">
        <f t="array" ref="I367">IFERROR(INDEX(DATA!$Z$133:$Z$368,MATCH(1,(DATA!$D$133:$D$368=B367)*(DATA!$E$133:$E$368=D367),0)),"n/a")</f>
        <v>3098561.74</v>
      </c>
      <c r="J367" s="77">
        <f t="array" ref="J367">IFERROR(INDEX(DATA!$AA$133:$AA$368,MATCH(1,(DATA!$D$133:$D$368=B367)*(DATA!$E$133:$E$368=D367),0)),"n/a")</f>
        <v>-1.1678505784385101E-2</v>
      </c>
      <c r="K367" s="76">
        <f t="array" ref="K367">IFERROR(INDEX(DATA!$AJ$133:$AJ$368,MATCH(1,(DATA!$D$133:$D$368=B367)*(DATA!$E$133:$E$368=D367),0)),"n/a")</f>
        <v>6024294.8200000003</v>
      </c>
      <c r="L367" s="77">
        <f t="array" ref="L367">IFERROR(INDEX(DATA!$AK$133:$AK$368,MATCH(1,(DATA!$D$133:$D$368=B367)*(DATA!$E$133:$E$368=D367),0)),"n/a")</f>
        <v>-5.6523143063260204E-3</v>
      </c>
      <c r="R367" s="66"/>
      <c r="S367" s="66"/>
      <c r="T367" s="66"/>
      <c r="U367" s="66"/>
      <c r="V367" s="66"/>
      <c r="W367" s="66"/>
      <c r="X367" s="66"/>
      <c r="Y367" s="66"/>
    </row>
    <row r="368" spans="1:25" x14ac:dyDescent="0.2">
      <c r="A368" s="75" t="s">
        <v>19</v>
      </c>
      <c r="B368" s="66" t="s">
        <v>12</v>
      </c>
      <c r="C368" s="66" t="s">
        <v>0</v>
      </c>
      <c r="D368" s="66" t="s">
        <v>275</v>
      </c>
      <c r="E368" s="76">
        <f t="array" ref="E368">IFERROR(INDEX(DATA!$F$133:$F$368,MATCH(1,(DATA!$D$133:$D$368=B368)*(DATA!$E$133:$E$368=D368),0)),"n/a")</f>
        <v>1402954.72</v>
      </c>
      <c r="F368" s="77">
        <f t="array" ref="F368">IFERROR(INDEX(DATA!$G$133:$G$368,MATCH(1,(DATA!$D$133:$D$368=B368)*(DATA!$E$133:$E$368=D368),0)),"n/a")</f>
        <v>5.6413217250731999E-2</v>
      </c>
      <c r="G368" s="76">
        <f t="array" ref="G368">IFERROR(INDEX(DATA!$P$133:$P$368,MATCH(1,(DATA!$D$133:$D$368=B368)*(DATA!$E$133:$E$368=D368),0)),"n/a")</f>
        <v>4400215.58</v>
      </c>
      <c r="H368" s="77">
        <f t="array" ref="H368">IFERROR(INDEX(DATA!$Q$133:$Q$368,MATCH(1,(DATA!$D$133:$D$368=B368)*(DATA!$E$133:$E$368=D368),0)),"n/a")</f>
        <v>1.16189085006743E-2</v>
      </c>
      <c r="I368" s="76">
        <f t="array" ref="I368">IFERROR(INDEX(DATA!$Z$133:$Z$368,MATCH(1,(DATA!$D$133:$D$368=B368)*(DATA!$E$133:$E$368=D368),0)),"n/a")</f>
        <v>9161295.3399999999</v>
      </c>
      <c r="J368" s="77">
        <f t="array" ref="J368">IFERROR(INDEX(DATA!$AA$133:$AA$368,MATCH(1,(DATA!$D$133:$D$368=B368)*(DATA!$E$133:$E$368=D368),0)),"n/a")</f>
        <v>1.2929566611673301E-2</v>
      </c>
      <c r="K368" s="76">
        <f t="array" ref="K368">IFERROR(INDEX(DATA!$AJ$133:$AJ$368,MATCH(1,(DATA!$D$133:$D$368=B368)*(DATA!$E$133:$E$368=D368),0)),"n/a")</f>
        <v>16918951.859999999</v>
      </c>
      <c r="L368" s="77">
        <f t="array" ref="L368">IFERROR(INDEX(DATA!$AK$133:$AK$368,MATCH(1,(DATA!$D$133:$D$368=B368)*(DATA!$E$133:$E$368=D368),0)),"n/a")</f>
        <v>1.7335059927633401E-2</v>
      </c>
      <c r="R368" s="66"/>
      <c r="S368" s="66"/>
      <c r="T368" s="66"/>
      <c r="U368" s="66"/>
      <c r="V368" s="66"/>
      <c r="W368" s="66"/>
      <c r="X368" s="66"/>
      <c r="Y368" s="66"/>
    </row>
    <row r="369" spans="1:25" x14ac:dyDescent="0.2">
      <c r="A369" s="75" t="s">
        <v>19</v>
      </c>
      <c r="B369" s="66" t="s">
        <v>12</v>
      </c>
      <c r="C369" s="66" t="s">
        <v>0</v>
      </c>
      <c r="D369" s="66" t="s">
        <v>276</v>
      </c>
      <c r="E369" s="76">
        <f t="array" ref="E369">IFERROR(INDEX(DATA!$F$133:$F$368,MATCH(1,(DATA!$D$133:$D$368=B369)*(DATA!$E$133:$E$368=D369),0)),"n/a")</f>
        <v>558327.06999999995</v>
      </c>
      <c r="F369" s="77">
        <f t="array" ref="F369">IFERROR(INDEX(DATA!$G$133:$G$368,MATCH(1,(DATA!$D$133:$D$368=B369)*(DATA!$E$133:$E$368=D369),0)),"n/a")</f>
        <v>8.5268227345118304E-4</v>
      </c>
      <c r="G369" s="76">
        <f t="array" ref="G369">IFERROR(INDEX(DATA!$P$133:$P$368,MATCH(1,(DATA!$D$133:$D$368=B369)*(DATA!$E$133:$E$368=D369),0)),"n/a")</f>
        <v>1795406.31</v>
      </c>
      <c r="H369" s="77">
        <f t="array" ref="H369">IFERROR(INDEX(DATA!$Q$133:$Q$368,MATCH(1,(DATA!$D$133:$D$368=B369)*(DATA!$E$133:$E$368=D369),0)),"n/a")</f>
        <v>-4.8998836860969699E-3</v>
      </c>
      <c r="I369" s="76">
        <f t="array" ref="I369">IFERROR(INDEX(DATA!$Z$133:$Z$368,MATCH(1,(DATA!$D$133:$D$368=B369)*(DATA!$E$133:$E$368=D369),0)),"n/a")</f>
        <v>3643090.85</v>
      </c>
      <c r="J369" s="77">
        <f t="array" ref="J369">IFERROR(INDEX(DATA!$AA$133:$AA$368,MATCH(1,(DATA!$D$133:$D$368=B369)*(DATA!$E$133:$E$368=D369),0)),"n/a")</f>
        <v>-2.1197175502882401E-2</v>
      </c>
      <c r="K369" s="76">
        <f t="array" ref="K369">IFERROR(INDEX(DATA!$AJ$133:$AJ$368,MATCH(1,(DATA!$D$133:$D$368=B369)*(DATA!$E$133:$E$368=D369),0)),"n/a")</f>
        <v>6801978.1699999999</v>
      </c>
      <c r="L369" s="77">
        <f t="array" ref="L369">IFERROR(INDEX(DATA!$AK$133:$AK$368,MATCH(1,(DATA!$D$133:$D$368=B369)*(DATA!$E$133:$E$368=D369),0)),"n/a")</f>
        <v>-1.1796413804649899E-2</v>
      </c>
      <c r="R369" s="66"/>
      <c r="S369" s="66"/>
      <c r="T369" s="66"/>
      <c r="U369" s="66"/>
      <c r="V369" s="66"/>
      <c r="W369" s="66"/>
      <c r="X369" s="66"/>
      <c r="Y369" s="66"/>
    </row>
    <row r="370" spans="1:25" x14ac:dyDescent="0.2">
      <c r="A370" s="75" t="s">
        <v>19</v>
      </c>
      <c r="B370" s="66" t="s">
        <v>12</v>
      </c>
      <c r="C370" s="66" t="s">
        <v>0</v>
      </c>
      <c r="D370" s="66" t="s">
        <v>277</v>
      </c>
      <c r="E370" s="76">
        <f t="array" ref="E370">IFERROR(INDEX(DATA!$F$133:$F$368,MATCH(1,(DATA!$D$133:$D$368=B370)*(DATA!$E$133:$E$368=D370),0)),"n/a")</f>
        <v>386573.6</v>
      </c>
      <c r="F370" s="77">
        <f t="array" ref="F370">IFERROR(INDEX(DATA!$G$133:$G$368,MATCH(1,(DATA!$D$133:$D$368=B370)*(DATA!$E$133:$E$368=D370),0)),"n/a")</f>
        <v>4.28719796124837E-2</v>
      </c>
      <c r="G370" s="76">
        <f t="array" ref="G370">IFERROR(INDEX(DATA!$P$133:$P$368,MATCH(1,(DATA!$D$133:$D$368=B370)*(DATA!$E$133:$E$368=D370),0)),"n/a")</f>
        <v>1291001.44</v>
      </c>
      <c r="H370" s="77">
        <f t="array" ref="H370">IFERROR(INDEX(DATA!$Q$133:$Q$368,MATCH(1,(DATA!$D$133:$D$368=B370)*(DATA!$E$133:$E$368=D370),0)),"n/a")</f>
        <v>5.5681951953915398E-2</v>
      </c>
      <c r="I370" s="76">
        <f t="array" ref="I370">IFERROR(INDEX(DATA!$Z$133:$Z$368,MATCH(1,(DATA!$D$133:$D$368=B370)*(DATA!$E$133:$E$368=D370),0)),"n/a")</f>
        <v>2492264.5699999998</v>
      </c>
      <c r="J370" s="77">
        <f t="array" ref="J370">IFERROR(INDEX(DATA!$AA$133:$AA$368,MATCH(1,(DATA!$D$133:$D$368=B370)*(DATA!$E$133:$E$368=D370),0)),"n/a")</f>
        <v>2.28150506179376E-2</v>
      </c>
      <c r="K370" s="76">
        <f t="array" ref="K370">IFERROR(INDEX(DATA!$AJ$133:$AJ$368,MATCH(1,(DATA!$D$133:$D$368=B370)*(DATA!$E$133:$E$368=D370),0)),"n/a")</f>
        <v>4718250.41</v>
      </c>
      <c r="L370" s="77">
        <f t="array" ref="L370">IFERROR(INDEX(DATA!$AK$133:$AK$368,MATCH(1,(DATA!$D$133:$D$368=B370)*(DATA!$E$133:$E$368=D370),0)),"n/a")</f>
        <v>-1.03853206126229E-2</v>
      </c>
      <c r="R370" s="66"/>
      <c r="S370" s="66"/>
      <c r="T370" s="66"/>
      <c r="U370" s="66"/>
      <c r="V370" s="66"/>
      <c r="W370" s="66"/>
      <c r="X370" s="66"/>
      <c r="Y370" s="66"/>
    </row>
    <row r="371" spans="1:25" x14ac:dyDescent="0.2">
      <c r="A371" s="75" t="s">
        <v>19</v>
      </c>
      <c r="B371" s="66" t="s">
        <v>12</v>
      </c>
      <c r="C371" s="66" t="s">
        <v>0</v>
      </c>
      <c r="D371" s="66" t="s">
        <v>278</v>
      </c>
      <c r="E371" s="76">
        <f t="array" ref="E371">IFERROR(INDEX(DATA!$F$133:$F$368,MATCH(1,(DATA!$D$133:$D$368=B371)*(DATA!$E$133:$E$368=D371),0)),"n/a")</f>
        <v>1378865.51</v>
      </c>
      <c r="F371" s="77">
        <f t="array" ref="F371">IFERROR(INDEX(DATA!$G$133:$G$368,MATCH(1,(DATA!$D$133:$D$368=B371)*(DATA!$E$133:$E$368=D371),0)),"n/a")</f>
        <v>0.13963771772024</v>
      </c>
      <c r="G371" s="76">
        <f t="array" ref="G371">IFERROR(INDEX(DATA!$P$133:$P$368,MATCH(1,(DATA!$D$133:$D$368=B371)*(DATA!$E$133:$E$368=D371),0)),"n/a")</f>
        <v>4524031.1399999997</v>
      </c>
      <c r="H371" s="77">
        <f t="array" ref="H371">IFERROR(INDEX(DATA!$Q$133:$Q$368,MATCH(1,(DATA!$D$133:$D$368=B371)*(DATA!$E$133:$E$368=D371),0)),"n/a")</f>
        <v>0.13866520029881499</v>
      </c>
      <c r="I371" s="76">
        <f t="array" ref="I371">IFERROR(INDEX(DATA!$Z$133:$Z$368,MATCH(1,(DATA!$D$133:$D$368=B371)*(DATA!$E$133:$E$368=D371),0)),"n/a")</f>
        <v>9109070.7699999996</v>
      </c>
      <c r="J371" s="77">
        <f t="array" ref="J371">IFERROR(INDEX(DATA!$AA$133:$AA$368,MATCH(1,(DATA!$D$133:$D$368=B371)*(DATA!$E$133:$E$368=D371),0)),"n/a")</f>
        <v>0.100932019156798</v>
      </c>
      <c r="K371" s="76">
        <f t="array" ref="K371">IFERROR(INDEX(DATA!$AJ$133:$AJ$368,MATCH(1,(DATA!$D$133:$D$368=B371)*(DATA!$E$133:$E$368=D371),0)),"n/a")</f>
        <v>16978243.199999999</v>
      </c>
      <c r="L371" s="77">
        <f t="array" ref="L371">IFERROR(INDEX(DATA!$AK$133:$AK$368,MATCH(1,(DATA!$D$133:$D$368=B371)*(DATA!$E$133:$E$368=D371),0)),"n/a")</f>
        <v>6.83688376416558E-2</v>
      </c>
      <c r="R371" s="66"/>
      <c r="S371" s="66"/>
      <c r="T371" s="66"/>
      <c r="U371" s="66"/>
      <c r="V371" s="66"/>
      <c r="W371" s="66"/>
      <c r="X371" s="66"/>
      <c r="Y371" s="66"/>
    </row>
    <row r="372" spans="1:25" x14ac:dyDescent="0.2">
      <c r="A372" s="75" t="s">
        <v>19</v>
      </c>
      <c r="B372" s="66" t="s">
        <v>12</v>
      </c>
      <c r="C372" s="66" t="s">
        <v>0</v>
      </c>
      <c r="D372" s="66" t="s">
        <v>279</v>
      </c>
      <c r="E372" s="76">
        <f t="array" ref="E372">IFERROR(INDEX(DATA!$F$133:$F$368,MATCH(1,(DATA!$D$133:$D$368=B372)*(DATA!$E$133:$E$368=D372),0)),"n/a")</f>
        <v>523767.01</v>
      </c>
      <c r="F372" s="77">
        <f t="array" ref="F372">IFERROR(INDEX(DATA!$G$133:$G$368,MATCH(1,(DATA!$D$133:$D$368=B372)*(DATA!$E$133:$E$368=D372),0)),"n/a")</f>
        <v>0.104629886557826</v>
      </c>
      <c r="G372" s="76">
        <f t="array" ref="G372">IFERROR(INDEX(DATA!$P$133:$P$368,MATCH(1,(DATA!$D$133:$D$368=B372)*(DATA!$E$133:$E$368=D372),0)),"n/a")</f>
        <v>1685209.51</v>
      </c>
      <c r="H372" s="77">
        <f t="array" ref="H372">IFERROR(INDEX(DATA!$Q$133:$Q$368,MATCH(1,(DATA!$D$133:$D$368=B372)*(DATA!$E$133:$E$368=D372),0)),"n/a")</f>
        <v>8.0311051156850097E-2</v>
      </c>
      <c r="I372" s="76">
        <f t="array" ref="I372">IFERROR(INDEX(DATA!$Z$133:$Z$368,MATCH(1,(DATA!$D$133:$D$368=B372)*(DATA!$E$133:$E$368=D372),0)),"n/a")</f>
        <v>3359282.84</v>
      </c>
      <c r="J372" s="77">
        <f t="array" ref="J372">IFERROR(INDEX(DATA!$AA$133:$AA$368,MATCH(1,(DATA!$D$133:$D$368=B372)*(DATA!$E$133:$E$368=D372),0)),"n/a")</f>
        <v>3.05559576996417E-2</v>
      </c>
      <c r="K372" s="76">
        <f t="array" ref="K372">IFERROR(INDEX(DATA!$AJ$133:$AJ$368,MATCH(1,(DATA!$D$133:$D$368=B372)*(DATA!$E$133:$E$368=D372),0)),"n/a")</f>
        <v>6661204.5199999996</v>
      </c>
      <c r="L372" s="77">
        <f t="array" ref="L372">IFERROR(INDEX(DATA!$AK$133:$AK$368,MATCH(1,(DATA!$D$133:$D$368=B372)*(DATA!$E$133:$E$368=D372),0)),"n/a")</f>
        <v>2.0779141224509801E-2</v>
      </c>
      <c r="R372" s="66"/>
      <c r="S372" s="66"/>
      <c r="T372" s="66"/>
      <c r="U372" s="66"/>
      <c r="V372" s="66"/>
      <c r="W372" s="66"/>
      <c r="X372" s="66"/>
      <c r="Y372" s="66"/>
    </row>
    <row r="373" spans="1:25" x14ac:dyDescent="0.2">
      <c r="A373" s="75" t="s">
        <v>19</v>
      </c>
      <c r="B373" s="66" t="s">
        <v>12</v>
      </c>
      <c r="C373" s="66" t="s">
        <v>0</v>
      </c>
      <c r="D373" s="66" t="s">
        <v>280</v>
      </c>
      <c r="E373" s="76">
        <f t="array" ref="E373">IFERROR(INDEX(DATA!$F$133:$F$368,MATCH(1,(DATA!$D$133:$D$368=B373)*(DATA!$E$133:$E$368=D373),0)),"n/a")</f>
        <v>404919.28</v>
      </c>
      <c r="F373" s="77">
        <f t="array" ref="F373">IFERROR(INDEX(DATA!$G$133:$G$368,MATCH(1,(DATA!$D$133:$D$368=B373)*(DATA!$E$133:$E$368=D373),0)),"n/a")</f>
        <v>2.44582116346398E-2</v>
      </c>
      <c r="G373" s="76">
        <f t="array" ref="G373">IFERROR(INDEX(DATA!$P$133:$P$368,MATCH(1,(DATA!$D$133:$D$368=B373)*(DATA!$E$133:$E$368=D373),0)),"n/a")</f>
        <v>1287896.3</v>
      </c>
      <c r="H373" s="77">
        <f t="array" ref="H373">IFERROR(INDEX(DATA!$Q$133:$Q$368,MATCH(1,(DATA!$D$133:$D$368=B373)*(DATA!$E$133:$E$368=D373),0)),"n/a")</f>
        <v>2.6779495911184998E-3</v>
      </c>
      <c r="I373" s="76">
        <f t="array" ref="I373">IFERROR(INDEX(DATA!$Z$133:$Z$368,MATCH(1,(DATA!$D$133:$D$368=B373)*(DATA!$E$133:$E$368=D373),0)),"n/a")</f>
        <v>2725466.25</v>
      </c>
      <c r="J373" s="77">
        <f t="array" ref="J373">IFERROR(INDEX(DATA!$AA$133:$AA$368,MATCH(1,(DATA!$D$133:$D$368=B373)*(DATA!$E$133:$E$368=D373),0)),"n/a")</f>
        <v>-7.3224741893545301E-3</v>
      </c>
      <c r="K373" s="76">
        <f t="array" ref="K373">IFERROR(INDEX(DATA!$AJ$133:$AJ$368,MATCH(1,(DATA!$D$133:$D$368=B373)*(DATA!$E$133:$E$368=D373),0)),"n/a")</f>
        <v>5283106.34</v>
      </c>
      <c r="L373" s="77">
        <f t="array" ref="L373">IFERROR(INDEX(DATA!$AK$133:$AK$368,MATCH(1,(DATA!$D$133:$D$368=B373)*(DATA!$E$133:$E$368=D373),0)),"n/a")</f>
        <v>-2.5778384544561699E-2</v>
      </c>
      <c r="R373" s="66"/>
      <c r="S373" s="66"/>
      <c r="T373" s="66"/>
      <c r="U373" s="66"/>
      <c r="V373" s="66"/>
      <c r="W373" s="66"/>
      <c r="X373" s="66"/>
      <c r="Y373" s="66"/>
    </row>
    <row r="374" spans="1:25" x14ac:dyDescent="0.2">
      <c r="A374" s="75" t="s">
        <v>19</v>
      </c>
      <c r="B374" s="66" t="s">
        <v>12</v>
      </c>
      <c r="C374" s="66" t="s">
        <v>0</v>
      </c>
      <c r="D374" s="66" t="s">
        <v>281</v>
      </c>
      <c r="E374" s="76">
        <f t="array" ref="E374">IFERROR(INDEX(DATA!$F$133:$F$368,MATCH(1,(DATA!$D$133:$D$368=B374)*(DATA!$E$133:$E$368=D374),0)),"n/a")</f>
        <v>391593.92</v>
      </c>
      <c r="F374" s="77">
        <f t="array" ref="F374">IFERROR(INDEX(DATA!$G$133:$G$368,MATCH(1,(DATA!$D$133:$D$368=B374)*(DATA!$E$133:$E$368=D374),0)),"n/a")</f>
        <v>1.8604807285716499E-3</v>
      </c>
      <c r="G374" s="76">
        <f t="array" ref="G374">IFERROR(INDEX(DATA!$P$133:$P$368,MATCH(1,(DATA!$D$133:$D$368=B374)*(DATA!$E$133:$E$368=D374),0)),"n/a")</f>
        <v>1248493.72</v>
      </c>
      <c r="H374" s="77">
        <f t="array" ref="H374">IFERROR(INDEX(DATA!$Q$133:$Q$368,MATCH(1,(DATA!$D$133:$D$368=B374)*(DATA!$E$133:$E$368=D374),0)),"n/a")</f>
        <v>-3.8256322287080903E-2</v>
      </c>
      <c r="I374" s="76">
        <f t="array" ref="I374">IFERROR(INDEX(DATA!$Z$133:$Z$368,MATCH(1,(DATA!$D$133:$D$368=B374)*(DATA!$E$133:$E$368=D374),0)),"n/a")</f>
        <v>2505965.2999999998</v>
      </c>
      <c r="J374" s="77">
        <f t="array" ref="J374">IFERROR(INDEX(DATA!$AA$133:$AA$368,MATCH(1,(DATA!$D$133:$D$368=B374)*(DATA!$E$133:$E$368=D374),0)),"n/a")</f>
        <v>-2.9234447713758199E-2</v>
      </c>
      <c r="K374" s="76">
        <f t="array" ref="K374">IFERROR(INDEX(DATA!$AJ$133:$AJ$368,MATCH(1,(DATA!$D$133:$D$368=B374)*(DATA!$E$133:$E$368=D374),0)),"n/a")</f>
        <v>4900049.75</v>
      </c>
      <c r="L374" s="77">
        <f t="array" ref="L374">IFERROR(INDEX(DATA!$AK$133:$AK$368,MATCH(1,(DATA!$D$133:$D$368=B374)*(DATA!$E$133:$E$368=D374),0)),"n/a")</f>
        <v>-3.7199939333994701E-2</v>
      </c>
      <c r="R374" s="66"/>
      <c r="S374" s="66"/>
      <c r="T374" s="66"/>
      <c r="U374" s="66"/>
      <c r="V374" s="66"/>
      <c r="W374" s="66"/>
      <c r="X374" s="66"/>
      <c r="Y374" s="66"/>
    </row>
    <row r="375" spans="1:25" x14ac:dyDescent="0.2">
      <c r="A375" s="75" t="s">
        <v>19</v>
      </c>
      <c r="B375" s="66" t="s">
        <v>12</v>
      </c>
      <c r="C375" s="66" t="s">
        <v>0</v>
      </c>
      <c r="D375" s="66" t="s">
        <v>282</v>
      </c>
      <c r="E375" s="76">
        <f t="array" ref="E375">IFERROR(INDEX(DATA!$F$133:$F$368,MATCH(1,(DATA!$D$133:$D$368=B375)*(DATA!$E$133:$E$368=D375),0)),"n/a")</f>
        <v>966086.46</v>
      </c>
      <c r="F375" s="77">
        <f t="array" ref="F375">IFERROR(INDEX(DATA!$G$133:$G$368,MATCH(1,(DATA!$D$133:$D$368=B375)*(DATA!$E$133:$E$368=D375),0)),"n/a")</f>
        <v>2.5459204594461202E-2</v>
      </c>
      <c r="G375" s="76">
        <f t="array" ref="G375">IFERROR(INDEX(DATA!$P$133:$P$368,MATCH(1,(DATA!$D$133:$D$368=B375)*(DATA!$E$133:$E$368=D375),0)),"n/a")</f>
        <v>3135675.63</v>
      </c>
      <c r="H375" s="77">
        <f t="array" ref="H375">IFERROR(INDEX(DATA!$Q$133:$Q$368,MATCH(1,(DATA!$D$133:$D$368=B375)*(DATA!$E$133:$E$368=D375),0)),"n/a")</f>
        <v>7.3016331500560996E-3</v>
      </c>
      <c r="I375" s="76">
        <f t="array" ref="I375">IFERROR(INDEX(DATA!$Z$133:$Z$368,MATCH(1,(DATA!$D$133:$D$368=B375)*(DATA!$E$133:$E$368=D375),0)),"n/a")</f>
        <v>6268082.7199999997</v>
      </c>
      <c r="J375" s="77">
        <f t="array" ref="J375">IFERROR(INDEX(DATA!$AA$133:$AA$368,MATCH(1,(DATA!$D$133:$D$368=B375)*(DATA!$E$133:$E$368=D375),0)),"n/a")</f>
        <v>4.2983626977080502E-3</v>
      </c>
      <c r="K375" s="76">
        <f t="array" ref="K375">IFERROR(INDEX(DATA!$AJ$133:$AJ$368,MATCH(1,(DATA!$D$133:$D$368=B375)*(DATA!$E$133:$E$368=D375),0)),"n/a")</f>
        <v>11962789.699999999</v>
      </c>
      <c r="L375" s="77">
        <f t="array" ref="L375">IFERROR(INDEX(DATA!$AK$133:$AK$368,MATCH(1,(DATA!$D$133:$D$368=B375)*(DATA!$E$133:$E$368=D375),0)),"n/a")</f>
        <v>-3.5215837777792497E-2</v>
      </c>
      <c r="R375" s="66"/>
      <c r="S375" s="66"/>
      <c r="T375" s="66"/>
      <c r="U375" s="66"/>
      <c r="V375" s="66"/>
      <c r="W375" s="66"/>
      <c r="X375" s="66"/>
      <c r="Y375" s="66"/>
    </row>
    <row r="376" spans="1:25" x14ac:dyDescent="0.2">
      <c r="A376" s="75" t="s">
        <v>19</v>
      </c>
      <c r="B376" s="66" t="s">
        <v>12</v>
      </c>
      <c r="C376" s="66" t="s">
        <v>0</v>
      </c>
      <c r="D376" s="66" t="s">
        <v>283</v>
      </c>
      <c r="E376" s="76">
        <f t="array" ref="E376">IFERROR(INDEX(DATA!$F$133:$F$368,MATCH(1,(DATA!$D$133:$D$368=B376)*(DATA!$E$133:$E$368=D376),0)),"n/a")</f>
        <v>917852.77</v>
      </c>
      <c r="F376" s="77">
        <f t="array" ref="F376">IFERROR(INDEX(DATA!$G$133:$G$368,MATCH(1,(DATA!$D$133:$D$368=B376)*(DATA!$E$133:$E$368=D376),0)),"n/a")</f>
        <v>-2.43822182251144E-2</v>
      </c>
      <c r="G376" s="76">
        <f t="array" ref="G376">IFERROR(INDEX(DATA!$P$133:$P$368,MATCH(1,(DATA!$D$133:$D$368=B376)*(DATA!$E$133:$E$368=D376),0)),"n/a")</f>
        <v>2983079.14</v>
      </c>
      <c r="H376" s="77">
        <f t="array" ref="H376">IFERROR(INDEX(DATA!$Q$133:$Q$368,MATCH(1,(DATA!$D$133:$D$368=B376)*(DATA!$E$133:$E$368=D376),0)),"n/a")</f>
        <v>-2.8609254726524098E-2</v>
      </c>
      <c r="I376" s="76">
        <f t="array" ref="I376">IFERROR(INDEX(DATA!$Z$133:$Z$368,MATCH(1,(DATA!$D$133:$D$368=B376)*(DATA!$E$133:$E$368=D376),0)),"n/a")</f>
        <v>6100572.1299999999</v>
      </c>
      <c r="J376" s="77">
        <f t="array" ref="J376">IFERROR(INDEX(DATA!$AA$133:$AA$368,MATCH(1,(DATA!$D$133:$D$368=B376)*(DATA!$E$133:$E$368=D376),0)),"n/a")</f>
        <v>-2.8831392120698601E-2</v>
      </c>
      <c r="K376" s="76">
        <f t="array" ref="K376">IFERROR(INDEX(DATA!$AJ$133:$AJ$368,MATCH(1,(DATA!$D$133:$D$368=B376)*(DATA!$E$133:$E$368=D376),0)),"n/a")</f>
        <v>11710379.369999999</v>
      </c>
      <c r="L376" s="77">
        <f t="array" ref="L376">IFERROR(INDEX(DATA!$AK$133:$AK$368,MATCH(1,(DATA!$D$133:$D$368=B376)*(DATA!$E$133:$E$368=D376),0)),"n/a")</f>
        <v>-4.2556081210849597E-2</v>
      </c>
      <c r="R376" s="66"/>
      <c r="S376" s="66"/>
      <c r="T376" s="66"/>
      <c r="U376" s="66"/>
      <c r="V376" s="66"/>
      <c r="W376" s="66"/>
      <c r="X376" s="66"/>
      <c r="Y376" s="66"/>
    </row>
    <row r="377" spans="1:25" x14ac:dyDescent="0.2">
      <c r="A377" s="75" t="s">
        <v>19</v>
      </c>
      <c r="B377" s="66" t="s">
        <v>12</v>
      </c>
      <c r="C377" s="66" t="s">
        <v>0</v>
      </c>
      <c r="D377" s="66" t="s">
        <v>284</v>
      </c>
      <c r="E377" s="76">
        <f t="array" ref="E377">IFERROR(INDEX(DATA!$F$133:$F$368,MATCH(1,(DATA!$D$133:$D$368=B377)*(DATA!$E$133:$E$368=D377),0)),"n/a")</f>
        <v>941341.79</v>
      </c>
      <c r="F377" s="77">
        <f t="array" ref="F377">IFERROR(INDEX(DATA!$G$133:$G$368,MATCH(1,(DATA!$D$133:$D$368=B377)*(DATA!$E$133:$E$368=D377),0)),"n/a")</f>
        <v>4.6621650183895101E-2</v>
      </c>
      <c r="G377" s="76">
        <f t="array" ref="G377">IFERROR(INDEX(DATA!$P$133:$P$368,MATCH(1,(DATA!$D$133:$D$368=B377)*(DATA!$E$133:$E$368=D377),0)),"n/a")</f>
        <v>2982088.3</v>
      </c>
      <c r="H377" s="77">
        <f t="array" ref="H377">IFERROR(INDEX(DATA!$Q$133:$Q$368,MATCH(1,(DATA!$D$133:$D$368=B377)*(DATA!$E$133:$E$368=D377),0)),"n/a")</f>
        <v>9.2432641910934806E-3</v>
      </c>
      <c r="I377" s="76">
        <f t="array" ref="I377">IFERROR(INDEX(DATA!$Z$133:$Z$368,MATCH(1,(DATA!$D$133:$D$368=B377)*(DATA!$E$133:$E$368=D377),0)),"n/a")</f>
        <v>6026813.2400000002</v>
      </c>
      <c r="J377" s="77">
        <f t="array" ref="J377">IFERROR(INDEX(DATA!$AA$133:$AA$368,MATCH(1,(DATA!$D$133:$D$368=B377)*(DATA!$E$133:$E$368=D377),0)),"n/a")</f>
        <v>3.6326455356645103E-2</v>
      </c>
      <c r="K377" s="76">
        <f t="array" ref="K377">IFERROR(INDEX(DATA!$AJ$133:$AJ$368,MATCH(1,(DATA!$D$133:$D$368=B377)*(DATA!$E$133:$E$368=D377),0)),"n/a")</f>
        <v>11692544.85</v>
      </c>
      <c r="L377" s="77">
        <f t="array" ref="L377">IFERROR(INDEX(DATA!$AK$133:$AK$368,MATCH(1,(DATA!$D$133:$D$368=B377)*(DATA!$E$133:$E$368=D377),0)),"n/a")</f>
        <v>2.4724143434468E-2</v>
      </c>
      <c r="R377" s="66"/>
      <c r="S377" s="66"/>
      <c r="T377" s="66"/>
      <c r="U377" s="66"/>
      <c r="V377" s="66"/>
      <c r="W377" s="66"/>
      <c r="X377" s="66"/>
      <c r="Y377" s="66"/>
    </row>
    <row r="378" spans="1:25" x14ac:dyDescent="0.2">
      <c r="A378" s="75" t="s">
        <v>19</v>
      </c>
      <c r="B378" s="66" t="s">
        <v>12</v>
      </c>
      <c r="C378" s="66" t="s">
        <v>0</v>
      </c>
      <c r="D378" s="66" t="s">
        <v>285</v>
      </c>
      <c r="E378" s="76">
        <f t="array" ref="E378">IFERROR(INDEX(DATA!$F$133:$F$368,MATCH(1,(DATA!$D$133:$D$368=B378)*(DATA!$E$133:$E$368=D378),0)),"n/a")</f>
        <v>433531.48</v>
      </c>
      <c r="F378" s="77">
        <f t="array" ref="F378">IFERROR(INDEX(DATA!$G$133:$G$368,MATCH(1,(DATA!$D$133:$D$368=B378)*(DATA!$E$133:$E$368=D378),0)),"n/a")</f>
        <v>2.5349530109455402E-2</v>
      </c>
      <c r="G378" s="76">
        <f t="array" ref="G378">IFERROR(INDEX(DATA!$P$133:$P$368,MATCH(1,(DATA!$D$133:$D$368=B378)*(DATA!$E$133:$E$368=D378),0)),"n/a")</f>
        <v>1318400.6499999999</v>
      </c>
      <c r="H378" s="77">
        <f t="array" ref="H378">IFERROR(INDEX(DATA!$Q$133:$Q$368,MATCH(1,(DATA!$D$133:$D$368=B378)*(DATA!$E$133:$E$368=D378),0)),"n/a")</f>
        <v>-6.2079747071261203E-2</v>
      </c>
      <c r="I378" s="76">
        <f t="array" ref="I378">IFERROR(INDEX(DATA!$Z$133:$Z$368,MATCH(1,(DATA!$D$133:$D$368=B378)*(DATA!$E$133:$E$368=D378),0)),"n/a")</f>
        <v>2685430.99</v>
      </c>
      <c r="J378" s="77">
        <f t="array" ref="J378">IFERROR(INDEX(DATA!$AA$133:$AA$368,MATCH(1,(DATA!$D$133:$D$368=B378)*(DATA!$E$133:$E$368=D378),0)),"n/a")</f>
        <v>-2.88190270058644E-2</v>
      </c>
      <c r="K378" s="76">
        <f t="array" ref="K378">IFERROR(INDEX(DATA!$AJ$133:$AJ$368,MATCH(1,(DATA!$D$133:$D$368=B378)*(DATA!$E$133:$E$368=D378),0)),"n/a")</f>
        <v>5322416.37</v>
      </c>
      <c r="L378" s="77">
        <f t="array" ref="L378">IFERROR(INDEX(DATA!$AK$133:$AK$368,MATCH(1,(DATA!$D$133:$D$368=B378)*(DATA!$E$133:$E$368=D378),0)),"n/a")</f>
        <v>-2.1828158036245601E-2</v>
      </c>
      <c r="R378" s="66"/>
      <c r="S378" s="66"/>
      <c r="T378" s="66"/>
      <c r="U378" s="66"/>
      <c r="V378" s="66"/>
      <c r="W378" s="66"/>
      <c r="X378" s="66"/>
      <c r="Y378" s="66"/>
    </row>
    <row r="379" spans="1:25" x14ac:dyDescent="0.2">
      <c r="A379" s="75" t="s">
        <v>19</v>
      </c>
      <c r="B379" s="66" t="s">
        <v>12</v>
      </c>
      <c r="C379" s="66" t="s">
        <v>0</v>
      </c>
      <c r="D379" s="66" t="s">
        <v>286</v>
      </c>
      <c r="E379" s="76">
        <f t="array" ref="E379">IFERROR(INDEX(DATA!$F$133:$F$368,MATCH(1,(DATA!$D$133:$D$368=B379)*(DATA!$E$133:$E$368=D379),0)),"n/a")</f>
        <v>690777.73</v>
      </c>
      <c r="F379" s="77">
        <f t="array" ref="F379">IFERROR(INDEX(DATA!$G$133:$G$368,MATCH(1,(DATA!$D$133:$D$368=B379)*(DATA!$E$133:$E$368=D379),0)),"n/a")</f>
        <v>6.6327014817915794E-2</v>
      </c>
      <c r="G379" s="76">
        <f t="array" ref="G379">IFERROR(INDEX(DATA!$P$133:$P$368,MATCH(1,(DATA!$D$133:$D$368=B379)*(DATA!$E$133:$E$368=D379),0)),"n/a")</f>
        <v>2163523.0499999998</v>
      </c>
      <c r="H379" s="77">
        <f t="array" ref="H379">IFERROR(INDEX(DATA!$Q$133:$Q$368,MATCH(1,(DATA!$D$133:$D$368=B379)*(DATA!$E$133:$E$368=D379),0)),"n/a")</f>
        <v>1.5449690774954001E-3</v>
      </c>
      <c r="I379" s="76">
        <f t="array" ref="I379">IFERROR(INDEX(DATA!$Z$133:$Z$368,MATCH(1,(DATA!$D$133:$D$368=B379)*(DATA!$E$133:$E$368=D379),0)),"n/a")</f>
        <v>4414799.9000000004</v>
      </c>
      <c r="J379" s="77">
        <f t="array" ref="J379">IFERROR(INDEX(DATA!$AA$133:$AA$368,MATCH(1,(DATA!$D$133:$D$368=B379)*(DATA!$E$133:$E$368=D379),0)),"n/a")</f>
        <v>5.6071345809676999E-3</v>
      </c>
      <c r="K379" s="76">
        <f t="array" ref="K379">IFERROR(INDEX(DATA!$AJ$133:$AJ$368,MATCH(1,(DATA!$D$133:$D$368=B379)*(DATA!$E$133:$E$368=D379),0)),"n/a")</f>
        <v>8336982.6399999997</v>
      </c>
      <c r="L379" s="77">
        <f t="array" ref="L379">IFERROR(INDEX(DATA!$AK$133:$AK$368,MATCH(1,(DATA!$D$133:$D$368=B379)*(DATA!$E$133:$E$368=D379),0)),"n/a")</f>
        <v>8.78906245509695E-3</v>
      </c>
      <c r="R379" s="66"/>
      <c r="S379" s="66"/>
      <c r="T379" s="66"/>
      <c r="U379" s="66"/>
      <c r="V379" s="66"/>
      <c r="W379" s="66"/>
      <c r="X379" s="66"/>
      <c r="Y379" s="66"/>
    </row>
    <row r="380" spans="1:25" x14ac:dyDescent="0.2">
      <c r="A380" s="75" t="s">
        <v>19</v>
      </c>
      <c r="B380" s="66" t="s">
        <v>12</v>
      </c>
      <c r="C380" s="66" t="s">
        <v>0</v>
      </c>
      <c r="D380" s="66" t="s">
        <v>287</v>
      </c>
      <c r="E380" s="76">
        <f t="array" ref="E380">IFERROR(INDEX(DATA!$F$133:$F$368,MATCH(1,(DATA!$D$133:$D$368=B380)*(DATA!$E$133:$E$368=D380),0)),"n/a")</f>
        <v>802813.69</v>
      </c>
      <c r="F380" s="77">
        <f t="array" ref="F380">IFERROR(INDEX(DATA!$G$133:$G$368,MATCH(1,(DATA!$D$133:$D$368=B380)*(DATA!$E$133:$E$368=D380),0)),"n/a")</f>
        <v>-1.01295996670107E-2</v>
      </c>
      <c r="G380" s="76">
        <f t="array" ref="G380">IFERROR(INDEX(DATA!$P$133:$P$368,MATCH(1,(DATA!$D$133:$D$368=B380)*(DATA!$E$133:$E$368=D380),0)),"n/a")</f>
        <v>2602992.84</v>
      </c>
      <c r="H380" s="77">
        <f t="array" ref="H380">IFERROR(INDEX(DATA!$Q$133:$Q$368,MATCH(1,(DATA!$D$133:$D$368=B380)*(DATA!$E$133:$E$368=D380),0)),"n/a")</f>
        <v>5.24087792869177E-2</v>
      </c>
      <c r="I380" s="76">
        <f t="array" ref="I380">IFERROR(INDEX(DATA!$Z$133:$Z$368,MATCH(1,(DATA!$D$133:$D$368=B380)*(DATA!$E$133:$E$368=D380),0)),"n/a")</f>
        <v>5406982.6699999999</v>
      </c>
      <c r="J380" s="77">
        <f t="array" ref="J380">IFERROR(INDEX(DATA!$AA$133:$AA$368,MATCH(1,(DATA!$D$133:$D$368=B380)*(DATA!$E$133:$E$368=D380),0)),"n/a")</f>
        <v>6.6343729058732596E-3</v>
      </c>
      <c r="K380" s="76">
        <f t="array" ref="K380">IFERROR(INDEX(DATA!$AJ$133:$AJ$368,MATCH(1,(DATA!$D$133:$D$368=B380)*(DATA!$E$133:$E$368=D380),0)),"n/a")</f>
        <v>9714442.3900000006</v>
      </c>
      <c r="L380" s="77">
        <f t="array" ref="L380">IFERROR(INDEX(DATA!$AK$133:$AK$368,MATCH(1,(DATA!$D$133:$D$368=B380)*(DATA!$E$133:$E$368=D380),0)),"n/a")</f>
        <v>7.41288758257769E-3</v>
      </c>
      <c r="R380" s="66"/>
      <c r="S380" s="66"/>
      <c r="T380" s="66"/>
      <c r="U380" s="66"/>
      <c r="V380" s="66"/>
      <c r="W380" s="66"/>
      <c r="X380" s="66"/>
      <c r="Y380" s="66"/>
    </row>
    <row r="381" spans="1:25" x14ac:dyDescent="0.2">
      <c r="A381" s="75" t="s">
        <v>19</v>
      </c>
      <c r="B381" s="66" t="s">
        <v>12</v>
      </c>
      <c r="C381" s="66" t="s">
        <v>0</v>
      </c>
      <c r="D381" s="66" t="s">
        <v>288</v>
      </c>
      <c r="E381" s="76">
        <f t="array" ref="E381">IFERROR(INDEX(DATA!$F$133:$F$368,MATCH(1,(DATA!$D$133:$D$368=B381)*(DATA!$E$133:$E$368=D381),0)),"n/a")</f>
        <v>929279.59</v>
      </c>
      <c r="F381" s="77">
        <f t="array" ref="F381">IFERROR(INDEX(DATA!$G$133:$G$368,MATCH(1,(DATA!$D$133:$D$368=B381)*(DATA!$E$133:$E$368=D381),0)),"n/a")</f>
        <v>0.111644889687427</v>
      </c>
      <c r="G381" s="76">
        <f t="array" ref="G381">IFERROR(INDEX(DATA!$P$133:$P$368,MATCH(1,(DATA!$D$133:$D$368=B381)*(DATA!$E$133:$E$368=D381),0)),"n/a")</f>
        <v>2909770.11</v>
      </c>
      <c r="H381" s="77">
        <f t="array" ref="H381">IFERROR(INDEX(DATA!$Q$133:$Q$368,MATCH(1,(DATA!$D$133:$D$368=B381)*(DATA!$E$133:$E$368=D381),0)),"n/a")</f>
        <v>7.1064371306031299E-2</v>
      </c>
      <c r="I381" s="76">
        <f t="array" ref="I381">IFERROR(INDEX(DATA!$Z$133:$Z$368,MATCH(1,(DATA!$D$133:$D$368=B381)*(DATA!$E$133:$E$368=D381),0)),"n/a")</f>
        <v>5621541.9800000004</v>
      </c>
      <c r="J381" s="77">
        <f t="array" ref="J381">IFERROR(INDEX(DATA!$AA$133:$AA$368,MATCH(1,(DATA!$D$133:$D$368=B381)*(DATA!$E$133:$E$368=D381),0)),"n/a")</f>
        <v>5.0240578306363602E-2</v>
      </c>
      <c r="K381" s="76">
        <f t="array" ref="K381">IFERROR(INDEX(DATA!$AJ$133:$AJ$368,MATCH(1,(DATA!$D$133:$D$368=B381)*(DATA!$E$133:$E$368=D381),0)),"n/a")</f>
        <v>10599770.6</v>
      </c>
      <c r="L381" s="77">
        <f t="array" ref="L381">IFERROR(INDEX(DATA!$AK$133:$AK$368,MATCH(1,(DATA!$D$133:$D$368=B381)*(DATA!$E$133:$E$368=D381),0)),"n/a")</f>
        <v>1.7661301727825401E-3</v>
      </c>
      <c r="R381" s="66"/>
      <c r="S381" s="66"/>
      <c r="T381" s="66"/>
      <c r="U381" s="66"/>
      <c r="V381" s="66"/>
      <c r="W381" s="66"/>
      <c r="X381" s="66"/>
      <c r="Y381" s="66"/>
    </row>
    <row r="382" spans="1:25" x14ac:dyDescent="0.2">
      <c r="A382" s="75" t="s">
        <v>19</v>
      </c>
      <c r="B382" s="66" t="s">
        <v>12</v>
      </c>
      <c r="C382" s="66" t="s">
        <v>0</v>
      </c>
      <c r="D382" s="66" t="s">
        <v>289</v>
      </c>
      <c r="E382" s="76">
        <f t="array" ref="E382">IFERROR(INDEX(DATA!$F$133:$F$368,MATCH(1,(DATA!$D$133:$D$368=B382)*(DATA!$E$133:$E$368=D382),0)),"n/a")</f>
        <v>381230.88</v>
      </c>
      <c r="F382" s="77">
        <f t="array" ref="F382">IFERROR(INDEX(DATA!$G$133:$G$368,MATCH(1,(DATA!$D$133:$D$368=B382)*(DATA!$E$133:$E$368=D382),0)),"n/a")</f>
        <v>7.2331629443008694E-2</v>
      </c>
      <c r="G382" s="76">
        <f t="array" ref="G382">IFERROR(INDEX(DATA!$P$133:$P$368,MATCH(1,(DATA!$D$133:$D$368=B382)*(DATA!$E$133:$E$368=D382),0)),"n/a")</f>
        <v>1214710.32</v>
      </c>
      <c r="H382" s="77">
        <f t="array" ref="H382">IFERROR(INDEX(DATA!$Q$133:$Q$368,MATCH(1,(DATA!$D$133:$D$368=B382)*(DATA!$E$133:$E$368=D382),0)),"n/a")</f>
        <v>4.1086351170650098E-3</v>
      </c>
      <c r="I382" s="76">
        <f t="array" ref="I382">IFERROR(INDEX(DATA!$Z$133:$Z$368,MATCH(1,(DATA!$D$133:$D$368=B382)*(DATA!$E$133:$E$368=D382),0)),"n/a")</f>
        <v>2376043.7599999998</v>
      </c>
      <c r="J382" s="77">
        <f t="array" ref="J382">IFERROR(INDEX(DATA!$AA$133:$AA$368,MATCH(1,(DATA!$D$133:$D$368=B382)*(DATA!$E$133:$E$368=D382),0)),"n/a")</f>
        <v>5.5149149795876403E-3</v>
      </c>
      <c r="K382" s="76">
        <f t="array" ref="K382">IFERROR(INDEX(DATA!$AJ$133:$AJ$368,MATCH(1,(DATA!$D$133:$D$368=B382)*(DATA!$E$133:$E$368=D382),0)),"n/a")</f>
        <v>4684677.2699999996</v>
      </c>
      <c r="L382" s="77">
        <f t="array" ref="L382">IFERROR(INDEX(DATA!$AK$133:$AK$368,MATCH(1,(DATA!$D$133:$D$368=B382)*(DATA!$E$133:$E$368=D382),0)),"n/a")</f>
        <v>2.94159118270411E-5</v>
      </c>
      <c r="R382" s="66"/>
      <c r="S382" s="66"/>
      <c r="T382" s="66"/>
      <c r="U382" s="66"/>
      <c r="V382" s="66"/>
      <c r="W382" s="66"/>
      <c r="X382" s="66"/>
      <c r="Y382" s="66"/>
    </row>
    <row r="383" spans="1:25" x14ac:dyDescent="0.2">
      <c r="A383" s="75" t="s">
        <v>19</v>
      </c>
      <c r="B383" s="66" t="s">
        <v>12</v>
      </c>
      <c r="C383" s="66" t="s">
        <v>0</v>
      </c>
      <c r="D383" s="66" t="s">
        <v>290</v>
      </c>
      <c r="E383" s="76">
        <f t="array" ref="E383">IFERROR(INDEX(DATA!$F$133:$F$368,MATCH(1,(DATA!$D$133:$D$368=B383)*(DATA!$E$133:$E$368=D383),0)),"n/a")</f>
        <v>328592.62</v>
      </c>
      <c r="F383" s="77">
        <f t="array" ref="F383">IFERROR(INDEX(DATA!$G$133:$G$368,MATCH(1,(DATA!$D$133:$D$368=B383)*(DATA!$E$133:$E$368=D383),0)),"n/a")</f>
        <v>-3.9652600115688497E-2</v>
      </c>
      <c r="G383" s="76">
        <f t="array" ref="G383">IFERROR(INDEX(DATA!$P$133:$P$368,MATCH(1,(DATA!$D$133:$D$368=B383)*(DATA!$E$133:$E$368=D383),0)),"n/a")</f>
        <v>1073093.19</v>
      </c>
      <c r="H383" s="77">
        <f t="array" ref="H383">IFERROR(INDEX(DATA!$Q$133:$Q$368,MATCH(1,(DATA!$D$133:$D$368=B383)*(DATA!$E$133:$E$368=D383),0)),"n/a")</f>
        <v>-3.5300121735810701E-2</v>
      </c>
      <c r="I383" s="76">
        <f t="array" ref="I383">IFERROR(INDEX(DATA!$Z$133:$Z$368,MATCH(1,(DATA!$D$133:$D$368=B383)*(DATA!$E$133:$E$368=D383),0)),"n/a")</f>
        <v>2153807.14</v>
      </c>
      <c r="J383" s="77">
        <f t="array" ref="J383">IFERROR(INDEX(DATA!$AA$133:$AA$368,MATCH(1,(DATA!$D$133:$D$368=B383)*(DATA!$E$133:$E$368=D383),0)),"n/a")</f>
        <v>3.9609760385076803E-3</v>
      </c>
      <c r="K383" s="76">
        <f t="array" ref="K383">IFERROR(INDEX(DATA!$AJ$133:$AJ$368,MATCH(1,(DATA!$D$133:$D$368=B383)*(DATA!$E$133:$E$368=D383),0)),"n/a")</f>
        <v>4109375.58</v>
      </c>
      <c r="L383" s="77">
        <f t="array" ref="L383">IFERROR(INDEX(DATA!$AK$133:$AK$368,MATCH(1,(DATA!$D$133:$D$368=B383)*(DATA!$E$133:$E$368=D383),0)),"n/a")</f>
        <v>8.0248962582318006E-3</v>
      </c>
      <c r="R383" s="66"/>
      <c r="S383" s="66"/>
      <c r="T383" s="66"/>
      <c r="U383" s="66"/>
      <c r="V383" s="66"/>
      <c r="W383" s="66"/>
      <c r="X383" s="66"/>
      <c r="Y383" s="66"/>
    </row>
    <row r="384" spans="1:25" x14ac:dyDescent="0.2">
      <c r="A384" s="75" t="s">
        <v>19</v>
      </c>
      <c r="B384" s="66" t="s">
        <v>12</v>
      </c>
      <c r="C384" s="66" t="s">
        <v>0</v>
      </c>
      <c r="D384" s="66" t="s">
        <v>291</v>
      </c>
      <c r="E384" s="76">
        <f t="array" ref="E384">IFERROR(INDEX(DATA!$F$133:$F$368,MATCH(1,(DATA!$D$133:$D$368=B384)*(DATA!$E$133:$E$368=D384),0)),"n/a")</f>
        <v>327824.7</v>
      </c>
      <c r="F384" s="77">
        <f t="array" ref="F384">IFERROR(INDEX(DATA!$G$133:$G$368,MATCH(1,(DATA!$D$133:$D$368=B384)*(DATA!$E$133:$E$368=D384),0)),"n/a")</f>
        <v>2.5378392576169199E-2</v>
      </c>
      <c r="G384" s="76">
        <f t="array" ref="G384">IFERROR(INDEX(DATA!$P$133:$P$368,MATCH(1,(DATA!$D$133:$D$368=B384)*(DATA!$E$133:$E$368=D384),0)),"n/a")</f>
        <v>1076995.8999999999</v>
      </c>
      <c r="H384" s="77">
        <f t="array" ref="H384">IFERROR(INDEX(DATA!$Q$133:$Q$368,MATCH(1,(DATA!$D$133:$D$368=B384)*(DATA!$E$133:$E$368=D384),0)),"n/a")</f>
        <v>-1.24648318774118E-2</v>
      </c>
      <c r="I384" s="76">
        <f t="array" ref="I384">IFERROR(INDEX(DATA!$Z$133:$Z$368,MATCH(1,(DATA!$D$133:$D$368=B384)*(DATA!$E$133:$E$368=D384),0)),"n/a")</f>
        <v>2243810.7799999998</v>
      </c>
      <c r="J384" s="77">
        <f t="array" ref="J384">IFERROR(INDEX(DATA!$AA$133:$AA$368,MATCH(1,(DATA!$D$133:$D$368=B384)*(DATA!$E$133:$E$368=D384),0)),"n/a")</f>
        <v>3.66276851469804E-2</v>
      </c>
      <c r="K384" s="76">
        <f t="array" ref="K384">IFERROR(INDEX(DATA!$AJ$133:$AJ$368,MATCH(1,(DATA!$D$133:$D$368=B384)*(DATA!$E$133:$E$368=D384),0)),"n/a")</f>
        <v>4272763.0999999996</v>
      </c>
      <c r="L384" s="77">
        <f t="array" ref="L384">IFERROR(INDEX(DATA!$AK$133:$AK$368,MATCH(1,(DATA!$D$133:$D$368=B384)*(DATA!$E$133:$E$368=D384),0)),"n/a")</f>
        <v>3.3964610300326298E-2</v>
      </c>
      <c r="R384" s="66"/>
      <c r="S384" s="66"/>
      <c r="T384" s="66"/>
      <c r="U384" s="66"/>
      <c r="V384" s="66"/>
      <c r="W384" s="66"/>
      <c r="X384" s="66"/>
      <c r="Y384" s="66"/>
    </row>
    <row r="385" spans="1:25" x14ac:dyDescent="0.2">
      <c r="A385" s="75" t="s">
        <v>19</v>
      </c>
      <c r="B385" s="66" t="s">
        <v>12</v>
      </c>
      <c r="C385" s="66" t="s">
        <v>0</v>
      </c>
      <c r="D385" s="66" t="s">
        <v>292</v>
      </c>
      <c r="E385" s="76">
        <f t="array" ref="E385">IFERROR(INDEX(DATA!$F$133:$F$368,MATCH(1,(DATA!$D$133:$D$368=B385)*(DATA!$E$133:$E$368=D385),0)),"n/a")</f>
        <v>2502470.2200000002</v>
      </c>
      <c r="F385" s="77">
        <f t="array" ref="F385">IFERROR(INDEX(DATA!$G$133:$G$368,MATCH(1,(DATA!$D$133:$D$368=B385)*(DATA!$E$133:$E$368=D385),0)),"n/a")</f>
        <v>4.3983522076953697E-2</v>
      </c>
      <c r="G385" s="76">
        <f t="array" ref="G385">IFERROR(INDEX(DATA!$P$133:$P$368,MATCH(1,(DATA!$D$133:$D$368=B385)*(DATA!$E$133:$E$368=D385),0)),"n/a")</f>
        <v>8270064.3899999997</v>
      </c>
      <c r="H385" s="77">
        <f t="array" ref="H385">IFERROR(INDEX(DATA!$Q$133:$Q$368,MATCH(1,(DATA!$D$133:$D$368=B385)*(DATA!$E$133:$E$368=D385),0)),"n/a")</f>
        <v>3.4274352042324797E-2</v>
      </c>
      <c r="I385" s="76">
        <f t="array" ref="I385">IFERROR(INDEX(DATA!$Z$133:$Z$368,MATCH(1,(DATA!$D$133:$D$368=B385)*(DATA!$E$133:$E$368=D385),0)),"n/a")</f>
        <v>16854290.109999999</v>
      </c>
      <c r="J385" s="77">
        <f t="array" ref="J385">IFERROR(INDEX(DATA!$AA$133:$AA$368,MATCH(1,(DATA!$D$133:$D$368=B385)*(DATA!$E$133:$E$368=D385),0)),"n/a")</f>
        <v>2.2434522567561101E-2</v>
      </c>
      <c r="K385" s="76">
        <f t="array" ref="K385">IFERROR(INDEX(DATA!$AJ$133:$AJ$368,MATCH(1,(DATA!$D$133:$D$368=B385)*(DATA!$E$133:$E$368=D385),0)),"n/a")</f>
        <v>31898269.25</v>
      </c>
      <c r="L385" s="77">
        <f t="array" ref="L385">IFERROR(INDEX(DATA!$AK$133:$AK$368,MATCH(1,(DATA!$D$133:$D$368=B385)*(DATA!$E$133:$E$368=D385),0)),"n/a")</f>
        <v>1.8755952546326699E-2</v>
      </c>
      <c r="R385" s="66"/>
      <c r="S385" s="66"/>
      <c r="T385" s="66"/>
      <c r="U385" s="66"/>
      <c r="V385" s="66"/>
      <c r="W385" s="66"/>
      <c r="X385" s="66"/>
      <c r="Y385" s="66"/>
    </row>
    <row r="386" spans="1:25" x14ac:dyDescent="0.2">
      <c r="A386" s="75" t="s">
        <v>19</v>
      </c>
      <c r="B386" s="66" t="s">
        <v>12</v>
      </c>
      <c r="C386" s="66" t="s">
        <v>0</v>
      </c>
      <c r="D386" s="66" t="s">
        <v>293</v>
      </c>
      <c r="E386" s="76">
        <f t="array" ref="E386">IFERROR(INDEX(DATA!$F$133:$F$368,MATCH(1,(DATA!$D$133:$D$368=B386)*(DATA!$E$133:$E$368=D386),0)),"n/a")</f>
        <v>204242.53</v>
      </c>
      <c r="F386" s="77">
        <f t="array" ref="F386">IFERROR(INDEX(DATA!$G$133:$G$368,MATCH(1,(DATA!$D$133:$D$368=B386)*(DATA!$E$133:$E$368=D386),0)),"n/a")</f>
        <v>8.9696942729409507E-2</v>
      </c>
      <c r="G386" s="76">
        <f t="array" ref="G386">IFERROR(INDEX(DATA!$P$133:$P$368,MATCH(1,(DATA!$D$133:$D$368=B386)*(DATA!$E$133:$E$368=D386),0)),"n/a")</f>
        <v>656221.64</v>
      </c>
      <c r="H386" s="77">
        <f t="array" ref="H386">IFERROR(INDEX(DATA!$Q$133:$Q$368,MATCH(1,(DATA!$D$133:$D$368=B386)*(DATA!$E$133:$E$368=D386),0)),"n/a")</f>
        <v>3.70857177129017E-2</v>
      </c>
      <c r="I386" s="76">
        <f t="array" ref="I386">IFERROR(INDEX(DATA!$Z$133:$Z$368,MATCH(1,(DATA!$D$133:$D$368=B386)*(DATA!$E$133:$E$368=D386),0)),"n/a")</f>
        <v>1266842.72</v>
      </c>
      <c r="J386" s="77">
        <f t="array" ref="J386">IFERROR(INDEX(DATA!$AA$133:$AA$368,MATCH(1,(DATA!$D$133:$D$368=B386)*(DATA!$E$133:$E$368=D386),0)),"n/a")</f>
        <v>2.0245356707320802E-2</v>
      </c>
      <c r="K386" s="76">
        <f t="array" ref="K386">IFERROR(INDEX(DATA!$AJ$133:$AJ$368,MATCH(1,(DATA!$D$133:$D$368=B386)*(DATA!$E$133:$E$368=D386),0)),"n/a")</f>
        <v>2452769.4900000002</v>
      </c>
      <c r="L386" s="77">
        <f t="array" ref="L386">IFERROR(INDEX(DATA!$AK$133:$AK$368,MATCH(1,(DATA!$D$133:$D$368=B386)*(DATA!$E$133:$E$368=D386),0)),"n/a")</f>
        <v>1.8253648362103699E-2</v>
      </c>
      <c r="R386" s="66"/>
      <c r="S386" s="66"/>
      <c r="T386" s="66"/>
      <c r="U386" s="66"/>
      <c r="V386" s="66"/>
      <c r="W386" s="66"/>
      <c r="X386" s="66"/>
      <c r="Y386" s="66"/>
    </row>
    <row r="387" spans="1:25" x14ac:dyDescent="0.2">
      <c r="A387" s="75" t="s">
        <v>19</v>
      </c>
      <c r="B387" s="66" t="s">
        <v>12</v>
      </c>
      <c r="C387" s="66" t="s">
        <v>0</v>
      </c>
      <c r="D387" s="66" t="s">
        <v>294</v>
      </c>
      <c r="E387" s="76">
        <f t="array" ref="E387">IFERROR(INDEX(DATA!$F$133:$F$368,MATCH(1,(DATA!$D$133:$D$368=B387)*(DATA!$E$133:$E$368=D387),0)),"n/a")</f>
        <v>1011052.71</v>
      </c>
      <c r="F387" s="77">
        <f t="array" ref="F387">IFERROR(INDEX(DATA!$G$133:$G$368,MATCH(1,(DATA!$D$133:$D$368=B387)*(DATA!$E$133:$E$368=D387),0)),"n/a")</f>
        <v>3.86736671617699E-4</v>
      </c>
      <c r="G387" s="76">
        <f t="array" ref="G387">IFERROR(INDEX(DATA!$P$133:$P$368,MATCH(1,(DATA!$D$133:$D$368=B387)*(DATA!$E$133:$E$368=D387),0)),"n/a")</f>
        <v>3288814.11</v>
      </c>
      <c r="H387" s="77">
        <f t="array" ref="H387">IFERROR(INDEX(DATA!$Q$133:$Q$368,MATCH(1,(DATA!$D$133:$D$368=B387)*(DATA!$E$133:$E$368=D387),0)),"n/a")</f>
        <v>-1.8709051594095302E-2</v>
      </c>
      <c r="I387" s="76">
        <f t="array" ref="I387">IFERROR(INDEX(DATA!$Z$133:$Z$368,MATCH(1,(DATA!$D$133:$D$368=B387)*(DATA!$E$133:$E$368=D387),0)),"n/a")</f>
        <v>6714402.96</v>
      </c>
      <c r="J387" s="77">
        <f t="array" ref="J387">IFERROR(INDEX(DATA!$AA$133:$AA$368,MATCH(1,(DATA!$D$133:$D$368=B387)*(DATA!$E$133:$E$368=D387),0)),"n/a")</f>
        <v>1.8623655693170999E-2</v>
      </c>
      <c r="K387" s="76">
        <f t="array" ref="K387">IFERROR(INDEX(DATA!$AJ$133:$AJ$368,MATCH(1,(DATA!$D$133:$D$368=B387)*(DATA!$E$133:$E$368=D387),0)),"n/a")</f>
        <v>12491237.26</v>
      </c>
      <c r="L387" s="77">
        <f t="array" ref="L387">IFERROR(INDEX(DATA!$AK$133:$AK$368,MATCH(1,(DATA!$D$133:$D$368=B387)*(DATA!$E$133:$E$368=D387),0)),"n/a")</f>
        <v>2.3154542716033399E-2</v>
      </c>
      <c r="R387" s="66"/>
      <c r="S387" s="66"/>
      <c r="T387" s="66"/>
      <c r="U387" s="66"/>
      <c r="V387" s="66"/>
      <c r="W387" s="66"/>
      <c r="X387" s="66"/>
      <c r="Y387" s="66"/>
    </row>
    <row r="388" spans="1:25" x14ac:dyDescent="0.2">
      <c r="A388" s="75" t="s">
        <v>19</v>
      </c>
      <c r="B388" s="66" t="s">
        <v>12</v>
      </c>
      <c r="C388" s="66" t="s">
        <v>0</v>
      </c>
      <c r="D388" s="66" t="s">
        <v>295</v>
      </c>
      <c r="E388" s="76">
        <f t="array" ref="E388">IFERROR(INDEX(DATA!$F$133:$F$368,MATCH(1,(DATA!$D$133:$D$368=B388)*(DATA!$E$133:$E$368=D388),0)),"n/a")</f>
        <v>593184.06999999995</v>
      </c>
      <c r="F388" s="77">
        <f t="array" ref="F388">IFERROR(INDEX(DATA!$G$133:$G$368,MATCH(1,(DATA!$D$133:$D$368=B388)*(DATA!$E$133:$E$368=D388),0)),"n/a")</f>
        <v>-1.3105436644026599E-2</v>
      </c>
      <c r="G388" s="76">
        <f t="array" ref="G388">IFERROR(INDEX(DATA!$P$133:$P$368,MATCH(1,(DATA!$D$133:$D$368=B388)*(DATA!$E$133:$E$368=D388),0)),"n/a")</f>
        <v>1986300.22</v>
      </c>
      <c r="H388" s="77">
        <f t="array" ref="H388">IFERROR(INDEX(DATA!$Q$133:$Q$368,MATCH(1,(DATA!$D$133:$D$368=B388)*(DATA!$E$133:$E$368=D388),0)),"n/a")</f>
        <v>-1.1003526837810199E-2</v>
      </c>
      <c r="I388" s="76">
        <f t="array" ref="I388">IFERROR(INDEX(DATA!$Z$133:$Z$368,MATCH(1,(DATA!$D$133:$D$368=B388)*(DATA!$E$133:$E$368=D388),0)),"n/a")</f>
        <v>4040030.12</v>
      </c>
      <c r="J388" s="77">
        <f t="array" ref="J388">IFERROR(INDEX(DATA!$AA$133:$AA$368,MATCH(1,(DATA!$D$133:$D$368=B388)*(DATA!$E$133:$E$368=D388),0)),"n/a")</f>
        <v>-5.6419993801060204E-3</v>
      </c>
      <c r="K388" s="76">
        <f t="array" ref="K388">IFERROR(INDEX(DATA!$AJ$133:$AJ$368,MATCH(1,(DATA!$D$133:$D$368=B388)*(DATA!$E$133:$E$368=D388),0)),"n/a")</f>
        <v>7816410.0300000003</v>
      </c>
      <c r="L388" s="77">
        <f t="array" ref="L388">IFERROR(INDEX(DATA!$AK$133:$AK$368,MATCH(1,(DATA!$D$133:$D$368=B388)*(DATA!$E$133:$E$368=D388),0)),"n/a")</f>
        <v>1.0480689574490399E-2</v>
      </c>
      <c r="R388" s="66"/>
      <c r="S388" s="66"/>
      <c r="T388" s="66"/>
      <c r="U388" s="66"/>
      <c r="V388" s="66"/>
      <c r="W388" s="66"/>
      <c r="X388" s="66"/>
      <c r="Y388" s="66"/>
    </row>
    <row r="389" spans="1:25" x14ac:dyDescent="0.2">
      <c r="A389" s="75" t="s">
        <v>19</v>
      </c>
      <c r="B389" s="66" t="s">
        <v>12</v>
      </c>
      <c r="C389" s="66" t="s">
        <v>0</v>
      </c>
      <c r="D389" s="66" t="s">
        <v>296</v>
      </c>
      <c r="E389" s="76">
        <f t="array" ref="E389">IFERROR(INDEX(DATA!$F$133:$F$368,MATCH(1,(DATA!$D$133:$D$368=B389)*(DATA!$E$133:$E$368=D389),0)),"n/a")</f>
        <v>531322.72</v>
      </c>
      <c r="F389" s="77">
        <f t="array" ref="F389">IFERROR(INDEX(DATA!$G$133:$G$368,MATCH(1,(DATA!$D$133:$D$368=B389)*(DATA!$E$133:$E$368=D389),0)),"n/a")</f>
        <v>-0.119544766607645</v>
      </c>
      <c r="G389" s="76">
        <f t="array" ref="G389">IFERROR(INDEX(DATA!$P$133:$P$368,MATCH(1,(DATA!$D$133:$D$368=B389)*(DATA!$E$133:$E$368=D389),0)),"n/a")</f>
        <v>1900413.71</v>
      </c>
      <c r="H389" s="77">
        <f t="array" ref="H389">IFERROR(INDEX(DATA!$Q$133:$Q$368,MATCH(1,(DATA!$D$133:$D$368=B389)*(DATA!$E$133:$E$368=D389),0)),"n/a")</f>
        <v>-7.9046728358912396E-2</v>
      </c>
      <c r="I389" s="76">
        <f t="array" ref="I389">IFERROR(INDEX(DATA!$Z$133:$Z$368,MATCH(1,(DATA!$D$133:$D$368=B389)*(DATA!$E$133:$E$368=D389),0)),"n/a")</f>
        <v>4044299.99</v>
      </c>
      <c r="J389" s="77">
        <f t="array" ref="J389">IFERROR(INDEX(DATA!$AA$133:$AA$368,MATCH(1,(DATA!$D$133:$D$368=B389)*(DATA!$E$133:$E$368=D389),0)),"n/a")</f>
        <v>-2.6226937688732702E-2</v>
      </c>
      <c r="K389" s="76">
        <f t="array" ref="K389">IFERROR(INDEX(DATA!$AJ$133:$AJ$368,MATCH(1,(DATA!$D$133:$D$368=B389)*(DATA!$E$133:$E$368=D389),0)),"n/a")</f>
        <v>7822224.5800000001</v>
      </c>
      <c r="L389" s="77">
        <f t="array" ref="L389">IFERROR(INDEX(DATA!$AK$133:$AK$368,MATCH(1,(DATA!$D$133:$D$368=B389)*(DATA!$E$133:$E$368=D389),0)),"n/a")</f>
        <v>-8.7041802931975606E-3</v>
      </c>
      <c r="R389" s="66"/>
      <c r="S389" s="66"/>
      <c r="T389" s="66"/>
      <c r="U389" s="66"/>
      <c r="V389" s="66"/>
      <c r="W389" s="66"/>
      <c r="X389" s="66"/>
      <c r="Y389" s="66"/>
    </row>
    <row r="390" spans="1:25" x14ac:dyDescent="0.2">
      <c r="A390" s="75" t="s">
        <v>19</v>
      </c>
      <c r="B390" s="66" t="s">
        <v>12</v>
      </c>
      <c r="C390" s="66" t="s">
        <v>0</v>
      </c>
      <c r="D390" s="66" t="s">
        <v>297</v>
      </c>
      <c r="E390" s="76">
        <f t="array" ref="E390">IFERROR(INDEX(DATA!$F$133:$F$368,MATCH(1,(DATA!$D$133:$D$368=B390)*(DATA!$E$133:$E$368=D390),0)),"n/a")</f>
        <v>268862.65000000002</v>
      </c>
      <c r="F390" s="77">
        <f t="array" ref="F390">IFERROR(INDEX(DATA!$G$133:$G$368,MATCH(1,(DATA!$D$133:$D$368=B390)*(DATA!$E$133:$E$368=D390),0)),"n/a")</f>
        <v>2.59567240257037E-2</v>
      </c>
      <c r="G390" s="76">
        <f t="array" ref="G390">IFERROR(INDEX(DATA!$P$133:$P$368,MATCH(1,(DATA!$D$133:$D$368=B390)*(DATA!$E$133:$E$368=D390),0)),"n/a")</f>
        <v>866730.28</v>
      </c>
      <c r="H390" s="77">
        <f t="array" ref="H390">IFERROR(INDEX(DATA!$Q$133:$Q$368,MATCH(1,(DATA!$D$133:$D$368=B390)*(DATA!$E$133:$E$368=D390),0)),"n/a")</f>
        <v>-3.2191664493843E-3</v>
      </c>
      <c r="I390" s="76">
        <f t="array" ref="I390">IFERROR(INDEX(DATA!$Z$133:$Z$368,MATCH(1,(DATA!$D$133:$D$368=B390)*(DATA!$E$133:$E$368=D390),0)),"n/a")</f>
        <v>1679472.42</v>
      </c>
      <c r="J390" s="77">
        <f t="array" ref="J390">IFERROR(INDEX(DATA!$AA$133:$AA$368,MATCH(1,(DATA!$D$133:$D$368=B390)*(DATA!$E$133:$E$368=D390),0)),"n/a")</f>
        <v>-8.1433506385583301E-3</v>
      </c>
      <c r="K390" s="76">
        <f t="array" ref="K390">IFERROR(INDEX(DATA!$AJ$133:$AJ$368,MATCH(1,(DATA!$D$133:$D$368=B390)*(DATA!$E$133:$E$368=D390),0)),"n/a")</f>
        <v>3247525.83</v>
      </c>
      <c r="L390" s="77">
        <f t="array" ref="L390">IFERROR(INDEX(DATA!$AK$133:$AK$368,MATCH(1,(DATA!$D$133:$D$368=B390)*(DATA!$E$133:$E$368=D390),0)),"n/a")</f>
        <v>-5.3451027335879699E-3</v>
      </c>
      <c r="R390" s="66"/>
      <c r="S390" s="66"/>
      <c r="T390" s="66"/>
      <c r="U390" s="66"/>
      <c r="V390" s="66"/>
      <c r="W390" s="66"/>
      <c r="X390" s="66"/>
      <c r="Y390" s="66"/>
    </row>
    <row r="391" spans="1:25" x14ac:dyDescent="0.2">
      <c r="A391" s="75" t="s">
        <v>19</v>
      </c>
      <c r="B391" s="66" t="s">
        <v>12</v>
      </c>
      <c r="C391" s="66" t="s">
        <v>0</v>
      </c>
      <c r="D391" s="66" t="s">
        <v>298</v>
      </c>
      <c r="E391" s="76">
        <f t="array" ref="E391">IFERROR(INDEX(DATA!$F$133:$F$368,MATCH(1,(DATA!$D$133:$D$368=B391)*(DATA!$E$133:$E$368=D391),0)),"n/a")</f>
        <v>618149.97</v>
      </c>
      <c r="F391" s="77">
        <f t="array" ref="F391">IFERROR(INDEX(DATA!$G$133:$G$368,MATCH(1,(DATA!$D$133:$D$368=B391)*(DATA!$E$133:$E$368=D391),0)),"n/a")</f>
        <v>-6.4581952173600604E-2</v>
      </c>
      <c r="G391" s="76">
        <f t="array" ref="G391">IFERROR(INDEX(DATA!$P$133:$P$368,MATCH(1,(DATA!$D$133:$D$368=B391)*(DATA!$E$133:$E$368=D391),0)),"n/a")</f>
        <v>1754504.56</v>
      </c>
      <c r="H391" s="77">
        <f t="array" ref="H391">IFERROR(INDEX(DATA!$Q$133:$Q$368,MATCH(1,(DATA!$D$133:$D$368=B391)*(DATA!$E$133:$E$368=D391),0)),"n/a")</f>
        <v>-0.108723479493447</v>
      </c>
      <c r="I391" s="76">
        <f t="array" ref="I391">IFERROR(INDEX(DATA!$Z$133:$Z$368,MATCH(1,(DATA!$D$133:$D$368=B391)*(DATA!$E$133:$E$368=D391),0)),"n/a")</f>
        <v>3170399.77</v>
      </c>
      <c r="J391" s="77">
        <f t="array" ref="J391">IFERROR(INDEX(DATA!$AA$133:$AA$368,MATCH(1,(DATA!$D$133:$D$368=B391)*(DATA!$E$133:$E$368=D391),0)),"n/a")</f>
        <v>-6.7359316375976697E-2</v>
      </c>
      <c r="K391" s="76">
        <f t="array" ref="K391">IFERROR(INDEX(DATA!$AJ$133:$AJ$368,MATCH(1,(DATA!$D$133:$D$368=B391)*(DATA!$E$133:$E$368=D391),0)),"n/a")</f>
        <v>6469019.2699999996</v>
      </c>
      <c r="L391" s="77">
        <f t="array" ref="L391">IFERROR(INDEX(DATA!$AK$133:$AK$368,MATCH(1,(DATA!$D$133:$D$368=B391)*(DATA!$E$133:$E$368=D391),0)),"n/a")</f>
        <v>-2.4746559461893601E-2</v>
      </c>
      <c r="R391" s="66"/>
      <c r="S391" s="66"/>
      <c r="T391" s="66"/>
      <c r="U391" s="66"/>
      <c r="V391" s="66"/>
      <c r="W391" s="66"/>
      <c r="X391" s="66"/>
      <c r="Y391" s="66"/>
    </row>
    <row r="392" spans="1:25" x14ac:dyDescent="0.2">
      <c r="A392" s="75" t="s">
        <v>19</v>
      </c>
      <c r="B392" s="66" t="s">
        <v>12</v>
      </c>
      <c r="C392" s="66" t="s">
        <v>0</v>
      </c>
      <c r="D392" s="66" t="s">
        <v>299</v>
      </c>
      <c r="E392" s="76">
        <f t="array" ref="E392">IFERROR(INDEX(DATA!$F$133:$F$368,MATCH(1,(DATA!$D$133:$D$368=B392)*(DATA!$E$133:$E$368=D392),0)),"n/a")</f>
        <v>3218778.03</v>
      </c>
      <c r="F392" s="77">
        <f t="array" ref="F392">IFERROR(INDEX(DATA!$G$133:$G$368,MATCH(1,(DATA!$D$133:$D$368=B392)*(DATA!$E$133:$E$368=D392),0)),"n/a")</f>
        <v>-1.4124402967743499E-2</v>
      </c>
      <c r="G392" s="76">
        <f t="array" ref="G392">IFERROR(INDEX(DATA!$P$133:$P$368,MATCH(1,(DATA!$D$133:$D$368=B392)*(DATA!$E$133:$E$368=D392),0)),"n/a")</f>
        <v>9277610.7699999996</v>
      </c>
      <c r="H392" s="77">
        <f t="array" ref="H392">IFERROR(INDEX(DATA!$Q$133:$Q$368,MATCH(1,(DATA!$D$133:$D$368=B392)*(DATA!$E$133:$E$368=D392),0)),"n/a")</f>
        <v>-1.91164193496705E-2</v>
      </c>
      <c r="I392" s="76">
        <f t="array" ref="I392">IFERROR(INDEX(DATA!$Z$133:$Z$368,MATCH(1,(DATA!$D$133:$D$368=B392)*(DATA!$E$133:$E$368=D392),0)),"n/a")</f>
        <v>20736946.829999998</v>
      </c>
      <c r="J392" s="77">
        <f t="array" ref="J392">IFERROR(INDEX(DATA!$AA$133:$AA$368,MATCH(1,(DATA!$D$133:$D$368=B392)*(DATA!$E$133:$E$368=D392),0)),"n/a")</f>
        <v>-1.13938860635852E-2</v>
      </c>
      <c r="K392" s="76">
        <f t="array" ref="K392">IFERROR(INDEX(DATA!$AJ$133:$AJ$368,MATCH(1,(DATA!$D$133:$D$368=B392)*(DATA!$E$133:$E$368=D392),0)),"n/a")</f>
        <v>36645451.439999998</v>
      </c>
      <c r="L392" s="77">
        <f t="array" ref="L392">IFERROR(INDEX(DATA!$AK$133:$AK$368,MATCH(1,(DATA!$D$133:$D$368=B392)*(DATA!$E$133:$E$368=D392),0)),"n/a")</f>
        <v>-6.9005746811429897E-3</v>
      </c>
      <c r="R392" s="66"/>
      <c r="S392" s="66"/>
      <c r="T392" s="66"/>
      <c r="U392" s="66"/>
      <c r="V392" s="66"/>
      <c r="W392" s="66"/>
      <c r="X392" s="66"/>
      <c r="Y392" s="66"/>
    </row>
    <row r="393" spans="1:25" x14ac:dyDescent="0.2">
      <c r="A393" s="75" t="s">
        <v>19</v>
      </c>
      <c r="B393" s="66" t="s">
        <v>12</v>
      </c>
      <c r="C393" s="66" t="s">
        <v>0</v>
      </c>
      <c r="D393" s="66" t="s">
        <v>300</v>
      </c>
      <c r="E393" s="76">
        <f t="array" ref="E393">IFERROR(INDEX(DATA!$F$133:$F$368,MATCH(1,(DATA!$D$133:$D$368=B393)*(DATA!$E$133:$E$368=D393),0)),"n/a")</f>
        <v>1368647.96</v>
      </c>
      <c r="F393" s="77">
        <f t="array" ref="F393">IFERROR(INDEX(DATA!$G$133:$G$368,MATCH(1,(DATA!$D$133:$D$368=B393)*(DATA!$E$133:$E$368=D393),0)),"n/a")</f>
        <v>5.5963584158305102E-2</v>
      </c>
      <c r="G393" s="76">
        <f t="array" ref="G393">IFERROR(INDEX(DATA!$P$133:$P$368,MATCH(1,(DATA!$D$133:$D$368=B393)*(DATA!$E$133:$E$368=D393),0)),"n/a")</f>
        <v>4351665.45</v>
      </c>
      <c r="H393" s="77">
        <f t="array" ref="H393">IFERROR(INDEX(DATA!$Q$133:$Q$368,MATCH(1,(DATA!$D$133:$D$368=B393)*(DATA!$E$133:$E$368=D393),0)),"n/a")</f>
        <v>1.0304896750535999E-3</v>
      </c>
      <c r="I393" s="76">
        <f t="array" ref="I393">IFERROR(INDEX(DATA!$Z$133:$Z$368,MATCH(1,(DATA!$D$133:$D$368=B393)*(DATA!$E$133:$E$368=D393),0)),"n/a")</f>
        <v>8676789.6699999999</v>
      </c>
      <c r="J393" s="77">
        <f t="array" ref="J393">IFERROR(INDEX(DATA!$AA$133:$AA$368,MATCH(1,(DATA!$D$133:$D$368=B393)*(DATA!$E$133:$E$368=D393),0)),"n/a")</f>
        <v>9.5951376142422197E-3</v>
      </c>
      <c r="K393" s="76">
        <f t="array" ref="K393">IFERROR(INDEX(DATA!$AJ$133:$AJ$368,MATCH(1,(DATA!$D$133:$D$368=B393)*(DATA!$E$133:$E$368=D393),0)),"n/a")</f>
        <v>16566506.35</v>
      </c>
      <c r="L393" s="77">
        <f t="array" ref="L393">IFERROR(INDEX(DATA!$AK$133:$AK$368,MATCH(1,(DATA!$D$133:$D$368=B393)*(DATA!$E$133:$E$368=D393),0)),"n/a")</f>
        <v>1.48383963570789E-2</v>
      </c>
      <c r="R393" s="66"/>
      <c r="S393" s="66"/>
      <c r="T393" s="66"/>
      <c r="U393" s="66"/>
      <c r="V393" s="66"/>
      <c r="W393" s="66"/>
      <c r="X393" s="66"/>
      <c r="Y393" s="66"/>
    </row>
    <row r="394" spans="1:25" x14ac:dyDescent="0.2">
      <c r="A394" s="75" t="s">
        <v>19</v>
      </c>
      <c r="B394" s="66" t="s">
        <v>12</v>
      </c>
      <c r="C394" s="66" t="s">
        <v>0</v>
      </c>
      <c r="D394" s="66" t="s">
        <v>301</v>
      </c>
      <c r="E394" s="76">
        <f t="array" ref="E394">IFERROR(INDEX(DATA!$F$133:$F$368,MATCH(1,(DATA!$D$133:$D$368=B394)*(DATA!$E$133:$E$368=D394),0)),"n/a")</f>
        <v>212400.08</v>
      </c>
      <c r="F394" s="77">
        <f t="array" ref="F394">IFERROR(INDEX(DATA!$G$133:$G$368,MATCH(1,(DATA!$D$133:$D$368=B394)*(DATA!$E$133:$E$368=D394),0)),"n/a")</f>
        <v>0.18945376036648601</v>
      </c>
      <c r="G394" s="76">
        <f t="array" ref="G394">IFERROR(INDEX(DATA!$P$133:$P$368,MATCH(1,(DATA!$D$133:$D$368=B394)*(DATA!$E$133:$E$368=D394),0)),"n/a")</f>
        <v>681966.49</v>
      </c>
      <c r="H394" s="77">
        <f t="array" ref="H394">IFERROR(INDEX(DATA!$Q$133:$Q$368,MATCH(1,(DATA!$D$133:$D$368=B394)*(DATA!$E$133:$E$368=D394),0)),"n/a")</f>
        <v>0.168344373987799</v>
      </c>
      <c r="I394" s="76">
        <f t="array" ref="I394">IFERROR(INDEX(DATA!$Z$133:$Z$368,MATCH(1,(DATA!$D$133:$D$368=B394)*(DATA!$E$133:$E$368=D394),0)),"n/a")</f>
        <v>1329655.18</v>
      </c>
      <c r="J394" s="77">
        <f t="array" ref="J394">IFERROR(INDEX(DATA!$AA$133:$AA$368,MATCH(1,(DATA!$D$133:$D$368=B394)*(DATA!$E$133:$E$368=D394),0)),"n/a")</f>
        <v>0.116640129648498</v>
      </c>
      <c r="K394" s="76">
        <f t="array" ref="K394">IFERROR(INDEX(DATA!$AJ$133:$AJ$368,MATCH(1,(DATA!$D$133:$D$368=B394)*(DATA!$E$133:$E$368=D394),0)),"n/a")</f>
        <v>2567150.37</v>
      </c>
      <c r="L394" s="77">
        <f t="array" ref="L394">IFERROR(INDEX(DATA!$AK$133:$AK$368,MATCH(1,(DATA!$D$133:$D$368=B394)*(DATA!$E$133:$E$368=D394),0)),"n/a")</f>
        <v>6.11818902039531E-2</v>
      </c>
      <c r="R394" s="66"/>
      <c r="S394" s="66"/>
      <c r="T394" s="66"/>
      <c r="U394" s="66"/>
      <c r="V394" s="66"/>
      <c r="W394" s="66"/>
      <c r="X394" s="66"/>
      <c r="Y394" s="66"/>
    </row>
    <row r="395" spans="1:25" x14ac:dyDescent="0.2">
      <c r="A395" s="75" t="s">
        <v>19</v>
      </c>
      <c r="B395" s="66" t="s">
        <v>12</v>
      </c>
      <c r="C395" s="66" t="s">
        <v>0</v>
      </c>
      <c r="D395" s="66" t="s">
        <v>302</v>
      </c>
      <c r="E395" s="76">
        <f t="array" ref="E395">IFERROR(INDEX(DATA!$F$133:$F$368,MATCH(1,(DATA!$D$133:$D$368=B395)*(DATA!$E$133:$E$368=D395),0)),"n/a")</f>
        <v>636030.93000000005</v>
      </c>
      <c r="F395" s="77">
        <f t="array" ref="F395">IFERROR(INDEX(DATA!$G$133:$G$368,MATCH(1,(DATA!$D$133:$D$368=B395)*(DATA!$E$133:$E$368=D395),0)),"n/a")</f>
        <v>-4.5562638823741203E-2</v>
      </c>
      <c r="G395" s="76">
        <f t="array" ref="G395">IFERROR(INDEX(DATA!$P$133:$P$368,MATCH(1,(DATA!$D$133:$D$368=B395)*(DATA!$E$133:$E$368=D395),0)),"n/a")</f>
        <v>2097953.0299999998</v>
      </c>
      <c r="H395" s="77">
        <f t="array" ref="H395">IFERROR(INDEX(DATA!$Q$133:$Q$368,MATCH(1,(DATA!$D$133:$D$368=B395)*(DATA!$E$133:$E$368=D395),0)),"n/a")</f>
        <v>-4.56768742665098E-2</v>
      </c>
      <c r="I395" s="76">
        <f t="array" ref="I395">IFERROR(INDEX(DATA!$Z$133:$Z$368,MATCH(1,(DATA!$D$133:$D$368=B395)*(DATA!$E$133:$E$368=D395),0)),"n/a")</f>
        <v>4248199.51</v>
      </c>
      <c r="J395" s="77">
        <f t="array" ref="J395">IFERROR(INDEX(DATA!$AA$133:$AA$368,MATCH(1,(DATA!$D$133:$D$368=B395)*(DATA!$E$133:$E$368=D395),0)),"n/a")</f>
        <v>-1.01347099817744E-2</v>
      </c>
      <c r="K395" s="76">
        <f t="array" ref="K395">IFERROR(INDEX(DATA!$AJ$133:$AJ$368,MATCH(1,(DATA!$D$133:$D$368=B395)*(DATA!$E$133:$E$368=D395),0)),"n/a")</f>
        <v>7988721.0099999998</v>
      </c>
      <c r="L395" s="77">
        <f t="array" ref="L395">IFERROR(INDEX(DATA!$AK$133:$AK$368,MATCH(1,(DATA!$D$133:$D$368=B395)*(DATA!$E$133:$E$368=D395),0)),"n/a")</f>
        <v>-5.44951900270525E-3</v>
      </c>
      <c r="R395" s="66"/>
      <c r="S395" s="66"/>
      <c r="T395" s="66"/>
      <c r="U395" s="66"/>
      <c r="V395" s="66"/>
      <c r="W395" s="66"/>
      <c r="X395" s="66"/>
      <c r="Y395" s="66"/>
    </row>
    <row r="396" spans="1:25" x14ac:dyDescent="0.2">
      <c r="A396" s="75" t="s">
        <v>19</v>
      </c>
      <c r="B396" s="66" t="s">
        <v>12</v>
      </c>
      <c r="C396" s="66" t="s">
        <v>0</v>
      </c>
      <c r="D396" s="66" t="s">
        <v>303</v>
      </c>
      <c r="E396" s="76">
        <f t="array" ref="E396">IFERROR(INDEX(DATA!$F$133:$F$368,MATCH(1,(DATA!$D$133:$D$368=B396)*(DATA!$E$133:$E$368=D396),0)),"n/a")</f>
        <v>357314.02</v>
      </c>
      <c r="F396" s="77">
        <f t="array" ref="F396">IFERROR(INDEX(DATA!$G$133:$G$368,MATCH(1,(DATA!$D$133:$D$368=B396)*(DATA!$E$133:$E$368=D396),0)),"n/a")</f>
        <v>1.19613213141704E-2</v>
      </c>
      <c r="G396" s="76">
        <f t="array" ref="G396">IFERROR(INDEX(DATA!$P$133:$P$368,MATCH(1,(DATA!$D$133:$D$368=B396)*(DATA!$E$133:$E$368=D396),0)),"n/a")</f>
        <v>1130373.3999999999</v>
      </c>
      <c r="H396" s="77">
        <f t="array" ref="H396">IFERROR(INDEX(DATA!$Q$133:$Q$368,MATCH(1,(DATA!$D$133:$D$368=B396)*(DATA!$E$133:$E$368=D396),0)),"n/a")</f>
        <v>-1.6243777882669602E-2</v>
      </c>
      <c r="I396" s="76">
        <f t="array" ref="I396">IFERROR(INDEX(DATA!$Z$133:$Z$368,MATCH(1,(DATA!$D$133:$D$368=B396)*(DATA!$E$133:$E$368=D396),0)),"n/a")</f>
        <v>2208591.6</v>
      </c>
      <c r="J396" s="77">
        <f t="array" ref="J396">IFERROR(INDEX(DATA!$AA$133:$AA$368,MATCH(1,(DATA!$D$133:$D$368=B396)*(DATA!$E$133:$E$368=D396),0)),"n/a")</f>
        <v>-2.9292811631892301E-2</v>
      </c>
      <c r="K396" s="76">
        <f t="array" ref="K396">IFERROR(INDEX(DATA!$AJ$133:$AJ$368,MATCH(1,(DATA!$D$133:$D$368=B396)*(DATA!$E$133:$E$368=D396),0)),"n/a")</f>
        <v>4416858.87</v>
      </c>
      <c r="L396" s="77">
        <f t="array" ref="L396">IFERROR(INDEX(DATA!$AK$133:$AK$368,MATCH(1,(DATA!$D$133:$D$368=B396)*(DATA!$E$133:$E$368=D396),0)),"n/a")</f>
        <v>-1.88609582482787E-2</v>
      </c>
      <c r="R396" s="66"/>
      <c r="S396" s="66"/>
      <c r="T396" s="66"/>
      <c r="U396" s="66"/>
      <c r="V396" s="66"/>
      <c r="W396" s="66"/>
      <c r="X396" s="66"/>
      <c r="Y396" s="66"/>
    </row>
    <row r="397" spans="1:25" x14ac:dyDescent="0.2">
      <c r="A397" s="75" t="s">
        <v>19</v>
      </c>
      <c r="B397" s="66" t="s">
        <v>12</v>
      </c>
      <c r="C397" s="66" t="s">
        <v>0</v>
      </c>
      <c r="D397" s="66" t="s">
        <v>304</v>
      </c>
      <c r="E397" s="76">
        <f t="array" ref="E397">IFERROR(INDEX(DATA!$F$133:$F$368,MATCH(1,(DATA!$D$133:$D$368=B397)*(DATA!$E$133:$E$368=D397),0)),"n/a")</f>
        <v>1181186.23</v>
      </c>
      <c r="F397" s="77">
        <f t="array" ref="F397">IFERROR(INDEX(DATA!$G$133:$G$368,MATCH(1,(DATA!$D$133:$D$368=B397)*(DATA!$E$133:$E$368=D397),0)),"n/a")</f>
        <v>2.85350308643347E-2</v>
      </c>
      <c r="G397" s="76">
        <f t="array" ref="G397">IFERROR(INDEX(DATA!$P$133:$P$368,MATCH(1,(DATA!$D$133:$D$368=B397)*(DATA!$E$133:$E$368=D397),0)),"n/a")</f>
        <v>3734549.51</v>
      </c>
      <c r="H397" s="77">
        <f t="array" ref="H397">IFERROR(INDEX(DATA!$Q$133:$Q$368,MATCH(1,(DATA!$D$133:$D$368=B397)*(DATA!$E$133:$E$368=D397),0)),"n/a")</f>
        <v>1.08045385093194E-2</v>
      </c>
      <c r="I397" s="76">
        <f t="array" ref="I397">IFERROR(INDEX(DATA!$Z$133:$Z$368,MATCH(1,(DATA!$D$133:$D$368=B397)*(DATA!$E$133:$E$368=D397),0)),"n/a")</f>
        <v>7633495.9500000002</v>
      </c>
      <c r="J397" s="77">
        <f t="array" ref="J397">IFERROR(INDEX(DATA!$AA$133:$AA$368,MATCH(1,(DATA!$D$133:$D$368=B397)*(DATA!$E$133:$E$368=D397),0)),"n/a")</f>
        <v>-2.7440634054869701E-2</v>
      </c>
      <c r="K397" s="76">
        <f t="array" ref="K397">IFERROR(INDEX(DATA!$AJ$133:$AJ$368,MATCH(1,(DATA!$D$133:$D$368=B397)*(DATA!$E$133:$E$368=D397),0)),"n/a")</f>
        <v>14164458.85</v>
      </c>
      <c r="L397" s="77">
        <f t="array" ref="L397">IFERROR(INDEX(DATA!$AK$133:$AK$368,MATCH(1,(DATA!$D$133:$D$368=B397)*(DATA!$E$133:$E$368=D397),0)),"n/a")</f>
        <v>-2.1017944952512399E-2</v>
      </c>
      <c r="R397" s="66"/>
      <c r="S397" s="66"/>
      <c r="T397" s="66"/>
      <c r="U397" s="66"/>
      <c r="V397" s="66"/>
      <c r="W397" s="66"/>
      <c r="X397" s="66"/>
      <c r="Y397" s="66"/>
    </row>
    <row r="398" spans="1:25" x14ac:dyDescent="0.2">
      <c r="A398" s="75" t="s">
        <v>19</v>
      </c>
      <c r="B398" s="66" t="s">
        <v>12</v>
      </c>
      <c r="C398" s="66" t="s">
        <v>0</v>
      </c>
      <c r="D398" s="66" t="s">
        <v>305</v>
      </c>
      <c r="E398" s="76">
        <f t="array" ref="E398">IFERROR(INDEX(DATA!$F$133:$F$368,MATCH(1,(DATA!$D$133:$D$368=B398)*(DATA!$E$133:$E$368=D398),0)),"n/a")</f>
        <v>996807.9</v>
      </c>
      <c r="F398" s="77">
        <f t="array" ref="F398">IFERROR(INDEX(DATA!$G$133:$G$368,MATCH(1,(DATA!$D$133:$D$368=B398)*(DATA!$E$133:$E$368=D398),0)),"n/a")</f>
        <v>2.8666631373608999E-2</v>
      </c>
      <c r="G398" s="76">
        <f t="array" ref="G398">IFERROR(INDEX(DATA!$P$133:$P$368,MATCH(1,(DATA!$D$133:$D$368=B398)*(DATA!$E$133:$E$368=D398),0)),"n/a")</f>
        <v>3363481.73</v>
      </c>
      <c r="H398" s="77">
        <f t="array" ref="H398">IFERROR(INDEX(DATA!$Q$133:$Q$368,MATCH(1,(DATA!$D$133:$D$368=B398)*(DATA!$E$133:$E$368=D398),0)),"n/a")</f>
        <v>3.45444209489165E-2</v>
      </c>
      <c r="I398" s="76">
        <f t="array" ref="I398">IFERROR(INDEX(DATA!$Z$133:$Z$368,MATCH(1,(DATA!$D$133:$D$368=B398)*(DATA!$E$133:$E$368=D398),0)),"n/a")</f>
        <v>6872961.71</v>
      </c>
      <c r="J398" s="77">
        <f t="array" ref="J398">IFERROR(INDEX(DATA!$AA$133:$AA$368,MATCH(1,(DATA!$D$133:$D$368=B398)*(DATA!$E$133:$E$368=D398),0)),"n/a")</f>
        <v>4.5484040374363398E-2</v>
      </c>
      <c r="K398" s="76">
        <f t="array" ref="K398">IFERROR(INDEX(DATA!$AJ$133:$AJ$368,MATCH(1,(DATA!$D$133:$D$368=B398)*(DATA!$E$133:$E$368=D398),0)),"n/a")</f>
        <v>12694325.130000001</v>
      </c>
      <c r="L398" s="77">
        <f t="array" ref="L398">IFERROR(INDEX(DATA!$AK$133:$AK$368,MATCH(1,(DATA!$D$133:$D$368=B398)*(DATA!$E$133:$E$368=D398),0)),"n/a")</f>
        <v>4.92699295487843E-2</v>
      </c>
      <c r="R398" s="66"/>
      <c r="S398" s="66"/>
      <c r="T398" s="66"/>
      <c r="U398" s="66"/>
      <c r="V398" s="66"/>
      <c r="W398" s="66"/>
      <c r="X398" s="66"/>
      <c r="Y398" s="66"/>
    </row>
    <row r="399" spans="1:25" x14ac:dyDescent="0.2">
      <c r="A399" s="75" t="s">
        <v>19</v>
      </c>
      <c r="B399" s="66" t="s">
        <v>12</v>
      </c>
      <c r="C399" s="66" t="s">
        <v>0</v>
      </c>
      <c r="D399" s="66" t="s">
        <v>306</v>
      </c>
      <c r="E399" s="76">
        <f t="array" ref="E399">IFERROR(INDEX(DATA!$F$133:$F$368,MATCH(1,(DATA!$D$133:$D$368=B399)*(DATA!$E$133:$E$368=D399),0)),"n/a")</f>
        <v>678462.3</v>
      </c>
      <c r="F399" s="77">
        <f t="array" ref="F399">IFERROR(INDEX(DATA!$G$133:$G$368,MATCH(1,(DATA!$D$133:$D$368=B399)*(DATA!$E$133:$E$368=D399),0)),"n/a")</f>
        <v>4.7273059679543497E-2</v>
      </c>
      <c r="G399" s="76">
        <f t="array" ref="G399">IFERROR(INDEX(DATA!$P$133:$P$368,MATCH(1,(DATA!$D$133:$D$368=B399)*(DATA!$E$133:$E$368=D399),0)),"n/a")</f>
        <v>2165804.02</v>
      </c>
      <c r="H399" s="77">
        <f t="array" ref="H399">IFERROR(INDEX(DATA!$Q$133:$Q$368,MATCH(1,(DATA!$D$133:$D$368=B399)*(DATA!$E$133:$E$368=D399),0)),"n/a")</f>
        <v>5.7945369909974901E-3</v>
      </c>
      <c r="I399" s="76">
        <f t="array" ref="I399">IFERROR(INDEX(DATA!$Z$133:$Z$368,MATCH(1,(DATA!$D$133:$D$368=B399)*(DATA!$E$133:$E$368=D399),0)),"n/a")</f>
        <v>4537855.8499999996</v>
      </c>
      <c r="J399" s="77">
        <f t="array" ref="J399">IFERROR(INDEX(DATA!$AA$133:$AA$368,MATCH(1,(DATA!$D$133:$D$368=B399)*(DATA!$E$133:$E$368=D399),0)),"n/a")</f>
        <v>-5.40038277889616E-4</v>
      </c>
      <c r="K399" s="76">
        <f t="array" ref="K399">IFERROR(INDEX(DATA!$AJ$133:$AJ$368,MATCH(1,(DATA!$D$133:$D$368=B399)*(DATA!$E$133:$E$368=D399),0)),"n/a")</f>
        <v>8639863.3800000008</v>
      </c>
      <c r="L399" s="77">
        <f t="array" ref="L399">IFERROR(INDEX(DATA!$AK$133:$AK$368,MATCH(1,(DATA!$D$133:$D$368=B399)*(DATA!$E$133:$E$368=D399),0)),"n/a")</f>
        <v>-1.17844689714826E-2</v>
      </c>
      <c r="R399" s="66"/>
      <c r="S399" s="66"/>
      <c r="T399" s="66"/>
      <c r="U399" s="66"/>
      <c r="V399" s="66"/>
      <c r="W399" s="66"/>
      <c r="X399" s="66"/>
      <c r="Y399" s="66"/>
    </row>
    <row r="400" spans="1:25" x14ac:dyDescent="0.2">
      <c r="A400" s="75" t="s">
        <v>19</v>
      </c>
      <c r="B400" s="66" t="s">
        <v>12</v>
      </c>
      <c r="C400" s="66" t="s">
        <v>0</v>
      </c>
      <c r="D400" s="66" t="s">
        <v>307</v>
      </c>
      <c r="E400" s="76">
        <f t="array" ref="E400">IFERROR(INDEX(DATA!$F$133:$F$368,MATCH(1,(DATA!$D$133:$D$368=B400)*(DATA!$E$133:$E$368=D400),0)),"n/a")</f>
        <v>639861.65</v>
      </c>
      <c r="F400" s="77">
        <f t="array" ref="F400">IFERROR(INDEX(DATA!$G$133:$G$368,MATCH(1,(DATA!$D$133:$D$368=B400)*(DATA!$E$133:$E$368=D400),0)),"n/a")</f>
        <v>1.1618022005037601E-3</v>
      </c>
      <c r="G400" s="76">
        <f t="array" ref="G400">IFERROR(INDEX(DATA!$P$133:$P$368,MATCH(1,(DATA!$D$133:$D$368=B400)*(DATA!$E$133:$E$368=D400),0)),"n/a")</f>
        <v>2071789.55</v>
      </c>
      <c r="H400" s="77">
        <f t="array" ref="H400">IFERROR(INDEX(DATA!$Q$133:$Q$368,MATCH(1,(DATA!$D$133:$D$368=B400)*(DATA!$E$133:$E$368=D400),0)),"n/a")</f>
        <v>3.4532566443454199E-3</v>
      </c>
      <c r="I400" s="76">
        <f t="array" ref="I400">IFERROR(INDEX(DATA!$Z$133:$Z$368,MATCH(1,(DATA!$D$133:$D$368=B400)*(DATA!$E$133:$E$368=D400),0)),"n/a")</f>
        <v>4237154.6500000004</v>
      </c>
      <c r="J400" s="77">
        <f t="array" ref="J400">IFERROR(INDEX(DATA!$AA$133:$AA$368,MATCH(1,(DATA!$D$133:$D$368=B400)*(DATA!$E$133:$E$368=D400),0)),"n/a")</f>
        <v>-7.8181172426053398E-3</v>
      </c>
      <c r="K400" s="76">
        <f t="array" ref="K400">IFERROR(INDEX(DATA!$AJ$133:$AJ$368,MATCH(1,(DATA!$D$133:$D$368=B400)*(DATA!$E$133:$E$368=D400),0)),"n/a")</f>
        <v>8150553.2199999997</v>
      </c>
      <c r="L400" s="77">
        <f t="array" ref="L400">IFERROR(INDEX(DATA!$AK$133:$AK$368,MATCH(1,(DATA!$D$133:$D$368=B400)*(DATA!$E$133:$E$368=D400),0)),"n/a")</f>
        <v>-3.4001068957522302E-3</v>
      </c>
      <c r="R400" s="66"/>
      <c r="S400" s="66"/>
      <c r="T400" s="66"/>
      <c r="U400" s="66"/>
      <c r="V400" s="66"/>
      <c r="W400" s="66"/>
      <c r="X400" s="66"/>
      <c r="Y400" s="66"/>
    </row>
    <row r="401" spans="1:25" x14ac:dyDescent="0.2">
      <c r="A401" s="75" t="s">
        <v>19</v>
      </c>
      <c r="B401" s="66" t="s">
        <v>12</v>
      </c>
      <c r="C401" s="66" t="s">
        <v>0</v>
      </c>
      <c r="D401" s="66" t="s">
        <v>308</v>
      </c>
      <c r="E401" s="76">
        <f t="array" ref="E401">IFERROR(INDEX(DATA!$F$133:$F$368,MATCH(1,(DATA!$D$133:$D$368=B401)*(DATA!$E$133:$E$368=D401),0)),"n/a")</f>
        <v>542553</v>
      </c>
      <c r="F401" s="77">
        <f t="array" ref="F401">IFERROR(INDEX(DATA!$G$133:$G$368,MATCH(1,(DATA!$D$133:$D$368=B401)*(DATA!$E$133:$E$368=D401),0)),"n/a")</f>
        <v>4.8574928743972998E-2</v>
      </c>
      <c r="G401" s="76">
        <f t="array" ref="G401">IFERROR(INDEX(DATA!$P$133:$P$368,MATCH(1,(DATA!$D$133:$D$368=B401)*(DATA!$E$133:$E$368=D401),0)),"n/a")</f>
        <v>1793320.35</v>
      </c>
      <c r="H401" s="77">
        <f t="array" ref="H401">IFERROR(INDEX(DATA!$Q$133:$Q$368,MATCH(1,(DATA!$D$133:$D$368=B401)*(DATA!$E$133:$E$368=D401),0)),"n/a")</f>
        <v>3.8430069749247099E-2</v>
      </c>
      <c r="I401" s="76">
        <f t="array" ref="I401">IFERROR(INDEX(DATA!$Z$133:$Z$368,MATCH(1,(DATA!$D$133:$D$368=B401)*(DATA!$E$133:$E$368=D401),0)),"n/a")</f>
        <v>3476918.69</v>
      </c>
      <c r="J401" s="77">
        <f t="array" ref="J401">IFERROR(INDEX(DATA!$AA$133:$AA$368,MATCH(1,(DATA!$D$133:$D$368=B401)*(DATA!$E$133:$E$368=D401),0)),"n/a")</f>
        <v>1.2136696469661101E-2</v>
      </c>
      <c r="K401" s="76">
        <f t="array" ref="K401">IFERROR(INDEX(DATA!$AJ$133:$AJ$368,MATCH(1,(DATA!$D$133:$D$368=B401)*(DATA!$E$133:$E$368=D401),0)),"n/a")</f>
        <v>6622838.7599999998</v>
      </c>
      <c r="L401" s="77">
        <f t="array" ref="L401">IFERROR(INDEX(DATA!$AK$133:$AK$368,MATCH(1,(DATA!$D$133:$D$368=B401)*(DATA!$E$133:$E$368=D401),0)),"n/a")</f>
        <v>-4.4368293490666304E-3</v>
      </c>
      <c r="R401" s="66"/>
      <c r="S401" s="66"/>
      <c r="T401" s="66"/>
      <c r="U401" s="66"/>
      <c r="V401" s="66"/>
      <c r="W401" s="66"/>
      <c r="X401" s="66"/>
      <c r="Y401" s="66"/>
    </row>
    <row r="402" spans="1:25" x14ac:dyDescent="0.2">
      <c r="A402" s="75" t="s">
        <v>19</v>
      </c>
      <c r="B402" s="66" t="s">
        <v>12</v>
      </c>
      <c r="C402" s="66" t="s">
        <v>0</v>
      </c>
      <c r="D402" s="66" t="s">
        <v>309</v>
      </c>
      <c r="E402" s="76">
        <f t="array" ref="E402">IFERROR(INDEX(DATA!$F$133:$F$368,MATCH(1,(DATA!$D$133:$D$368=B402)*(DATA!$E$133:$E$368=D402),0)),"n/a")</f>
        <v>493940.21</v>
      </c>
      <c r="F402" s="77">
        <f t="array" ref="F402">IFERROR(INDEX(DATA!$G$133:$G$368,MATCH(1,(DATA!$D$133:$D$368=B402)*(DATA!$E$133:$E$368=D402),0)),"n/a")</f>
        <v>4.1704873286675798E-2</v>
      </c>
      <c r="G402" s="76">
        <f t="array" ref="G402">IFERROR(INDEX(DATA!$P$133:$P$368,MATCH(1,(DATA!$D$133:$D$368=B402)*(DATA!$E$133:$E$368=D402),0)),"n/a")</f>
        <v>1638455.97</v>
      </c>
      <c r="H402" s="77">
        <f t="array" ref="H402">IFERROR(INDEX(DATA!$Q$133:$Q$368,MATCH(1,(DATA!$D$133:$D$368=B402)*(DATA!$E$133:$E$368=D402),0)),"n/a")</f>
        <v>2.45142169846361E-2</v>
      </c>
      <c r="I402" s="76">
        <f t="array" ref="I402">IFERROR(INDEX(DATA!$Z$133:$Z$368,MATCH(1,(DATA!$D$133:$D$368=B402)*(DATA!$E$133:$E$368=D402),0)),"n/a")</f>
        <v>3214396.41</v>
      </c>
      <c r="J402" s="77">
        <f t="array" ref="J402">IFERROR(INDEX(DATA!$AA$133:$AA$368,MATCH(1,(DATA!$D$133:$D$368=B402)*(DATA!$E$133:$E$368=D402),0)),"n/a")</f>
        <v>2.4381038481842199E-2</v>
      </c>
      <c r="K402" s="76">
        <f t="array" ref="K402">IFERROR(INDEX(DATA!$AJ$133:$AJ$368,MATCH(1,(DATA!$D$133:$D$368=B402)*(DATA!$E$133:$E$368=D402),0)),"n/a")</f>
        <v>6171082.2800000003</v>
      </c>
      <c r="L402" s="77">
        <f t="array" ref="L402">IFERROR(INDEX(DATA!$AK$133:$AK$368,MATCH(1,(DATA!$D$133:$D$368=B402)*(DATA!$E$133:$E$368=D402),0)),"n/a")</f>
        <v>1.35698506162332E-2</v>
      </c>
      <c r="R402" s="66"/>
      <c r="S402" s="66"/>
      <c r="T402" s="66"/>
      <c r="U402" s="66"/>
      <c r="V402" s="66"/>
      <c r="W402" s="66"/>
      <c r="X402" s="66"/>
      <c r="Y402" s="66"/>
    </row>
    <row r="403" spans="1:25" x14ac:dyDescent="0.2">
      <c r="A403" s="75" t="s">
        <v>19</v>
      </c>
      <c r="B403" s="66" t="s">
        <v>12</v>
      </c>
      <c r="C403" s="66" t="s">
        <v>0</v>
      </c>
      <c r="D403" s="66" t="s">
        <v>310</v>
      </c>
      <c r="E403" s="76">
        <f t="array" ref="E403">IFERROR(INDEX(DATA!$F$133:$F$368,MATCH(1,(DATA!$D$133:$D$368=B403)*(DATA!$E$133:$E$368=D403),0)),"n/a")</f>
        <v>388428.66</v>
      </c>
      <c r="F403" s="77">
        <f t="array" ref="F403">IFERROR(INDEX(DATA!$G$133:$G$368,MATCH(1,(DATA!$D$133:$D$368=B403)*(DATA!$E$133:$E$368=D403),0)),"n/a")</f>
        <v>1.9496216528168499E-2</v>
      </c>
      <c r="G403" s="76">
        <f t="array" ref="G403">IFERROR(INDEX(DATA!$P$133:$P$368,MATCH(1,(DATA!$D$133:$D$368=B403)*(DATA!$E$133:$E$368=D403),0)),"n/a")</f>
        <v>1253147.67</v>
      </c>
      <c r="H403" s="77">
        <f t="array" ref="H403">IFERROR(INDEX(DATA!$Q$133:$Q$368,MATCH(1,(DATA!$D$133:$D$368=B403)*(DATA!$E$133:$E$368=D403),0)),"n/a")</f>
        <v>-2.6122907317475499E-3</v>
      </c>
      <c r="I403" s="76">
        <f t="array" ref="I403">IFERROR(INDEX(DATA!$Z$133:$Z$368,MATCH(1,(DATA!$D$133:$D$368=B403)*(DATA!$E$133:$E$368=D403),0)),"n/a")</f>
        <v>2381445.6</v>
      </c>
      <c r="J403" s="77">
        <f t="array" ref="J403">IFERROR(INDEX(DATA!$AA$133:$AA$368,MATCH(1,(DATA!$D$133:$D$368=B403)*(DATA!$E$133:$E$368=D403),0)),"n/a")</f>
        <v>-1.09075774666449E-2</v>
      </c>
      <c r="K403" s="76">
        <f t="array" ref="K403">IFERROR(INDEX(DATA!$AJ$133:$AJ$368,MATCH(1,(DATA!$D$133:$D$368=B403)*(DATA!$E$133:$E$368=D403),0)),"n/a")</f>
        <v>4687912.66</v>
      </c>
      <c r="L403" s="77">
        <f t="array" ref="L403">IFERROR(INDEX(DATA!$AK$133:$AK$368,MATCH(1,(DATA!$D$133:$D$368=B403)*(DATA!$E$133:$E$368=D403),0)),"n/a")</f>
        <v>-8.3575629043800195E-3</v>
      </c>
      <c r="R403" s="66"/>
      <c r="S403" s="66"/>
      <c r="T403" s="66"/>
      <c r="U403" s="66"/>
      <c r="V403" s="66"/>
      <c r="W403" s="66"/>
      <c r="X403" s="66"/>
      <c r="Y403" s="66"/>
    </row>
    <row r="404" spans="1:25" x14ac:dyDescent="0.2">
      <c r="A404" s="75" t="s">
        <v>19</v>
      </c>
      <c r="B404" s="66" t="s">
        <v>12</v>
      </c>
      <c r="C404" s="66" t="s">
        <v>0</v>
      </c>
      <c r="D404" s="66" t="s">
        <v>311</v>
      </c>
      <c r="E404" s="76">
        <f t="array" ref="E404">IFERROR(INDEX(DATA!$F$133:$F$368,MATCH(1,(DATA!$D$133:$D$368=B404)*(DATA!$E$133:$E$368=D404),0)),"n/a")</f>
        <v>762993.57</v>
      </c>
      <c r="F404" s="77">
        <f t="array" ref="F404">IFERROR(INDEX(DATA!$G$133:$G$368,MATCH(1,(DATA!$D$133:$D$368=B404)*(DATA!$E$133:$E$368=D404),0)),"n/a")</f>
        <v>0.139188372954305</v>
      </c>
      <c r="G404" s="76">
        <f t="array" ref="G404">IFERROR(INDEX(DATA!$P$133:$P$368,MATCH(1,(DATA!$D$133:$D$368=B404)*(DATA!$E$133:$E$368=D404),0)),"n/a")</f>
        <v>2497240.87</v>
      </c>
      <c r="H404" s="77">
        <f t="array" ref="H404">IFERROR(INDEX(DATA!$Q$133:$Q$368,MATCH(1,(DATA!$D$133:$D$368=B404)*(DATA!$E$133:$E$368=D404),0)),"n/a")</f>
        <v>0.10443908740204</v>
      </c>
      <c r="I404" s="76">
        <f t="array" ref="I404">IFERROR(INDEX(DATA!$Z$133:$Z$368,MATCH(1,(DATA!$D$133:$D$368=B404)*(DATA!$E$133:$E$368=D404),0)),"n/a")</f>
        <v>5038269.75</v>
      </c>
      <c r="J404" s="77">
        <f t="array" ref="J404">IFERROR(INDEX(DATA!$AA$133:$AA$368,MATCH(1,(DATA!$D$133:$D$368=B404)*(DATA!$E$133:$E$368=D404),0)),"n/a")</f>
        <v>0.102118178726776</v>
      </c>
      <c r="K404" s="76">
        <f t="array" ref="K404">IFERROR(INDEX(DATA!$AJ$133:$AJ$368,MATCH(1,(DATA!$D$133:$D$368=B404)*(DATA!$E$133:$E$368=D404),0)),"n/a")</f>
        <v>9074095.0099999998</v>
      </c>
      <c r="L404" s="77">
        <f t="array" ref="L404">IFERROR(INDEX(DATA!$AK$133:$AK$368,MATCH(1,(DATA!$D$133:$D$368=B404)*(DATA!$E$133:$E$368=D404),0)),"n/a")</f>
        <v>7.0783094466594407E-2</v>
      </c>
      <c r="R404" s="66"/>
      <c r="S404" s="66"/>
      <c r="T404" s="66"/>
      <c r="U404" s="66"/>
      <c r="V404" s="66"/>
      <c r="W404" s="66"/>
      <c r="X404" s="66"/>
      <c r="Y404" s="66"/>
    </row>
    <row r="405" spans="1:25" x14ac:dyDescent="0.2">
      <c r="A405" s="75" t="s">
        <v>19</v>
      </c>
      <c r="B405" s="66" t="s">
        <v>12</v>
      </c>
      <c r="C405" s="66" t="s">
        <v>0</v>
      </c>
      <c r="D405" s="66" t="s">
        <v>312</v>
      </c>
      <c r="E405" s="76">
        <f t="array" ref="E405">IFERROR(INDEX(DATA!$F$133:$F$368,MATCH(1,(DATA!$D$133:$D$368=B405)*(DATA!$E$133:$E$368=D405),0)),"n/a")</f>
        <v>391125.53</v>
      </c>
      <c r="F405" s="77">
        <f t="array" ref="F405">IFERROR(INDEX(DATA!$G$133:$G$368,MATCH(1,(DATA!$D$133:$D$368=B405)*(DATA!$E$133:$E$368=D405),0)),"n/a")</f>
        <v>3.8700804222219803E-2</v>
      </c>
      <c r="G405" s="76">
        <f t="array" ref="G405">IFERROR(INDEX(DATA!$P$133:$P$368,MATCH(1,(DATA!$D$133:$D$368=B405)*(DATA!$E$133:$E$368=D405),0)),"n/a")</f>
        <v>1299060.24</v>
      </c>
      <c r="H405" s="77">
        <f t="array" ref="H405">IFERROR(INDEX(DATA!$Q$133:$Q$368,MATCH(1,(DATA!$D$133:$D$368=B405)*(DATA!$E$133:$E$368=D405),0)),"n/a")</f>
        <v>3.8535490788233602E-2</v>
      </c>
      <c r="I405" s="76">
        <f t="array" ref="I405">IFERROR(INDEX(DATA!$Z$133:$Z$368,MATCH(1,(DATA!$D$133:$D$368=B405)*(DATA!$E$133:$E$368=D405),0)),"n/a")</f>
        <v>2608686.85</v>
      </c>
      <c r="J405" s="77">
        <f t="array" ref="J405">IFERROR(INDEX(DATA!$AA$133:$AA$368,MATCH(1,(DATA!$D$133:$D$368=B405)*(DATA!$E$133:$E$368=D405),0)),"n/a")</f>
        <v>2.9118073595501202E-2</v>
      </c>
      <c r="K405" s="76">
        <f t="array" ref="K405">IFERROR(INDEX(DATA!$AJ$133:$AJ$368,MATCH(1,(DATA!$D$133:$D$368=B405)*(DATA!$E$133:$E$368=D405),0)),"n/a")</f>
        <v>4994253.79</v>
      </c>
      <c r="L405" s="77">
        <f t="array" ref="L405">IFERROR(INDEX(DATA!$AK$133:$AK$368,MATCH(1,(DATA!$D$133:$D$368=B405)*(DATA!$E$133:$E$368=D405),0)),"n/a")</f>
        <v>1.40134059160569E-2</v>
      </c>
      <c r="R405" s="66"/>
      <c r="S405" s="66"/>
      <c r="T405" s="66"/>
      <c r="U405" s="66"/>
      <c r="V405" s="66"/>
      <c r="W405" s="66"/>
      <c r="X405" s="66"/>
      <c r="Y405" s="66"/>
    </row>
    <row r="406" spans="1:25" x14ac:dyDescent="0.2">
      <c r="A406" s="75" t="s">
        <v>19</v>
      </c>
      <c r="B406" s="66" t="s">
        <v>12</v>
      </c>
      <c r="C406" s="66" t="s">
        <v>0</v>
      </c>
      <c r="D406" s="66" t="s">
        <v>313</v>
      </c>
      <c r="E406" s="76">
        <f t="array" ref="E406">IFERROR(INDEX(DATA!$F$133:$F$368,MATCH(1,(DATA!$D$133:$D$368=B406)*(DATA!$E$133:$E$368=D406),0)),"n/a")</f>
        <v>574733.43999999994</v>
      </c>
      <c r="F406" s="77">
        <f t="array" ref="F406">IFERROR(INDEX(DATA!$G$133:$G$368,MATCH(1,(DATA!$D$133:$D$368=B406)*(DATA!$E$133:$E$368=D406),0)),"n/a")</f>
        <v>3.9885982873909598E-2</v>
      </c>
      <c r="G406" s="76">
        <f t="array" ref="G406">IFERROR(INDEX(DATA!$P$133:$P$368,MATCH(1,(DATA!$D$133:$D$368=B406)*(DATA!$E$133:$E$368=D406),0)),"n/a")</f>
        <v>1890338.22</v>
      </c>
      <c r="H406" s="77">
        <f t="array" ref="H406">IFERROR(INDEX(DATA!$Q$133:$Q$368,MATCH(1,(DATA!$D$133:$D$368=B406)*(DATA!$E$133:$E$368=D406),0)),"n/a")</f>
        <v>1.5150662916014201E-2</v>
      </c>
      <c r="I406" s="76">
        <f t="array" ref="I406">IFERROR(INDEX(DATA!$Z$133:$Z$368,MATCH(1,(DATA!$D$133:$D$368=B406)*(DATA!$E$133:$E$368=D406),0)),"n/a")</f>
        <v>3861395.36</v>
      </c>
      <c r="J406" s="77">
        <f t="array" ref="J406">IFERROR(INDEX(DATA!$AA$133:$AA$368,MATCH(1,(DATA!$D$133:$D$368=B406)*(DATA!$E$133:$E$368=D406),0)),"n/a")</f>
        <v>2.31197315108932E-3</v>
      </c>
      <c r="K406" s="76">
        <f t="array" ref="K406">IFERROR(INDEX(DATA!$AJ$133:$AJ$368,MATCH(1,(DATA!$D$133:$D$368=B406)*(DATA!$E$133:$E$368=D406),0)),"n/a")</f>
        <v>7285750.75</v>
      </c>
      <c r="L406" s="77">
        <f t="array" ref="L406">IFERROR(INDEX(DATA!$AK$133:$AK$368,MATCH(1,(DATA!$D$133:$D$368=B406)*(DATA!$E$133:$E$368=D406),0)),"n/a")</f>
        <v>-8.0905953749973794E-3</v>
      </c>
      <c r="R406" s="66"/>
      <c r="S406" s="66"/>
      <c r="T406" s="66"/>
      <c r="U406" s="66"/>
      <c r="V406" s="66"/>
      <c r="W406" s="66"/>
      <c r="X406" s="66"/>
      <c r="Y406" s="66"/>
    </row>
    <row r="407" spans="1:25" x14ac:dyDescent="0.2">
      <c r="A407" s="75" t="s">
        <v>19</v>
      </c>
      <c r="B407" s="66" t="s">
        <v>12</v>
      </c>
      <c r="C407" s="66" t="s">
        <v>0</v>
      </c>
      <c r="D407" s="66" t="s">
        <v>314</v>
      </c>
      <c r="E407" s="76">
        <f t="array" ref="E407">IFERROR(INDEX(DATA!$F$133:$F$368,MATCH(1,(DATA!$D$133:$D$368=B407)*(DATA!$E$133:$E$368=D407),0)),"n/a")</f>
        <v>1563159.35</v>
      </c>
      <c r="F407" s="77">
        <f t="array" ref="F407">IFERROR(INDEX(DATA!$G$133:$G$368,MATCH(1,(DATA!$D$133:$D$368=B407)*(DATA!$E$133:$E$368=D407),0)),"n/a")</f>
        <v>1.1603069249357299E-2</v>
      </c>
      <c r="G407" s="76">
        <f t="array" ref="G407">IFERROR(INDEX(DATA!$P$133:$P$368,MATCH(1,(DATA!$D$133:$D$368=B407)*(DATA!$E$133:$E$368=D407),0)),"n/a")</f>
        <v>5085498.51</v>
      </c>
      <c r="H407" s="77">
        <f t="array" ref="H407">IFERROR(INDEX(DATA!$Q$133:$Q$368,MATCH(1,(DATA!$D$133:$D$368=B407)*(DATA!$E$133:$E$368=D407),0)),"n/a")</f>
        <v>-1.9239860121789999E-2</v>
      </c>
      <c r="I407" s="76">
        <f t="array" ref="I407">IFERROR(INDEX(DATA!$Z$133:$Z$368,MATCH(1,(DATA!$D$133:$D$368=B407)*(DATA!$E$133:$E$368=D407),0)),"n/a")</f>
        <v>10504800.949999999</v>
      </c>
      <c r="J407" s="77">
        <f t="array" ref="J407">IFERROR(INDEX(DATA!$AA$133:$AA$368,MATCH(1,(DATA!$D$133:$D$368=B407)*(DATA!$E$133:$E$368=D407),0)),"n/a")</f>
        <v>7.4800650275727298E-3</v>
      </c>
      <c r="K407" s="76">
        <f t="array" ref="K407">IFERROR(INDEX(DATA!$AJ$133:$AJ$368,MATCH(1,(DATA!$D$133:$D$368=B407)*(DATA!$E$133:$E$368=D407),0)),"n/a")</f>
        <v>19860722.52</v>
      </c>
      <c r="L407" s="77">
        <f t="array" ref="L407">IFERROR(INDEX(DATA!$AK$133:$AK$368,MATCH(1,(DATA!$D$133:$D$368=B407)*(DATA!$E$133:$E$368=D407),0)),"n/a")</f>
        <v>2.6970591510366099E-2</v>
      </c>
      <c r="R407" s="66"/>
      <c r="S407" s="66"/>
      <c r="T407" s="66"/>
      <c r="U407" s="66"/>
      <c r="V407" s="66"/>
      <c r="W407" s="66"/>
      <c r="X407" s="66"/>
      <c r="Y407" s="66"/>
    </row>
    <row r="408" spans="1:25" x14ac:dyDescent="0.2">
      <c r="A408" s="75" t="s">
        <v>19</v>
      </c>
      <c r="B408" s="66" t="s">
        <v>12</v>
      </c>
      <c r="C408" s="66" t="s">
        <v>0</v>
      </c>
      <c r="D408" s="66" t="s">
        <v>315</v>
      </c>
      <c r="E408" s="76">
        <f t="array" ref="E408">IFERROR(INDEX(DATA!$F$133:$F$368,MATCH(1,(DATA!$D$133:$D$368=B408)*(DATA!$E$133:$E$368=D408),0)),"n/a")</f>
        <v>855223.79</v>
      </c>
      <c r="F408" s="77">
        <f t="array" ref="F408">IFERROR(INDEX(DATA!$G$133:$G$368,MATCH(1,(DATA!$D$133:$D$368=B408)*(DATA!$E$133:$E$368=D408),0)),"n/a")</f>
        <v>6.06738692358886E-3</v>
      </c>
      <c r="G408" s="76">
        <f t="array" ref="G408">IFERROR(INDEX(DATA!$P$133:$P$368,MATCH(1,(DATA!$D$133:$D$368=B408)*(DATA!$E$133:$E$368=D408),0)),"n/a")</f>
        <v>2782542.55</v>
      </c>
      <c r="H408" s="77">
        <f t="array" ref="H408">IFERROR(INDEX(DATA!$Q$133:$Q$368,MATCH(1,(DATA!$D$133:$D$368=B408)*(DATA!$E$133:$E$368=D408),0)),"n/a")</f>
        <v>-1.5658453613844801E-2</v>
      </c>
      <c r="I408" s="76">
        <f t="array" ref="I408">IFERROR(INDEX(DATA!$Z$133:$Z$368,MATCH(1,(DATA!$D$133:$D$368=B408)*(DATA!$E$133:$E$368=D408),0)),"n/a")</f>
        <v>5609305.3399999999</v>
      </c>
      <c r="J408" s="77">
        <f t="array" ref="J408">IFERROR(INDEX(DATA!$AA$133:$AA$368,MATCH(1,(DATA!$D$133:$D$368=B408)*(DATA!$E$133:$E$368=D408),0)),"n/a")</f>
        <v>-3.3061904502889899E-2</v>
      </c>
      <c r="K408" s="76">
        <f t="array" ref="K408">IFERROR(INDEX(DATA!$AJ$133:$AJ$368,MATCH(1,(DATA!$D$133:$D$368=B408)*(DATA!$E$133:$E$368=D408),0)),"n/a")</f>
        <v>10770160.800000001</v>
      </c>
      <c r="L408" s="77">
        <f t="array" ref="L408">IFERROR(INDEX(DATA!$AK$133:$AK$368,MATCH(1,(DATA!$D$133:$D$368=B408)*(DATA!$E$133:$E$368=D408),0)),"n/a")</f>
        <v>-4.5111779190901501E-2</v>
      </c>
      <c r="R408" s="66"/>
      <c r="S408" s="66"/>
      <c r="T408" s="66"/>
      <c r="U408" s="66"/>
      <c r="V408" s="66"/>
      <c r="W408" s="66"/>
      <c r="X408" s="66"/>
      <c r="Y408" s="66"/>
    </row>
    <row r="409" spans="1:25" x14ac:dyDescent="0.2">
      <c r="A409" s="75" t="s">
        <v>19</v>
      </c>
      <c r="B409" s="66" t="s">
        <v>12</v>
      </c>
      <c r="C409" s="66" t="s">
        <v>0</v>
      </c>
      <c r="D409" s="66" t="s">
        <v>316</v>
      </c>
      <c r="E409" s="76">
        <f t="array" ref="E409">IFERROR(INDEX(DATA!$F$133:$F$368,MATCH(1,(DATA!$D$133:$D$368=B409)*(DATA!$E$133:$E$368=D409),0)),"n/a")</f>
        <v>786703.28</v>
      </c>
      <c r="F409" s="77">
        <f t="array" ref="F409">IFERROR(INDEX(DATA!$G$133:$G$368,MATCH(1,(DATA!$D$133:$D$368=B409)*(DATA!$E$133:$E$368=D409),0)),"n/a")</f>
        <v>2.15140002527343E-3</v>
      </c>
      <c r="G409" s="76">
        <f t="array" ref="G409">IFERROR(INDEX(DATA!$P$133:$P$368,MATCH(1,(DATA!$D$133:$D$368=B409)*(DATA!$E$133:$E$368=D409),0)),"n/a")</f>
        <v>2589278.98</v>
      </c>
      <c r="H409" s="77">
        <f t="array" ref="H409">IFERROR(INDEX(DATA!$Q$133:$Q$368,MATCH(1,(DATA!$D$133:$D$368=B409)*(DATA!$E$133:$E$368=D409),0)),"n/a")</f>
        <v>-2.2629236678776898E-3</v>
      </c>
      <c r="I409" s="76">
        <f t="array" ref="I409">IFERROR(INDEX(DATA!$Z$133:$Z$368,MATCH(1,(DATA!$D$133:$D$368=B409)*(DATA!$E$133:$E$368=D409),0)),"n/a")</f>
        <v>4952598.6900000004</v>
      </c>
      <c r="J409" s="77">
        <f t="array" ref="J409">IFERROR(INDEX(DATA!$AA$133:$AA$368,MATCH(1,(DATA!$D$133:$D$368=B409)*(DATA!$E$133:$E$368=D409),0)),"n/a")</f>
        <v>3.0142300955028202E-3</v>
      </c>
      <c r="K409" s="76">
        <f t="array" ref="K409">IFERROR(INDEX(DATA!$AJ$133:$AJ$368,MATCH(1,(DATA!$D$133:$D$368=B409)*(DATA!$E$133:$E$368=D409),0)),"n/a")</f>
        <v>9545670.0399999991</v>
      </c>
      <c r="L409" s="77">
        <f t="array" ref="L409">IFERROR(INDEX(DATA!$AK$133:$AK$368,MATCH(1,(DATA!$D$133:$D$368=B409)*(DATA!$E$133:$E$368=D409),0)),"n/a")</f>
        <v>-2.2816108161011301E-3</v>
      </c>
      <c r="R409" s="66"/>
      <c r="S409" s="66"/>
      <c r="T409" s="66"/>
      <c r="U409" s="66"/>
      <c r="V409" s="66"/>
      <c r="W409" s="66"/>
      <c r="X409" s="66"/>
      <c r="Y409" s="66"/>
    </row>
    <row r="410" spans="1:25" x14ac:dyDescent="0.2">
      <c r="A410" s="75" t="s">
        <v>19</v>
      </c>
      <c r="B410" s="66" t="s">
        <v>12</v>
      </c>
      <c r="C410" s="66" t="s">
        <v>0</v>
      </c>
      <c r="D410" s="66" t="s">
        <v>317</v>
      </c>
      <c r="E410" s="76">
        <f t="array" ref="E410">IFERROR(INDEX(DATA!$F$133:$F$368,MATCH(1,(DATA!$D$133:$D$368=B410)*(DATA!$E$133:$E$368=D410),0)),"n/a")</f>
        <v>484882.59</v>
      </c>
      <c r="F410" s="77">
        <f t="array" ref="F410">IFERROR(INDEX(DATA!$G$133:$G$368,MATCH(1,(DATA!$D$133:$D$368=B410)*(DATA!$E$133:$E$368=D410),0)),"n/a")</f>
        <v>-7.7398521276831195E-2</v>
      </c>
      <c r="G410" s="76">
        <f t="array" ref="G410">IFERROR(INDEX(DATA!$P$133:$P$368,MATCH(1,(DATA!$D$133:$D$368=B410)*(DATA!$E$133:$E$368=D410),0)),"n/a")</f>
        <v>1662310.27</v>
      </c>
      <c r="H410" s="77">
        <f t="array" ref="H410">IFERROR(INDEX(DATA!$Q$133:$Q$368,MATCH(1,(DATA!$D$133:$D$368=B410)*(DATA!$E$133:$E$368=D410),0)),"n/a")</f>
        <v>-4.9914583430698399E-2</v>
      </c>
      <c r="I410" s="76">
        <f t="array" ref="I410">IFERROR(INDEX(DATA!$Z$133:$Z$368,MATCH(1,(DATA!$D$133:$D$368=B410)*(DATA!$E$133:$E$368=D410),0)),"n/a")</f>
        <v>3538204.63</v>
      </c>
      <c r="J410" s="77">
        <f t="array" ref="J410">IFERROR(INDEX(DATA!$AA$133:$AA$368,MATCH(1,(DATA!$D$133:$D$368=B410)*(DATA!$E$133:$E$368=D410),0)),"n/a")</f>
        <v>-5.9587947113043504E-3</v>
      </c>
      <c r="K410" s="76">
        <f t="array" ref="K410">IFERROR(INDEX(DATA!$AJ$133:$AJ$368,MATCH(1,(DATA!$D$133:$D$368=B410)*(DATA!$E$133:$E$368=D410),0)),"n/a")</f>
        <v>6758922.3899999997</v>
      </c>
      <c r="L410" s="77">
        <f t="array" ref="L410">IFERROR(INDEX(DATA!$AK$133:$AK$368,MATCH(1,(DATA!$D$133:$D$368=B410)*(DATA!$E$133:$E$368=D410),0)),"n/a")</f>
        <v>-5.4619099498881302E-4</v>
      </c>
      <c r="R410" s="66"/>
      <c r="S410" s="66"/>
      <c r="T410" s="66"/>
      <c r="U410" s="66"/>
      <c r="V410" s="66"/>
      <c r="W410" s="66"/>
      <c r="X410" s="66"/>
      <c r="Y410" s="66"/>
    </row>
    <row r="411" spans="1:25" x14ac:dyDescent="0.2">
      <c r="A411" s="75" t="s">
        <v>19</v>
      </c>
      <c r="B411" s="66" t="s">
        <v>12</v>
      </c>
      <c r="C411" s="66" t="s">
        <v>0</v>
      </c>
      <c r="D411" s="66" t="s">
        <v>318</v>
      </c>
      <c r="E411" s="76">
        <f t="array" ref="E411">IFERROR(INDEX(DATA!$F$133:$F$368,MATCH(1,(DATA!$D$133:$D$368=B411)*(DATA!$E$133:$E$368=D411),0)),"n/a")</f>
        <v>802289.4</v>
      </c>
      <c r="F411" s="77">
        <f t="array" ref="F411">IFERROR(INDEX(DATA!$G$133:$G$368,MATCH(1,(DATA!$D$133:$D$368=B411)*(DATA!$E$133:$E$368=D411),0)),"n/a")</f>
        <v>-5.8625723005354603E-2</v>
      </c>
      <c r="G411" s="76">
        <f t="array" ref="G411">IFERROR(INDEX(DATA!$P$133:$P$368,MATCH(1,(DATA!$D$133:$D$368=B411)*(DATA!$E$133:$E$368=D411),0)),"n/a")</f>
        <v>2742128.26</v>
      </c>
      <c r="H411" s="77">
        <f t="array" ref="H411">IFERROR(INDEX(DATA!$Q$133:$Q$368,MATCH(1,(DATA!$D$133:$D$368=B411)*(DATA!$E$133:$E$368=D411),0)),"n/a")</f>
        <v>-4.6016823475274402E-2</v>
      </c>
      <c r="I411" s="76">
        <f t="array" ref="I411">IFERROR(INDEX(DATA!$Z$133:$Z$368,MATCH(1,(DATA!$D$133:$D$368=B411)*(DATA!$E$133:$E$368=D411),0)),"n/a")</f>
        <v>5607348.9199999999</v>
      </c>
      <c r="J411" s="77">
        <f t="array" ref="J411">IFERROR(INDEX(DATA!$AA$133:$AA$368,MATCH(1,(DATA!$D$133:$D$368=B411)*(DATA!$E$133:$E$368=D411),0)),"n/a")</f>
        <v>3.3196326070342301E-3</v>
      </c>
      <c r="K411" s="76">
        <f t="array" ref="K411">IFERROR(INDEX(DATA!$AJ$133:$AJ$368,MATCH(1,(DATA!$D$133:$D$368=B411)*(DATA!$E$133:$E$368=D411),0)),"n/a")</f>
        <v>10323686.460000001</v>
      </c>
      <c r="L411" s="77">
        <f t="array" ref="L411">IFERROR(INDEX(DATA!$AK$133:$AK$368,MATCH(1,(DATA!$D$133:$D$368=B411)*(DATA!$E$133:$E$368=D411),0)),"n/a")</f>
        <v>-4.4597440343714604E-3</v>
      </c>
      <c r="R411" s="66"/>
      <c r="S411" s="66"/>
      <c r="T411" s="66"/>
      <c r="U411" s="66"/>
      <c r="V411" s="66"/>
      <c r="W411" s="66"/>
      <c r="X411" s="66"/>
      <c r="Y411" s="66"/>
    </row>
    <row r="412" spans="1:25" x14ac:dyDescent="0.2">
      <c r="A412" s="75" t="s">
        <v>19</v>
      </c>
      <c r="B412" s="66" t="s">
        <v>12</v>
      </c>
      <c r="C412" s="66" t="s">
        <v>0</v>
      </c>
      <c r="D412" s="66" t="s">
        <v>344</v>
      </c>
      <c r="E412" s="76">
        <f t="array" ref="E412">IFERROR(INDEX(DATA!$F$133:$F$368,MATCH(1,(DATA!$D$133:$D$368=B412)*(DATA!$E$133:$E$368=D412),0)),"n/a")</f>
        <v>328791.62</v>
      </c>
      <c r="F412" s="77">
        <f t="array" ref="F412">IFERROR(INDEX(DATA!$G$133:$G$368,MATCH(1,(DATA!$D$133:$D$368=B412)*(DATA!$E$133:$E$368=D412),0)),"n/a")</f>
        <v>-6.8723586715105896E-3</v>
      </c>
      <c r="G412" s="76">
        <f t="array" ref="G412">IFERROR(INDEX(DATA!$P$133:$P$368,MATCH(1,(DATA!$D$133:$D$368=B412)*(DATA!$E$133:$E$368=D412),0)),"n/a")</f>
        <v>1030414.07</v>
      </c>
      <c r="H412" s="77">
        <f t="array" ref="H412">IFERROR(INDEX(DATA!$Q$133:$Q$368,MATCH(1,(DATA!$D$133:$D$368=B412)*(DATA!$E$133:$E$368=D412),0)),"n/a")</f>
        <v>-6.1334656945139197E-2</v>
      </c>
      <c r="I412" s="76">
        <f t="array" ref="I412">IFERROR(INDEX(DATA!$Z$133:$Z$368,MATCH(1,(DATA!$D$133:$D$368=B412)*(DATA!$E$133:$E$368=D412),0)),"n/a")</f>
        <v>2043881.92</v>
      </c>
      <c r="J412" s="77">
        <f t="array" ref="J412">IFERROR(INDEX(DATA!$AA$133:$AA$368,MATCH(1,(DATA!$D$133:$D$368=B412)*(DATA!$E$133:$E$368=D412),0)),"n/a")</f>
        <v>-6.0139855406394799E-2</v>
      </c>
      <c r="K412" s="76">
        <f t="array" ref="K412">IFERROR(INDEX(DATA!$AJ$133:$AJ$368,MATCH(1,(DATA!$D$133:$D$368=B412)*(DATA!$E$133:$E$368=D412),0)),"n/a")</f>
        <v>4080952.88</v>
      </c>
      <c r="L412" s="77">
        <f t="array" ref="L412">IFERROR(INDEX(DATA!$AK$133:$AK$368,MATCH(1,(DATA!$D$133:$D$368=B412)*(DATA!$E$133:$E$368=D412),0)),"n/a")</f>
        <v>-5.8125835301261898E-2</v>
      </c>
      <c r="R412" s="66"/>
      <c r="S412" s="66"/>
      <c r="T412" s="66"/>
      <c r="U412" s="66"/>
      <c r="V412" s="66"/>
      <c r="W412" s="66"/>
      <c r="X412" s="66"/>
      <c r="Y412" s="66"/>
    </row>
    <row r="413" spans="1:25" x14ac:dyDescent="0.2">
      <c r="A413" s="75" t="s">
        <v>19</v>
      </c>
      <c r="B413" s="66" t="s">
        <v>12</v>
      </c>
      <c r="C413" s="66" t="s">
        <v>0</v>
      </c>
      <c r="D413" s="66" t="s">
        <v>345</v>
      </c>
      <c r="E413" s="76">
        <f t="array" ref="E413">IFERROR(INDEX(DATA!$F$133:$F$368,MATCH(1,(DATA!$D$133:$D$368=B413)*(DATA!$E$133:$E$368=D413),0)),"n/a")</f>
        <v>712929.83</v>
      </c>
      <c r="F413" s="77">
        <f t="array" ref="F413">IFERROR(INDEX(DATA!$G$133:$G$368,MATCH(1,(DATA!$D$133:$D$368=B413)*(DATA!$E$133:$E$368=D413),0)),"n/a")</f>
        <v>1.88581056696133E-3</v>
      </c>
      <c r="G413" s="76">
        <f t="array" ref="G413">IFERROR(INDEX(DATA!$P$133:$P$368,MATCH(1,(DATA!$D$133:$D$368=B413)*(DATA!$E$133:$E$368=D413),0)),"n/a")</f>
        <v>2330174.7400000002</v>
      </c>
      <c r="H413" s="77">
        <f t="array" ref="H413">IFERROR(INDEX(DATA!$Q$133:$Q$368,MATCH(1,(DATA!$D$133:$D$368=B413)*(DATA!$E$133:$E$368=D413),0)),"n/a")</f>
        <v>4.2228887856347302E-3</v>
      </c>
      <c r="I413" s="76">
        <f t="array" ref="I413">IFERROR(INDEX(DATA!$Z$133:$Z$368,MATCH(1,(DATA!$D$133:$D$368=B413)*(DATA!$E$133:$E$368=D413),0)),"n/a")</f>
        <v>4609029.88</v>
      </c>
      <c r="J413" s="77">
        <f t="array" ref="J413">IFERROR(INDEX(DATA!$AA$133:$AA$368,MATCH(1,(DATA!$D$133:$D$368=B413)*(DATA!$E$133:$E$368=D413),0)),"n/a")</f>
        <v>8.4118321200887401E-4</v>
      </c>
      <c r="K413" s="76">
        <f t="array" ref="K413">IFERROR(INDEX(DATA!$AJ$133:$AJ$368,MATCH(1,(DATA!$D$133:$D$368=B413)*(DATA!$E$133:$E$368=D413),0)),"n/a")</f>
        <v>8904996.6500000004</v>
      </c>
      <c r="L413" s="77">
        <f t="array" ref="L413">IFERROR(INDEX(DATA!$AK$133:$AK$368,MATCH(1,(DATA!$D$133:$D$368=B413)*(DATA!$E$133:$E$368=D413),0)),"n/a")</f>
        <v>6.6866094166358296E-3</v>
      </c>
      <c r="R413" s="66"/>
      <c r="S413" s="66"/>
      <c r="T413" s="66"/>
      <c r="U413" s="66"/>
      <c r="V413" s="66"/>
      <c r="W413" s="66"/>
      <c r="X413" s="66"/>
      <c r="Y413" s="66"/>
    </row>
    <row r="414" spans="1:25" x14ac:dyDescent="0.2">
      <c r="A414" s="75"/>
      <c r="E414" s="80"/>
      <c r="F414" s="77"/>
      <c r="G414" s="81"/>
      <c r="H414" s="77"/>
      <c r="I414" s="81"/>
      <c r="J414" s="82"/>
      <c r="K414" s="81"/>
      <c r="L414" s="77"/>
      <c r="R414" s="66"/>
      <c r="S414" s="66"/>
      <c r="T414" s="66"/>
      <c r="U414" s="66"/>
      <c r="V414" s="66"/>
      <c r="W414" s="66"/>
      <c r="X414" s="66"/>
      <c r="Y414" s="66"/>
    </row>
    <row r="415" spans="1:25" x14ac:dyDescent="0.2">
      <c r="A415" s="75" t="s">
        <v>19</v>
      </c>
      <c r="B415" s="66" t="s">
        <v>12</v>
      </c>
      <c r="C415" s="66" t="s">
        <v>9</v>
      </c>
      <c r="D415" s="66" t="s">
        <v>271</v>
      </c>
      <c r="E415" s="86">
        <f t="array" ref="E415">IFERROR(INDEX(DATA!$H$133:$H$368,MATCH(1,(DATA!$D$133:$D$368=B415)*(DATA!$E$133:$E$368=D415),0)),"n/a")</f>
        <v>102576.7</v>
      </c>
      <c r="F415" s="77">
        <f t="array" ref="F415">IFERROR(INDEX(DATA!$I$133:$I$368,MATCH(1,(DATA!$D$133:$D$368=B415)*(DATA!$E$133:$E$368=D415),0)),"n/a")</f>
        <v>0.18899027739092</v>
      </c>
      <c r="G415" s="86">
        <f t="array" ref="G415">IFERROR(INDEX(DATA!$R$133:$R$368,MATCH(1,(DATA!$D$133:$D$368=B415)*(DATA!$E$133:$E$368=D415),0)),"n/a")</f>
        <v>307642.77</v>
      </c>
      <c r="H415" s="77">
        <f t="array" ref="H415">IFERROR(INDEX(DATA!$S$133:$S$368,MATCH(1,(DATA!$D$133:$D$368=B415)*(DATA!$E$133:$E$368=D415),0)),"n/a")</f>
        <v>4.6259247062659901E-2</v>
      </c>
      <c r="I415" s="86">
        <f t="array" ref="I415">IFERROR(INDEX(DATA!$AB$133:$AB$368,MATCH(1,(DATA!$D$133:$D$368=B415)*(DATA!$E$133:$E$368=D415),0)),"n/a")</f>
        <v>636974.22</v>
      </c>
      <c r="J415" s="77">
        <f t="array" ref="J415">IFERROR(INDEX(DATA!$AC$133:$AC$368,MATCH(1,(DATA!$D$133:$D$368=B415)*(DATA!$E$133:$E$368=D415),0)),"n/a")</f>
        <v>5.21248190317493E-2</v>
      </c>
      <c r="K415" s="86">
        <f t="array" ref="K415">IFERROR(INDEX(DATA!$AL$133:$AL$368,MATCH(1,(DATA!$D$133:$D$368=B415)*(DATA!$E$133:$E$368=D415),0)),"n/a")</f>
        <v>1170651.3899999999</v>
      </c>
      <c r="L415" s="77">
        <f t="array" ref="L415">IFERROR(INDEX(DATA!$AM$133:$AM$368,MATCH(1,(DATA!$D$133:$D$368=B415)*(DATA!$E$133:$E$368=D415),0)),"n/a")</f>
        <v>5.7165364686714397E-2</v>
      </c>
      <c r="R415" s="66"/>
      <c r="S415" s="66"/>
      <c r="T415" s="66"/>
      <c r="U415" s="66"/>
      <c r="V415" s="66"/>
      <c r="W415" s="66"/>
      <c r="X415" s="66"/>
      <c r="Y415" s="66"/>
    </row>
    <row r="416" spans="1:25" x14ac:dyDescent="0.2">
      <c r="A416" s="75" t="s">
        <v>19</v>
      </c>
      <c r="B416" s="66" t="s">
        <v>12</v>
      </c>
      <c r="C416" s="66" t="s">
        <v>9</v>
      </c>
      <c r="D416" s="66" t="s">
        <v>272</v>
      </c>
      <c r="E416" s="86">
        <f t="array" ref="E416">IFERROR(INDEX(DATA!$H$133:$H$368,MATCH(1,(DATA!$D$133:$D$368=B416)*(DATA!$E$133:$E$368=D416),0)),"n/a")</f>
        <v>205491.44</v>
      </c>
      <c r="F416" s="77">
        <f t="array" ref="F416">IFERROR(INDEX(DATA!$I$133:$I$368,MATCH(1,(DATA!$D$133:$D$368=B416)*(DATA!$E$133:$E$368=D416),0)),"n/a")</f>
        <v>-2.89044111031047E-2</v>
      </c>
      <c r="G416" s="86">
        <f t="array" ref="G416">IFERROR(INDEX(DATA!$R$133:$R$368,MATCH(1,(DATA!$D$133:$D$368=B416)*(DATA!$E$133:$E$368=D416),0)),"n/a")</f>
        <v>675461.69</v>
      </c>
      <c r="H416" s="77">
        <f t="array" ref="H416">IFERROR(INDEX(DATA!$S$133:$S$368,MATCH(1,(DATA!$D$133:$D$368=B416)*(DATA!$E$133:$E$368=D416),0)),"n/a")</f>
        <v>-3.1795142434954203E-2</v>
      </c>
      <c r="I416" s="86">
        <f t="array" ref="I416">IFERROR(INDEX(DATA!$AB$133:$AB$368,MATCH(1,(DATA!$D$133:$D$368=B416)*(DATA!$E$133:$E$368=D416),0)),"n/a")</f>
        <v>1354684.9</v>
      </c>
      <c r="J416" s="77">
        <f t="array" ref="J416">IFERROR(INDEX(DATA!$AC$133:$AC$368,MATCH(1,(DATA!$D$133:$D$368=B416)*(DATA!$E$133:$E$368=D416),0)),"n/a")</f>
        <v>-2.1972219802855499E-2</v>
      </c>
      <c r="K416" s="86">
        <f t="array" ref="K416">IFERROR(INDEX(DATA!$AL$133:$AL$368,MATCH(1,(DATA!$D$133:$D$368=B416)*(DATA!$E$133:$E$368=D416),0)),"n/a")</f>
        <v>2638644.7799999998</v>
      </c>
      <c r="L416" s="77">
        <f t="array" ref="L416">IFERROR(INDEX(DATA!$AM$133:$AM$368,MATCH(1,(DATA!$D$133:$D$368=B416)*(DATA!$E$133:$E$368=D416),0)),"n/a")</f>
        <v>-9.3426830684487198E-3</v>
      </c>
      <c r="R416" s="66"/>
      <c r="S416" s="66"/>
      <c r="T416" s="66"/>
      <c r="U416" s="66"/>
      <c r="V416" s="66"/>
      <c r="W416" s="66"/>
      <c r="X416" s="66"/>
      <c r="Y416" s="66"/>
    </row>
    <row r="417" spans="1:25" x14ac:dyDescent="0.2">
      <c r="A417" s="75" t="s">
        <v>19</v>
      </c>
      <c r="B417" s="66" t="s">
        <v>12</v>
      </c>
      <c r="C417" s="66" t="s">
        <v>9</v>
      </c>
      <c r="D417" s="66" t="s">
        <v>273</v>
      </c>
      <c r="E417" s="86">
        <f t="array" ref="E417">IFERROR(INDEX(DATA!$H$133:$H$368,MATCH(1,(DATA!$D$133:$D$368=B417)*(DATA!$E$133:$E$368=D417),0)),"n/a")</f>
        <v>353152.05</v>
      </c>
      <c r="F417" s="77">
        <f t="array" ref="F417">IFERROR(INDEX(DATA!$I$133:$I$368,MATCH(1,(DATA!$D$133:$D$368=B417)*(DATA!$E$133:$E$368=D417),0)),"n/a")</f>
        <v>-7.6615836426275494E-2</v>
      </c>
      <c r="G417" s="86">
        <f t="array" ref="G417">IFERROR(INDEX(DATA!$R$133:$R$368,MATCH(1,(DATA!$D$133:$D$368=B417)*(DATA!$E$133:$E$368=D417),0)),"n/a")</f>
        <v>1210150.95</v>
      </c>
      <c r="H417" s="77">
        <f t="array" ref="H417">IFERROR(INDEX(DATA!$S$133:$S$368,MATCH(1,(DATA!$D$133:$D$368=B417)*(DATA!$E$133:$E$368=D417),0)),"n/a")</f>
        <v>-3.04052853851157E-2</v>
      </c>
      <c r="I417" s="86">
        <f t="array" ref="I417">IFERROR(INDEX(DATA!$AB$133:$AB$368,MATCH(1,(DATA!$D$133:$D$368=B417)*(DATA!$E$133:$E$368=D417),0)),"n/a")</f>
        <v>2455152.06</v>
      </c>
      <c r="J417" s="77">
        <f t="array" ref="J417">IFERROR(INDEX(DATA!$AC$133:$AC$368,MATCH(1,(DATA!$D$133:$D$368=B417)*(DATA!$E$133:$E$368=D417),0)),"n/a")</f>
        <v>-1.5026688716399301E-2</v>
      </c>
      <c r="K417" s="86">
        <f t="array" ref="K417">IFERROR(INDEX(DATA!$AL$133:$AL$368,MATCH(1,(DATA!$D$133:$D$368=B417)*(DATA!$E$133:$E$368=D417),0)),"n/a")</f>
        <v>4605921.42</v>
      </c>
      <c r="L417" s="77">
        <f t="array" ref="L417">IFERROR(INDEX(DATA!$AM$133:$AM$368,MATCH(1,(DATA!$D$133:$D$368=B417)*(DATA!$E$133:$E$368=D417),0)),"n/a")</f>
        <v>-9.40350625266528E-3</v>
      </c>
      <c r="R417" s="66"/>
      <c r="S417" s="66"/>
      <c r="T417" s="66"/>
      <c r="U417" s="66"/>
      <c r="V417" s="66"/>
      <c r="W417" s="66"/>
      <c r="X417" s="66"/>
      <c r="Y417" s="66"/>
    </row>
    <row r="418" spans="1:25" x14ac:dyDescent="0.2">
      <c r="A418" s="75" t="s">
        <v>19</v>
      </c>
      <c r="B418" s="66" t="s">
        <v>12</v>
      </c>
      <c r="C418" s="66" t="s">
        <v>9</v>
      </c>
      <c r="D418" s="66" t="s">
        <v>274</v>
      </c>
      <c r="E418" s="86">
        <f t="array" ref="E418">IFERROR(INDEX(DATA!$H$133:$H$368,MATCH(1,(DATA!$D$133:$D$368=B418)*(DATA!$E$133:$E$368=D418),0)),"n/a")</f>
        <v>134553.25</v>
      </c>
      <c r="F418" s="77">
        <f t="array" ref="F418">IFERROR(INDEX(DATA!$I$133:$I$368,MATCH(1,(DATA!$D$133:$D$368=B418)*(DATA!$E$133:$E$368=D418),0)),"n/a")</f>
        <v>-2.7180027501473299E-2</v>
      </c>
      <c r="G418" s="86">
        <f t="array" ref="G418">IFERROR(INDEX(DATA!$R$133:$R$368,MATCH(1,(DATA!$D$133:$D$368=B418)*(DATA!$E$133:$E$368=D418),0)),"n/a")</f>
        <v>431850.15</v>
      </c>
      <c r="H418" s="77">
        <f t="array" ref="H418">IFERROR(INDEX(DATA!$S$133:$S$368,MATCH(1,(DATA!$D$133:$D$368=B418)*(DATA!$E$133:$E$368=D418),0)),"n/a")</f>
        <v>-3.7224003752918802E-2</v>
      </c>
      <c r="I418" s="86">
        <f t="array" ref="I418">IFERROR(INDEX(DATA!$AB$133:$AB$368,MATCH(1,(DATA!$D$133:$D$368=B418)*(DATA!$E$133:$E$368=D418),0)),"n/a")</f>
        <v>828317.83</v>
      </c>
      <c r="J418" s="77">
        <f t="array" ref="J418">IFERROR(INDEX(DATA!$AC$133:$AC$368,MATCH(1,(DATA!$D$133:$D$368=B418)*(DATA!$E$133:$E$368=D418),0)),"n/a")</f>
        <v>-2.4488922929170601E-2</v>
      </c>
      <c r="K418" s="86">
        <f t="array" ref="K418">IFERROR(INDEX(DATA!$AL$133:$AL$368,MATCH(1,(DATA!$D$133:$D$368=B418)*(DATA!$E$133:$E$368=D418),0)),"n/a")</f>
        <v>1624394.36</v>
      </c>
      <c r="L418" s="77">
        <f t="array" ref="L418">IFERROR(INDEX(DATA!$AM$133:$AM$368,MATCH(1,(DATA!$D$133:$D$368=B418)*(DATA!$E$133:$E$368=D418),0)),"n/a")</f>
        <v>-1.8520327128480001E-2</v>
      </c>
      <c r="R418" s="66"/>
      <c r="S418" s="66"/>
      <c r="T418" s="66"/>
      <c r="U418" s="66"/>
      <c r="V418" s="66"/>
      <c r="W418" s="66"/>
      <c r="X418" s="66"/>
      <c r="Y418" s="66"/>
    </row>
    <row r="419" spans="1:25" x14ac:dyDescent="0.2">
      <c r="A419" s="75" t="s">
        <v>19</v>
      </c>
      <c r="B419" s="66" t="s">
        <v>12</v>
      </c>
      <c r="C419" s="66" t="s">
        <v>9</v>
      </c>
      <c r="D419" s="66" t="s">
        <v>275</v>
      </c>
      <c r="E419" s="86">
        <f t="array" ref="E419">IFERROR(INDEX(DATA!$H$133:$H$368,MATCH(1,(DATA!$D$133:$D$368=B419)*(DATA!$E$133:$E$368=D419),0)),"n/a")</f>
        <v>402065.53</v>
      </c>
      <c r="F419" s="77">
        <f t="array" ref="F419">IFERROR(INDEX(DATA!$I$133:$I$368,MATCH(1,(DATA!$D$133:$D$368=B419)*(DATA!$E$133:$E$368=D419),0)),"n/a")</f>
        <v>9.6390754428775302E-3</v>
      </c>
      <c r="G419" s="86">
        <f t="array" ref="G419">IFERROR(INDEX(DATA!$R$133:$R$368,MATCH(1,(DATA!$D$133:$D$368=B419)*(DATA!$E$133:$E$368=D419),0)),"n/a")</f>
        <v>1292686.08</v>
      </c>
      <c r="H419" s="77">
        <f t="array" ref="H419">IFERROR(INDEX(DATA!$S$133:$S$368,MATCH(1,(DATA!$D$133:$D$368=B419)*(DATA!$E$133:$E$368=D419),0)),"n/a")</f>
        <v>2.5420263093219701E-3</v>
      </c>
      <c r="I419" s="86">
        <f t="array" ref="I419">IFERROR(INDEX(DATA!$AB$133:$AB$368,MATCH(1,(DATA!$D$133:$D$368=B419)*(DATA!$E$133:$E$368=D419),0)),"n/a")</f>
        <v>2738060.76</v>
      </c>
      <c r="J419" s="77">
        <f t="array" ref="J419">IFERROR(INDEX(DATA!$AC$133:$AC$368,MATCH(1,(DATA!$D$133:$D$368=B419)*(DATA!$E$133:$E$368=D419),0)),"n/a")</f>
        <v>3.3599353429624799E-2</v>
      </c>
      <c r="K419" s="86">
        <f t="array" ref="K419">IFERROR(INDEX(DATA!$AL$133:$AL$368,MATCH(1,(DATA!$D$133:$D$368=B419)*(DATA!$E$133:$E$368=D419),0)),"n/a")</f>
        <v>5032943.6100000003</v>
      </c>
      <c r="L419" s="77">
        <f t="array" ref="L419">IFERROR(INDEX(DATA!$AM$133:$AM$368,MATCH(1,(DATA!$D$133:$D$368=B419)*(DATA!$E$133:$E$368=D419),0)),"n/a")</f>
        <v>4.0355270856666701E-2</v>
      </c>
      <c r="R419" s="66"/>
      <c r="S419" s="66"/>
      <c r="T419" s="66"/>
      <c r="U419" s="66"/>
      <c r="V419" s="66"/>
      <c r="W419" s="66"/>
      <c r="X419" s="66"/>
      <c r="Y419" s="66"/>
    </row>
    <row r="420" spans="1:25" x14ac:dyDescent="0.2">
      <c r="A420" s="75" t="s">
        <v>19</v>
      </c>
      <c r="B420" s="66" t="s">
        <v>12</v>
      </c>
      <c r="C420" s="66" t="s">
        <v>9</v>
      </c>
      <c r="D420" s="66" t="s">
        <v>276</v>
      </c>
      <c r="E420" s="86">
        <f t="array" ref="E420">IFERROR(INDEX(DATA!$H$133:$H$368,MATCH(1,(DATA!$D$133:$D$368=B420)*(DATA!$E$133:$E$368=D420),0)),"n/a")</f>
        <v>148645.93</v>
      </c>
      <c r="F420" s="77">
        <f t="array" ref="F420">IFERROR(INDEX(DATA!$I$133:$I$368,MATCH(1,(DATA!$D$133:$D$368=B420)*(DATA!$E$133:$E$368=D420),0)),"n/a")</f>
        <v>-7.8495431034792701E-2</v>
      </c>
      <c r="G420" s="86">
        <f t="array" ref="G420">IFERROR(INDEX(DATA!$R$133:$R$368,MATCH(1,(DATA!$D$133:$D$368=B420)*(DATA!$E$133:$E$368=D420),0)),"n/a")</f>
        <v>494218.78</v>
      </c>
      <c r="H420" s="77">
        <f t="array" ref="H420">IFERROR(INDEX(DATA!$S$133:$S$368,MATCH(1,(DATA!$D$133:$D$368=B420)*(DATA!$E$133:$E$368=D420),0)),"n/a")</f>
        <v>-1.89631465734054E-2</v>
      </c>
      <c r="I420" s="86">
        <f t="array" ref="I420">IFERROR(INDEX(DATA!$AB$133:$AB$368,MATCH(1,(DATA!$D$133:$D$368=B420)*(DATA!$E$133:$E$368=D420),0)),"n/a")</f>
        <v>1004866.77</v>
      </c>
      <c r="J420" s="77">
        <f t="array" ref="J420">IFERROR(INDEX(DATA!$AC$133:$AC$368,MATCH(1,(DATA!$D$133:$D$368=B420)*(DATA!$E$133:$E$368=D420),0)),"n/a")</f>
        <v>-3.3583883081421899E-2</v>
      </c>
      <c r="K420" s="86">
        <f t="array" ref="K420">IFERROR(INDEX(DATA!$AL$133:$AL$368,MATCH(1,(DATA!$D$133:$D$368=B420)*(DATA!$E$133:$E$368=D420),0)),"n/a")</f>
        <v>1882835.21</v>
      </c>
      <c r="L420" s="77">
        <f t="array" ref="L420">IFERROR(INDEX(DATA!$AM$133:$AM$368,MATCH(1,(DATA!$D$133:$D$368=B420)*(DATA!$E$133:$E$368=D420),0)),"n/a")</f>
        <v>-1.05370369561657E-2</v>
      </c>
      <c r="R420" s="66"/>
      <c r="S420" s="66"/>
      <c r="T420" s="66"/>
      <c r="U420" s="66"/>
      <c r="V420" s="66"/>
      <c r="W420" s="66"/>
      <c r="X420" s="66"/>
      <c r="Y420" s="66"/>
    </row>
    <row r="421" spans="1:25" x14ac:dyDescent="0.2">
      <c r="A421" s="75" t="s">
        <v>19</v>
      </c>
      <c r="B421" s="66" t="s">
        <v>12</v>
      </c>
      <c r="C421" s="66" t="s">
        <v>9</v>
      </c>
      <c r="D421" s="66" t="s">
        <v>277</v>
      </c>
      <c r="E421" s="86">
        <f t="array" ref="E421">IFERROR(INDEX(DATA!$H$133:$H$368,MATCH(1,(DATA!$D$133:$D$368=B421)*(DATA!$E$133:$E$368=D421),0)),"n/a")</f>
        <v>124850.73</v>
      </c>
      <c r="F421" s="77">
        <f t="array" ref="F421">IFERROR(INDEX(DATA!$I$133:$I$368,MATCH(1,(DATA!$D$133:$D$368=B421)*(DATA!$E$133:$E$368=D421),0)),"n/a")</f>
        <v>0.17901286273320299</v>
      </c>
      <c r="G421" s="86">
        <f t="array" ref="G421">IFERROR(INDEX(DATA!$R$133:$R$368,MATCH(1,(DATA!$D$133:$D$368=B421)*(DATA!$E$133:$E$368=D421),0)),"n/a")</f>
        <v>413598.84</v>
      </c>
      <c r="H421" s="77">
        <f t="array" ref="H421">IFERROR(INDEX(DATA!$S$133:$S$368,MATCH(1,(DATA!$D$133:$D$368=B421)*(DATA!$E$133:$E$368=D421),0)),"n/a")</f>
        <v>0.15459356029218799</v>
      </c>
      <c r="I421" s="86">
        <f t="array" ref="I421">IFERROR(INDEX(DATA!$AB$133:$AB$368,MATCH(1,(DATA!$D$133:$D$368=B421)*(DATA!$E$133:$E$368=D421),0)),"n/a")</f>
        <v>779343.24</v>
      </c>
      <c r="J421" s="77">
        <f t="array" ref="J421">IFERROR(INDEX(DATA!$AC$133:$AC$368,MATCH(1,(DATA!$D$133:$D$368=B421)*(DATA!$E$133:$E$368=D421),0)),"n/a")</f>
        <v>0.10465032124363299</v>
      </c>
      <c r="K421" s="86">
        <f t="array" ref="K421">IFERROR(INDEX(DATA!$AL$133:$AL$368,MATCH(1,(DATA!$D$133:$D$368=B421)*(DATA!$E$133:$E$368=D421),0)),"n/a")</f>
        <v>1420819.33</v>
      </c>
      <c r="L421" s="77">
        <f t="array" ref="L421">IFERROR(INDEX(DATA!$AM$133:$AM$368,MATCH(1,(DATA!$D$133:$D$368=B421)*(DATA!$E$133:$E$368=D421),0)),"n/a")</f>
        <v>3.4263689685514701E-2</v>
      </c>
      <c r="R421" s="66"/>
      <c r="S421" s="66"/>
      <c r="T421" s="66"/>
      <c r="U421" s="66"/>
      <c r="V421" s="66"/>
      <c r="W421" s="66"/>
      <c r="X421" s="66"/>
      <c r="Y421" s="66"/>
    </row>
    <row r="422" spans="1:25" x14ac:dyDescent="0.2">
      <c r="A422" s="75" t="s">
        <v>19</v>
      </c>
      <c r="B422" s="66" t="s">
        <v>12</v>
      </c>
      <c r="C422" s="66" t="s">
        <v>9</v>
      </c>
      <c r="D422" s="66" t="s">
        <v>278</v>
      </c>
      <c r="E422" s="86">
        <f t="array" ref="E422">IFERROR(INDEX(DATA!$H$133:$H$368,MATCH(1,(DATA!$D$133:$D$368=B422)*(DATA!$E$133:$E$368=D422),0)),"n/a")</f>
        <v>399402.85</v>
      </c>
      <c r="F422" s="77">
        <f t="array" ref="F422">IFERROR(INDEX(DATA!$I$133:$I$368,MATCH(1,(DATA!$D$133:$D$368=B422)*(DATA!$E$133:$E$368=D422),0)),"n/a")</f>
        <v>0.156965495242151</v>
      </c>
      <c r="G422" s="86">
        <f t="array" ref="G422">IFERROR(INDEX(DATA!$R$133:$R$368,MATCH(1,(DATA!$D$133:$D$368=B422)*(DATA!$E$133:$E$368=D422),0)),"n/a")</f>
        <v>1301573.7</v>
      </c>
      <c r="H422" s="77">
        <f t="array" ref="H422">IFERROR(INDEX(DATA!$S$133:$S$368,MATCH(1,(DATA!$D$133:$D$368=B422)*(DATA!$E$133:$E$368=D422),0)),"n/a")</f>
        <v>0.133735220509859</v>
      </c>
      <c r="I422" s="86">
        <f t="array" ref="I422">IFERROR(INDEX(DATA!$AB$133:$AB$368,MATCH(1,(DATA!$D$133:$D$368=B422)*(DATA!$E$133:$E$368=D422),0)),"n/a")</f>
        <v>2637960.86</v>
      </c>
      <c r="J422" s="77">
        <f t="array" ref="J422">IFERROR(INDEX(DATA!$AC$133:$AC$368,MATCH(1,(DATA!$D$133:$D$368=B422)*(DATA!$E$133:$E$368=D422),0)),"n/a")</f>
        <v>0.103925373738371</v>
      </c>
      <c r="K422" s="86">
        <f t="array" ref="K422">IFERROR(INDEX(DATA!$AL$133:$AL$368,MATCH(1,(DATA!$D$133:$D$368=B422)*(DATA!$E$133:$E$368=D422),0)),"n/a")</f>
        <v>4888609.17</v>
      </c>
      <c r="L422" s="77">
        <f t="array" ref="L422">IFERROR(INDEX(DATA!$AM$133:$AM$368,MATCH(1,(DATA!$D$133:$D$368=B422)*(DATA!$E$133:$E$368=D422),0)),"n/a")</f>
        <v>7.0420736482856405E-2</v>
      </c>
      <c r="R422" s="66"/>
      <c r="S422" s="66"/>
      <c r="T422" s="66"/>
      <c r="U422" s="66"/>
      <c r="V422" s="66"/>
      <c r="W422" s="66"/>
      <c r="X422" s="66"/>
      <c r="Y422" s="66"/>
    </row>
    <row r="423" spans="1:25" x14ac:dyDescent="0.2">
      <c r="A423" s="75" t="s">
        <v>19</v>
      </c>
      <c r="B423" s="66" t="s">
        <v>12</v>
      </c>
      <c r="C423" s="66" t="s">
        <v>9</v>
      </c>
      <c r="D423" s="66" t="s">
        <v>279</v>
      </c>
      <c r="E423" s="86">
        <f t="array" ref="E423">IFERROR(INDEX(DATA!$H$133:$H$368,MATCH(1,(DATA!$D$133:$D$368=B423)*(DATA!$E$133:$E$368=D423),0)),"n/a")</f>
        <v>161056.22</v>
      </c>
      <c r="F423" s="77">
        <f t="array" ref="F423">IFERROR(INDEX(DATA!$I$133:$I$368,MATCH(1,(DATA!$D$133:$D$368=B423)*(DATA!$E$133:$E$368=D423),0)),"n/a")</f>
        <v>0.18565525185974299</v>
      </c>
      <c r="G423" s="86">
        <f t="array" ref="G423">IFERROR(INDEX(DATA!$R$133:$R$368,MATCH(1,(DATA!$D$133:$D$368=B423)*(DATA!$E$133:$E$368=D423),0)),"n/a")</f>
        <v>497309.73</v>
      </c>
      <c r="H423" s="77">
        <f t="array" ref="H423">IFERROR(INDEX(DATA!$S$133:$S$368,MATCH(1,(DATA!$D$133:$D$368=B423)*(DATA!$E$133:$E$368=D423),0)),"n/a")</f>
        <v>5.9968601842020103E-2</v>
      </c>
      <c r="I423" s="86">
        <f t="array" ref="I423">IFERROR(INDEX(DATA!$AB$133:$AB$368,MATCH(1,(DATA!$D$133:$D$368=B423)*(DATA!$E$133:$E$368=D423),0)),"n/a")</f>
        <v>973118.47</v>
      </c>
      <c r="J423" s="77">
        <f t="array" ref="J423">IFERROR(INDEX(DATA!$AC$133:$AC$368,MATCH(1,(DATA!$D$133:$D$368=B423)*(DATA!$E$133:$E$368=D423),0)),"n/a")</f>
        <v>4.0193918567328103E-2</v>
      </c>
      <c r="K423" s="86">
        <f t="array" ref="K423">IFERROR(INDEX(DATA!$AL$133:$AL$368,MATCH(1,(DATA!$D$133:$D$368=B423)*(DATA!$E$133:$E$368=D423),0)),"n/a")</f>
        <v>1888051.17</v>
      </c>
      <c r="L423" s="77">
        <f t="array" ref="L423">IFERROR(INDEX(DATA!$AM$133:$AM$368,MATCH(1,(DATA!$D$133:$D$368=B423)*(DATA!$E$133:$E$368=D423),0)),"n/a")</f>
        <v>1.59912363659944E-2</v>
      </c>
      <c r="R423" s="66"/>
      <c r="S423" s="66"/>
      <c r="T423" s="66"/>
      <c r="U423" s="66"/>
      <c r="V423" s="66"/>
      <c r="W423" s="66"/>
      <c r="X423" s="66"/>
      <c r="Y423" s="66"/>
    </row>
    <row r="424" spans="1:25" x14ac:dyDescent="0.2">
      <c r="A424" s="75" t="s">
        <v>19</v>
      </c>
      <c r="B424" s="66" t="s">
        <v>12</v>
      </c>
      <c r="C424" s="66" t="s">
        <v>9</v>
      </c>
      <c r="D424" s="66" t="s">
        <v>280</v>
      </c>
      <c r="E424" s="86">
        <f t="array" ref="E424">IFERROR(INDEX(DATA!$H$133:$H$368,MATCH(1,(DATA!$D$133:$D$368=B424)*(DATA!$E$133:$E$368=D424),0)),"n/a")</f>
        <v>98142.94</v>
      </c>
      <c r="F424" s="77">
        <f t="array" ref="F424">IFERROR(INDEX(DATA!$I$133:$I$368,MATCH(1,(DATA!$D$133:$D$368=B424)*(DATA!$E$133:$E$368=D424),0)),"n/a")</f>
        <v>6.3947578247509601E-2</v>
      </c>
      <c r="G424" s="86">
        <f t="array" ref="G424">IFERROR(INDEX(DATA!$R$133:$R$368,MATCH(1,(DATA!$D$133:$D$368=B424)*(DATA!$E$133:$E$368=D424),0)),"n/a")</f>
        <v>327814.19</v>
      </c>
      <c r="H424" s="77">
        <f t="array" ref="H424">IFERROR(INDEX(DATA!$S$133:$S$368,MATCH(1,(DATA!$D$133:$D$368=B424)*(DATA!$E$133:$E$368=D424),0)),"n/a")</f>
        <v>6.4463253838233703E-2</v>
      </c>
      <c r="I424" s="86">
        <f t="array" ref="I424">IFERROR(INDEX(DATA!$AB$133:$AB$368,MATCH(1,(DATA!$D$133:$D$368=B424)*(DATA!$E$133:$E$368=D424),0)),"n/a")</f>
        <v>717815.85</v>
      </c>
      <c r="J424" s="77">
        <f t="array" ref="J424">IFERROR(INDEX(DATA!$AC$133:$AC$368,MATCH(1,(DATA!$D$133:$D$368=B424)*(DATA!$E$133:$E$368=D424),0)),"n/a")</f>
        <v>4.5290149348102403E-2</v>
      </c>
      <c r="K424" s="86">
        <f t="array" ref="K424">IFERROR(INDEX(DATA!$AL$133:$AL$368,MATCH(1,(DATA!$D$133:$D$368=B424)*(DATA!$E$133:$E$368=D424),0)),"n/a")</f>
        <v>1352503.78</v>
      </c>
      <c r="L424" s="77">
        <f t="array" ref="L424">IFERROR(INDEX(DATA!$AM$133:$AM$368,MATCH(1,(DATA!$D$133:$D$368=B424)*(DATA!$E$133:$E$368=D424),0)),"n/a")</f>
        <v>-4.6912740542432302E-2</v>
      </c>
      <c r="R424" s="66"/>
      <c r="S424" s="66"/>
      <c r="T424" s="66"/>
      <c r="U424" s="66"/>
      <c r="V424" s="66"/>
      <c r="W424" s="66"/>
      <c r="X424" s="66"/>
      <c r="Y424" s="66"/>
    </row>
    <row r="425" spans="1:25" x14ac:dyDescent="0.2">
      <c r="A425" s="75" t="s">
        <v>19</v>
      </c>
      <c r="B425" s="66" t="s">
        <v>12</v>
      </c>
      <c r="C425" s="66" t="s">
        <v>9</v>
      </c>
      <c r="D425" s="66" t="s">
        <v>281</v>
      </c>
      <c r="E425" s="86">
        <f t="array" ref="E425">IFERROR(INDEX(DATA!$H$133:$H$368,MATCH(1,(DATA!$D$133:$D$368=B425)*(DATA!$E$133:$E$368=D425),0)),"n/a")</f>
        <v>103433.21</v>
      </c>
      <c r="F425" s="77">
        <f t="array" ref="F425">IFERROR(INDEX(DATA!$I$133:$I$368,MATCH(1,(DATA!$D$133:$D$368=B425)*(DATA!$E$133:$E$368=D425),0)),"n/a")</f>
        <v>1.56619980199969E-2</v>
      </c>
      <c r="G425" s="86">
        <f t="array" ref="G425">IFERROR(INDEX(DATA!$R$133:$R$368,MATCH(1,(DATA!$D$133:$D$368=B425)*(DATA!$E$133:$E$368=D425),0)),"n/a")</f>
        <v>337598.97</v>
      </c>
      <c r="H425" s="77">
        <f t="array" ref="H425">IFERROR(INDEX(DATA!$S$133:$S$368,MATCH(1,(DATA!$D$133:$D$368=B425)*(DATA!$E$133:$E$368=D425),0)),"n/a")</f>
        <v>-1.8019941702318899E-2</v>
      </c>
      <c r="I425" s="86">
        <f t="array" ref="I425">IFERROR(INDEX(DATA!$AB$133:$AB$368,MATCH(1,(DATA!$D$133:$D$368=B425)*(DATA!$E$133:$E$368=D425),0)),"n/a")</f>
        <v>679708.46</v>
      </c>
      <c r="J425" s="77">
        <f t="array" ref="J425">IFERROR(INDEX(DATA!$AC$133:$AC$368,MATCH(1,(DATA!$D$133:$D$368=B425)*(DATA!$E$133:$E$368=D425),0)),"n/a")</f>
        <v>-1.22848611150588E-2</v>
      </c>
      <c r="K425" s="86">
        <f t="array" ref="K425">IFERROR(INDEX(DATA!$AL$133:$AL$368,MATCH(1,(DATA!$D$133:$D$368=B425)*(DATA!$E$133:$E$368=D425),0)),"n/a")</f>
        <v>1325077.3600000001</v>
      </c>
      <c r="L425" s="77">
        <f t="array" ref="L425">IFERROR(INDEX(DATA!$AM$133:$AM$368,MATCH(1,(DATA!$D$133:$D$368=B425)*(DATA!$E$133:$E$368=D425),0)),"n/a")</f>
        <v>-3.9579906479678899E-2</v>
      </c>
      <c r="R425" s="66"/>
      <c r="S425" s="66"/>
      <c r="T425" s="66"/>
      <c r="U425" s="66"/>
      <c r="V425" s="66"/>
      <c r="W425" s="66"/>
      <c r="X425" s="66"/>
      <c r="Y425" s="66"/>
    </row>
    <row r="426" spans="1:25" x14ac:dyDescent="0.2">
      <c r="A426" s="75" t="s">
        <v>19</v>
      </c>
      <c r="B426" s="66" t="s">
        <v>12</v>
      </c>
      <c r="C426" s="66" t="s">
        <v>9</v>
      </c>
      <c r="D426" s="66" t="s">
        <v>282</v>
      </c>
      <c r="E426" s="86">
        <f t="array" ref="E426">IFERROR(INDEX(DATA!$H$133:$H$368,MATCH(1,(DATA!$D$133:$D$368=B426)*(DATA!$E$133:$E$368=D426),0)),"n/a")</f>
        <v>248121.37</v>
      </c>
      <c r="F426" s="77">
        <f t="array" ref="F426">IFERROR(INDEX(DATA!$I$133:$I$368,MATCH(1,(DATA!$D$133:$D$368=B426)*(DATA!$E$133:$E$368=D426),0)),"n/a")</f>
        <v>-2.6529169967688299E-2</v>
      </c>
      <c r="G426" s="86">
        <f t="array" ref="G426">IFERROR(INDEX(DATA!$R$133:$R$368,MATCH(1,(DATA!$D$133:$D$368=B426)*(DATA!$E$133:$E$368=D426),0)),"n/a")</f>
        <v>810364.04</v>
      </c>
      <c r="H426" s="77">
        <f t="array" ref="H426">IFERROR(INDEX(DATA!$S$133:$S$368,MATCH(1,(DATA!$D$133:$D$368=B426)*(DATA!$E$133:$E$368=D426),0)),"n/a")</f>
        <v>-3.2432420363439601E-2</v>
      </c>
      <c r="I426" s="86">
        <f t="array" ref="I426">IFERROR(INDEX(DATA!$AB$133:$AB$368,MATCH(1,(DATA!$D$133:$D$368=B426)*(DATA!$E$133:$E$368=D426),0)),"n/a")</f>
        <v>1603777.62</v>
      </c>
      <c r="J426" s="77">
        <f t="array" ref="J426">IFERROR(INDEX(DATA!$AC$133:$AC$368,MATCH(1,(DATA!$D$133:$D$368=B426)*(DATA!$E$133:$E$368=D426),0)),"n/a")</f>
        <v>-3.53838275024244E-2</v>
      </c>
      <c r="K426" s="86">
        <f t="array" ref="K426">IFERROR(INDEX(DATA!$AL$133:$AL$368,MATCH(1,(DATA!$D$133:$D$368=B426)*(DATA!$E$133:$E$368=D426),0)),"n/a")</f>
        <v>3135805.41</v>
      </c>
      <c r="L426" s="77">
        <f t="array" ref="L426">IFERROR(INDEX(DATA!$AM$133:$AM$368,MATCH(1,(DATA!$D$133:$D$368=B426)*(DATA!$E$133:$E$368=D426),0)),"n/a")</f>
        <v>-6.0476049834184101E-2</v>
      </c>
      <c r="R426" s="66"/>
      <c r="S426" s="66"/>
      <c r="T426" s="66"/>
      <c r="U426" s="66"/>
      <c r="V426" s="66"/>
      <c r="W426" s="66"/>
      <c r="X426" s="66"/>
      <c r="Y426" s="66"/>
    </row>
    <row r="427" spans="1:25" x14ac:dyDescent="0.2">
      <c r="A427" s="75" t="s">
        <v>19</v>
      </c>
      <c r="B427" s="66" t="s">
        <v>12</v>
      </c>
      <c r="C427" s="66" t="s">
        <v>9</v>
      </c>
      <c r="D427" s="66" t="s">
        <v>283</v>
      </c>
      <c r="E427" s="86">
        <f t="array" ref="E427">IFERROR(INDEX(DATA!$H$133:$H$368,MATCH(1,(DATA!$D$133:$D$368=B427)*(DATA!$E$133:$E$368=D427),0)),"n/a")</f>
        <v>248078.26</v>
      </c>
      <c r="F427" s="77">
        <f t="array" ref="F427">IFERROR(INDEX(DATA!$I$133:$I$368,MATCH(1,(DATA!$D$133:$D$368=B427)*(DATA!$E$133:$E$368=D427),0)),"n/a")</f>
        <v>-4.7011643342143701E-2</v>
      </c>
      <c r="G427" s="86">
        <f t="array" ref="G427">IFERROR(INDEX(DATA!$R$133:$R$368,MATCH(1,(DATA!$D$133:$D$368=B427)*(DATA!$E$133:$E$368=D427),0)),"n/a")</f>
        <v>795970.5</v>
      </c>
      <c r="H427" s="77">
        <f t="array" ref="H427">IFERROR(INDEX(DATA!$S$133:$S$368,MATCH(1,(DATA!$D$133:$D$368=B427)*(DATA!$E$133:$E$368=D427),0)),"n/a")</f>
        <v>-4.80281384607801E-2</v>
      </c>
      <c r="I427" s="86">
        <f t="array" ref="I427">IFERROR(INDEX(DATA!$AB$133:$AB$368,MATCH(1,(DATA!$D$133:$D$368=B427)*(DATA!$E$133:$E$368=D427),0)),"n/a")</f>
        <v>1620495.57</v>
      </c>
      <c r="J427" s="77">
        <f t="array" ref="J427">IFERROR(INDEX(DATA!$AC$133:$AC$368,MATCH(1,(DATA!$D$133:$D$368=B427)*(DATA!$E$133:$E$368=D427),0)),"n/a")</f>
        <v>-4.03993112789943E-2</v>
      </c>
      <c r="K427" s="86">
        <f t="array" ref="K427">IFERROR(INDEX(DATA!$AL$133:$AL$368,MATCH(1,(DATA!$D$133:$D$368=B427)*(DATA!$E$133:$E$368=D427),0)),"n/a")</f>
        <v>3155933.68</v>
      </c>
      <c r="L427" s="77">
        <f t="array" ref="L427">IFERROR(INDEX(DATA!$AM$133:$AM$368,MATCH(1,(DATA!$D$133:$D$368=B427)*(DATA!$E$133:$E$368=D427),0)),"n/a")</f>
        <v>-2.9731902035247001E-2</v>
      </c>
      <c r="R427" s="66"/>
      <c r="S427" s="66"/>
      <c r="T427" s="66"/>
      <c r="U427" s="66"/>
      <c r="V427" s="66"/>
      <c r="W427" s="66"/>
      <c r="X427" s="66"/>
      <c r="Y427" s="66"/>
    </row>
    <row r="428" spans="1:25" x14ac:dyDescent="0.2">
      <c r="A428" s="75" t="s">
        <v>19</v>
      </c>
      <c r="B428" s="66" t="s">
        <v>12</v>
      </c>
      <c r="C428" s="66" t="s">
        <v>9</v>
      </c>
      <c r="D428" s="66" t="s">
        <v>284</v>
      </c>
      <c r="E428" s="86">
        <f t="array" ref="E428">IFERROR(INDEX(DATA!$H$133:$H$368,MATCH(1,(DATA!$D$133:$D$368=B428)*(DATA!$E$133:$E$368=D428),0)),"n/a")</f>
        <v>257470.72</v>
      </c>
      <c r="F428" s="77">
        <f t="array" ref="F428">IFERROR(INDEX(DATA!$I$133:$I$368,MATCH(1,(DATA!$D$133:$D$368=B428)*(DATA!$E$133:$E$368=D428),0)),"n/a")</f>
        <v>6.9168670219008105E-2</v>
      </c>
      <c r="G428" s="86">
        <f t="array" ref="G428">IFERROR(INDEX(DATA!$R$133:$R$368,MATCH(1,(DATA!$D$133:$D$368=B428)*(DATA!$E$133:$E$368=D428),0)),"n/a")</f>
        <v>828069.86</v>
      </c>
      <c r="H428" s="77">
        <f t="array" ref="H428">IFERROR(INDEX(DATA!$S$133:$S$368,MATCH(1,(DATA!$D$133:$D$368=B428)*(DATA!$E$133:$E$368=D428),0)),"n/a")</f>
        <v>3.42558737748739E-2</v>
      </c>
      <c r="I428" s="86">
        <f t="array" ref="I428">IFERROR(INDEX(DATA!$AB$133:$AB$368,MATCH(1,(DATA!$D$133:$D$368=B428)*(DATA!$E$133:$E$368=D428),0)),"n/a")</f>
        <v>1643012.39</v>
      </c>
      <c r="J428" s="77">
        <f t="array" ref="J428">IFERROR(INDEX(DATA!$AC$133:$AC$368,MATCH(1,(DATA!$D$133:$D$368=B428)*(DATA!$E$133:$E$368=D428),0)),"n/a")</f>
        <v>2.81722388154633E-2</v>
      </c>
      <c r="K428" s="86">
        <f t="array" ref="K428">IFERROR(INDEX(DATA!$AL$133:$AL$368,MATCH(1,(DATA!$D$133:$D$368=B428)*(DATA!$E$133:$E$368=D428),0)),"n/a")</f>
        <v>3184099.86</v>
      </c>
      <c r="L428" s="77">
        <f t="array" ref="L428">IFERROR(INDEX(DATA!$AM$133:$AM$368,MATCH(1,(DATA!$D$133:$D$368=B428)*(DATA!$E$133:$E$368=D428),0)),"n/a")</f>
        <v>1.66796617603906E-2</v>
      </c>
      <c r="R428" s="66"/>
      <c r="S428" s="66"/>
      <c r="T428" s="66"/>
      <c r="U428" s="66"/>
      <c r="V428" s="66"/>
      <c r="W428" s="66"/>
      <c r="X428" s="66"/>
      <c r="Y428" s="66"/>
    </row>
    <row r="429" spans="1:25" x14ac:dyDescent="0.2">
      <c r="A429" s="75" t="s">
        <v>19</v>
      </c>
      <c r="B429" s="66" t="s">
        <v>12</v>
      </c>
      <c r="C429" s="66" t="s">
        <v>9</v>
      </c>
      <c r="D429" s="66" t="s">
        <v>285</v>
      </c>
      <c r="E429" s="86">
        <f t="array" ref="E429">IFERROR(INDEX(DATA!$H$133:$H$368,MATCH(1,(DATA!$D$133:$D$368=B429)*(DATA!$E$133:$E$368=D429),0)),"n/a")</f>
        <v>126258.67</v>
      </c>
      <c r="F429" s="77">
        <f t="array" ref="F429">IFERROR(INDEX(DATA!$I$133:$I$368,MATCH(1,(DATA!$D$133:$D$368=B429)*(DATA!$E$133:$E$368=D429),0)),"n/a")</f>
        <v>6.2430794223769001E-2</v>
      </c>
      <c r="G429" s="86">
        <f t="array" ref="G429">IFERROR(INDEX(DATA!$R$133:$R$368,MATCH(1,(DATA!$D$133:$D$368=B429)*(DATA!$E$133:$E$368=D429),0)),"n/a")</f>
        <v>397389.95</v>
      </c>
      <c r="H429" s="77">
        <f t="array" ref="H429">IFERROR(INDEX(DATA!$S$133:$S$368,MATCH(1,(DATA!$D$133:$D$368=B429)*(DATA!$E$133:$E$368=D429),0)),"n/a")</f>
        <v>-5.5957906725902201E-2</v>
      </c>
      <c r="I429" s="86">
        <f t="array" ref="I429">IFERROR(INDEX(DATA!$AB$133:$AB$368,MATCH(1,(DATA!$D$133:$D$368=B429)*(DATA!$E$133:$E$368=D429),0)),"n/a")</f>
        <v>781152.49</v>
      </c>
      <c r="J429" s="77">
        <f t="array" ref="J429">IFERROR(INDEX(DATA!$AC$133:$AC$368,MATCH(1,(DATA!$D$133:$D$368=B429)*(DATA!$E$133:$E$368=D429),0)),"n/a")</f>
        <v>-5.5044958740501998E-2</v>
      </c>
      <c r="K429" s="86">
        <f t="array" ref="K429">IFERROR(INDEX(DATA!$AL$133:$AL$368,MATCH(1,(DATA!$D$133:$D$368=B429)*(DATA!$E$133:$E$368=D429),0)),"n/a")</f>
        <v>1541397.91</v>
      </c>
      <c r="L429" s="77">
        <f t="array" ref="L429">IFERROR(INDEX(DATA!$AM$133:$AM$368,MATCH(1,(DATA!$D$133:$D$368=B429)*(DATA!$E$133:$E$368=D429),0)),"n/a")</f>
        <v>-3.0085219153875901E-2</v>
      </c>
      <c r="R429" s="66"/>
      <c r="S429" s="66"/>
      <c r="T429" s="66"/>
      <c r="U429" s="66"/>
      <c r="V429" s="66"/>
      <c r="W429" s="66"/>
      <c r="X429" s="66"/>
      <c r="Y429" s="66"/>
    </row>
    <row r="430" spans="1:25" x14ac:dyDescent="0.2">
      <c r="A430" s="75" t="s">
        <v>19</v>
      </c>
      <c r="B430" s="66" t="s">
        <v>12</v>
      </c>
      <c r="C430" s="66" t="s">
        <v>9</v>
      </c>
      <c r="D430" s="66" t="s">
        <v>286</v>
      </c>
      <c r="E430" s="86">
        <f t="array" ref="E430">IFERROR(INDEX(DATA!$H$133:$H$368,MATCH(1,(DATA!$D$133:$D$368=B430)*(DATA!$E$133:$E$368=D430),0)),"n/a")</f>
        <v>184574.07</v>
      </c>
      <c r="F430" s="77">
        <f t="array" ref="F430">IFERROR(INDEX(DATA!$I$133:$I$368,MATCH(1,(DATA!$D$133:$D$368=B430)*(DATA!$E$133:$E$368=D430),0)),"n/a")</f>
        <v>4.2058323831072303E-2</v>
      </c>
      <c r="G430" s="86">
        <f t="array" ref="G430">IFERROR(INDEX(DATA!$R$133:$R$368,MATCH(1,(DATA!$D$133:$D$368=B430)*(DATA!$E$133:$E$368=D430),0)),"n/a")</f>
        <v>611129.47</v>
      </c>
      <c r="H430" s="77">
        <f t="array" ref="H430">IFERROR(INDEX(DATA!$S$133:$S$368,MATCH(1,(DATA!$D$133:$D$368=B430)*(DATA!$E$133:$E$368=D430),0)),"n/a")</f>
        <v>5.4487065322962403E-3</v>
      </c>
      <c r="I430" s="86">
        <f t="array" ref="I430">IFERROR(INDEX(DATA!$AB$133:$AB$368,MATCH(1,(DATA!$D$133:$D$368=B430)*(DATA!$E$133:$E$368=D430),0)),"n/a")</f>
        <v>1260047.3500000001</v>
      </c>
      <c r="J430" s="77">
        <f t="array" ref="J430">IFERROR(INDEX(DATA!$AC$133:$AC$368,MATCH(1,(DATA!$D$133:$D$368=B430)*(DATA!$E$133:$E$368=D430),0)),"n/a")</f>
        <v>2.06678526381435E-2</v>
      </c>
      <c r="K430" s="86">
        <f t="array" ref="K430">IFERROR(INDEX(DATA!$AL$133:$AL$368,MATCH(1,(DATA!$D$133:$D$368=B430)*(DATA!$E$133:$E$368=D430),0)),"n/a")</f>
        <v>2363576.87</v>
      </c>
      <c r="L430" s="77">
        <f t="array" ref="L430">IFERROR(INDEX(DATA!$AM$133:$AM$368,MATCH(1,(DATA!$D$133:$D$368=B430)*(DATA!$E$133:$E$368=D430),0)),"n/a")</f>
        <v>2.6819046030589998E-2</v>
      </c>
      <c r="R430" s="66"/>
      <c r="S430" s="66"/>
      <c r="T430" s="66"/>
      <c r="U430" s="66"/>
      <c r="V430" s="66"/>
      <c r="W430" s="66"/>
      <c r="X430" s="66"/>
      <c r="Y430" s="66"/>
    </row>
    <row r="431" spans="1:25" x14ac:dyDescent="0.2">
      <c r="A431" s="75" t="s">
        <v>19</v>
      </c>
      <c r="B431" s="66" t="s">
        <v>12</v>
      </c>
      <c r="C431" s="66" t="s">
        <v>9</v>
      </c>
      <c r="D431" s="66" t="s">
        <v>287</v>
      </c>
      <c r="E431" s="86">
        <f t="array" ref="E431">IFERROR(INDEX(DATA!$H$133:$H$368,MATCH(1,(DATA!$D$133:$D$368=B431)*(DATA!$E$133:$E$368=D431),0)),"n/a")</f>
        <v>213252.28</v>
      </c>
      <c r="F431" s="77">
        <f t="array" ref="F431">IFERROR(INDEX(DATA!$I$133:$I$368,MATCH(1,(DATA!$D$133:$D$368=B431)*(DATA!$E$133:$E$368=D431),0)),"n/a")</f>
        <v>-9.6013681268048004E-2</v>
      </c>
      <c r="G431" s="86">
        <f t="array" ref="G431">IFERROR(INDEX(DATA!$R$133:$R$368,MATCH(1,(DATA!$D$133:$D$368=B431)*(DATA!$E$133:$E$368=D431),0)),"n/a")</f>
        <v>730232.54</v>
      </c>
      <c r="H431" s="77">
        <f t="array" ref="H431">IFERROR(INDEX(DATA!$S$133:$S$368,MATCH(1,(DATA!$D$133:$D$368=B431)*(DATA!$E$133:$E$368=D431),0)),"n/a")</f>
        <v>1.1439477407994799E-2</v>
      </c>
      <c r="I431" s="86">
        <f t="array" ref="I431">IFERROR(INDEX(DATA!$AB$133:$AB$368,MATCH(1,(DATA!$D$133:$D$368=B431)*(DATA!$E$133:$E$368=D431),0)),"n/a")</f>
        <v>1564287.07</v>
      </c>
      <c r="J431" s="77">
        <f t="array" ref="J431">IFERROR(INDEX(DATA!$AC$133:$AC$368,MATCH(1,(DATA!$D$133:$D$368=B431)*(DATA!$E$133:$E$368=D431),0)),"n/a")</f>
        <v>2.1051397513888001E-2</v>
      </c>
      <c r="K431" s="86">
        <f t="array" ref="K431">IFERROR(INDEX(DATA!$AL$133:$AL$368,MATCH(1,(DATA!$D$133:$D$368=B431)*(DATA!$E$133:$E$368=D431),0)),"n/a")</f>
        <v>2781541.01</v>
      </c>
      <c r="L431" s="77">
        <f t="array" ref="L431">IFERROR(INDEX(DATA!$AM$133:$AM$368,MATCH(1,(DATA!$D$133:$D$368=B431)*(DATA!$E$133:$E$368=D431),0)),"n/a")</f>
        <v>2.5838512518248199E-2</v>
      </c>
      <c r="R431" s="66"/>
      <c r="S431" s="66"/>
      <c r="T431" s="66"/>
      <c r="U431" s="66"/>
      <c r="V431" s="66"/>
      <c r="W431" s="66"/>
      <c r="X431" s="66"/>
      <c r="Y431" s="66"/>
    </row>
    <row r="432" spans="1:25" x14ac:dyDescent="0.2">
      <c r="A432" s="75" t="s">
        <v>19</v>
      </c>
      <c r="B432" s="66" t="s">
        <v>12</v>
      </c>
      <c r="C432" s="66" t="s">
        <v>9</v>
      </c>
      <c r="D432" s="66" t="s">
        <v>288</v>
      </c>
      <c r="E432" s="86">
        <f t="array" ref="E432">IFERROR(INDEX(DATA!$H$133:$H$368,MATCH(1,(DATA!$D$133:$D$368=B432)*(DATA!$E$133:$E$368=D432),0)),"n/a")</f>
        <v>242439.42</v>
      </c>
      <c r="F432" s="77">
        <f t="array" ref="F432">IFERROR(INDEX(DATA!$I$133:$I$368,MATCH(1,(DATA!$D$133:$D$368=B432)*(DATA!$E$133:$E$368=D432),0)),"n/a")</f>
        <v>1.4293268848604599E-2</v>
      </c>
      <c r="G432" s="86">
        <f t="array" ref="G432">IFERROR(INDEX(DATA!$R$133:$R$368,MATCH(1,(DATA!$D$133:$D$368=B432)*(DATA!$E$133:$E$368=D432),0)),"n/a")</f>
        <v>759814.28</v>
      </c>
      <c r="H432" s="77">
        <f t="array" ref="H432">IFERROR(INDEX(DATA!$S$133:$S$368,MATCH(1,(DATA!$D$133:$D$368=B432)*(DATA!$E$133:$E$368=D432),0)),"n/a")</f>
        <v>-8.3109368914018496E-3</v>
      </c>
      <c r="I432" s="86">
        <f t="array" ref="I432">IFERROR(INDEX(DATA!$AB$133:$AB$368,MATCH(1,(DATA!$D$133:$D$368=B432)*(DATA!$E$133:$E$368=D432),0)),"n/a")</f>
        <v>1457306.02</v>
      </c>
      <c r="J432" s="77">
        <f t="array" ref="J432">IFERROR(INDEX(DATA!$AC$133:$AC$368,MATCH(1,(DATA!$D$133:$D$368=B432)*(DATA!$E$133:$E$368=D432),0)),"n/a")</f>
        <v>-2.5441645879618301E-2</v>
      </c>
      <c r="K432" s="86">
        <f t="array" ref="K432">IFERROR(INDEX(DATA!$AL$133:$AL$368,MATCH(1,(DATA!$D$133:$D$368=B432)*(DATA!$E$133:$E$368=D432),0)),"n/a")</f>
        <v>2844898.34</v>
      </c>
      <c r="L432" s="77">
        <f t="array" ref="L432">IFERROR(INDEX(DATA!$AM$133:$AM$368,MATCH(1,(DATA!$D$133:$D$368=B432)*(DATA!$E$133:$E$368=D432),0)),"n/a")</f>
        <v>-4.2887087551851298E-2</v>
      </c>
      <c r="R432" s="66"/>
      <c r="S432" s="66"/>
      <c r="T432" s="66"/>
      <c r="U432" s="66"/>
      <c r="V432" s="66"/>
      <c r="W432" s="66"/>
      <c r="X432" s="66"/>
      <c r="Y432" s="66"/>
    </row>
    <row r="433" spans="1:25" x14ac:dyDescent="0.2">
      <c r="A433" s="75" t="s">
        <v>19</v>
      </c>
      <c r="B433" s="66" t="s">
        <v>12</v>
      </c>
      <c r="C433" s="66" t="s">
        <v>9</v>
      </c>
      <c r="D433" s="66" t="s">
        <v>289</v>
      </c>
      <c r="E433" s="86">
        <f t="array" ref="E433">IFERROR(INDEX(DATA!$H$133:$H$368,MATCH(1,(DATA!$D$133:$D$368=B433)*(DATA!$E$133:$E$368=D433),0)),"n/a")</f>
        <v>102976.96000000001</v>
      </c>
      <c r="F433" s="77">
        <f t="array" ref="F433">IFERROR(INDEX(DATA!$I$133:$I$368,MATCH(1,(DATA!$D$133:$D$368=B433)*(DATA!$E$133:$E$368=D433),0)),"n/a")</f>
        <v>7.6757127531206906E-2</v>
      </c>
      <c r="G433" s="86">
        <f t="array" ref="G433">IFERROR(INDEX(DATA!$R$133:$R$368,MATCH(1,(DATA!$D$133:$D$368=B433)*(DATA!$E$133:$E$368=D433),0)),"n/a")</f>
        <v>330775.18</v>
      </c>
      <c r="H433" s="77">
        <f t="array" ref="H433">IFERROR(INDEX(DATA!$S$133:$S$368,MATCH(1,(DATA!$D$133:$D$368=B433)*(DATA!$E$133:$E$368=D433),0)),"n/a")</f>
        <v>9.0433603030676494E-3</v>
      </c>
      <c r="I433" s="86">
        <f t="array" ref="I433">IFERROR(INDEX(DATA!$AB$133:$AB$368,MATCH(1,(DATA!$D$133:$D$368=B433)*(DATA!$E$133:$E$368=D433),0)),"n/a")</f>
        <v>643007.81000000006</v>
      </c>
      <c r="J433" s="77">
        <f t="array" ref="J433">IFERROR(INDEX(DATA!$AC$133:$AC$368,MATCH(1,(DATA!$D$133:$D$368=B433)*(DATA!$E$133:$E$368=D433),0)),"n/a")</f>
        <v>3.3712865746044398E-3</v>
      </c>
      <c r="K433" s="86">
        <f t="array" ref="K433">IFERROR(INDEX(DATA!$AL$133:$AL$368,MATCH(1,(DATA!$D$133:$D$368=B433)*(DATA!$E$133:$E$368=D433),0)),"n/a")</f>
        <v>1270099.1200000001</v>
      </c>
      <c r="L433" s="77">
        <f t="array" ref="L433">IFERROR(INDEX(DATA!$AM$133:$AM$368,MATCH(1,(DATA!$D$133:$D$368=B433)*(DATA!$E$133:$E$368=D433),0)),"n/a")</f>
        <v>8.6776343283725998E-4</v>
      </c>
      <c r="R433" s="66"/>
      <c r="S433" s="66"/>
      <c r="T433" s="66"/>
      <c r="U433" s="66"/>
      <c r="V433" s="66"/>
      <c r="W433" s="66"/>
      <c r="X433" s="66"/>
      <c r="Y433" s="66"/>
    </row>
    <row r="434" spans="1:25" x14ac:dyDescent="0.2">
      <c r="A434" s="75" t="s">
        <v>19</v>
      </c>
      <c r="B434" s="66" t="s">
        <v>12</v>
      </c>
      <c r="C434" s="66" t="s">
        <v>9</v>
      </c>
      <c r="D434" s="66" t="s">
        <v>290</v>
      </c>
      <c r="E434" s="86">
        <f t="array" ref="E434">IFERROR(INDEX(DATA!$H$133:$H$368,MATCH(1,(DATA!$D$133:$D$368=B434)*(DATA!$E$133:$E$368=D434),0)),"n/a")</f>
        <v>92145.47</v>
      </c>
      <c r="F434" s="77">
        <f t="array" ref="F434">IFERROR(INDEX(DATA!$I$133:$I$368,MATCH(1,(DATA!$D$133:$D$368=B434)*(DATA!$E$133:$E$368=D434),0)),"n/a")</f>
        <v>-4.7702183075673199E-2</v>
      </c>
      <c r="G434" s="86">
        <f t="array" ref="G434">IFERROR(INDEX(DATA!$R$133:$R$368,MATCH(1,(DATA!$D$133:$D$368=B434)*(DATA!$E$133:$E$368=D434),0)),"n/a")</f>
        <v>295173.03999999998</v>
      </c>
      <c r="H434" s="77">
        <f t="array" ref="H434">IFERROR(INDEX(DATA!$S$133:$S$368,MATCH(1,(DATA!$D$133:$D$368=B434)*(DATA!$E$133:$E$368=D434),0)),"n/a")</f>
        <v>-4.6490052225589502E-2</v>
      </c>
      <c r="I434" s="86">
        <f t="array" ref="I434">IFERROR(INDEX(DATA!$AB$133:$AB$368,MATCH(1,(DATA!$D$133:$D$368=B434)*(DATA!$E$133:$E$368=D434),0)),"n/a")</f>
        <v>591184.19999999995</v>
      </c>
      <c r="J434" s="77">
        <f t="array" ref="J434">IFERROR(INDEX(DATA!$AC$133:$AC$368,MATCH(1,(DATA!$D$133:$D$368=B434)*(DATA!$E$133:$E$368=D434),0)),"n/a")</f>
        <v>-1.0138863380325901E-2</v>
      </c>
      <c r="K434" s="86">
        <f t="array" ref="K434">IFERROR(INDEX(DATA!$AL$133:$AL$368,MATCH(1,(DATA!$D$133:$D$368=B434)*(DATA!$E$133:$E$368=D434),0)),"n/a")</f>
        <v>1135975.42</v>
      </c>
      <c r="L434" s="77">
        <f t="array" ref="L434">IFERROR(INDEX(DATA!$AM$133:$AM$368,MATCH(1,(DATA!$D$133:$D$368=B434)*(DATA!$E$133:$E$368=D434),0)),"n/a")</f>
        <v>-4.7156907539530604E-3</v>
      </c>
      <c r="R434" s="66"/>
      <c r="S434" s="66"/>
      <c r="T434" s="66"/>
      <c r="U434" s="66"/>
      <c r="V434" s="66"/>
      <c r="W434" s="66"/>
      <c r="X434" s="66"/>
      <c r="Y434" s="66"/>
    </row>
    <row r="435" spans="1:25" x14ac:dyDescent="0.2">
      <c r="A435" s="75" t="s">
        <v>19</v>
      </c>
      <c r="B435" s="66" t="s">
        <v>12</v>
      </c>
      <c r="C435" s="66" t="s">
        <v>9</v>
      </c>
      <c r="D435" s="66" t="s">
        <v>291</v>
      </c>
      <c r="E435" s="86">
        <f t="array" ref="E435">IFERROR(INDEX(DATA!$H$133:$H$368,MATCH(1,(DATA!$D$133:$D$368=B435)*(DATA!$E$133:$E$368=D435),0)),"n/a")</f>
        <v>81934.37</v>
      </c>
      <c r="F435" s="77">
        <f t="array" ref="F435">IFERROR(INDEX(DATA!$I$133:$I$368,MATCH(1,(DATA!$D$133:$D$368=B435)*(DATA!$E$133:$E$368=D435),0)),"n/a")</f>
        <v>-4.5882088122348903E-2</v>
      </c>
      <c r="G435" s="86">
        <f t="array" ref="G435">IFERROR(INDEX(DATA!$R$133:$R$368,MATCH(1,(DATA!$D$133:$D$368=B435)*(DATA!$E$133:$E$368=D435),0)),"n/a")</f>
        <v>271917.18</v>
      </c>
      <c r="H435" s="77">
        <f t="array" ref="H435">IFERROR(INDEX(DATA!$S$133:$S$368,MATCH(1,(DATA!$D$133:$D$368=B435)*(DATA!$E$133:$E$368=D435),0)),"n/a")</f>
        <v>-7.0930980068303895E-2</v>
      </c>
      <c r="I435" s="86">
        <f t="array" ref="I435">IFERROR(INDEX(DATA!$AB$133:$AB$368,MATCH(1,(DATA!$D$133:$D$368=B435)*(DATA!$E$133:$E$368=D435),0)),"n/a")</f>
        <v>569696.51</v>
      </c>
      <c r="J435" s="77">
        <f t="array" ref="J435">IFERROR(INDEX(DATA!$AC$133:$AC$368,MATCH(1,(DATA!$D$133:$D$368=B435)*(DATA!$E$133:$E$368=D435),0)),"n/a")</f>
        <v>7.7784806895405904E-3</v>
      </c>
      <c r="K435" s="86">
        <f t="array" ref="K435">IFERROR(INDEX(DATA!$AL$133:$AL$368,MATCH(1,(DATA!$D$133:$D$368=B435)*(DATA!$E$133:$E$368=D435),0)),"n/a")</f>
        <v>1101217.32</v>
      </c>
      <c r="L435" s="77">
        <f t="array" ref="L435">IFERROR(INDEX(DATA!$AM$133:$AM$368,MATCH(1,(DATA!$D$133:$D$368=B435)*(DATA!$E$133:$E$368=D435),0)),"n/a")</f>
        <v>1.4233734242852999E-2</v>
      </c>
      <c r="R435" s="66"/>
      <c r="S435" s="66"/>
      <c r="T435" s="66"/>
      <c r="U435" s="66"/>
      <c r="V435" s="66"/>
      <c r="W435" s="66"/>
      <c r="X435" s="66"/>
      <c r="Y435" s="66"/>
    </row>
    <row r="436" spans="1:25" x14ac:dyDescent="0.2">
      <c r="A436" s="75" t="s">
        <v>19</v>
      </c>
      <c r="B436" s="66" t="s">
        <v>12</v>
      </c>
      <c r="C436" s="66" t="s">
        <v>9</v>
      </c>
      <c r="D436" s="66" t="s">
        <v>292</v>
      </c>
      <c r="E436" s="86">
        <f t="array" ref="E436">IFERROR(INDEX(DATA!$H$133:$H$368,MATCH(1,(DATA!$D$133:$D$368=B436)*(DATA!$E$133:$E$368=D436),0)),"n/a")</f>
        <v>634814.56999999995</v>
      </c>
      <c r="F436" s="77">
        <f t="array" ref="F436">IFERROR(INDEX(DATA!$I$133:$I$368,MATCH(1,(DATA!$D$133:$D$368=B436)*(DATA!$E$133:$E$368=D436),0)),"n/a")</f>
        <v>3.3483729875043E-2</v>
      </c>
      <c r="G436" s="86">
        <f t="array" ref="G436">IFERROR(INDEX(DATA!$R$133:$R$368,MATCH(1,(DATA!$D$133:$D$368=B436)*(DATA!$E$133:$E$368=D436),0)),"n/a")</f>
        <v>2107351.4900000002</v>
      </c>
      <c r="H436" s="77">
        <f t="array" ref="H436">IFERROR(INDEX(DATA!$S$133:$S$368,MATCH(1,(DATA!$D$133:$D$368=B436)*(DATA!$E$133:$E$368=D436),0)),"n/a")</f>
        <v>3.6183343356296797E-2</v>
      </c>
      <c r="I436" s="86">
        <f t="array" ref="I436">IFERROR(INDEX(DATA!$AB$133:$AB$368,MATCH(1,(DATA!$D$133:$D$368=B436)*(DATA!$E$133:$E$368=D436),0)),"n/a")</f>
        <v>4244400.1900000004</v>
      </c>
      <c r="J436" s="77">
        <f t="array" ref="J436">IFERROR(INDEX(DATA!$AC$133:$AC$368,MATCH(1,(DATA!$D$133:$D$368=B436)*(DATA!$E$133:$E$368=D436),0)),"n/a")</f>
        <v>2.7004750433925001E-2</v>
      </c>
      <c r="K436" s="86">
        <f t="array" ref="K436">IFERROR(INDEX(DATA!$AL$133:$AL$368,MATCH(1,(DATA!$D$133:$D$368=B436)*(DATA!$E$133:$E$368=D436),0)),"n/a")</f>
        <v>8069400.9000000004</v>
      </c>
      <c r="L436" s="77">
        <f t="array" ref="L436">IFERROR(INDEX(DATA!$AM$133:$AM$368,MATCH(1,(DATA!$D$133:$D$368=B436)*(DATA!$E$133:$E$368=D436),0)),"n/a")</f>
        <v>3.5622610907880901E-2</v>
      </c>
      <c r="R436" s="66"/>
      <c r="S436" s="66"/>
      <c r="T436" s="66"/>
      <c r="U436" s="66"/>
      <c r="V436" s="66"/>
      <c r="W436" s="66"/>
      <c r="X436" s="66"/>
      <c r="Y436" s="66"/>
    </row>
    <row r="437" spans="1:25" x14ac:dyDescent="0.2">
      <c r="A437" s="75" t="s">
        <v>19</v>
      </c>
      <c r="B437" s="66" t="s">
        <v>12</v>
      </c>
      <c r="C437" s="66" t="s">
        <v>9</v>
      </c>
      <c r="D437" s="66" t="s">
        <v>293</v>
      </c>
      <c r="E437" s="86">
        <f t="array" ref="E437">IFERROR(INDEX(DATA!$H$133:$H$368,MATCH(1,(DATA!$D$133:$D$368=B437)*(DATA!$E$133:$E$368=D437),0)),"n/a")</f>
        <v>53356.29</v>
      </c>
      <c r="F437" s="77">
        <f t="array" ref="F437">IFERROR(INDEX(DATA!$I$133:$I$368,MATCH(1,(DATA!$D$133:$D$368=B437)*(DATA!$E$133:$E$368=D437),0)),"n/a")</f>
        <v>1.6804937106546701E-2</v>
      </c>
      <c r="G437" s="86">
        <f t="array" ref="G437">IFERROR(INDEX(DATA!$R$133:$R$368,MATCH(1,(DATA!$D$133:$D$368=B437)*(DATA!$E$133:$E$368=D437),0)),"n/a")</f>
        <v>171489.29</v>
      </c>
      <c r="H437" s="77">
        <f t="array" ref="H437">IFERROR(INDEX(DATA!$S$133:$S$368,MATCH(1,(DATA!$D$133:$D$368=B437)*(DATA!$E$133:$E$368=D437),0)),"n/a")</f>
        <v>-1.9317562517405899E-2</v>
      </c>
      <c r="I437" s="86">
        <f t="array" ref="I437">IFERROR(INDEX(DATA!$AB$133:$AB$368,MATCH(1,(DATA!$D$133:$D$368=B437)*(DATA!$E$133:$E$368=D437),0)),"n/a")</f>
        <v>333037.92</v>
      </c>
      <c r="J437" s="77">
        <f t="array" ref="J437">IFERROR(INDEX(DATA!$AC$133:$AC$368,MATCH(1,(DATA!$D$133:$D$368=B437)*(DATA!$E$133:$E$368=D437),0)),"n/a")</f>
        <v>-2.5265775806391701E-2</v>
      </c>
      <c r="K437" s="86">
        <f t="array" ref="K437">IFERROR(INDEX(DATA!$AL$133:$AL$368,MATCH(1,(DATA!$D$133:$D$368=B437)*(DATA!$E$133:$E$368=D437),0)),"n/a")</f>
        <v>663078.44999999995</v>
      </c>
      <c r="L437" s="77">
        <f t="array" ref="L437">IFERROR(INDEX(DATA!$AM$133:$AM$368,MATCH(1,(DATA!$D$133:$D$368=B437)*(DATA!$E$133:$E$368=D437),0)),"n/a")</f>
        <v>1.4727913080511499E-3</v>
      </c>
      <c r="R437" s="66"/>
      <c r="S437" s="66"/>
      <c r="T437" s="66"/>
      <c r="U437" s="66"/>
      <c r="V437" s="66"/>
      <c r="W437" s="66"/>
      <c r="X437" s="66"/>
      <c r="Y437" s="66"/>
    </row>
    <row r="438" spans="1:25" x14ac:dyDescent="0.2">
      <c r="A438" s="75" t="s">
        <v>19</v>
      </c>
      <c r="B438" s="66" t="s">
        <v>12</v>
      </c>
      <c r="C438" s="66" t="s">
        <v>9</v>
      </c>
      <c r="D438" s="66" t="s">
        <v>294</v>
      </c>
      <c r="E438" s="86">
        <f t="array" ref="E438">IFERROR(INDEX(DATA!$H$133:$H$368,MATCH(1,(DATA!$D$133:$D$368=B438)*(DATA!$E$133:$E$368=D438),0)),"n/a")</f>
        <v>277856.2</v>
      </c>
      <c r="F438" s="77">
        <f t="array" ref="F438">IFERROR(INDEX(DATA!$I$133:$I$368,MATCH(1,(DATA!$D$133:$D$368=B438)*(DATA!$E$133:$E$368=D438),0)),"n/a")</f>
        <v>-1.54986498796249E-2</v>
      </c>
      <c r="G438" s="86">
        <f t="array" ref="G438">IFERROR(INDEX(DATA!$R$133:$R$368,MATCH(1,(DATA!$D$133:$D$368=B438)*(DATA!$E$133:$E$368=D438),0)),"n/a")</f>
        <v>886374.62</v>
      </c>
      <c r="H438" s="77">
        <f t="array" ref="H438">IFERROR(INDEX(DATA!$S$133:$S$368,MATCH(1,(DATA!$D$133:$D$368=B438)*(DATA!$E$133:$E$368=D438),0)),"n/a")</f>
        <v>-3.29811210232051E-2</v>
      </c>
      <c r="I438" s="86">
        <f t="array" ref="I438">IFERROR(INDEX(DATA!$AB$133:$AB$368,MATCH(1,(DATA!$D$133:$D$368=B438)*(DATA!$E$133:$E$368=D438),0)),"n/a")</f>
        <v>1807009.1</v>
      </c>
      <c r="J438" s="77">
        <f t="array" ref="J438">IFERROR(INDEX(DATA!$AC$133:$AC$368,MATCH(1,(DATA!$D$133:$D$368=B438)*(DATA!$E$133:$E$368=D438),0)),"n/a")</f>
        <v>2.9850895055889698E-3</v>
      </c>
      <c r="K438" s="86">
        <f t="array" ref="K438">IFERROR(INDEX(DATA!$AL$133:$AL$368,MATCH(1,(DATA!$D$133:$D$368=B438)*(DATA!$E$133:$E$368=D438),0)),"n/a")</f>
        <v>3381000.68</v>
      </c>
      <c r="L438" s="77">
        <f t="array" ref="L438">IFERROR(INDEX(DATA!$AM$133:$AM$368,MATCH(1,(DATA!$D$133:$D$368=B438)*(DATA!$E$133:$E$368=D438),0)),"n/a")</f>
        <v>1.13004290458407E-2</v>
      </c>
      <c r="R438" s="66"/>
      <c r="S438" s="66"/>
      <c r="T438" s="66"/>
      <c r="U438" s="66"/>
      <c r="V438" s="66"/>
      <c r="W438" s="66"/>
      <c r="X438" s="66"/>
      <c r="Y438" s="66"/>
    </row>
    <row r="439" spans="1:25" x14ac:dyDescent="0.2">
      <c r="A439" s="75" t="s">
        <v>19</v>
      </c>
      <c r="B439" s="66" t="s">
        <v>12</v>
      </c>
      <c r="C439" s="66" t="s">
        <v>9</v>
      </c>
      <c r="D439" s="66" t="s">
        <v>295</v>
      </c>
      <c r="E439" s="86">
        <f t="array" ref="E439">IFERROR(INDEX(DATA!$H$133:$H$368,MATCH(1,(DATA!$D$133:$D$368=B439)*(DATA!$E$133:$E$368=D439),0)),"n/a")</f>
        <v>180278.16</v>
      </c>
      <c r="F439" s="77">
        <f t="array" ref="F439">IFERROR(INDEX(DATA!$I$133:$I$368,MATCH(1,(DATA!$D$133:$D$368=B439)*(DATA!$E$133:$E$368=D439),0)),"n/a")</f>
        <v>-0.12649446654664501</v>
      </c>
      <c r="G439" s="86">
        <f t="array" ref="G439">IFERROR(INDEX(DATA!$R$133:$R$368,MATCH(1,(DATA!$D$133:$D$368=B439)*(DATA!$E$133:$E$368=D439),0)),"n/a")</f>
        <v>634669.75</v>
      </c>
      <c r="H439" s="77">
        <f t="array" ref="H439">IFERROR(INDEX(DATA!$S$133:$S$368,MATCH(1,(DATA!$D$133:$D$368=B439)*(DATA!$E$133:$E$368=D439),0)),"n/a")</f>
        <v>-7.4901926476283104E-2</v>
      </c>
      <c r="I439" s="86">
        <f t="array" ref="I439">IFERROR(INDEX(DATA!$AB$133:$AB$368,MATCH(1,(DATA!$D$133:$D$368=B439)*(DATA!$E$133:$E$368=D439),0)),"n/a")</f>
        <v>1283807.94</v>
      </c>
      <c r="J439" s="77">
        <f t="array" ref="J439">IFERROR(INDEX(DATA!$AC$133:$AC$368,MATCH(1,(DATA!$D$133:$D$368=B439)*(DATA!$E$133:$E$368=D439),0)),"n/a")</f>
        <v>-6.3611460356218202E-2</v>
      </c>
      <c r="K439" s="86">
        <f t="array" ref="K439">IFERROR(INDEX(DATA!$AL$133:$AL$368,MATCH(1,(DATA!$D$133:$D$368=B439)*(DATA!$E$133:$E$368=D439),0)),"n/a")</f>
        <v>2501900.39</v>
      </c>
      <c r="L439" s="77">
        <f t="array" ref="L439">IFERROR(INDEX(DATA!$AM$133:$AM$368,MATCH(1,(DATA!$D$133:$D$368=B439)*(DATA!$E$133:$E$368=D439),0)),"n/a")</f>
        <v>-2.7110819122127299E-2</v>
      </c>
      <c r="R439" s="66"/>
      <c r="S439" s="66"/>
      <c r="T439" s="66"/>
      <c r="U439" s="66"/>
      <c r="V439" s="66"/>
      <c r="W439" s="66"/>
      <c r="X439" s="66"/>
      <c r="Y439" s="66"/>
    </row>
    <row r="440" spans="1:25" x14ac:dyDescent="0.2">
      <c r="A440" s="75" t="s">
        <v>19</v>
      </c>
      <c r="B440" s="66" t="s">
        <v>12</v>
      </c>
      <c r="C440" s="66" t="s">
        <v>9</v>
      </c>
      <c r="D440" s="66" t="s">
        <v>296</v>
      </c>
      <c r="E440" s="86">
        <f t="array" ref="E440">IFERROR(INDEX(DATA!$H$133:$H$368,MATCH(1,(DATA!$D$133:$D$368=B440)*(DATA!$E$133:$E$368=D440),0)),"n/a")</f>
        <v>155270.31</v>
      </c>
      <c r="F440" s="77">
        <f t="array" ref="F440">IFERROR(INDEX(DATA!$I$133:$I$368,MATCH(1,(DATA!$D$133:$D$368=B440)*(DATA!$E$133:$E$368=D440),0)),"n/a")</f>
        <v>-0.21623580417695501</v>
      </c>
      <c r="G440" s="86">
        <f t="array" ref="G440">IFERROR(INDEX(DATA!$R$133:$R$368,MATCH(1,(DATA!$D$133:$D$368=B440)*(DATA!$E$133:$E$368=D440),0)),"n/a")</f>
        <v>589944.81000000006</v>
      </c>
      <c r="H440" s="77">
        <f t="array" ref="H440">IFERROR(INDEX(DATA!$S$133:$S$368,MATCH(1,(DATA!$D$133:$D$368=B440)*(DATA!$E$133:$E$368=D440),0)),"n/a")</f>
        <v>-0.144162810433028</v>
      </c>
      <c r="I440" s="86">
        <f t="array" ref="I440">IFERROR(INDEX(DATA!$AB$133:$AB$368,MATCH(1,(DATA!$D$133:$D$368=B440)*(DATA!$E$133:$E$368=D440),0)),"n/a")</f>
        <v>1304043.79</v>
      </c>
      <c r="J440" s="77">
        <f t="array" ref="J440">IFERROR(INDEX(DATA!$AC$133:$AC$368,MATCH(1,(DATA!$D$133:$D$368=B440)*(DATA!$E$133:$E$368=D440),0)),"n/a")</f>
        <v>-3.6227003016286403E-2</v>
      </c>
      <c r="K440" s="86">
        <f t="array" ref="K440">IFERROR(INDEX(DATA!$AL$133:$AL$368,MATCH(1,(DATA!$D$133:$D$368=B440)*(DATA!$E$133:$E$368=D440),0)),"n/a")</f>
        <v>2467905.2200000002</v>
      </c>
      <c r="L440" s="77">
        <f t="array" ref="L440">IFERROR(INDEX(DATA!$AM$133:$AM$368,MATCH(1,(DATA!$D$133:$D$368=B440)*(DATA!$E$133:$E$368=D440),0)),"n/a")</f>
        <v>-2.32078539036145E-2</v>
      </c>
      <c r="R440" s="66"/>
      <c r="S440" s="66"/>
      <c r="T440" s="66"/>
      <c r="U440" s="66"/>
      <c r="V440" s="66"/>
      <c r="W440" s="66"/>
      <c r="X440" s="66"/>
      <c r="Y440" s="66"/>
    </row>
    <row r="441" spans="1:25" x14ac:dyDescent="0.2">
      <c r="A441" s="75" t="s">
        <v>19</v>
      </c>
      <c r="B441" s="66" t="s">
        <v>12</v>
      </c>
      <c r="C441" s="66" t="s">
        <v>9</v>
      </c>
      <c r="D441" s="66" t="s">
        <v>297</v>
      </c>
      <c r="E441" s="86">
        <f t="array" ref="E441">IFERROR(INDEX(DATA!$H$133:$H$368,MATCH(1,(DATA!$D$133:$D$368=B441)*(DATA!$E$133:$E$368=D441),0)),"n/a")</f>
        <v>73761.11</v>
      </c>
      <c r="F441" s="77">
        <f t="array" ref="F441">IFERROR(INDEX(DATA!$I$133:$I$368,MATCH(1,(DATA!$D$133:$D$368=B441)*(DATA!$E$133:$E$368=D441),0)),"n/a")</f>
        <v>-3.9740513218413497E-3</v>
      </c>
      <c r="G441" s="86">
        <f t="array" ref="G441">IFERROR(INDEX(DATA!$R$133:$R$368,MATCH(1,(DATA!$D$133:$D$368=B441)*(DATA!$E$133:$E$368=D441),0)),"n/a")</f>
        <v>233229.99</v>
      </c>
      <c r="H441" s="77">
        <f t="array" ref="H441">IFERROR(INDEX(DATA!$S$133:$S$368,MATCH(1,(DATA!$D$133:$D$368=B441)*(DATA!$E$133:$E$368=D441),0)),"n/a")</f>
        <v>-2.99810845679521E-2</v>
      </c>
      <c r="I441" s="86">
        <f t="array" ref="I441">IFERROR(INDEX(DATA!$AB$133:$AB$368,MATCH(1,(DATA!$D$133:$D$368=B441)*(DATA!$E$133:$E$368=D441),0)),"n/a")</f>
        <v>454872.05</v>
      </c>
      <c r="J441" s="77">
        <f t="array" ref="J441">IFERROR(INDEX(DATA!$AC$133:$AC$368,MATCH(1,(DATA!$D$133:$D$368=B441)*(DATA!$E$133:$E$368=D441),0)),"n/a")</f>
        <v>-2.4561021199184699E-2</v>
      </c>
      <c r="K441" s="86">
        <f t="array" ref="K441">IFERROR(INDEX(DATA!$AL$133:$AL$368,MATCH(1,(DATA!$D$133:$D$368=B441)*(DATA!$E$133:$E$368=D441),0)),"n/a")</f>
        <v>893619.62</v>
      </c>
      <c r="L441" s="77">
        <f t="array" ref="L441">IFERROR(INDEX(DATA!$AM$133:$AM$368,MATCH(1,(DATA!$D$133:$D$368=B441)*(DATA!$E$133:$E$368=D441),0)),"n/a")</f>
        <v>-3.7556672555000298E-3</v>
      </c>
      <c r="R441" s="66"/>
      <c r="S441" s="66"/>
      <c r="T441" s="66"/>
      <c r="U441" s="66"/>
      <c r="V441" s="66"/>
      <c r="W441" s="66"/>
      <c r="X441" s="66"/>
      <c r="Y441" s="66"/>
    </row>
    <row r="442" spans="1:25" x14ac:dyDescent="0.2">
      <c r="A442" s="75" t="s">
        <v>19</v>
      </c>
      <c r="B442" s="66" t="s">
        <v>12</v>
      </c>
      <c r="C442" s="66" t="s">
        <v>9</v>
      </c>
      <c r="D442" s="66" t="s">
        <v>298</v>
      </c>
      <c r="E442" s="86">
        <f t="array" ref="E442">IFERROR(INDEX(DATA!$H$133:$H$368,MATCH(1,(DATA!$D$133:$D$368=B442)*(DATA!$E$133:$E$368=D442),0)),"n/a")</f>
        <v>173173.01</v>
      </c>
      <c r="F442" s="77">
        <f t="array" ref="F442">IFERROR(INDEX(DATA!$I$133:$I$368,MATCH(1,(DATA!$D$133:$D$368=B442)*(DATA!$E$133:$E$368=D442),0)),"n/a")</f>
        <v>-6.8669393330698103E-2</v>
      </c>
      <c r="G442" s="86">
        <f t="array" ref="G442">IFERROR(INDEX(DATA!$R$133:$R$368,MATCH(1,(DATA!$D$133:$D$368=B442)*(DATA!$E$133:$E$368=D442),0)),"n/a")</f>
        <v>484129.98</v>
      </c>
      <c r="H442" s="77">
        <f t="array" ref="H442">IFERROR(INDEX(DATA!$S$133:$S$368,MATCH(1,(DATA!$D$133:$D$368=B442)*(DATA!$E$133:$E$368=D442),0)),"n/a")</f>
        <v>-0.12418058925555001</v>
      </c>
      <c r="I442" s="86">
        <f t="array" ref="I442">IFERROR(INDEX(DATA!$AB$133:$AB$368,MATCH(1,(DATA!$D$133:$D$368=B442)*(DATA!$E$133:$E$368=D442),0)),"n/a")</f>
        <v>868801.61</v>
      </c>
      <c r="J442" s="77">
        <f t="array" ref="J442">IFERROR(INDEX(DATA!$AC$133:$AC$368,MATCH(1,(DATA!$D$133:$D$368=B442)*(DATA!$E$133:$E$368=D442),0)),"n/a")</f>
        <v>-8.24198571325718E-2</v>
      </c>
      <c r="K442" s="86">
        <f t="array" ref="K442">IFERROR(INDEX(DATA!$AL$133:$AL$368,MATCH(1,(DATA!$D$133:$D$368=B442)*(DATA!$E$133:$E$368=D442),0)),"n/a")</f>
        <v>1789021.88</v>
      </c>
      <c r="L442" s="77">
        <f t="array" ref="L442">IFERROR(INDEX(DATA!$AM$133:$AM$368,MATCH(1,(DATA!$D$133:$D$368=B442)*(DATA!$E$133:$E$368=D442),0)),"n/a")</f>
        <v>-3.3708903781760599E-2</v>
      </c>
      <c r="R442" s="66"/>
      <c r="S442" s="66"/>
      <c r="T442" s="66"/>
      <c r="U442" s="66"/>
      <c r="V442" s="66"/>
      <c r="W442" s="66"/>
      <c r="X442" s="66"/>
      <c r="Y442" s="66"/>
    </row>
    <row r="443" spans="1:25" x14ac:dyDescent="0.2">
      <c r="A443" s="75" t="s">
        <v>19</v>
      </c>
      <c r="B443" s="66" t="s">
        <v>12</v>
      </c>
      <c r="C443" s="66" t="s">
        <v>9</v>
      </c>
      <c r="D443" s="66" t="s">
        <v>299</v>
      </c>
      <c r="E443" s="86">
        <f t="array" ref="E443">IFERROR(INDEX(DATA!$H$133:$H$368,MATCH(1,(DATA!$D$133:$D$368=B443)*(DATA!$E$133:$E$368=D443),0)),"n/a")</f>
        <v>927937.43</v>
      </c>
      <c r="F443" s="77">
        <f t="array" ref="F443">IFERROR(INDEX(DATA!$I$133:$I$368,MATCH(1,(DATA!$D$133:$D$368=B443)*(DATA!$E$133:$E$368=D443),0)),"n/a")</f>
        <v>-3.3412072853519402E-2</v>
      </c>
      <c r="G443" s="86">
        <f t="array" ref="G443">IFERROR(INDEX(DATA!$R$133:$R$368,MATCH(1,(DATA!$D$133:$D$368=B443)*(DATA!$E$133:$E$368=D443),0)),"n/a")</f>
        <v>2697964.33</v>
      </c>
      <c r="H443" s="77">
        <f t="array" ref="H443">IFERROR(INDEX(DATA!$S$133:$S$368,MATCH(1,(DATA!$D$133:$D$368=B443)*(DATA!$E$133:$E$368=D443),0)),"n/a")</f>
        <v>-3.2174284657032599E-2</v>
      </c>
      <c r="I443" s="86">
        <f t="array" ref="I443">IFERROR(INDEX(DATA!$AB$133:$AB$368,MATCH(1,(DATA!$D$133:$D$368=B443)*(DATA!$E$133:$E$368=D443),0)),"n/a")</f>
        <v>6216775.1699999999</v>
      </c>
      <c r="J443" s="77">
        <f t="array" ref="J443">IFERROR(INDEX(DATA!$AC$133:$AC$368,MATCH(1,(DATA!$D$133:$D$368=B443)*(DATA!$E$133:$E$368=D443),0)),"n/a")</f>
        <v>2.1784960495702398E-2</v>
      </c>
      <c r="K443" s="86">
        <f t="array" ref="K443">IFERROR(INDEX(DATA!$AL$133:$AL$368,MATCH(1,(DATA!$D$133:$D$368=B443)*(DATA!$E$133:$E$368=D443),0)),"n/a")</f>
        <v>10830706.609999999</v>
      </c>
      <c r="L443" s="77">
        <f t="array" ref="L443">IFERROR(INDEX(DATA!$AM$133:$AM$368,MATCH(1,(DATA!$D$133:$D$368=B443)*(DATA!$E$133:$E$368=D443),0)),"n/a")</f>
        <v>6.8325326103105599E-2</v>
      </c>
      <c r="R443" s="66"/>
      <c r="S443" s="66"/>
      <c r="T443" s="66"/>
      <c r="U443" s="66"/>
      <c r="V443" s="66"/>
      <c r="W443" s="66"/>
      <c r="X443" s="66"/>
      <c r="Y443" s="66"/>
    </row>
    <row r="444" spans="1:25" x14ac:dyDescent="0.2">
      <c r="A444" s="75" t="s">
        <v>19</v>
      </c>
      <c r="B444" s="66" t="s">
        <v>12</v>
      </c>
      <c r="C444" s="66" t="s">
        <v>9</v>
      </c>
      <c r="D444" s="66" t="s">
        <v>300</v>
      </c>
      <c r="E444" s="86">
        <f t="array" ref="E444">IFERROR(INDEX(DATA!$H$133:$H$368,MATCH(1,(DATA!$D$133:$D$368=B444)*(DATA!$E$133:$E$368=D444),0)),"n/a")</f>
        <v>374442.78</v>
      </c>
      <c r="F444" s="77">
        <f t="array" ref="F444">IFERROR(INDEX(DATA!$I$133:$I$368,MATCH(1,(DATA!$D$133:$D$368=B444)*(DATA!$E$133:$E$368=D444),0)),"n/a")</f>
        <v>4.0861430138101999E-2</v>
      </c>
      <c r="G444" s="86">
        <f t="array" ref="G444">IFERROR(INDEX(DATA!$R$133:$R$368,MATCH(1,(DATA!$D$133:$D$368=B444)*(DATA!$E$133:$E$368=D444),0)),"n/a")</f>
        <v>1208009.83</v>
      </c>
      <c r="H444" s="77">
        <f t="array" ref="H444">IFERROR(INDEX(DATA!$S$133:$S$368,MATCH(1,(DATA!$D$133:$D$368=B444)*(DATA!$E$133:$E$368=D444),0)),"n/a")</f>
        <v>-1.5726012724853299E-3</v>
      </c>
      <c r="I444" s="86">
        <f t="array" ref="I444">IFERROR(INDEX(DATA!$AB$133:$AB$368,MATCH(1,(DATA!$D$133:$D$368=B444)*(DATA!$E$133:$E$368=D444),0)),"n/a")</f>
        <v>2444608</v>
      </c>
      <c r="J444" s="77">
        <f t="array" ref="J444">IFERROR(INDEX(DATA!$AC$133:$AC$368,MATCH(1,(DATA!$D$133:$D$368=B444)*(DATA!$E$133:$E$368=D444),0)),"n/a")</f>
        <v>1.9140463348031302E-2</v>
      </c>
      <c r="K444" s="86">
        <f t="array" ref="K444">IFERROR(INDEX(DATA!$AL$133:$AL$368,MATCH(1,(DATA!$D$133:$D$368=B444)*(DATA!$E$133:$E$368=D444),0)),"n/a")</f>
        <v>4647605.1399999997</v>
      </c>
      <c r="L444" s="77">
        <f t="array" ref="L444">IFERROR(INDEX(DATA!$AM$133:$AM$368,MATCH(1,(DATA!$D$133:$D$368=B444)*(DATA!$E$133:$E$368=D444),0)),"n/a")</f>
        <v>2.2323208532721101E-2</v>
      </c>
      <c r="R444" s="66"/>
      <c r="S444" s="66"/>
      <c r="T444" s="66"/>
      <c r="U444" s="66"/>
      <c r="V444" s="66"/>
      <c r="W444" s="66"/>
      <c r="X444" s="66"/>
      <c r="Y444" s="66"/>
    </row>
    <row r="445" spans="1:25" x14ac:dyDescent="0.2">
      <c r="A445" s="75" t="s">
        <v>19</v>
      </c>
      <c r="B445" s="66" t="s">
        <v>12</v>
      </c>
      <c r="C445" s="66" t="s">
        <v>9</v>
      </c>
      <c r="D445" s="66" t="s">
        <v>301</v>
      </c>
      <c r="E445" s="86">
        <f t="array" ref="E445">IFERROR(INDEX(DATA!$H$133:$H$368,MATCH(1,(DATA!$D$133:$D$368=B445)*(DATA!$E$133:$E$368=D445),0)),"n/a")</f>
        <v>56730.49</v>
      </c>
      <c r="F445" s="77">
        <f t="array" ref="F445">IFERROR(INDEX(DATA!$I$133:$I$368,MATCH(1,(DATA!$D$133:$D$368=B445)*(DATA!$E$133:$E$368=D445),0)),"n/a")</f>
        <v>0.184456960508838</v>
      </c>
      <c r="G445" s="86">
        <f t="array" ref="G445">IFERROR(INDEX(DATA!$R$133:$R$368,MATCH(1,(DATA!$D$133:$D$368=B445)*(DATA!$E$133:$E$368=D445),0)),"n/a")</f>
        <v>182512.35</v>
      </c>
      <c r="H445" s="77">
        <f t="array" ref="H445">IFERROR(INDEX(DATA!$S$133:$S$368,MATCH(1,(DATA!$D$133:$D$368=B445)*(DATA!$E$133:$E$368=D445),0)),"n/a")</f>
        <v>0.17222726156632201</v>
      </c>
      <c r="I445" s="86">
        <f t="array" ref="I445">IFERROR(INDEX(DATA!$AB$133:$AB$368,MATCH(1,(DATA!$D$133:$D$368=B445)*(DATA!$E$133:$E$368=D445),0)),"n/a")</f>
        <v>355064.84</v>
      </c>
      <c r="J445" s="77">
        <f t="array" ref="J445">IFERROR(INDEX(DATA!$AC$133:$AC$368,MATCH(1,(DATA!$D$133:$D$368=B445)*(DATA!$E$133:$E$368=D445),0)),"n/a")</f>
        <v>0.118262048065275</v>
      </c>
      <c r="K445" s="86">
        <f t="array" ref="K445">IFERROR(INDEX(DATA!$AL$133:$AL$368,MATCH(1,(DATA!$D$133:$D$368=B445)*(DATA!$E$133:$E$368=D445),0)),"n/a")</f>
        <v>687574.02</v>
      </c>
      <c r="L445" s="77">
        <f t="array" ref="L445">IFERROR(INDEX(DATA!$AM$133:$AM$368,MATCH(1,(DATA!$D$133:$D$368=B445)*(DATA!$E$133:$E$368=D445),0)),"n/a")</f>
        <v>5.9361359687139501E-2</v>
      </c>
      <c r="R445" s="66"/>
      <c r="S445" s="66"/>
      <c r="T445" s="66"/>
      <c r="U445" s="66"/>
      <c r="V445" s="66"/>
      <c r="W445" s="66"/>
      <c r="X445" s="66"/>
      <c r="Y445" s="66"/>
    </row>
    <row r="446" spans="1:25" x14ac:dyDescent="0.2">
      <c r="A446" s="75" t="s">
        <v>19</v>
      </c>
      <c r="B446" s="66" t="s">
        <v>12</v>
      </c>
      <c r="C446" s="66" t="s">
        <v>9</v>
      </c>
      <c r="D446" s="66" t="s">
        <v>302</v>
      </c>
      <c r="E446" s="86">
        <f t="array" ref="E446">IFERROR(INDEX(DATA!$H$133:$H$368,MATCH(1,(DATA!$D$133:$D$368=B446)*(DATA!$E$133:$E$368=D446),0)),"n/a")</f>
        <v>178599.98</v>
      </c>
      <c r="F446" s="77">
        <f t="array" ref="F446">IFERROR(INDEX(DATA!$I$133:$I$368,MATCH(1,(DATA!$D$133:$D$368=B446)*(DATA!$E$133:$E$368=D446),0)),"n/a")</f>
        <v>-6.0204535508144398E-2</v>
      </c>
      <c r="G446" s="86">
        <f t="array" ref="G446">IFERROR(INDEX(DATA!$R$133:$R$368,MATCH(1,(DATA!$D$133:$D$368=B446)*(DATA!$E$133:$E$368=D446),0)),"n/a")</f>
        <v>579263.22</v>
      </c>
      <c r="H446" s="77">
        <f t="array" ref="H446">IFERROR(INDEX(DATA!$S$133:$S$368,MATCH(1,(DATA!$D$133:$D$368=B446)*(DATA!$E$133:$E$368=D446),0)),"n/a")</f>
        <v>-5.9849530018266699E-2</v>
      </c>
      <c r="I446" s="86">
        <f t="array" ref="I446">IFERROR(INDEX(DATA!$AB$133:$AB$368,MATCH(1,(DATA!$D$133:$D$368=B446)*(DATA!$E$133:$E$368=D446),0)),"n/a")</f>
        <v>1171481.5</v>
      </c>
      <c r="J446" s="77">
        <f t="array" ref="J446">IFERROR(INDEX(DATA!$AC$133:$AC$368,MATCH(1,(DATA!$D$133:$D$368=B446)*(DATA!$E$133:$E$368=D446),0)),"n/a")</f>
        <v>-2.85101004742081E-2</v>
      </c>
      <c r="K446" s="86">
        <f t="array" ref="K446">IFERROR(INDEX(DATA!$AL$133:$AL$368,MATCH(1,(DATA!$D$133:$D$368=B446)*(DATA!$E$133:$E$368=D446),0)),"n/a")</f>
        <v>2217131.91</v>
      </c>
      <c r="L446" s="77">
        <f t="array" ref="L446">IFERROR(INDEX(DATA!$AM$133:$AM$368,MATCH(1,(DATA!$D$133:$D$368=B446)*(DATA!$E$133:$E$368=D446),0)),"n/a")</f>
        <v>-2.1967508464627802E-2</v>
      </c>
      <c r="R446" s="66"/>
      <c r="S446" s="66"/>
      <c r="T446" s="66"/>
      <c r="U446" s="66"/>
      <c r="V446" s="66"/>
      <c r="W446" s="66"/>
      <c r="X446" s="66"/>
      <c r="Y446" s="66"/>
    </row>
    <row r="447" spans="1:25" x14ac:dyDescent="0.2">
      <c r="A447" s="75" t="s">
        <v>19</v>
      </c>
      <c r="B447" s="66" t="s">
        <v>12</v>
      </c>
      <c r="C447" s="66" t="s">
        <v>9</v>
      </c>
      <c r="D447" s="66" t="s">
        <v>303</v>
      </c>
      <c r="E447" s="86">
        <f t="array" ref="E447">IFERROR(INDEX(DATA!$H$133:$H$368,MATCH(1,(DATA!$D$133:$D$368=B447)*(DATA!$E$133:$E$368=D447),0)),"n/a")</f>
        <v>100045.64</v>
      </c>
      <c r="F447" s="77">
        <f t="array" ref="F447">IFERROR(INDEX(DATA!$I$133:$I$368,MATCH(1,(DATA!$D$133:$D$368=B447)*(DATA!$E$133:$E$368=D447),0)),"n/a")</f>
        <v>1.6810061258234602E-2</v>
      </c>
      <c r="G447" s="86">
        <f t="array" ref="G447">IFERROR(INDEX(DATA!$R$133:$R$368,MATCH(1,(DATA!$D$133:$D$368=B447)*(DATA!$E$133:$E$368=D447),0)),"n/a")</f>
        <v>318860.28000000003</v>
      </c>
      <c r="H447" s="77">
        <f t="array" ref="H447">IFERROR(INDEX(DATA!$S$133:$S$368,MATCH(1,(DATA!$D$133:$D$368=B447)*(DATA!$E$133:$E$368=D447),0)),"n/a")</f>
        <v>-2.39620085672466E-2</v>
      </c>
      <c r="I447" s="86">
        <f t="array" ref="I447">IFERROR(INDEX(DATA!$AB$133:$AB$368,MATCH(1,(DATA!$D$133:$D$368=B447)*(DATA!$E$133:$E$368=D447),0)),"n/a")</f>
        <v>621874.48</v>
      </c>
      <c r="J447" s="77">
        <f t="array" ref="J447">IFERROR(INDEX(DATA!$AC$133:$AC$368,MATCH(1,(DATA!$D$133:$D$368=B447)*(DATA!$E$133:$E$368=D447),0)),"n/a")</f>
        <v>-3.42541844180278E-2</v>
      </c>
      <c r="K447" s="86">
        <f t="array" ref="K447">IFERROR(INDEX(DATA!$AL$133:$AL$368,MATCH(1,(DATA!$D$133:$D$368=B447)*(DATA!$E$133:$E$368=D447),0)),"n/a")</f>
        <v>1247274.93</v>
      </c>
      <c r="L447" s="77">
        <f t="array" ref="L447">IFERROR(INDEX(DATA!$AM$133:$AM$368,MATCH(1,(DATA!$D$133:$D$368=B447)*(DATA!$E$133:$E$368=D447),0)),"n/a")</f>
        <v>-1.9354061254249301E-2</v>
      </c>
      <c r="R447" s="66"/>
      <c r="S447" s="66"/>
      <c r="T447" s="66"/>
      <c r="U447" s="66"/>
      <c r="V447" s="66"/>
      <c r="W447" s="66"/>
      <c r="X447" s="66"/>
      <c r="Y447" s="66"/>
    </row>
    <row r="448" spans="1:25" x14ac:dyDescent="0.2">
      <c r="A448" s="75" t="s">
        <v>19</v>
      </c>
      <c r="B448" s="66" t="s">
        <v>12</v>
      </c>
      <c r="C448" s="66" t="s">
        <v>9</v>
      </c>
      <c r="D448" s="66" t="s">
        <v>304</v>
      </c>
      <c r="E448" s="86">
        <f t="array" ref="E448">IFERROR(INDEX(DATA!$H$133:$H$368,MATCH(1,(DATA!$D$133:$D$368=B448)*(DATA!$E$133:$E$368=D448),0)),"n/a")</f>
        <v>331952.08</v>
      </c>
      <c r="F448" s="77">
        <f t="array" ref="F448">IFERROR(INDEX(DATA!$I$133:$I$368,MATCH(1,(DATA!$D$133:$D$368=B448)*(DATA!$E$133:$E$368=D448),0)),"n/a")</f>
        <v>2.7296389166338499E-2</v>
      </c>
      <c r="G448" s="86">
        <f t="array" ref="G448">IFERROR(INDEX(DATA!$R$133:$R$368,MATCH(1,(DATA!$D$133:$D$368=B448)*(DATA!$E$133:$E$368=D448),0)),"n/a")</f>
        <v>1149594.78</v>
      </c>
      <c r="H448" s="77">
        <f t="array" ref="H448">IFERROR(INDEX(DATA!$S$133:$S$368,MATCH(1,(DATA!$D$133:$D$368=B448)*(DATA!$E$133:$E$368=D448),0)),"n/a")</f>
        <v>9.5758906705971203E-2</v>
      </c>
      <c r="I448" s="86">
        <f t="array" ref="I448">IFERROR(INDEX(DATA!$AB$133:$AB$368,MATCH(1,(DATA!$D$133:$D$368=B448)*(DATA!$E$133:$E$368=D448),0)),"n/a")</f>
        <v>2264649.9500000002</v>
      </c>
      <c r="J448" s="77">
        <f t="array" ref="J448">IFERROR(INDEX(DATA!$AC$133:$AC$368,MATCH(1,(DATA!$D$133:$D$368=B448)*(DATA!$E$133:$E$368=D448),0)),"n/a")</f>
        <v>2.7226475844136198E-2</v>
      </c>
      <c r="K448" s="86">
        <f t="array" ref="K448">IFERROR(INDEX(DATA!$AL$133:$AL$368,MATCH(1,(DATA!$D$133:$D$368=B448)*(DATA!$E$133:$E$368=D448),0)),"n/a")</f>
        <v>4107949.63</v>
      </c>
      <c r="L448" s="77">
        <f t="array" ref="L448">IFERROR(INDEX(DATA!$AM$133:$AM$368,MATCH(1,(DATA!$D$133:$D$368=B448)*(DATA!$E$133:$E$368=D448),0)),"n/a")</f>
        <v>3.57770294984215E-2</v>
      </c>
      <c r="R448" s="66"/>
      <c r="S448" s="66"/>
      <c r="T448" s="66"/>
      <c r="U448" s="66"/>
      <c r="V448" s="66"/>
      <c r="W448" s="66"/>
      <c r="X448" s="66"/>
      <c r="Y448" s="66"/>
    </row>
    <row r="449" spans="1:25" x14ac:dyDescent="0.2">
      <c r="A449" s="75" t="s">
        <v>19</v>
      </c>
      <c r="B449" s="66" t="s">
        <v>12</v>
      </c>
      <c r="C449" s="66" t="s">
        <v>9</v>
      </c>
      <c r="D449" s="66" t="s">
        <v>305</v>
      </c>
      <c r="E449" s="86">
        <f t="array" ref="E449">IFERROR(INDEX(DATA!$H$133:$H$368,MATCH(1,(DATA!$D$133:$D$368=B449)*(DATA!$E$133:$E$368=D449),0)),"n/a")</f>
        <v>255424.62</v>
      </c>
      <c r="F449" s="77">
        <f t="array" ref="F449">IFERROR(INDEX(DATA!$I$133:$I$368,MATCH(1,(DATA!$D$133:$D$368=B449)*(DATA!$E$133:$E$368=D449),0)),"n/a")</f>
        <v>1.72385805465382E-2</v>
      </c>
      <c r="G449" s="86">
        <f t="array" ref="G449">IFERROR(INDEX(DATA!$R$133:$R$368,MATCH(1,(DATA!$D$133:$D$368=B449)*(DATA!$E$133:$E$368=D449),0)),"n/a")</f>
        <v>863024.26</v>
      </c>
      <c r="H449" s="77">
        <f t="array" ref="H449">IFERROR(INDEX(DATA!$S$133:$S$368,MATCH(1,(DATA!$D$133:$D$368=B449)*(DATA!$E$133:$E$368=D449),0)),"n/a")</f>
        <v>2.7687333382092501E-2</v>
      </c>
      <c r="I449" s="86">
        <f t="array" ref="I449">IFERROR(INDEX(DATA!$AB$133:$AB$368,MATCH(1,(DATA!$D$133:$D$368=B449)*(DATA!$E$133:$E$368=D449),0)),"n/a")</f>
        <v>1753325.16</v>
      </c>
      <c r="J449" s="77">
        <f t="array" ref="J449">IFERROR(INDEX(DATA!$AC$133:$AC$368,MATCH(1,(DATA!$D$133:$D$368=B449)*(DATA!$E$133:$E$368=D449),0)),"n/a")</f>
        <v>3.7124974427898402E-2</v>
      </c>
      <c r="K449" s="86">
        <f t="array" ref="K449">IFERROR(INDEX(DATA!$AL$133:$AL$368,MATCH(1,(DATA!$D$133:$D$368=B449)*(DATA!$E$133:$E$368=D449),0)),"n/a")</f>
        <v>3237530.56</v>
      </c>
      <c r="L449" s="77">
        <f t="array" ref="L449">IFERROR(INDEX(DATA!$AM$133:$AM$368,MATCH(1,(DATA!$D$133:$D$368=B449)*(DATA!$E$133:$E$368=D449),0)),"n/a")</f>
        <v>4.4291424571690899E-2</v>
      </c>
      <c r="R449" s="66"/>
      <c r="S449" s="66"/>
      <c r="T449" s="66"/>
      <c r="U449" s="66"/>
      <c r="V449" s="66"/>
      <c r="W449" s="66"/>
      <c r="X449" s="66"/>
      <c r="Y449" s="66"/>
    </row>
    <row r="450" spans="1:25" x14ac:dyDescent="0.2">
      <c r="A450" s="75" t="s">
        <v>19</v>
      </c>
      <c r="B450" s="66" t="s">
        <v>12</v>
      </c>
      <c r="C450" s="66" t="s">
        <v>9</v>
      </c>
      <c r="D450" s="66" t="s">
        <v>306</v>
      </c>
      <c r="E450" s="86">
        <f t="array" ref="E450">IFERROR(INDEX(DATA!$H$133:$H$368,MATCH(1,(DATA!$D$133:$D$368=B450)*(DATA!$E$133:$E$368=D450),0)),"n/a")</f>
        <v>172078.16</v>
      </c>
      <c r="F450" s="77">
        <f t="array" ref="F450">IFERROR(INDEX(DATA!$I$133:$I$368,MATCH(1,(DATA!$D$133:$D$368=B450)*(DATA!$E$133:$E$368=D450),0)),"n/a")</f>
        <v>5.78090074924636E-2</v>
      </c>
      <c r="G450" s="86">
        <f t="array" ref="G450">IFERROR(INDEX(DATA!$R$133:$R$368,MATCH(1,(DATA!$D$133:$D$368=B450)*(DATA!$E$133:$E$368=D450),0)),"n/a")</f>
        <v>580841.53</v>
      </c>
      <c r="H450" s="77">
        <f t="array" ref="H450">IFERROR(INDEX(DATA!$S$133:$S$368,MATCH(1,(DATA!$D$133:$D$368=B450)*(DATA!$E$133:$E$368=D450),0)),"n/a")</f>
        <v>5.4262656531972597E-2</v>
      </c>
      <c r="I450" s="86">
        <f t="array" ref="I450">IFERROR(INDEX(DATA!$AB$133:$AB$368,MATCH(1,(DATA!$D$133:$D$368=B450)*(DATA!$E$133:$E$368=D450),0)),"n/a")</f>
        <v>1259148.43</v>
      </c>
      <c r="J450" s="77">
        <f t="array" ref="J450">IFERROR(INDEX(DATA!$AC$133:$AC$368,MATCH(1,(DATA!$D$133:$D$368=B450)*(DATA!$E$133:$E$368=D450),0)),"n/a")</f>
        <v>5.3008971766378601E-2</v>
      </c>
      <c r="K450" s="86">
        <f t="array" ref="K450">IFERROR(INDEX(DATA!$AL$133:$AL$368,MATCH(1,(DATA!$D$133:$D$368=B450)*(DATA!$E$133:$E$368=D450),0)),"n/a")</f>
        <v>2339572.9</v>
      </c>
      <c r="L450" s="77">
        <f t="array" ref="L450">IFERROR(INDEX(DATA!$AM$133:$AM$368,MATCH(1,(DATA!$D$133:$D$368=B450)*(DATA!$E$133:$E$368=D450),0)),"n/a")</f>
        <v>-1.9363190652573699E-2</v>
      </c>
      <c r="R450" s="66"/>
      <c r="S450" s="66"/>
      <c r="T450" s="66"/>
      <c r="U450" s="66"/>
      <c r="V450" s="66"/>
      <c r="W450" s="66"/>
      <c r="X450" s="66"/>
      <c r="Y450" s="66"/>
    </row>
    <row r="451" spans="1:25" x14ac:dyDescent="0.2">
      <c r="A451" s="75" t="s">
        <v>19</v>
      </c>
      <c r="B451" s="66" t="s">
        <v>12</v>
      </c>
      <c r="C451" s="66" t="s">
        <v>9</v>
      </c>
      <c r="D451" s="66" t="s">
        <v>307</v>
      </c>
      <c r="E451" s="86">
        <f t="array" ref="E451">IFERROR(INDEX(DATA!$H$133:$H$368,MATCH(1,(DATA!$D$133:$D$368=B451)*(DATA!$E$133:$E$368=D451),0)),"n/a")</f>
        <v>181389.67</v>
      </c>
      <c r="F451" s="77">
        <f t="array" ref="F451">IFERROR(INDEX(DATA!$I$133:$I$368,MATCH(1,(DATA!$D$133:$D$368=B451)*(DATA!$E$133:$E$368=D451),0)),"n/a")</f>
        <v>-1.2808854270043401E-2</v>
      </c>
      <c r="G451" s="86">
        <f t="array" ref="G451">IFERROR(INDEX(DATA!$R$133:$R$368,MATCH(1,(DATA!$D$133:$D$368=B451)*(DATA!$E$133:$E$368=D451),0)),"n/a")</f>
        <v>589621.68999999994</v>
      </c>
      <c r="H451" s="77">
        <f t="array" ref="H451">IFERROR(INDEX(DATA!$S$133:$S$368,MATCH(1,(DATA!$D$133:$D$368=B451)*(DATA!$E$133:$E$368=D451),0)),"n/a")</f>
        <v>-1.54047584592508E-2</v>
      </c>
      <c r="I451" s="86">
        <f t="array" ref="I451">IFERROR(INDEX(DATA!$AB$133:$AB$368,MATCH(1,(DATA!$D$133:$D$368=B451)*(DATA!$E$133:$E$368=D451),0)),"n/a")</f>
        <v>1195173.48</v>
      </c>
      <c r="J451" s="77">
        <f t="array" ref="J451">IFERROR(INDEX(DATA!$AC$133:$AC$368,MATCH(1,(DATA!$D$133:$D$368=B451)*(DATA!$E$133:$E$368=D451),0)),"n/a")</f>
        <v>-2.62563038919457E-2</v>
      </c>
      <c r="K451" s="86">
        <f t="array" ref="K451">IFERROR(INDEX(DATA!$AL$133:$AL$368,MATCH(1,(DATA!$D$133:$D$368=B451)*(DATA!$E$133:$E$368=D451),0)),"n/a")</f>
        <v>2318611.96</v>
      </c>
      <c r="L451" s="77">
        <f t="array" ref="L451">IFERROR(INDEX(DATA!$AM$133:$AM$368,MATCH(1,(DATA!$D$133:$D$368=B451)*(DATA!$E$133:$E$368=D451),0)),"n/a")</f>
        <v>-6.2145390145133697E-5</v>
      </c>
      <c r="R451" s="66"/>
      <c r="S451" s="66"/>
      <c r="T451" s="66"/>
      <c r="U451" s="66"/>
      <c r="V451" s="66"/>
      <c r="W451" s="66"/>
      <c r="X451" s="66"/>
      <c r="Y451" s="66"/>
    </row>
    <row r="452" spans="1:25" x14ac:dyDescent="0.2">
      <c r="A452" s="75" t="s">
        <v>19</v>
      </c>
      <c r="B452" s="66" t="s">
        <v>12</v>
      </c>
      <c r="C452" s="66" t="s">
        <v>9</v>
      </c>
      <c r="D452" s="66" t="s">
        <v>308</v>
      </c>
      <c r="E452" s="86">
        <f t="array" ref="E452">IFERROR(INDEX(DATA!$H$133:$H$368,MATCH(1,(DATA!$D$133:$D$368=B452)*(DATA!$E$133:$E$368=D452),0)),"n/a")</f>
        <v>161540.63</v>
      </c>
      <c r="F452" s="77">
        <f t="array" ref="F452">IFERROR(INDEX(DATA!$I$133:$I$368,MATCH(1,(DATA!$D$133:$D$368=B452)*(DATA!$E$133:$E$368=D452),0)),"n/a")</f>
        <v>0.111931959445823</v>
      </c>
      <c r="G452" s="86">
        <f t="array" ref="G452">IFERROR(INDEX(DATA!$R$133:$R$368,MATCH(1,(DATA!$D$133:$D$368=B452)*(DATA!$E$133:$E$368=D452),0)),"n/a")</f>
        <v>532144.78</v>
      </c>
      <c r="H452" s="77">
        <f t="array" ref="H452">IFERROR(INDEX(DATA!$S$133:$S$368,MATCH(1,(DATA!$D$133:$D$368=B452)*(DATA!$E$133:$E$368=D452),0)),"n/a")</f>
        <v>7.8183987666986005E-2</v>
      </c>
      <c r="I452" s="86">
        <f t="array" ref="I452">IFERROR(INDEX(DATA!$AB$133:$AB$368,MATCH(1,(DATA!$D$133:$D$368=B452)*(DATA!$E$133:$E$368=D452),0)),"n/a")</f>
        <v>1016347.22</v>
      </c>
      <c r="J452" s="77">
        <f t="array" ref="J452">IFERROR(INDEX(DATA!$AC$133:$AC$368,MATCH(1,(DATA!$D$133:$D$368=B452)*(DATA!$E$133:$E$368=D452),0)),"n/a")</f>
        <v>3.9851780072327703E-2</v>
      </c>
      <c r="K452" s="86">
        <f t="array" ref="K452">IFERROR(INDEX(DATA!$AL$133:$AL$368,MATCH(1,(DATA!$D$133:$D$368=B452)*(DATA!$E$133:$E$368=D452),0)),"n/a")</f>
        <v>1905524.74</v>
      </c>
      <c r="L452" s="77">
        <f t="array" ref="L452">IFERROR(INDEX(DATA!$AM$133:$AM$368,MATCH(1,(DATA!$D$133:$D$368=B452)*(DATA!$E$133:$E$368=D452),0)),"n/a")</f>
        <v>9.4712924209969206E-3</v>
      </c>
      <c r="R452" s="66"/>
      <c r="S452" s="66"/>
      <c r="T452" s="66"/>
      <c r="U452" s="66"/>
      <c r="V452" s="66"/>
      <c r="W452" s="66"/>
      <c r="X452" s="66"/>
      <c r="Y452" s="66"/>
    </row>
    <row r="453" spans="1:25" x14ac:dyDescent="0.2">
      <c r="A453" s="75" t="s">
        <v>19</v>
      </c>
      <c r="B453" s="66" t="s">
        <v>12</v>
      </c>
      <c r="C453" s="66" t="s">
        <v>9</v>
      </c>
      <c r="D453" s="66" t="s">
        <v>309</v>
      </c>
      <c r="E453" s="86">
        <f t="array" ref="E453">IFERROR(INDEX(DATA!$H$133:$H$368,MATCH(1,(DATA!$D$133:$D$368=B453)*(DATA!$E$133:$E$368=D453),0)),"n/a")</f>
        <v>133411.37</v>
      </c>
      <c r="F453" s="77">
        <f t="array" ref="F453">IFERROR(INDEX(DATA!$I$133:$I$368,MATCH(1,(DATA!$D$133:$D$368=B453)*(DATA!$E$133:$E$368=D453),0)),"n/a")</f>
        <v>3.59804804986694E-2</v>
      </c>
      <c r="G453" s="86">
        <f t="array" ref="G453">IFERROR(INDEX(DATA!$R$133:$R$368,MATCH(1,(DATA!$D$133:$D$368=B453)*(DATA!$E$133:$E$368=D453),0)),"n/a")</f>
        <v>446981.5</v>
      </c>
      <c r="H453" s="77">
        <f t="array" ref="H453">IFERROR(INDEX(DATA!$S$133:$S$368,MATCH(1,(DATA!$D$133:$D$368=B453)*(DATA!$E$133:$E$368=D453),0)),"n/a")</f>
        <v>1.4857285520391001E-2</v>
      </c>
      <c r="I453" s="86">
        <f t="array" ref="I453">IFERROR(INDEX(DATA!$AB$133:$AB$368,MATCH(1,(DATA!$D$133:$D$368=B453)*(DATA!$E$133:$E$368=D453),0)),"n/a")</f>
        <v>870661.5</v>
      </c>
      <c r="J453" s="77">
        <f t="array" ref="J453">IFERROR(INDEX(DATA!$AC$133:$AC$368,MATCH(1,(DATA!$D$133:$D$368=B453)*(DATA!$E$133:$E$368=D453),0)),"n/a")</f>
        <v>1.39880048311614E-2</v>
      </c>
      <c r="K453" s="86">
        <f t="array" ref="K453">IFERROR(INDEX(DATA!$AL$133:$AL$368,MATCH(1,(DATA!$D$133:$D$368=B453)*(DATA!$E$133:$E$368=D453),0)),"n/a")</f>
        <v>1674340.69</v>
      </c>
      <c r="L453" s="77">
        <f t="array" ref="L453">IFERROR(INDEX(DATA!$AM$133:$AM$368,MATCH(1,(DATA!$D$133:$D$368=B453)*(DATA!$E$133:$E$368=D453),0)),"n/a")</f>
        <v>5.16496836856996E-3</v>
      </c>
      <c r="R453" s="66"/>
      <c r="S453" s="66"/>
      <c r="T453" s="66"/>
      <c r="U453" s="66"/>
      <c r="V453" s="66"/>
      <c r="W453" s="66"/>
      <c r="X453" s="66"/>
      <c r="Y453" s="66"/>
    </row>
    <row r="454" spans="1:25" x14ac:dyDescent="0.2">
      <c r="A454" s="75" t="s">
        <v>19</v>
      </c>
      <c r="B454" s="66" t="s">
        <v>12</v>
      </c>
      <c r="C454" s="66" t="s">
        <v>9</v>
      </c>
      <c r="D454" s="66" t="s">
        <v>310</v>
      </c>
      <c r="E454" s="86">
        <f t="array" ref="E454">IFERROR(INDEX(DATA!$H$133:$H$368,MATCH(1,(DATA!$D$133:$D$368=B454)*(DATA!$E$133:$E$368=D454),0)),"n/a")</f>
        <v>108135.47</v>
      </c>
      <c r="F454" s="77">
        <f t="array" ref="F454">IFERROR(INDEX(DATA!$I$133:$I$368,MATCH(1,(DATA!$D$133:$D$368=B454)*(DATA!$E$133:$E$368=D454),0)),"n/a")</f>
        <v>7.0672281446325605E-2</v>
      </c>
      <c r="G454" s="86">
        <f t="array" ref="G454">IFERROR(INDEX(DATA!$R$133:$R$368,MATCH(1,(DATA!$D$133:$D$368=B454)*(DATA!$E$133:$E$368=D454),0)),"n/a")</f>
        <v>347796.47</v>
      </c>
      <c r="H454" s="77">
        <f t="array" ref="H454">IFERROR(INDEX(DATA!$S$133:$S$368,MATCH(1,(DATA!$D$133:$D$368=B454)*(DATA!$E$133:$E$368=D454),0)),"n/a")</f>
        <v>2.93567351882482E-2</v>
      </c>
      <c r="I454" s="86">
        <f t="array" ref="I454">IFERROR(INDEX(DATA!$AB$133:$AB$368,MATCH(1,(DATA!$D$133:$D$368=B454)*(DATA!$E$133:$E$368=D454),0)),"n/a")</f>
        <v>649877.72</v>
      </c>
      <c r="J454" s="77">
        <f t="array" ref="J454">IFERROR(INDEX(DATA!$AC$133:$AC$368,MATCH(1,(DATA!$D$133:$D$368=B454)*(DATA!$E$133:$E$368=D454),0)),"n/a")</f>
        <v>-9.3065116678471092E-3</v>
      </c>
      <c r="K454" s="86">
        <f t="array" ref="K454">IFERROR(INDEX(DATA!$AL$133:$AL$368,MATCH(1,(DATA!$D$133:$D$368=B454)*(DATA!$E$133:$E$368=D454),0)),"n/a")</f>
        <v>1261037.0900000001</v>
      </c>
      <c r="L454" s="77">
        <f t="array" ref="L454">IFERROR(INDEX(DATA!$AM$133:$AM$368,MATCH(1,(DATA!$D$133:$D$368=B454)*(DATA!$E$133:$E$368=D454),0)),"n/a")</f>
        <v>-1.19148980515784E-2</v>
      </c>
      <c r="R454" s="66"/>
      <c r="S454" s="66"/>
      <c r="T454" s="66"/>
      <c r="U454" s="66"/>
      <c r="V454" s="66"/>
      <c r="W454" s="66"/>
      <c r="X454" s="66"/>
      <c r="Y454" s="66"/>
    </row>
    <row r="455" spans="1:25" x14ac:dyDescent="0.2">
      <c r="A455" s="75" t="s">
        <v>19</v>
      </c>
      <c r="B455" s="66" t="s">
        <v>12</v>
      </c>
      <c r="C455" s="66" t="s">
        <v>9</v>
      </c>
      <c r="D455" s="66" t="s">
        <v>311</v>
      </c>
      <c r="E455" s="86">
        <f t="array" ref="E455">IFERROR(INDEX(DATA!$H$133:$H$368,MATCH(1,(DATA!$D$133:$D$368=B455)*(DATA!$E$133:$E$368=D455),0)),"n/a")</f>
        <v>231669.29</v>
      </c>
      <c r="F455" s="77">
        <f t="array" ref="F455">IFERROR(INDEX(DATA!$I$133:$I$368,MATCH(1,(DATA!$D$133:$D$368=B455)*(DATA!$E$133:$E$368=D455),0)),"n/a")</f>
        <v>4.8065108988112198E-2</v>
      </c>
      <c r="G455" s="86">
        <f t="array" ref="G455">IFERROR(INDEX(DATA!$R$133:$R$368,MATCH(1,(DATA!$D$133:$D$368=B455)*(DATA!$E$133:$E$368=D455),0)),"n/a")</f>
        <v>758522.01</v>
      </c>
      <c r="H455" s="77">
        <f t="array" ref="H455">IFERROR(INDEX(DATA!$S$133:$S$368,MATCH(1,(DATA!$D$133:$D$368=B455)*(DATA!$E$133:$E$368=D455),0)),"n/a")</f>
        <v>5.7444306910508997E-3</v>
      </c>
      <c r="I455" s="86">
        <f t="array" ref="I455">IFERROR(INDEX(DATA!$AB$133:$AB$368,MATCH(1,(DATA!$D$133:$D$368=B455)*(DATA!$E$133:$E$368=D455),0)),"n/a")</f>
        <v>1543107.71</v>
      </c>
      <c r="J455" s="77">
        <f t="array" ref="J455">IFERROR(INDEX(DATA!$AC$133:$AC$368,MATCH(1,(DATA!$D$133:$D$368=B455)*(DATA!$E$133:$E$368=D455),0)),"n/a")</f>
        <v>-3.8226074832012698E-3</v>
      </c>
      <c r="K455" s="86">
        <f t="array" ref="K455">IFERROR(INDEX(DATA!$AL$133:$AL$368,MATCH(1,(DATA!$D$133:$D$368=B455)*(DATA!$E$133:$E$368=D455),0)),"n/a")</f>
        <v>2880552.38</v>
      </c>
      <c r="L455" s="77">
        <f t="array" ref="L455">IFERROR(INDEX(DATA!$AM$133:$AM$368,MATCH(1,(DATA!$D$133:$D$368=B455)*(DATA!$E$133:$E$368=D455),0)),"n/a")</f>
        <v>-1.94159973618068E-3</v>
      </c>
      <c r="R455" s="66"/>
      <c r="S455" s="66"/>
      <c r="T455" s="66"/>
      <c r="U455" s="66"/>
      <c r="V455" s="66"/>
      <c r="W455" s="66"/>
      <c r="X455" s="66"/>
      <c r="Y455" s="66"/>
    </row>
    <row r="456" spans="1:25" x14ac:dyDescent="0.2">
      <c r="A456" s="75" t="s">
        <v>19</v>
      </c>
      <c r="B456" s="66" t="s">
        <v>12</v>
      </c>
      <c r="C456" s="66" t="s">
        <v>9</v>
      </c>
      <c r="D456" s="66" t="s">
        <v>312</v>
      </c>
      <c r="E456" s="86">
        <f t="array" ref="E456">IFERROR(INDEX(DATA!$H$133:$H$368,MATCH(1,(DATA!$D$133:$D$368=B456)*(DATA!$E$133:$E$368=D456),0)),"n/a")</f>
        <v>107883.26</v>
      </c>
      <c r="F456" s="77">
        <f t="array" ref="F456">IFERROR(INDEX(DATA!$I$133:$I$368,MATCH(1,(DATA!$D$133:$D$368=B456)*(DATA!$E$133:$E$368=D456),0)),"n/a")</f>
        <v>2.7487899428850899E-2</v>
      </c>
      <c r="G456" s="86">
        <f t="array" ref="G456">IFERROR(INDEX(DATA!$R$133:$R$368,MATCH(1,(DATA!$D$133:$D$368=B456)*(DATA!$E$133:$E$368=D456),0)),"n/a")</f>
        <v>358421.69</v>
      </c>
      <c r="H456" s="77">
        <f t="array" ref="H456">IFERROR(INDEX(DATA!$S$133:$S$368,MATCH(1,(DATA!$D$133:$D$368=B456)*(DATA!$E$133:$E$368=D456),0)),"n/a")</f>
        <v>3.4511781839286403E-2</v>
      </c>
      <c r="I456" s="86">
        <f t="array" ref="I456">IFERROR(INDEX(DATA!$AB$133:$AB$368,MATCH(1,(DATA!$D$133:$D$368=B456)*(DATA!$E$133:$E$368=D456),0)),"n/a")</f>
        <v>716682</v>
      </c>
      <c r="J456" s="77">
        <f t="array" ref="J456">IFERROR(INDEX(DATA!$AC$133:$AC$368,MATCH(1,(DATA!$D$133:$D$368=B456)*(DATA!$E$133:$E$368=D456),0)),"n/a")</f>
        <v>2.8271003317839102E-2</v>
      </c>
      <c r="K456" s="86">
        <f t="array" ref="K456">IFERROR(INDEX(DATA!$AL$133:$AL$368,MATCH(1,(DATA!$D$133:$D$368=B456)*(DATA!$E$133:$E$368=D456),0)),"n/a")</f>
        <v>1380661.75</v>
      </c>
      <c r="L456" s="77">
        <f t="array" ref="L456">IFERROR(INDEX(DATA!$AM$133:$AM$368,MATCH(1,(DATA!$D$133:$D$368=B456)*(DATA!$E$133:$E$368=D456),0)),"n/a")</f>
        <v>1.25956393814319E-2</v>
      </c>
      <c r="R456" s="66"/>
      <c r="S456" s="66"/>
      <c r="T456" s="66"/>
      <c r="U456" s="66"/>
      <c r="V456" s="66"/>
      <c r="W456" s="66"/>
      <c r="X456" s="66"/>
      <c r="Y456" s="66"/>
    </row>
    <row r="457" spans="1:25" x14ac:dyDescent="0.2">
      <c r="A457" s="75" t="s">
        <v>19</v>
      </c>
      <c r="B457" s="66" t="s">
        <v>12</v>
      </c>
      <c r="C457" s="66" t="s">
        <v>9</v>
      </c>
      <c r="D457" s="66" t="s">
        <v>313</v>
      </c>
      <c r="E457" s="86">
        <f t="array" ref="E457">IFERROR(INDEX(DATA!$H$133:$H$368,MATCH(1,(DATA!$D$133:$D$368=B457)*(DATA!$E$133:$E$368=D457),0)),"n/a")</f>
        <v>145012.35</v>
      </c>
      <c r="F457" s="77">
        <f t="array" ref="F457">IFERROR(INDEX(DATA!$I$133:$I$368,MATCH(1,(DATA!$D$133:$D$368=B457)*(DATA!$E$133:$E$368=D457),0)),"n/a")</f>
        <v>2.2974689670020799E-2</v>
      </c>
      <c r="G457" s="86">
        <f t="array" ref="G457">IFERROR(INDEX(DATA!$R$133:$R$368,MATCH(1,(DATA!$D$133:$D$368=B457)*(DATA!$E$133:$E$368=D457),0)),"n/a")</f>
        <v>478418.86</v>
      </c>
      <c r="H457" s="77">
        <f t="array" ref="H457">IFERROR(INDEX(DATA!$S$133:$S$368,MATCH(1,(DATA!$D$133:$D$368=B457)*(DATA!$E$133:$E$368=D457),0)),"n/a")</f>
        <v>6.7427430314063799E-3</v>
      </c>
      <c r="I457" s="86">
        <f t="array" ref="I457">IFERROR(INDEX(DATA!$AB$133:$AB$368,MATCH(1,(DATA!$D$133:$D$368=B457)*(DATA!$E$133:$E$368=D457),0)),"n/a")</f>
        <v>968029.85</v>
      </c>
      <c r="J457" s="77">
        <f t="array" ref="J457">IFERROR(INDEX(DATA!$AC$133:$AC$368,MATCH(1,(DATA!$D$133:$D$368=B457)*(DATA!$E$133:$E$368=D457),0)),"n/a")</f>
        <v>2.3506468777963101E-3</v>
      </c>
      <c r="K457" s="86">
        <f t="array" ref="K457">IFERROR(INDEX(DATA!$AL$133:$AL$368,MATCH(1,(DATA!$D$133:$D$368=B457)*(DATA!$E$133:$E$368=D457),0)),"n/a")</f>
        <v>1841245.85</v>
      </c>
      <c r="L457" s="77">
        <f t="array" ref="L457">IFERROR(INDEX(DATA!$AM$133:$AM$368,MATCH(1,(DATA!$D$133:$D$368=B457)*(DATA!$E$133:$E$368=D457),0)),"n/a")</f>
        <v>1.24267059835342E-2</v>
      </c>
      <c r="R457" s="66"/>
      <c r="S457" s="66"/>
      <c r="T457" s="66"/>
      <c r="U457" s="66"/>
      <c r="V457" s="66"/>
      <c r="W457" s="66"/>
      <c r="X457" s="66"/>
      <c r="Y457" s="66"/>
    </row>
    <row r="458" spans="1:25" x14ac:dyDescent="0.2">
      <c r="A458" s="75" t="s">
        <v>19</v>
      </c>
      <c r="B458" s="66" t="s">
        <v>12</v>
      </c>
      <c r="C458" s="66" t="s">
        <v>9</v>
      </c>
      <c r="D458" s="66" t="s">
        <v>314</v>
      </c>
      <c r="E458" s="86">
        <f t="array" ref="E458">IFERROR(INDEX(DATA!$H$133:$H$368,MATCH(1,(DATA!$D$133:$D$368=B458)*(DATA!$E$133:$E$368=D458),0)),"n/a")</f>
        <v>389008.72</v>
      </c>
      <c r="F458" s="77">
        <f t="array" ref="F458">IFERROR(INDEX(DATA!$I$133:$I$368,MATCH(1,(DATA!$D$133:$D$368=B458)*(DATA!$E$133:$E$368=D458),0)),"n/a")</f>
        <v>5.1363666486164E-2</v>
      </c>
      <c r="G458" s="86">
        <f t="array" ref="G458">IFERROR(INDEX(DATA!$R$133:$R$368,MATCH(1,(DATA!$D$133:$D$368=B458)*(DATA!$E$133:$E$368=D458),0)),"n/a")</f>
        <v>1225244.69</v>
      </c>
      <c r="H458" s="77">
        <f t="array" ref="H458">IFERROR(INDEX(DATA!$S$133:$S$368,MATCH(1,(DATA!$D$133:$D$368=B458)*(DATA!$E$133:$E$368=D458),0)),"n/a")</f>
        <v>-9.2183965195432992E-3</v>
      </c>
      <c r="I458" s="86">
        <f t="array" ref="I458">IFERROR(INDEX(DATA!$AB$133:$AB$368,MATCH(1,(DATA!$D$133:$D$368=B458)*(DATA!$E$133:$E$368=D458),0)),"n/a")</f>
        <v>2453333.64</v>
      </c>
      <c r="J458" s="77">
        <f t="array" ref="J458">IFERROR(INDEX(DATA!$AC$133:$AC$368,MATCH(1,(DATA!$D$133:$D$368=B458)*(DATA!$E$133:$E$368=D458),0)),"n/a")</f>
        <v>-2.1602772782712599E-2</v>
      </c>
      <c r="K458" s="86">
        <f t="array" ref="K458">IFERROR(INDEX(DATA!$AL$133:$AL$368,MATCH(1,(DATA!$D$133:$D$368=B458)*(DATA!$E$133:$E$368=D458),0)),"n/a")</f>
        <v>4685508.22</v>
      </c>
      <c r="L458" s="77">
        <f t="array" ref="L458">IFERROR(INDEX(DATA!$AM$133:$AM$368,MATCH(1,(DATA!$D$133:$D$368=B458)*(DATA!$E$133:$E$368=D458),0)),"n/a")</f>
        <v>-1.6787895986673199E-3</v>
      </c>
      <c r="R458" s="66"/>
      <c r="S458" s="66"/>
      <c r="T458" s="66"/>
      <c r="U458" s="66"/>
      <c r="V458" s="66"/>
      <c r="W458" s="66"/>
      <c r="X458" s="66"/>
      <c r="Y458" s="66"/>
    </row>
    <row r="459" spans="1:25" x14ac:dyDescent="0.2">
      <c r="A459" s="75" t="s">
        <v>19</v>
      </c>
      <c r="B459" s="66" t="s">
        <v>12</v>
      </c>
      <c r="C459" s="66" t="s">
        <v>9</v>
      </c>
      <c r="D459" s="66" t="s">
        <v>315</v>
      </c>
      <c r="E459" s="86">
        <f t="array" ref="E459">IFERROR(INDEX(DATA!$H$133:$H$368,MATCH(1,(DATA!$D$133:$D$368=B459)*(DATA!$E$133:$E$368=D459),0)),"n/a")</f>
        <v>232939.62</v>
      </c>
      <c r="F459" s="77">
        <f t="array" ref="F459">IFERROR(INDEX(DATA!$I$133:$I$368,MATCH(1,(DATA!$D$133:$D$368=B459)*(DATA!$E$133:$E$368=D459),0)),"n/a")</f>
        <v>6.2918518006221903E-4</v>
      </c>
      <c r="G459" s="86">
        <f t="array" ref="G459">IFERROR(INDEX(DATA!$R$133:$R$368,MATCH(1,(DATA!$D$133:$D$368=B459)*(DATA!$E$133:$E$368=D459),0)),"n/a")</f>
        <v>759949.76</v>
      </c>
      <c r="H459" s="77">
        <f t="array" ref="H459">IFERROR(INDEX(DATA!$S$133:$S$368,MATCH(1,(DATA!$D$133:$D$368=B459)*(DATA!$E$133:$E$368=D459),0)),"n/a")</f>
        <v>-1.48453180267509E-2</v>
      </c>
      <c r="I459" s="86">
        <f t="array" ref="I459">IFERROR(INDEX(DATA!$AB$133:$AB$368,MATCH(1,(DATA!$D$133:$D$368=B459)*(DATA!$E$133:$E$368=D459),0)),"n/a")</f>
        <v>1529342.68</v>
      </c>
      <c r="J459" s="77">
        <f t="array" ref="J459">IFERROR(INDEX(DATA!$AC$133:$AC$368,MATCH(1,(DATA!$D$133:$D$368=B459)*(DATA!$E$133:$E$368=D459),0)),"n/a")</f>
        <v>-2.03953529949077E-2</v>
      </c>
      <c r="K459" s="86">
        <f t="array" ref="K459">IFERROR(INDEX(DATA!$AL$133:$AL$368,MATCH(1,(DATA!$D$133:$D$368=B459)*(DATA!$E$133:$E$368=D459),0)),"n/a")</f>
        <v>2987802.69</v>
      </c>
      <c r="L459" s="77">
        <f t="array" ref="L459">IFERROR(INDEX(DATA!$AM$133:$AM$368,MATCH(1,(DATA!$D$133:$D$368=B459)*(DATA!$E$133:$E$368=D459),0)),"n/a")</f>
        <v>4.4811559111462701E-3</v>
      </c>
      <c r="R459" s="66"/>
      <c r="S459" s="66"/>
      <c r="T459" s="66"/>
      <c r="U459" s="66"/>
      <c r="V459" s="66"/>
      <c r="W459" s="66"/>
      <c r="X459" s="66"/>
      <c r="Y459" s="66"/>
    </row>
    <row r="460" spans="1:25" x14ac:dyDescent="0.2">
      <c r="A460" s="75" t="s">
        <v>19</v>
      </c>
      <c r="B460" s="66" t="s">
        <v>12</v>
      </c>
      <c r="C460" s="66" t="s">
        <v>9</v>
      </c>
      <c r="D460" s="66" t="s">
        <v>316</v>
      </c>
      <c r="E460" s="86">
        <f t="array" ref="E460">IFERROR(INDEX(DATA!$H$133:$H$368,MATCH(1,(DATA!$D$133:$D$368=B460)*(DATA!$E$133:$E$368=D460),0)),"n/a")</f>
        <v>218761.27</v>
      </c>
      <c r="F460" s="77">
        <f t="array" ref="F460">IFERROR(INDEX(DATA!$I$133:$I$368,MATCH(1,(DATA!$D$133:$D$368=B460)*(DATA!$E$133:$E$368=D460),0)),"n/a")</f>
        <v>1.7538293516882301E-2</v>
      </c>
      <c r="G460" s="86">
        <f t="array" ref="G460">IFERROR(INDEX(DATA!$R$133:$R$368,MATCH(1,(DATA!$D$133:$D$368=B460)*(DATA!$E$133:$E$368=D460),0)),"n/a")</f>
        <v>709145.25</v>
      </c>
      <c r="H460" s="77">
        <f t="array" ref="H460">IFERROR(INDEX(DATA!$S$133:$S$368,MATCH(1,(DATA!$D$133:$D$368=B460)*(DATA!$E$133:$E$368=D460),0)),"n/a")</f>
        <v>3.3241569435017099E-3</v>
      </c>
      <c r="I460" s="86">
        <f t="array" ref="I460">IFERROR(INDEX(DATA!$AB$133:$AB$368,MATCH(1,(DATA!$D$133:$D$368=B460)*(DATA!$E$133:$E$368=D460),0)),"n/a")</f>
        <v>1348059.6</v>
      </c>
      <c r="J460" s="77">
        <f t="array" ref="J460">IFERROR(INDEX(DATA!$AC$133:$AC$368,MATCH(1,(DATA!$D$133:$D$368=B460)*(DATA!$E$133:$E$368=D460),0)),"n/a")</f>
        <v>5.1887367944508603E-3</v>
      </c>
      <c r="K460" s="86">
        <f t="array" ref="K460">IFERROR(INDEX(DATA!$AL$133:$AL$368,MATCH(1,(DATA!$D$133:$D$368=B460)*(DATA!$E$133:$E$368=D460),0)),"n/a")</f>
        <v>2607167.0499999998</v>
      </c>
      <c r="L460" s="77">
        <f t="array" ref="L460">IFERROR(INDEX(DATA!$AM$133:$AM$368,MATCH(1,(DATA!$D$133:$D$368=B460)*(DATA!$E$133:$E$368=D460),0)),"n/a")</f>
        <v>1.36710691170029E-3</v>
      </c>
      <c r="R460" s="66"/>
      <c r="S460" s="66"/>
      <c r="T460" s="66"/>
      <c r="U460" s="66"/>
      <c r="V460" s="66"/>
      <c r="W460" s="66"/>
      <c r="X460" s="66"/>
      <c r="Y460" s="66"/>
    </row>
    <row r="461" spans="1:25" x14ac:dyDescent="0.2">
      <c r="A461" s="75" t="s">
        <v>19</v>
      </c>
      <c r="B461" s="66" t="s">
        <v>12</v>
      </c>
      <c r="C461" s="66" t="s">
        <v>9</v>
      </c>
      <c r="D461" s="66" t="s">
        <v>317</v>
      </c>
      <c r="E461" s="86">
        <f t="array" ref="E461">IFERROR(INDEX(DATA!$H$133:$H$368,MATCH(1,(DATA!$D$133:$D$368=B461)*(DATA!$E$133:$E$368=D461),0)),"n/a")</f>
        <v>139558.6</v>
      </c>
      <c r="F461" s="77">
        <f t="array" ref="F461">IFERROR(INDEX(DATA!$I$133:$I$368,MATCH(1,(DATA!$D$133:$D$368=B461)*(DATA!$E$133:$E$368=D461),0)),"n/a")</f>
        <v>-9.8061348859035502E-2</v>
      </c>
      <c r="G461" s="86">
        <f t="array" ref="G461">IFERROR(INDEX(DATA!$R$133:$R$368,MATCH(1,(DATA!$D$133:$D$368=B461)*(DATA!$E$133:$E$368=D461),0)),"n/a")</f>
        <v>485772.69</v>
      </c>
      <c r="H461" s="77">
        <f t="array" ref="H461">IFERROR(INDEX(DATA!$S$133:$S$368,MATCH(1,(DATA!$D$133:$D$368=B461)*(DATA!$E$133:$E$368=D461),0)),"n/a")</f>
        <v>-9.11843310322491E-2</v>
      </c>
      <c r="I461" s="86">
        <f t="array" ref="I461">IFERROR(INDEX(DATA!$AB$133:$AB$368,MATCH(1,(DATA!$D$133:$D$368=B461)*(DATA!$E$133:$E$368=D461),0)),"n/a")</f>
        <v>1040809.77</v>
      </c>
      <c r="J461" s="77">
        <f t="array" ref="J461">IFERROR(INDEX(DATA!$AC$133:$AC$368,MATCH(1,(DATA!$D$133:$D$368=B461)*(DATA!$E$133:$E$368=D461),0)),"n/a")</f>
        <v>-1.7882439668842901E-2</v>
      </c>
      <c r="K461" s="86">
        <f t="array" ref="K461">IFERROR(INDEX(DATA!$AL$133:$AL$368,MATCH(1,(DATA!$D$133:$D$368=B461)*(DATA!$E$133:$E$368=D461),0)),"n/a")</f>
        <v>2023306.13</v>
      </c>
      <c r="L461" s="77">
        <f t="array" ref="L461">IFERROR(INDEX(DATA!$AM$133:$AM$368,MATCH(1,(DATA!$D$133:$D$368=B461)*(DATA!$E$133:$E$368=D461),0)),"n/a")</f>
        <v>6.61816227592816E-3</v>
      </c>
      <c r="R461" s="66"/>
      <c r="S461" s="66"/>
      <c r="T461" s="66"/>
      <c r="U461" s="66"/>
      <c r="V461" s="66"/>
      <c r="W461" s="66"/>
      <c r="X461" s="66"/>
      <c r="Y461" s="66"/>
    </row>
    <row r="462" spans="1:25" x14ac:dyDescent="0.2">
      <c r="A462" s="75" t="s">
        <v>19</v>
      </c>
      <c r="B462" s="66" t="s">
        <v>12</v>
      </c>
      <c r="C462" s="66" t="s">
        <v>9</v>
      </c>
      <c r="D462" s="66" t="s">
        <v>318</v>
      </c>
      <c r="E462" s="86">
        <f t="array" ref="E462">IFERROR(INDEX(DATA!$H$133:$H$368,MATCH(1,(DATA!$D$133:$D$368=B462)*(DATA!$E$133:$E$368=D462),0)),"n/a")</f>
        <v>227268.4</v>
      </c>
      <c r="F462" s="77">
        <f t="array" ref="F462">IFERROR(INDEX(DATA!$I$133:$I$368,MATCH(1,(DATA!$D$133:$D$368=B462)*(DATA!$E$133:$E$368=D462),0)),"n/a")</f>
        <v>-6.9270750254470895E-2</v>
      </c>
      <c r="G462" s="86">
        <f t="array" ref="G462">IFERROR(INDEX(DATA!$R$133:$R$368,MATCH(1,(DATA!$D$133:$D$368=B462)*(DATA!$E$133:$E$368=D462),0)),"n/a")</f>
        <v>759683.86</v>
      </c>
      <c r="H462" s="77">
        <f t="array" ref="H462">IFERROR(INDEX(DATA!$S$133:$S$368,MATCH(1,(DATA!$D$133:$D$368=B462)*(DATA!$E$133:$E$368=D462),0)),"n/a")</f>
        <v>-6.0804722379623602E-2</v>
      </c>
      <c r="I462" s="86">
        <f t="array" ref="I462">IFERROR(INDEX(DATA!$AB$133:$AB$368,MATCH(1,(DATA!$D$133:$D$368=B462)*(DATA!$E$133:$E$368=D462),0)),"n/a")</f>
        <v>1559355.92</v>
      </c>
      <c r="J462" s="77">
        <f t="array" ref="J462">IFERROR(INDEX(DATA!$AC$133:$AC$368,MATCH(1,(DATA!$D$133:$D$368=B462)*(DATA!$E$133:$E$368=D462),0)),"n/a")</f>
        <v>-1.1543443871496599E-2</v>
      </c>
      <c r="K462" s="86">
        <f t="array" ref="K462">IFERROR(INDEX(DATA!$AL$133:$AL$368,MATCH(1,(DATA!$D$133:$D$368=B462)*(DATA!$E$133:$E$368=D462),0)),"n/a")</f>
        <v>2887990.3</v>
      </c>
      <c r="L462" s="77">
        <f t="array" ref="L462">IFERROR(INDEX(DATA!$AM$133:$AM$368,MATCH(1,(DATA!$D$133:$D$368=B462)*(DATA!$E$133:$E$368=D462),0)),"n/a")</f>
        <v>-1.37204648329206E-2</v>
      </c>
      <c r="R462" s="66"/>
      <c r="S462" s="66"/>
      <c r="T462" s="66"/>
      <c r="U462" s="66"/>
      <c r="V462" s="66"/>
      <c r="W462" s="66"/>
      <c r="X462" s="66"/>
      <c r="Y462" s="66"/>
    </row>
    <row r="463" spans="1:25" x14ac:dyDescent="0.2">
      <c r="A463" s="75" t="s">
        <v>19</v>
      </c>
      <c r="B463" s="66" t="s">
        <v>12</v>
      </c>
      <c r="C463" s="66" t="s">
        <v>9</v>
      </c>
      <c r="D463" s="66" t="s">
        <v>344</v>
      </c>
      <c r="E463" s="86">
        <f t="array" ref="E463">IFERROR(INDEX(DATA!$H$133:$H$368,MATCH(1,(DATA!$D$133:$D$368=B463)*(DATA!$E$133:$E$368=D463),0)),"n/a")</f>
        <v>89680.24</v>
      </c>
      <c r="F463" s="77">
        <f t="array" ref="F463">IFERROR(INDEX(DATA!$I$133:$I$368,MATCH(1,(DATA!$D$133:$D$368=B463)*(DATA!$E$133:$E$368=D463),0)),"n/a")</f>
        <v>1.3869787496038901E-2</v>
      </c>
      <c r="G463" s="86">
        <f t="array" ref="G463">IFERROR(INDEX(DATA!$R$133:$R$368,MATCH(1,(DATA!$D$133:$D$368=B463)*(DATA!$E$133:$E$368=D463),0)),"n/a")</f>
        <v>286937.27</v>
      </c>
      <c r="H463" s="77">
        <f t="array" ref="H463">IFERROR(INDEX(DATA!$S$133:$S$368,MATCH(1,(DATA!$D$133:$D$368=B463)*(DATA!$E$133:$E$368=D463),0)),"n/a")</f>
        <v>-4.3322365588163998E-2</v>
      </c>
      <c r="I463" s="86">
        <f t="array" ref="I463">IFERROR(INDEX(DATA!$AB$133:$AB$368,MATCH(1,(DATA!$D$133:$D$368=B463)*(DATA!$E$133:$E$368=D463),0)),"n/a")</f>
        <v>561740.96</v>
      </c>
      <c r="J463" s="77">
        <f t="array" ref="J463">IFERROR(INDEX(DATA!$AC$133:$AC$368,MATCH(1,(DATA!$D$133:$D$368=B463)*(DATA!$E$133:$E$368=D463),0)),"n/a")</f>
        <v>-4.8369896196872597E-2</v>
      </c>
      <c r="K463" s="86">
        <f t="array" ref="K463">IFERROR(INDEX(DATA!$AL$133:$AL$368,MATCH(1,(DATA!$D$133:$D$368=B463)*(DATA!$E$133:$E$368=D463),0)),"n/a")</f>
        <v>1123654.02</v>
      </c>
      <c r="L463" s="77">
        <f t="array" ref="L463">IFERROR(INDEX(DATA!$AM$133:$AM$368,MATCH(1,(DATA!$D$133:$D$368=B463)*(DATA!$E$133:$E$368=D463),0)),"n/a")</f>
        <v>-5.6665168787447699E-2</v>
      </c>
      <c r="R463" s="66"/>
      <c r="S463" s="66"/>
      <c r="T463" s="66"/>
      <c r="U463" s="66"/>
      <c r="V463" s="66"/>
      <c r="W463" s="66"/>
      <c r="X463" s="66"/>
      <c r="Y463" s="66"/>
    </row>
    <row r="464" spans="1:25" x14ac:dyDescent="0.2">
      <c r="A464" s="75" t="s">
        <v>19</v>
      </c>
      <c r="B464" s="66" t="s">
        <v>12</v>
      </c>
      <c r="C464" s="66" t="s">
        <v>9</v>
      </c>
      <c r="D464" s="66" t="s">
        <v>345</v>
      </c>
      <c r="E464" s="86">
        <f t="array" ref="E464">IFERROR(INDEX(DATA!$H$133:$H$368,MATCH(1,(DATA!$D$133:$D$368=B464)*(DATA!$E$133:$E$368=D464),0)),"n/a")</f>
        <v>188109</v>
      </c>
      <c r="F464" s="77">
        <f t="array" ref="F464">IFERROR(INDEX(DATA!$I$133:$I$368,MATCH(1,(DATA!$D$133:$D$368=B464)*(DATA!$E$133:$E$368=D464),0)),"n/a")</f>
        <v>-5.4519351731609498E-3</v>
      </c>
      <c r="G464" s="86">
        <f t="array" ref="G464">IFERROR(INDEX(DATA!$R$133:$R$368,MATCH(1,(DATA!$D$133:$D$368=B464)*(DATA!$E$133:$E$368=D464),0)),"n/a")</f>
        <v>616569.79</v>
      </c>
      <c r="H464" s="77">
        <f t="array" ref="H464">IFERROR(INDEX(DATA!$S$133:$S$368,MATCH(1,(DATA!$D$133:$D$368=B464)*(DATA!$E$133:$E$368=D464),0)),"n/a")</f>
        <v>7.4373630748992298E-3</v>
      </c>
      <c r="I464" s="86">
        <f t="array" ref="I464">IFERROR(INDEX(DATA!$AB$133:$AB$368,MATCH(1,(DATA!$D$133:$D$368=B464)*(DATA!$E$133:$E$368=D464),0)),"n/a")</f>
        <v>1213521.6499999999</v>
      </c>
      <c r="J464" s="77">
        <f t="array" ref="J464">IFERROR(INDEX(DATA!$AC$133:$AC$368,MATCH(1,(DATA!$D$133:$D$368=B464)*(DATA!$E$133:$E$368=D464),0)),"n/a")</f>
        <v>1.11268967779339E-2</v>
      </c>
      <c r="K464" s="86">
        <f t="array" ref="K464">IFERROR(INDEX(DATA!$AL$133:$AL$368,MATCH(1,(DATA!$D$133:$D$368=B464)*(DATA!$E$133:$E$368=D464),0)),"n/a")</f>
        <v>2344086.2599999998</v>
      </c>
      <c r="L464" s="77">
        <f t="array" ref="L464">IFERROR(INDEX(DATA!$AM$133:$AM$368,MATCH(1,(DATA!$D$133:$D$368=B464)*(DATA!$E$133:$E$368=D464),0)),"n/a")</f>
        <v>2.0842862645861101E-2</v>
      </c>
      <c r="R464" s="66"/>
      <c r="S464" s="66"/>
      <c r="T464" s="66"/>
      <c r="U464" s="66"/>
      <c r="V464" s="66"/>
      <c r="W464" s="66"/>
      <c r="X464" s="66"/>
      <c r="Y464" s="66"/>
    </row>
    <row r="465" spans="1:25" x14ac:dyDescent="0.2">
      <c r="A465" s="75"/>
      <c r="E465" s="86"/>
      <c r="F465" s="77"/>
      <c r="G465" s="86"/>
      <c r="H465" s="77"/>
      <c r="I465" s="86"/>
      <c r="J465" s="82"/>
      <c r="K465" s="86"/>
      <c r="L465" s="77"/>
      <c r="R465" s="66"/>
      <c r="S465" s="66"/>
      <c r="T465" s="66"/>
      <c r="U465" s="66"/>
      <c r="V465" s="66"/>
      <c r="W465" s="66"/>
      <c r="X465" s="66"/>
      <c r="Y465" s="66"/>
    </row>
    <row r="466" spans="1:25" x14ac:dyDescent="0.2">
      <c r="A466" s="75" t="s">
        <v>19</v>
      </c>
      <c r="B466" s="66" t="s">
        <v>12</v>
      </c>
      <c r="C466" s="66" t="s">
        <v>25</v>
      </c>
      <c r="D466" s="66" t="s">
        <v>271</v>
      </c>
      <c r="E466" s="86">
        <f t="array" ref="E466">IFERROR(INDEX(DATA!$J$133:$J$368,MATCH(1,(DATA!$D$133:$D$368=B466)*(DATA!$E$133:$E$368=D466),0)),"n/a")</f>
        <v>166363.5</v>
      </c>
      <c r="F466" s="77">
        <f t="array" ref="F466">IFERROR(INDEX(DATA!$K$133:$K$368,MATCH(1,(DATA!$D$133:$D$368=B466)*(DATA!$E$133:$E$368=D466),0)),"n/a")</f>
        <v>0.21247738040429701</v>
      </c>
      <c r="G466" s="86">
        <f t="array" ref="G466">IFERROR(INDEX(DATA!$T$133:$T$368,MATCH(1,(DATA!$D$133:$D$368=B466)*(DATA!$E$133:$E$368=D466),0)),"n/a")</f>
        <v>512089.2</v>
      </c>
      <c r="H466" s="77">
        <f t="array" ref="H466">IFERROR(INDEX(DATA!$U$133:$U$368,MATCH(1,(DATA!$D$133:$D$368=B466)*(DATA!$E$133:$E$368=D466),0)),"n/a")</f>
        <v>6.3737853404027697E-2</v>
      </c>
      <c r="I466" s="86">
        <f t="array" ref="I466">IFERROR(INDEX(DATA!$AD$133:$AD$368,MATCH(1,(DATA!$D$133:$D$368=B466)*(DATA!$E$133:$E$368=D466),0)),"n/a")</f>
        <v>1025970.2</v>
      </c>
      <c r="J466" s="77">
        <f t="array" ref="J466">IFERROR(INDEX(DATA!$AE$133:$AE$368,MATCH(1,(DATA!$D$133:$D$368=B466)*(DATA!$E$133:$E$368=D466),0)),"n/a")</f>
        <v>7.0291618079648996E-2</v>
      </c>
      <c r="K466" s="86">
        <f t="array" ref="K466">IFERROR(INDEX(DATA!$AN$133:$AN$368,MATCH(1,(DATA!$D$133:$D$368=B466)*(DATA!$E$133:$E$368=D466),0)),"n/a")</f>
        <v>1911436.55</v>
      </c>
      <c r="L466" s="77">
        <f t="array" ref="L466">IFERROR(INDEX(DATA!$AO$133:$AO$368,MATCH(1,(DATA!$D$133:$D$368=B466)*(DATA!$E$133:$E$368=D466),0)),"n/a")</f>
        <v>7.6090488821055804E-2</v>
      </c>
      <c r="R466" s="66"/>
      <c r="S466" s="66"/>
      <c r="T466" s="66"/>
      <c r="U466" s="66"/>
      <c r="V466" s="66"/>
      <c r="W466" s="66"/>
      <c r="X466" s="66"/>
      <c r="Y466" s="66"/>
    </row>
    <row r="467" spans="1:25" x14ac:dyDescent="0.2">
      <c r="A467" s="75" t="s">
        <v>19</v>
      </c>
      <c r="B467" s="66" t="s">
        <v>12</v>
      </c>
      <c r="C467" s="66" t="s">
        <v>25</v>
      </c>
      <c r="D467" s="66" t="s">
        <v>272</v>
      </c>
      <c r="E467" s="86">
        <f t="array" ref="E467">IFERROR(INDEX(DATA!$J$133:$J$368,MATCH(1,(DATA!$D$133:$D$368=B467)*(DATA!$E$133:$E$368=D467),0)),"n/a")</f>
        <v>336624.83</v>
      </c>
      <c r="F467" s="77">
        <f t="array" ref="F467">IFERROR(INDEX(DATA!$K$133:$K$368,MATCH(1,(DATA!$D$133:$D$368=B467)*(DATA!$E$133:$E$368=D467),0)),"n/a")</f>
        <v>-4.6725956165145202E-2</v>
      </c>
      <c r="G467" s="86">
        <f t="array" ref="G467">IFERROR(INDEX(DATA!$T$133:$T$368,MATCH(1,(DATA!$D$133:$D$368=B467)*(DATA!$E$133:$E$368=D467),0)),"n/a")</f>
        <v>1091185.22</v>
      </c>
      <c r="H467" s="77">
        <f t="array" ref="H467">IFERROR(INDEX(DATA!$U$133:$U$368,MATCH(1,(DATA!$D$133:$D$368=B467)*(DATA!$E$133:$E$368=D467),0)),"n/a")</f>
        <v>-5.7235594503864798E-2</v>
      </c>
      <c r="I467" s="86">
        <f t="array" ref="I467">IFERROR(INDEX(DATA!$AD$133:$AD$368,MATCH(1,(DATA!$D$133:$D$368=B467)*(DATA!$E$133:$E$368=D467),0)),"n/a")</f>
        <v>2182275.2400000002</v>
      </c>
      <c r="J467" s="77">
        <f t="array" ref="J467">IFERROR(INDEX(DATA!$AE$133:$AE$368,MATCH(1,(DATA!$D$133:$D$368=B467)*(DATA!$E$133:$E$368=D467),0)),"n/a")</f>
        <v>-4.1670819488203899E-2</v>
      </c>
      <c r="K467" s="86">
        <f t="array" ref="K467">IFERROR(INDEX(DATA!$AN$133:$AN$368,MATCH(1,(DATA!$D$133:$D$368=B467)*(DATA!$E$133:$E$368=D467),0)),"n/a")</f>
        <v>4283385.83</v>
      </c>
      <c r="L467" s="77">
        <f t="array" ref="L467">IFERROR(INDEX(DATA!$AO$133:$AO$368,MATCH(1,(DATA!$D$133:$D$368=B467)*(DATA!$E$133:$E$368=D467),0)),"n/a")</f>
        <v>-3.0318296480077198E-2</v>
      </c>
      <c r="R467" s="66"/>
      <c r="S467" s="66"/>
      <c r="T467" s="66"/>
      <c r="U467" s="66"/>
      <c r="V467" s="66"/>
      <c r="W467" s="66"/>
      <c r="X467" s="66"/>
      <c r="Y467" s="66"/>
    </row>
    <row r="468" spans="1:25" x14ac:dyDescent="0.2">
      <c r="A468" s="75" t="s">
        <v>19</v>
      </c>
      <c r="B468" s="66" t="s">
        <v>12</v>
      </c>
      <c r="C468" s="66" t="s">
        <v>25</v>
      </c>
      <c r="D468" s="66" t="s">
        <v>273</v>
      </c>
      <c r="E468" s="86">
        <f t="array" ref="E468">IFERROR(INDEX(DATA!$J$133:$J$368,MATCH(1,(DATA!$D$133:$D$368=B468)*(DATA!$E$133:$E$368=D468),0)),"n/a")</f>
        <v>610066.65</v>
      </c>
      <c r="F468" s="77">
        <f t="array" ref="F468">IFERROR(INDEX(DATA!$K$133:$K$368,MATCH(1,(DATA!$D$133:$D$368=B468)*(DATA!$E$133:$E$368=D468),0)),"n/a")</f>
        <v>-9.6074126151418304E-2</v>
      </c>
      <c r="G468" s="86">
        <f t="array" ref="G468">IFERROR(INDEX(DATA!$T$133:$T$368,MATCH(1,(DATA!$D$133:$D$368=B468)*(DATA!$E$133:$E$368=D468),0)),"n/a")</f>
        <v>2114285.0299999998</v>
      </c>
      <c r="H468" s="77">
        <f t="array" ref="H468">IFERROR(INDEX(DATA!$U$133:$U$368,MATCH(1,(DATA!$D$133:$D$368=B468)*(DATA!$E$133:$E$368=D468),0)),"n/a")</f>
        <v>-3.6343955055817702E-2</v>
      </c>
      <c r="I468" s="86">
        <f t="array" ref="I468">IFERROR(INDEX(DATA!$AD$133:$AD$368,MATCH(1,(DATA!$D$133:$D$368=B468)*(DATA!$E$133:$E$368=D468),0)),"n/a")</f>
        <v>4269562.91</v>
      </c>
      <c r="J468" s="77">
        <f t="array" ref="J468">IFERROR(INDEX(DATA!$AE$133:$AE$368,MATCH(1,(DATA!$D$133:$D$368=B468)*(DATA!$E$133:$E$368=D468),0)),"n/a")</f>
        <v>-1.98359057075327E-2</v>
      </c>
      <c r="K468" s="86">
        <f t="array" ref="K468">IFERROR(INDEX(DATA!$AN$133:$AN$368,MATCH(1,(DATA!$D$133:$D$368=B468)*(DATA!$E$133:$E$368=D468),0)),"n/a")</f>
        <v>8055510.6699999999</v>
      </c>
      <c r="L468" s="77">
        <f t="array" ref="L468">IFERROR(INDEX(DATA!$AO$133:$AO$368,MATCH(1,(DATA!$D$133:$D$368=B468)*(DATA!$E$133:$E$368=D468),0)),"n/a")</f>
        <v>-2.50299161285744E-2</v>
      </c>
      <c r="R468" s="66"/>
      <c r="S468" s="66"/>
      <c r="T468" s="66"/>
      <c r="U468" s="66"/>
      <c r="V468" s="66"/>
      <c r="W468" s="66"/>
      <c r="X468" s="66"/>
      <c r="Y468" s="66"/>
    </row>
    <row r="469" spans="1:25" x14ac:dyDescent="0.2">
      <c r="A469" s="75" t="s">
        <v>19</v>
      </c>
      <c r="B469" s="66" t="s">
        <v>12</v>
      </c>
      <c r="C469" s="66" t="s">
        <v>25</v>
      </c>
      <c r="D469" s="66" t="s">
        <v>274</v>
      </c>
      <c r="E469" s="86">
        <f t="array" ref="E469">IFERROR(INDEX(DATA!$J$133:$J$368,MATCH(1,(DATA!$D$133:$D$368=B469)*(DATA!$E$133:$E$368=D469),0)),"n/a")</f>
        <v>219408.65</v>
      </c>
      <c r="F469" s="77">
        <f t="array" ref="F469">IFERROR(INDEX(DATA!$K$133:$K$368,MATCH(1,(DATA!$D$133:$D$368=B469)*(DATA!$E$133:$E$368=D469),0)),"n/a")</f>
        <v>-2.50559193258026E-2</v>
      </c>
      <c r="G469" s="86">
        <f t="array" ref="G469">IFERROR(INDEX(DATA!$T$133:$T$368,MATCH(1,(DATA!$D$133:$D$368=B469)*(DATA!$E$133:$E$368=D469),0)),"n/a")</f>
        <v>697663.37</v>
      </c>
      <c r="H469" s="77">
        <f t="array" ref="H469">IFERROR(INDEX(DATA!$U$133:$U$368,MATCH(1,(DATA!$D$133:$D$368=B469)*(DATA!$E$133:$E$368=D469),0)),"n/a")</f>
        <v>-4.1678316648773299E-2</v>
      </c>
      <c r="I469" s="86">
        <f t="array" ref="I469">IFERROR(INDEX(DATA!$AD$133:$AD$368,MATCH(1,(DATA!$D$133:$D$368=B469)*(DATA!$E$133:$E$368=D469),0)),"n/a")</f>
        <v>1331785.75</v>
      </c>
      <c r="J469" s="77">
        <f t="array" ref="J469">IFERROR(INDEX(DATA!$AE$133:$AE$368,MATCH(1,(DATA!$D$133:$D$368=B469)*(DATA!$E$133:$E$368=D469),0)),"n/a")</f>
        <v>-2.8527431624664999E-2</v>
      </c>
      <c r="K469" s="86">
        <f t="array" ref="K469">IFERROR(INDEX(DATA!$AN$133:$AN$368,MATCH(1,(DATA!$D$133:$D$368=B469)*(DATA!$E$133:$E$368=D469),0)),"n/a")</f>
        <v>2612967.7799999998</v>
      </c>
      <c r="L469" s="77">
        <f t="array" ref="L469">IFERROR(INDEX(DATA!$AO$133:$AO$368,MATCH(1,(DATA!$D$133:$D$368=B469)*(DATA!$E$133:$E$368=D469),0)),"n/a")</f>
        <v>-2.6737504214217198E-2</v>
      </c>
      <c r="R469" s="66"/>
      <c r="S469" s="66"/>
      <c r="T469" s="66"/>
      <c r="U469" s="66"/>
      <c r="V469" s="66"/>
      <c r="W469" s="66"/>
      <c r="X469" s="66"/>
      <c r="Y469" s="66"/>
    </row>
    <row r="470" spans="1:25" x14ac:dyDescent="0.2">
      <c r="A470" s="75" t="s">
        <v>19</v>
      </c>
      <c r="B470" s="66" t="s">
        <v>12</v>
      </c>
      <c r="C470" s="66" t="s">
        <v>25</v>
      </c>
      <c r="D470" s="66" t="s">
        <v>275</v>
      </c>
      <c r="E470" s="86">
        <f t="array" ref="E470">IFERROR(INDEX(DATA!$J$133:$J$368,MATCH(1,(DATA!$D$133:$D$368=B470)*(DATA!$E$133:$E$368=D470),0)),"n/a")</f>
        <v>644600.23</v>
      </c>
      <c r="F470" s="77">
        <f t="array" ref="F470">IFERROR(INDEX(DATA!$K$133:$K$368,MATCH(1,(DATA!$D$133:$D$368=B470)*(DATA!$E$133:$E$368=D470),0)),"n/a")</f>
        <v>6.4643530392144996E-3</v>
      </c>
      <c r="G470" s="86">
        <f t="array" ref="G470">IFERROR(INDEX(DATA!$T$133:$T$368,MATCH(1,(DATA!$D$133:$D$368=B470)*(DATA!$E$133:$E$368=D470),0)),"n/a")</f>
        <v>2109831.1</v>
      </c>
      <c r="H470" s="77">
        <f t="array" ref="H470">IFERROR(INDEX(DATA!$U$133:$U$368,MATCH(1,(DATA!$D$133:$D$368=B470)*(DATA!$E$133:$E$368=D470),0)),"n/a")</f>
        <v>1.19099877271392E-2</v>
      </c>
      <c r="I470" s="86">
        <f t="array" ref="I470">IFERROR(INDEX(DATA!$AD$133:$AD$368,MATCH(1,(DATA!$D$133:$D$368=B470)*(DATA!$E$133:$E$368=D470),0)),"n/a")</f>
        <v>4431035.3</v>
      </c>
      <c r="J470" s="77">
        <f t="array" ref="J470">IFERROR(INDEX(DATA!$AE$133:$AE$368,MATCH(1,(DATA!$D$133:$D$368=B470)*(DATA!$E$133:$E$368=D470),0)),"n/a")</f>
        <v>4.81286653859666E-2</v>
      </c>
      <c r="K470" s="86">
        <f t="array" ref="K470">IFERROR(INDEX(DATA!$AN$133:$AN$368,MATCH(1,(DATA!$D$133:$D$368=B470)*(DATA!$E$133:$E$368=D470),0)),"n/a")</f>
        <v>8205710.9900000002</v>
      </c>
      <c r="L470" s="77">
        <f t="array" ref="L470">IFERROR(INDEX(DATA!$AO$133:$AO$368,MATCH(1,(DATA!$D$133:$D$368=B470)*(DATA!$E$133:$E$368=D470),0)),"n/a")</f>
        <v>4.7403151253871303E-2</v>
      </c>
      <c r="R470" s="66"/>
      <c r="S470" s="66"/>
      <c r="T470" s="66"/>
      <c r="U470" s="66"/>
      <c r="V470" s="66"/>
      <c r="W470" s="66"/>
      <c r="X470" s="66"/>
      <c r="Y470" s="66"/>
    </row>
    <row r="471" spans="1:25" x14ac:dyDescent="0.2">
      <c r="A471" s="75" t="s">
        <v>19</v>
      </c>
      <c r="B471" s="66" t="s">
        <v>12</v>
      </c>
      <c r="C471" s="66" t="s">
        <v>25</v>
      </c>
      <c r="D471" s="66" t="s">
        <v>276</v>
      </c>
      <c r="E471" s="86">
        <f t="array" ref="E471">IFERROR(INDEX(DATA!$J$133:$J$368,MATCH(1,(DATA!$D$133:$D$368=B471)*(DATA!$E$133:$E$368=D471),0)),"n/a")</f>
        <v>238196.68</v>
      </c>
      <c r="F471" s="77">
        <f t="array" ref="F471">IFERROR(INDEX(DATA!$K$133:$K$368,MATCH(1,(DATA!$D$133:$D$368=B471)*(DATA!$E$133:$E$368=D471),0)),"n/a")</f>
        <v>-3.6291299458325002E-2</v>
      </c>
      <c r="G471" s="86">
        <f t="array" ref="G471">IFERROR(INDEX(DATA!$T$133:$T$368,MATCH(1,(DATA!$D$133:$D$368=B471)*(DATA!$E$133:$E$368=D471),0)),"n/a")</f>
        <v>808262.56</v>
      </c>
      <c r="H471" s="77">
        <f t="array" ref="H471">IFERROR(INDEX(DATA!$U$133:$U$368,MATCH(1,(DATA!$D$133:$D$368=B471)*(DATA!$E$133:$E$368=D471),0)),"n/a")</f>
        <v>5.3630229312391399E-2</v>
      </c>
      <c r="I471" s="86">
        <f t="array" ref="I471">IFERROR(INDEX(DATA!$AD$133:$AD$368,MATCH(1,(DATA!$D$133:$D$368=B471)*(DATA!$E$133:$E$368=D471),0)),"n/a")</f>
        <v>1564240.56</v>
      </c>
      <c r="J471" s="77">
        <f t="array" ref="J471">IFERROR(INDEX(DATA!$AE$133:$AE$368,MATCH(1,(DATA!$D$133:$D$368=B471)*(DATA!$E$133:$E$368=D471),0)),"n/a")</f>
        <v>1.5911923278647901E-2</v>
      </c>
      <c r="K471" s="86">
        <f t="array" ref="K471">IFERROR(INDEX(DATA!$AN$133:$AN$368,MATCH(1,(DATA!$D$133:$D$368=B471)*(DATA!$E$133:$E$368=D471),0)),"n/a")</f>
        <v>2939738.93</v>
      </c>
      <c r="L471" s="77">
        <f t="array" ref="L471">IFERROR(INDEX(DATA!$AO$133:$AO$368,MATCH(1,(DATA!$D$133:$D$368=B471)*(DATA!$E$133:$E$368=D471),0)),"n/a")</f>
        <v>1.94287536342049E-2</v>
      </c>
      <c r="R471" s="66"/>
      <c r="S471" s="66"/>
      <c r="T471" s="66"/>
      <c r="U471" s="66"/>
      <c r="V471" s="66"/>
      <c r="W471" s="66"/>
      <c r="X471" s="66"/>
      <c r="Y471" s="66"/>
    </row>
    <row r="472" spans="1:25" x14ac:dyDescent="0.2">
      <c r="A472" s="75" t="s">
        <v>19</v>
      </c>
      <c r="B472" s="66" t="s">
        <v>12</v>
      </c>
      <c r="C472" s="66" t="s">
        <v>25</v>
      </c>
      <c r="D472" s="66" t="s">
        <v>277</v>
      </c>
      <c r="E472" s="86">
        <f t="array" ref="E472">IFERROR(INDEX(DATA!$J$133:$J$368,MATCH(1,(DATA!$D$133:$D$368=B472)*(DATA!$E$133:$E$368=D472),0)),"n/a")</f>
        <v>193270.18</v>
      </c>
      <c r="F472" s="77">
        <f t="array" ref="F472">IFERROR(INDEX(DATA!$K$133:$K$368,MATCH(1,(DATA!$D$133:$D$368=B472)*(DATA!$E$133:$E$368=D472),0)),"n/a")</f>
        <v>6.86125234614057E-2</v>
      </c>
      <c r="G472" s="86">
        <f t="array" ref="G472">IFERROR(INDEX(DATA!$T$133:$T$368,MATCH(1,(DATA!$D$133:$D$368=B472)*(DATA!$E$133:$E$368=D472),0)),"n/a")</f>
        <v>639997.54</v>
      </c>
      <c r="H472" s="77">
        <f t="array" ref="H472">IFERROR(INDEX(DATA!$U$133:$U$368,MATCH(1,(DATA!$D$133:$D$368=B472)*(DATA!$E$133:$E$368=D472),0)),"n/a")</f>
        <v>5.3452483217614498E-2</v>
      </c>
      <c r="I472" s="86">
        <f t="array" ref="I472">IFERROR(INDEX(DATA!$AD$133:$AD$368,MATCH(1,(DATA!$D$133:$D$368=B472)*(DATA!$E$133:$E$368=D472),0)),"n/a")</f>
        <v>1222652</v>
      </c>
      <c r="J472" s="77">
        <f t="array" ref="J472">IFERROR(INDEX(DATA!$AE$133:$AE$368,MATCH(1,(DATA!$D$133:$D$368=B472)*(DATA!$E$133:$E$368=D472),0)),"n/a")</f>
        <v>2.4195398721845701E-2</v>
      </c>
      <c r="K472" s="86">
        <f t="array" ref="K472">IFERROR(INDEX(DATA!$AN$133:$AN$368,MATCH(1,(DATA!$D$133:$D$368=B472)*(DATA!$E$133:$E$368=D472),0)),"n/a")</f>
        <v>2313322.2599999998</v>
      </c>
      <c r="L472" s="77">
        <f t="array" ref="L472">IFERROR(INDEX(DATA!$AO$133:$AO$368,MATCH(1,(DATA!$D$133:$D$368=B472)*(DATA!$E$133:$E$368=D472),0)),"n/a")</f>
        <v>-1.1120966890991801E-2</v>
      </c>
      <c r="R472" s="66"/>
      <c r="S472" s="66"/>
      <c r="T472" s="66"/>
      <c r="U472" s="66"/>
      <c r="V472" s="66"/>
      <c r="W472" s="66"/>
      <c r="X472" s="66"/>
      <c r="Y472" s="66"/>
    </row>
    <row r="473" spans="1:25" x14ac:dyDescent="0.2">
      <c r="A473" s="75" t="s">
        <v>19</v>
      </c>
      <c r="B473" s="66" t="s">
        <v>12</v>
      </c>
      <c r="C473" s="66" t="s">
        <v>25</v>
      </c>
      <c r="D473" s="66" t="s">
        <v>278</v>
      </c>
      <c r="E473" s="86">
        <f t="array" ref="E473">IFERROR(INDEX(DATA!$J$133:$J$368,MATCH(1,(DATA!$D$133:$D$368=B473)*(DATA!$E$133:$E$368=D473),0)),"n/a")</f>
        <v>638073.84</v>
      </c>
      <c r="F473" s="77">
        <f t="array" ref="F473">IFERROR(INDEX(DATA!$K$133:$K$368,MATCH(1,(DATA!$D$133:$D$368=B473)*(DATA!$E$133:$E$368=D473),0)),"n/a")</f>
        <v>0.11389870895574999</v>
      </c>
      <c r="G473" s="86">
        <f t="array" ref="G473">IFERROR(INDEX(DATA!$T$133:$T$368,MATCH(1,(DATA!$D$133:$D$368=B473)*(DATA!$E$133:$E$368=D473),0)),"n/a")</f>
        <v>2097688.3199999998</v>
      </c>
      <c r="H473" s="77">
        <f t="array" ref="H473">IFERROR(INDEX(DATA!$U$133:$U$368,MATCH(1,(DATA!$D$133:$D$368=B473)*(DATA!$E$133:$E$368=D473),0)),"n/a")</f>
        <v>9.0368964781712705E-2</v>
      </c>
      <c r="I473" s="86">
        <f t="array" ref="I473">IFERROR(INDEX(DATA!$AD$133:$AD$368,MATCH(1,(DATA!$D$133:$D$368=B473)*(DATA!$E$133:$E$368=D473),0)),"n/a")</f>
        <v>4262867.47</v>
      </c>
      <c r="J473" s="77">
        <f t="array" ref="J473">IFERROR(INDEX(DATA!$AE$133:$AE$368,MATCH(1,(DATA!$D$133:$D$368=B473)*(DATA!$E$133:$E$368=D473),0)),"n/a")</f>
        <v>8.9303905370456904E-2</v>
      </c>
      <c r="K473" s="86">
        <f t="array" ref="K473">IFERROR(INDEX(DATA!$AN$133:$AN$368,MATCH(1,(DATA!$D$133:$D$368=B473)*(DATA!$E$133:$E$368=D473),0)),"n/a")</f>
        <v>7899359.7199999997</v>
      </c>
      <c r="L473" s="77">
        <f t="array" ref="L473">IFERROR(INDEX(DATA!$AO$133:$AO$368,MATCH(1,(DATA!$D$133:$D$368=B473)*(DATA!$E$133:$E$368=D473),0)),"n/a")</f>
        <v>6.41510571758276E-2</v>
      </c>
      <c r="R473" s="66"/>
      <c r="S473" s="66"/>
      <c r="T473" s="66"/>
      <c r="U473" s="66"/>
      <c r="V473" s="66"/>
      <c r="W473" s="66"/>
      <c r="X473" s="66"/>
      <c r="Y473" s="66"/>
    </row>
    <row r="474" spans="1:25" x14ac:dyDescent="0.2">
      <c r="A474" s="75" t="s">
        <v>19</v>
      </c>
      <c r="B474" s="66" t="s">
        <v>12</v>
      </c>
      <c r="C474" s="66" t="s">
        <v>25</v>
      </c>
      <c r="D474" s="66" t="s">
        <v>279</v>
      </c>
      <c r="E474" s="86">
        <f t="array" ref="E474">IFERROR(INDEX(DATA!$J$133:$J$368,MATCH(1,(DATA!$D$133:$D$368=B474)*(DATA!$E$133:$E$368=D474),0)),"n/a")</f>
        <v>253227.56</v>
      </c>
      <c r="F474" s="77">
        <f t="array" ref="F474">IFERROR(INDEX(DATA!$K$133:$K$368,MATCH(1,(DATA!$D$133:$D$368=B474)*(DATA!$E$133:$E$368=D474),0)),"n/a")</f>
        <v>0.194852595442737</v>
      </c>
      <c r="G474" s="86">
        <f t="array" ref="G474">IFERROR(INDEX(DATA!$T$133:$T$368,MATCH(1,(DATA!$D$133:$D$368=B474)*(DATA!$E$133:$E$368=D474),0)),"n/a")</f>
        <v>780963.81</v>
      </c>
      <c r="H474" s="77">
        <f t="array" ref="H474">IFERROR(INDEX(DATA!$U$133:$U$368,MATCH(1,(DATA!$D$133:$D$368=B474)*(DATA!$E$133:$E$368=D474),0)),"n/a")</f>
        <v>5.3880298534266603E-2</v>
      </c>
      <c r="I474" s="86">
        <f t="array" ref="I474">IFERROR(INDEX(DATA!$AD$133:$AD$368,MATCH(1,(DATA!$D$133:$D$368=B474)*(DATA!$E$133:$E$368=D474),0)),"n/a")</f>
        <v>1507607.43</v>
      </c>
      <c r="J474" s="77">
        <f t="array" ref="J474">IFERROR(INDEX(DATA!$AE$133:$AE$368,MATCH(1,(DATA!$D$133:$D$368=B474)*(DATA!$E$133:$E$368=D474),0)),"n/a")</f>
        <v>2.71217114085224E-2</v>
      </c>
      <c r="K474" s="86">
        <f t="array" ref="K474">IFERROR(INDEX(DATA!$AN$133:$AN$368,MATCH(1,(DATA!$D$133:$D$368=B474)*(DATA!$E$133:$E$368=D474),0)),"n/a")</f>
        <v>2955976.88</v>
      </c>
      <c r="L474" s="77">
        <f t="array" ref="L474">IFERROR(INDEX(DATA!$AO$133:$AO$368,MATCH(1,(DATA!$D$133:$D$368=B474)*(DATA!$E$133:$E$368=D474),0)),"n/a")</f>
        <v>-2.5995227556758701E-2</v>
      </c>
      <c r="R474" s="66"/>
      <c r="S474" s="66"/>
      <c r="T474" s="66"/>
      <c r="U474" s="66"/>
      <c r="V474" s="66"/>
      <c r="W474" s="66"/>
      <c r="X474" s="66"/>
      <c r="Y474" s="66"/>
    </row>
    <row r="475" spans="1:25" x14ac:dyDescent="0.2">
      <c r="A475" s="75" t="s">
        <v>19</v>
      </c>
      <c r="B475" s="66" t="s">
        <v>12</v>
      </c>
      <c r="C475" s="66" t="s">
        <v>25</v>
      </c>
      <c r="D475" s="66" t="s">
        <v>280</v>
      </c>
      <c r="E475" s="86">
        <f t="array" ref="E475">IFERROR(INDEX(DATA!$J$133:$J$368,MATCH(1,(DATA!$D$133:$D$368=B475)*(DATA!$E$133:$E$368=D475),0)),"n/a")</f>
        <v>168231</v>
      </c>
      <c r="F475" s="77">
        <f t="array" ref="F475">IFERROR(INDEX(DATA!$K$133:$K$368,MATCH(1,(DATA!$D$133:$D$368=B475)*(DATA!$E$133:$E$368=D475),0)),"n/a")</f>
        <v>5.71774842329228E-2</v>
      </c>
      <c r="G475" s="86">
        <f t="array" ref="G475">IFERROR(INDEX(DATA!$T$133:$T$368,MATCH(1,(DATA!$D$133:$D$368=B475)*(DATA!$E$133:$E$368=D475),0)),"n/a")</f>
        <v>575421.96</v>
      </c>
      <c r="H475" s="77">
        <f t="array" ref="H475">IFERROR(INDEX(DATA!$U$133:$U$368,MATCH(1,(DATA!$D$133:$D$368=B475)*(DATA!$E$133:$E$368=D475),0)),"n/a")</f>
        <v>5.7561943720259801E-2</v>
      </c>
      <c r="I475" s="86">
        <f t="array" ref="I475">IFERROR(INDEX(DATA!$AD$133:$AD$368,MATCH(1,(DATA!$D$133:$D$368=B475)*(DATA!$E$133:$E$368=D475),0)),"n/a")</f>
        <v>1276244.0900000001</v>
      </c>
      <c r="J475" s="77">
        <f t="array" ref="J475">IFERROR(INDEX(DATA!$AE$133:$AE$368,MATCH(1,(DATA!$D$133:$D$368=B475)*(DATA!$E$133:$E$368=D475),0)),"n/a")</f>
        <v>4.5831365706718898E-2</v>
      </c>
      <c r="K475" s="86">
        <f t="array" ref="K475">IFERROR(INDEX(DATA!$AN$133:$AN$368,MATCH(1,(DATA!$D$133:$D$368=B475)*(DATA!$E$133:$E$368=D475),0)),"n/a")</f>
        <v>2407046.48</v>
      </c>
      <c r="L475" s="77">
        <f t="array" ref="L475">IFERROR(INDEX(DATA!$AO$133:$AO$368,MATCH(1,(DATA!$D$133:$D$368=B475)*(DATA!$E$133:$E$368=D475),0)),"n/a")</f>
        <v>-5.4813870371203298E-2</v>
      </c>
      <c r="R475" s="66"/>
      <c r="S475" s="66"/>
      <c r="T475" s="66"/>
      <c r="U475" s="66"/>
      <c r="V475" s="66"/>
      <c r="W475" s="66"/>
      <c r="X475" s="66"/>
      <c r="Y475" s="66"/>
    </row>
    <row r="476" spans="1:25" x14ac:dyDescent="0.2">
      <c r="A476" s="75" t="s">
        <v>19</v>
      </c>
      <c r="B476" s="66" t="s">
        <v>12</v>
      </c>
      <c r="C476" s="66" t="s">
        <v>25</v>
      </c>
      <c r="D476" s="66" t="s">
        <v>281</v>
      </c>
      <c r="E476" s="86">
        <f t="array" ref="E476">IFERROR(INDEX(DATA!$J$133:$J$368,MATCH(1,(DATA!$D$133:$D$368=B476)*(DATA!$E$133:$E$368=D476),0)),"n/a")</f>
        <v>171045.98</v>
      </c>
      <c r="F476" s="77">
        <f t="array" ref="F476">IFERROR(INDEX(DATA!$K$133:$K$368,MATCH(1,(DATA!$D$133:$D$368=B476)*(DATA!$E$133:$E$368=D476),0)),"n/a")</f>
        <v>-1.1825505731465401E-3</v>
      </c>
      <c r="G476" s="86">
        <f t="array" ref="G476">IFERROR(INDEX(DATA!$T$133:$T$368,MATCH(1,(DATA!$D$133:$D$368=B476)*(DATA!$E$133:$E$368=D476),0)),"n/a")</f>
        <v>568623.42000000004</v>
      </c>
      <c r="H476" s="77">
        <f t="array" ref="H476">IFERROR(INDEX(DATA!$U$133:$U$368,MATCH(1,(DATA!$D$133:$D$368=B476)*(DATA!$E$133:$E$368=D476),0)),"n/a")</f>
        <v>-3.52552515980704E-2</v>
      </c>
      <c r="I476" s="86">
        <f t="array" ref="I476">IFERROR(INDEX(DATA!$AD$133:$AD$368,MATCH(1,(DATA!$D$133:$D$368=B476)*(DATA!$E$133:$E$368=D476),0)),"n/a")</f>
        <v>1141766.25</v>
      </c>
      <c r="J476" s="77">
        <f t="array" ref="J476">IFERROR(INDEX(DATA!$AE$133:$AE$368,MATCH(1,(DATA!$D$133:$D$368=B476)*(DATA!$E$133:$E$368=D476),0)),"n/a")</f>
        <v>-3.1569880617484801E-2</v>
      </c>
      <c r="K476" s="86">
        <f t="array" ref="K476">IFERROR(INDEX(DATA!$AN$133:$AN$368,MATCH(1,(DATA!$D$133:$D$368=B476)*(DATA!$E$133:$E$368=D476),0)),"n/a")</f>
        <v>2222834.8199999998</v>
      </c>
      <c r="L476" s="77">
        <f t="array" ref="L476">IFERROR(INDEX(DATA!$AO$133:$AO$368,MATCH(1,(DATA!$D$133:$D$368=B476)*(DATA!$E$133:$E$368=D476),0)),"n/a")</f>
        <v>-6.5770080010445306E-2</v>
      </c>
      <c r="R476" s="66"/>
      <c r="S476" s="66"/>
      <c r="T476" s="66"/>
      <c r="U476" s="66"/>
      <c r="V476" s="66"/>
      <c r="W476" s="66"/>
      <c r="X476" s="66"/>
      <c r="Y476" s="66"/>
    </row>
    <row r="477" spans="1:25" x14ac:dyDescent="0.2">
      <c r="A477" s="75" t="s">
        <v>19</v>
      </c>
      <c r="B477" s="66" t="s">
        <v>12</v>
      </c>
      <c r="C477" s="66" t="s">
        <v>25</v>
      </c>
      <c r="D477" s="66" t="s">
        <v>282</v>
      </c>
      <c r="E477" s="86">
        <f t="array" ref="E477">IFERROR(INDEX(DATA!$J$133:$J$368,MATCH(1,(DATA!$D$133:$D$368=B477)*(DATA!$E$133:$E$368=D477),0)),"n/a")</f>
        <v>406414.99</v>
      </c>
      <c r="F477" s="77">
        <f t="array" ref="F477">IFERROR(INDEX(DATA!$K$133:$K$368,MATCH(1,(DATA!$D$133:$D$368=B477)*(DATA!$E$133:$E$368=D477),0)),"n/a")</f>
        <v>-2.8219986333891198E-2</v>
      </c>
      <c r="G477" s="86">
        <f t="array" ref="G477">IFERROR(INDEX(DATA!$T$133:$T$368,MATCH(1,(DATA!$D$133:$D$368=B477)*(DATA!$E$133:$E$368=D477),0)),"n/a")</f>
        <v>1327022.8999999999</v>
      </c>
      <c r="H477" s="77">
        <f t="array" ref="H477">IFERROR(INDEX(DATA!$U$133:$U$368,MATCH(1,(DATA!$D$133:$D$368=B477)*(DATA!$E$133:$E$368=D477),0)),"n/a")</f>
        <v>-4.18713479105388E-2</v>
      </c>
      <c r="I477" s="86">
        <f t="array" ref="I477">IFERROR(INDEX(DATA!$AD$133:$AD$368,MATCH(1,(DATA!$D$133:$D$368=B477)*(DATA!$E$133:$E$368=D477),0)),"n/a")</f>
        <v>2615659.4900000002</v>
      </c>
      <c r="J477" s="77">
        <f t="array" ref="J477">IFERROR(INDEX(DATA!$AE$133:$AE$368,MATCH(1,(DATA!$D$133:$D$368=B477)*(DATA!$E$133:$E$368=D477),0)),"n/a")</f>
        <v>-4.2156096551882502E-2</v>
      </c>
      <c r="K477" s="86">
        <f t="array" ref="K477">IFERROR(INDEX(DATA!$AN$133:$AN$368,MATCH(1,(DATA!$D$133:$D$368=B477)*(DATA!$E$133:$E$368=D477),0)),"n/a")</f>
        <v>5128891.17</v>
      </c>
      <c r="L477" s="77">
        <f t="array" ref="L477">IFERROR(INDEX(DATA!$AO$133:$AO$368,MATCH(1,(DATA!$D$133:$D$368=B477)*(DATA!$E$133:$E$368=D477),0)),"n/a")</f>
        <v>-5.9837893366310999E-2</v>
      </c>
      <c r="R477" s="66"/>
      <c r="S477" s="66"/>
      <c r="T477" s="66"/>
      <c r="U477" s="66"/>
      <c r="V477" s="66"/>
      <c r="W477" s="66"/>
      <c r="X477" s="66"/>
      <c r="Y477" s="66"/>
    </row>
    <row r="478" spans="1:25" x14ac:dyDescent="0.2">
      <c r="A478" s="75" t="s">
        <v>19</v>
      </c>
      <c r="B478" s="66" t="s">
        <v>12</v>
      </c>
      <c r="C478" s="66" t="s">
        <v>25</v>
      </c>
      <c r="D478" s="66" t="s">
        <v>283</v>
      </c>
      <c r="E478" s="86">
        <f t="array" ref="E478">IFERROR(INDEX(DATA!$J$133:$J$368,MATCH(1,(DATA!$D$133:$D$368=B478)*(DATA!$E$133:$E$368=D478),0)),"n/a")</f>
        <v>400146.95</v>
      </c>
      <c r="F478" s="77">
        <f t="array" ref="F478">IFERROR(INDEX(DATA!$K$133:$K$368,MATCH(1,(DATA!$D$133:$D$368=B478)*(DATA!$E$133:$E$368=D478),0)),"n/a")</f>
        <v>-8.9282557207556804E-2</v>
      </c>
      <c r="G478" s="86">
        <f t="array" ref="G478">IFERROR(INDEX(DATA!$T$133:$T$368,MATCH(1,(DATA!$D$133:$D$368=B478)*(DATA!$E$133:$E$368=D478),0)),"n/a")</f>
        <v>1281299.1499999999</v>
      </c>
      <c r="H478" s="77">
        <f t="array" ref="H478">IFERROR(INDEX(DATA!$U$133:$U$368,MATCH(1,(DATA!$D$133:$D$368=B478)*(DATA!$E$133:$E$368=D478),0)),"n/a")</f>
        <v>-0.122228041688914</v>
      </c>
      <c r="I478" s="86">
        <f t="array" ref="I478">IFERROR(INDEX(DATA!$AD$133:$AD$368,MATCH(1,(DATA!$D$133:$D$368=B478)*(DATA!$E$133:$E$368=D478),0)),"n/a")</f>
        <v>2605761.2000000002</v>
      </c>
      <c r="J478" s="77">
        <f t="array" ref="J478">IFERROR(INDEX(DATA!$AE$133:$AE$368,MATCH(1,(DATA!$D$133:$D$368=B478)*(DATA!$E$133:$E$368=D478),0)),"n/a")</f>
        <v>-0.12025503409125</v>
      </c>
      <c r="K478" s="86">
        <f t="array" ref="K478">IFERROR(INDEX(DATA!$AN$133:$AN$368,MATCH(1,(DATA!$D$133:$D$368=B478)*(DATA!$E$133:$E$368=D478),0)),"n/a")</f>
        <v>5148231.26</v>
      </c>
      <c r="L478" s="77">
        <f t="array" ref="L478">IFERROR(INDEX(DATA!$AO$133:$AO$368,MATCH(1,(DATA!$D$133:$D$368=B478)*(DATA!$E$133:$E$368=D478),0)),"n/a")</f>
        <v>-9.42837916378121E-2</v>
      </c>
      <c r="R478" s="66"/>
      <c r="S478" s="66"/>
      <c r="T478" s="66"/>
      <c r="U478" s="66"/>
      <c r="V478" s="66"/>
      <c r="W478" s="66"/>
      <c r="X478" s="66"/>
      <c r="Y478" s="66"/>
    </row>
    <row r="479" spans="1:25" x14ac:dyDescent="0.2">
      <c r="A479" s="75" t="s">
        <v>19</v>
      </c>
      <c r="B479" s="66" t="s">
        <v>12</v>
      </c>
      <c r="C479" s="66" t="s">
        <v>25</v>
      </c>
      <c r="D479" s="66" t="s">
        <v>284</v>
      </c>
      <c r="E479" s="86">
        <f t="array" ref="E479">IFERROR(INDEX(DATA!$J$133:$J$368,MATCH(1,(DATA!$D$133:$D$368=B479)*(DATA!$E$133:$E$368=D479),0)),"n/a")</f>
        <v>419288.66</v>
      </c>
      <c r="F479" s="77">
        <f t="array" ref="F479">IFERROR(INDEX(DATA!$K$133:$K$368,MATCH(1,(DATA!$D$133:$D$368=B479)*(DATA!$E$133:$E$368=D479),0)),"n/a")</f>
        <v>8.0925598737341207E-3</v>
      </c>
      <c r="G479" s="86">
        <f t="array" ref="G479">IFERROR(INDEX(DATA!$T$133:$T$368,MATCH(1,(DATA!$D$133:$D$368=B479)*(DATA!$E$133:$E$368=D479),0)),"n/a")</f>
        <v>1396150.74</v>
      </c>
      <c r="H479" s="77">
        <f t="array" ref="H479">IFERROR(INDEX(DATA!$U$133:$U$368,MATCH(1,(DATA!$D$133:$D$368=B479)*(DATA!$E$133:$E$368=D479),0)),"n/a")</f>
        <v>1.43922696664997E-3</v>
      </c>
      <c r="I479" s="86">
        <f t="array" ref="I479">IFERROR(INDEX(DATA!$AD$133:$AD$368,MATCH(1,(DATA!$D$133:$D$368=B479)*(DATA!$E$133:$E$368=D479),0)),"n/a")</f>
        <v>2755748.79</v>
      </c>
      <c r="J479" s="77">
        <f t="array" ref="J479">IFERROR(INDEX(DATA!$AE$133:$AE$368,MATCH(1,(DATA!$D$133:$D$368=B479)*(DATA!$E$133:$E$368=D479),0)),"n/a")</f>
        <v>-4.4954918933801198E-3</v>
      </c>
      <c r="K479" s="86">
        <f t="array" ref="K479">IFERROR(INDEX(DATA!$AN$133:$AN$368,MATCH(1,(DATA!$D$133:$D$368=B479)*(DATA!$E$133:$E$368=D479),0)),"n/a")</f>
        <v>5353596.0599999996</v>
      </c>
      <c r="L479" s="77">
        <f t="array" ref="L479">IFERROR(INDEX(DATA!$AO$133:$AO$368,MATCH(1,(DATA!$D$133:$D$368=B479)*(DATA!$E$133:$E$368=D479),0)),"n/a")</f>
        <v>-1.3729786445168399E-2</v>
      </c>
      <c r="R479" s="66"/>
      <c r="S479" s="66"/>
      <c r="T479" s="66"/>
      <c r="U479" s="66"/>
      <c r="V479" s="66"/>
      <c r="W479" s="66"/>
      <c r="X479" s="66"/>
      <c r="Y479" s="66"/>
    </row>
    <row r="480" spans="1:25" x14ac:dyDescent="0.2">
      <c r="A480" s="75" t="s">
        <v>19</v>
      </c>
      <c r="B480" s="66" t="s">
        <v>12</v>
      </c>
      <c r="C480" s="66" t="s">
        <v>25</v>
      </c>
      <c r="D480" s="66" t="s">
        <v>285</v>
      </c>
      <c r="E480" s="86">
        <f t="array" ref="E480">IFERROR(INDEX(DATA!$J$133:$J$368,MATCH(1,(DATA!$D$133:$D$368=B480)*(DATA!$E$133:$E$368=D480),0)),"n/a")</f>
        <v>223293.36</v>
      </c>
      <c r="F480" s="77">
        <f t="array" ref="F480">IFERROR(INDEX(DATA!$K$133:$K$368,MATCH(1,(DATA!$D$133:$D$368=B480)*(DATA!$E$133:$E$368=D480),0)),"n/a")</f>
        <v>4.44541414165604E-2</v>
      </c>
      <c r="G480" s="86">
        <f t="array" ref="G480">IFERROR(INDEX(DATA!$T$133:$T$368,MATCH(1,(DATA!$D$133:$D$368=B480)*(DATA!$E$133:$E$368=D480),0)),"n/a")</f>
        <v>719497.53</v>
      </c>
      <c r="H480" s="77">
        <f t="array" ref="H480">IFERROR(INDEX(DATA!$U$133:$U$368,MATCH(1,(DATA!$D$133:$D$368=B480)*(DATA!$E$133:$E$368=D480),0)),"n/a")</f>
        <v>-8.98959586232774E-2</v>
      </c>
      <c r="I480" s="86">
        <f t="array" ref="I480">IFERROR(INDEX(DATA!$AD$133:$AD$368,MATCH(1,(DATA!$D$133:$D$368=B480)*(DATA!$E$133:$E$368=D480),0)),"n/a")</f>
        <v>1411259.36</v>
      </c>
      <c r="J480" s="77">
        <f t="array" ref="J480">IFERROR(INDEX(DATA!$AE$133:$AE$368,MATCH(1,(DATA!$D$133:$D$368=B480)*(DATA!$E$133:$E$368=D480),0)),"n/a")</f>
        <v>-9.5970709401828794E-2</v>
      </c>
      <c r="K480" s="86">
        <f t="array" ref="K480">IFERROR(INDEX(DATA!$AN$133:$AN$368,MATCH(1,(DATA!$D$133:$D$368=B480)*(DATA!$E$133:$E$368=D480),0)),"n/a")</f>
        <v>2782007.05</v>
      </c>
      <c r="L480" s="77">
        <f t="array" ref="L480">IFERROR(INDEX(DATA!$AO$133:$AO$368,MATCH(1,(DATA!$D$133:$D$368=B480)*(DATA!$E$133:$E$368=D480),0)),"n/a")</f>
        <v>-6.4262938703249506E-2</v>
      </c>
      <c r="R480" s="66"/>
      <c r="S480" s="66"/>
      <c r="T480" s="66"/>
      <c r="U480" s="66"/>
      <c r="V480" s="66"/>
      <c r="W480" s="66"/>
      <c r="X480" s="66"/>
      <c r="Y480" s="66"/>
    </row>
    <row r="481" spans="1:25" x14ac:dyDescent="0.2">
      <c r="A481" s="75" t="s">
        <v>19</v>
      </c>
      <c r="B481" s="66" t="s">
        <v>12</v>
      </c>
      <c r="C481" s="66" t="s">
        <v>25</v>
      </c>
      <c r="D481" s="66" t="s">
        <v>286</v>
      </c>
      <c r="E481" s="86">
        <f t="array" ref="E481">IFERROR(INDEX(DATA!$J$133:$J$368,MATCH(1,(DATA!$D$133:$D$368=B481)*(DATA!$E$133:$E$368=D481),0)),"n/a")</f>
        <v>302045.12</v>
      </c>
      <c r="F481" s="77">
        <f t="array" ref="F481">IFERROR(INDEX(DATA!$K$133:$K$368,MATCH(1,(DATA!$D$133:$D$368=B481)*(DATA!$E$133:$E$368=D481),0)),"n/a")</f>
        <v>4.0282217402967897E-2</v>
      </c>
      <c r="G481" s="86">
        <f t="array" ref="G481">IFERROR(INDEX(DATA!$T$133:$T$368,MATCH(1,(DATA!$D$133:$D$368=B481)*(DATA!$E$133:$E$368=D481),0)),"n/a")</f>
        <v>1025128.95</v>
      </c>
      <c r="H481" s="77">
        <f t="array" ref="H481">IFERROR(INDEX(DATA!$U$133:$U$368,MATCH(1,(DATA!$D$133:$D$368=B481)*(DATA!$E$133:$E$368=D481),0)),"n/a")</f>
        <v>2.4172874380037401E-2</v>
      </c>
      <c r="I481" s="86">
        <f t="array" ref="I481">IFERROR(INDEX(DATA!$AD$133:$AD$368,MATCH(1,(DATA!$D$133:$D$368=B481)*(DATA!$E$133:$E$368=D481),0)),"n/a")</f>
        <v>2060477.81</v>
      </c>
      <c r="J481" s="77">
        <f t="array" ref="J481">IFERROR(INDEX(DATA!$AE$133:$AE$368,MATCH(1,(DATA!$D$133:$D$368=B481)*(DATA!$E$133:$E$368=D481),0)),"n/a")</f>
        <v>2.9834828708259799E-2</v>
      </c>
      <c r="K481" s="86">
        <f t="array" ref="K481">IFERROR(INDEX(DATA!$AN$133:$AN$368,MATCH(1,(DATA!$D$133:$D$368=B481)*(DATA!$E$133:$E$368=D481),0)),"n/a")</f>
        <v>3917582.21</v>
      </c>
      <c r="L481" s="77">
        <f t="array" ref="L481">IFERROR(INDEX(DATA!$AO$133:$AO$368,MATCH(1,(DATA!$D$133:$D$368=B481)*(DATA!$E$133:$E$368=D481),0)),"n/a")</f>
        <v>2.84144031036247E-2</v>
      </c>
      <c r="R481" s="66"/>
      <c r="S481" s="66"/>
      <c r="T481" s="66"/>
      <c r="U481" s="66"/>
      <c r="V481" s="66"/>
      <c r="W481" s="66"/>
      <c r="X481" s="66"/>
      <c r="Y481" s="66"/>
    </row>
    <row r="482" spans="1:25" x14ac:dyDescent="0.2">
      <c r="A482" s="75" t="s">
        <v>19</v>
      </c>
      <c r="B482" s="66" t="s">
        <v>12</v>
      </c>
      <c r="C482" s="66" t="s">
        <v>25</v>
      </c>
      <c r="D482" s="66" t="s">
        <v>287</v>
      </c>
      <c r="E482" s="86">
        <f t="array" ref="E482">IFERROR(INDEX(DATA!$J$133:$J$368,MATCH(1,(DATA!$D$133:$D$368=B482)*(DATA!$E$133:$E$368=D482),0)),"n/a")</f>
        <v>346704.63</v>
      </c>
      <c r="F482" s="77">
        <f t="array" ref="F482">IFERROR(INDEX(DATA!$K$133:$K$368,MATCH(1,(DATA!$D$133:$D$368=B482)*(DATA!$E$133:$E$368=D482),0)),"n/a")</f>
        <v>-0.110708058023947</v>
      </c>
      <c r="G482" s="86">
        <f t="array" ref="G482">IFERROR(INDEX(DATA!$T$133:$T$368,MATCH(1,(DATA!$D$133:$D$368=B482)*(DATA!$E$133:$E$368=D482),0)),"n/a")</f>
        <v>1245020.3700000001</v>
      </c>
      <c r="H482" s="77">
        <f t="array" ref="H482">IFERROR(INDEX(DATA!$U$133:$U$368,MATCH(1,(DATA!$D$133:$D$368=B482)*(DATA!$E$133:$E$368=D482),0)),"n/a")</f>
        <v>3.3514329030813202E-2</v>
      </c>
      <c r="I482" s="86">
        <f t="array" ref="I482">IFERROR(INDEX(DATA!$AD$133:$AD$368,MATCH(1,(DATA!$D$133:$D$368=B482)*(DATA!$E$133:$E$368=D482),0)),"n/a")</f>
        <v>2560883.5</v>
      </c>
      <c r="J482" s="77">
        <f t="array" ref="J482">IFERROR(INDEX(DATA!$AE$133:$AE$368,MATCH(1,(DATA!$D$133:$D$368=B482)*(DATA!$E$133:$E$368=D482),0)),"n/a")</f>
        <v>2.3790855590996599E-2</v>
      </c>
      <c r="K482" s="86">
        <f t="array" ref="K482">IFERROR(INDEX(DATA!$AN$133:$AN$368,MATCH(1,(DATA!$D$133:$D$368=B482)*(DATA!$E$133:$E$368=D482),0)),"n/a")</f>
        <v>4673230.2699999996</v>
      </c>
      <c r="L482" s="77">
        <f t="array" ref="L482">IFERROR(INDEX(DATA!$AO$133:$AO$368,MATCH(1,(DATA!$D$133:$D$368=B482)*(DATA!$E$133:$E$368=D482),0)),"n/a")</f>
        <v>2.3216147116772098E-2</v>
      </c>
      <c r="R482" s="66"/>
      <c r="S482" s="66"/>
      <c r="T482" s="66"/>
      <c r="U482" s="66"/>
      <c r="V482" s="66"/>
      <c r="W482" s="66"/>
      <c r="X482" s="66"/>
      <c r="Y482" s="66"/>
    </row>
    <row r="483" spans="1:25" x14ac:dyDescent="0.2">
      <c r="A483" s="75" t="s">
        <v>19</v>
      </c>
      <c r="B483" s="66" t="s">
        <v>12</v>
      </c>
      <c r="C483" s="66" t="s">
        <v>25</v>
      </c>
      <c r="D483" s="66" t="s">
        <v>288</v>
      </c>
      <c r="E483" s="86">
        <f t="array" ref="E483">IFERROR(INDEX(DATA!$J$133:$J$368,MATCH(1,(DATA!$D$133:$D$368=B483)*(DATA!$E$133:$E$368=D483),0)),"n/a")</f>
        <v>376822.36</v>
      </c>
      <c r="F483" s="77">
        <f t="array" ref="F483">IFERROR(INDEX(DATA!$K$133:$K$368,MATCH(1,(DATA!$D$133:$D$368=B483)*(DATA!$E$133:$E$368=D483),0)),"n/a")</f>
        <v>1.5114420824709301E-2</v>
      </c>
      <c r="G483" s="86">
        <f t="array" ref="G483">IFERROR(INDEX(DATA!$T$133:$T$368,MATCH(1,(DATA!$D$133:$D$368=B483)*(DATA!$E$133:$E$368=D483),0)),"n/a")</f>
        <v>1188410.8700000001</v>
      </c>
      <c r="H483" s="77">
        <f t="array" ref="H483">IFERROR(INDEX(DATA!$U$133:$U$368,MATCH(1,(DATA!$D$133:$D$368=B483)*(DATA!$E$133:$E$368=D483),0)),"n/a")</f>
        <v>-1.2159273812373099E-2</v>
      </c>
      <c r="I483" s="86">
        <f t="array" ref="I483">IFERROR(INDEX(DATA!$AD$133:$AD$368,MATCH(1,(DATA!$D$133:$D$368=B483)*(DATA!$E$133:$E$368=D483),0)),"n/a")</f>
        <v>2280537.9500000002</v>
      </c>
      <c r="J483" s="77">
        <f t="array" ref="J483">IFERROR(INDEX(DATA!$AE$133:$AE$368,MATCH(1,(DATA!$D$133:$D$368=B483)*(DATA!$E$133:$E$368=D483),0)),"n/a")</f>
        <v>-2.1300292569050801E-2</v>
      </c>
      <c r="K483" s="86">
        <f t="array" ref="K483">IFERROR(INDEX(DATA!$AN$133:$AN$368,MATCH(1,(DATA!$D$133:$D$368=B483)*(DATA!$E$133:$E$368=D483),0)),"n/a")</f>
        <v>4480493.2699999996</v>
      </c>
      <c r="L483" s="77">
        <f t="array" ref="L483">IFERROR(INDEX(DATA!$AO$133:$AO$368,MATCH(1,(DATA!$D$133:$D$368=B483)*(DATA!$E$133:$E$368=D483),0)),"n/a")</f>
        <v>-3.4054259645695299E-2</v>
      </c>
      <c r="R483" s="66"/>
      <c r="S483" s="66"/>
      <c r="T483" s="66"/>
      <c r="U483" s="66"/>
      <c r="V483" s="66"/>
      <c r="W483" s="66"/>
      <c r="X483" s="66"/>
      <c r="Y483" s="66"/>
    </row>
    <row r="484" spans="1:25" x14ac:dyDescent="0.2">
      <c r="A484" s="75" t="s">
        <v>19</v>
      </c>
      <c r="B484" s="66" t="s">
        <v>12</v>
      </c>
      <c r="C484" s="66" t="s">
        <v>25</v>
      </c>
      <c r="D484" s="66" t="s">
        <v>289</v>
      </c>
      <c r="E484" s="86">
        <f t="array" ref="E484">IFERROR(INDEX(DATA!$J$133:$J$368,MATCH(1,(DATA!$D$133:$D$368=B484)*(DATA!$E$133:$E$368=D484),0)),"n/a")</f>
        <v>164239.20000000001</v>
      </c>
      <c r="F484" s="77">
        <f t="array" ref="F484">IFERROR(INDEX(DATA!$K$133:$K$368,MATCH(1,(DATA!$D$133:$D$368=B484)*(DATA!$E$133:$E$368=D484),0)),"n/a")</f>
        <v>4.9826676120948397E-2</v>
      </c>
      <c r="G484" s="86">
        <f t="array" ref="G484">IFERROR(INDEX(DATA!$T$133:$T$368,MATCH(1,(DATA!$D$133:$D$368=B484)*(DATA!$E$133:$E$368=D484),0)),"n/a")</f>
        <v>533358.25</v>
      </c>
      <c r="H484" s="77">
        <f t="array" ref="H484">IFERROR(INDEX(DATA!$U$133:$U$368,MATCH(1,(DATA!$D$133:$D$368=B484)*(DATA!$E$133:$E$368=D484),0)),"n/a")</f>
        <v>-1.5752387024202001E-2</v>
      </c>
      <c r="I484" s="86">
        <f t="array" ref="I484">IFERROR(INDEX(DATA!$AD$133:$AD$368,MATCH(1,(DATA!$D$133:$D$368=B484)*(DATA!$E$133:$E$368=D484),0)),"n/a")</f>
        <v>1031796.76</v>
      </c>
      <c r="J484" s="77">
        <f t="array" ref="J484">IFERROR(INDEX(DATA!$AE$133:$AE$368,MATCH(1,(DATA!$D$133:$D$368=B484)*(DATA!$E$133:$E$368=D484),0)),"n/a")</f>
        <v>-2.5594275560877601E-2</v>
      </c>
      <c r="K484" s="86">
        <f t="array" ref="K484">IFERROR(INDEX(DATA!$AN$133:$AN$368,MATCH(1,(DATA!$D$133:$D$368=B484)*(DATA!$E$133:$E$368=D484),0)),"n/a")</f>
        <v>2046989.88</v>
      </c>
      <c r="L484" s="77">
        <f t="array" ref="L484">IFERROR(INDEX(DATA!$AO$133:$AO$368,MATCH(1,(DATA!$D$133:$D$368=B484)*(DATA!$E$133:$E$368=D484),0)),"n/a")</f>
        <v>-4.4341954216078297E-2</v>
      </c>
      <c r="R484" s="66"/>
      <c r="S484" s="66"/>
      <c r="T484" s="66"/>
      <c r="U484" s="66"/>
      <c r="V484" s="66"/>
      <c r="W484" s="66"/>
      <c r="X484" s="66"/>
      <c r="Y484" s="66"/>
    </row>
    <row r="485" spans="1:25" x14ac:dyDescent="0.2">
      <c r="A485" s="75" t="s">
        <v>19</v>
      </c>
      <c r="B485" s="66" t="s">
        <v>12</v>
      </c>
      <c r="C485" s="66" t="s">
        <v>25</v>
      </c>
      <c r="D485" s="66" t="s">
        <v>290</v>
      </c>
      <c r="E485" s="86">
        <f t="array" ref="E485">IFERROR(INDEX(DATA!$J$133:$J$368,MATCH(1,(DATA!$D$133:$D$368=B485)*(DATA!$E$133:$E$368=D485),0)),"n/a")</f>
        <v>150557.20000000001</v>
      </c>
      <c r="F485" s="77">
        <f t="array" ref="F485">IFERROR(INDEX(DATA!$K$133:$K$368,MATCH(1,(DATA!$D$133:$D$368=B485)*(DATA!$E$133:$E$368=D485),0)),"n/a")</f>
        <v>-3.89549027456743E-2</v>
      </c>
      <c r="G485" s="86">
        <f t="array" ref="G485">IFERROR(INDEX(DATA!$T$133:$T$368,MATCH(1,(DATA!$D$133:$D$368=B485)*(DATA!$E$133:$E$368=D485),0)),"n/a")</f>
        <v>470658.97</v>
      </c>
      <c r="H485" s="77">
        <f t="array" ref="H485">IFERROR(INDEX(DATA!$U$133:$U$368,MATCH(1,(DATA!$D$133:$D$368=B485)*(DATA!$E$133:$E$368=D485),0)),"n/a")</f>
        <v>-4.9312502325418298E-2</v>
      </c>
      <c r="I485" s="86">
        <f t="array" ref="I485">IFERROR(INDEX(DATA!$AD$133:$AD$368,MATCH(1,(DATA!$D$133:$D$368=B485)*(DATA!$E$133:$E$368=D485),0)),"n/a")</f>
        <v>938332.68</v>
      </c>
      <c r="J485" s="77">
        <f t="array" ref="J485">IFERROR(INDEX(DATA!$AE$133:$AE$368,MATCH(1,(DATA!$D$133:$D$368=B485)*(DATA!$E$133:$E$368=D485),0)),"n/a")</f>
        <v>-1.04590299908738E-2</v>
      </c>
      <c r="K485" s="86">
        <f t="array" ref="K485">IFERROR(INDEX(DATA!$AN$133:$AN$368,MATCH(1,(DATA!$D$133:$D$368=B485)*(DATA!$E$133:$E$368=D485),0)),"n/a")</f>
        <v>1804892.85</v>
      </c>
      <c r="L485" s="77">
        <f t="array" ref="L485">IFERROR(INDEX(DATA!$AO$133:$AO$368,MATCH(1,(DATA!$D$133:$D$368=B485)*(DATA!$E$133:$E$368=D485),0)),"n/a")</f>
        <v>-9.8608083372803898E-3</v>
      </c>
      <c r="R485" s="66"/>
      <c r="S485" s="66"/>
      <c r="T485" s="66"/>
      <c r="U485" s="66"/>
      <c r="V485" s="66"/>
      <c r="W485" s="66"/>
      <c r="X485" s="66"/>
      <c r="Y485" s="66"/>
    </row>
    <row r="486" spans="1:25" x14ac:dyDescent="0.2">
      <c r="A486" s="75" t="s">
        <v>19</v>
      </c>
      <c r="B486" s="66" t="s">
        <v>12</v>
      </c>
      <c r="C486" s="66" t="s">
        <v>25</v>
      </c>
      <c r="D486" s="66" t="s">
        <v>291</v>
      </c>
      <c r="E486" s="86">
        <f t="array" ref="E486">IFERROR(INDEX(DATA!$J$133:$J$368,MATCH(1,(DATA!$D$133:$D$368=B486)*(DATA!$E$133:$E$368=D486),0)),"n/a")</f>
        <v>140271.17000000001</v>
      </c>
      <c r="F486" s="77">
        <f t="array" ref="F486">IFERROR(INDEX(DATA!$K$133:$K$368,MATCH(1,(DATA!$D$133:$D$368=B486)*(DATA!$E$133:$E$368=D486),0)),"n/a")</f>
        <v>-5.0190708495484702E-2</v>
      </c>
      <c r="G486" s="86">
        <f t="array" ref="G486">IFERROR(INDEX(DATA!$T$133:$T$368,MATCH(1,(DATA!$D$133:$D$368=B486)*(DATA!$E$133:$E$368=D486),0)),"n/a")</f>
        <v>460131.09</v>
      </c>
      <c r="H486" s="77">
        <f t="array" ref="H486">IFERROR(INDEX(DATA!$U$133:$U$368,MATCH(1,(DATA!$D$133:$D$368=B486)*(DATA!$E$133:$E$368=D486),0)),"n/a")</f>
        <v>-9.6407156207430206E-2</v>
      </c>
      <c r="I486" s="86">
        <f t="array" ref="I486">IFERROR(INDEX(DATA!$AD$133:$AD$368,MATCH(1,(DATA!$D$133:$D$368=B486)*(DATA!$E$133:$E$368=D486),0)),"n/a")</f>
        <v>972175.07</v>
      </c>
      <c r="J486" s="77">
        <f t="array" ref="J486">IFERROR(INDEX(DATA!$AE$133:$AE$368,MATCH(1,(DATA!$D$133:$D$368=B486)*(DATA!$E$133:$E$368=D486),0)),"n/a")</f>
        <v>-9.39896823434371E-3</v>
      </c>
      <c r="K486" s="86">
        <f t="array" ref="K486">IFERROR(INDEX(DATA!$AN$133:$AN$368,MATCH(1,(DATA!$D$133:$D$368=B486)*(DATA!$E$133:$E$368=D486),0)),"n/a")</f>
        <v>1872781.15</v>
      </c>
      <c r="L486" s="77">
        <f t="array" ref="L486">IFERROR(INDEX(DATA!$AO$133:$AO$368,MATCH(1,(DATA!$D$133:$D$368=B486)*(DATA!$E$133:$E$368=D486),0)),"n/a")</f>
        <v>-7.3896155976363896E-3</v>
      </c>
      <c r="R486" s="66"/>
      <c r="S486" s="66"/>
      <c r="T486" s="66"/>
      <c r="U486" s="66"/>
      <c r="V486" s="66"/>
      <c r="W486" s="66"/>
      <c r="X486" s="66"/>
      <c r="Y486" s="66"/>
    </row>
    <row r="487" spans="1:25" x14ac:dyDescent="0.2">
      <c r="A487" s="75" t="s">
        <v>19</v>
      </c>
      <c r="B487" s="66" t="s">
        <v>12</v>
      </c>
      <c r="C487" s="66" t="s">
        <v>25</v>
      </c>
      <c r="D487" s="66" t="s">
        <v>292</v>
      </c>
      <c r="E487" s="86">
        <f t="array" ref="E487">IFERROR(INDEX(DATA!$J$133:$J$368,MATCH(1,(DATA!$D$133:$D$368=B487)*(DATA!$E$133:$E$368=D487),0)),"n/a")</f>
        <v>1115386.58</v>
      </c>
      <c r="F487" s="77">
        <f t="array" ref="F487">IFERROR(INDEX(DATA!$K$133:$K$368,MATCH(1,(DATA!$D$133:$D$368=B487)*(DATA!$E$133:$E$368=D487),0)),"n/a")</f>
        <v>-1.20587851404483E-2</v>
      </c>
      <c r="G487" s="86">
        <f t="array" ref="G487">IFERROR(INDEX(DATA!$T$133:$T$368,MATCH(1,(DATA!$D$133:$D$368=B487)*(DATA!$E$133:$E$368=D487),0)),"n/a")</f>
        <v>3718825.89</v>
      </c>
      <c r="H487" s="77">
        <f t="array" ref="H487">IFERROR(INDEX(DATA!$U$133:$U$368,MATCH(1,(DATA!$D$133:$D$368=B487)*(DATA!$E$133:$E$368=D487),0)),"n/a")</f>
        <v>-4.7678694888838597E-3</v>
      </c>
      <c r="I487" s="86">
        <f t="array" ref="I487">IFERROR(INDEX(DATA!$AD$133:$AD$368,MATCH(1,(DATA!$D$133:$D$368=B487)*(DATA!$E$133:$E$368=D487),0)),"n/a")</f>
        <v>7594563.2199999997</v>
      </c>
      <c r="J487" s="77">
        <f t="array" ref="J487">IFERROR(INDEX(DATA!$AE$133:$AE$368,MATCH(1,(DATA!$D$133:$D$368=B487)*(DATA!$E$133:$E$368=D487),0)),"n/a")</f>
        <v>1.28144236190772E-3</v>
      </c>
      <c r="K487" s="86">
        <f t="array" ref="K487">IFERROR(INDEX(DATA!$AN$133:$AN$368,MATCH(1,(DATA!$D$133:$D$368=B487)*(DATA!$E$133:$E$368=D487),0)),"n/a")</f>
        <v>14595827.16</v>
      </c>
      <c r="L487" s="77">
        <f t="array" ref="L487">IFERROR(INDEX(DATA!$AO$133:$AO$368,MATCH(1,(DATA!$D$133:$D$368=B487)*(DATA!$E$133:$E$368=D487),0)),"n/a")</f>
        <v>2.0856108561149601E-2</v>
      </c>
      <c r="R487" s="66"/>
      <c r="S487" s="66"/>
      <c r="T487" s="66"/>
      <c r="U487" s="66"/>
      <c r="V487" s="66"/>
      <c r="W487" s="66"/>
      <c r="X487" s="66"/>
      <c r="Y487" s="66"/>
    </row>
    <row r="488" spans="1:25" x14ac:dyDescent="0.2">
      <c r="A488" s="75" t="s">
        <v>19</v>
      </c>
      <c r="B488" s="66" t="s">
        <v>12</v>
      </c>
      <c r="C488" s="66" t="s">
        <v>25</v>
      </c>
      <c r="D488" s="66" t="s">
        <v>293</v>
      </c>
      <c r="E488" s="86">
        <f t="array" ref="E488">IFERROR(INDEX(DATA!$J$133:$J$368,MATCH(1,(DATA!$D$133:$D$368=B488)*(DATA!$E$133:$E$368=D488),0)),"n/a")</f>
        <v>80809.149999999994</v>
      </c>
      <c r="F488" s="77">
        <f t="array" ref="F488">IFERROR(INDEX(DATA!$K$133:$K$368,MATCH(1,(DATA!$D$133:$D$368=B488)*(DATA!$E$133:$E$368=D488),0)),"n/a")</f>
        <v>-2.5564107968777301E-2</v>
      </c>
      <c r="G488" s="86">
        <f t="array" ref="G488">IFERROR(INDEX(DATA!$T$133:$T$368,MATCH(1,(DATA!$D$133:$D$368=B488)*(DATA!$E$133:$E$368=D488),0)),"n/a")</f>
        <v>259707.18</v>
      </c>
      <c r="H488" s="77">
        <f t="array" ref="H488">IFERROR(INDEX(DATA!$U$133:$U$368,MATCH(1,(DATA!$D$133:$D$368=B488)*(DATA!$E$133:$E$368=D488),0)),"n/a")</f>
        <v>-5.8550759984460202E-2</v>
      </c>
      <c r="I488" s="86">
        <f t="array" ref="I488">IFERROR(INDEX(DATA!$AD$133:$AD$368,MATCH(1,(DATA!$D$133:$D$368=B488)*(DATA!$E$133:$E$368=D488),0)),"n/a")</f>
        <v>501332.81</v>
      </c>
      <c r="J488" s="77">
        <f t="array" ref="J488">IFERROR(INDEX(DATA!$AE$133:$AE$368,MATCH(1,(DATA!$D$133:$D$368=B488)*(DATA!$E$133:$E$368=D488),0)),"n/a")</f>
        <v>-6.7718206004055995E-2</v>
      </c>
      <c r="K488" s="86">
        <f t="array" ref="K488">IFERROR(INDEX(DATA!$AN$133:$AN$368,MATCH(1,(DATA!$D$133:$D$368=B488)*(DATA!$E$133:$E$368=D488),0)),"n/a")</f>
        <v>1010211.44</v>
      </c>
      <c r="L488" s="77">
        <f t="array" ref="L488">IFERROR(INDEX(DATA!$AO$133:$AO$368,MATCH(1,(DATA!$D$133:$D$368=B488)*(DATA!$E$133:$E$368=D488),0)),"n/a")</f>
        <v>-4.5222565484755797E-2</v>
      </c>
      <c r="R488" s="66"/>
      <c r="S488" s="66"/>
      <c r="T488" s="66"/>
      <c r="U488" s="66"/>
      <c r="V488" s="66"/>
      <c r="W488" s="66"/>
      <c r="X488" s="66"/>
      <c r="Y488" s="66"/>
    </row>
    <row r="489" spans="1:25" x14ac:dyDescent="0.2">
      <c r="A489" s="75" t="s">
        <v>19</v>
      </c>
      <c r="B489" s="66" t="s">
        <v>12</v>
      </c>
      <c r="C489" s="66" t="s">
        <v>25</v>
      </c>
      <c r="D489" s="66" t="s">
        <v>294</v>
      </c>
      <c r="E489" s="86">
        <f t="array" ref="E489">IFERROR(INDEX(DATA!$J$133:$J$368,MATCH(1,(DATA!$D$133:$D$368=B489)*(DATA!$E$133:$E$368=D489),0)),"n/a")</f>
        <v>450018.8</v>
      </c>
      <c r="F489" s="77">
        <f t="array" ref="F489">IFERROR(INDEX(DATA!$K$133:$K$368,MATCH(1,(DATA!$D$133:$D$368=B489)*(DATA!$E$133:$E$368=D489),0)),"n/a")</f>
        <v>-6.3475619669319198E-3</v>
      </c>
      <c r="G489" s="86">
        <f t="array" ref="G489">IFERROR(INDEX(DATA!$T$133:$T$368,MATCH(1,(DATA!$D$133:$D$368=B489)*(DATA!$E$133:$E$368=D489),0)),"n/a")</f>
        <v>1400278.14</v>
      </c>
      <c r="H489" s="77">
        <f t="array" ref="H489">IFERROR(INDEX(DATA!$U$133:$U$368,MATCH(1,(DATA!$D$133:$D$368=B489)*(DATA!$E$133:$E$368=D489),0)),"n/a")</f>
        <v>-3.06433155797463E-2</v>
      </c>
      <c r="I489" s="86">
        <f t="array" ref="I489">IFERROR(INDEX(DATA!$AD$133:$AD$368,MATCH(1,(DATA!$D$133:$D$368=B489)*(DATA!$E$133:$E$368=D489),0)),"n/a")</f>
        <v>2853141.79</v>
      </c>
      <c r="J489" s="77">
        <f t="array" ref="J489">IFERROR(INDEX(DATA!$AE$133:$AE$368,MATCH(1,(DATA!$D$133:$D$368=B489)*(DATA!$E$133:$E$368=D489),0)),"n/a")</f>
        <v>1.62289540021783E-2</v>
      </c>
      <c r="K489" s="86">
        <f t="array" ref="K489">IFERROR(INDEX(DATA!$AN$133:$AN$368,MATCH(1,(DATA!$D$133:$D$368=B489)*(DATA!$E$133:$E$368=D489),0)),"n/a")</f>
        <v>5340310.34</v>
      </c>
      <c r="L489" s="77">
        <f t="array" ref="L489">IFERROR(INDEX(DATA!$AO$133:$AO$368,MATCH(1,(DATA!$D$133:$D$368=B489)*(DATA!$E$133:$E$368=D489),0)),"n/a")</f>
        <v>1.74409111613348E-2</v>
      </c>
      <c r="R489" s="66"/>
      <c r="S489" s="66"/>
      <c r="T489" s="66"/>
      <c r="U489" s="66"/>
      <c r="V489" s="66"/>
      <c r="W489" s="66"/>
      <c r="X489" s="66"/>
      <c r="Y489" s="66"/>
    </row>
    <row r="490" spans="1:25" x14ac:dyDescent="0.2">
      <c r="A490" s="75" t="s">
        <v>19</v>
      </c>
      <c r="B490" s="66" t="s">
        <v>12</v>
      </c>
      <c r="C490" s="66" t="s">
        <v>25</v>
      </c>
      <c r="D490" s="66" t="s">
        <v>295</v>
      </c>
      <c r="E490" s="86">
        <f t="array" ref="E490">IFERROR(INDEX(DATA!$J$133:$J$368,MATCH(1,(DATA!$D$133:$D$368=B490)*(DATA!$E$133:$E$368=D490),0)),"n/a")</f>
        <v>287647.69</v>
      </c>
      <c r="F490" s="77">
        <f t="array" ref="F490">IFERROR(INDEX(DATA!$K$133:$K$368,MATCH(1,(DATA!$D$133:$D$368=B490)*(DATA!$E$133:$E$368=D490),0)),"n/a")</f>
        <v>-0.15320039390260501</v>
      </c>
      <c r="G490" s="86">
        <f t="array" ref="G490">IFERROR(INDEX(DATA!$T$133:$T$368,MATCH(1,(DATA!$D$133:$D$368=B490)*(DATA!$E$133:$E$368=D490),0)),"n/a")</f>
        <v>1013855.41</v>
      </c>
      <c r="H490" s="77">
        <f t="array" ref="H490">IFERROR(INDEX(DATA!$U$133:$U$368,MATCH(1,(DATA!$D$133:$D$368=B490)*(DATA!$E$133:$E$368=D490),0)),"n/a")</f>
        <v>-0.118951467029008</v>
      </c>
      <c r="I490" s="86">
        <f t="array" ref="I490">IFERROR(INDEX(DATA!$AD$133:$AD$368,MATCH(1,(DATA!$D$133:$D$368=B490)*(DATA!$E$133:$E$368=D490),0)),"n/a")</f>
        <v>2090343.99</v>
      </c>
      <c r="J490" s="77">
        <f t="array" ref="J490">IFERROR(INDEX(DATA!$AE$133:$AE$368,MATCH(1,(DATA!$D$133:$D$368=B490)*(DATA!$E$133:$E$368=D490),0)),"n/a")</f>
        <v>-9.5994521780678604E-2</v>
      </c>
      <c r="K490" s="86">
        <f t="array" ref="K490">IFERROR(INDEX(DATA!$AN$133:$AN$368,MATCH(1,(DATA!$D$133:$D$368=B490)*(DATA!$E$133:$E$368=D490),0)),"n/a")</f>
        <v>4099068.5</v>
      </c>
      <c r="L490" s="77">
        <f t="array" ref="L490">IFERROR(INDEX(DATA!$AO$133:$AO$368,MATCH(1,(DATA!$D$133:$D$368=B490)*(DATA!$E$133:$E$368=D490),0)),"n/a")</f>
        <v>-6.2048420987993402E-2</v>
      </c>
      <c r="R490" s="66"/>
      <c r="S490" s="66"/>
      <c r="T490" s="66"/>
      <c r="U490" s="66"/>
      <c r="V490" s="66"/>
      <c r="W490" s="66"/>
      <c r="X490" s="66"/>
      <c r="Y490" s="66"/>
    </row>
    <row r="491" spans="1:25" x14ac:dyDescent="0.2">
      <c r="A491" s="75" t="s">
        <v>19</v>
      </c>
      <c r="B491" s="66" t="s">
        <v>12</v>
      </c>
      <c r="C491" s="66" t="s">
        <v>25</v>
      </c>
      <c r="D491" s="66" t="s">
        <v>296</v>
      </c>
      <c r="E491" s="86">
        <f t="array" ref="E491">IFERROR(INDEX(DATA!$J$133:$J$368,MATCH(1,(DATA!$D$133:$D$368=B491)*(DATA!$E$133:$E$368=D491),0)),"n/a")</f>
        <v>271362.93</v>
      </c>
      <c r="F491" s="77">
        <f t="array" ref="F491">IFERROR(INDEX(DATA!$K$133:$K$368,MATCH(1,(DATA!$D$133:$D$368=B491)*(DATA!$E$133:$E$368=D491),0)),"n/a")</f>
        <v>-0.22570615814615499</v>
      </c>
      <c r="G491" s="86">
        <f t="array" ref="G491">IFERROR(INDEX(DATA!$T$133:$T$368,MATCH(1,(DATA!$D$133:$D$368=B491)*(DATA!$E$133:$E$368=D491),0)),"n/a")</f>
        <v>1048800.3</v>
      </c>
      <c r="H491" s="77">
        <f t="array" ref="H491">IFERROR(INDEX(DATA!$U$133:$U$368,MATCH(1,(DATA!$D$133:$D$368=B491)*(DATA!$E$133:$E$368=D491),0)),"n/a")</f>
        <v>-0.15733673265269299</v>
      </c>
      <c r="I491" s="86">
        <f t="array" ref="I491">IFERROR(INDEX(DATA!$AD$133:$AD$368,MATCH(1,(DATA!$D$133:$D$368=B491)*(DATA!$E$133:$E$368=D491),0)),"n/a")</f>
        <v>2352078.58</v>
      </c>
      <c r="J491" s="77">
        <f t="array" ref="J491">IFERROR(INDEX(DATA!$AE$133:$AE$368,MATCH(1,(DATA!$D$133:$D$368=B491)*(DATA!$E$133:$E$368=D491),0)),"n/a")</f>
        <v>-3.7246004857897502E-2</v>
      </c>
      <c r="K491" s="86">
        <f t="array" ref="K491">IFERROR(INDEX(DATA!$AN$133:$AN$368,MATCH(1,(DATA!$D$133:$D$368=B491)*(DATA!$E$133:$E$368=D491),0)),"n/a")</f>
        <v>4408947.37</v>
      </c>
      <c r="L491" s="77">
        <f t="array" ref="L491">IFERROR(INDEX(DATA!$AO$133:$AO$368,MATCH(1,(DATA!$D$133:$D$368=B491)*(DATA!$E$133:$E$368=D491),0)),"n/a")</f>
        <v>-3.30462611016452E-2</v>
      </c>
      <c r="R491" s="66"/>
      <c r="S491" s="66"/>
      <c r="T491" s="66"/>
      <c r="U491" s="66"/>
      <c r="V491" s="66"/>
      <c r="W491" s="66"/>
      <c r="X491" s="66"/>
      <c r="Y491" s="66"/>
    </row>
    <row r="492" spans="1:25" x14ac:dyDescent="0.2">
      <c r="A492" s="75" t="s">
        <v>19</v>
      </c>
      <c r="B492" s="66" t="s">
        <v>12</v>
      </c>
      <c r="C492" s="66" t="s">
        <v>25</v>
      </c>
      <c r="D492" s="66" t="s">
        <v>297</v>
      </c>
      <c r="E492" s="86">
        <f t="array" ref="E492">IFERROR(INDEX(DATA!$J$133:$J$368,MATCH(1,(DATA!$D$133:$D$368=B492)*(DATA!$E$133:$E$368=D492),0)),"n/a")</f>
        <v>113147.99</v>
      </c>
      <c r="F492" s="77">
        <f t="array" ref="F492">IFERROR(INDEX(DATA!$K$133:$K$368,MATCH(1,(DATA!$D$133:$D$368=B492)*(DATA!$E$133:$E$368=D492),0)),"n/a")</f>
        <v>-2.79311317995019E-2</v>
      </c>
      <c r="G492" s="86">
        <f t="array" ref="G492">IFERROR(INDEX(DATA!$T$133:$T$368,MATCH(1,(DATA!$D$133:$D$368=B492)*(DATA!$E$133:$E$368=D492),0)),"n/a")</f>
        <v>353637.13</v>
      </c>
      <c r="H492" s="77">
        <f t="array" ref="H492">IFERROR(INDEX(DATA!$U$133:$U$368,MATCH(1,(DATA!$D$133:$D$368=B492)*(DATA!$E$133:$E$368=D492),0)),"n/a")</f>
        <v>-5.8634648201374401E-2</v>
      </c>
      <c r="I492" s="86">
        <f t="array" ref="I492">IFERROR(INDEX(DATA!$AD$133:$AD$368,MATCH(1,(DATA!$D$133:$D$368=B492)*(DATA!$E$133:$E$368=D492),0)),"n/a")</f>
        <v>689333.98</v>
      </c>
      <c r="J492" s="77">
        <f t="array" ref="J492">IFERROR(INDEX(DATA!$AE$133:$AE$368,MATCH(1,(DATA!$D$133:$D$368=B492)*(DATA!$E$133:$E$368=D492),0)),"n/a")</f>
        <v>-5.1548501553523599E-2</v>
      </c>
      <c r="K492" s="86">
        <f t="array" ref="K492">IFERROR(INDEX(DATA!$AN$133:$AN$368,MATCH(1,(DATA!$D$133:$D$368=B492)*(DATA!$E$133:$E$368=D492),0)),"n/a")</f>
        <v>1364391.89</v>
      </c>
      <c r="L492" s="77">
        <f t="array" ref="L492">IFERROR(INDEX(DATA!$AO$133:$AO$368,MATCH(1,(DATA!$D$133:$D$368=B492)*(DATA!$E$133:$E$368=D492),0)),"n/a")</f>
        <v>-3.3318583395206797E-2</v>
      </c>
      <c r="R492" s="66"/>
      <c r="S492" s="66"/>
      <c r="T492" s="66"/>
      <c r="U492" s="66"/>
      <c r="V492" s="66"/>
      <c r="W492" s="66"/>
      <c r="X492" s="66"/>
      <c r="Y492" s="66"/>
    </row>
    <row r="493" spans="1:25" x14ac:dyDescent="0.2">
      <c r="A493" s="75" t="s">
        <v>19</v>
      </c>
      <c r="B493" s="66" t="s">
        <v>12</v>
      </c>
      <c r="C493" s="66" t="s">
        <v>25</v>
      </c>
      <c r="D493" s="66" t="s">
        <v>298</v>
      </c>
      <c r="E493" s="86">
        <f t="array" ref="E493">IFERROR(INDEX(DATA!$J$133:$J$368,MATCH(1,(DATA!$D$133:$D$368=B493)*(DATA!$E$133:$E$368=D493),0)),"n/a")</f>
        <v>262878.61</v>
      </c>
      <c r="F493" s="77">
        <f t="array" ref="F493">IFERROR(INDEX(DATA!$K$133:$K$368,MATCH(1,(DATA!$D$133:$D$368=B493)*(DATA!$E$133:$E$368=D493),0)),"n/a")</f>
        <v>-4.2446702942033301E-2</v>
      </c>
      <c r="G493" s="86">
        <f t="array" ref="G493">IFERROR(INDEX(DATA!$T$133:$T$368,MATCH(1,(DATA!$D$133:$D$368=B493)*(DATA!$E$133:$E$368=D493),0)),"n/a")</f>
        <v>737701.44</v>
      </c>
      <c r="H493" s="77">
        <f t="array" ref="H493">IFERROR(INDEX(DATA!$U$133:$U$368,MATCH(1,(DATA!$D$133:$D$368=B493)*(DATA!$E$133:$E$368=D493),0)),"n/a")</f>
        <v>-0.115058274324538</v>
      </c>
      <c r="I493" s="86">
        <f t="array" ref="I493">IFERROR(INDEX(DATA!$AD$133:$AD$368,MATCH(1,(DATA!$D$133:$D$368=B493)*(DATA!$E$133:$E$368=D493),0)),"n/a")</f>
        <v>1326074.3600000001</v>
      </c>
      <c r="J493" s="77">
        <f t="array" ref="J493">IFERROR(INDEX(DATA!$AE$133:$AE$368,MATCH(1,(DATA!$D$133:$D$368=B493)*(DATA!$E$133:$E$368=D493),0)),"n/a")</f>
        <v>-8.5451943960134294E-2</v>
      </c>
      <c r="K493" s="86">
        <f t="array" ref="K493">IFERROR(INDEX(DATA!$AN$133:$AN$368,MATCH(1,(DATA!$D$133:$D$368=B493)*(DATA!$E$133:$E$368=D493),0)),"n/a")</f>
        <v>2716954.53</v>
      </c>
      <c r="L493" s="77">
        <f t="array" ref="L493">IFERROR(INDEX(DATA!$AO$133:$AO$368,MATCH(1,(DATA!$D$133:$D$368=B493)*(DATA!$E$133:$E$368=D493),0)),"n/a")</f>
        <v>-5.0007179261697801E-2</v>
      </c>
      <c r="R493" s="66"/>
      <c r="S493" s="66"/>
      <c r="T493" s="66"/>
      <c r="U493" s="66"/>
      <c r="V493" s="66"/>
      <c r="W493" s="66"/>
      <c r="X493" s="66"/>
      <c r="Y493" s="66"/>
    </row>
    <row r="494" spans="1:25" x14ac:dyDescent="0.2">
      <c r="A494" s="75" t="s">
        <v>19</v>
      </c>
      <c r="B494" s="66" t="s">
        <v>12</v>
      </c>
      <c r="C494" s="66" t="s">
        <v>25</v>
      </c>
      <c r="D494" s="66" t="s">
        <v>299</v>
      </c>
      <c r="E494" s="86">
        <f t="array" ref="E494">IFERROR(INDEX(DATA!$J$133:$J$368,MATCH(1,(DATA!$D$133:$D$368=B494)*(DATA!$E$133:$E$368=D494),0)),"n/a")</f>
        <v>1224317.6399999999</v>
      </c>
      <c r="F494" s="77">
        <f t="array" ref="F494">IFERROR(INDEX(DATA!$K$133:$K$368,MATCH(1,(DATA!$D$133:$D$368=B494)*(DATA!$E$133:$E$368=D494),0)),"n/a")</f>
        <v>1.8992394587720899E-2</v>
      </c>
      <c r="G494" s="86">
        <f t="array" ref="G494">IFERROR(INDEX(DATA!$T$133:$T$368,MATCH(1,(DATA!$D$133:$D$368=B494)*(DATA!$E$133:$E$368=D494),0)),"n/a")</f>
        <v>3910232.38</v>
      </c>
      <c r="H494" s="77">
        <f t="array" ref="H494">IFERROR(INDEX(DATA!$U$133:$U$368,MATCH(1,(DATA!$D$133:$D$368=B494)*(DATA!$E$133:$E$368=D494),0)),"n/a")</f>
        <v>-4.5363332866630796E-3</v>
      </c>
      <c r="I494" s="86">
        <f t="array" ref="I494">IFERROR(INDEX(DATA!$AD$133:$AD$368,MATCH(1,(DATA!$D$133:$D$368=B494)*(DATA!$E$133:$E$368=D494),0)),"n/a")</f>
        <v>8274182.6799999997</v>
      </c>
      <c r="J494" s="77">
        <f t="array" ref="J494">IFERROR(INDEX(DATA!$AE$133:$AE$368,MATCH(1,(DATA!$D$133:$D$368=B494)*(DATA!$E$133:$E$368=D494),0)),"n/a")</f>
        <v>7.8779453184860092E-3</v>
      </c>
      <c r="K494" s="86">
        <f t="array" ref="K494">IFERROR(INDEX(DATA!$AN$133:$AN$368,MATCH(1,(DATA!$D$133:$D$368=B494)*(DATA!$E$133:$E$368=D494),0)),"n/a")</f>
        <v>15218948.539999999</v>
      </c>
      <c r="L494" s="77">
        <f t="array" ref="L494">IFERROR(INDEX(DATA!$AO$133:$AO$368,MATCH(1,(DATA!$D$133:$D$368=B494)*(DATA!$E$133:$E$368=D494),0)),"n/a")</f>
        <v>1.1290146087797701E-2</v>
      </c>
      <c r="R494" s="66"/>
      <c r="S494" s="66"/>
      <c r="T494" s="66"/>
      <c r="U494" s="66"/>
      <c r="V494" s="66"/>
      <c r="W494" s="66"/>
      <c r="X494" s="66"/>
      <c r="Y494" s="66"/>
    </row>
    <row r="495" spans="1:25" x14ac:dyDescent="0.2">
      <c r="A495" s="75" t="s">
        <v>19</v>
      </c>
      <c r="B495" s="66" t="s">
        <v>12</v>
      </c>
      <c r="C495" s="66" t="s">
        <v>25</v>
      </c>
      <c r="D495" s="66" t="s">
        <v>300</v>
      </c>
      <c r="E495" s="86">
        <f t="array" ref="E495">IFERROR(INDEX(DATA!$J$133:$J$368,MATCH(1,(DATA!$D$133:$D$368=B495)*(DATA!$E$133:$E$368=D495),0)),"n/a")</f>
        <v>608479.64</v>
      </c>
      <c r="F495" s="77">
        <f t="array" ref="F495">IFERROR(INDEX(DATA!$K$133:$K$368,MATCH(1,(DATA!$D$133:$D$368=B495)*(DATA!$E$133:$E$368=D495),0)),"n/a")</f>
        <v>4.9742319747994E-2</v>
      </c>
      <c r="G495" s="86">
        <f t="array" ref="G495">IFERROR(INDEX(DATA!$T$133:$T$368,MATCH(1,(DATA!$D$133:$D$368=B495)*(DATA!$E$133:$E$368=D495),0)),"n/a")</f>
        <v>1979511.86</v>
      </c>
      <c r="H495" s="77">
        <f t="array" ref="H495">IFERROR(INDEX(DATA!$U$133:$U$368,MATCH(1,(DATA!$D$133:$D$368=B495)*(DATA!$E$133:$E$368=D495),0)),"n/a")</f>
        <v>-2.0493282019835601E-3</v>
      </c>
      <c r="I495" s="86">
        <f t="array" ref="I495">IFERROR(INDEX(DATA!$AD$133:$AD$368,MATCH(1,(DATA!$D$133:$D$368=B495)*(DATA!$E$133:$E$368=D495),0)),"n/a")</f>
        <v>3989637.48</v>
      </c>
      <c r="J495" s="77">
        <f t="array" ref="J495">IFERROR(INDEX(DATA!$AE$133:$AE$368,MATCH(1,(DATA!$D$133:$D$368=B495)*(DATA!$E$133:$E$368=D495),0)),"n/a")</f>
        <v>2.4664295189696001E-2</v>
      </c>
      <c r="K495" s="86">
        <f t="array" ref="K495">IFERROR(INDEX(DATA!$AN$133:$AN$368,MATCH(1,(DATA!$D$133:$D$368=B495)*(DATA!$E$133:$E$368=D495),0)),"n/a")</f>
        <v>7623359.9000000004</v>
      </c>
      <c r="L495" s="77">
        <f t="array" ref="L495">IFERROR(INDEX(DATA!$AO$133:$AO$368,MATCH(1,(DATA!$D$133:$D$368=B495)*(DATA!$E$133:$E$368=D495),0)),"n/a")</f>
        <v>2.7079916718650801E-2</v>
      </c>
      <c r="R495" s="66"/>
      <c r="S495" s="66"/>
      <c r="T495" s="66"/>
      <c r="U495" s="66"/>
      <c r="V495" s="66"/>
      <c r="W495" s="66"/>
      <c r="X495" s="66"/>
      <c r="Y495" s="66"/>
    </row>
    <row r="496" spans="1:25" x14ac:dyDescent="0.2">
      <c r="A496" s="75" t="s">
        <v>19</v>
      </c>
      <c r="B496" s="66" t="s">
        <v>12</v>
      </c>
      <c r="C496" s="66" t="s">
        <v>25</v>
      </c>
      <c r="D496" s="66" t="s">
        <v>301</v>
      </c>
      <c r="E496" s="86">
        <f t="array" ref="E496">IFERROR(INDEX(DATA!$J$133:$J$368,MATCH(1,(DATA!$D$133:$D$368=B496)*(DATA!$E$133:$E$368=D496),0)),"n/a")</f>
        <v>91653.58</v>
      </c>
      <c r="F496" s="77">
        <f t="array" ref="F496">IFERROR(INDEX(DATA!$K$133:$K$368,MATCH(1,(DATA!$D$133:$D$368=B496)*(DATA!$E$133:$E$368=D496),0)),"n/a")</f>
        <v>0.20822149097540599</v>
      </c>
      <c r="G496" s="86">
        <f t="array" ref="G496">IFERROR(INDEX(DATA!$T$133:$T$368,MATCH(1,(DATA!$D$133:$D$368=B496)*(DATA!$E$133:$E$368=D496),0)),"n/a")</f>
        <v>293156.53999999998</v>
      </c>
      <c r="H496" s="77">
        <f t="array" ref="H496">IFERROR(INDEX(DATA!$U$133:$U$368,MATCH(1,(DATA!$D$133:$D$368=B496)*(DATA!$E$133:$E$368=D496),0)),"n/a")</f>
        <v>0.17449831030662899</v>
      </c>
      <c r="I496" s="86">
        <f t="array" ref="I496">IFERROR(INDEX(DATA!$AD$133:$AD$368,MATCH(1,(DATA!$D$133:$D$368=B496)*(DATA!$E$133:$E$368=D496),0)),"n/a")</f>
        <v>566941.51</v>
      </c>
      <c r="J496" s="77">
        <f t="array" ref="J496">IFERROR(INDEX(DATA!$AE$133:$AE$368,MATCH(1,(DATA!$D$133:$D$368=B496)*(DATA!$E$133:$E$368=D496),0)),"n/a")</f>
        <v>0.116595948520759</v>
      </c>
      <c r="K496" s="86">
        <f t="array" ref="K496">IFERROR(INDEX(DATA!$AN$133:$AN$368,MATCH(1,(DATA!$D$133:$D$368=B496)*(DATA!$E$133:$E$368=D496),0)),"n/a")</f>
        <v>1097671.69</v>
      </c>
      <c r="L496" s="77">
        <f t="array" ref="L496">IFERROR(INDEX(DATA!$AO$133:$AO$368,MATCH(1,(DATA!$D$133:$D$368=B496)*(DATA!$E$133:$E$368=D496),0)),"n/a")</f>
        <v>4.6224280585735897E-2</v>
      </c>
      <c r="R496" s="66"/>
      <c r="S496" s="66"/>
      <c r="T496" s="66"/>
      <c r="U496" s="66"/>
      <c r="V496" s="66"/>
      <c r="W496" s="66"/>
      <c r="X496" s="66"/>
      <c r="Y496" s="66"/>
    </row>
    <row r="497" spans="1:25" x14ac:dyDescent="0.2">
      <c r="A497" s="75" t="s">
        <v>19</v>
      </c>
      <c r="B497" s="66" t="s">
        <v>12</v>
      </c>
      <c r="C497" s="66" t="s">
        <v>25</v>
      </c>
      <c r="D497" s="66" t="s">
        <v>302</v>
      </c>
      <c r="E497" s="86">
        <f t="array" ref="E497">IFERROR(INDEX(DATA!$J$133:$J$368,MATCH(1,(DATA!$D$133:$D$368=B497)*(DATA!$E$133:$E$368=D497),0)),"n/a")</f>
        <v>285051.28999999998</v>
      </c>
      <c r="F497" s="77">
        <f t="array" ref="F497">IFERROR(INDEX(DATA!$K$133:$K$368,MATCH(1,(DATA!$D$133:$D$368=B497)*(DATA!$E$133:$E$368=D497),0)),"n/a")</f>
        <v>-5.0941298496205899E-2</v>
      </c>
      <c r="G497" s="86">
        <f t="array" ref="G497">IFERROR(INDEX(DATA!$T$133:$T$368,MATCH(1,(DATA!$D$133:$D$368=B497)*(DATA!$E$133:$E$368=D497),0)),"n/a")</f>
        <v>904337.18</v>
      </c>
      <c r="H497" s="77">
        <f t="array" ref="H497">IFERROR(INDEX(DATA!$U$133:$U$368,MATCH(1,(DATA!$D$133:$D$368=B497)*(DATA!$E$133:$E$368=D497),0)),"n/a")</f>
        <v>-5.7766911870236998E-2</v>
      </c>
      <c r="I497" s="86">
        <f t="array" ref="I497">IFERROR(INDEX(DATA!$AD$133:$AD$368,MATCH(1,(DATA!$D$133:$D$368=B497)*(DATA!$E$133:$E$368=D497),0)),"n/a")</f>
        <v>1823148.32</v>
      </c>
      <c r="J497" s="77">
        <f t="array" ref="J497">IFERROR(INDEX(DATA!$AE$133:$AE$368,MATCH(1,(DATA!$D$133:$D$368=B497)*(DATA!$E$133:$E$368=D497),0)),"n/a")</f>
        <v>-2.0527567015526299E-2</v>
      </c>
      <c r="K497" s="86">
        <f t="array" ref="K497">IFERROR(INDEX(DATA!$AN$133:$AN$368,MATCH(1,(DATA!$D$133:$D$368=B497)*(DATA!$E$133:$E$368=D497),0)),"n/a")</f>
        <v>3454451.76</v>
      </c>
      <c r="L497" s="77">
        <f t="array" ref="L497">IFERROR(INDEX(DATA!$AO$133:$AO$368,MATCH(1,(DATA!$D$133:$D$368=B497)*(DATA!$E$133:$E$368=D497),0)),"n/a")</f>
        <v>-1.9793465371603099E-2</v>
      </c>
      <c r="R497" s="66"/>
      <c r="S497" s="66"/>
      <c r="T497" s="66"/>
      <c r="U497" s="66"/>
      <c r="V497" s="66"/>
      <c r="W497" s="66"/>
      <c r="X497" s="66"/>
      <c r="Y497" s="66"/>
    </row>
    <row r="498" spans="1:25" x14ac:dyDescent="0.2">
      <c r="A498" s="75" t="s">
        <v>19</v>
      </c>
      <c r="B498" s="66" t="s">
        <v>12</v>
      </c>
      <c r="C498" s="66" t="s">
        <v>25</v>
      </c>
      <c r="D498" s="66" t="s">
        <v>303</v>
      </c>
      <c r="E498" s="86">
        <f t="array" ref="E498">IFERROR(INDEX(DATA!$J$133:$J$368,MATCH(1,(DATA!$D$133:$D$368=B498)*(DATA!$E$133:$E$368=D498),0)),"n/a")</f>
        <v>147981.63</v>
      </c>
      <c r="F498" s="77">
        <f t="array" ref="F498">IFERROR(INDEX(DATA!$K$133:$K$368,MATCH(1,(DATA!$D$133:$D$368=B498)*(DATA!$E$133:$E$368=D498),0)),"n/a")</f>
        <v>3.3563266848107398E-2</v>
      </c>
      <c r="G498" s="86">
        <f t="array" ref="G498">IFERROR(INDEX(DATA!$T$133:$T$368,MATCH(1,(DATA!$D$133:$D$368=B498)*(DATA!$E$133:$E$368=D498),0)),"n/a")</f>
        <v>473892.93</v>
      </c>
      <c r="H498" s="77">
        <f t="array" ref="H498">IFERROR(INDEX(DATA!$U$133:$U$368,MATCH(1,(DATA!$D$133:$D$368=B498)*(DATA!$E$133:$E$368=D498),0)),"n/a")</f>
        <v>-3.3275188901743899E-2</v>
      </c>
      <c r="I498" s="86">
        <f t="array" ref="I498">IFERROR(INDEX(DATA!$AD$133:$AD$368,MATCH(1,(DATA!$D$133:$D$368=B498)*(DATA!$E$133:$E$368=D498),0)),"n/a")</f>
        <v>920751.14</v>
      </c>
      <c r="J498" s="77">
        <f t="array" ref="J498">IFERROR(INDEX(DATA!$AE$133:$AE$368,MATCH(1,(DATA!$D$133:$D$368=B498)*(DATA!$E$133:$E$368=D498),0)),"n/a")</f>
        <v>-4.8516455307548001E-2</v>
      </c>
      <c r="K498" s="86">
        <f t="array" ref="K498">IFERROR(INDEX(DATA!$AN$133:$AN$368,MATCH(1,(DATA!$D$133:$D$368=B498)*(DATA!$E$133:$E$368=D498),0)),"n/a")</f>
        <v>1845314.5600000001</v>
      </c>
      <c r="L498" s="77">
        <f t="array" ref="L498">IFERROR(INDEX(DATA!$AO$133:$AO$368,MATCH(1,(DATA!$D$133:$D$368=B498)*(DATA!$E$133:$E$368=D498),0)),"n/a")</f>
        <v>-5.4659317592670301E-2</v>
      </c>
      <c r="R498" s="66"/>
      <c r="S498" s="66"/>
      <c r="T498" s="66"/>
      <c r="U498" s="66"/>
      <c r="V498" s="66"/>
      <c r="W498" s="66"/>
      <c r="X498" s="66"/>
      <c r="Y498" s="66"/>
    </row>
    <row r="499" spans="1:25" x14ac:dyDescent="0.2">
      <c r="A499" s="75" t="s">
        <v>19</v>
      </c>
      <c r="B499" s="66" t="s">
        <v>12</v>
      </c>
      <c r="C499" s="66" t="s">
        <v>25</v>
      </c>
      <c r="D499" s="66" t="s">
        <v>304</v>
      </c>
      <c r="E499" s="86">
        <f t="array" ref="E499">IFERROR(INDEX(DATA!$J$133:$J$368,MATCH(1,(DATA!$D$133:$D$368=B499)*(DATA!$E$133:$E$368=D499),0)),"n/a")</f>
        <v>529082.75</v>
      </c>
      <c r="F499" s="77">
        <f t="array" ref="F499">IFERROR(INDEX(DATA!$K$133:$K$368,MATCH(1,(DATA!$D$133:$D$368=B499)*(DATA!$E$133:$E$368=D499),0)),"n/a")</f>
        <v>4.5486983895003698E-2</v>
      </c>
      <c r="G499" s="86">
        <f t="array" ref="G499">IFERROR(INDEX(DATA!$T$133:$T$368,MATCH(1,(DATA!$D$133:$D$368=B499)*(DATA!$E$133:$E$368=D499),0)),"n/a")</f>
        <v>1819478.65</v>
      </c>
      <c r="H499" s="77">
        <f t="array" ref="H499">IFERROR(INDEX(DATA!$U$133:$U$368,MATCH(1,(DATA!$D$133:$D$368=B499)*(DATA!$E$133:$E$368=D499),0)),"n/a")</f>
        <v>7.0124949184642502E-2</v>
      </c>
      <c r="I499" s="86">
        <f t="array" ref="I499">IFERROR(INDEX(DATA!$AD$133:$AD$368,MATCH(1,(DATA!$D$133:$D$368=B499)*(DATA!$E$133:$E$368=D499),0)),"n/a")</f>
        <v>3582139.04</v>
      </c>
      <c r="J499" s="77">
        <f t="array" ref="J499">IFERROR(INDEX(DATA!$AE$133:$AE$368,MATCH(1,(DATA!$D$133:$D$368=B499)*(DATA!$E$133:$E$368=D499),0)),"n/a")</f>
        <v>9.1945862739317707E-3</v>
      </c>
      <c r="K499" s="86">
        <f t="array" ref="K499">IFERROR(INDEX(DATA!$AN$133:$AN$368,MATCH(1,(DATA!$D$133:$D$368=B499)*(DATA!$E$133:$E$368=D499),0)),"n/a")</f>
        <v>6674477.9800000004</v>
      </c>
      <c r="L499" s="77">
        <f t="array" ref="L499">IFERROR(INDEX(DATA!$AO$133:$AO$368,MATCH(1,(DATA!$D$133:$D$368=B499)*(DATA!$E$133:$E$368=D499),0)),"n/a")</f>
        <v>8.2512993557652698E-3</v>
      </c>
      <c r="R499" s="66"/>
      <c r="S499" s="66"/>
      <c r="T499" s="66"/>
      <c r="U499" s="66"/>
      <c r="V499" s="66"/>
      <c r="W499" s="66"/>
      <c r="X499" s="66"/>
      <c r="Y499" s="66"/>
    </row>
    <row r="500" spans="1:25" x14ac:dyDescent="0.2">
      <c r="A500" s="75" t="s">
        <v>19</v>
      </c>
      <c r="B500" s="66" t="s">
        <v>12</v>
      </c>
      <c r="C500" s="66" t="s">
        <v>25</v>
      </c>
      <c r="D500" s="66" t="s">
        <v>305</v>
      </c>
      <c r="E500" s="86">
        <f t="array" ref="E500">IFERROR(INDEX(DATA!$J$133:$J$368,MATCH(1,(DATA!$D$133:$D$368=B500)*(DATA!$E$133:$E$368=D500),0)),"n/a")</f>
        <v>444626.28</v>
      </c>
      <c r="F500" s="77">
        <f t="array" ref="F500">IFERROR(INDEX(DATA!$K$133:$K$368,MATCH(1,(DATA!$D$133:$D$368=B500)*(DATA!$E$133:$E$368=D500),0)),"n/a")</f>
        <v>-4.50182625703478E-2</v>
      </c>
      <c r="G500" s="86">
        <f t="array" ref="G500">IFERROR(INDEX(DATA!$T$133:$T$368,MATCH(1,(DATA!$D$133:$D$368=B500)*(DATA!$E$133:$E$368=D500),0)),"n/a")</f>
        <v>1487095.9</v>
      </c>
      <c r="H500" s="77">
        <f t="array" ref="H500">IFERROR(INDEX(DATA!$U$133:$U$368,MATCH(1,(DATA!$D$133:$D$368=B500)*(DATA!$E$133:$E$368=D500),0)),"n/a")</f>
        <v>-4.2137308214455597E-2</v>
      </c>
      <c r="I500" s="86">
        <f t="array" ref="I500">IFERROR(INDEX(DATA!$AD$133:$AD$368,MATCH(1,(DATA!$D$133:$D$368=B500)*(DATA!$E$133:$E$368=D500),0)),"n/a")</f>
        <v>3011393.24</v>
      </c>
      <c r="J500" s="77">
        <f t="array" ref="J500">IFERROR(INDEX(DATA!$AE$133:$AE$368,MATCH(1,(DATA!$D$133:$D$368=B500)*(DATA!$E$133:$E$368=D500),0)),"n/a")</f>
        <v>-3.8014288877284301E-2</v>
      </c>
      <c r="K500" s="86">
        <f t="array" ref="K500">IFERROR(INDEX(DATA!$AN$133:$AN$368,MATCH(1,(DATA!$D$133:$D$368=B500)*(DATA!$E$133:$E$368=D500),0)),"n/a")</f>
        <v>5688866.7000000002</v>
      </c>
      <c r="L500" s="77">
        <f t="array" ref="L500">IFERROR(INDEX(DATA!$AO$133:$AO$368,MATCH(1,(DATA!$D$133:$D$368=B500)*(DATA!$E$133:$E$368=D500),0)),"n/a")</f>
        <v>-1.25870811986061E-2</v>
      </c>
      <c r="R500" s="66"/>
      <c r="S500" s="66"/>
      <c r="T500" s="66"/>
      <c r="U500" s="66"/>
      <c r="V500" s="66"/>
      <c r="W500" s="66"/>
      <c r="X500" s="66"/>
      <c r="Y500" s="66"/>
    </row>
    <row r="501" spans="1:25" x14ac:dyDescent="0.2">
      <c r="A501" s="75" t="s">
        <v>19</v>
      </c>
      <c r="B501" s="66" t="s">
        <v>12</v>
      </c>
      <c r="C501" s="66" t="s">
        <v>25</v>
      </c>
      <c r="D501" s="66" t="s">
        <v>306</v>
      </c>
      <c r="E501" s="86">
        <f t="array" ref="E501">IFERROR(INDEX(DATA!$J$133:$J$368,MATCH(1,(DATA!$D$133:$D$368=B501)*(DATA!$E$133:$E$368=D501),0)),"n/a")</f>
        <v>284916.15999999997</v>
      </c>
      <c r="F501" s="77">
        <f t="array" ref="F501">IFERROR(INDEX(DATA!$K$133:$K$368,MATCH(1,(DATA!$D$133:$D$368=B501)*(DATA!$E$133:$E$368=D501),0)),"n/a")</f>
        <v>6.3318658079141804E-2</v>
      </c>
      <c r="G501" s="86">
        <f t="array" ref="G501">IFERROR(INDEX(DATA!$T$133:$T$368,MATCH(1,(DATA!$D$133:$D$368=B501)*(DATA!$E$133:$E$368=D501),0)),"n/a")</f>
        <v>992874.61</v>
      </c>
      <c r="H501" s="77">
        <f t="array" ref="H501">IFERROR(INDEX(DATA!$U$133:$U$368,MATCH(1,(DATA!$D$133:$D$368=B501)*(DATA!$E$133:$E$368=D501),0)),"n/a")</f>
        <v>6.2983973059278206E-2</v>
      </c>
      <c r="I501" s="86">
        <f t="array" ref="I501">IFERROR(INDEX(DATA!$AD$133:$AD$368,MATCH(1,(DATA!$D$133:$D$368=B501)*(DATA!$E$133:$E$368=D501),0)),"n/a")</f>
        <v>2172221.77</v>
      </c>
      <c r="J501" s="77">
        <f t="array" ref="J501">IFERROR(INDEX(DATA!$AE$133:$AE$368,MATCH(1,(DATA!$D$133:$D$368=B501)*(DATA!$E$133:$E$368=D501),0)),"n/a")</f>
        <v>6.2535069982753794E-2</v>
      </c>
      <c r="K501" s="86">
        <f t="array" ref="K501">IFERROR(INDEX(DATA!$AN$133:$AN$368,MATCH(1,(DATA!$D$133:$D$368=B501)*(DATA!$E$133:$E$368=D501),0)),"n/a")</f>
        <v>4026421.37</v>
      </c>
      <c r="L501" s="77">
        <f t="array" ref="L501">IFERROR(INDEX(DATA!$AO$133:$AO$368,MATCH(1,(DATA!$D$133:$D$368=B501)*(DATA!$E$133:$E$368=D501),0)),"n/a")</f>
        <v>-2.6016086440390999E-2</v>
      </c>
      <c r="R501" s="66"/>
      <c r="S501" s="66"/>
      <c r="T501" s="66"/>
      <c r="U501" s="66"/>
      <c r="V501" s="66"/>
      <c r="W501" s="66"/>
      <c r="X501" s="66"/>
      <c r="Y501" s="66"/>
    </row>
    <row r="502" spans="1:25" x14ac:dyDescent="0.2">
      <c r="A502" s="75" t="s">
        <v>19</v>
      </c>
      <c r="B502" s="66" t="s">
        <v>12</v>
      </c>
      <c r="C502" s="66" t="s">
        <v>25</v>
      </c>
      <c r="D502" s="66" t="s">
        <v>307</v>
      </c>
      <c r="E502" s="86">
        <f t="array" ref="E502">IFERROR(INDEX(DATA!$J$133:$J$368,MATCH(1,(DATA!$D$133:$D$368=B502)*(DATA!$E$133:$E$368=D502),0)),"n/a")</f>
        <v>327171.32</v>
      </c>
      <c r="F502" s="77">
        <f t="array" ref="F502">IFERROR(INDEX(DATA!$K$133:$K$368,MATCH(1,(DATA!$D$133:$D$368=B502)*(DATA!$E$133:$E$368=D502),0)),"n/a")</f>
        <v>-4.9381244611986001E-2</v>
      </c>
      <c r="G502" s="86">
        <f t="array" ref="G502">IFERROR(INDEX(DATA!$T$133:$T$368,MATCH(1,(DATA!$D$133:$D$368=B502)*(DATA!$E$133:$E$368=D502),0)),"n/a")</f>
        <v>1061873.6299999999</v>
      </c>
      <c r="H502" s="77">
        <f t="array" ref="H502">IFERROR(INDEX(DATA!$U$133:$U$368,MATCH(1,(DATA!$D$133:$D$368=B502)*(DATA!$E$133:$E$368=D502),0)),"n/a")</f>
        <v>-5.6360233540424298E-2</v>
      </c>
      <c r="I502" s="86">
        <f t="array" ref="I502">IFERROR(INDEX(DATA!$AD$133:$AD$368,MATCH(1,(DATA!$D$133:$D$368=B502)*(DATA!$E$133:$E$368=D502),0)),"n/a")</f>
        <v>2146972.1</v>
      </c>
      <c r="J502" s="77">
        <f t="array" ref="J502">IFERROR(INDEX(DATA!$AE$133:$AE$368,MATCH(1,(DATA!$D$133:$D$368=B502)*(DATA!$E$133:$E$368=D502),0)),"n/a")</f>
        <v>-6.7794835120288693E-2</v>
      </c>
      <c r="K502" s="86">
        <f t="array" ref="K502">IFERROR(INDEX(DATA!$AN$133:$AN$368,MATCH(1,(DATA!$D$133:$D$368=B502)*(DATA!$E$133:$E$368=D502),0)),"n/a")</f>
        <v>4214833.3</v>
      </c>
      <c r="L502" s="77">
        <f t="array" ref="L502">IFERROR(INDEX(DATA!$AO$133:$AO$368,MATCH(1,(DATA!$D$133:$D$368=B502)*(DATA!$E$133:$E$368=D502),0)),"n/a")</f>
        <v>-3.6563599185261302E-2</v>
      </c>
      <c r="R502" s="66"/>
      <c r="S502" s="66"/>
      <c r="T502" s="66"/>
      <c r="U502" s="66"/>
      <c r="V502" s="66"/>
      <c r="W502" s="66"/>
      <c r="X502" s="66"/>
      <c r="Y502" s="66"/>
    </row>
    <row r="503" spans="1:25" x14ac:dyDescent="0.2">
      <c r="A503" s="75" t="s">
        <v>19</v>
      </c>
      <c r="B503" s="66" t="s">
        <v>12</v>
      </c>
      <c r="C503" s="66" t="s">
        <v>25</v>
      </c>
      <c r="D503" s="66" t="s">
        <v>308</v>
      </c>
      <c r="E503" s="86">
        <f t="array" ref="E503">IFERROR(INDEX(DATA!$J$133:$J$368,MATCH(1,(DATA!$D$133:$D$368=B503)*(DATA!$E$133:$E$368=D503),0)),"n/a")</f>
        <v>268935.82</v>
      </c>
      <c r="F503" s="77">
        <f t="array" ref="F503">IFERROR(INDEX(DATA!$K$133:$K$368,MATCH(1,(DATA!$D$133:$D$368=B503)*(DATA!$E$133:$E$368=D503),0)),"n/a")</f>
        <v>7.2308290514497497E-2</v>
      </c>
      <c r="G503" s="86">
        <f t="array" ref="G503">IFERROR(INDEX(DATA!$T$133:$T$368,MATCH(1,(DATA!$D$133:$D$368=B503)*(DATA!$E$133:$E$368=D503),0)),"n/a")</f>
        <v>881483.26</v>
      </c>
      <c r="H503" s="77">
        <f t="array" ref="H503">IFERROR(INDEX(DATA!$U$133:$U$368,MATCH(1,(DATA!$D$133:$D$368=B503)*(DATA!$E$133:$E$368=D503),0)),"n/a")</f>
        <v>4.5544151362843698E-2</v>
      </c>
      <c r="I503" s="86">
        <f t="array" ref="I503">IFERROR(INDEX(DATA!$AD$133:$AD$368,MATCH(1,(DATA!$D$133:$D$368=B503)*(DATA!$E$133:$E$368=D503),0)),"n/a")</f>
        <v>1691236.15</v>
      </c>
      <c r="J503" s="77">
        <f t="array" ref="J503">IFERROR(INDEX(DATA!$AE$133:$AE$368,MATCH(1,(DATA!$D$133:$D$368=B503)*(DATA!$E$133:$E$368=D503),0)),"n/a")</f>
        <v>1.6914390644303699E-2</v>
      </c>
      <c r="K503" s="86">
        <f t="array" ref="K503">IFERROR(INDEX(DATA!$AN$133:$AN$368,MATCH(1,(DATA!$D$133:$D$368=B503)*(DATA!$E$133:$E$368=D503),0)),"n/a")</f>
        <v>3223796.11</v>
      </c>
      <c r="L503" s="77">
        <f t="array" ref="L503">IFERROR(INDEX(DATA!$AO$133:$AO$368,MATCH(1,(DATA!$D$133:$D$368=B503)*(DATA!$E$133:$E$368=D503),0)),"n/a")</f>
        <v>-4.6139739478960199E-3</v>
      </c>
      <c r="R503" s="66"/>
      <c r="S503" s="66"/>
      <c r="T503" s="66"/>
      <c r="U503" s="66"/>
      <c r="V503" s="66"/>
      <c r="W503" s="66"/>
      <c r="X503" s="66"/>
      <c r="Y503" s="66"/>
    </row>
    <row r="504" spans="1:25" x14ac:dyDescent="0.2">
      <c r="A504" s="75" t="s">
        <v>19</v>
      </c>
      <c r="B504" s="66" t="s">
        <v>12</v>
      </c>
      <c r="C504" s="66" t="s">
        <v>25</v>
      </c>
      <c r="D504" s="66" t="s">
        <v>309</v>
      </c>
      <c r="E504" s="86">
        <f t="array" ref="E504">IFERROR(INDEX(DATA!$J$133:$J$368,MATCH(1,(DATA!$D$133:$D$368=B504)*(DATA!$E$133:$E$368=D504),0)),"n/a")</f>
        <v>238585.48</v>
      </c>
      <c r="F504" s="77">
        <f t="array" ref="F504">IFERROR(INDEX(DATA!$K$133:$K$368,MATCH(1,(DATA!$D$133:$D$368=B504)*(DATA!$E$133:$E$368=D504),0)),"n/a")</f>
        <v>3.8489837675814098E-2</v>
      </c>
      <c r="G504" s="86">
        <f t="array" ref="G504">IFERROR(INDEX(DATA!$T$133:$T$368,MATCH(1,(DATA!$D$133:$D$368=B504)*(DATA!$E$133:$E$368=D504),0)),"n/a")</f>
        <v>801294.39</v>
      </c>
      <c r="H504" s="77">
        <f t="array" ref="H504">IFERROR(INDEX(DATA!$U$133:$U$368,MATCH(1,(DATA!$D$133:$D$368=B504)*(DATA!$E$133:$E$368=D504),0)),"n/a")</f>
        <v>1.9179261519388299E-2</v>
      </c>
      <c r="I504" s="86">
        <f t="array" ref="I504">IFERROR(INDEX(DATA!$AD$133:$AD$368,MATCH(1,(DATA!$D$133:$D$368=B504)*(DATA!$E$133:$E$368=D504),0)),"n/a")</f>
        <v>1553994.47</v>
      </c>
      <c r="J504" s="77">
        <f t="array" ref="J504">IFERROR(INDEX(DATA!$AE$133:$AE$368,MATCH(1,(DATA!$D$133:$D$368=B504)*(DATA!$E$133:$E$368=D504),0)),"n/a")</f>
        <v>1.1241735867560099E-2</v>
      </c>
      <c r="K504" s="86">
        <f t="array" ref="K504">IFERROR(INDEX(DATA!$AN$133:$AN$368,MATCH(1,(DATA!$D$133:$D$368=B504)*(DATA!$E$133:$E$368=D504),0)),"n/a")</f>
        <v>2988269.02</v>
      </c>
      <c r="L504" s="77">
        <f t="array" ref="L504">IFERROR(INDEX(DATA!$AO$133:$AO$368,MATCH(1,(DATA!$D$133:$D$368=B504)*(DATA!$E$133:$E$368=D504),0)),"n/a")</f>
        <v>-1.54230118334491E-3</v>
      </c>
      <c r="R504" s="66"/>
      <c r="S504" s="66"/>
      <c r="T504" s="66"/>
      <c r="U504" s="66"/>
      <c r="V504" s="66"/>
      <c r="W504" s="66"/>
      <c r="X504" s="66"/>
      <c r="Y504" s="66"/>
    </row>
    <row r="505" spans="1:25" x14ac:dyDescent="0.2">
      <c r="A505" s="75" t="s">
        <v>19</v>
      </c>
      <c r="B505" s="66" t="s">
        <v>12</v>
      </c>
      <c r="C505" s="66" t="s">
        <v>25</v>
      </c>
      <c r="D505" s="66" t="s">
        <v>310</v>
      </c>
      <c r="E505" s="86">
        <f t="array" ref="E505">IFERROR(INDEX(DATA!$J$133:$J$368,MATCH(1,(DATA!$D$133:$D$368=B505)*(DATA!$E$133:$E$368=D505),0)),"n/a")</f>
        <v>183271.14</v>
      </c>
      <c r="F505" s="77">
        <f t="array" ref="F505">IFERROR(INDEX(DATA!$K$133:$K$368,MATCH(1,(DATA!$D$133:$D$368=B505)*(DATA!$E$133:$E$368=D505),0)),"n/a")</f>
        <v>3.3646982451460201E-2</v>
      </c>
      <c r="G505" s="86">
        <f t="array" ref="G505">IFERROR(INDEX(DATA!$T$133:$T$368,MATCH(1,(DATA!$D$133:$D$368=B505)*(DATA!$E$133:$E$368=D505),0)),"n/a")</f>
        <v>589270.65</v>
      </c>
      <c r="H505" s="77">
        <f t="array" ref="H505">IFERROR(INDEX(DATA!$U$133:$U$368,MATCH(1,(DATA!$D$133:$D$368=B505)*(DATA!$E$133:$E$368=D505),0)),"n/a")</f>
        <v>-2.3812329709226102E-3</v>
      </c>
      <c r="I505" s="86">
        <f t="array" ref="I505">IFERROR(INDEX(DATA!$AD$133:$AD$368,MATCH(1,(DATA!$D$133:$D$368=B505)*(DATA!$E$133:$E$368=D505),0)),"n/a")</f>
        <v>1102379.81</v>
      </c>
      <c r="J505" s="77">
        <f t="array" ref="J505">IFERROR(INDEX(DATA!$AE$133:$AE$368,MATCH(1,(DATA!$D$133:$D$368=B505)*(DATA!$E$133:$E$368=D505),0)),"n/a")</f>
        <v>-4.2026778587981699E-2</v>
      </c>
      <c r="K505" s="86">
        <f t="array" ref="K505">IFERROR(INDEX(DATA!$AN$133:$AN$368,MATCH(1,(DATA!$D$133:$D$368=B505)*(DATA!$E$133:$E$368=D505),0)),"n/a")</f>
        <v>2167164.81</v>
      </c>
      <c r="L505" s="77">
        <f t="array" ref="L505">IFERROR(INDEX(DATA!$AO$133:$AO$368,MATCH(1,(DATA!$D$133:$D$368=B505)*(DATA!$E$133:$E$368=D505),0)),"n/a")</f>
        <v>-3.76931782830216E-2</v>
      </c>
      <c r="R505" s="66"/>
      <c r="S505" s="66"/>
      <c r="T505" s="66"/>
      <c r="U505" s="66"/>
      <c r="V505" s="66"/>
      <c r="W505" s="66"/>
      <c r="X505" s="66"/>
      <c r="Y505" s="66"/>
    </row>
    <row r="506" spans="1:25" x14ac:dyDescent="0.2">
      <c r="A506" s="75" t="s">
        <v>19</v>
      </c>
      <c r="B506" s="66" t="s">
        <v>12</v>
      </c>
      <c r="C506" s="66" t="s">
        <v>25</v>
      </c>
      <c r="D506" s="66" t="s">
        <v>311</v>
      </c>
      <c r="E506" s="86">
        <f t="array" ref="E506">IFERROR(INDEX(DATA!$J$133:$J$368,MATCH(1,(DATA!$D$133:$D$368=B506)*(DATA!$E$133:$E$368=D506),0)),"n/a")</f>
        <v>292923.48</v>
      </c>
      <c r="F506" s="77">
        <f t="array" ref="F506">IFERROR(INDEX(DATA!$K$133:$K$368,MATCH(1,(DATA!$D$133:$D$368=B506)*(DATA!$E$133:$E$368=D506),0)),"n/a")</f>
        <v>0.13037456969908201</v>
      </c>
      <c r="G506" s="86">
        <f t="array" ref="G506">IFERROR(INDEX(DATA!$T$133:$T$368,MATCH(1,(DATA!$D$133:$D$368=B506)*(DATA!$E$133:$E$368=D506),0)),"n/a")</f>
        <v>938122.46</v>
      </c>
      <c r="H506" s="77">
        <f t="array" ref="H506">IFERROR(INDEX(DATA!$U$133:$U$368,MATCH(1,(DATA!$D$133:$D$368=B506)*(DATA!$E$133:$E$368=D506),0)),"n/a")</f>
        <v>8.0454153958830904E-2</v>
      </c>
      <c r="I506" s="86">
        <f t="array" ref="I506">IFERROR(INDEX(DATA!$AD$133:$AD$368,MATCH(1,(DATA!$D$133:$D$368=B506)*(DATA!$E$133:$E$368=D506),0)),"n/a")</f>
        <v>1861997.09</v>
      </c>
      <c r="J506" s="77">
        <f t="array" ref="J506">IFERROR(INDEX(DATA!$AE$133:$AE$368,MATCH(1,(DATA!$D$133:$D$368=B506)*(DATA!$E$133:$E$368=D506),0)),"n/a")</f>
        <v>5.7338740442632402E-2</v>
      </c>
      <c r="K506" s="86">
        <f t="array" ref="K506">IFERROR(INDEX(DATA!$AN$133:$AN$368,MATCH(1,(DATA!$D$133:$D$368=B506)*(DATA!$E$133:$E$368=D506),0)),"n/a")</f>
        <v>3363636.17</v>
      </c>
      <c r="L506" s="77">
        <f t="array" ref="L506">IFERROR(INDEX(DATA!$AO$133:$AO$368,MATCH(1,(DATA!$D$133:$D$368=B506)*(DATA!$E$133:$E$368=D506),0)),"n/a")</f>
        <v>2.79368949248282E-2</v>
      </c>
      <c r="R506" s="66"/>
      <c r="S506" s="66"/>
      <c r="T506" s="66"/>
      <c r="U506" s="66"/>
      <c r="V506" s="66"/>
      <c r="W506" s="66"/>
      <c r="X506" s="66"/>
      <c r="Y506" s="66"/>
    </row>
    <row r="507" spans="1:25" x14ac:dyDescent="0.2">
      <c r="A507" s="75" t="s">
        <v>19</v>
      </c>
      <c r="B507" s="66" t="s">
        <v>12</v>
      </c>
      <c r="C507" s="66" t="s">
        <v>25</v>
      </c>
      <c r="D507" s="66" t="s">
        <v>312</v>
      </c>
      <c r="E507" s="86">
        <f t="array" ref="E507">IFERROR(INDEX(DATA!$J$133:$J$368,MATCH(1,(DATA!$D$133:$D$368=B507)*(DATA!$E$133:$E$368=D507),0)),"n/a")</f>
        <v>175649.62</v>
      </c>
      <c r="F507" s="77">
        <f t="array" ref="F507">IFERROR(INDEX(DATA!$K$133:$K$368,MATCH(1,(DATA!$D$133:$D$368=B507)*(DATA!$E$133:$E$368=D507),0)),"n/a")</f>
        <v>2.39384681894011E-2</v>
      </c>
      <c r="G507" s="86">
        <f t="array" ref="G507">IFERROR(INDEX(DATA!$T$133:$T$368,MATCH(1,(DATA!$D$133:$D$368=B507)*(DATA!$E$133:$E$368=D507),0)),"n/a")</f>
        <v>580071.73</v>
      </c>
      <c r="H507" s="77">
        <f t="array" ref="H507">IFERROR(INDEX(DATA!$U$133:$U$368,MATCH(1,(DATA!$D$133:$D$368=B507)*(DATA!$E$133:$E$368=D507),0)),"n/a")</f>
        <v>2.1506138307824E-2</v>
      </c>
      <c r="I507" s="86">
        <f t="array" ref="I507">IFERROR(INDEX(DATA!$AD$133:$AD$368,MATCH(1,(DATA!$D$133:$D$368=B507)*(DATA!$E$133:$E$368=D507),0)),"n/a")</f>
        <v>1154269.3500000001</v>
      </c>
      <c r="J507" s="77">
        <f t="array" ref="J507">IFERROR(INDEX(DATA!$AE$133:$AE$368,MATCH(1,(DATA!$D$133:$D$368=B507)*(DATA!$E$133:$E$368=D507),0)),"n/a")</f>
        <v>-6.1090912021630698E-3</v>
      </c>
      <c r="K507" s="86">
        <f t="array" ref="K507">IFERROR(INDEX(DATA!$AN$133:$AN$368,MATCH(1,(DATA!$D$133:$D$368=B507)*(DATA!$E$133:$E$368=D507),0)),"n/a")</f>
        <v>2223010.34</v>
      </c>
      <c r="L507" s="77">
        <f t="array" ref="L507">IFERROR(INDEX(DATA!$AO$133:$AO$368,MATCH(1,(DATA!$D$133:$D$368=B507)*(DATA!$E$133:$E$368=D507),0)),"n/a")</f>
        <v>-3.8808898218745697E-2</v>
      </c>
      <c r="R507" s="66"/>
      <c r="S507" s="66"/>
      <c r="T507" s="66"/>
      <c r="U507" s="66"/>
      <c r="V507" s="66"/>
      <c r="W507" s="66"/>
      <c r="X507" s="66"/>
      <c r="Y507" s="66"/>
    </row>
    <row r="508" spans="1:25" x14ac:dyDescent="0.2">
      <c r="A508" s="75" t="s">
        <v>19</v>
      </c>
      <c r="B508" s="66" t="s">
        <v>12</v>
      </c>
      <c r="C508" s="66" t="s">
        <v>25</v>
      </c>
      <c r="D508" s="66" t="s">
        <v>313</v>
      </c>
      <c r="E508" s="86">
        <f t="array" ref="E508">IFERROR(INDEX(DATA!$J$133:$J$368,MATCH(1,(DATA!$D$133:$D$368=B508)*(DATA!$E$133:$E$368=D508),0)),"n/a")</f>
        <v>261598.21</v>
      </c>
      <c r="F508" s="77">
        <f t="array" ref="F508">IFERROR(INDEX(DATA!$K$133:$K$368,MATCH(1,(DATA!$D$133:$D$368=B508)*(DATA!$E$133:$E$368=D508),0)),"n/a")</f>
        <v>-9.4805776782118795E-3</v>
      </c>
      <c r="G508" s="86">
        <f t="array" ref="G508">IFERROR(INDEX(DATA!$T$133:$T$368,MATCH(1,(DATA!$D$133:$D$368=B508)*(DATA!$E$133:$E$368=D508),0)),"n/a")</f>
        <v>864027.61</v>
      </c>
      <c r="H508" s="77">
        <f t="array" ref="H508">IFERROR(INDEX(DATA!$U$133:$U$368,MATCH(1,(DATA!$D$133:$D$368=B508)*(DATA!$E$133:$E$368=D508),0)),"n/a")</f>
        <v>-2.4936552369334099E-2</v>
      </c>
      <c r="I508" s="86">
        <f t="array" ref="I508">IFERROR(INDEX(DATA!$AD$133:$AD$368,MATCH(1,(DATA!$D$133:$D$368=B508)*(DATA!$E$133:$E$368=D508),0)),"n/a")</f>
        <v>1762676.47</v>
      </c>
      <c r="J508" s="77">
        <f t="array" ref="J508">IFERROR(INDEX(DATA!$AE$133:$AE$368,MATCH(1,(DATA!$D$133:$D$368=B508)*(DATA!$E$133:$E$368=D508),0)),"n/a")</f>
        <v>-1.7352930425412201E-2</v>
      </c>
      <c r="K508" s="86">
        <f t="array" ref="K508">IFERROR(INDEX(DATA!$AN$133:$AN$368,MATCH(1,(DATA!$D$133:$D$368=B508)*(DATA!$E$133:$E$368=D508),0)),"n/a")</f>
        <v>3386769.7</v>
      </c>
      <c r="L508" s="77">
        <f t="array" ref="L508">IFERROR(INDEX(DATA!$AO$133:$AO$368,MATCH(1,(DATA!$D$133:$D$368=B508)*(DATA!$E$133:$E$368=D508),0)),"n/a")</f>
        <v>5.02347083752971E-3</v>
      </c>
      <c r="R508" s="66"/>
      <c r="S508" s="66"/>
      <c r="T508" s="66"/>
      <c r="U508" s="66"/>
      <c r="V508" s="66"/>
      <c r="W508" s="66"/>
      <c r="X508" s="66"/>
      <c r="Y508" s="66"/>
    </row>
    <row r="509" spans="1:25" x14ac:dyDescent="0.2">
      <c r="A509" s="75" t="s">
        <v>19</v>
      </c>
      <c r="B509" s="66" t="s">
        <v>12</v>
      </c>
      <c r="C509" s="66" t="s">
        <v>25</v>
      </c>
      <c r="D509" s="66" t="s">
        <v>314</v>
      </c>
      <c r="E509" s="86">
        <f t="array" ref="E509">IFERROR(INDEX(DATA!$J$133:$J$368,MATCH(1,(DATA!$D$133:$D$368=B509)*(DATA!$E$133:$E$368=D509),0)),"n/a")</f>
        <v>622262.99</v>
      </c>
      <c r="F509" s="77">
        <f t="array" ref="F509">IFERROR(INDEX(DATA!$K$133:$K$368,MATCH(1,(DATA!$D$133:$D$368=B509)*(DATA!$E$133:$E$368=D509),0)),"n/a")</f>
        <v>2.8901091921948299E-2</v>
      </c>
      <c r="G509" s="86">
        <f t="array" ref="G509">IFERROR(INDEX(DATA!$T$133:$T$368,MATCH(1,(DATA!$D$133:$D$368=B509)*(DATA!$E$133:$E$368=D509),0)),"n/a")</f>
        <v>1941738.83</v>
      </c>
      <c r="H509" s="77">
        <f t="array" ref="H509">IFERROR(INDEX(DATA!$U$133:$U$368,MATCH(1,(DATA!$D$133:$D$368=B509)*(DATA!$E$133:$E$368=D509),0)),"n/a")</f>
        <v>-3.4171658420888297E-2</v>
      </c>
      <c r="I509" s="86">
        <f t="array" ref="I509">IFERROR(INDEX(DATA!$AD$133:$AD$368,MATCH(1,(DATA!$D$133:$D$368=B509)*(DATA!$E$133:$E$368=D509),0)),"n/a")</f>
        <v>3885365.18</v>
      </c>
      <c r="J509" s="77">
        <f t="array" ref="J509">IFERROR(INDEX(DATA!$AE$133:$AE$368,MATCH(1,(DATA!$D$133:$D$368=B509)*(DATA!$E$133:$E$368=D509),0)),"n/a")</f>
        <v>-4.4602307646671099E-2</v>
      </c>
      <c r="K509" s="86">
        <f t="array" ref="K509">IFERROR(INDEX(DATA!$AN$133:$AN$368,MATCH(1,(DATA!$D$133:$D$368=B509)*(DATA!$E$133:$E$368=D509),0)),"n/a")</f>
        <v>7469434.8399999999</v>
      </c>
      <c r="L509" s="77">
        <f t="array" ref="L509">IFERROR(INDEX(DATA!$AO$133:$AO$368,MATCH(1,(DATA!$D$133:$D$368=B509)*(DATA!$E$133:$E$368=D509),0)),"n/a")</f>
        <v>-2.4437067458076701E-2</v>
      </c>
      <c r="R509" s="66"/>
      <c r="S509" s="66"/>
      <c r="T509" s="66"/>
      <c r="U509" s="66"/>
      <c r="V509" s="66"/>
      <c r="W509" s="66"/>
      <c r="X509" s="66"/>
      <c r="Y509" s="66"/>
    </row>
    <row r="510" spans="1:25" x14ac:dyDescent="0.2">
      <c r="A510" s="75" t="s">
        <v>19</v>
      </c>
      <c r="B510" s="66" t="s">
        <v>12</v>
      </c>
      <c r="C510" s="66" t="s">
        <v>25</v>
      </c>
      <c r="D510" s="66" t="s">
        <v>315</v>
      </c>
      <c r="E510" s="86">
        <f t="array" ref="E510">IFERROR(INDEX(DATA!$J$133:$J$368,MATCH(1,(DATA!$D$133:$D$368=B510)*(DATA!$E$133:$E$368=D510),0)),"n/a")</f>
        <v>412200.75</v>
      </c>
      <c r="F510" s="77">
        <f t="array" ref="F510">IFERROR(INDEX(DATA!$K$133:$K$368,MATCH(1,(DATA!$D$133:$D$368=B510)*(DATA!$E$133:$E$368=D510),0)),"n/a")</f>
        <v>-4.1136651572931997E-2</v>
      </c>
      <c r="G510" s="86">
        <f t="array" ref="G510">IFERROR(INDEX(DATA!$T$133:$T$368,MATCH(1,(DATA!$D$133:$D$368=B510)*(DATA!$E$133:$E$368=D510),0)),"n/a")</f>
        <v>1348896.62</v>
      </c>
      <c r="H510" s="77">
        <f t="array" ref="H510">IFERROR(INDEX(DATA!$U$133:$U$368,MATCH(1,(DATA!$D$133:$D$368=B510)*(DATA!$E$133:$E$368=D510),0)),"n/a")</f>
        <v>-5.6966418146738099E-2</v>
      </c>
      <c r="I510" s="86">
        <f t="array" ref="I510">IFERROR(INDEX(DATA!$AD$133:$AD$368,MATCH(1,(DATA!$D$133:$D$368=B510)*(DATA!$E$133:$E$368=D510),0)),"n/a")</f>
        <v>2712147.59</v>
      </c>
      <c r="J510" s="77">
        <f t="array" ref="J510">IFERROR(INDEX(DATA!$AE$133:$AE$368,MATCH(1,(DATA!$D$133:$D$368=B510)*(DATA!$E$133:$E$368=D510),0)),"n/a")</f>
        <v>-6.5167266219621794E-2</v>
      </c>
      <c r="K510" s="86">
        <f t="array" ref="K510">IFERROR(INDEX(DATA!$AN$133:$AN$368,MATCH(1,(DATA!$D$133:$D$368=B510)*(DATA!$E$133:$E$368=D510),0)),"n/a")</f>
        <v>5326948.16</v>
      </c>
      <c r="L510" s="77">
        <f t="array" ref="L510">IFERROR(INDEX(DATA!$AO$133:$AO$368,MATCH(1,(DATA!$D$133:$D$368=B510)*(DATA!$E$133:$E$368=D510),0)),"n/a")</f>
        <v>-4.1910356749831998E-2</v>
      </c>
      <c r="R510" s="66"/>
      <c r="S510" s="66"/>
      <c r="T510" s="66"/>
      <c r="U510" s="66"/>
      <c r="V510" s="66"/>
      <c r="W510" s="66"/>
      <c r="X510" s="66"/>
      <c r="Y510" s="66"/>
    </row>
    <row r="511" spans="1:25" x14ac:dyDescent="0.2">
      <c r="A511" s="75" t="s">
        <v>19</v>
      </c>
      <c r="B511" s="66" t="s">
        <v>12</v>
      </c>
      <c r="C511" s="66" t="s">
        <v>25</v>
      </c>
      <c r="D511" s="66" t="s">
        <v>316</v>
      </c>
      <c r="E511" s="86">
        <f t="array" ref="E511">IFERROR(INDEX(DATA!$J$133:$J$368,MATCH(1,(DATA!$D$133:$D$368=B511)*(DATA!$E$133:$E$368=D511),0)),"n/a")</f>
        <v>376240.21</v>
      </c>
      <c r="F511" s="77">
        <f t="array" ref="F511">IFERROR(INDEX(DATA!$K$133:$K$368,MATCH(1,(DATA!$D$133:$D$368=B511)*(DATA!$E$133:$E$368=D511),0)),"n/a")</f>
        <v>4.3658255371304598E-2</v>
      </c>
      <c r="G511" s="86">
        <f t="array" ref="G511">IFERROR(INDEX(DATA!$T$133:$T$368,MATCH(1,(DATA!$D$133:$D$368=B511)*(DATA!$E$133:$E$368=D511),0)),"n/a")</f>
        <v>1203665.8700000001</v>
      </c>
      <c r="H511" s="77">
        <f t="array" ref="H511">IFERROR(INDEX(DATA!$U$133:$U$368,MATCH(1,(DATA!$D$133:$D$368=B511)*(DATA!$E$133:$E$368=D511),0)),"n/a")</f>
        <v>2.40056635405833E-2</v>
      </c>
      <c r="I511" s="86">
        <f t="array" ref="I511">IFERROR(INDEX(DATA!$AD$133:$AD$368,MATCH(1,(DATA!$D$133:$D$368=B511)*(DATA!$E$133:$E$368=D511),0)),"n/a")</f>
        <v>2267459.94</v>
      </c>
      <c r="J511" s="77">
        <f t="array" ref="J511">IFERROR(INDEX(DATA!$AE$133:$AE$368,MATCH(1,(DATA!$D$133:$D$368=B511)*(DATA!$E$133:$E$368=D511),0)),"n/a")</f>
        <v>1.9626852877967099E-2</v>
      </c>
      <c r="K511" s="86">
        <f t="array" ref="K511">IFERROR(INDEX(DATA!$AN$133:$AN$368,MATCH(1,(DATA!$D$133:$D$368=B511)*(DATA!$E$133:$E$368=D511),0)),"n/a")</f>
        <v>4362578.58</v>
      </c>
      <c r="L511" s="77">
        <f t="array" ref="L511">IFERROR(INDEX(DATA!$AO$133:$AO$368,MATCH(1,(DATA!$D$133:$D$368=B511)*(DATA!$E$133:$E$368=D511),0)),"n/a")</f>
        <v>1.4467126430893001E-3</v>
      </c>
      <c r="R511" s="66"/>
      <c r="S511" s="66"/>
      <c r="T511" s="66"/>
      <c r="U511" s="66"/>
      <c r="V511" s="66"/>
      <c r="W511" s="66"/>
      <c r="X511" s="66"/>
      <c r="Y511" s="66"/>
    </row>
    <row r="512" spans="1:25" x14ac:dyDescent="0.2">
      <c r="A512" s="75" t="s">
        <v>19</v>
      </c>
      <c r="B512" s="66" t="s">
        <v>12</v>
      </c>
      <c r="C512" s="66" t="s">
        <v>25</v>
      </c>
      <c r="D512" s="66" t="s">
        <v>317</v>
      </c>
      <c r="E512" s="86">
        <f t="array" ref="E512">IFERROR(INDEX(DATA!$J$133:$J$368,MATCH(1,(DATA!$D$133:$D$368=B512)*(DATA!$E$133:$E$368=D512),0)),"n/a")</f>
        <v>197126.36</v>
      </c>
      <c r="F512" s="77">
        <f t="array" ref="F512">IFERROR(INDEX(DATA!$K$133:$K$368,MATCH(1,(DATA!$D$133:$D$368=B512)*(DATA!$E$133:$E$368=D512),0)),"n/a")</f>
        <v>-0.10667955728046701</v>
      </c>
      <c r="G512" s="86">
        <f t="array" ref="G512">IFERROR(INDEX(DATA!$T$133:$T$368,MATCH(1,(DATA!$D$133:$D$368=B512)*(DATA!$E$133:$E$368=D512),0)),"n/a")</f>
        <v>683709.62</v>
      </c>
      <c r="H512" s="77">
        <f t="array" ref="H512">IFERROR(INDEX(DATA!$U$133:$U$368,MATCH(1,(DATA!$D$133:$D$368=B512)*(DATA!$E$133:$E$368=D512),0)),"n/a")</f>
        <v>-0.14496527697445299</v>
      </c>
      <c r="I512" s="86">
        <f t="array" ref="I512">IFERROR(INDEX(DATA!$AD$133:$AD$368,MATCH(1,(DATA!$D$133:$D$368=B512)*(DATA!$E$133:$E$368=D512),0)),"n/a")</f>
        <v>1490083.16</v>
      </c>
      <c r="J512" s="77">
        <f t="array" ref="J512">IFERROR(INDEX(DATA!$AE$133:$AE$368,MATCH(1,(DATA!$D$133:$D$368=B512)*(DATA!$E$133:$E$368=D512),0)),"n/a")</f>
        <v>-4.4823042638822301E-2</v>
      </c>
      <c r="K512" s="86">
        <f t="array" ref="K512">IFERROR(INDEX(DATA!$AN$133:$AN$368,MATCH(1,(DATA!$D$133:$D$368=B512)*(DATA!$E$133:$E$368=D512),0)),"n/a")</f>
        <v>2891630.12</v>
      </c>
      <c r="L512" s="77">
        <f t="array" ref="L512">IFERROR(INDEX(DATA!$AO$133:$AO$368,MATCH(1,(DATA!$D$133:$D$368=B512)*(DATA!$E$133:$E$368=D512),0)),"n/a")</f>
        <v>-1.9087451594915698E-2</v>
      </c>
      <c r="R512" s="66"/>
      <c r="S512" s="66"/>
      <c r="T512" s="66"/>
      <c r="U512" s="66"/>
      <c r="V512" s="66"/>
      <c r="W512" s="66"/>
      <c r="X512" s="66"/>
      <c r="Y512" s="66"/>
    </row>
    <row r="513" spans="1:25" x14ac:dyDescent="0.2">
      <c r="A513" s="75" t="s">
        <v>19</v>
      </c>
      <c r="B513" s="66" t="s">
        <v>12</v>
      </c>
      <c r="C513" s="66" t="s">
        <v>25</v>
      </c>
      <c r="D513" s="66" t="s">
        <v>318</v>
      </c>
      <c r="E513" s="86">
        <f t="array" ref="E513">IFERROR(INDEX(DATA!$J$133:$J$368,MATCH(1,(DATA!$D$133:$D$368=B513)*(DATA!$E$133:$E$368=D513),0)),"n/a")</f>
        <v>364390.17</v>
      </c>
      <c r="F513" s="77">
        <f t="array" ref="F513">IFERROR(INDEX(DATA!$K$133:$K$368,MATCH(1,(DATA!$D$133:$D$368=B513)*(DATA!$E$133:$E$368=D513),0)),"n/a")</f>
        <v>-6.2159138797963497E-2</v>
      </c>
      <c r="G513" s="86">
        <f t="array" ref="G513">IFERROR(INDEX(DATA!$T$133:$T$368,MATCH(1,(DATA!$D$133:$D$368=B513)*(DATA!$E$133:$E$368=D513),0)),"n/a")</f>
        <v>1196378.1000000001</v>
      </c>
      <c r="H513" s="77">
        <f t="array" ref="H513">IFERROR(INDEX(DATA!$U$133:$U$368,MATCH(1,(DATA!$D$133:$D$368=B513)*(DATA!$E$133:$E$368=D513),0)),"n/a")</f>
        <v>-5.9573523406719002E-2</v>
      </c>
      <c r="I513" s="86">
        <f t="array" ref="I513">IFERROR(INDEX(DATA!$AD$133:$AD$368,MATCH(1,(DATA!$D$133:$D$368=B513)*(DATA!$E$133:$E$368=D513),0)),"n/a")</f>
        <v>2449095.98</v>
      </c>
      <c r="J513" s="77">
        <f t="array" ref="J513">IFERROR(INDEX(DATA!$AE$133:$AE$368,MATCH(1,(DATA!$D$133:$D$368=B513)*(DATA!$E$133:$E$368=D513),0)),"n/a")</f>
        <v>-6.2153256440028804E-3</v>
      </c>
      <c r="K513" s="86">
        <f t="array" ref="K513">IFERROR(INDEX(DATA!$AN$133:$AN$368,MATCH(1,(DATA!$D$133:$D$368=B513)*(DATA!$E$133:$E$368=D513),0)),"n/a")</f>
        <v>4533586.1900000004</v>
      </c>
      <c r="L513" s="77">
        <f t="array" ref="L513">IFERROR(INDEX(DATA!$AO$133:$AO$368,MATCH(1,(DATA!$D$133:$D$368=B513)*(DATA!$E$133:$E$368=D513),0)),"n/a")</f>
        <v>-1.65203926471424E-2</v>
      </c>
      <c r="R513" s="66"/>
      <c r="S513" s="66"/>
      <c r="T513" s="66"/>
      <c r="U513" s="66"/>
      <c r="V513" s="66"/>
      <c r="W513" s="66"/>
      <c r="X513" s="66"/>
      <c r="Y513" s="66"/>
    </row>
    <row r="514" spans="1:25" x14ac:dyDescent="0.2">
      <c r="A514" s="75" t="s">
        <v>19</v>
      </c>
      <c r="B514" s="66" t="s">
        <v>12</v>
      </c>
      <c r="C514" s="66" t="s">
        <v>25</v>
      </c>
      <c r="D514" s="66" t="s">
        <v>344</v>
      </c>
      <c r="E514" s="86">
        <f t="array" ref="E514">IFERROR(INDEX(DATA!$J$133:$J$368,MATCH(1,(DATA!$D$133:$D$368=B514)*(DATA!$E$133:$E$368=D514),0)),"n/a")</f>
        <v>145846.15</v>
      </c>
      <c r="F514" s="77">
        <f t="array" ref="F514">IFERROR(INDEX(DATA!$K$133:$K$368,MATCH(1,(DATA!$D$133:$D$368=B514)*(DATA!$E$133:$E$368=D514),0)),"n/a")</f>
        <v>-2.9177497597508699E-2</v>
      </c>
      <c r="G514" s="86">
        <f t="array" ref="G514">IFERROR(INDEX(DATA!$T$133:$T$368,MATCH(1,(DATA!$D$133:$D$368=B514)*(DATA!$E$133:$E$368=D514),0)),"n/a")</f>
        <v>477155.12</v>
      </c>
      <c r="H514" s="77">
        <f t="array" ref="H514">IFERROR(INDEX(DATA!$U$133:$U$368,MATCH(1,(DATA!$D$133:$D$368=B514)*(DATA!$E$133:$E$368=D514),0)),"n/a")</f>
        <v>-8.4485809077919902E-2</v>
      </c>
      <c r="I514" s="86">
        <f t="array" ref="I514">IFERROR(INDEX(DATA!$AD$133:$AD$368,MATCH(1,(DATA!$D$133:$D$368=B514)*(DATA!$E$133:$E$368=D514),0)),"n/a")</f>
        <v>929006.21</v>
      </c>
      <c r="J514" s="77">
        <f t="array" ref="J514">IFERROR(INDEX(DATA!$AE$133:$AE$368,MATCH(1,(DATA!$D$133:$D$368=B514)*(DATA!$E$133:$E$368=D514),0)),"n/a")</f>
        <v>-8.8125808743077697E-2</v>
      </c>
      <c r="K514" s="86">
        <f t="array" ref="K514">IFERROR(INDEX(DATA!$AN$133:$AN$368,MATCH(1,(DATA!$D$133:$D$368=B514)*(DATA!$E$133:$E$368=D514),0)),"n/a")</f>
        <v>1865532.07</v>
      </c>
      <c r="L514" s="77">
        <f t="array" ref="L514">IFERROR(INDEX(DATA!$AO$133:$AO$368,MATCH(1,(DATA!$D$133:$D$368=B514)*(DATA!$E$133:$E$368=D514),0)),"n/a")</f>
        <v>-9.9646123814430304E-2</v>
      </c>
      <c r="R514" s="66"/>
      <c r="S514" s="66"/>
      <c r="T514" s="66"/>
      <c r="U514" s="66"/>
      <c r="V514" s="66"/>
      <c r="W514" s="66"/>
      <c r="X514" s="66"/>
      <c r="Y514" s="66"/>
    </row>
    <row r="515" spans="1:25" x14ac:dyDescent="0.2">
      <c r="A515" s="75" t="s">
        <v>19</v>
      </c>
      <c r="B515" s="66" t="s">
        <v>12</v>
      </c>
      <c r="C515" s="66" t="s">
        <v>25</v>
      </c>
      <c r="D515" s="66" t="s">
        <v>345</v>
      </c>
      <c r="E515" s="86">
        <f t="array" ref="E515">IFERROR(INDEX(DATA!$J$133:$J$368,MATCH(1,(DATA!$D$133:$D$368=B515)*(DATA!$E$133:$E$368=D515),0)),"n/a")</f>
        <v>309214.87</v>
      </c>
      <c r="F515" s="77">
        <f t="array" ref="F515">IFERROR(INDEX(DATA!$K$133:$K$368,MATCH(1,(DATA!$D$133:$D$368=B515)*(DATA!$E$133:$E$368=D515),0)),"n/a")</f>
        <v>-4.2189848914882998E-2</v>
      </c>
      <c r="G515" s="86">
        <f t="array" ref="G515">IFERROR(INDEX(DATA!$T$133:$T$368,MATCH(1,(DATA!$D$133:$D$368=B515)*(DATA!$E$133:$E$368=D515),0)),"n/a")</f>
        <v>1012956.77</v>
      </c>
      <c r="H515" s="77">
        <f t="array" ref="H515">IFERROR(INDEX(DATA!$U$133:$U$368,MATCH(1,(DATA!$D$133:$D$368=B515)*(DATA!$E$133:$E$368=D515),0)),"n/a")</f>
        <v>-2.7047850560927501E-2</v>
      </c>
      <c r="I515" s="86">
        <f t="array" ref="I515">IFERROR(INDEX(DATA!$AD$133:$AD$368,MATCH(1,(DATA!$D$133:$D$368=B515)*(DATA!$E$133:$E$368=D515),0)),"n/a")</f>
        <v>1992107.73</v>
      </c>
      <c r="J515" s="77">
        <f t="array" ref="J515">IFERROR(INDEX(DATA!$AE$133:$AE$368,MATCH(1,(DATA!$D$133:$D$368=B515)*(DATA!$E$133:$E$368=D515),0)),"n/a")</f>
        <v>-2.5118275092928102E-2</v>
      </c>
      <c r="K515" s="86">
        <f t="array" ref="K515">IFERROR(INDEX(DATA!$AN$133:$AN$368,MATCH(1,(DATA!$D$133:$D$368=B515)*(DATA!$E$133:$E$368=D515),0)),"n/a")</f>
        <v>3884497.87</v>
      </c>
      <c r="L515" s="77">
        <f t="array" ref="L515">IFERROR(INDEX(DATA!$AO$133:$AO$368,MATCH(1,(DATA!$D$133:$D$368=B515)*(DATA!$E$133:$E$368=D515),0)),"n/a")</f>
        <v>-9.0614460836873998E-3</v>
      </c>
      <c r="R515" s="66"/>
      <c r="S515" s="66"/>
      <c r="T515" s="66"/>
      <c r="U515" s="66"/>
      <c r="V515" s="66"/>
      <c r="W515" s="66"/>
      <c r="X515" s="66"/>
      <c r="Y515" s="66"/>
    </row>
    <row r="516" spans="1:25" x14ac:dyDescent="0.2">
      <c r="A516" s="75"/>
      <c r="E516" s="80"/>
      <c r="F516" s="77"/>
      <c r="G516" s="81"/>
      <c r="H516" s="77"/>
      <c r="I516" s="81"/>
      <c r="J516" s="82"/>
      <c r="K516" s="81"/>
      <c r="L516" s="77"/>
      <c r="R516" s="66"/>
      <c r="S516" s="66"/>
      <c r="T516" s="66"/>
      <c r="U516" s="66"/>
      <c r="V516" s="66"/>
      <c r="W516" s="66"/>
      <c r="X516" s="66"/>
      <c r="Y516" s="66"/>
    </row>
    <row r="517" spans="1:25" x14ac:dyDescent="0.2">
      <c r="A517" s="75" t="s">
        <v>19</v>
      </c>
      <c r="B517" s="66" t="s">
        <v>12</v>
      </c>
      <c r="C517" s="66" t="s">
        <v>10</v>
      </c>
      <c r="D517" s="66" t="s">
        <v>271</v>
      </c>
      <c r="E517" s="87">
        <f t="array" ref="E517">IFERROR(INDEX(DATA!$L$133:$L$368,MATCH(1,(DATA!$D$133:$D$368=B517)*(DATA!$E$133:$E$368=D517),0)),"n/a")</f>
        <v>4.3808472099414404</v>
      </c>
      <c r="F517" s="77">
        <f t="array" ref="F517">IFERROR(INDEX(DATA!$M$133:$M$368,MATCH(1,(DATA!$D$133:$D$368=B517)*(DATA!$E$133:$E$368=D517),0)),"n/a")</f>
        <v>7.5346762053942098E-2</v>
      </c>
      <c r="G517" s="87">
        <f t="array" ref="G517">IFERROR(INDEX(DATA!$V$133:$V$368,MATCH(1,(DATA!$D$133:$D$368=B517)*(DATA!$E$133:$E$368=D517),0)),"n/a")</f>
        <v>3.99973609001115</v>
      </c>
      <c r="H517" s="77">
        <f t="array" ref="H517">IFERROR(INDEX(DATA!$W$133:$W$368,MATCH(1,(DATA!$D$133:$D$368=B517)*(DATA!$E$133:$E$368=D517),0)),"n/a")</f>
        <v>1.46577148668146E-2</v>
      </c>
      <c r="I517" s="87">
        <f t="array" ref="I517">IFERROR(INDEX(DATA!$AF$133:$AF$368,MATCH(1,(DATA!$D$133:$D$368=B517)*(DATA!$E$133:$E$368=D517),0)),"n/a")</f>
        <v>3.8773578309024801</v>
      </c>
      <c r="J517" s="77">
        <f t="array" ref="J517">IFERROR(INDEX(DATA!$AG$133:$AG$368,MATCH(1,(DATA!$D$133:$D$368=B517)*(DATA!$E$133:$E$368=D517),0)),"n/a")</f>
        <v>-2.3533634370789799E-2</v>
      </c>
      <c r="K517" s="87">
        <f t="array" ref="K517">IFERROR(INDEX(DATA!$AP$133:$AP$368,MATCH(1,(DATA!$D$133:$D$368=B517)*(DATA!$E$133:$E$368=D517),0)),"n/a")</f>
        <v>3.9044490093673399</v>
      </c>
      <c r="L517" s="77">
        <f t="array" ref="L517">IFERROR(INDEX(DATA!$AQ$133:$AQ$368,MATCH(1,(DATA!$D$133:$D$368=B517)*(DATA!$E$133:$E$368=D517),0)),"n/a")</f>
        <v>-2.1451785519444499E-2</v>
      </c>
      <c r="R517" s="66"/>
      <c r="S517" s="66"/>
      <c r="T517" s="66"/>
      <c r="U517" s="66"/>
      <c r="V517" s="66"/>
      <c r="W517" s="66"/>
      <c r="X517" s="66"/>
      <c r="Y517" s="66"/>
    </row>
    <row r="518" spans="1:25" x14ac:dyDescent="0.2">
      <c r="A518" s="75" t="s">
        <v>19</v>
      </c>
      <c r="B518" s="66" t="s">
        <v>12</v>
      </c>
      <c r="C518" s="66" t="s">
        <v>10</v>
      </c>
      <c r="D518" s="66" t="s">
        <v>272</v>
      </c>
      <c r="E518" s="87">
        <f t="array" ref="E518">IFERROR(INDEX(DATA!$L$133:$L$368,MATCH(1,(DATA!$D$133:$D$368=B518)*(DATA!$E$133:$E$368=D518),0)),"n/a")</f>
        <v>3.70717943287565</v>
      </c>
      <c r="F518" s="77">
        <f t="array" ref="F518">IFERROR(INDEX(DATA!$M$133:$M$368,MATCH(1,(DATA!$D$133:$D$368=B518)*(DATA!$E$133:$E$368=D518),0)),"n/a")</f>
        <v>-1.53789465002649E-3</v>
      </c>
      <c r="G518" s="87">
        <f t="array" ref="G518">IFERROR(INDEX(DATA!$V$133:$V$368,MATCH(1,(DATA!$D$133:$D$368=B518)*(DATA!$E$133:$E$368=D518),0)),"n/a")</f>
        <v>3.7637838498287</v>
      </c>
      <c r="H518" s="77">
        <f t="array" ref="H518">IFERROR(INDEX(DATA!$W$133:$W$368,MATCH(1,(DATA!$D$133:$D$368=B518)*(DATA!$E$133:$E$368=D518),0)),"n/a")</f>
        <v>-3.2984182785242601E-3</v>
      </c>
      <c r="I518" s="87">
        <f t="array" ref="I518">IFERROR(INDEX(DATA!$AF$133:$AF$368,MATCH(1,(DATA!$D$133:$D$368=B518)*(DATA!$E$133:$E$368=D518),0)),"n/a")</f>
        <v>3.7722342221427301</v>
      </c>
      <c r="J518" s="77">
        <f t="array" ref="J518">IFERROR(INDEX(DATA!$AG$133:$AG$368,MATCH(1,(DATA!$D$133:$D$368=B518)*(DATA!$E$133:$E$368=D518),0)),"n/a")</f>
        <v>-1.07842667771968E-3</v>
      </c>
      <c r="K518" s="87">
        <f t="array" ref="K518">IFERROR(INDEX(DATA!$AP$133:$AP$368,MATCH(1,(DATA!$D$133:$D$368=B518)*(DATA!$E$133:$E$368=D518),0)),"n/a")</f>
        <v>3.75533393320188</v>
      </c>
      <c r="L518" s="77">
        <f t="array" ref="L518">IFERROR(INDEX(DATA!$AQ$133:$AQ$368,MATCH(1,(DATA!$D$133:$D$368=B518)*(DATA!$E$133:$E$368=D518),0)),"n/a")</f>
        <v>9.6512229835198399E-5</v>
      </c>
      <c r="R518" s="66"/>
      <c r="S518" s="66"/>
      <c r="T518" s="66"/>
      <c r="U518" s="66"/>
      <c r="V518" s="66"/>
      <c r="W518" s="66"/>
      <c r="X518" s="66"/>
      <c r="Y518" s="66"/>
    </row>
    <row r="519" spans="1:25" x14ac:dyDescent="0.2">
      <c r="A519" s="75" t="s">
        <v>19</v>
      </c>
      <c r="B519" s="66" t="s">
        <v>12</v>
      </c>
      <c r="C519" s="66" t="s">
        <v>10</v>
      </c>
      <c r="D519" s="66" t="s">
        <v>273</v>
      </c>
      <c r="E519" s="87">
        <f t="array" ref="E519">IFERROR(INDEX(DATA!$L$133:$L$368,MATCH(1,(DATA!$D$133:$D$368=B519)*(DATA!$E$133:$E$368=D519),0)),"n/a")</f>
        <v>3.79433733996447</v>
      </c>
      <c r="F519" s="77">
        <f t="array" ref="F519">IFERROR(INDEX(DATA!$M$133:$M$368,MATCH(1,(DATA!$D$133:$D$368=B519)*(DATA!$E$133:$E$368=D519),0)),"n/a")</f>
        <v>8.7712364634551607E-2</v>
      </c>
      <c r="G519" s="87">
        <f t="array" ref="G519">IFERROR(INDEX(DATA!$V$133:$V$368,MATCH(1,(DATA!$D$133:$D$368=B519)*(DATA!$E$133:$E$368=D519),0)),"n/a")</f>
        <v>3.6990532048915101</v>
      </c>
      <c r="H519" s="77">
        <f t="array" ref="H519">IFERROR(INDEX(DATA!$W$133:$W$368,MATCH(1,(DATA!$D$133:$D$368=B519)*(DATA!$E$133:$E$368=D519),0)),"n/a")</f>
        <v>3.4280329873632998E-2</v>
      </c>
      <c r="I519" s="87">
        <f t="array" ref="I519">IFERROR(INDEX(DATA!$AF$133:$AF$368,MATCH(1,(DATA!$D$133:$D$368=B519)*(DATA!$E$133:$E$368=D519),0)),"n/a")</f>
        <v>3.6858121284756602</v>
      </c>
      <c r="J519" s="77">
        <f t="array" ref="J519">IFERROR(INDEX(DATA!$AG$133:$AG$368,MATCH(1,(DATA!$D$133:$D$368=B519)*(DATA!$E$133:$E$368=D519),0)),"n/a")</f>
        <v>1.7842870727499498E-2</v>
      </c>
      <c r="K519" s="87">
        <f t="array" ref="K519">IFERROR(INDEX(DATA!$AP$133:$AP$368,MATCH(1,(DATA!$D$133:$D$368=B519)*(DATA!$E$133:$E$368=D519),0)),"n/a")</f>
        <v>3.6773800431011301</v>
      </c>
      <c r="L519" s="77">
        <f t="array" ref="L519">IFERROR(INDEX(DATA!$AQ$133:$AQ$368,MATCH(1,(DATA!$D$133:$D$368=B519)*(DATA!$E$133:$E$368=D519),0)),"n/a")</f>
        <v>-3.8048359097864301E-3</v>
      </c>
      <c r="R519" s="66"/>
      <c r="S519" s="66"/>
      <c r="T519" s="66"/>
      <c r="U519" s="66"/>
      <c r="V519" s="66"/>
      <c r="W519" s="66"/>
      <c r="X519" s="66"/>
      <c r="Y519" s="66"/>
    </row>
    <row r="520" spans="1:25" x14ac:dyDescent="0.2">
      <c r="A520" s="75" t="s">
        <v>19</v>
      </c>
      <c r="B520" s="66" t="s">
        <v>12</v>
      </c>
      <c r="C520" s="66" t="s">
        <v>10</v>
      </c>
      <c r="D520" s="66" t="s">
        <v>274</v>
      </c>
      <c r="E520" s="87">
        <f t="array" ref="E520">IFERROR(INDEX(DATA!$L$133:$L$368,MATCH(1,(DATA!$D$133:$D$368=B520)*(DATA!$E$133:$E$368=D520),0)),"n/a")</f>
        <v>3.6696046360827399</v>
      </c>
      <c r="F520" s="77">
        <f t="array" ref="F520">IFERROR(INDEX(DATA!$M$133:$M$368,MATCH(1,(DATA!$D$133:$D$368=B520)*(DATA!$E$133:$E$368=D520),0)),"n/a")</f>
        <v>6.8440087149970099E-3</v>
      </c>
      <c r="G520" s="87">
        <f t="array" ref="G520">IFERROR(INDEX(DATA!$V$133:$V$368,MATCH(1,(DATA!$D$133:$D$368=B520)*(DATA!$E$133:$E$368=D520),0)),"n/a")</f>
        <v>3.7340781287212699</v>
      </c>
      <c r="H520" s="77">
        <f t="array" ref="H520">IFERROR(INDEX(DATA!$W$133:$W$368,MATCH(1,(DATA!$D$133:$D$368=B520)*(DATA!$E$133:$E$368=D520),0)),"n/a")</f>
        <v>1.2677977775137199E-2</v>
      </c>
      <c r="I520" s="87">
        <f t="array" ref="I520">IFERROR(INDEX(DATA!$AF$133:$AF$368,MATCH(1,(DATA!$D$133:$D$368=B520)*(DATA!$E$133:$E$368=D520),0)),"n/a")</f>
        <v>3.74078841210022</v>
      </c>
      <c r="J520" s="77">
        <f t="array" ref="J520">IFERROR(INDEX(DATA!$AG$133:$AG$368,MATCH(1,(DATA!$D$133:$D$368=B520)*(DATA!$E$133:$E$368=D520),0)),"n/a")</f>
        <v>1.3132005823297601E-2</v>
      </c>
      <c r="K520" s="87">
        <f t="array" ref="K520">IFERROR(INDEX(DATA!$AP$133:$AP$368,MATCH(1,(DATA!$D$133:$D$368=B520)*(DATA!$E$133:$E$368=D520),0)),"n/a")</f>
        <v>3.7086405668140801</v>
      </c>
      <c r="L520" s="77">
        <f t="array" ref="L520">IFERROR(INDEX(DATA!$AQ$133:$AQ$368,MATCH(1,(DATA!$D$133:$D$368=B520)*(DATA!$E$133:$E$368=D520),0)),"n/a")</f>
        <v>1.3110829676692101E-2</v>
      </c>
      <c r="R520" s="66"/>
      <c r="S520" s="66"/>
      <c r="T520" s="66"/>
      <c r="U520" s="66"/>
      <c r="V520" s="66"/>
      <c r="W520" s="66"/>
      <c r="X520" s="66"/>
      <c r="Y520" s="66"/>
    </row>
    <row r="521" spans="1:25" x14ac:dyDescent="0.2">
      <c r="A521" s="75" t="s">
        <v>19</v>
      </c>
      <c r="B521" s="66" t="s">
        <v>12</v>
      </c>
      <c r="C521" s="66" t="s">
        <v>10</v>
      </c>
      <c r="D521" s="66" t="s">
        <v>275</v>
      </c>
      <c r="E521" s="87">
        <f t="array" ref="E521">IFERROR(INDEX(DATA!$L$133:$L$368,MATCH(1,(DATA!$D$133:$D$368=B521)*(DATA!$E$133:$E$368=D521),0)),"n/a")</f>
        <v>3.4893683126728101</v>
      </c>
      <c r="F521" s="77">
        <f t="array" ref="F521">IFERROR(INDEX(DATA!$M$133:$M$368,MATCH(1,(DATA!$D$133:$D$368=B521)*(DATA!$E$133:$E$368=D521),0)),"n/a")</f>
        <v>4.6327586704522999E-2</v>
      </c>
      <c r="G521" s="87">
        <f t="array" ref="G521">IFERROR(INDEX(DATA!$V$133:$V$368,MATCH(1,(DATA!$D$133:$D$368=B521)*(DATA!$E$133:$E$368=D521),0)),"n/a")</f>
        <v>3.40393205131442</v>
      </c>
      <c r="H521" s="77">
        <f t="array" ref="H521">IFERROR(INDEX(DATA!$W$133:$W$368,MATCH(1,(DATA!$D$133:$D$368=B521)*(DATA!$E$133:$E$368=D521),0)),"n/a")</f>
        <v>9.0538670231783396E-3</v>
      </c>
      <c r="I521" s="87">
        <f t="array" ref="I521">IFERROR(INDEX(DATA!$AF$133:$AF$368,MATCH(1,(DATA!$D$133:$D$368=B521)*(DATA!$E$133:$E$368=D521),0)),"n/a")</f>
        <v>3.3459065166983399</v>
      </c>
      <c r="J521" s="77">
        <f t="array" ref="J521">IFERROR(INDEX(DATA!$AG$133:$AG$368,MATCH(1,(DATA!$D$133:$D$368=B521)*(DATA!$E$133:$E$368=D521),0)),"n/a")</f>
        <v>-1.9997871273202999E-2</v>
      </c>
      <c r="K521" s="87">
        <f t="array" ref="K521">IFERROR(INDEX(DATA!$AP$133:$AP$368,MATCH(1,(DATA!$D$133:$D$368=B521)*(DATA!$E$133:$E$368=D521),0)),"n/a")</f>
        <v>3.3616414510155801</v>
      </c>
      <c r="L521" s="77">
        <f t="array" ref="L521">IFERROR(INDEX(DATA!$AQ$133:$AQ$368,MATCH(1,(DATA!$D$133:$D$368=B521)*(DATA!$E$133:$E$368=D521),0)),"n/a")</f>
        <v>-2.2127259383304301E-2</v>
      </c>
      <c r="R521" s="66"/>
      <c r="S521" s="66"/>
      <c r="T521" s="66"/>
      <c r="U521" s="66"/>
      <c r="V521" s="66"/>
      <c r="W521" s="66"/>
      <c r="X521" s="66"/>
      <c r="Y521" s="66"/>
    </row>
    <row r="522" spans="1:25" x14ac:dyDescent="0.2">
      <c r="A522" s="75" t="s">
        <v>19</v>
      </c>
      <c r="B522" s="66" t="s">
        <v>12</v>
      </c>
      <c r="C522" s="66" t="s">
        <v>10</v>
      </c>
      <c r="D522" s="66" t="s">
        <v>276</v>
      </c>
      <c r="E522" s="87">
        <f t="array" ref="E522">IFERROR(INDEX(DATA!$L$133:$L$368,MATCH(1,(DATA!$D$133:$D$368=B522)*(DATA!$E$133:$E$368=D522),0)),"n/a")</f>
        <v>3.7560871663287401</v>
      </c>
      <c r="F522" s="77">
        <f t="array" ref="F522">IFERROR(INDEX(DATA!$M$133:$M$368,MATCH(1,(DATA!$D$133:$D$368=B522)*(DATA!$E$133:$E$368=D522),0)),"n/a")</f>
        <v>8.6107129558073703E-2</v>
      </c>
      <c r="G522" s="87">
        <f t="array" ref="G522">IFERROR(INDEX(DATA!$V$133:$V$368,MATCH(1,(DATA!$D$133:$D$368=B522)*(DATA!$E$133:$E$368=D522),0)),"n/a")</f>
        <v>3.63281684682237</v>
      </c>
      <c r="H522" s="77">
        <f t="array" ref="H522">IFERROR(INDEX(DATA!$W$133:$W$368,MATCH(1,(DATA!$D$133:$D$368=B522)*(DATA!$E$133:$E$368=D522),0)),"n/a")</f>
        <v>1.43351015185492E-2</v>
      </c>
      <c r="I522" s="87">
        <f t="array" ref="I522">IFERROR(INDEX(DATA!$AF$133:$AF$368,MATCH(1,(DATA!$D$133:$D$368=B522)*(DATA!$E$133:$E$368=D522),0)),"n/a")</f>
        <v>3.6254466350797898</v>
      </c>
      <c r="J522" s="77">
        <f t="array" ref="J522">IFERROR(INDEX(DATA!$AG$133:$AG$368,MATCH(1,(DATA!$D$133:$D$368=B522)*(DATA!$E$133:$E$368=D522),0)),"n/a")</f>
        <v>1.2817157497367299E-2</v>
      </c>
      <c r="K522" s="87">
        <f t="array" ref="K522">IFERROR(INDEX(DATA!$AP$133:$AP$368,MATCH(1,(DATA!$D$133:$D$368=B522)*(DATA!$E$133:$E$368=D522),0)),"n/a")</f>
        <v>3.6126253290111401</v>
      </c>
      <c r="L522" s="77">
        <f t="array" ref="L522">IFERROR(INDEX(DATA!$AQ$133:$AQ$368,MATCH(1,(DATA!$D$133:$D$368=B522)*(DATA!$E$133:$E$368=D522),0)),"n/a")</f>
        <v>-1.2727882654748001E-3</v>
      </c>
      <c r="R522" s="66"/>
      <c r="S522" s="66"/>
      <c r="T522" s="66"/>
      <c r="U522" s="66"/>
      <c r="V522" s="66"/>
      <c r="W522" s="66"/>
      <c r="X522" s="66"/>
      <c r="Y522" s="66"/>
    </row>
    <row r="523" spans="1:25" x14ac:dyDescent="0.2">
      <c r="A523" s="75" t="s">
        <v>19</v>
      </c>
      <c r="B523" s="66" t="s">
        <v>12</v>
      </c>
      <c r="C523" s="66" t="s">
        <v>10</v>
      </c>
      <c r="D523" s="66" t="s">
        <v>277</v>
      </c>
      <c r="E523" s="87">
        <f t="array" ref="E523">IFERROR(INDEX(DATA!$L$133:$L$368,MATCH(1,(DATA!$D$133:$D$368=B523)*(DATA!$E$133:$E$368=D523),0)),"n/a")</f>
        <v>3.0962862612016799</v>
      </c>
      <c r="F523" s="77">
        <f t="array" ref="F523">IFERROR(INDEX(DATA!$M$133:$M$368,MATCH(1,(DATA!$D$133:$D$368=B523)*(DATA!$E$133:$E$368=D523),0)),"n/a")</f>
        <v>-0.115470227190835</v>
      </c>
      <c r="G523" s="87">
        <f t="array" ref="G523">IFERROR(INDEX(DATA!$V$133:$V$368,MATCH(1,(DATA!$D$133:$D$368=B523)*(DATA!$E$133:$E$368=D523),0)),"n/a")</f>
        <v>3.12138554353779</v>
      </c>
      <c r="H523" s="77">
        <f t="array" ref="H523">IFERROR(INDEX(DATA!$W$133:$W$368,MATCH(1,(DATA!$D$133:$D$368=B523)*(DATA!$E$133:$E$368=D523),0)),"n/a")</f>
        <v>-8.5667902316414704E-2</v>
      </c>
      <c r="I523" s="87">
        <f t="array" ref="I523">IFERROR(INDEX(DATA!$AF$133:$AF$368,MATCH(1,(DATA!$D$133:$D$368=B523)*(DATA!$E$133:$E$368=D523),0)),"n/a")</f>
        <v>3.1979036220292398</v>
      </c>
      <c r="J523" s="77">
        <f t="array" ref="J523">IFERROR(INDEX(DATA!$AG$133:$AG$368,MATCH(1,(DATA!$D$133:$D$368=B523)*(DATA!$E$133:$E$368=D523),0)),"n/a")</f>
        <v>-7.4082511951441304E-2</v>
      </c>
      <c r="K523" s="87">
        <f t="array" ref="K523">IFERROR(INDEX(DATA!$AP$133:$AP$368,MATCH(1,(DATA!$D$133:$D$368=B523)*(DATA!$E$133:$E$368=D523),0)),"n/a")</f>
        <v>3.3207954807315301</v>
      </c>
      <c r="L523" s="77">
        <f t="array" ref="L523">IFERROR(INDEX(DATA!$AQ$133:$AQ$368,MATCH(1,(DATA!$D$133:$D$368=B523)*(DATA!$E$133:$E$368=D523),0)),"n/a")</f>
        <v>-4.3169851889235202E-2</v>
      </c>
      <c r="R523" s="66"/>
      <c r="S523" s="66"/>
      <c r="T523" s="66"/>
      <c r="U523" s="66"/>
      <c r="V523" s="66"/>
      <c r="W523" s="66"/>
      <c r="X523" s="66"/>
      <c r="Y523" s="66"/>
    </row>
    <row r="524" spans="1:25" x14ac:dyDescent="0.2">
      <c r="A524" s="75" t="s">
        <v>19</v>
      </c>
      <c r="B524" s="66" t="s">
        <v>12</v>
      </c>
      <c r="C524" s="66" t="s">
        <v>10</v>
      </c>
      <c r="D524" s="66" t="s">
        <v>278</v>
      </c>
      <c r="E524" s="87">
        <f t="array" ref="E524">IFERROR(INDEX(DATA!$L$133:$L$368,MATCH(1,(DATA!$D$133:$D$368=B524)*(DATA!$E$133:$E$368=D524),0)),"n/a")</f>
        <v>3.4523176537172899</v>
      </c>
      <c r="F524" s="77">
        <f t="array" ref="F524">IFERROR(INDEX(DATA!$M$133:$M$368,MATCH(1,(DATA!$D$133:$D$368=B524)*(DATA!$E$133:$E$368=D524),0)),"n/a")</f>
        <v>-1.49769181476624E-2</v>
      </c>
      <c r="G524" s="87">
        <f t="array" ref="G524">IFERROR(INDEX(DATA!$V$133:$V$368,MATCH(1,(DATA!$D$133:$D$368=B524)*(DATA!$E$133:$E$368=D524),0)),"n/a")</f>
        <v>3.4758163444759198</v>
      </c>
      <c r="H524" s="77">
        <f t="array" ref="H524">IFERROR(INDEX(DATA!$W$133:$W$368,MATCH(1,(DATA!$D$133:$D$368=B524)*(DATA!$E$133:$E$368=D524),0)),"n/a")</f>
        <v>4.3484401823026299E-3</v>
      </c>
      <c r="I524" s="87">
        <f t="array" ref="I524">IFERROR(INDEX(DATA!$AF$133:$AF$368,MATCH(1,(DATA!$D$133:$D$368=B524)*(DATA!$E$133:$E$368=D524),0)),"n/a")</f>
        <v>3.4530727533235699</v>
      </c>
      <c r="J524" s="77">
        <f t="array" ref="J524">IFERROR(INDEX(DATA!$AG$133:$AG$368,MATCH(1,(DATA!$D$133:$D$368=B524)*(DATA!$E$133:$E$368=D524),0)),"n/a")</f>
        <v>-2.7115551945657299E-3</v>
      </c>
      <c r="K524" s="87">
        <f t="array" ref="K524">IFERROR(INDEX(DATA!$AP$133:$AP$368,MATCH(1,(DATA!$D$133:$D$368=B524)*(DATA!$E$133:$E$368=D524),0)),"n/a")</f>
        <v>3.4730211824235502</v>
      </c>
      <c r="L524" s="77">
        <f t="array" ref="L524">IFERROR(INDEX(DATA!$AQ$133:$AQ$368,MATCH(1,(DATA!$D$133:$D$368=B524)*(DATA!$E$133:$E$368=D524),0)),"n/a")</f>
        <v>-1.91690871754087E-3</v>
      </c>
      <c r="R524" s="66"/>
      <c r="S524" s="66"/>
      <c r="T524" s="66"/>
      <c r="U524" s="66"/>
      <c r="V524" s="66"/>
      <c r="W524" s="66"/>
      <c r="X524" s="66"/>
      <c r="Y524" s="66"/>
    </row>
    <row r="525" spans="1:25" x14ac:dyDescent="0.2">
      <c r="A525" s="75" t="s">
        <v>19</v>
      </c>
      <c r="B525" s="66" t="s">
        <v>12</v>
      </c>
      <c r="C525" s="66" t="s">
        <v>10</v>
      </c>
      <c r="D525" s="66" t="s">
        <v>279</v>
      </c>
      <c r="E525" s="87">
        <f t="array" ref="E525">IFERROR(INDEX(DATA!$L$133:$L$368,MATCH(1,(DATA!$D$133:$D$368=B525)*(DATA!$E$133:$E$368=D525),0)),"n/a")</f>
        <v>3.2520756416610301</v>
      </c>
      <c r="F525" s="77">
        <f t="array" ref="F525">IFERROR(INDEX(DATA!$M$133:$M$368,MATCH(1,(DATA!$D$133:$D$368=B525)*(DATA!$E$133:$E$368=D525),0)),"n/a")</f>
        <v>-6.8338047821933007E-2</v>
      </c>
      <c r="G525" s="87">
        <f t="array" ref="G525">IFERROR(INDEX(DATA!$V$133:$V$368,MATCH(1,(DATA!$D$133:$D$368=B525)*(DATA!$E$133:$E$368=D525),0)),"n/a")</f>
        <v>3.3886517965373399</v>
      </c>
      <c r="H525" s="77">
        <f t="array" ref="H525">IFERROR(INDEX(DATA!$W$133:$W$368,MATCH(1,(DATA!$D$133:$D$368=B525)*(DATA!$E$133:$E$368=D525),0)),"n/a")</f>
        <v>1.9191558390954998E-2</v>
      </c>
      <c r="I525" s="87">
        <f t="array" ref="I525">IFERROR(INDEX(DATA!$AF$133:$AF$368,MATCH(1,(DATA!$D$133:$D$368=B525)*(DATA!$E$133:$E$368=D525),0)),"n/a")</f>
        <v>3.4520800329686501</v>
      </c>
      <c r="J525" s="77">
        <f t="array" ref="J525">IFERROR(INDEX(DATA!$AG$133:$AG$368,MATCH(1,(DATA!$D$133:$D$368=B525)*(DATA!$E$133:$E$368=D525),0)),"n/a")</f>
        <v>-9.2655424105544792E-3</v>
      </c>
      <c r="K525" s="87">
        <f t="array" ref="K525">IFERROR(INDEX(DATA!$AP$133:$AP$368,MATCH(1,(DATA!$D$133:$D$368=B525)*(DATA!$E$133:$E$368=D525),0)),"n/a")</f>
        <v>3.5280847393558701</v>
      </c>
      <c r="L525" s="77">
        <f t="array" ref="L525">IFERROR(INDEX(DATA!$AQ$133:$AQ$368,MATCH(1,(DATA!$D$133:$D$368=B525)*(DATA!$E$133:$E$368=D525),0)),"n/a")</f>
        <v>4.7125454306484399E-3</v>
      </c>
      <c r="R525" s="66"/>
      <c r="S525" s="66"/>
      <c r="T525" s="66"/>
      <c r="U525" s="66"/>
      <c r="V525" s="66"/>
      <c r="W525" s="66"/>
      <c r="X525" s="66"/>
      <c r="Y525" s="66"/>
    </row>
    <row r="526" spans="1:25" x14ac:dyDescent="0.2">
      <c r="A526" s="75" t="s">
        <v>19</v>
      </c>
      <c r="B526" s="66" t="s">
        <v>12</v>
      </c>
      <c r="C526" s="66" t="s">
        <v>10</v>
      </c>
      <c r="D526" s="66" t="s">
        <v>280</v>
      </c>
      <c r="E526" s="87">
        <f t="array" ref="E526">IFERROR(INDEX(DATA!$L$133:$L$368,MATCH(1,(DATA!$D$133:$D$368=B526)*(DATA!$E$133:$E$368=D526),0)),"n/a")</f>
        <v>4.12581159684028</v>
      </c>
      <c r="F526" s="77">
        <f t="array" ref="F526">IFERROR(INDEX(DATA!$M$133:$M$368,MATCH(1,(DATA!$D$133:$D$368=B526)*(DATA!$E$133:$E$368=D526),0)),"n/a")</f>
        <v>-3.71158950123417E-2</v>
      </c>
      <c r="G526" s="87">
        <f t="array" ref="G526">IFERROR(INDEX(DATA!$V$133:$V$368,MATCH(1,(DATA!$D$133:$D$368=B526)*(DATA!$E$133:$E$368=D526),0)),"n/a")</f>
        <v>3.9287387162831502</v>
      </c>
      <c r="H526" s="77">
        <f t="array" ref="H526">IFERROR(INDEX(DATA!$W$133:$W$368,MATCH(1,(DATA!$D$133:$D$368=B526)*(DATA!$E$133:$E$368=D526),0)),"n/a")</f>
        <v>-5.8043623417088602E-2</v>
      </c>
      <c r="I526" s="87">
        <f t="array" ref="I526">IFERROR(INDEX(DATA!$AF$133:$AF$368,MATCH(1,(DATA!$D$133:$D$368=B526)*(DATA!$E$133:$E$368=D526),0)),"n/a")</f>
        <v>3.7968878090390499</v>
      </c>
      <c r="J526" s="77">
        <f t="array" ref="J526">IFERROR(INDEX(DATA!$AG$133:$AG$368,MATCH(1,(DATA!$D$133:$D$368=B526)*(DATA!$E$133:$E$368=D526),0)),"n/a")</f>
        <v>-5.0333032957661498E-2</v>
      </c>
      <c r="K526" s="87">
        <f t="array" ref="K526">IFERROR(INDEX(DATA!$AP$133:$AP$368,MATCH(1,(DATA!$D$133:$D$368=B526)*(DATA!$E$133:$E$368=D526),0)),"n/a")</f>
        <v>3.9061675228737598</v>
      </c>
      <c r="L526" s="77">
        <f t="array" ref="L526">IFERROR(INDEX(DATA!$AQ$133:$AQ$368,MATCH(1,(DATA!$D$133:$D$368=B526)*(DATA!$E$133:$E$368=D526),0)),"n/a")</f>
        <v>2.2174628595810701E-2</v>
      </c>
      <c r="R526" s="66"/>
      <c r="S526" s="66"/>
      <c r="T526" s="66"/>
      <c r="U526" s="66"/>
      <c r="V526" s="66"/>
      <c r="W526" s="66"/>
      <c r="X526" s="66"/>
      <c r="Y526" s="66"/>
    </row>
    <row r="527" spans="1:25" x14ac:dyDescent="0.2">
      <c r="A527" s="75" t="s">
        <v>19</v>
      </c>
      <c r="B527" s="66" t="s">
        <v>12</v>
      </c>
      <c r="C527" s="66" t="s">
        <v>10</v>
      </c>
      <c r="D527" s="66" t="s">
        <v>281</v>
      </c>
      <c r="E527" s="87">
        <f t="array" ref="E527">IFERROR(INDEX(DATA!$L$133:$L$368,MATCH(1,(DATA!$D$133:$D$368=B527)*(DATA!$E$133:$E$368=D527),0)),"n/a")</f>
        <v>3.7859592678212302</v>
      </c>
      <c r="F527" s="77">
        <f t="array" ref="F527">IFERROR(INDEX(DATA!$M$133:$M$368,MATCH(1,(DATA!$D$133:$D$368=B527)*(DATA!$E$133:$E$368=D527),0)),"n/a")</f>
        <v>-1.35886912361897E-2</v>
      </c>
      <c r="G527" s="87">
        <f t="array" ref="G527">IFERROR(INDEX(DATA!$V$133:$V$368,MATCH(1,(DATA!$D$133:$D$368=B527)*(DATA!$E$133:$E$368=D527),0)),"n/a")</f>
        <v>3.6981561880950098</v>
      </c>
      <c r="H527" s="77">
        <f t="array" ref="H527">IFERROR(INDEX(DATA!$W$133:$W$368,MATCH(1,(DATA!$D$133:$D$368=B527)*(DATA!$E$133:$E$368=D527),0)),"n/a")</f>
        <v>-2.06077306904205E-2</v>
      </c>
      <c r="I527" s="87">
        <f t="array" ref="I527">IFERROR(INDEX(DATA!$AF$133:$AF$368,MATCH(1,(DATA!$D$133:$D$368=B527)*(DATA!$E$133:$E$368=D527),0)),"n/a")</f>
        <v>3.6868237597042701</v>
      </c>
      <c r="J527" s="77">
        <f t="array" ref="J527">IFERROR(INDEX(DATA!$AG$133:$AG$368,MATCH(1,(DATA!$D$133:$D$368=B527)*(DATA!$E$133:$E$368=D527),0)),"n/a")</f>
        <v>-1.7160399726012399E-2</v>
      </c>
      <c r="K527" s="87">
        <f t="array" ref="K527">IFERROR(INDEX(DATA!$AP$133:$AP$368,MATCH(1,(DATA!$D$133:$D$368=B527)*(DATA!$E$133:$E$368=D527),0)),"n/a")</f>
        <v>3.6979348511395602</v>
      </c>
      <c r="L527" s="77">
        <f t="array" ref="L527">IFERROR(INDEX(DATA!$AQ$133:$AQ$368,MATCH(1,(DATA!$D$133:$D$368=B527)*(DATA!$E$133:$E$368=D527),0)),"n/a")</f>
        <v>2.4780480559924698E-3</v>
      </c>
      <c r="R527" s="66"/>
      <c r="S527" s="66"/>
      <c r="T527" s="66"/>
      <c r="U527" s="66"/>
      <c r="V527" s="66"/>
      <c r="W527" s="66"/>
      <c r="X527" s="66"/>
      <c r="Y527" s="66"/>
    </row>
    <row r="528" spans="1:25" x14ac:dyDescent="0.2">
      <c r="A528" s="75" t="s">
        <v>19</v>
      </c>
      <c r="B528" s="66" t="s">
        <v>12</v>
      </c>
      <c r="C528" s="66" t="s">
        <v>10</v>
      </c>
      <c r="D528" s="66" t="s">
        <v>282</v>
      </c>
      <c r="E528" s="87">
        <f t="array" ref="E528">IFERROR(INDEX(DATA!$L$133:$L$368,MATCH(1,(DATA!$D$133:$D$368=B528)*(DATA!$E$133:$E$368=D528),0)),"n/a")</f>
        <v>3.8936044081974899</v>
      </c>
      <c r="F528" s="77">
        <f t="array" ref="F528">IFERROR(INDEX(DATA!$M$133:$M$368,MATCH(1,(DATA!$D$133:$D$368=B528)*(DATA!$E$133:$E$368=D528),0)),"n/a")</f>
        <v>5.3405169377724403E-2</v>
      </c>
      <c r="G528" s="87">
        <f t="array" ref="G528">IFERROR(INDEX(DATA!$V$133:$V$368,MATCH(1,(DATA!$D$133:$D$368=B528)*(DATA!$E$133:$E$368=D528),0)),"n/a")</f>
        <v>3.86946541951689</v>
      </c>
      <c r="H528" s="77">
        <f t="array" ref="H528">IFERROR(INDEX(DATA!$W$133:$W$368,MATCH(1,(DATA!$D$133:$D$368=B528)*(DATA!$E$133:$E$368=D528),0)),"n/a")</f>
        <v>4.1065920716794498E-2</v>
      </c>
      <c r="I528" s="87">
        <f t="array" ref="I528">IFERROR(INDEX(DATA!$AF$133:$AF$368,MATCH(1,(DATA!$D$133:$D$368=B528)*(DATA!$E$133:$E$368=D528),0)),"n/a")</f>
        <v>3.9083240979506901</v>
      </c>
      <c r="J528" s="77">
        <f t="array" ref="J528">IFERROR(INDEX(DATA!$AG$133:$AG$368,MATCH(1,(DATA!$D$133:$D$368=B528)*(DATA!$E$133:$E$368=D528),0)),"n/a")</f>
        <v>4.1137803129909799E-2</v>
      </c>
      <c r="K528" s="87">
        <f t="array" ref="K528">IFERROR(INDEX(DATA!$AP$133:$AP$368,MATCH(1,(DATA!$D$133:$D$368=B528)*(DATA!$E$133:$E$368=D528),0)),"n/a")</f>
        <v>3.8149017990245802</v>
      </c>
      <c r="L528" s="77">
        <f t="array" ref="L528">IFERROR(INDEX(DATA!$AQ$133:$AQ$368,MATCH(1,(DATA!$D$133:$D$368=B528)*(DATA!$E$133:$E$368=D528),0)),"n/a")</f>
        <v>2.6886182147813801E-2</v>
      </c>
      <c r="R528" s="66"/>
      <c r="S528" s="66"/>
      <c r="T528" s="66"/>
      <c r="U528" s="66"/>
      <c r="V528" s="66"/>
      <c r="W528" s="66"/>
      <c r="X528" s="66"/>
      <c r="Y528" s="66"/>
    </row>
    <row r="529" spans="1:25" x14ac:dyDescent="0.2">
      <c r="A529" s="75" t="s">
        <v>19</v>
      </c>
      <c r="B529" s="66" t="s">
        <v>12</v>
      </c>
      <c r="C529" s="66" t="s">
        <v>10</v>
      </c>
      <c r="D529" s="66" t="s">
        <v>283</v>
      </c>
      <c r="E529" s="87">
        <f t="array" ref="E529">IFERROR(INDEX(DATA!$L$133:$L$368,MATCH(1,(DATA!$D$133:$D$368=B529)*(DATA!$E$133:$E$368=D529),0)),"n/a")</f>
        <v>3.6998516919620399</v>
      </c>
      <c r="F529" s="77">
        <f t="array" ref="F529">IFERROR(INDEX(DATA!$M$133:$M$368,MATCH(1,(DATA!$D$133:$D$368=B529)*(DATA!$E$133:$E$368=D529),0)),"n/a")</f>
        <v>2.3745751938030999E-2</v>
      </c>
      <c r="G529" s="87">
        <f t="array" ref="G529">IFERROR(INDEX(DATA!$V$133:$V$368,MATCH(1,(DATA!$D$133:$D$368=B529)*(DATA!$E$133:$E$368=D529),0)),"n/a")</f>
        <v>3.7477257511427902</v>
      </c>
      <c r="H529" s="77">
        <f t="array" ref="H529">IFERROR(INDEX(DATA!$W$133:$W$368,MATCH(1,(DATA!$D$133:$D$368=B529)*(DATA!$E$133:$E$368=D529),0)),"n/a")</f>
        <v>2.0398590041157402E-2</v>
      </c>
      <c r="I529" s="87">
        <f t="array" ref="I529">IFERROR(INDEX(DATA!$AF$133:$AF$368,MATCH(1,(DATA!$D$133:$D$368=B529)*(DATA!$E$133:$E$368=D529),0)),"n/a")</f>
        <v>3.7646336361166401</v>
      </c>
      <c r="J529" s="77">
        <f t="array" ref="J529">IFERROR(INDEX(DATA!$AG$133:$AG$368,MATCH(1,(DATA!$D$133:$D$368=B529)*(DATA!$E$133:$E$368=D529),0)),"n/a")</f>
        <v>1.2054930028983101E-2</v>
      </c>
      <c r="K529" s="87">
        <f t="array" ref="K529">IFERROR(INDEX(DATA!$AP$133:$AP$368,MATCH(1,(DATA!$D$133:$D$368=B529)*(DATA!$E$133:$E$368=D529),0)),"n/a")</f>
        <v>3.7105910825096902</v>
      </c>
      <c r="L529" s="77">
        <f t="array" ref="L529">IFERROR(INDEX(DATA!$AQ$133:$AQ$368,MATCH(1,(DATA!$D$133:$D$368=B529)*(DATA!$E$133:$E$368=D529),0)),"n/a")</f>
        <v>-1.3217150190244E-2</v>
      </c>
      <c r="R529" s="66"/>
      <c r="S529" s="66"/>
      <c r="T529" s="66"/>
      <c r="U529" s="66"/>
      <c r="V529" s="66"/>
      <c r="W529" s="66"/>
      <c r="X529" s="66"/>
      <c r="Y529" s="66"/>
    </row>
    <row r="530" spans="1:25" x14ac:dyDescent="0.2">
      <c r="A530" s="75" t="s">
        <v>19</v>
      </c>
      <c r="B530" s="66" t="s">
        <v>12</v>
      </c>
      <c r="C530" s="66" t="s">
        <v>10</v>
      </c>
      <c r="D530" s="66" t="s">
        <v>284</v>
      </c>
      <c r="E530" s="87">
        <f t="array" ref="E530">IFERROR(INDEX(DATA!$L$133:$L$368,MATCH(1,(DATA!$D$133:$D$368=B530)*(DATA!$E$133:$E$368=D530),0)),"n/a")</f>
        <v>3.6561120037260899</v>
      </c>
      <c r="F530" s="77">
        <f t="array" ref="F530">IFERROR(INDEX(DATA!$M$133:$M$368,MATCH(1,(DATA!$D$133:$D$368=B530)*(DATA!$E$133:$E$368=D530),0)),"n/a")</f>
        <v>-2.1088365814623498E-2</v>
      </c>
      <c r="G530" s="87">
        <f t="array" ref="G530">IFERROR(INDEX(DATA!$V$133:$V$368,MATCH(1,(DATA!$D$133:$D$368=B530)*(DATA!$E$133:$E$368=D530),0)),"n/a")</f>
        <v>3.60125207310407</v>
      </c>
      <c r="H530" s="77">
        <f t="array" ref="H530">IFERROR(INDEX(DATA!$W$133:$W$368,MATCH(1,(DATA!$D$133:$D$368=B530)*(DATA!$E$133:$E$368=D530),0)),"n/a")</f>
        <v>-2.4184160049764401E-2</v>
      </c>
      <c r="I530" s="87">
        <f t="array" ref="I530">IFERROR(INDEX(DATA!$AF$133:$AF$368,MATCH(1,(DATA!$D$133:$D$368=B530)*(DATA!$E$133:$E$368=D530),0)),"n/a")</f>
        <v>3.66814838200946</v>
      </c>
      <c r="J530" s="77">
        <f t="array" ref="J530">IFERROR(INDEX(DATA!$AG$133:$AG$368,MATCH(1,(DATA!$D$133:$D$368=B530)*(DATA!$E$133:$E$368=D530),0)),"n/a")</f>
        <v>7.9307884742891802E-3</v>
      </c>
      <c r="K530" s="87">
        <f t="array" ref="K530">IFERROR(INDEX(DATA!$AP$133:$AP$368,MATCH(1,(DATA!$D$133:$D$368=B530)*(DATA!$E$133:$E$368=D530),0)),"n/a")</f>
        <v>3.6721665035970301</v>
      </c>
      <c r="L530" s="77">
        <f t="array" ref="L530">IFERROR(INDEX(DATA!$AQ$133:$AQ$368,MATCH(1,(DATA!$D$133:$D$368=B530)*(DATA!$E$133:$E$368=D530),0)),"n/a")</f>
        <v>7.9125037872285701E-3</v>
      </c>
      <c r="R530" s="66"/>
      <c r="S530" s="66"/>
      <c r="T530" s="66"/>
      <c r="U530" s="66"/>
      <c r="V530" s="66"/>
      <c r="W530" s="66"/>
      <c r="X530" s="66"/>
      <c r="Y530" s="66"/>
    </row>
    <row r="531" spans="1:25" x14ac:dyDescent="0.2">
      <c r="A531" s="75" t="s">
        <v>19</v>
      </c>
      <c r="B531" s="66" t="s">
        <v>12</v>
      </c>
      <c r="C531" s="66" t="s">
        <v>10</v>
      </c>
      <c r="D531" s="66" t="s">
        <v>285</v>
      </c>
      <c r="E531" s="87">
        <f t="array" ref="E531">IFERROR(INDEX(DATA!$L$133:$L$368,MATCH(1,(DATA!$D$133:$D$368=B531)*(DATA!$E$133:$E$368=D531),0)),"n/a")</f>
        <v>3.4336769110588601</v>
      </c>
      <c r="F531" s="77">
        <f t="array" ref="F531">IFERROR(INDEX(DATA!$M$133:$M$368,MATCH(1,(DATA!$D$133:$D$368=B531)*(DATA!$E$133:$E$368=D531),0)),"n/a")</f>
        <v>-3.4902286639202702E-2</v>
      </c>
      <c r="G531" s="87">
        <f t="array" ref="G531">IFERROR(INDEX(DATA!$V$133:$V$368,MATCH(1,(DATA!$D$133:$D$368=B531)*(DATA!$E$133:$E$368=D531),0)),"n/a")</f>
        <v>3.3176497040249799</v>
      </c>
      <c r="H531" s="77">
        <f t="array" ref="H531">IFERROR(INDEX(DATA!$W$133:$W$368,MATCH(1,(DATA!$D$133:$D$368=B531)*(DATA!$E$133:$E$368=D531),0)),"n/a")</f>
        <v>-6.4847112104158703E-3</v>
      </c>
      <c r="I531" s="87">
        <f t="array" ref="I531">IFERROR(INDEX(DATA!$AF$133:$AF$368,MATCH(1,(DATA!$D$133:$D$368=B531)*(DATA!$E$133:$E$368=D531),0)),"n/a")</f>
        <v>3.4377807462407199</v>
      </c>
      <c r="J531" s="77">
        <f t="array" ref="J531">IFERROR(INDEX(DATA!$AG$133:$AG$368,MATCH(1,(DATA!$D$133:$D$368=B531)*(DATA!$E$133:$E$368=D531),0)),"n/a")</f>
        <v>2.7753629103541299E-2</v>
      </c>
      <c r="K531" s="87">
        <f t="array" ref="K531">IFERROR(INDEX(DATA!$AP$133:$AP$368,MATCH(1,(DATA!$D$133:$D$368=B531)*(DATA!$E$133:$E$368=D531),0)),"n/a")</f>
        <v>3.45298013930744</v>
      </c>
      <c r="L531" s="77">
        <f t="array" ref="L531">IFERROR(INDEX(DATA!$AQ$133:$AQ$368,MATCH(1,(DATA!$D$133:$D$368=B531)*(DATA!$E$133:$E$368=D531),0)),"n/a")</f>
        <v>8.5131820657758407E-3</v>
      </c>
      <c r="R531" s="66"/>
      <c r="S531" s="66"/>
      <c r="T531" s="66"/>
      <c r="U531" s="66"/>
      <c r="V531" s="66"/>
      <c r="W531" s="66"/>
      <c r="X531" s="66"/>
      <c r="Y531" s="66"/>
    </row>
    <row r="532" spans="1:25" x14ac:dyDescent="0.2">
      <c r="A532" s="75" t="s">
        <v>19</v>
      </c>
      <c r="B532" s="66" t="s">
        <v>12</v>
      </c>
      <c r="C532" s="66" t="s">
        <v>10</v>
      </c>
      <c r="D532" s="66" t="s">
        <v>286</v>
      </c>
      <c r="E532" s="87">
        <f t="array" ref="E532">IFERROR(INDEX(DATA!$L$133:$L$368,MATCH(1,(DATA!$D$133:$D$368=B532)*(DATA!$E$133:$E$368=D532),0)),"n/a")</f>
        <v>3.74255024012853</v>
      </c>
      <c r="F532" s="77">
        <f t="array" ref="F532">IFERROR(INDEX(DATA!$M$133:$M$368,MATCH(1,(DATA!$D$133:$D$368=B532)*(DATA!$E$133:$E$368=D532),0)),"n/a")</f>
        <v>2.3289186825571299E-2</v>
      </c>
      <c r="G532" s="87">
        <f t="array" ref="G532">IFERROR(INDEX(DATA!$V$133:$V$368,MATCH(1,(DATA!$D$133:$D$368=B532)*(DATA!$E$133:$E$368=D532),0)),"n/a")</f>
        <v>3.5402040912869102</v>
      </c>
      <c r="H532" s="77">
        <f t="array" ref="H532">IFERROR(INDEX(DATA!$W$133:$W$368,MATCH(1,(DATA!$D$133:$D$368=B532)*(DATA!$E$133:$E$368=D532),0)),"n/a")</f>
        <v>-3.8825824027010399E-3</v>
      </c>
      <c r="I532" s="87">
        <f t="array" ref="I532">IFERROR(INDEX(DATA!$AF$133:$AF$368,MATCH(1,(DATA!$D$133:$D$368=B532)*(DATA!$E$133:$E$368=D532),0)),"n/a")</f>
        <v>3.5036777784580901</v>
      </c>
      <c r="J532" s="77">
        <f t="array" ref="J532">IFERROR(INDEX(DATA!$AG$133:$AG$368,MATCH(1,(DATA!$D$133:$D$368=B532)*(DATA!$E$133:$E$368=D532),0)),"n/a")</f>
        <v>-1.4755748423199501E-2</v>
      </c>
      <c r="K532" s="87">
        <f t="array" ref="K532">IFERROR(INDEX(DATA!$AP$133:$AP$368,MATCH(1,(DATA!$D$133:$D$368=B532)*(DATA!$E$133:$E$368=D532),0)),"n/a")</f>
        <v>3.52727374591375</v>
      </c>
      <c r="L532" s="77">
        <f t="array" ref="L532">IFERROR(INDEX(DATA!$AQ$133:$AQ$368,MATCH(1,(DATA!$D$133:$D$368=B532)*(DATA!$E$133:$E$368=D532),0)),"n/a")</f>
        <v>-1.7559066171583201E-2</v>
      </c>
      <c r="R532" s="66"/>
      <c r="S532" s="66"/>
      <c r="T532" s="66"/>
      <c r="U532" s="66"/>
      <c r="V532" s="66"/>
      <c r="W532" s="66"/>
      <c r="X532" s="66"/>
      <c r="Y532" s="66"/>
    </row>
    <row r="533" spans="1:25" x14ac:dyDescent="0.2">
      <c r="A533" s="75" t="s">
        <v>19</v>
      </c>
      <c r="B533" s="66" t="s">
        <v>12</v>
      </c>
      <c r="C533" s="66" t="s">
        <v>10</v>
      </c>
      <c r="D533" s="66" t="s">
        <v>287</v>
      </c>
      <c r="E533" s="87">
        <f t="array" ref="E533">IFERROR(INDEX(DATA!$L$133:$L$368,MATCH(1,(DATA!$D$133:$D$368=B533)*(DATA!$E$133:$E$368=D533),0)),"n/a")</f>
        <v>3.7646194919932401</v>
      </c>
      <c r="F533" s="77">
        <f t="array" ref="F533">IFERROR(INDEX(DATA!$M$133:$M$368,MATCH(1,(DATA!$D$133:$D$368=B533)*(DATA!$E$133:$E$368=D533),0)),"n/a")</f>
        <v>9.5005952879363503E-2</v>
      </c>
      <c r="G533" s="87">
        <f t="array" ref="G533">IFERROR(INDEX(DATA!$V$133:$V$368,MATCH(1,(DATA!$D$133:$D$368=B533)*(DATA!$E$133:$E$368=D533),0)),"n/a")</f>
        <v>3.5646081178469502</v>
      </c>
      <c r="H533" s="77">
        <f t="array" ref="H533">IFERROR(INDEX(DATA!$W$133:$W$368,MATCH(1,(DATA!$D$133:$D$368=B533)*(DATA!$E$133:$E$368=D533),0)),"n/a")</f>
        <v>4.0505935148897498E-2</v>
      </c>
      <c r="I533" s="87">
        <f t="array" ref="I533">IFERROR(INDEX(DATA!$AF$133:$AF$368,MATCH(1,(DATA!$D$133:$D$368=B533)*(DATA!$E$133:$E$368=D533),0)),"n/a")</f>
        <v>3.4565156061796301</v>
      </c>
      <c r="J533" s="77">
        <f t="array" ref="J533">IFERROR(INDEX(DATA!$AG$133:$AG$368,MATCH(1,(DATA!$D$133:$D$368=B533)*(DATA!$E$133:$E$368=D533),0)),"n/a")</f>
        <v>-1.4119783434132799E-2</v>
      </c>
      <c r="K533" s="87">
        <f t="array" ref="K533">IFERROR(INDEX(DATA!$AP$133:$AP$368,MATCH(1,(DATA!$D$133:$D$368=B533)*(DATA!$E$133:$E$368=D533),0)),"n/a")</f>
        <v>3.4924677921610101</v>
      </c>
      <c r="L533" s="77">
        <f t="array" ref="L533">IFERROR(INDEX(DATA!$AQ$133:$AQ$368,MATCH(1,(DATA!$D$133:$D$368=B533)*(DATA!$E$133:$E$368=D533),0)),"n/a")</f>
        <v>-1.79615258257745E-2</v>
      </c>
      <c r="R533" s="66"/>
      <c r="S533" s="66"/>
      <c r="T533" s="66"/>
      <c r="U533" s="66"/>
      <c r="V533" s="66"/>
      <c r="W533" s="66"/>
      <c r="X533" s="66"/>
      <c r="Y533" s="66"/>
    </row>
    <row r="534" spans="1:25" x14ac:dyDescent="0.2">
      <c r="A534" s="75" t="s">
        <v>19</v>
      </c>
      <c r="B534" s="66" t="s">
        <v>12</v>
      </c>
      <c r="C534" s="66" t="s">
        <v>10</v>
      </c>
      <c r="D534" s="66" t="s">
        <v>288</v>
      </c>
      <c r="E534" s="87">
        <f t="array" ref="E534">IFERROR(INDEX(DATA!$L$133:$L$368,MATCH(1,(DATA!$D$133:$D$368=B534)*(DATA!$E$133:$E$368=D534),0)),"n/a")</f>
        <v>3.8330383318026402</v>
      </c>
      <c r="F534" s="77">
        <f t="array" ref="F534">IFERROR(INDEX(DATA!$M$133:$M$368,MATCH(1,(DATA!$D$133:$D$368=B534)*(DATA!$E$133:$E$368=D534),0)),"n/a")</f>
        <v>9.5979756376903494E-2</v>
      </c>
      <c r="G534" s="87">
        <f t="array" ref="G534">IFERROR(INDEX(DATA!$V$133:$V$368,MATCH(1,(DATA!$D$133:$D$368=B534)*(DATA!$E$133:$E$368=D534),0)),"n/a")</f>
        <v>3.82958071017039</v>
      </c>
      <c r="H534" s="77">
        <f t="array" ref="H534">IFERROR(INDEX(DATA!$W$133:$W$368,MATCH(1,(DATA!$D$133:$D$368=B534)*(DATA!$E$133:$E$368=D534),0)),"n/a")</f>
        <v>8.0040519907136398E-2</v>
      </c>
      <c r="I534" s="87">
        <f t="array" ref="I534">IFERROR(INDEX(DATA!$AF$133:$AF$368,MATCH(1,(DATA!$D$133:$D$368=B534)*(DATA!$E$133:$E$368=D534),0)),"n/a")</f>
        <v>3.8574890262238801</v>
      </c>
      <c r="J534" s="77">
        <f t="array" ref="J534">IFERROR(INDEX(DATA!$AG$133:$AG$368,MATCH(1,(DATA!$D$133:$D$368=B534)*(DATA!$E$133:$E$368=D534),0)),"n/a")</f>
        <v>7.76579707782519E-2</v>
      </c>
      <c r="K534" s="87">
        <f t="array" ref="K534">IFERROR(INDEX(DATA!$AP$133:$AP$368,MATCH(1,(DATA!$D$133:$D$368=B534)*(DATA!$E$133:$E$368=D534),0)),"n/a")</f>
        <v>3.7258873018288599</v>
      </c>
      <c r="L534" s="77">
        <f t="array" ref="L534">IFERROR(INDEX(DATA!$AQ$133:$AQ$368,MATCH(1,(DATA!$D$133:$D$368=B534)*(DATA!$E$133:$E$368=D534),0)),"n/a")</f>
        <v>4.6654075129357202E-2</v>
      </c>
      <c r="R534" s="66"/>
      <c r="S534" s="66"/>
      <c r="T534" s="66"/>
      <c r="U534" s="66"/>
      <c r="V534" s="66"/>
      <c r="W534" s="66"/>
      <c r="X534" s="66"/>
      <c r="Y534" s="66"/>
    </row>
    <row r="535" spans="1:25" x14ac:dyDescent="0.2">
      <c r="A535" s="75" t="s">
        <v>19</v>
      </c>
      <c r="B535" s="66" t="s">
        <v>12</v>
      </c>
      <c r="C535" s="66" t="s">
        <v>10</v>
      </c>
      <c r="D535" s="66" t="s">
        <v>289</v>
      </c>
      <c r="E535" s="87">
        <f t="array" ref="E535">IFERROR(INDEX(DATA!$L$133:$L$368,MATCH(1,(DATA!$D$133:$D$368=B535)*(DATA!$E$133:$E$368=D535),0)),"n/a")</f>
        <v>3.7020987995761399</v>
      </c>
      <c r="F535" s="77">
        <f t="array" ref="F535">IFERROR(INDEX(DATA!$M$133:$M$368,MATCH(1,(DATA!$D$133:$D$368=B535)*(DATA!$E$133:$E$368=D535),0)),"n/a")</f>
        <v>-4.1100244196617597E-3</v>
      </c>
      <c r="G535" s="87">
        <f t="array" ref="G535">IFERROR(INDEX(DATA!$V$133:$V$368,MATCH(1,(DATA!$D$133:$D$368=B535)*(DATA!$E$133:$E$368=D535),0)),"n/a")</f>
        <v>3.6723139867991299</v>
      </c>
      <c r="H535" s="77">
        <f t="array" ref="H535">IFERROR(INDEX(DATA!$W$133:$W$368,MATCH(1,(DATA!$D$133:$D$368=B535)*(DATA!$E$133:$E$368=D535),0)),"n/a")</f>
        <v>-4.8904986446969998E-3</v>
      </c>
      <c r="I535" s="87">
        <f t="array" ref="I535">IFERROR(INDEX(DATA!$AF$133:$AF$368,MATCH(1,(DATA!$D$133:$D$368=B535)*(DATA!$E$133:$E$368=D535),0)),"n/a")</f>
        <v>3.6952020225073201</v>
      </c>
      <c r="J535" s="77">
        <f t="array" ref="J535">IFERROR(INDEX(DATA!$AG$133:$AG$368,MATCH(1,(DATA!$D$133:$D$368=B535)*(DATA!$E$133:$E$368=D535),0)),"n/a")</f>
        <v>2.1364259010253901E-3</v>
      </c>
      <c r="K535" s="87">
        <f t="array" ref="K535">IFERROR(INDEX(DATA!$AP$133:$AP$368,MATCH(1,(DATA!$D$133:$D$368=B535)*(DATA!$E$133:$E$368=D535),0)),"n/a")</f>
        <v>3.6884343877035399</v>
      </c>
      <c r="L535" s="77">
        <f t="array" ref="L535">IFERROR(INDEX(DATA!$AQ$133:$AQ$368,MATCH(1,(DATA!$D$133:$D$368=B535)*(DATA!$E$133:$E$368=D535),0)),"n/a")</f>
        <v>-8.3762066442697901E-4</v>
      </c>
      <c r="R535" s="66"/>
      <c r="S535" s="66"/>
      <c r="T535" s="66"/>
      <c r="U535" s="66"/>
      <c r="V535" s="66"/>
      <c r="W535" s="66"/>
      <c r="X535" s="66"/>
      <c r="Y535" s="66"/>
    </row>
    <row r="536" spans="1:25" x14ac:dyDescent="0.2">
      <c r="A536" s="75" t="s">
        <v>19</v>
      </c>
      <c r="B536" s="66" t="s">
        <v>12</v>
      </c>
      <c r="C536" s="66" t="s">
        <v>10</v>
      </c>
      <c r="D536" s="66" t="s">
        <v>290</v>
      </c>
      <c r="E536" s="87">
        <f t="array" ref="E536">IFERROR(INDEX(DATA!$L$133:$L$368,MATCH(1,(DATA!$D$133:$D$368=B536)*(DATA!$E$133:$E$368=D536),0)),"n/a")</f>
        <v>3.56602033719075</v>
      </c>
      <c r="F536" s="77">
        <f t="array" ref="F536">IFERROR(INDEX(DATA!$M$133:$M$368,MATCH(1,(DATA!$D$133:$D$368=B536)*(DATA!$E$133:$E$368=D536),0)),"n/a")</f>
        <v>8.4527999717387108E-3</v>
      </c>
      <c r="G536" s="87">
        <f t="array" ref="G536">IFERROR(INDEX(DATA!$V$133:$V$368,MATCH(1,(DATA!$D$133:$D$368=B536)*(DATA!$E$133:$E$368=D536),0)),"n/a")</f>
        <v>3.6354715525510102</v>
      </c>
      <c r="H536" s="77">
        <f t="array" ref="H536">IFERROR(INDEX(DATA!$W$133:$W$368,MATCH(1,(DATA!$D$133:$D$368=B536)*(DATA!$E$133:$E$368=D536),0)),"n/a")</f>
        <v>1.17355152045316E-2</v>
      </c>
      <c r="I536" s="87">
        <f t="array" ref="I536">IFERROR(INDEX(DATA!$AF$133:$AF$368,MATCH(1,(DATA!$D$133:$D$368=B536)*(DATA!$E$133:$E$368=D536),0)),"n/a")</f>
        <v>3.6432082251183302</v>
      </c>
      <c r="J536" s="77">
        <f t="array" ref="J536">IFERROR(INDEX(DATA!$AG$133:$AG$368,MATCH(1,(DATA!$D$133:$D$368=B536)*(DATA!$E$133:$E$368=D536),0)),"n/a")</f>
        <v>1.42442600251827E-2</v>
      </c>
      <c r="K536" s="87">
        <f t="array" ref="K536">IFERROR(INDEX(DATA!$AP$133:$AP$368,MATCH(1,(DATA!$D$133:$D$368=B536)*(DATA!$E$133:$E$368=D536),0)),"n/a")</f>
        <v>3.6174863537100101</v>
      </c>
      <c r="L536" s="77">
        <f t="array" ref="L536">IFERROR(INDEX(DATA!$AQ$133:$AQ$368,MATCH(1,(DATA!$D$133:$D$368=B536)*(DATA!$E$133:$E$368=D536),0)),"n/a")</f>
        <v>1.2800952344798999E-2</v>
      </c>
      <c r="R536" s="66"/>
      <c r="S536" s="66"/>
      <c r="T536" s="66"/>
      <c r="U536" s="66"/>
      <c r="V536" s="66"/>
      <c r="W536" s="66"/>
      <c r="X536" s="66"/>
      <c r="Y536" s="66"/>
    </row>
    <row r="537" spans="1:25" x14ac:dyDescent="0.2">
      <c r="A537" s="75" t="s">
        <v>19</v>
      </c>
      <c r="B537" s="66" t="s">
        <v>12</v>
      </c>
      <c r="C537" s="66" t="s">
        <v>10</v>
      </c>
      <c r="D537" s="66" t="s">
        <v>291</v>
      </c>
      <c r="E537" s="87">
        <f t="array" ref="E537">IFERROR(INDEX(DATA!$L$133:$L$368,MATCH(1,(DATA!$D$133:$D$368=B537)*(DATA!$E$133:$E$368=D537),0)),"n/a")</f>
        <v>4.0010645105344702</v>
      </c>
      <c r="F537" s="77">
        <f t="array" ref="F537">IFERROR(INDEX(DATA!$M$133:$M$368,MATCH(1,(DATA!$D$133:$D$368=B537)*(DATA!$E$133:$E$368=D537),0)),"n/a")</f>
        <v>7.4687289496831094E-2</v>
      </c>
      <c r="G537" s="87">
        <f t="array" ref="G537">IFERROR(INDEX(DATA!$V$133:$V$368,MATCH(1,(DATA!$D$133:$D$368=B537)*(DATA!$E$133:$E$368=D537),0)),"n/a")</f>
        <v>3.96074974004953</v>
      </c>
      <c r="H537" s="77">
        <f t="array" ref="H537">IFERROR(INDEX(DATA!$W$133:$W$368,MATCH(1,(DATA!$D$133:$D$368=B537)*(DATA!$E$133:$E$368=D537),0)),"n/a")</f>
        <v>6.2929822151631398E-2</v>
      </c>
      <c r="I537" s="87">
        <f t="array" ref="I537">IFERROR(INDEX(DATA!$AF$133:$AF$368,MATCH(1,(DATA!$D$133:$D$368=B537)*(DATA!$E$133:$E$368=D537),0)),"n/a")</f>
        <v>3.9386072068442202</v>
      </c>
      <c r="J537" s="77">
        <f t="array" ref="J537">IFERROR(INDEX(DATA!$AG$133:$AG$368,MATCH(1,(DATA!$D$133:$D$368=B537)*(DATA!$E$133:$E$368=D537),0)),"n/a")</f>
        <v>2.8626533519251901E-2</v>
      </c>
      <c r="K537" s="87">
        <f t="array" ref="K537">IFERROR(INDEX(DATA!$AP$133:$AP$368,MATCH(1,(DATA!$D$133:$D$368=B537)*(DATA!$E$133:$E$368=D537),0)),"n/a")</f>
        <v>3.8800362311773302</v>
      </c>
      <c r="L537" s="77">
        <f t="array" ref="L537">IFERROR(INDEX(DATA!$AQ$133:$AQ$368,MATCH(1,(DATA!$D$133:$D$368=B537)*(DATA!$E$133:$E$368=D537),0)),"n/a")</f>
        <v>1.94539733705494E-2</v>
      </c>
      <c r="R537" s="66"/>
      <c r="S537" s="66"/>
      <c r="T537" s="66"/>
      <c r="U537" s="66"/>
      <c r="V537" s="66"/>
      <c r="W537" s="66"/>
      <c r="X537" s="66"/>
      <c r="Y537" s="66"/>
    </row>
    <row r="538" spans="1:25" x14ac:dyDescent="0.2">
      <c r="A538" s="75" t="s">
        <v>19</v>
      </c>
      <c r="B538" s="66" t="s">
        <v>12</v>
      </c>
      <c r="C538" s="66" t="s">
        <v>10</v>
      </c>
      <c r="D538" s="66" t="s">
        <v>292</v>
      </c>
      <c r="E538" s="87">
        <f t="array" ref="E538">IFERROR(INDEX(DATA!$L$133:$L$368,MATCH(1,(DATA!$D$133:$D$368=B538)*(DATA!$E$133:$E$368=D538),0)),"n/a")</f>
        <v>3.94204912467589</v>
      </c>
      <c r="F538" s="77">
        <f t="array" ref="F538">IFERROR(INDEX(DATA!$M$133:$M$368,MATCH(1,(DATA!$D$133:$D$368=B538)*(DATA!$E$133:$E$368=D538),0)),"n/a")</f>
        <v>1.01596105467284E-2</v>
      </c>
      <c r="G538" s="87">
        <f t="array" ref="G538">IFERROR(INDEX(DATA!$V$133:$V$368,MATCH(1,(DATA!$D$133:$D$368=B538)*(DATA!$E$133:$E$368=D538),0)),"n/a")</f>
        <v>3.9243877583990501</v>
      </c>
      <c r="H538" s="77">
        <f t="array" ref="H538">IFERROR(INDEX(DATA!$W$133:$W$368,MATCH(1,(DATA!$D$133:$D$368=B538)*(DATA!$E$133:$E$368=D538),0)),"n/a")</f>
        <v>-1.84232966705355E-3</v>
      </c>
      <c r="I538" s="87">
        <f t="array" ref="I538">IFERROR(INDEX(DATA!$AF$133:$AF$368,MATCH(1,(DATA!$D$133:$D$368=B538)*(DATA!$E$133:$E$368=D538),0)),"n/a")</f>
        <v>3.9709474497031301</v>
      </c>
      <c r="J538" s="77">
        <f t="array" ref="J538">IFERROR(INDEX(DATA!$AG$133:$AG$368,MATCH(1,(DATA!$D$133:$D$368=B538)*(DATA!$E$133:$E$368=D538),0)),"n/a")</f>
        <v>-4.4500552353170198E-3</v>
      </c>
      <c r="K538" s="87">
        <f t="array" ref="K538">IFERROR(INDEX(DATA!$AP$133:$AP$368,MATCH(1,(DATA!$D$133:$D$368=B538)*(DATA!$E$133:$E$368=D538),0)),"n/a")</f>
        <v>3.95299101448783</v>
      </c>
      <c r="L538" s="77">
        <f t="array" ref="L538">IFERROR(INDEX(DATA!$AQ$133:$AQ$368,MATCH(1,(DATA!$D$133:$D$368=B538)*(DATA!$E$133:$E$368=D538),0)),"n/a")</f>
        <v>-1.6286491028588101E-2</v>
      </c>
      <c r="R538" s="66"/>
      <c r="S538" s="66"/>
      <c r="T538" s="66"/>
      <c r="U538" s="66"/>
      <c r="V538" s="66"/>
      <c r="W538" s="66"/>
      <c r="X538" s="66"/>
      <c r="Y538" s="66"/>
    </row>
    <row r="539" spans="1:25" x14ac:dyDescent="0.2">
      <c r="A539" s="75" t="s">
        <v>19</v>
      </c>
      <c r="B539" s="66" t="s">
        <v>12</v>
      </c>
      <c r="C539" s="66" t="s">
        <v>10</v>
      </c>
      <c r="D539" s="66" t="s">
        <v>293</v>
      </c>
      <c r="E539" s="87">
        <f t="array" ref="E539">IFERROR(INDEX(DATA!$L$133:$L$368,MATCH(1,(DATA!$D$133:$D$368=B539)*(DATA!$E$133:$E$368=D539),0)),"n/a")</f>
        <v>3.8278997658945202</v>
      </c>
      <c r="F539" s="77">
        <f t="array" ref="F539">IFERROR(INDEX(DATA!$M$133:$M$368,MATCH(1,(DATA!$D$133:$D$368=B539)*(DATA!$E$133:$E$368=D539),0)),"n/a")</f>
        <v>7.1687304971479196E-2</v>
      </c>
      <c r="G539" s="87">
        <f t="array" ref="G539">IFERROR(INDEX(DATA!$V$133:$V$368,MATCH(1,(DATA!$D$133:$D$368=B539)*(DATA!$E$133:$E$368=D539),0)),"n/a")</f>
        <v>3.8266042153419599</v>
      </c>
      <c r="H539" s="77">
        <f t="array" ref="H539">IFERROR(INDEX(DATA!$W$133:$W$368,MATCH(1,(DATA!$D$133:$D$368=B539)*(DATA!$E$133:$E$368=D539),0)),"n/a")</f>
        <v>5.7514316637600302E-2</v>
      </c>
      <c r="I539" s="87">
        <f t="array" ref="I539">IFERROR(INDEX(DATA!$AF$133:$AF$368,MATCH(1,(DATA!$D$133:$D$368=B539)*(DATA!$E$133:$E$368=D539),0)),"n/a")</f>
        <v>3.8038993277402202</v>
      </c>
      <c r="J539" s="77">
        <f t="array" ref="J539">IFERROR(INDEX(DATA!$AG$133:$AG$368,MATCH(1,(DATA!$D$133:$D$368=B539)*(DATA!$E$133:$E$368=D539),0)),"n/a")</f>
        <v>4.6690812104565001E-2</v>
      </c>
      <c r="K539" s="87">
        <f t="array" ref="K539">IFERROR(INDEX(DATA!$AP$133:$AP$368,MATCH(1,(DATA!$D$133:$D$368=B539)*(DATA!$E$133:$E$368=D539),0)),"n/a")</f>
        <v>3.69906379855958</v>
      </c>
      <c r="L539" s="77">
        <f t="array" ref="L539">IFERROR(INDEX(DATA!$AQ$133:$AQ$368,MATCH(1,(DATA!$D$133:$D$368=B539)*(DATA!$E$133:$E$368=D539),0)),"n/a")</f>
        <v>1.67561786997074E-2</v>
      </c>
      <c r="R539" s="66"/>
      <c r="S539" s="66"/>
      <c r="T539" s="66"/>
      <c r="U539" s="66"/>
      <c r="V539" s="66"/>
      <c r="W539" s="66"/>
      <c r="X539" s="66"/>
      <c r="Y539" s="66"/>
    </row>
    <row r="540" spans="1:25" x14ac:dyDescent="0.2">
      <c r="A540" s="75" t="s">
        <v>19</v>
      </c>
      <c r="B540" s="66" t="s">
        <v>12</v>
      </c>
      <c r="C540" s="66" t="s">
        <v>10</v>
      </c>
      <c r="D540" s="66" t="s">
        <v>294</v>
      </c>
      <c r="E540" s="87">
        <f t="array" ref="E540">IFERROR(INDEX(DATA!$L$133:$L$368,MATCH(1,(DATA!$D$133:$D$368=B540)*(DATA!$E$133:$E$368=D540),0)),"n/a")</f>
        <v>3.63876246058213</v>
      </c>
      <c r="F540" s="77">
        <f t="array" ref="F540">IFERROR(INDEX(DATA!$M$133:$M$368,MATCH(1,(DATA!$D$133:$D$368=B540)*(DATA!$E$133:$E$368=D540),0)),"n/a")</f>
        <v>1.6135464465640799E-2</v>
      </c>
      <c r="G540" s="87">
        <f t="array" ref="G540">IFERROR(INDEX(DATA!$V$133:$V$368,MATCH(1,(DATA!$D$133:$D$368=B540)*(DATA!$E$133:$E$368=D540),0)),"n/a")</f>
        <v>3.7104109659638</v>
      </c>
      <c r="H540" s="77">
        <f t="array" ref="H540">IFERROR(INDEX(DATA!$W$133:$W$368,MATCH(1,(DATA!$D$133:$D$368=B540)*(DATA!$E$133:$E$368=D540),0)),"n/a")</f>
        <v>1.47588322621075E-2</v>
      </c>
      <c r="I540" s="87">
        <f t="array" ref="I540">IFERROR(INDEX(DATA!$AF$133:$AF$368,MATCH(1,(DATA!$D$133:$D$368=B540)*(DATA!$E$133:$E$368=D540),0)),"n/a")</f>
        <v>3.7157549234256799</v>
      </c>
      <c r="J540" s="77">
        <f t="array" ref="J540">IFERROR(INDEX(DATA!$AG$133:$AG$368,MATCH(1,(DATA!$D$133:$D$368=B540)*(DATA!$E$133:$E$368=D540),0)),"n/a")</f>
        <v>1.5592022604534199E-2</v>
      </c>
      <c r="K540" s="87">
        <f t="array" ref="K540">IFERROR(INDEX(DATA!$AP$133:$AP$368,MATCH(1,(DATA!$D$133:$D$368=B540)*(DATA!$E$133:$E$368=D540),0)),"n/a")</f>
        <v>3.6945385234291002</v>
      </c>
      <c r="L540" s="77">
        <f t="array" ref="L540">IFERROR(INDEX(DATA!$AQ$133:$AQ$368,MATCH(1,(DATA!$D$133:$D$368=B540)*(DATA!$E$133:$E$368=D540),0)),"n/a")</f>
        <v>1.17216539514148E-2</v>
      </c>
      <c r="R540" s="66"/>
      <c r="S540" s="66"/>
      <c r="T540" s="66"/>
      <c r="U540" s="66"/>
      <c r="V540" s="66"/>
      <c r="W540" s="66"/>
      <c r="X540" s="66"/>
      <c r="Y540" s="66"/>
    </row>
    <row r="541" spans="1:25" x14ac:dyDescent="0.2">
      <c r="A541" s="75" t="s">
        <v>19</v>
      </c>
      <c r="B541" s="66" t="s">
        <v>12</v>
      </c>
      <c r="C541" s="66" t="s">
        <v>10</v>
      </c>
      <c r="D541" s="66" t="s">
        <v>295</v>
      </c>
      <c r="E541" s="87">
        <f t="array" ref="E541">IFERROR(INDEX(DATA!$L$133:$L$368,MATCH(1,(DATA!$D$133:$D$368=B541)*(DATA!$E$133:$E$368=D541),0)),"n/a")</f>
        <v>3.2903823180800198</v>
      </c>
      <c r="F541" s="77">
        <f t="array" ref="F541">IFERROR(INDEX(DATA!$M$133:$M$368,MATCH(1,(DATA!$D$133:$D$368=B541)*(DATA!$E$133:$E$368=D541),0)),"n/a")</f>
        <v>0.12980917184845001</v>
      </c>
      <c r="G541" s="87">
        <f t="array" ref="G541">IFERROR(INDEX(DATA!$V$133:$V$368,MATCH(1,(DATA!$D$133:$D$368=B541)*(DATA!$E$133:$E$368=D541),0)),"n/a")</f>
        <v>3.12965951189575</v>
      </c>
      <c r="H541" s="77">
        <f t="array" ref="H541">IFERROR(INDEX(DATA!$W$133:$W$368,MATCH(1,(DATA!$D$133:$D$368=B541)*(DATA!$E$133:$E$368=D541),0)),"n/a")</f>
        <v>6.9072027569014996E-2</v>
      </c>
      <c r="I541" s="87">
        <f t="array" ref="I541">IFERROR(INDEX(DATA!$AF$133:$AF$368,MATCH(1,(DATA!$D$133:$D$368=B541)*(DATA!$E$133:$E$368=D541),0)),"n/a")</f>
        <v>3.1469116167017899</v>
      </c>
      <c r="J541" s="77">
        <f t="array" ref="J541">IFERROR(INDEX(DATA!$AG$133:$AG$368,MATCH(1,(DATA!$D$133:$D$368=B541)*(DATA!$E$133:$E$368=D541),0)),"n/a")</f>
        <v>6.1907486606109799E-2</v>
      </c>
      <c r="K541" s="87">
        <f t="array" ref="K541">IFERROR(INDEX(DATA!$AP$133:$AP$368,MATCH(1,(DATA!$D$133:$D$368=B541)*(DATA!$E$133:$E$368=D541),0)),"n/a")</f>
        <v>3.1241891408794298</v>
      </c>
      <c r="L541" s="77">
        <f t="array" ref="L541">IFERROR(INDEX(DATA!$AQ$133:$AQ$368,MATCH(1,(DATA!$D$133:$D$368=B541)*(DATA!$E$133:$E$368=D541),0)),"n/a")</f>
        <v>3.86390448526703E-2</v>
      </c>
      <c r="R541" s="66"/>
      <c r="S541" s="66"/>
      <c r="T541" s="66"/>
      <c r="U541" s="66"/>
      <c r="V541" s="66"/>
      <c r="W541" s="66"/>
      <c r="X541" s="66"/>
      <c r="Y541" s="66"/>
    </row>
    <row r="542" spans="1:25" x14ac:dyDescent="0.2">
      <c r="A542" s="75" t="s">
        <v>19</v>
      </c>
      <c r="B542" s="66" t="s">
        <v>12</v>
      </c>
      <c r="C542" s="66" t="s">
        <v>10</v>
      </c>
      <c r="D542" s="66" t="s">
        <v>296</v>
      </c>
      <c r="E542" s="87">
        <f t="array" ref="E542">IFERROR(INDEX(DATA!$L$133:$L$368,MATCH(1,(DATA!$D$133:$D$368=B542)*(DATA!$E$133:$E$368=D542),0)),"n/a")</f>
        <v>3.4219209068366001</v>
      </c>
      <c r="F542" s="77">
        <f t="array" ref="F542">IFERROR(INDEX(DATA!$M$133:$M$368,MATCH(1,(DATA!$D$133:$D$368=B542)*(DATA!$E$133:$E$368=D542),0)),"n/a")</f>
        <v>0.123367510387193</v>
      </c>
      <c r="G542" s="87">
        <f t="array" ref="G542">IFERROR(INDEX(DATA!$V$133:$V$368,MATCH(1,(DATA!$D$133:$D$368=B542)*(DATA!$E$133:$E$368=D542),0)),"n/a")</f>
        <v>3.2213415183701701</v>
      </c>
      <c r="H542" s="77">
        <f t="array" ref="H542">IFERROR(INDEX(DATA!$W$133:$W$368,MATCH(1,(DATA!$D$133:$D$368=B542)*(DATA!$E$133:$E$368=D542),0)),"n/a")</f>
        <v>7.6084660573189106E-2</v>
      </c>
      <c r="I542" s="87">
        <f t="array" ref="I542">IFERROR(INDEX(DATA!$AF$133:$AF$368,MATCH(1,(DATA!$D$133:$D$368=B542)*(DATA!$E$133:$E$368=D542),0)),"n/a")</f>
        <v>3.1013529001200202</v>
      </c>
      <c r="J542" s="77">
        <f t="array" ref="J542">IFERROR(INDEX(DATA!$AG$133:$AG$368,MATCH(1,(DATA!$D$133:$D$368=B542)*(DATA!$E$133:$E$368=D542),0)),"n/a")</f>
        <v>1.03759550836665E-2</v>
      </c>
      <c r="K542" s="87">
        <f t="array" ref="K542">IFERROR(INDEX(DATA!$AP$133:$AP$368,MATCH(1,(DATA!$D$133:$D$368=B542)*(DATA!$E$133:$E$368=D542),0)),"n/a")</f>
        <v>3.1695806291944999</v>
      </c>
      <c r="L542" s="77">
        <f t="array" ref="L542">IFERROR(INDEX(DATA!$AQ$133:$AQ$368,MATCH(1,(DATA!$D$133:$D$368=B542)*(DATA!$E$133:$E$368=D542),0)),"n/a")</f>
        <v>1.48482700934676E-2</v>
      </c>
      <c r="R542" s="66"/>
      <c r="S542" s="66"/>
      <c r="T542" s="66"/>
      <c r="U542" s="66"/>
      <c r="V542" s="66"/>
      <c r="W542" s="66"/>
      <c r="X542" s="66"/>
      <c r="Y542" s="66"/>
    </row>
    <row r="543" spans="1:25" x14ac:dyDescent="0.2">
      <c r="A543" s="75" t="s">
        <v>19</v>
      </c>
      <c r="B543" s="66" t="s">
        <v>12</v>
      </c>
      <c r="C543" s="66" t="s">
        <v>10</v>
      </c>
      <c r="D543" s="66" t="s">
        <v>297</v>
      </c>
      <c r="E543" s="87">
        <f t="array" ref="E543">IFERROR(INDEX(DATA!$L$133:$L$368,MATCH(1,(DATA!$D$133:$D$368=B543)*(DATA!$E$133:$E$368=D543),0)),"n/a")</f>
        <v>3.645046149658</v>
      </c>
      <c r="F543" s="77">
        <f t="array" ref="F543">IFERROR(INDEX(DATA!$M$133:$M$368,MATCH(1,(DATA!$D$133:$D$368=B543)*(DATA!$E$133:$E$368=D543),0)),"n/a")</f>
        <v>3.0050196370151602E-2</v>
      </c>
      <c r="G543" s="87">
        <f t="array" ref="G543">IFERROR(INDEX(DATA!$V$133:$V$368,MATCH(1,(DATA!$D$133:$D$368=B543)*(DATA!$E$133:$E$368=D543),0)),"n/a")</f>
        <v>3.7162042497193402</v>
      </c>
      <c r="H543" s="77">
        <f t="array" ref="H543">IFERROR(INDEX(DATA!$W$133:$W$368,MATCH(1,(DATA!$D$133:$D$368=B543)*(DATA!$E$133:$E$368=D543),0)),"n/a")</f>
        <v>2.7589068308681301E-2</v>
      </c>
      <c r="I543" s="87">
        <f t="array" ref="I543">IFERROR(INDEX(DATA!$AF$133:$AF$368,MATCH(1,(DATA!$D$133:$D$368=B543)*(DATA!$E$133:$E$368=D543),0)),"n/a")</f>
        <v>3.69218645111301</v>
      </c>
      <c r="J543" s="77">
        <f t="array" ref="J543">IFERROR(INDEX(DATA!$AG$133:$AG$368,MATCH(1,(DATA!$D$133:$D$368=B543)*(DATA!$E$133:$E$368=D543),0)),"n/a")</f>
        <v>1.6831058546388999E-2</v>
      </c>
      <c r="K543" s="87">
        <f t="array" ref="K543">IFERROR(INDEX(DATA!$AP$133:$AP$368,MATCH(1,(DATA!$D$133:$D$368=B543)*(DATA!$E$133:$E$368=D543),0)),"n/a")</f>
        <v>3.63412547947414</v>
      </c>
      <c r="L543" s="77">
        <f t="array" ref="L543">IFERROR(INDEX(DATA!$AQ$133:$AQ$368,MATCH(1,(DATA!$D$133:$D$368=B543)*(DATA!$E$133:$E$368=D543),0)),"n/a")</f>
        <v>-1.5954273724290899E-3</v>
      </c>
      <c r="R543" s="66"/>
      <c r="S543" s="66"/>
      <c r="T543" s="66"/>
      <c r="U543" s="66"/>
      <c r="V543" s="66"/>
      <c r="W543" s="66"/>
      <c r="X543" s="66"/>
      <c r="Y543" s="66"/>
    </row>
    <row r="544" spans="1:25" x14ac:dyDescent="0.2">
      <c r="A544" s="75" t="s">
        <v>19</v>
      </c>
      <c r="B544" s="66" t="s">
        <v>12</v>
      </c>
      <c r="C544" s="66" t="s">
        <v>10</v>
      </c>
      <c r="D544" s="66" t="s">
        <v>298</v>
      </c>
      <c r="E544" s="87">
        <f t="array" ref="E544">IFERROR(INDEX(DATA!$L$133:$L$368,MATCH(1,(DATA!$D$133:$D$368=B544)*(DATA!$E$133:$E$368=D544),0)),"n/a")</f>
        <v>3.56955145608429</v>
      </c>
      <c r="F544" s="77">
        <f t="array" ref="F544">IFERROR(INDEX(DATA!$M$133:$M$368,MATCH(1,(DATA!$D$133:$D$368=B544)*(DATA!$E$133:$E$368=D544),0)),"n/a")</f>
        <v>4.3888186727968296E-3</v>
      </c>
      <c r="G544" s="87">
        <f t="array" ref="G544">IFERROR(INDEX(DATA!$V$133:$V$368,MATCH(1,(DATA!$D$133:$D$368=B544)*(DATA!$E$133:$E$368=D544),0)),"n/a")</f>
        <v>3.6240361730955</v>
      </c>
      <c r="H544" s="77">
        <f t="array" ref="H544">IFERROR(INDEX(DATA!$W$133:$W$368,MATCH(1,(DATA!$D$133:$D$368=B544)*(DATA!$E$133:$E$368=D544),0)),"n/a")</f>
        <v>1.7648740793452501E-2</v>
      </c>
      <c r="I544" s="87">
        <f t="array" ref="I544">IFERROR(INDEX(DATA!$AF$133:$AF$368,MATCH(1,(DATA!$D$133:$D$368=B544)*(DATA!$E$133:$E$368=D544),0)),"n/a")</f>
        <v>3.6491642436067799</v>
      </c>
      <c r="J544" s="77">
        <f t="array" ref="J544">IFERROR(INDEX(DATA!$AG$133:$AG$368,MATCH(1,(DATA!$D$133:$D$368=B544)*(DATA!$E$133:$E$368=D544),0)),"n/a")</f>
        <v>1.6413324627461E-2</v>
      </c>
      <c r="K544" s="87">
        <f t="array" ref="K544">IFERROR(INDEX(DATA!$AP$133:$AP$368,MATCH(1,(DATA!$D$133:$D$368=B544)*(DATA!$E$133:$E$368=D544),0)),"n/a")</f>
        <v>3.6159531318867901</v>
      </c>
      <c r="L544" s="77">
        <f t="array" ref="L544">IFERROR(INDEX(DATA!$AQ$133:$AQ$368,MATCH(1,(DATA!$D$133:$D$368=B544)*(DATA!$E$133:$E$368=D544),0)),"n/a")</f>
        <v>9.2749942071730096E-3</v>
      </c>
      <c r="R544" s="66"/>
      <c r="S544" s="66"/>
      <c r="T544" s="66"/>
      <c r="U544" s="66"/>
      <c r="V544" s="66"/>
      <c r="W544" s="66"/>
      <c r="X544" s="66"/>
      <c r="Y544" s="66"/>
    </row>
    <row r="545" spans="1:25" x14ac:dyDescent="0.2">
      <c r="A545" s="75" t="s">
        <v>19</v>
      </c>
      <c r="B545" s="66" t="s">
        <v>12</v>
      </c>
      <c r="C545" s="66" t="s">
        <v>10</v>
      </c>
      <c r="D545" s="66" t="s">
        <v>299</v>
      </c>
      <c r="E545" s="87">
        <f t="array" ref="E545">IFERROR(INDEX(DATA!$L$133:$L$368,MATCH(1,(DATA!$D$133:$D$368=B545)*(DATA!$E$133:$E$368=D545),0)),"n/a")</f>
        <v>3.4687446868050098</v>
      </c>
      <c r="F545" s="77">
        <f t="array" ref="F545">IFERROR(INDEX(DATA!$M$133:$M$368,MATCH(1,(DATA!$D$133:$D$368=B545)*(DATA!$E$133:$E$368=D545),0)),"n/a")</f>
        <v>1.9954387328958299E-2</v>
      </c>
      <c r="G545" s="87">
        <f t="array" ref="G545">IFERROR(INDEX(DATA!$V$133:$V$368,MATCH(1,(DATA!$D$133:$D$368=B545)*(DATA!$E$133:$E$368=D545),0)),"n/a")</f>
        <v>3.4387447850357602</v>
      </c>
      <c r="H545" s="77">
        <f t="array" ref="H545">IFERROR(INDEX(DATA!$W$133:$W$368,MATCH(1,(DATA!$D$133:$D$368=B545)*(DATA!$E$133:$E$368=D545),0)),"n/a")</f>
        <v>1.34919594513302E-2</v>
      </c>
      <c r="I545" s="87">
        <f t="array" ref="I545">IFERROR(INDEX(DATA!$AF$133:$AF$368,MATCH(1,(DATA!$D$133:$D$368=B545)*(DATA!$E$133:$E$368=D545),0)),"n/a")</f>
        <v>3.33564368389407</v>
      </c>
      <c r="J545" s="77">
        <f t="array" ref="J545">IFERROR(INDEX(DATA!$AG$133:$AG$368,MATCH(1,(DATA!$D$133:$D$368=B545)*(DATA!$E$133:$E$368=D545),0)),"n/a")</f>
        <v>-3.2471457148078697E-2</v>
      </c>
      <c r="K545" s="87">
        <f t="array" ref="K545">IFERROR(INDEX(DATA!$AP$133:$AP$368,MATCH(1,(DATA!$D$133:$D$368=B545)*(DATA!$E$133:$E$368=D545),0)),"n/a")</f>
        <v>3.3834774368428802</v>
      </c>
      <c r="L545" s="77">
        <f t="array" ref="L545">IFERROR(INDEX(DATA!$AQ$133:$AQ$368,MATCH(1,(DATA!$D$133:$D$368=B545)*(DATA!$E$133:$E$368=D545),0)),"n/a")</f>
        <v>-7.0414787468015494E-2</v>
      </c>
      <c r="R545" s="66"/>
      <c r="S545" s="66"/>
      <c r="T545" s="66"/>
      <c r="U545" s="66"/>
      <c r="V545" s="66"/>
      <c r="W545" s="66"/>
      <c r="X545" s="66"/>
      <c r="Y545" s="66"/>
    </row>
    <row r="546" spans="1:25" x14ac:dyDescent="0.2">
      <c r="A546" s="75" t="s">
        <v>19</v>
      </c>
      <c r="B546" s="66" t="s">
        <v>12</v>
      </c>
      <c r="C546" s="66" t="s">
        <v>10</v>
      </c>
      <c r="D546" s="66" t="s">
        <v>300</v>
      </c>
      <c r="E546" s="87">
        <f t="array" ref="E546">IFERROR(INDEX(DATA!$L$133:$L$368,MATCH(1,(DATA!$D$133:$D$368=B546)*(DATA!$E$133:$E$368=D546),0)),"n/a")</f>
        <v>3.6551591674434198</v>
      </c>
      <c r="F546" s="77">
        <f t="array" ref="F546">IFERROR(INDEX(DATA!$M$133:$M$368,MATCH(1,(DATA!$D$133:$D$368=B546)*(DATA!$E$133:$E$368=D546),0)),"n/a")</f>
        <v>1.45092839286006E-2</v>
      </c>
      <c r="G546" s="87">
        <f t="array" ref="G546">IFERROR(INDEX(DATA!$V$133:$V$368,MATCH(1,(DATA!$D$133:$D$368=B546)*(DATA!$E$133:$E$368=D546),0)),"n/a")</f>
        <v>3.6023427474923801</v>
      </c>
      <c r="H546" s="77">
        <f t="array" ref="H546">IFERROR(INDEX(DATA!$W$133:$W$368,MATCH(1,(DATA!$D$133:$D$368=B546)*(DATA!$E$133:$E$368=D546),0)),"n/a")</f>
        <v>2.6071910194537E-3</v>
      </c>
      <c r="I546" s="87">
        <f t="array" ref="I546">IFERROR(INDEX(DATA!$AF$133:$AF$368,MATCH(1,(DATA!$D$133:$D$368=B546)*(DATA!$E$133:$E$368=D546),0)),"n/a")</f>
        <v>3.54935828975443</v>
      </c>
      <c r="J546" s="77">
        <f t="array" ref="J546">IFERROR(INDEX(DATA!$AG$133:$AG$368,MATCH(1,(DATA!$D$133:$D$368=B546)*(DATA!$E$133:$E$368=D546),0)),"n/a")</f>
        <v>-9.3660550994425704E-3</v>
      </c>
      <c r="K546" s="87">
        <f t="array" ref="K546">IFERROR(INDEX(DATA!$AP$133:$AP$368,MATCH(1,(DATA!$D$133:$D$368=B546)*(DATA!$E$133:$E$368=D546),0)),"n/a")</f>
        <v>3.5645253525130598</v>
      </c>
      <c r="L546" s="77">
        <f t="array" ref="L546">IFERROR(INDEX(DATA!$AQ$133:$AQ$368,MATCH(1,(DATA!$D$133:$D$368=B546)*(DATA!$E$133:$E$368=D546),0)),"n/a")</f>
        <v>-7.3213755817837399E-3</v>
      </c>
      <c r="R546" s="66"/>
      <c r="S546" s="66"/>
      <c r="T546" s="66"/>
      <c r="U546" s="66"/>
      <c r="V546" s="66"/>
      <c r="W546" s="66"/>
      <c r="X546" s="66"/>
      <c r="Y546" s="66"/>
    </row>
    <row r="547" spans="1:25" x14ac:dyDescent="0.2">
      <c r="A547" s="75" t="s">
        <v>19</v>
      </c>
      <c r="B547" s="66" t="s">
        <v>12</v>
      </c>
      <c r="C547" s="66" t="s">
        <v>10</v>
      </c>
      <c r="D547" s="66" t="s">
        <v>301</v>
      </c>
      <c r="E547" s="87">
        <f t="array" ref="E547">IFERROR(INDEX(DATA!$L$133:$L$368,MATCH(1,(DATA!$D$133:$D$368=B547)*(DATA!$E$133:$E$368=D547),0)),"n/a")</f>
        <v>3.7440198383620502</v>
      </c>
      <c r="F547" s="77">
        <f t="array" ref="F547">IFERROR(INDEX(DATA!$M$133:$M$368,MATCH(1,(DATA!$D$133:$D$368=B547)*(DATA!$E$133:$E$368=D547),0)),"n/a")</f>
        <v>4.2186419804576998E-3</v>
      </c>
      <c r="G547" s="87">
        <f t="array" ref="G547">IFERROR(INDEX(DATA!$V$133:$V$368,MATCH(1,(DATA!$D$133:$D$368=B547)*(DATA!$E$133:$E$368=D547),0)),"n/a")</f>
        <v>3.7365498279979401</v>
      </c>
      <c r="H547" s="77">
        <f t="array" ref="H547">IFERROR(INDEX(DATA!$W$133:$W$368,MATCH(1,(DATA!$D$133:$D$368=B547)*(DATA!$E$133:$E$368=D547),0)),"n/a")</f>
        <v>-3.3124017038596801E-3</v>
      </c>
      <c r="I547" s="87">
        <f t="array" ref="I547">IFERROR(INDEX(DATA!$AF$133:$AF$368,MATCH(1,(DATA!$D$133:$D$368=B547)*(DATA!$E$133:$E$368=D547),0)),"n/a")</f>
        <v>3.7448235651831898</v>
      </c>
      <c r="J547" s="77">
        <f t="array" ref="J547">IFERROR(INDEX(DATA!$AG$133:$AG$368,MATCH(1,(DATA!$D$133:$D$368=B547)*(DATA!$E$133:$E$368=D547),0)),"n/a")</f>
        <v>-1.45039207901538E-3</v>
      </c>
      <c r="K547" s="87">
        <f t="array" ref="K547">IFERROR(INDEX(DATA!$AP$133:$AP$368,MATCH(1,(DATA!$D$133:$D$368=B547)*(DATA!$E$133:$E$368=D547),0)),"n/a")</f>
        <v>3.7336349183175899</v>
      </c>
      <c r="L547" s="77">
        <f t="array" ref="L547">IFERROR(INDEX(DATA!$AQ$133:$AQ$368,MATCH(1,(DATA!$D$133:$D$368=B547)*(DATA!$E$133:$E$368=D547),0)),"n/a")</f>
        <v>1.7185170104291E-3</v>
      </c>
      <c r="R547" s="66"/>
      <c r="S547" s="66"/>
      <c r="T547" s="66"/>
      <c r="U547" s="66"/>
      <c r="V547" s="66"/>
      <c r="W547" s="66"/>
      <c r="X547" s="66"/>
      <c r="Y547" s="66"/>
    </row>
    <row r="548" spans="1:25" x14ac:dyDescent="0.2">
      <c r="A548" s="75" t="s">
        <v>19</v>
      </c>
      <c r="B548" s="66" t="s">
        <v>12</v>
      </c>
      <c r="C548" s="66" t="s">
        <v>10</v>
      </c>
      <c r="D548" s="66" t="s">
        <v>302</v>
      </c>
      <c r="E548" s="87">
        <f t="array" ref="E548">IFERROR(INDEX(DATA!$L$133:$L$368,MATCH(1,(DATA!$D$133:$D$368=B548)*(DATA!$E$133:$E$368=D548),0)),"n/a")</f>
        <v>3.5612038142445499</v>
      </c>
      <c r="F548" s="77">
        <f t="array" ref="F548">IFERROR(INDEX(DATA!$M$133:$M$368,MATCH(1,(DATA!$D$133:$D$368=B548)*(DATA!$E$133:$E$368=D548),0)),"n/a")</f>
        <v>1.5579875874714899E-2</v>
      </c>
      <c r="G548" s="87">
        <f t="array" ref="G548">IFERROR(INDEX(DATA!$V$133:$V$368,MATCH(1,(DATA!$D$133:$D$368=B548)*(DATA!$E$133:$E$368=D548),0)),"n/a")</f>
        <v>3.62176115721623</v>
      </c>
      <c r="H548" s="77">
        <f t="array" ref="H548">IFERROR(INDEX(DATA!$W$133:$W$368,MATCH(1,(DATA!$D$133:$D$368=B548)*(DATA!$E$133:$E$368=D548),0)),"n/a")</f>
        <v>1.5074880249788401E-2</v>
      </c>
      <c r="I548" s="87">
        <f t="array" ref="I548">IFERROR(INDEX(DATA!$AF$133:$AF$368,MATCH(1,(DATA!$D$133:$D$368=B548)*(DATA!$E$133:$E$368=D548),0)),"n/a")</f>
        <v>3.6263479278161901</v>
      </c>
      <c r="J548" s="77">
        <f t="array" ref="J548">IFERROR(INDEX(DATA!$AG$133:$AG$368,MATCH(1,(DATA!$D$133:$D$368=B548)*(DATA!$E$133:$E$368=D548),0)),"n/a")</f>
        <v>1.8914649036910501E-2</v>
      </c>
      <c r="K548" s="87">
        <f t="array" ref="K548">IFERROR(INDEX(DATA!$AP$133:$AP$368,MATCH(1,(DATA!$D$133:$D$368=B548)*(DATA!$E$133:$E$368=D548),0)),"n/a")</f>
        <v>3.60317804004724</v>
      </c>
      <c r="L548" s="77">
        <f t="array" ref="L548">IFERROR(INDEX(DATA!$AQ$133:$AQ$368,MATCH(1,(DATA!$D$133:$D$368=B548)*(DATA!$E$133:$E$368=D548),0)),"n/a")</f>
        <v>1.6888998683460599E-2</v>
      </c>
      <c r="R548" s="66"/>
      <c r="S548" s="66"/>
      <c r="T548" s="66"/>
      <c r="U548" s="66"/>
      <c r="V548" s="66"/>
      <c r="W548" s="66"/>
      <c r="X548" s="66"/>
      <c r="Y548" s="66"/>
    </row>
    <row r="549" spans="1:25" x14ac:dyDescent="0.2">
      <c r="A549" s="75" t="s">
        <v>19</v>
      </c>
      <c r="B549" s="66" t="s">
        <v>12</v>
      </c>
      <c r="C549" s="66" t="s">
        <v>10</v>
      </c>
      <c r="D549" s="66" t="s">
        <v>303</v>
      </c>
      <c r="E549" s="87">
        <f t="array" ref="E549">IFERROR(INDEX(DATA!$L$133:$L$368,MATCH(1,(DATA!$D$133:$D$368=B549)*(DATA!$E$133:$E$368=D549),0)),"n/a")</f>
        <v>3.5715101627617201</v>
      </c>
      <c r="F549" s="77">
        <f t="array" ref="F549">IFERROR(INDEX(DATA!$M$133:$M$368,MATCH(1,(DATA!$D$133:$D$368=B549)*(DATA!$E$133:$E$368=D549),0)),"n/a")</f>
        <v>-4.7685798250896401E-3</v>
      </c>
      <c r="G549" s="87">
        <f t="array" ref="G549">IFERROR(INDEX(DATA!$V$133:$V$368,MATCH(1,(DATA!$D$133:$D$368=B549)*(DATA!$E$133:$E$368=D549),0)),"n/a")</f>
        <v>3.5450429887347501</v>
      </c>
      <c r="H549" s="77">
        <f t="array" ref="H549">IFERROR(INDEX(DATA!$W$133:$W$368,MATCH(1,(DATA!$D$133:$D$368=B549)*(DATA!$E$133:$E$368=D549),0)),"n/a")</f>
        <v>7.9077154294447307E-3</v>
      </c>
      <c r="I549" s="87">
        <f t="array" ref="I549">IFERROR(INDEX(DATA!$AF$133:$AF$368,MATCH(1,(DATA!$D$133:$D$368=B549)*(DATA!$E$133:$E$368=D549),0)),"n/a")</f>
        <v>3.5515070501043899</v>
      </c>
      <c r="J549" s="77">
        <f t="array" ref="J549">IFERROR(INDEX(DATA!$AG$133:$AG$368,MATCH(1,(DATA!$D$133:$D$368=B549)*(DATA!$E$133:$E$368=D549),0)),"n/a")</f>
        <v>5.1373484679772602E-3</v>
      </c>
      <c r="K549" s="87">
        <f t="array" ref="K549">IFERROR(INDEX(DATA!$AP$133:$AP$368,MATCH(1,(DATA!$D$133:$D$368=B549)*(DATA!$E$133:$E$368=D549),0)),"n/a")</f>
        <v>3.5412071258419302</v>
      </c>
      <c r="L549" s="77">
        <f t="array" ref="L549">IFERROR(INDEX(DATA!$AQ$133:$AQ$368,MATCH(1,(DATA!$D$133:$D$368=B549)*(DATA!$E$133:$E$368=D549),0)),"n/a")</f>
        <v>5.0283490349348604E-4</v>
      </c>
      <c r="R549" s="66"/>
      <c r="S549" s="66"/>
      <c r="T549" s="66"/>
      <c r="U549" s="66"/>
      <c r="V549" s="66"/>
      <c r="W549" s="66"/>
      <c r="X549" s="66"/>
      <c r="Y549" s="66"/>
    </row>
    <row r="550" spans="1:25" x14ac:dyDescent="0.2">
      <c r="A550" s="75" t="s">
        <v>19</v>
      </c>
      <c r="B550" s="66" t="s">
        <v>12</v>
      </c>
      <c r="C550" s="66" t="s">
        <v>10</v>
      </c>
      <c r="D550" s="66" t="s">
        <v>304</v>
      </c>
      <c r="E550" s="87">
        <f t="array" ref="E550">IFERROR(INDEX(DATA!$L$133:$L$368,MATCH(1,(DATA!$D$133:$D$368=B550)*(DATA!$E$133:$E$368=D550),0)),"n/a")</f>
        <v>3.5583034454852598</v>
      </c>
      <c r="F550" s="77">
        <f t="array" ref="F550">IFERROR(INDEX(DATA!$M$133:$M$368,MATCH(1,(DATA!$D$133:$D$368=B550)*(DATA!$E$133:$E$368=D550),0)),"n/a")</f>
        <v>1.2057296327121899E-3</v>
      </c>
      <c r="G550" s="87">
        <f t="array" ref="G550">IFERROR(INDEX(DATA!$V$133:$V$368,MATCH(1,(DATA!$D$133:$D$368=B550)*(DATA!$E$133:$E$368=D550),0)),"n/a")</f>
        <v>3.2485790427823602</v>
      </c>
      <c r="H550" s="77">
        <f t="array" ref="H550">IFERROR(INDEX(DATA!$W$133:$W$368,MATCH(1,(DATA!$D$133:$D$368=B550)*(DATA!$E$133:$E$368=D550),0)),"n/a")</f>
        <v>-7.7530164415490294E-2</v>
      </c>
      <c r="I550" s="87">
        <f t="array" ref="I550">IFERROR(INDEX(DATA!$AF$133:$AF$368,MATCH(1,(DATA!$D$133:$D$368=B550)*(DATA!$E$133:$E$368=D550),0)),"n/a")</f>
        <v>3.3707178232997999</v>
      </c>
      <c r="J550" s="77">
        <f t="array" ref="J550">IFERROR(INDEX(DATA!$AG$133:$AG$368,MATCH(1,(DATA!$D$133:$D$368=B550)*(DATA!$E$133:$E$368=D550),0)),"n/a")</f>
        <v>-5.3218166767053501E-2</v>
      </c>
      <c r="K550" s="87">
        <f t="array" ref="K550">IFERROR(INDEX(DATA!$AP$133:$AP$368,MATCH(1,(DATA!$D$133:$D$368=B550)*(DATA!$E$133:$E$368=D550),0)),"n/a")</f>
        <v>3.44806049873596</v>
      </c>
      <c r="L550" s="77">
        <f t="array" ref="L550">IFERROR(INDEX(DATA!$AQ$133:$AQ$368,MATCH(1,(DATA!$D$133:$D$368=B550)*(DATA!$E$133:$E$368=D550),0)),"n/a")</f>
        <v>-5.4833205249238799E-2</v>
      </c>
      <c r="R550" s="66"/>
      <c r="S550" s="66"/>
      <c r="T550" s="66"/>
      <c r="U550" s="66"/>
      <c r="V550" s="66"/>
      <c r="W550" s="66"/>
      <c r="X550" s="66"/>
      <c r="Y550" s="66"/>
    </row>
    <row r="551" spans="1:25" x14ac:dyDescent="0.2">
      <c r="A551" s="75" t="s">
        <v>19</v>
      </c>
      <c r="B551" s="66" t="s">
        <v>12</v>
      </c>
      <c r="C551" s="66" t="s">
        <v>10</v>
      </c>
      <c r="D551" s="66" t="s">
        <v>305</v>
      </c>
      <c r="E551" s="87">
        <f t="array" ref="E551">IFERROR(INDEX(DATA!$L$133:$L$368,MATCH(1,(DATA!$D$133:$D$368=B551)*(DATA!$E$133:$E$368=D551),0)),"n/a")</f>
        <v>3.9025521502195102</v>
      </c>
      <c r="F551" s="77">
        <f t="array" ref="F551">IFERROR(INDEX(DATA!$M$133:$M$368,MATCH(1,(DATA!$D$133:$D$368=B551)*(DATA!$E$133:$E$368=D551),0)),"n/a")</f>
        <v>1.12343859598116E-2</v>
      </c>
      <c r="G551" s="87">
        <f t="array" ref="G551">IFERROR(INDEX(DATA!$V$133:$V$368,MATCH(1,(DATA!$D$133:$D$368=B551)*(DATA!$E$133:$E$368=D551),0)),"n/a")</f>
        <v>3.8973200243525001</v>
      </c>
      <c r="H551" s="77">
        <f t="array" ref="H551">IFERROR(INDEX(DATA!$W$133:$W$368,MATCH(1,(DATA!$D$133:$D$368=B551)*(DATA!$E$133:$E$368=D551),0)),"n/a")</f>
        <v>6.6723480421398799E-3</v>
      </c>
      <c r="I551" s="87">
        <f t="array" ref="I551">IFERROR(INDEX(DATA!$AF$133:$AF$368,MATCH(1,(DATA!$D$133:$D$368=B551)*(DATA!$E$133:$E$368=D551),0)),"n/a")</f>
        <v>3.9199584120494801</v>
      </c>
      <c r="J551" s="77">
        <f t="array" ref="J551">IFERROR(INDEX(DATA!$AG$133:$AG$368,MATCH(1,(DATA!$D$133:$D$368=B551)*(DATA!$E$133:$E$368=D551),0)),"n/a")</f>
        <v>8.0598444281761196E-3</v>
      </c>
      <c r="K551" s="87">
        <f t="array" ref="K551">IFERROR(INDEX(DATA!$AP$133:$AP$368,MATCH(1,(DATA!$D$133:$D$368=B551)*(DATA!$E$133:$E$368=D551),0)),"n/a")</f>
        <v>3.9209900554575801</v>
      </c>
      <c r="L551" s="77">
        <f t="array" ref="L551">IFERROR(INDEX(DATA!$AQ$133:$AQ$368,MATCH(1,(DATA!$D$133:$D$368=B551)*(DATA!$E$133:$E$368=D551),0)),"n/a")</f>
        <v>4.7673521585559799E-3</v>
      </c>
      <c r="R551" s="66"/>
      <c r="S551" s="66"/>
      <c r="T551" s="66"/>
      <c r="U551" s="66"/>
      <c r="V551" s="66"/>
      <c r="W551" s="66"/>
      <c r="X551" s="66"/>
      <c r="Y551" s="66"/>
    </row>
    <row r="552" spans="1:25" x14ac:dyDescent="0.2">
      <c r="A552" s="75" t="s">
        <v>19</v>
      </c>
      <c r="B552" s="66" t="s">
        <v>12</v>
      </c>
      <c r="C552" s="66" t="s">
        <v>10</v>
      </c>
      <c r="D552" s="66" t="s">
        <v>306</v>
      </c>
      <c r="E552" s="87">
        <f t="array" ref="E552">IFERROR(INDEX(DATA!$L$133:$L$368,MATCH(1,(DATA!$D$133:$D$368=B552)*(DATA!$E$133:$E$368=D552),0)),"n/a")</f>
        <v>3.9427565938640901</v>
      </c>
      <c r="F552" s="77">
        <f t="array" ref="F552">IFERROR(INDEX(DATA!$M$133:$M$368,MATCH(1,(DATA!$D$133:$D$368=B552)*(DATA!$E$133:$E$368=D552),0)),"n/a")</f>
        <v>-9.96016080246424E-3</v>
      </c>
      <c r="G552" s="87">
        <f t="array" ref="G552">IFERROR(INDEX(DATA!$V$133:$V$368,MATCH(1,(DATA!$D$133:$D$368=B552)*(DATA!$E$133:$E$368=D552),0)),"n/a")</f>
        <v>3.7287347893323002</v>
      </c>
      <c r="H552" s="77">
        <f t="array" ref="H552">IFERROR(INDEX(DATA!$W$133:$W$368,MATCH(1,(DATA!$D$133:$D$368=B552)*(DATA!$E$133:$E$368=D552),0)),"n/a")</f>
        <v>-4.5973476572159298E-2</v>
      </c>
      <c r="I552" s="87">
        <f t="array" ref="I552">IFERROR(INDEX(DATA!$AF$133:$AF$368,MATCH(1,(DATA!$D$133:$D$368=B552)*(DATA!$E$133:$E$368=D552),0)),"n/a")</f>
        <v>3.6039085955894801</v>
      </c>
      <c r="J552" s="77">
        <f t="array" ref="J552">IFERROR(INDEX(DATA!$AG$133:$AG$368,MATCH(1,(DATA!$D$133:$D$368=B552)*(DATA!$E$133:$E$368=D552),0)),"n/a")</f>
        <v>-5.0853327445484098E-2</v>
      </c>
      <c r="K552" s="87">
        <f t="array" ref="K552">IFERROR(INDEX(DATA!$AP$133:$AP$368,MATCH(1,(DATA!$D$133:$D$368=B552)*(DATA!$E$133:$E$368=D552),0)),"n/a")</f>
        <v>3.6929233451114101</v>
      </c>
      <c r="L552" s="77">
        <f t="array" ref="L552">IFERROR(INDEX(DATA!$AQ$133:$AQ$368,MATCH(1,(DATA!$D$133:$D$368=B552)*(DATA!$E$133:$E$368=D552),0)),"n/a")</f>
        <v>7.7283675351065796E-3</v>
      </c>
      <c r="R552" s="66"/>
      <c r="S552" s="66"/>
      <c r="T552" s="66"/>
      <c r="U552" s="66"/>
      <c r="V552" s="66"/>
      <c r="W552" s="66"/>
      <c r="X552" s="66"/>
      <c r="Y552" s="66"/>
    </row>
    <row r="553" spans="1:25" x14ac:dyDescent="0.2">
      <c r="A553" s="75" t="s">
        <v>19</v>
      </c>
      <c r="B553" s="66" t="s">
        <v>12</v>
      </c>
      <c r="C553" s="66" t="s">
        <v>10</v>
      </c>
      <c r="D553" s="66" t="s">
        <v>307</v>
      </c>
      <c r="E553" s="87">
        <f t="array" ref="E553">IFERROR(INDEX(DATA!$L$133:$L$368,MATCH(1,(DATA!$D$133:$D$368=B553)*(DATA!$E$133:$E$368=D553),0)),"n/a")</f>
        <v>3.5275528645043601</v>
      </c>
      <c r="F553" s="77">
        <f t="array" ref="F553">IFERROR(INDEX(DATA!$M$133:$M$368,MATCH(1,(DATA!$D$133:$D$368=B553)*(DATA!$E$133:$E$368=D553),0)),"n/a")</f>
        <v>1.4151926433878999E-2</v>
      </c>
      <c r="G553" s="87">
        <f t="array" ref="G553">IFERROR(INDEX(DATA!$V$133:$V$368,MATCH(1,(DATA!$D$133:$D$368=B553)*(DATA!$E$133:$E$368=D553),0)),"n/a")</f>
        <v>3.5137607471665402</v>
      </c>
      <c r="H553" s="77">
        <f t="array" ref="H553">IFERROR(INDEX(DATA!$W$133:$W$368,MATCH(1,(DATA!$D$133:$D$368=B553)*(DATA!$E$133:$E$368=D553),0)),"n/a")</f>
        <v>1.9153063419325701E-2</v>
      </c>
      <c r="I553" s="87">
        <f t="array" ref="I553">IFERROR(INDEX(DATA!$AF$133:$AF$368,MATCH(1,(DATA!$D$133:$D$368=B553)*(DATA!$E$133:$E$368=D553),0)),"n/a")</f>
        <v>3.5452214435012399</v>
      </c>
      <c r="J553" s="77">
        <f t="array" ref="J553">IFERROR(INDEX(DATA!$AG$133:$AG$368,MATCH(1,(DATA!$D$133:$D$368=B553)*(DATA!$E$133:$E$368=D553),0)),"n/a")</f>
        <v>1.8935359194658299E-2</v>
      </c>
      <c r="K553" s="87">
        <f t="array" ref="K553">IFERROR(INDEX(DATA!$AP$133:$AP$368,MATCH(1,(DATA!$D$133:$D$368=B553)*(DATA!$E$133:$E$368=D553),0)),"n/a")</f>
        <v>3.5152726547654001</v>
      </c>
      <c r="L553" s="77">
        <f t="array" ref="L553">IFERROR(INDEX(DATA!$AQ$133:$AQ$368,MATCH(1,(DATA!$D$133:$D$368=B553)*(DATA!$E$133:$E$368=D553),0)),"n/a")</f>
        <v>-3.3381689574194001E-3</v>
      </c>
      <c r="R553" s="66"/>
      <c r="S553" s="66"/>
      <c r="T553" s="66"/>
      <c r="U553" s="66"/>
      <c r="V553" s="66"/>
      <c r="W553" s="66"/>
      <c r="X553" s="66"/>
      <c r="Y553" s="66"/>
    </row>
    <row r="554" spans="1:25" x14ac:dyDescent="0.2">
      <c r="A554" s="75" t="s">
        <v>19</v>
      </c>
      <c r="B554" s="66" t="s">
        <v>12</v>
      </c>
      <c r="C554" s="66" t="s">
        <v>10</v>
      </c>
      <c r="D554" s="66" t="s">
        <v>308</v>
      </c>
      <c r="E554" s="87">
        <f t="array" ref="E554">IFERROR(INDEX(DATA!$L$133:$L$368,MATCH(1,(DATA!$D$133:$D$368=B554)*(DATA!$E$133:$E$368=D554),0)),"n/a")</f>
        <v>3.3586163431453699</v>
      </c>
      <c r="F554" s="77">
        <f t="array" ref="F554">IFERROR(INDEX(DATA!$M$133:$M$368,MATCH(1,(DATA!$D$133:$D$368=B554)*(DATA!$E$133:$E$368=D554),0)),"n/a")</f>
        <v>-5.6979233453660898E-2</v>
      </c>
      <c r="G554" s="87">
        <f t="array" ref="G554">IFERROR(INDEX(DATA!$V$133:$V$368,MATCH(1,(DATA!$D$133:$D$368=B554)*(DATA!$E$133:$E$368=D554),0)),"n/a")</f>
        <v>3.36998579597079</v>
      </c>
      <c r="H554" s="77">
        <f t="array" ref="H554">IFERROR(INDEX(DATA!$W$133:$W$368,MATCH(1,(DATA!$D$133:$D$368=B554)*(DATA!$E$133:$E$368=D554),0)),"n/a")</f>
        <v>-3.6871181887759202E-2</v>
      </c>
      <c r="I554" s="87">
        <f t="array" ref="I554">IFERROR(INDEX(DATA!$AF$133:$AF$368,MATCH(1,(DATA!$D$133:$D$368=B554)*(DATA!$E$133:$E$368=D554),0)),"n/a")</f>
        <v>3.4209949332079601</v>
      </c>
      <c r="J554" s="77">
        <f t="array" ref="J554">IFERROR(INDEX(DATA!$AG$133:$AG$368,MATCH(1,(DATA!$D$133:$D$368=B554)*(DATA!$E$133:$E$368=D554),0)),"n/a")</f>
        <v>-2.6652917400149901E-2</v>
      </c>
      <c r="K554" s="87">
        <f t="array" ref="K554">IFERROR(INDEX(DATA!$AP$133:$AP$368,MATCH(1,(DATA!$D$133:$D$368=B554)*(DATA!$E$133:$E$368=D554),0)),"n/a")</f>
        <v>3.4755984118054499</v>
      </c>
      <c r="L554" s="77">
        <f t="array" ref="L554">IFERROR(INDEX(DATA!$AQ$133:$AQ$368,MATCH(1,(DATA!$D$133:$D$368=B554)*(DATA!$E$133:$E$368=D554),0)),"n/a")</f>
        <v>-1.37776298092717E-2</v>
      </c>
      <c r="R554" s="66"/>
      <c r="S554" s="66"/>
      <c r="T554" s="66"/>
      <c r="U554" s="66"/>
      <c r="V554" s="66"/>
      <c r="W554" s="66"/>
      <c r="X554" s="66"/>
      <c r="Y554" s="66"/>
    </row>
    <row r="555" spans="1:25" x14ac:dyDescent="0.2">
      <c r="A555" s="75" t="s">
        <v>19</v>
      </c>
      <c r="B555" s="66" t="s">
        <v>12</v>
      </c>
      <c r="C555" s="66" t="s">
        <v>10</v>
      </c>
      <c r="D555" s="66" t="s">
        <v>309</v>
      </c>
      <c r="E555" s="87">
        <f t="array" ref="E555">IFERROR(INDEX(DATA!$L$133:$L$368,MATCH(1,(DATA!$D$133:$D$368=B555)*(DATA!$E$133:$E$368=D555),0)),"n/a")</f>
        <v>3.7023846618170602</v>
      </c>
      <c r="F555" s="77">
        <f t="array" ref="F555">IFERROR(INDEX(DATA!$M$133:$M$368,MATCH(1,(DATA!$D$133:$D$368=B555)*(DATA!$E$133:$E$368=D555),0)),"n/a")</f>
        <v>5.5255797727490697E-3</v>
      </c>
      <c r="G555" s="87">
        <f t="array" ref="G555">IFERROR(INDEX(DATA!$V$133:$V$368,MATCH(1,(DATA!$D$133:$D$368=B555)*(DATA!$E$133:$E$368=D555),0)),"n/a")</f>
        <v>3.6656013056468799</v>
      </c>
      <c r="H555" s="77">
        <f t="array" ref="H555">IFERROR(INDEX(DATA!$W$133:$W$368,MATCH(1,(DATA!$D$133:$D$368=B555)*(DATA!$E$133:$E$368=D555),0)),"n/a")</f>
        <v>9.5155561299373297E-3</v>
      </c>
      <c r="I555" s="87">
        <f t="array" ref="I555">IFERROR(INDEX(DATA!$AF$133:$AF$368,MATCH(1,(DATA!$D$133:$D$368=B555)*(DATA!$E$133:$E$368=D555),0)),"n/a")</f>
        <v>3.6919013991086098</v>
      </c>
      <c r="J555" s="77">
        <f t="array" ref="J555">IFERROR(INDEX(DATA!$AG$133:$AG$368,MATCH(1,(DATA!$D$133:$D$368=B555)*(DATA!$E$133:$E$368=D555),0)),"n/a")</f>
        <v>1.0249661338362101E-2</v>
      </c>
      <c r="K555" s="87">
        <f t="array" ref="K555">IFERROR(INDEX(DATA!$AP$133:$AP$368,MATCH(1,(DATA!$D$133:$D$368=B555)*(DATA!$E$133:$E$368=D555),0)),"n/a")</f>
        <v>3.6856789761228299</v>
      </c>
      <c r="L555" s="77">
        <f t="array" ref="L555">IFERROR(INDEX(DATA!$AQ$133:$AQ$368,MATCH(1,(DATA!$D$133:$D$368=B555)*(DATA!$E$133:$E$368=D555),0)),"n/a")</f>
        <v>8.3616943607822194E-3</v>
      </c>
      <c r="R555" s="66"/>
      <c r="S555" s="66"/>
      <c r="T555" s="66"/>
      <c r="U555" s="66"/>
      <c r="V555" s="66"/>
      <c r="W555" s="66"/>
      <c r="X555" s="66"/>
      <c r="Y555" s="66"/>
    </row>
    <row r="556" spans="1:25" x14ac:dyDescent="0.2">
      <c r="A556" s="75" t="s">
        <v>19</v>
      </c>
      <c r="B556" s="66" t="s">
        <v>12</v>
      </c>
      <c r="C556" s="66" t="s">
        <v>10</v>
      </c>
      <c r="D556" s="66" t="s">
        <v>310</v>
      </c>
      <c r="E556" s="87">
        <f t="array" ref="E556">IFERROR(INDEX(DATA!$L$133:$L$368,MATCH(1,(DATA!$D$133:$D$368=B556)*(DATA!$E$133:$E$368=D556),0)),"n/a")</f>
        <v>3.5920559646155001</v>
      </c>
      <c r="F556" s="77">
        <f t="array" ref="F556">IFERROR(INDEX(DATA!$M$133:$M$368,MATCH(1,(DATA!$D$133:$D$368=B556)*(DATA!$E$133:$E$368=D556),0)),"n/a")</f>
        <v>-4.7798066509226897E-2</v>
      </c>
      <c r="G556" s="87">
        <f t="array" ref="G556">IFERROR(INDEX(DATA!$V$133:$V$368,MATCH(1,(DATA!$D$133:$D$368=B556)*(DATA!$E$133:$E$368=D556),0)),"n/a")</f>
        <v>3.6031063512519301</v>
      </c>
      <c r="H556" s="77">
        <f t="array" ref="H556">IFERROR(INDEX(DATA!$W$133:$W$368,MATCH(1,(DATA!$D$133:$D$368=B556)*(DATA!$E$133:$E$368=D556),0)),"n/a")</f>
        <v>-3.10572854163618E-2</v>
      </c>
      <c r="I556" s="87">
        <f t="array" ref="I556">IFERROR(INDEX(DATA!$AF$133:$AF$368,MATCH(1,(DATA!$D$133:$D$368=B556)*(DATA!$E$133:$E$368=D556),0)),"n/a")</f>
        <v>3.6644518294918602</v>
      </c>
      <c r="J556" s="77">
        <f t="array" ref="J556">IFERROR(INDEX(DATA!$AG$133:$AG$368,MATCH(1,(DATA!$D$133:$D$368=B556)*(DATA!$E$133:$E$368=D556),0)),"n/a")</f>
        <v>-1.6161061091590999E-3</v>
      </c>
      <c r="K556" s="87">
        <f t="array" ref="K556">IFERROR(INDEX(DATA!$AP$133:$AP$368,MATCH(1,(DATA!$D$133:$D$368=B556)*(DATA!$E$133:$E$368=D556),0)),"n/a")</f>
        <v>3.7175057713805999</v>
      </c>
      <c r="L556" s="77">
        <f t="array" ref="L556">IFERROR(INDEX(DATA!$AQ$133:$AQ$368,MATCH(1,(DATA!$D$133:$D$368=B556)*(DATA!$E$133:$E$368=D556),0)),"n/a")</f>
        <v>3.6002315389469901E-3</v>
      </c>
      <c r="R556" s="66"/>
      <c r="S556" s="66"/>
      <c r="T556" s="66"/>
      <c r="U556" s="66"/>
      <c r="V556" s="66"/>
      <c r="W556" s="66"/>
      <c r="X556" s="66"/>
      <c r="Y556" s="66"/>
    </row>
    <row r="557" spans="1:25" x14ac:dyDescent="0.2">
      <c r="A557" s="75" t="s">
        <v>19</v>
      </c>
      <c r="B557" s="66" t="s">
        <v>12</v>
      </c>
      <c r="C557" s="66" t="s">
        <v>10</v>
      </c>
      <c r="D557" s="66" t="s">
        <v>311</v>
      </c>
      <c r="E557" s="87">
        <f t="array" ref="E557">IFERROR(INDEX(DATA!$L$133:$L$368,MATCH(1,(DATA!$D$133:$D$368=B557)*(DATA!$E$133:$E$368=D557),0)),"n/a")</f>
        <v>3.2934601301708999</v>
      </c>
      <c r="F557" s="77">
        <f t="array" ref="F557">IFERROR(INDEX(DATA!$M$133:$M$368,MATCH(1,(DATA!$D$133:$D$368=B557)*(DATA!$E$133:$E$368=D557),0)),"n/a")</f>
        <v>8.6944277778859796E-2</v>
      </c>
      <c r="G557" s="87">
        <f t="array" ref="G557">IFERROR(INDEX(DATA!$V$133:$V$368,MATCH(1,(DATA!$D$133:$D$368=B557)*(DATA!$E$133:$E$368=D557),0)),"n/a")</f>
        <v>3.2922457583004099</v>
      </c>
      <c r="H557" s="77">
        <f t="array" ref="H557">IFERROR(INDEX(DATA!$W$133:$W$368,MATCH(1,(DATA!$D$133:$D$368=B557)*(DATA!$E$133:$E$368=D557),0)),"n/a")</f>
        <v>9.81309502685246E-2</v>
      </c>
      <c r="I557" s="87">
        <f t="array" ref="I557">IFERROR(INDEX(DATA!$AF$133:$AF$368,MATCH(1,(DATA!$D$133:$D$368=B557)*(DATA!$E$133:$E$368=D557),0)),"n/a")</f>
        <v>3.26501495478887</v>
      </c>
      <c r="J557" s="77">
        <f t="array" ref="J557">IFERROR(INDEX(DATA!$AG$133:$AG$368,MATCH(1,(DATA!$D$133:$D$368=B557)*(DATA!$E$133:$E$368=D557),0)),"n/a")</f>
        <v>0.106347310233896</v>
      </c>
      <c r="K557" s="87">
        <f t="array" ref="K557">IFERROR(INDEX(DATA!$AP$133:$AP$368,MATCH(1,(DATA!$D$133:$D$368=B557)*(DATA!$E$133:$E$368=D557),0)),"n/a")</f>
        <v>3.1501232447645999</v>
      </c>
      <c r="L557" s="77">
        <f t="array" ref="L557">IFERROR(INDEX(DATA!$AQ$133:$AQ$368,MATCH(1,(DATA!$D$133:$D$368=B557)*(DATA!$E$133:$E$368=D557),0)),"n/a")</f>
        <v>7.2866171141439701E-2</v>
      </c>
      <c r="R557" s="66"/>
      <c r="S557" s="66"/>
      <c r="T557" s="66"/>
      <c r="U557" s="66"/>
      <c r="V557" s="66"/>
      <c r="W557" s="66"/>
      <c r="X557" s="66"/>
      <c r="Y557" s="66"/>
    </row>
    <row r="558" spans="1:25" x14ac:dyDescent="0.2">
      <c r="A558" s="75" t="s">
        <v>19</v>
      </c>
      <c r="B558" s="66" t="s">
        <v>12</v>
      </c>
      <c r="C558" s="66" t="s">
        <v>10</v>
      </c>
      <c r="D558" s="66" t="s">
        <v>312</v>
      </c>
      <c r="E558" s="87">
        <f t="array" ref="E558">IFERROR(INDEX(DATA!$L$133:$L$368,MATCH(1,(DATA!$D$133:$D$368=B558)*(DATA!$E$133:$E$368=D558),0)),"n/a")</f>
        <v>3.6254515297368699</v>
      </c>
      <c r="F558" s="77">
        <f t="array" ref="F558">IFERROR(INDEX(DATA!$M$133:$M$368,MATCH(1,(DATA!$D$133:$D$368=B558)*(DATA!$E$133:$E$368=D558),0)),"n/a")</f>
        <v>1.09129312370509E-2</v>
      </c>
      <c r="G558" s="87">
        <f t="array" ref="G558">IFERROR(INDEX(DATA!$V$133:$V$368,MATCH(1,(DATA!$D$133:$D$368=B558)*(DATA!$E$133:$E$368=D558),0)),"n/a")</f>
        <v>3.6243907002391502</v>
      </c>
      <c r="H558" s="77">
        <f t="array" ref="H558">IFERROR(INDEX(DATA!$W$133:$W$368,MATCH(1,(DATA!$D$133:$D$368=B558)*(DATA!$E$133:$E$368=D558),0)),"n/a")</f>
        <v>3.8894761950350101E-3</v>
      </c>
      <c r="I558" s="87">
        <f t="array" ref="I558">IFERROR(INDEX(DATA!$AF$133:$AF$368,MATCH(1,(DATA!$D$133:$D$368=B558)*(DATA!$E$133:$E$368=D558),0)),"n/a")</f>
        <v>3.6399502847846001</v>
      </c>
      <c r="J558" s="77">
        <f t="array" ref="J558">IFERROR(INDEX(DATA!$AG$133:$AG$368,MATCH(1,(DATA!$D$133:$D$368=B558)*(DATA!$E$133:$E$368=D558),0)),"n/a")</f>
        <v>8.2378115781621896E-4</v>
      </c>
      <c r="K558" s="87">
        <f t="array" ref="K558">IFERROR(INDEX(DATA!$AP$133:$AP$368,MATCH(1,(DATA!$D$133:$D$368=B558)*(DATA!$E$133:$E$368=D558),0)),"n/a")</f>
        <v>3.6172898901559298</v>
      </c>
      <c r="L558" s="77">
        <f t="array" ref="L558">IFERROR(INDEX(DATA!$AQ$133:$AQ$368,MATCH(1,(DATA!$D$133:$D$368=B558)*(DATA!$E$133:$E$368=D558),0)),"n/a")</f>
        <v>1.4001309895932601E-3</v>
      </c>
      <c r="R558" s="66"/>
      <c r="S558" s="66"/>
      <c r="T558" s="66"/>
      <c r="U558" s="66"/>
      <c r="V558" s="66"/>
      <c r="W558" s="66"/>
      <c r="X558" s="66"/>
      <c r="Y558" s="66"/>
    </row>
    <row r="559" spans="1:25" x14ac:dyDescent="0.2">
      <c r="A559" s="75" t="s">
        <v>19</v>
      </c>
      <c r="B559" s="66" t="s">
        <v>12</v>
      </c>
      <c r="C559" s="66" t="s">
        <v>10</v>
      </c>
      <c r="D559" s="66" t="s">
        <v>313</v>
      </c>
      <c r="E559" s="87">
        <f t="array" ref="E559">IFERROR(INDEX(DATA!$L$133:$L$368,MATCH(1,(DATA!$D$133:$D$368=B559)*(DATA!$E$133:$E$368=D559),0)),"n/a")</f>
        <v>3.96334132920403</v>
      </c>
      <c r="F559" s="77">
        <f t="array" ref="F559">IFERROR(INDEX(DATA!$M$133:$M$368,MATCH(1,(DATA!$D$133:$D$368=B559)*(DATA!$E$133:$E$368=D559),0)),"n/a")</f>
        <v>1.65314874108409E-2</v>
      </c>
      <c r="G559" s="87">
        <f t="array" ref="G559">IFERROR(INDEX(DATA!$V$133:$V$368,MATCH(1,(DATA!$D$133:$D$368=B559)*(DATA!$E$133:$E$368=D559),0)),"n/a")</f>
        <v>3.9512201086721399</v>
      </c>
      <c r="H559" s="77">
        <f t="array" ref="H559">IFERROR(INDEX(DATA!$W$133:$W$368,MATCH(1,(DATA!$D$133:$D$368=B559)*(DATA!$E$133:$E$368=D559),0)),"n/a")</f>
        <v>8.3516071437383099E-3</v>
      </c>
      <c r="I559" s="87">
        <f t="array" ref="I559">IFERROR(INDEX(DATA!$AF$133:$AF$368,MATCH(1,(DATA!$D$133:$D$368=B559)*(DATA!$E$133:$E$368=D559),0)),"n/a")</f>
        <v>3.98892178789735</v>
      </c>
      <c r="J559" s="77">
        <f t="array" ref="J559">IFERROR(INDEX(DATA!$AG$133:$AG$368,MATCH(1,(DATA!$D$133:$D$368=B559)*(DATA!$E$133:$E$368=D559),0)),"n/a")</f>
        <v>-3.8583031624142202E-5</v>
      </c>
      <c r="K559" s="87">
        <f t="array" ref="K559">IFERROR(INDEX(DATA!$AP$133:$AP$368,MATCH(1,(DATA!$D$133:$D$368=B559)*(DATA!$E$133:$E$368=D559),0)),"n/a")</f>
        <v>3.9569679138720102</v>
      </c>
      <c r="L559" s="77">
        <f t="array" ref="L559">IFERROR(INDEX(DATA!$AQ$133:$AQ$368,MATCH(1,(DATA!$D$133:$D$368=B559)*(DATA!$E$133:$E$368=D559),0)),"n/a")</f>
        <v>-2.0265468341829102E-2</v>
      </c>
      <c r="R559" s="66"/>
      <c r="S559" s="66"/>
      <c r="T559" s="66"/>
      <c r="U559" s="66"/>
      <c r="V559" s="66"/>
      <c r="W559" s="66"/>
      <c r="X559" s="66"/>
      <c r="Y559" s="66"/>
    </row>
    <row r="560" spans="1:25" x14ac:dyDescent="0.2">
      <c r="A560" s="75" t="s">
        <v>19</v>
      </c>
      <c r="B560" s="66" t="s">
        <v>12</v>
      </c>
      <c r="C560" s="66" t="s">
        <v>10</v>
      </c>
      <c r="D560" s="66" t="s">
        <v>314</v>
      </c>
      <c r="E560" s="87">
        <f t="array" ref="E560">IFERROR(INDEX(DATA!$L$133:$L$368,MATCH(1,(DATA!$D$133:$D$368=B560)*(DATA!$E$133:$E$368=D560),0)),"n/a")</f>
        <v>4.0183144223605103</v>
      </c>
      <c r="F560" s="77">
        <f t="array" ref="F560">IFERROR(INDEX(DATA!$M$133:$M$368,MATCH(1,(DATA!$D$133:$D$368=B560)*(DATA!$E$133:$E$368=D560),0)),"n/a")</f>
        <v>-3.7818119937217898E-2</v>
      </c>
      <c r="G560" s="87">
        <f t="array" ref="G560">IFERROR(INDEX(DATA!$V$133:$V$368,MATCH(1,(DATA!$D$133:$D$368=B560)*(DATA!$E$133:$E$368=D560),0)),"n/a")</f>
        <v>4.1505982858003696</v>
      </c>
      <c r="H560" s="77">
        <f t="array" ref="H560">IFERROR(INDEX(DATA!$W$133:$W$368,MATCH(1,(DATA!$D$133:$D$368=B560)*(DATA!$E$133:$E$368=D560),0)),"n/a")</f>
        <v>-1.0114704963276299E-2</v>
      </c>
      <c r="I560" s="87">
        <f t="array" ref="I560">IFERROR(INDEX(DATA!$AF$133:$AF$368,MATCH(1,(DATA!$D$133:$D$368=B560)*(DATA!$E$133:$E$368=D560),0)),"n/a")</f>
        <v>4.2818476780842598</v>
      </c>
      <c r="J560" s="77">
        <f t="array" ref="J560">IFERROR(INDEX(DATA!$AG$133:$AG$368,MATCH(1,(DATA!$D$133:$D$368=B560)*(DATA!$E$133:$E$368=D560),0)),"n/a")</f>
        <v>2.97249797947624E-2</v>
      </c>
      <c r="K560" s="87">
        <f t="array" ref="K560">IFERROR(INDEX(DATA!$AP$133:$AP$368,MATCH(1,(DATA!$D$133:$D$368=B560)*(DATA!$E$133:$E$368=D560),0)),"n/a")</f>
        <v>4.2387552400879196</v>
      </c>
      <c r="L560" s="77">
        <f t="array" ref="L560">IFERROR(INDEX(DATA!$AQ$133:$AQ$368,MATCH(1,(DATA!$D$133:$D$368=B560)*(DATA!$E$133:$E$368=D560),0)),"n/a")</f>
        <v>2.86975582713664E-2</v>
      </c>
      <c r="R560" s="66"/>
      <c r="S560" s="66"/>
      <c r="T560" s="66"/>
      <c r="U560" s="66"/>
      <c r="V560" s="66"/>
      <c r="W560" s="66"/>
      <c r="X560" s="66"/>
      <c r="Y560" s="66"/>
    </row>
    <row r="561" spans="1:25" x14ac:dyDescent="0.2">
      <c r="A561" s="75" t="s">
        <v>19</v>
      </c>
      <c r="B561" s="66" t="s">
        <v>12</v>
      </c>
      <c r="C561" s="66" t="s">
        <v>10</v>
      </c>
      <c r="D561" s="66" t="s">
        <v>315</v>
      </c>
      <c r="E561" s="87">
        <f t="array" ref="E561">IFERROR(INDEX(DATA!$L$133:$L$368,MATCH(1,(DATA!$D$133:$D$368=B561)*(DATA!$E$133:$E$368=D561),0)),"n/a")</f>
        <v>3.6714397919941701</v>
      </c>
      <c r="F561" s="77">
        <f t="array" ref="F561">IFERROR(INDEX(DATA!$M$133:$M$368,MATCH(1,(DATA!$D$133:$D$368=B561)*(DATA!$E$133:$E$368=D561),0)),"n/a")</f>
        <v>5.4347822590723998E-3</v>
      </c>
      <c r="G561" s="87">
        <f t="array" ref="G561">IFERROR(INDEX(DATA!$V$133:$V$368,MATCH(1,(DATA!$D$133:$D$368=B561)*(DATA!$E$133:$E$368=D561),0)),"n/a")</f>
        <v>3.6614822406154799</v>
      </c>
      <c r="H561" s="77">
        <f t="array" ref="H561">IFERROR(INDEX(DATA!$W$133:$W$368,MATCH(1,(DATA!$D$133:$D$368=B561)*(DATA!$E$133:$E$368=D561),0)),"n/a")</f>
        <v>-8.2538874551683103E-4</v>
      </c>
      <c r="I561" s="87">
        <f t="array" ref="I561">IFERROR(INDEX(DATA!$AF$133:$AF$368,MATCH(1,(DATA!$D$133:$D$368=B561)*(DATA!$E$133:$E$368=D561),0)),"n/a")</f>
        <v>3.66778839913106</v>
      </c>
      <c r="J561" s="77">
        <f t="array" ref="J561">IFERROR(INDEX(DATA!$AG$133:$AG$368,MATCH(1,(DATA!$D$133:$D$368=B561)*(DATA!$E$133:$E$368=D561),0)),"n/a")</f>
        <v>-1.29302689066525E-2</v>
      </c>
      <c r="K561" s="87">
        <f t="array" ref="K561">IFERROR(INDEX(DATA!$AP$133:$AP$368,MATCH(1,(DATA!$D$133:$D$368=B561)*(DATA!$E$133:$E$368=D561),0)),"n/a")</f>
        <v>3.6047095198244201</v>
      </c>
      <c r="L561" s="77">
        <f t="array" ref="L561">IFERROR(INDEX(DATA!$AQ$133:$AQ$368,MATCH(1,(DATA!$D$133:$D$368=B561)*(DATA!$E$133:$E$368=D561),0)),"n/a")</f>
        <v>-4.9371692848795001E-2</v>
      </c>
      <c r="R561" s="66"/>
      <c r="S561" s="66"/>
      <c r="T561" s="66"/>
      <c r="U561" s="66"/>
      <c r="V561" s="66"/>
      <c r="W561" s="66"/>
      <c r="X561" s="66"/>
      <c r="Y561" s="66"/>
    </row>
    <row r="562" spans="1:25" x14ac:dyDescent="0.2">
      <c r="A562" s="75" t="s">
        <v>19</v>
      </c>
      <c r="B562" s="66" t="s">
        <v>12</v>
      </c>
      <c r="C562" s="66" t="s">
        <v>10</v>
      </c>
      <c r="D562" s="66" t="s">
        <v>316</v>
      </c>
      <c r="E562" s="87">
        <f t="array" ref="E562">IFERROR(INDEX(DATA!$L$133:$L$368,MATCH(1,(DATA!$D$133:$D$368=B562)*(DATA!$E$133:$E$368=D562),0)),"n/a")</f>
        <v>3.5961725766174202</v>
      </c>
      <c r="F562" s="77">
        <f t="array" ref="F562">IFERROR(INDEX(DATA!$M$133:$M$368,MATCH(1,(DATA!$D$133:$D$368=B562)*(DATA!$E$133:$E$368=D562),0)),"n/a")</f>
        <v>-1.5121684942615499E-2</v>
      </c>
      <c r="G562" s="87">
        <f t="array" ref="G562">IFERROR(INDEX(DATA!$V$133:$V$368,MATCH(1,(DATA!$D$133:$D$368=B562)*(DATA!$E$133:$E$368=D562),0)),"n/a")</f>
        <v>3.6512674660092599</v>
      </c>
      <c r="H562" s="77">
        <f t="array" ref="H562">IFERROR(INDEX(DATA!$W$133:$W$368,MATCH(1,(DATA!$D$133:$D$368=B562)*(DATA!$E$133:$E$368=D562),0)),"n/a")</f>
        <v>-5.56856981137549E-3</v>
      </c>
      <c r="I562" s="87">
        <f t="array" ref="I562">IFERROR(INDEX(DATA!$AF$133:$AF$368,MATCH(1,(DATA!$D$133:$D$368=B562)*(DATA!$E$133:$E$368=D562),0)),"n/a")</f>
        <v>3.6738722011994098</v>
      </c>
      <c r="J562" s="77">
        <f t="array" ref="J562">IFERROR(INDEX(DATA!$AG$133:$AG$368,MATCH(1,(DATA!$D$133:$D$368=B562)*(DATA!$E$133:$E$368=D562),0)),"n/a")</f>
        <v>-2.1632819980479702E-3</v>
      </c>
      <c r="K562" s="87">
        <f t="array" ref="K562">IFERROR(INDEX(DATA!$AP$133:$AP$368,MATCH(1,(DATA!$D$133:$D$368=B562)*(DATA!$E$133:$E$368=D562),0)),"n/a")</f>
        <v>3.66131891702145</v>
      </c>
      <c r="L562" s="77">
        <f t="array" ref="L562">IFERROR(INDEX(DATA!$AQ$133:$AQ$368,MATCH(1,(DATA!$D$133:$D$368=B562)*(DATA!$E$133:$E$368=D562),0)),"n/a")</f>
        <v>-3.64373635065213E-3</v>
      </c>
      <c r="R562" s="66"/>
      <c r="S562" s="66"/>
      <c r="T562" s="66"/>
      <c r="U562" s="66"/>
      <c r="V562" s="66"/>
      <c r="W562" s="66"/>
      <c r="X562" s="66"/>
      <c r="Y562" s="66"/>
    </row>
    <row r="563" spans="1:25" x14ac:dyDescent="0.2">
      <c r="A563" s="75" t="s">
        <v>19</v>
      </c>
      <c r="B563" s="66" t="s">
        <v>12</v>
      </c>
      <c r="C563" s="66" t="s">
        <v>10</v>
      </c>
      <c r="D563" s="66" t="s">
        <v>317</v>
      </c>
      <c r="E563" s="87">
        <f t="array" ref="E563">IFERROR(INDEX(DATA!$L$133:$L$368,MATCH(1,(DATA!$D$133:$D$368=B563)*(DATA!$E$133:$E$368=D563),0)),"n/a")</f>
        <v>3.47440136258174</v>
      </c>
      <c r="F563" s="77">
        <f t="array" ref="F563">IFERROR(INDEX(DATA!$M$133:$M$368,MATCH(1,(DATA!$D$133:$D$368=B563)*(DATA!$E$133:$E$368=D563),0)),"n/a")</f>
        <v>2.29093492734407E-2</v>
      </c>
      <c r="G563" s="87">
        <f t="array" ref="G563">IFERROR(INDEX(DATA!$V$133:$V$368,MATCH(1,(DATA!$D$133:$D$368=B563)*(DATA!$E$133:$E$368=D563),0)),"n/a")</f>
        <v>3.42199202264747</v>
      </c>
      <c r="H563" s="77">
        <f t="array" ref="H563">IFERROR(INDEX(DATA!$W$133:$W$368,MATCH(1,(DATA!$D$133:$D$368=B563)*(DATA!$E$133:$E$368=D563),0)),"n/a")</f>
        <v>4.5410471023706697E-2</v>
      </c>
      <c r="I563" s="87">
        <f t="array" ref="I563">IFERROR(INDEX(DATA!$AF$133:$AF$368,MATCH(1,(DATA!$D$133:$D$368=B563)*(DATA!$E$133:$E$368=D563),0)),"n/a")</f>
        <v>3.39947292193462</v>
      </c>
      <c r="J563" s="77">
        <f t="array" ref="J563">IFERROR(INDEX(DATA!$AG$133:$AG$368,MATCH(1,(DATA!$D$133:$D$368=B563)*(DATA!$E$133:$E$368=D563),0)),"n/a")</f>
        <v>1.21407512085601E-2</v>
      </c>
      <c r="K563" s="87">
        <f t="array" ref="K563">IFERROR(INDEX(DATA!$AP$133:$AP$368,MATCH(1,(DATA!$D$133:$D$368=B563)*(DATA!$E$133:$E$368=D563),0)),"n/a")</f>
        <v>3.3405337382139</v>
      </c>
      <c r="L563" s="77">
        <f t="array" ref="L563">IFERROR(INDEX(DATA!$AQ$133:$AQ$368,MATCH(1,(DATA!$D$133:$D$368=B563)*(DATA!$E$133:$E$368=D563),0)),"n/a")</f>
        <v>-7.1172501544364804E-3</v>
      </c>
      <c r="R563" s="66"/>
      <c r="S563" s="66"/>
      <c r="T563" s="66"/>
      <c r="U563" s="66"/>
      <c r="V563" s="66"/>
      <c r="W563" s="66"/>
      <c r="X563" s="66"/>
      <c r="Y563" s="66"/>
    </row>
    <row r="564" spans="1:25" x14ac:dyDescent="0.2">
      <c r="A564" s="75" t="s">
        <v>19</v>
      </c>
      <c r="B564" s="66" t="s">
        <v>12</v>
      </c>
      <c r="C564" s="66" t="s">
        <v>10</v>
      </c>
      <c r="D564" s="66" t="s">
        <v>318</v>
      </c>
      <c r="E564" s="87">
        <f t="array" ref="E564">IFERROR(INDEX(DATA!$L$133:$L$368,MATCH(1,(DATA!$D$133:$D$368=B564)*(DATA!$E$133:$E$368=D564),0)),"n/a")</f>
        <v>3.5301405738765301</v>
      </c>
      <c r="F564" s="77">
        <f t="array" ref="F564">IFERROR(INDEX(DATA!$M$133:$M$368,MATCH(1,(DATA!$D$133:$D$368=B564)*(DATA!$E$133:$E$368=D564),0)),"n/a")</f>
        <v>1.14372974224532E-2</v>
      </c>
      <c r="G564" s="87">
        <f t="array" ref="G564">IFERROR(INDEX(DATA!$V$133:$V$368,MATCH(1,(DATA!$D$133:$D$368=B564)*(DATA!$E$133:$E$368=D564),0)),"n/a")</f>
        <v>3.6095649840448099</v>
      </c>
      <c r="H564" s="77">
        <f t="array" ref="H564">IFERROR(INDEX(DATA!$W$133:$W$368,MATCH(1,(DATA!$D$133:$D$368=B564)*(DATA!$E$133:$E$368=D564),0)),"n/a")</f>
        <v>1.5745286690343099E-2</v>
      </c>
      <c r="I564" s="87">
        <f t="array" ref="I564">IFERROR(INDEX(DATA!$AF$133:$AF$368,MATCH(1,(DATA!$D$133:$D$368=B564)*(DATA!$E$133:$E$368=D564),0)),"n/a")</f>
        <v>3.5959390977269599</v>
      </c>
      <c r="J564" s="77">
        <f t="array" ref="J564">IFERROR(INDEX(DATA!$AG$133:$AG$368,MATCH(1,(DATA!$D$133:$D$368=B564)*(DATA!$E$133:$E$368=D564),0)),"n/a")</f>
        <v>1.5036651217879801E-2</v>
      </c>
      <c r="K564" s="87">
        <f t="array" ref="K564">IFERROR(INDEX(DATA!$AP$133:$AP$368,MATCH(1,(DATA!$D$133:$D$368=B564)*(DATA!$E$133:$E$368=D564),0)),"n/a")</f>
        <v>3.5746956837077999</v>
      </c>
      <c r="L564" s="77">
        <f t="array" ref="L564">IFERROR(INDEX(DATA!$AQ$133:$AQ$368,MATCH(1,(DATA!$D$133:$D$368=B564)*(DATA!$E$133:$E$368=D564),0)),"n/a")</f>
        <v>9.3895497861875097E-3</v>
      </c>
      <c r="R564" s="66"/>
      <c r="S564" s="66"/>
      <c r="T564" s="66"/>
      <c r="U564" s="66"/>
      <c r="V564" s="66"/>
      <c r="W564" s="66"/>
      <c r="X564" s="66"/>
      <c r="Y564" s="66"/>
    </row>
    <row r="565" spans="1:25" x14ac:dyDescent="0.2">
      <c r="A565" s="75" t="s">
        <v>19</v>
      </c>
      <c r="B565" s="66" t="s">
        <v>12</v>
      </c>
      <c r="C565" s="66" t="s">
        <v>10</v>
      </c>
      <c r="D565" s="66" t="s">
        <v>344</v>
      </c>
      <c r="E565" s="87">
        <f t="array" ref="E565">IFERROR(INDEX(DATA!$L$133:$L$368,MATCH(1,(DATA!$D$133:$D$368=B565)*(DATA!$E$133:$E$368=D565),0)),"n/a")</f>
        <v>3.6662660581639801</v>
      </c>
      <c r="F565" s="77">
        <f t="array" ref="F565">IFERROR(INDEX(DATA!$M$133:$M$368,MATCH(1,(DATA!$D$133:$D$368=B565)*(DATA!$E$133:$E$368=D565),0)),"n/a")</f>
        <v>-2.0458392609544601E-2</v>
      </c>
      <c r="G565" s="87">
        <f t="array" ref="G565">IFERROR(INDEX(DATA!$V$133:$V$368,MATCH(1,(DATA!$D$133:$D$368=B565)*(DATA!$E$133:$E$368=D565),0)),"n/a")</f>
        <v>3.5910778338415201</v>
      </c>
      <c r="H565" s="77">
        <f t="array" ref="H565">IFERROR(INDEX(DATA!$W$133:$W$368,MATCH(1,(DATA!$D$133:$D$368=B565)*(DATA!$E$133:$E$368=D565),0)),"n/a")</f>
        <v>-1.8827963264814E-2</v>
      </c>
      <c r="I565" s="87">
        <f t="array" ref="I565">IFERROR(INDEX(DATA!$AF$133:$AF$368,MATCH(1,(DATA!$D$133:$D$368=B565)*(DATA!$E$133:$E$368=D565),0)),"n/a")</f>
        <v>3.6384776356703599</v>
      </c>
      <c r="J565" s="77">
        <f t="array" ref="J565">IFERROR(INDEX(DATA!$AG$133:$AG$368,MATCH(1,(DATA!$D$133:$D$368=B565)*(DATA!$E$133:$E$368=D565),0)),"n/a")</f>
        <v>-1.23682081540762E-2</v>
      </c>
      <c r="K565" s="87">
        <f t="array" ref="K565">IFERROR(INDEX(DATA!$AP$133:$AP$368,MATCH(1,(DATA!$D$133:$D$368=B565)*(DATA!$E$133:$E$368=D565),0)),"n/a")</f>
        <v>3.63185892397733</v>
      </c>
      <c r="L565" s="77">
        <f t="array" ref="L565">IFERROR(INDEX(DATA!$AQ$133:$AQ$368,MATCH(1,(DATA!$D$133:$D$368=B565)*(DATA!$E$133:$E$368=D565),0)),"n/a")</f>
        <v>-1.54840727330792E-3</v>
      </c>
      <c r="R565" s="66"/>
      <c r="S565" s="66"/>
      <c r="T565" s="66"/>
      <c r="U565" s="66"/>
      <c r="V565" s="66"/>
      <c r="W565" s="66"/>
      <c r="X565" s="66"/>
      <c r="Y565" s="66"/>
    </row>
    <row r="566" spans="1:25" x14ac:dyDescent="0.2">
      <c r="A566" s="75" t="s">
        <v>19</v>
      </c>
      <c r="B566" s="66" t="s">
        <v>12</v>
      </c>
      <c r="C566" s="66" t="s">
        <v>10</v>
      </c>
      <c r="D566" s="66" t="s">
        <v>345</v>
      </c>
      <c r="E566" s="87">
        <f t="array" ref="E566">IFERROR(INDEX(DATA!$L$133:$L$368,MATCH(1,(DATA!$D$133:$D$368=B566)*(DATA!$E$133:$E$368=D566),0)),"n/a")</f>
        <v>3.7899825633010602</v>
      </c>
      <c r="F566" s="77">
        <f t="array" ref="F566">IFERROR(INDEX(DATA!$M$133:$M$368,MATCH(1,(DATA!$D$133:$D$368=B566)*(DATA!$E$133:$E$368=D566),0)),"n/a")</f>
        <v>7.3779699540211796E-3</v>
      </c>
      <c r="G566" s="87">
        <f t="array" ref="G566">IFERROR(INDEX(DATA!$V$133:$V$368,MATCH(1,(DATA!$D$133:$D$368=B566)*(DATA!$E$133:$E$368=D566),0)),"n/a")</f>
        <v>3.7792554513577499</v>
      </c>
      <c r="H566" s="77">
        <f t="array" ref="H566">IFERROR(INDEX(DATA!$W$133:$W$368,MATCH(1,(DATA!$D$133:$D$368=B566)*(DATA!$E$133:$E$368=D566),0)),"n/a")</f>
        <v>-3.1907435708492002E-3</v>
      </c>
      <c r="I566" s="87">
        <f t="array" ref="I566">IFERROR(INDEX(DATA!$AF$133:$AF$368,MATCH(1,(DATA!$D$133:$D$368=B566)*(DATA!$E$133:$E$368=D566),0)),"n/a")</f>
        <v>3.7980615178971102</v>
      </c>
      <c r="J566" s="77">
        <f t="array" ref="J566">IFERROR(INDEX(DATA!$AG$133:$AG$368,MATCH(1,(DATA!$D$133:$D$368=B566)*(DATA!$E$133:$E$368=D566),0)),"n/a")</f>
        <v>-1.01725249310463E-2</v>
      </c>
      <c r="K566" s="87">
        <f t="array" ref="K566">IFERROR(INDEX(DATA!$AP$133:$AP$368,MATCH(1,(DATA!$D$133:$D$368=B566)*(DATA!$E$133:$E$368=D566),0)),"n/a")</f>
        <v>3.7989202027061899</v>
      </c>
      <c r="L566" s="77">
        <f t="array" ref="L566">IFERROR(INDEX(DATA!$AQ$133:$AQ$368,MATCH(1,(DATA!$D$133:$D$368=B566)*(DATA!$E$133:$E$368=D566),0)),"n/a")</f>
        <v>-1.38672206538571E-2</v>
      </c>
      <c r="R566" s="66"/>
      <c r="S566" s="66"/>
      <c r="T566" s="66"/>
      <c r="U566" s="66"/>
      <c r="V566" s="66"/>
      <c r="W566" s="66"/>
      <c r="X566" s="66"/>
      <c r="Y566" s="66"/>
    </row>
    <row r="567" spans="1:25" x14ac:dyDescent="0.2">
      <c r="A567" s="75"/>
      <c r="E567" s="80"/>
      <c r="F567" s="77"/>
      <c r="G567" s="81"/>
      <c r="H567" s="77"/>
      <c r="I567" s="81"/>
      <c r="J567" s="82"/>
      <c r="K567" s="81"/>
      <c r="L567" s="77"/>
      <c r="R567" s="66"/>
      <c r="S567" s="66"/>
      <c r="T567" s="66"/>
      <c r="U567" s="66"/>
      <c r="V567" s="66"/>
      <c r="W567" s="66"/>
      <c r="X567" s="66"/>
      <c r="Y567" s="66"/>
    </row>
    <row r="568" spans="1:25" x14ac:dyDescent="0.2">
      <c r="A568" s="75" t="s">
        <v>19</v>
      </c>
      <c r="B568" s="66" t="s">
        <v>12</v>
      </c>
      <c r="C568" s="66" t="s">
        <v>26</v>
      </c>
      <c r="D568" s="66" t="s">
        <v>271</v>
      </c>
      <c r="E568" s="87">
        <f t="array" ref="E568">IFERROR(INDEX(DATA!$N$133:$N$368,MATCH(1,(DATA!$D$133:$D$368=B568)*(DATA!$E$133:$E$368=D568),0)),"n/a")</f>
        <v>2.7011504927463101</v>
      </c>
      <c r="F568" s="77">
        <f t="array" ref="F568">IFERROR(INDEX(DATA!$O$133:$O$368,MATCH(1,(DATA!$D$133:$D$368=B568)*(DATA!$E$133:$E$368=D568),0)),"n/a")</f>
        <v>5.4516039284466598E-2</v>
      </c>
      <c r="G568" s="87">
        <f t="array" ref="G568">IFERROR(INDEX(DATA!$X$133:$X$368,MATCH(1,(DATA!$D$133:$D$368=B568)*(DATA!$E$133:$E$368=D568),0)),"n/a")</f>
        <v>2.4028819393183798</v>
      </c>
      <c r="H568" s="77">
        <f t="array" ref="H568">IFERROR(INDEX(DATA!$Y$133:$Y$368,MATCH(1,(DATA!$D$133:$D$368=B568)*(DATA!$E$133:$E$368=D568),0)),"n/a")</f>
        <v>-2.0144405074033699E-3</v>
      </c>
      <c r="I568" s="87">
        <f t="array" ref="I568">IFERROR(INDEX(DATA!$AH$133:$AH$368,MATCH(1,(DATA!$D$133:$D$368=B568)*(DATA!$E$133:$E$368=D568),0)),"n/a")</f>
        <v>2.4072599574529598</v>
      </c>
      <c r="J568" s="77">
        <f t="array" ref="J568">IFERROR(INDEX(DATA!$AI$133:$AI$368,MATCH(1,(DATA!$D$133:$D$368=B568)*(DATA!$E$133:$E$368=D568),0)),"n/a")</f>
        <v>-4.0107872589386001E-2</v>
      </c>
      <c r="K568" s="87">
        <f t="array" ref="K568">IFERROR(INDEX(DATA!$AR$133:$AR$368,MATCH(1,(DATA!$D$133:$D$368=B568)*(DATA!$E$133:$E$368=D568),0)),"n/a")</f>
        <v>2.3912636074684199</v>
      </c>
      <c r="L568" s="77">
        <f t="array" ref="L568">IFERROR(INDEX(DATA!$AS$133:$AS$368,MATCH(1,(DATA!$D$133:$D$368=B568)*(DATA!$E$133:$E$368=D568),0)),"n/a")</f>
        <v>-3.8661440862436898E-2</v>
      </c>
      <c r="R568" s="66"/>
      <c r="S568" s="66"/>
      <c r="T568" s="66"/>
      <c r="U568" s="66"/>
      <c r="V568" s="66"/>
      <c r="W568" s="66"/>
      <c r="X568" s="66"/>
      <c r="Y568" s="66"/>
    </row>
    <row r="569" spans="1:25" x14ac:dyDescent="0.2">
      <c r="A569" s="75" t="s">
        <v>19</v>
      </c>
      <c r="B569" s="66" t="s">
        <v>12</v>
      </c>
      <c r="C569" s="66" t="s">
        <v>26</v>
      </c>
      <c r="D569" s="66" t="s">
        <v>272</v>
      </c>
      <c r="E569" s="87">
        <f t="array" ref="E569">IFERROR(INDEX(DATA!$N$133:$N$368,MATCH(1,(DATA!$D$133:$D$368=B569)*(DATA!$E$133:$E$368=D569),0)),"n/a")</f>
        <v>2.2630346073995802</v>
      </c>
      <c r="F569" s="77">
        <f t="array" ref="F569">IFERROR(INDEX(DATA!$O$133:$O$368,MATCH(1,(DATA!$D$133:$D$368=B569)*(DATA!$E$133:$E$368=D569),0)),"n/a")</f>
        <v>1.7128445337215598E-2</v>
      </c>
      <c r="G569" s="87">
        <f t="array" ref="G569">IFERROR(INDEX(DATA!$X$133:$X$368,MATCH(1,(DATA!$D$133:$D$368=B569)*(DATA!$E$133:$E$368=D569),0)),"n/a")</f>
        <v>2.3298444236625602</v>
      </c>
      <c r="H569" s="77">
        <f t="array" ref="H569">IFERROR(INDEX(DATA!$Y$133:$Y$368,MATCH(1,(DATA!$D$133:$D$368=B569)*(DATA!$E$133:$E$368=D569),0)),"n/a")</f>
        <v>2.35975258926482E-2</v>
      </c>
      <c r="I569" s="87">
        <f t="array" ref="I569">IFERROR(INDEX(DATA!$AH$133:$AH$368,MATCH(1,(DATA!$D$133:$D$368=B569)*(DATA!$E$133:$E$368=D569),0)),"n/a")</f>
        <v>2.3416792924800802</v>
      </c>
      <c r="J569" s="77">
        <f t="array" ref="J569">IFERROR(INDEX(DATA!$AI$133:$AI$368,MATCH(1,(DATA!$D$133:$D$368=B569)*(DATA!$E$133:$E$368=D569),0)),"n/a")</f>
        <v>1.9454555715058299E-2</v>
      </c>
      <c r="K569" s="87">
        <f t="array" ref="K569">IFERROR(INDEX(DATA!$AR$133:$AR$368,MATCH(1,(DATA!$D$133:$D$368=B569)*(DATA!$E$133:$E$368=D569),0)),"n/a")</f>
        <v>2.3133550591215402</v>
      </c>
      <c r="L569" s="77">
        <f t="array" ref="L569">IFERROR(INDEX(DATA!$AS$133:$AS$368,MATCH(1,(DATA!$D$133:$D$368=B569)*(DATA!$E$133:$E$368=D569),0)),"n/a")</f>
        <v>2.1730041808358299E-2</v>
      </c>
      <c r="R569" s="66"/>
      <c r="S569" s="66"/>
      <c r="T569" s="66"/>
      <c r="U569" s="66"/>
      <c r="V569" s="66"/>
      <c r="W569" s="66"/>
      <c r="X569" s="66"/>
      <c r="Y569" s="66"/>
    </row>
    <row r="570" spans="1:25" x14ac:dyDescent="0.2">
      <c r="A570" s="75" t="s">
        <v>19</v>
      </c>
      <c r="B570" s="66" t="s">
        <v>12</v>
      </c>
      <c r="C570" s="66" t="s">
        <v>26</v>
      </c>
      <c r="D570" s="66" t="s">
        <v>273</v>
      </c>
      <c r="E570" s="87">
        <f t="array" ref="E570">IFERROR(INDEX(DATA!$N$133:$N$368,MATCH(1,(DATA!$D$133:$D$368=B570)*(DATA!$E$133:$E$368=D570),0)),"n/a")</f>
        <v>2.1964452736434601</v>
      </c>
      <c r="F570" s="77">
        <f t="array" ref="F570">IFERROR(INDEX(DATA!$O$133:$O$368,MATCH(1,(DATA!$D$133:$D$368=B570)*(DATA!$E$133:$E$368=D570),0)),"n/a")</f>
        <v>0.111126919899539</v>
      </c>
      <c r="G570" s="87">
        <f t="array" ref="G570">IFERROR(INDEX(DATA!$X$133:$X$368,MATCH(1,(DATA!$D$133:$D$368=B570)*(DATA!$E$133:$E$368=D570),0)),"n/a")</f>
        <v>2.1172229318579601</v>
      </c>
      <c r="H570" s="77">
        <f t="array" ref="H570">IFERROR(INDEX(DATA!$Y$133:$Y$368,MATCH(1,(DATA!$D$133:$D$368=B570)*(DATA!$E$133:$E$368=D570),0)),"n/a")</f>
        <v>4.0654231908751802E-2</v>
      </c>
      <c r="I570" s="87">
        <f t="array" ref="I570">IFERROR(INDEX(DATA!$AH$133:$AH$368,MATCH(1,(DATA!$D$133:$D$368=B570)*(DATA!$E$133:$E$368=D570),0)),"n/a")</f>
        <v>2.1194743890071899</v>
      </c>
      <c r="J570" s="77">
        <f t="array" ref="J570">IFERROR(INDEX(DATA!$AI$133:$AI$368,MATCH(1,(DATA!$D$133:$D$368=B570)*(DATA!$E$133:$E$368=D570),0)),"n/a")</f>
        <v>2.2836960244459598E-2</v>
      </c>
      <c r="K570" s="87">
        <f t="array" ref="K570">IFERROR(INDEX(DATA!$AR$133:$AR$368,MATCH(1,(DATA!$D$133:$D$368=B570)*(DATA!$E$133:$E$368=D570),0)),"n/a")</f>
        <v>2.1026256687957399</v>
      </c>
      <c r="L570" s="77">
        <f t="array" ref="L570">IFERROR(INDEX(DATA!$AS$133:$AS$368,MATCH(1,(DATA!$D$133:$D$368=B570)*(DATA!$E$133:$E$368=D570),0)),"n/a")</f>
        <v>1.21617606124973E-2</v>
      </c>
      <c r="R570" s="66"/>
      <c r="S570" s="66"/>
      <c r="T570" s="66"/>
      <c r="U570" s="66"/>
      <c r="V570" s="66"/>
      <c r="W570" s="66"/>
      <c r="X570" s="66"/>
      <c r="Y570" s="66"/>
    </row>
    <row r="571" spans="1:25" x14ac:dyDescent="0.2">
      <c r="A571" s="75" t="s">
        <v>19</v>
      </c>
      <c r="B571" s="66" t="s">
        <v>12</v>
      </c>
      <c r="C571" s="66" t="s">
        <v>26</v>
      </c>
      <c r="D571" s="66" t="s">
        <v>274</v>
      </c>
      <c r="E571" s="87">
        <f t="array" ref="E571">IFERROR(INDEX(DATA!$N$133:$N$368,MATCH(1,(DATA!$D$133:$D$368=B571)*(DATA!$E$133:$E$368=D571),0)),"n/a")</f>
        <v>2.2504000184131301</v>
      </c>
      <c r="F571" s="77">
        <f t="array" ref="F571">IFERROR(INDEX(DATA!$O$133:$O$368,MATCH(1,(DATA!$D$133:$D$368=B571)*(DATA!$E$133:$E$368=D571),0)),"n/a")</f>
        <v>4.6504002476707197E-3</v>
      </c>
      <c r="G571" s="87">
        <f t="array" ref="G571">IFERROR(INDEX(DATA!$X$133:$X$368,MATCH(1,(DATA!$D$133:$D$368=B571)*(DATA!$E$133:$E$368=D571),0)),"n/a")</f>
        <v>2.3113757570502802</v>
      </c>
      <c r="H571" s="77">
        <f t="array" ref="H571">IFERROR(INDEX(DATA!$Y$133:$Y$368,MATCH(1,(DATA!$D$133:$D$368=B571)*(DATA!$E$133:$E$368=D571),0)),"n/a")</f>
        <v>1.7384940639608298E-2</v>
      </c>
      <c r="I571" s="87">
        <f t="array" ref="I571">IFERROR(INDEX(DATA!$AH$133:$AH$368,MATCH(1,(DATA!$D$133:$D$368=B571)*(DATA!$E$133:$E$368=D571),0)),"n/a")</f>
        <v>2.3266217858240301</v>
      </c>
      <c r="J571" s="77">
        <f t="array" ref="J571">IFERROR(INDEX(DATA!$AI$133:$AI$368,MATCH(1,(DATA!$D$133:$D$368=B571)*(DATA!$E$133:$E$368=D571),0)),"n/a")</f>
        <v>1.7343696969701901E-2</v>
      </c>
      <c r="K571" s="87">
        <f t="array" ref="K571">IFERROR(INDEX(DATA!$AR$133:$AR$368,MATCH(1,(DATA!$D$133:$D$368=B571)*(DATA!$E$133:$E$368=D571),0)),"n/a")</f>
        <v>2.30553735339209</v>
      </c>
      <c r="L571" s="77">
        <f t="array" ref="L571">IFERROR(INDEX(DATA!$AS$133:$AS$368,MATCH(1,(DATA!$D$133:$D$368=B571)*(DATA!$E$133:$E$368=D571),0)),"n/a")</f>
        <v>2.1664443045108402E-2</v>
      </c>
      <c r="R571" s="66"/>
      <c r="S571" s="66"/>
      <c r="T571" s="66"/>
      <c r="U571" s="66"/>
      <c r="V571" s="66"/>
      <c r="W571" s="66"/>
      <c r="X571" s="66"/>
      <c r="Y571" s="66"/>
    </row>
    <row r="572" spans="1:25" x14ac:dyDescent="0.2">
      <c r="A572" s="75" t="s">
        <v>19</v>
      </c>
      <c r="B572" s="66" t="s">
        <v>12</v>
      </c>
      <c r="C572" s="66" t="s">
        <v>26</v>
      </c>
      <c r="D572" s="66" t="s">
        <v>275</v>
      </c>
      <c r="E572" s="87">
        <f t="array" ref="E572">IFERROR(INDEX(DATA!$N$133:$N$368,MATCH(1,(DATA!$D$133:$D$368=B572)*(DATA!$E$133:$E$368=D572),0)),"n/a")</f>
        <v>2.1764725712244899</v>
      </c>
      <c r="F572" s="77">
        <f t="array" ref="F572">IFERROR(INDEX(DATA!$O$133:$O$368,MATCH(1,(DATA!$D$133:$D$368=B572)*(DATA!$E$133:$E$368=D572),0)),"n/a")</f>
        <v>4.9628050969403301E-2</v>
      </c>
      <c r="G572" s="87">
        <f t="array" ref="G572">IFERROR(INDEX(DATA!$X$133:$X$368,MATCH(1,(DATA!$D$133:$D$368=B572)*(DATA!$E$133:$E$368=D572),0)),"n/a")</f>
        <v>2.0855771725044701</v>
      </c>
      <c r="H572" s="77">
        <f t="array" ref="H572">IFERROR(INDEX(DATA!$Y$133:$Y$368,MATCH(1,(DATA!$D$133:$D$368=B572)*(DATA!$E$133:$E$368=D572),0)),"n/a")</f>
        <v>-2.8765327943727997E-4</v>
      </c>
      <c r="I572" s="87">
        <f t="array" ref="I572">IFERROR(INDEX(DATA!$AH$133:$AH$368,MATCH(1,(DATA!$D$133:$D$368=B572)*(DATA!$E$133:$E$368=D572),0)),"n/a")</f>
        <v>2.0675293063000399</v>
      </c>
      <c r="J572" s="77">
        <f t="array" ref="J572">IFERROR(INDEX(DATA!$AI$133:$AI$368,MATCH(1,(DATA!$D$133:$D$368=B572)*(DATA!$E$133:$E$368=D572),0)),"n/a")</f>
        <v>-3.35828032728515E-2</v>
      </c>
      <c r="K572" s="87">
        <f t="array" ref="K572">IFERROR(INDEX(DATA!$AR$133:$AR$368,MATCH(1,(DATA!$D$133:$D$368=B572)*(DATA!$E$133:$E$368=D572),0)),"n/a")</f>
        <v>2.0618508110532399</v>
      </c>
      <c r="L572" s="77">
        <f t="array" ref="L572">IFERROR(INDEX(DATA!$AS$133:$AS$368,MATCH(1,(DATA!$D$133:$D$368=B572)*(DATA!$E$133:$E$368=D572),0)),"n/a")</f>
        <v>-2.87072759808321E-2</v>
      </c>
      <c r="R572" s="66"/>
      <c r="S572" s="66"/>
      <c r="T572" s="66"/>
      <c r="U572" s="66"/>
      <c r="V572" s="66"/>
      <c r="W572" s="66"/>
      <c r="X572" s="66"/>
      <c r="Y572" s="66"/>
    </row>
    <row r="573" spans="1:25" x14ac:dyDescent="0.2">
      <c r="A573" s="75" t="s">
        <v>19</v>
      </c>
      <c r="B573" s="66" t="s">
        <v>12</v>
      </c>
      <c r="C573" s="66" t="s">
        <v>26</v>
      </c>
      <c r="D573" s="66" t="s">
        <v>276</v>
      </c>
      <c r="E573" s="87">
        <f t="array" ref="E573">IFERROR(INDEX(DATA!$N$133:$N$368,MATCH(1,(DATA!$D$133:$D$368=B573)*(DATA!$E$133:$E$368=D573),0)),"n/a")</f>
        <v>2.3439750293748798</v>
      </c>
      <c r="F573" s="77">
        <f t="array" ref="F573">IFERROR(INDEX(DATA!$O$133:$O$368,MATCH(1,(DATA!$D$133:$D$368=B573)*(DATA!$E$133:$E$368=D573),0)),"n/a")</f>
        <v>3.8542748146715503E-2</v>
      </c>
      <c r="G573" s="87">
        <f t="array" ref="G573">IFERROR(INDEX(DATA!$X$133:$X$368,MATCH(1,(DATA!$D$133:$D$368=B573)*(DATA!$E$133:$E$368=D573),0)),"n/a")</f>
        <v>2.2213156947415702</v>
      </c>
      <c r="H573" s="77">
        <f t="array" ref="H573">IFERROR(INDEX(DATA!$Y$133:$Y$368,MATCH(1,(DATA!$D$133:$D$368=B573)*(DATA!$E$133:$E$368=D573),0)),"n/a")</f>
        <v>-5.5550905213383697E-2</v>
      </c>
      <c r="I573" s="87">
        <f t="array" ref="I573">IFERROR(INDEX(DATA!$AH$133:$AH$368,MATCH(1,(DATA!$D$133:$D$368=B573)*(DATA!$E$133:$E$368=D573),0)),"n/a")</f>
        <v>2.3289837529848998</v>
      </c>
      <c r="J573" s="77">
        <f t="array" ref="J573">IFERROR(INDEX(DATA!$AI$133:$AI$368,MATCH(1,(DATA!$D$133:$D$368=B573)*(DATA!$E$133:$E$368=D573),0)),"n/a")</f>
        <v>-3.65278701147322E-2</v>
      </c>
      <c r="K573" s="87">
        <f t="array" ref="K573">IFERROR(INDEX(DATA!$AR$133:$AR$368,MATCH(1,(DATA!$D$133:$D$368=B573)*(DATA!$E$133:$E$368=D573),0)),"n/a")</f>
        <v>2.3138034811819201</v>
      </c>
      <c r="L573" s="77">
        <f t="array" ref="L573">IFERROR(INDEX(DATA!$AS$133:$AS$368,MATCH(1,(DATA!$D$133:$D$368=B573)*(DATA!$E$133:$E$368=D573),0)),"n/a")</f>
        <v>-3.06300634816692E-2</v>
      </c>
      <c r="R573" s="66"/>
      <c r="S573" s="66"/>
      <c r="T573" s="66"/>
      <c r="U573" s="66"/>
      <c r="V573" s="66"/>
      <c r="W573" s="66"/>
      <c r="X573" s="66"/>
      <c r="Y573" s="66"/>
    </row>
    <row r="574" spans="1:25" x14ac:dyDescent="0.2">
      <c r="A574" s="75" t="s">
        <v>19</v>
      </c>
      <c r="B574" s="66" t="s">
        <v>12</v>
      </c>
      <c r="C574" s="66" t="s">
        <v>26</v>
      </c>
      <c r="D574" s="66" t="s">
        <v>277</v>
      </c>
      <c r="E574" s="87">
        <f t="array" ref="E574">IFERROR(INDEX(DATA!$N$133:$N$368,MATCH(1,(DATA!$D$133:$D$368=B574)*(DATA!$E$133:$E$368=D574),0)),"n/a")</f>
        <v>2.0001719872149999</v>
      </c>
      <c r="F574" s="77">
        <f t="array" ref="F574">IFERROR(INDEX(DATA!$O$133:$O$368,MATCH(1,(DATA!$D$133:$D$368=B574)*(DATA!$E$133:$E$368=D574),0)),"n/a")</f>
        <v>-2.4087817879528701E-2</v>
      </c>
      <c r="G574" s="87">
        <f t="array" ref="G574">IFERROR(INDEX(DATA!$X$133:$X$368,MATCH(1,(DATA!$D$133:$D$368=B574)*(DATA!$E$133:$E$368=D574),0)),"n/a")</f>
        <v>2.0171975036029002</v>
      </c>
      <c r="H574" s="77">
        <f t="array" ref="H574">IFERROR(INDEX(DATA!$Y$133:$Y$368,MATCH(1,(DATA!$D$133:$D$368=B574)*(DATA!$E$133:$E$368=D574),0)),"n/a")</f>
        <v>2.1163448487882602E-3</v>
      </c>
      <c r="I574" s="87">
        <f t="array" ref="I574">IFERROR(INDEX(DATA!$AH$133:$AH$368,MATCH(1,(DATA!$D$133:$D$368=B574)*(DATA!$E$133:$E$368=D574),0)),"n/a")</f>
        <v>2.0384087786222098</v>
      </c>
      <c r="J574" s="77">
        <f t="array" ref="J574">IFERROR(INDEX(DATA!$AI$133:$AI$368,MATCH(1,(DATA!$D$133:$D$368=B574)*(DATA!$E$133:$E$368=D574),0)),"n/a")</f>
        <v>-1.34773902092385E-3</v>
      </c>
      <c r="K574" s="87">
        <f t="array" ref="K574">IFERROR(INDEX(DATA!$AR$133:$AR$368,MATCH(1,(DATA!$D$133:$D$368=B574)*(DATA!$E$133:$E$368=D574),0)),"n/a")</f>
        <v>2.0395992774478402</v>
      </c>
      <c r="L574" s="77">
        <f t="array" ref="L574">IFERROR(INDEX(DATA!$AS$133:$AS$368,MATCH(1,(DATA!$D$133:$D$368=B574)*(DATA!$E$133:$E$368=D574),0)),"n/a")</f>
        <v>7.4391938117656297E-4</v>
      </c>
      <c r="R574" s="66"/>
      <c r="S574" s="66"/>
      <c r="T574" s="66"/>
      <c r="U574" s="66"/>
      <c r="V574" s="66"/>
      <c r="W574" s="66"/>
      <c r="X574" s="66"/>
      <c r="Y574" s="66"/>
    </row>
    <row r="575" spans="1:25" x14ac:dyDescent="0.2">
      <c r="A575" s="75" t="s">
        <v>19</v>
      </c>
      <c r="B575" s="66" t="s">
        <v>12</v>
      </c>
      <c r="C575" s="66" t="s">
        <v>26</v>
      </c>
      <c r="D575" s="66" t="s">
        <v>278</v>
      </c>
      <c r="E575" s="87">
        <f t="array" ref="E575">IFERROR(INDEX(DATA!$N$133:$N$368,MATCH(1,(DATA!$D$133:$D$368=B575)*(DATA!$E$133:$E$368=D575),0)),"n/a")</f>
        <v>2.16098110212448</v>
      </c>
      <c r="F575" s="77">
        <f t="array" ref="F575">IFERROR(INDEX(DATA!$O$133:$O$368,MATCH(1,(DATA!$D$133:$D$368=B575)*(DATA!$E$133:$E$368=D575),0)),"n/a")</f>
        <v>2.3107135826218199E-2</v>
      </c>
      <c r="G575" s="87">
        <f t="array" ref="G575">IFERROR(INDEX(DATA!$X$133:$X$368,MATCH(1,(DATA!$D$133:$D$368=B575)*(DATA!$E$133:$E$368=D575),0)),"n/a")</f>
        <v>2.15667461026813</v>
      </c>
      <c r="H575" s="77">
        <f t="array" ref="H575">IFERROR(INDEX(DATA!$Y$133:$Y$368,MATCH(1,(DATA!$D$133:$D$368=B575)*(DATA!$E$133:$E$368=D575),0)),"n/a")</f>
        <v>4.4293479617490299E-2</v>
      </c>
      <c r="I575" s="87">
        <f t="array" ref="I575">IFERROR(INDEX(DATA!$AH$133:$AH$368,MATCH(1,(DATA!$D$133:$D$368=B575)*(DATA!$E$133:$E$368=D575),0)),"n/a")</f>
        <v>2.1368411835707399</v>
      </c>
      <c r="J575" s="77">
        <f t="array" ref="J575">IFERROR(INDEX(DATA!$AI$133:$AI$368,MATCH(1,(DATA!$D$133:$D$368=B575)*(DATA!$E$133:$E$368=D575),0)),"n/a")</f>
        <v>1.0674811436012101E-2</v>
      </c>
      <c r="K575" s="87">
        <f t="array" ref="K575">IFERROR(INDEX(DATA!$AR$133:$AR$368,MATCH(1,(DATA!$D$133:$D$368=B575)*(DATA!$E$133:$E$368=D575),0)),"n/a")</f>
        <v>2.1493189070771899</v>
      </c>
      <c r="L575" s="77">
        <f t="array" ref="L575">IFERROR(INDEX(DATA!$AS$133:$AS$368,MATCH(1,(DATA!$D$133:$D$368=B575)*(DATA!$E$133:$E$368=D575),0)),"n/a")</f>
        <v>3.9635166806316902E-3</v>
      </c>
      <c r="R575" s="66"/>
      <c r="S575" s="66"/>
      <c r="T575" s="66"/>
      <c r="U575" s="66"/>
      <c r="V575" s="66"/>
      <c r="W575" s="66"/>
      <c r="X575" s="66"/>
      <c r="Y575" s="66"/>
    </row>
    <row r="576" spans="1:25" x14ac:dyDescent="0.2">
      <c r="A576" s="75" t="s">
        <v>19</v>
      </c>
      <c r="B576" s="66" t="s">
        <v>12</v>
      </c>
      <c r="C576" s="66" t="s">
        <v>26</v>
      </c>
      <c r="D576" s="66" t="s">
        <v>279</v>
      </c>
      <c r="E576" s="87">
        <f t="array" ref="E576">IFERROR(INDEX(DATA!$N$133:$N$368,MATCH(1,(DATA!$D$133:$D$368=B576)*(DATA!$E$133:$E$368=D576),0)),"n/a")</f>
        <v>2.0683649520612999</v>
      </c>
      <c r="F576" s="77">
        <f t="array" ref="F576">IFERROR(INDEX(DATA!$O$133:$O$368,MATCH(1,(DATA!$D$133:$D$368=B576)*(DATA!$E$133:$E$368=D576),0)),"n/a")</f>
        <v>-7.5509488977157493E-2</v>
      </c>
      <c r="G576" s="87">
        <f t="array" ref="G576">IFERROR(INDEX(DATA!$X$133:$X$368,MATCH(1,(DATA!$D$133:$D$368=B576)*(DATA!$E$133:$E$368=D576),0)),"n/a")</f>
        <v>2.15785864648453</v>
      </c>
      <c r="H576" s="77">
        <f t="array" ref="H576">IFERROR(INDEX(DATA!$Y$133:$Y$368,MATCH(1,(DATA!$D$133:$D$368=B576)*(DATA!$E$133:$E$368=D576),0)),"n/a")</f>
        <v>2.50794636348581E-2</v>
      </c>
      <c r="I576" s="87">
        <f t="array" ref="I576">IFERROR(INDEX(DATA!$AH$133:$AH$368,MATCH(1,(DATA!$D$133:$D$368=B576)*(DATA!$E$133:$E$368=D576),0)),"n/a")</f>
        <v>2.2282212021202401</v>
      </c>
      <c r="J576" s="77">
        <f t="array" ref="J576">IFERROR(INDEX(DATA!$AI$133:$AI$368,MATCH(1,(DATA!$D$133:$D$368=B576)*(DATA!$E$133:$E$368=D576),0)),"n/a")</f>
        <v>3.3435631366507202E-3</v>
      </c>
      <c r="K576" s="87">
        <f t="array" ref="K576">IFERROR(INDEX(DATA!$AR$133:$AR$368,MATCH(1,(DATA!$D$133:$D$368=B576)*(DATA!$E$133:$E$368=D576),0)),"n/a")</f>
        <v>2.2534697632682401</v>
      </c>
      <c r="L576" s="77">
        <f t="array" ref="L576">IFERROR(INDEX(DATA!$AS$133:$AS$368,MATCH(1,(DATA!$D$133:$D$368=B576)*(DATA!$E$133:$E$368=D576),0)),"n/a")</f>
        <v>4.8022730590875203E-2</v>
      </c>
      <c r="R576" s="66"/>
      <c r="S576" s="66"/>
      <c r="T576" s="66"/>
      <c r="U576" s="66"/>
      <c r="V576" s="66"/>
      <c r="W576" s="66"/>
      <c r="X576" s="66"/>
      <c r="Y576" s="66"/>
    </row>
    <row r="577" spans="1:25" x14ac:dyDescent="0.2">
      <c r="A577" s="75" t="s">
        <v>19</v>
      </c>
      <c r="B577" s="66" t="s">
        <v>12</v>
      </c>
      <c r="C577" s="66" t="s">
        <v>26</v>
      </c>
      <c r="D577" s="66" t="s">
        <v>280</v>
      </c>
      <c r="E577" s="87">
        <f t="array" ref="E577">IFERROR(INDEX(DATA!$N$133:$N$368,MATCH(1,(DATA!$D$133:$D$368=B577)*(DATA!$E$133:$E$368=D577),0)),"n/a")</f>
        <v>2.40692428862695</v>
      </c>
      <c r="F577" s="77">
        <f t="array" ref="F577">IFERROR(INDEX(DATA!$O$133:$O$368,MATCH(1,(DATA!$D$133:$D$368=B577)*(DATA!$E$133:$E$368=D577),0)),"n/a")</f>
        <v>-3.09496495018751E-2</v>
      </c>
      <c r="G577" s="87">
        <f t="array" ref="G577">IFERROR(INDEX(DATA!$X$133:$X$368,MATCH(1,(DATA!$D$133:$D$368=B577)*(DATA!$E$133:$E$368=D577),0)),"n/a")</f>
        <v>2.2381771804468502</v>
      </c>
      <c r="H577" s="77">
        <f t="array" ref="H577">IFERROR(INDEX(DATA!$Y$133:$Y$368,MATCH(1,(DATA!$D$133:$D$368=B577)*(DATA!$E$133:$E$368=D577),0)),"n/a")</f>
        <v>-5.1896718159195498E-2</v>
      </c>
      <c r="I577" s="87">
        <f t="array" ref="I577">IFERROR(INDEX(DATA!$AH$133:$AH$368,MATCH(1,(DATA!$D$133:$D$368=B577)*(DATA!$E$133:$E$368=D577),0)),"n/a")</f>
        <v>2.1355368235241001</v>
      </c>
      <c r="J577" s="77">
        <f t="array" ref="J577">IFERROR(INDEX(DATA!$AI$133:$AI$368,MATCH(1,(DATA!$D$133:$D$368=B577)*(DATA!$E$133:$E$368=D577),0)),"n/a")</f>
        <v>-5.0824484366229203E-2</v>
      </c>
      <c r="K577" s="87">
        <f t="array" ref="K577">IFERROR(INDEX(DATA!$AR$133:$AR$368,MATCH(1,(DATA!$D$133:$D$368=B577)*(DATA!$E$133:$E$368=D577),0)),"n/a")</f>
        <v>2.19485015511624</v>
      </c>
      <c r="L577" s="77">
        <f t="array" ref="L577">IFERROR(INDEX(DATA!$AS$133:$AS$368,MATCH(1,(DATA!$D$133:$D$368=B577)*(DATA!$E$133:$E$368=D577),0)),"n/a")</f>
        <v>3.0719331268693702E-2</v>
      </c>
      <c r="R577" s="66"/>
      <c r="S577" s="66"/>
      <c r="T577" s="66"/>
      <c r="U577" s="66"/>
      <c r="V577" s="66"/>
      <c r="W577" s="66"/>
      <c r="X577" s="66"/>
      <c r="Y577" s="66"/>
    </row>
    <row r="578" spans="1:25" x14ac:dyDescent="0.2">
      <c r="A578" s="75" t="s">
        <v>19</v>
      </c>
      <c r="B578" s="66" t="s">
        <v>12</v>
      </c>
      <c r="C578" s="66" t="s">
        <v>26</v>
      </c>
      <c r="D578" s="66" t="s">
        <v>281</v>
      </c>
      <c r="E578" s="87">
        <f t="array" ref="E578">IFERROR(INDEX(DATA!$N$133:$N$368,MATCH(1,(DATA!$D$133:$D$368=B578)*(DATA!$E$133:$E$368=D578),0)),"n/a")</f>
        <v>2.2894073277840299</v>
      </c>
      <c r="F578" s="77">
        <f t="array" ref="F578">IFERROR(INDEX(DATA!$O$133:$O$368,MATCH(1,(DATA!$D$133:$D$368=B578)*(DATA!$E$133:$E$368=D578),0)),"n/a")</f>
        <v>3.0466341006200499E-3</v>
      </c>
      <c r="G578" s="87">
        <f t="array" ref="G578">IFERROR(INDEX(DATA!$X$133:$X$368,MATCH(1,(DATA!$D$133:$D$368=B578)*(DATA!$E$133:$E$368=D578),0)),"n/a")</f>
        <v>2.1956424517301798</v>
      </c>
      <c r="H578" s="77">
        <f t="array" ref="H578">IFERROR(INDEX(DATA!$Y$133:$Y$368,MATCH(1,(DATA!$D$133:$D$368=B578)*(DATA!$E$133:$E$368=D578),0)),"n/a")</f>
        <v>-3.11074063267189E-3</v>
      </c>
      <c r="I578" s="87">
        <f t="array" ref="I578">IFERROR(INDEX(DATA!$AH$133:$AH$368,MATCH(1,(DATA!$D$133:$D$368=B578)*(DATA!$E$133:$E$368=D578),0)),"n/a")</f>
        <v>2.1948146566777602</v>
      </c>
      <c r="J578" s="77">
        <f t="array" ref="J578">IFERROR(INDEX(DATA!$AI$133:$AI$368,MATCH(1,(DATA!$D$133:$D$368=B578)*(DATA!$E$133:$E$368=D578),0)),"n/a")</f>
        <v>2.4115657464429002E-3</v>
      </c>
      <c r="K578" s="87">
        <f t="array" ref="K578">IFERROR(INDEX(DATA!$AR$133:$AR$368,MATCH(1,(DATA!$D$133:$D$368=B578)*(DATA!$E$133:$E$368=D578),0)),"n/a")</f>
        <v>2.20441469870442</v>
      </c>
      <c r="L578" s="77">
        <f t="array" ref="L578">IFERROR(INDEX(DATA!$AS$133:$AS$368,MATCH(1,(DATA!$D$133:$D$368=B578)*(DATA!$E$133:$E$368=D578),0)),"n/a")</f>
        <v>3.0581487560118002E-2</v>
      </c>
      <c r="R578" s="66"/>
      <c r="S578" s="66"/>
      <c r="T578" s="66"/>
      <c r="U578" s="66"/>
      <c r="V578" s="66"/>
      <c r="W578" s="66"/>
      <c r="X578" s="66"/>
      <c r="Y578" s="66"/>
    </row>
    <row r="579" spans="1:25" x14ac:dyDescent="0.2">
      <c r="A579" s="75" t="s">
        <v>19</v>
      </c>
      <c r="B579" s="66" t="s">
        <v>12</v>
      </c>
      <c r="C579" s="66" t="s">
        <v>26</v>
      </c>
      <c r="D579" s="66" t="s">
        <v>282</v>
      </c>
      <c r="E579" s="87">
        <f t="array" ref="E579">IFERROR(INDEX(DATA!$N$133:$N$368,MATCH(1,(DATA!$D$133:$D$368=B579)*(DATA!$E$133:$E$368=D579),0)),"n/a")</f>
        <v>2.3770935712779702</v>
      </c>
      <c r="F579" s="77">
        <f t="array" ref="F579">IFERROR(INDEX(DATA!$O$133:$O$368,MATCH(1,(DATA!$D$133:$D$368=B579)*(DATA!$E$133:$E$368=D579),0)),"n/a")</f>
        <v>5.52380067231922E-2</v>
      </c>
      <c r="G579" s="87">
        <f t="array" ref="G579">IFERROR(INDEX(DATA!$X$133:$X$368,MATCH(1,(DATA!$D$133:$D$368=B579)*(DATA!$E$133:$E$368=D579),0)),"n/a")</f>
        <v>2.3629401045000802</v>
      </c>
      <c r="H579" s="77">
        <f t="array" ref="H579">IFERROR(INDEX(DATA!$Y$133:$Y$368,MATCH(1,(DATA!$D$133:$D$368=B579)*(DATA!$E$133:$E$368=D579),0)),"n/a")</f>
        <v>5.1321898111866097E-2</v>
      </c>
      <c r="I579" s="87">
        <f t="array" ref="I579">IFERROR(INDEX(DATA!$AH$133:$AH$368,MATCH(1,(DATA!$D$133:$D$368=B579)*(DATA!$E$133:$E$368=D579),0)),"n/a")</f>
        <v>2.3963680073662799</v>
      </c>
      <c r="J579" s="77">
        <f t="array" ref="J579">IFERROR(INDEX(DATA!$AI$133:$AI$368,MATCH(1,(DATA!$D$133:$D$368=B579)*(DATA!$E$133:$E$368=D579),0)),"n/a")</f>
        <v>4.8498987238275601E-2</v>
      </c>
      <c r="K579" s="87">
        <f t="array" ref="K579">IFERROR(INDEX(DATA!$AR$133:$AR$368,MATCH(1,(DATA!$D$133:$D$368=B579)*(DATA!$E$133:$E$368=D579),0)),"n/a")</f>
        <v>2.3324319630669801</v>
      </c>
      <c r="L579" s="77">
        <f t="array" ref="L579">IFERROR(INDEX(DATA!$AS$133:$AS$368,MATCH(1,(DATA!$D$133:$D$368=B579)*(DATA!$E$133:$E$368=D579),0)),"n/a")</f>
        <v>2.6189159736164501E-2</v>
      </c>
      <c r="R579" s="66"/>
      <c r="S579" s="66"/>
      <c r="T579" s="66"/>
      <c r="U579" s="66"/>
      <c r="V579" s="66"/>
      <c r="W579" s="66"/>
      <c r="X579" s="66"/>
      <c r="Y579" s="66"/>
    </row>
    <row r="580" spans="1:25" x14ac:dyDescent="0.2">
      <c r="A580" s="75" t="s">
        <v>19</v>
      </c>
      <c r="B580" s="66" t="s">
        <v>12</v>
      </c>
      <c r="C580" s="66" t="s">
        <v>26</v>
      </c>
      <c r="D580" s="66" t="s">
        <v>283</v>
      </c>
      <c r="E580" s="87">
        <f t="array" ref="E580">IFERROR(INDEX(DATA!$N$133:$N$368,MATCH(1,(DATA!$D$133:$D$368=B580)*(DATA!$E$133:$E$368=D580),0)),"n/a")</f>
        <v>2.2937892441764198</v>
      </c>
      <c r="F580" s="77">
        <f t="array" ref="F580">IFERROR(INDEX(DATA!$O$133:$O$368,MATCH(1,(DATA!$D$133:$D$368=B580)*(DATA!$E$133:$E$368=D580),0)),"n/a")</f>
        <v>7.1262870274500095E-2</v>
      </c>
      <c r="G580" s="87">
        <f t="array" ref="G580">IFERROR(INDEX(DATA!$X$133:$X$368,MATCH(1,(DATA!$D$133:$D$368=B580)*(DATA!$E$133:$E$368=D580),0)),"n/a")</f>
        <v>2.32816757897639</v>
      </c>
      <c r="H580" s="77">
        <f t="array" ref="H580">IFERROR(INDEX(DATA!$Y$133:$Y$368,MATCH(1,(DATA!$D$133:$D$368=B580)*(DATA!$E$133:$E$368=D580),0)),"n/a")</f>
        <v>0.106655021359444</v>
      </c>
      <c r="I580" s="87">
        <f t="array" ref="I580">IFERROR(INDEX(DATA!$AH$133:$AH$368,MATCH(1,(DATA!$D$133:$D$368=B580)*(DATA!$E$133:$E$368=D580),0)),"n/a")</f>
        <v>2.3411861877443001</v>
      </c>
      <c r="J580" s="77">
        <f t="array" ref="J580">IFERROR(INDEX(DATA!$AI$133:$AI$368,MATCH(1,(DATA!$D$133:$D$368=B580)*(DATA!$E$133:$E$368=D580),0)),"n/a")</f>
        <v>0.10392061962652201</v>
      </c>
      <c r="K580" s="87">
        <f t="array" ref="K580">IFERROR(INDEX(DATA!$AR$133:$AR$368,MATCH(1,(DATA!$D$133:$D$368=B580)*(DATA!$E$133:$E$368=D580),0)),"n/a")</f>
        <v>2.2746412852479398</v>
      </c>
      <c r="L580" s="77">
        <f t="array" ref="L580">IFERROR(INDEX(DATA!$AS$133:$AS$368,MATCH(1,(DATA!$D$133:$D$368=B580)*(DATA!$E$133:$E$368=D580),0)),"n/a")</f>
        <v>5.7112492797828998E-2</v>
      </c>
      <c r="R580" s="66"/>
      <c r="S580" s="66"/>
      <c r="T580" s="66"/>
      <c r="U580" s="66"/>
      <c r="V580" s="66"/>
      <c r="W580" s="66"/>
      <c r="X580" s="66"/>
      <c r="Y580" s="66"/>
    </row>
    <row r="581" spans="1:25" x14ac:dyDescent="0.2">
      <c r="A581" s="75" t="s">
        <v>19</v>
      </c>
      <c r="B581" s="66" t="s">
        <v>12</v>
      </c>
      <c r="C581" s="66" t="s">
        <v>26</v>
      </c>
      <c r="D581" s="66" t="s">
        <v>284</v>
      </c>
      <c r="E581" s="87">
        <f t="array" ref="E581">IFERROR(INDEX(DATA!$N$133:$N$368,MATCH(1,(DATA!$D$133:$D$368=B581)*(DATA!$E$133:$E$368=D581),0)),"n/a")</f>
        <v>2.2450924143762898</v>
      </c>
      <c r="F581" s="77">
        <f t="array" ref="F581">IFERROR(INDEX(DATA!$O$133:$O$368,MATCH(1,(DATA!$D$133:$D$368=B581)*(DATA!$E$133:$E$368=D581),0)),"n/a")</f>
        <v>3.82197943361339E-2</v>
      </c>
      <c r="G581" s="87">
        <f t="array" ref="G581">IFERROR(INDEX(DATA!$X$133:$X$368,MATCH(1,(DATA!$D$133:$D$368=B581)*(DATA!$E$133:$E$368=D581),0)),"n/a")</f>
        <v>2.1359357657898701</v>
      </c>
      <c r="H581" s="77">
        <f t="array" ref="H581">IFERROR(INDEX(DATA!$Y$133:$Y$368,MATCH(1,(DATA!$D$133:$D$368=B581)*(DATA!$E$133:$E$368=D581),0)),"n/a")</f>
        <v>7.7928215854713703E-3</v>
      </c>
      <c r="I581" s="87">
        <f t="array" ref="I581">IFERROR(INDEX(DATA!$AH$133:$AH$368,MATCH(1,(DATA!$D$133:$D$368=B581)*(DATA!$E$133:$E$368=D581),0)),"n/a")</f>
        <v>2.1869966021104599</v>
      </c>
      <c r="J581" s="77">
        <f t="array" ref="J581">IFERROR(INDEX(DATA!$AI$133:$AI$368,MATCH(1,(DATA!$D$133:$D$368=B581)*(DATA!$E$133:$E$368=D581),0)),"n/a")</f>
        <v>4.1006290697433001E-2</v>
      </c>
      <c r="K581" s="87">
        <f t="array" ref="K581">IFERROR(INDEX(DATA!$AR$133:$AR$368,MATCH(1,(DATA!$D$133:$D$368=B581)*(DATA!$E$133:$E$368=D581),0)),"n/a")</f>
        <v>2.1840543662534002</v>
      </c>
      <c r="L581" s="77">
        <f t="array" ref="L581">IFERROR(INDEX(DATA!$AS$133:$AS$368,MATCH(1,(DATA!$D$133:$D$368=B581)*(DATA!$E$133:$E$368=D581),0)),"n/a")</f>
        <v>3.8989243871652902E-2</v>
      </c>
      <c r="R581" s="66"/>
      <c r="S581" s="66"/>
      <c r="T581" s="66"/>
      <c r="U581" s="66"/>
      <c r="V581" s="66"/>
      <c r="W581" s="66"/>
      <c r="X581" s="66"/>
      <c r="Y581" s="66"/>
    </row>
    <row r="582" spans="1:25" x14ac:dyDescent="0.2">
      <c r="A582" s="75" t="s">
        <v>19</v>
      </c>
      <c r="B582" s="66" t="s">
        <v>12</v>
      </c>
      <c r="C582" s="66" t="s">
        <v>26</v>
      </c>
      <c r="D582" s="66" t="s">
        <v>285</v>
      </c>
      <c r="E582" s="87">
        <f t="array" ref="E582">IFERROR(INDEX(DATA!$N$133:$N$368,MATCH(1,(DATA!$D$133:$D$368=B582)*(DATA!$E$133:$E$368=D582),0)),"n/a")</f>
        <v>1.9415332368145699</v>
      </c>
      <c r="F582" s="77">
        <f t="array" ref="F582">IFERROR(INDEX(DATA!$O$133:$O$368,MATCH(1,(DATA!$D$133:$D$368=B582)*(DATA!$E$133:$E$368=D582),0)),"n/a")</f>
        <v>-1.8291479299602401E-2</v>
      </c>
      <c r="G582" s="87">
        <f t="array" ref="G582">IFERROR(INDEX(DATA!$X$133:$X$368,MATCH(1,(DATA!$D$133:$D$368=B582)*(DATA!$E$133:$E$368=D582),0)),"n/a")</f>
        <v>1.8323907936139801</v>
      </c>
      <c r="H582" s="77">
        <f t="array" ref="H582">IFERROR(INDEX(DATA!$Y$133:$Y$368,MATCH(1,(DATA!$D$133:$D$368=B582)*(DATA!$E$133:$E$368=D582),0)),"n/a")</f>
        <v>3.0563771049668599E-2</v>
      </c>
      <c r="I582" s="87">
        <f t="array" ref="I582">IFERROR(INDEX(DATA!$AH$133:$AH$368,MATCH(1,(DATA!$D$133:$D$368=B582)*(DATA!$E$133:$E$368=D582),0)),"n/a")</f>
        <v>1.9028614201715599</v>
      </c>
      <c r="J582" s="77">
        <f t="array" ref="J582">IFERROR(INDEX(DATA!$AI$133:$AI$368,MATCH(1,(DATA!$D$133:$D$368=B582)*(DATA!$E$133:$E$368=D582),0)),"n/a")</f>
        <v>7.4280427740933005E-2</v>
      </c>
      <c r="K582" s="87">
        <f t="array" ref="K582">IFERROR(INDEX(DATA!$AR$133:$AR$368,MATCH(1,(DATA!$D$133:$D$368=B582)*(DATA!$E$133:$E$368=D582),0)),"n/a")</f>
        <v>1.9131570389082899</v>
      </c>
      <c r="L582" s="77">
        <f t="array" ref="L582">IFERROR(INDEX(DATA!$AS$133:$AS$368,MATCH(1,(DATA!$D$133:$D$368=B582)*(DATA!$E$133:$E$368=D582),0)),"n/a")</f>
        <v>4.5349043467614203E-2</v>
      </c>
      <c r="R582" s="66"/>
      <c r="S582" s="66"/>
      <c r="T582" s="66"/>
      <c r="U582" s="66"/>
      <c r="V582" s="66"/>
      <c r="W582" s="66"/>
      <c r="X582" s="66"/>
      <c r="Y582" s="66"/>
    </row>
    <row r="583" spans="1:25" x14ac:dyDescent="0.2">
      <c r="A583" s="75" t="s">
        <v>19</v>
      </c>
      <c r="B583" s="66" t="s">
        <v>12</v>
      </c>
      <c r="C583" s="66" t="s">
        <v>26</v>
      </c>
      <c r="D583" s="66" t="s">
        <v>286</v>
      </c>
      <c r="E583" s="87">
        <f t="array" ref="E583">IFERROR(INDEX(DATA!$N$133:$N$368,MATCH(1,(DATA!$D$133:$D$368=B583)*(DATA!$E$133:$E$368=D583),0)),"n/a")</f>
        <v>2.2870017896663901</v>
      </c>
      <c r="F583" s="77">
        <f t="array" ref="F583">IFERROR(INDEX(DATA!$O$133:$O$368,MATCH(1,(DATA!$D$133:$D$368=B583)*(DATA!$E$133:$E$368=D583),0)),"n/a")</f>
        <v>2.5036280520076601E-2</v>
      </c>
      <c r="G583" s="87">
        <f t="array" ref="G583">IFERROR(INDEX(DATA!$X$133:$X$368,MATCH(1,(DATA!$D$133:$D$368=B583)*(DATA!$E$133:$E$368=D583),0)),"n/a")</f>
        <v>2.11048868535027</v>
      </c>
      <c r="H583" s="77">
        <f t="array" ref="H583">IFERROR(INDEX(DATA!$Y$133:$Y$368,MATCH(1,(DATA!$D$133:$D$368=B583)*(DATA!$E$133:$E$368=D583),0)),"n/a")</f>
        <v>-2.209383383273E-2</v>
      </c>
      <c r="I583" s="87">
        <f t="array" ref="I583">IFERROR(INDEX(DATA!$AH$133:$AH$368,MATCH(1,(DATA!$D$133:$D$368=B583)*(DATA!$E$133:$E$368=D583),0)),"n/a")</f>
        <v>2.14260977651587</v>
      </c>
      <c r="J583" s="77">
        <f t="array" ref="J583">IFERROR(INDEX(DATA!$AI$133:$AI$368,MATCH(1,(DATA!$D$133:$D$368=B583)*(DATA!$E$133:$E$368=D583),0)),"n/a")</f>
        <v>-2.3525805742733798E-2</v>
      </c>
      <c r="K583" s="87">
        <f t="array" ref="K583">IFERROR(INDEX(DATA!$AR$133:$AR$368,MATCH(1,(DATA!$D$133:$D$368=B583)*(DATA!$E$133:$E$368=D583),0)),"n/a")</f>
        <v>2.1280938581758599</v>
      </c>
      <c r="L583" s="77">
        <f t="array" ref="L583">IFERROR(INDEX(DATA!$AS$133:$AS$368,MATCH(1,(DATA!$D$133:$D$368=B583)*(DATA!$E$133:$E$368=D583),0)),"n/a")</f>
        <v>-1.9083105593718799E-2</v>
      </c>
      <c r="R583" s="66"/>
      <c r="S583" s="66"/>
      <c r="T583" s="66"/>
      <c r="U583" s="66"/>
      <c r="V583" s="66"/>
      <c r="W583" s="66"/>
      <c r="X583" s="66"/>
      <c r="Y583" s="66"/>
    </row>
    <row r="584" spans="1:25" x14ac:dyDescent="0.2">
      <c r="A584" s="75" t="s">
        <v>19</v>
      </c>
      <c r="B584" s="66" t="s">
        <v>12</v>
      </c>
      <c r="C584" s="66" t="s">
        <v>26</v>
      </c>
      <c r="D584" s="66" t="s">
        <v>287</v>
      </c>
      <c r="E584" s="87">
        <f t="array" ref="E584">IFERROR(INDEX(DATA!$N$133:$N$368,MATCH(1,(DATA!$D$133:$D$368=B584)*(DATA!$E$133:$E$368=D584),0)),"n/a")</f>
        <v>2.3155551456004502</v>
      </c>
      <c r="F584" s="77">
        <f t="array" ref="F584">IFERROR(INDEX(DATA!$O$133:$O$368,MATCH(1,(DATA!$D$133:$D$368=B584)*(DATA!$E$133:$E$368=D584),0)),"n/a")</f>
        <v>0.11309948241906401</v>
      </c>
      <c r="G584" s="87">
        <f t="array" ref="G584">IFERROR(INDEX(DATA!$X$133:$X$368,MATCH(1,(DATA!$D$133:$D$368=B584)*(DATA!$E$133:$E$368=D584),0)),"n/a")</f>
        <v>2.0907230939522701</v>
      </c>
      <c r="H584" s="77">
        <f t="array" ref="H584">IFERROR(INDEX(DATA!$Y$133:$Y$368,MATCH(1,(DATA!$D$133:$D$368=B584)*(DATA!$E$133:$E$368=D584),0)),"n/a")</f>
        <v>1.8281749682002899E-2</v>
      </c>
      <c r="I584" s="87">
        <f t="array" ref="I584">IFERROR(INDEX(DATA!$AH$133:$AH$368,MATCH(1,(DATA!$D$133:$D$368=B584)*(DATA!$E$133:$E$368=D584),0)),"n/a")</f>
        <v>2.1113739340348801</v>
      </c>
      <c r="J584" s="77">
        <f t="array" ref="J584">IFERROR(INDEX(DATA!$AI$133:$AI$368,MATCH(1,(DATA!$D$133:$D$368=B584)*(DATA!$E$133:$E$368=D584),0)),"n/a")</f>
        <v>-1.67578002786706E-2</v>
      </c>
      <c r="K584" s="87">
        <f t="array" ref="K584">IFERROR(INDEX(DATA!$AR$133:$AR$368,MATCH(1,(DATA!$D$133:$D$368=B584)*(DATA!$E$133:$E$368=D584),0)),"n/a")</f>
        <v>2.07874250330917</v>
      </c>
      <c r="L584" s="77">
        <f t="array" ref="L584">IFERROR(INDEX(DATA!$AS$133:$AS$368,MATCH(1,(DATA!$D$133:$D$368=B584)*(DATA!$E$133:$E$368=D584),0)),"n/a")</f>
        <v>-1.5444693263222E-2</v>
      </c>
      <c r="R584" s="66"/>
      <c r="S584" s="66"/>
      <c r="T584" s="66"/>
      <c r="U584" s="66"/>
      <c r="V584" s="66"/>
      <c r="W584" s="66"/>
      <c r="X584" s="66"/>
      <c r="Y584" s="66"/>
    </row>
    <row r="585" spans="1:25" x14ac:dyDescent="0.2">
      <c r="A585" s="75" t="s">
        <v>19</v>
      </c>
      <c r="B585" s="66" t="s">
        <v>12</v>
      </c>
      <c r="C585" s="66" t="s">
        <v>26</v>
      </c>
      <c r="D585" s="66" t="s">
        <v>288</v>
      </c>
      <c r="E585" s="87">
        <f t="array" ref="E585">IFERROR(INDEX(DATA!$N$133:$N$368,MATCH(1,(DATA!$D$133:$D$368=B585)*(DATA!$E$133:$E$368=D585),0)),"n/a")</f>
        <v>2.4660946075493002</v>
      </c>
      <c r="F585" s="77">
        <f t="array" ref="F585">IFERROR(INDEX(DATA!$O$133:$O$368,MATCH(1,(DATA!$D$133:$D$368=B585)*(DATA!$E$133:$E$368=D585),0)),"n/a")</f>
        <v>9.5093190365961894E-2</v>
      </c>
      <c r="G585" s="87">
        <f t="array" ref="G585">IFERROR(INDEX(DATA!$X$133:$X$368,MATCH(1,(DATA!$D$133:$D$368=B585)*(DATA!$E$133:$E$368=D585),0)),"n/a")</f>
        <v>2.4484546409441701</v>
      </c>
      <c r="H585" s="77">
        <f t="array" ref="H585">IFERROR(INDEX(DATA!$Y$133:$Y$368,MATCH(1,(DATA!$D$133:$D$368=B585)*(DATA!$E$133:$E$368=D585),0)),"n/a")</f>
        <v>8.4248040106211702E-2</v>
      </c>
      <c r="I585" s="87">
        <f t="array" ref="I585">IFERROR(INDEX(DATA!$AH$133:$AH$368,MATCH(1,(DATA!$D$133:$D$368=B585)*(DATA!$E$133:$E$368=D585),0)),"n/a")</f>
        <v>2.4650069866191</v>
      </c>
      <c r="J585" s="77">
        <f t="array" ref="J585">IFERROR(INDEX(DATA!$AI$133:$AI$368,MATCH(1,(DATA!$D$133:$D$368=B585)*(DATA!$E$133:$E$368=D585),0)),"n/a")</f>
        <v>7.3097877042598194E-2</v>
      </c>
      <c r="K585" s="87">
        <f t="array" ref="K585">IFERROR(INDEX(DATA!$AR$133:$AR$368,MATCH(1,(DATA!$D$133:$D$368=B585)*(DATA!$E$133:$E$368=D585),0)),"n/a")</f>
        <v>2.36575974144918</v>
      </c>
      <c r="L585" s="77">
        <f t="array" ref="L585">IFERROR(INDEX(DATA!$AS$133:$AS$368,MATCH(1,(DATA!$D$133:$D$368=B585)*(DATA!$E$133:$E$368=D585),0)),"n/a")</f>
        <v>3.70832318234968E-2</v>
      </c>
      <c r="R585" s="66"/>
      <c r="S585" s="66"/>
      <c r="T585" s="66"/>
      <c r="U585" s="66"/>
      <c r="V585" s="66"/>
      <c r="W585" s="66"/>
      <c r="X585" s="66"/>
      <c r="Y585" s="66"/>
    </row>
    <row r="586" spans="1:25" x14ac:dyDescent="0.2">
      <c r="A586" s="75" t="s">
        <v>19</v>
      </c>
      <c r="B586" s="66" t="s">
        <v>12</v>
      </c>
      <c r="C586" s="66" t="s">
        <v>26</v>
      </c>
      <c r="D586" s="66" t="s">
        <v>289</v>
      </c>
      <c r="E586" s="87">
        <f t="array" ref="E586">IFERROR(INDEX(DATA!$N$133:$N$368,MATCH(1,(DATA!$D$133:$D$368=B586)*(DATA!$E$133:$E$368=D586),0)),"n/a")</f>
        <v>2.3211929916853</v>
      </c>
      <c r="F586" s="77">
        <f t="array" ref="F586">IFERROR(INDEX(DATA!$O$133:$O$368,MATCH(1,(DATA!$D$133:$D$368=B586)*(DATA!$E$133:$E$368=D586),0)),"n/a")</f>
        <v>2.1436827463000699E-2</v>
      </c>
      <c r="G586" s="87">
        <f t="array" ref="G586">IFERROR(INDEX(DATA!$X$133:$X$368,MATCH(1,(DATA!$D$133:$D$368=B586)*(DATA!$E$133:$E$368=D586),0)),"n/a")</f>
        <v>2.2774754491938598</v>
      </c>
      <c r="H586" s="77">
        <f t="array" ref="H586">IFERROR(INDEX(DATA!$Y$133:$Y$368,MATCH(1,(DATA!$D$133:$D$368=B586)*(DATA!$E$133:$E$368=D586),0)),"n/a")</f>
        <v>2.0178887791476301E-2</v>
      </c>
      <c r="I586" s="87">
        <f t="array" ref="I586">IFERROR(INDEX(DATA!$AH$133:$AH$368,MATCH(1,(DATA!$D$133:$D$368=B586)*(DATA!$E$133:$E$368=D586),0)),"n/a")</f>
        <v>2.3028214975205001</v>
      </c>
      <c r="J586" s="77">
        <f t="array" ref="J586">IFERROR(INDEX(DATA!$AI$133:$AI$368,MATCH(1,(DATA!$D$133:$D$368=B586)*(DATA!$E$133:$E$368=D586),0)),"n/a")</f>
        <v>3.1926321613485999E-2</v>
      </c>
      <c r="K586" s="87">
        <f t="array" ref="K586">IFERROR(INDEX(DATA!$AR$133:$AR$368,MATCH(1,(DATA!$D$133:$D$368=B586)*(DATA!$E$133:$E$368=D586),0)),"n/a")</f>
        <v>2.2885688472480399</v>
      </c>
      <c r="L586" s="77">
        <f t="array" ref="L586">IFERROR(INDEX(DATA!$AS$133:$AS$368,MATCH(1,(DATA!$D$133:$D$368=B586)*(DATA!$E$133:$E$368=D586),0)),"n/a")</f>
        <v>4.6430174813740697E-2</v>
      </c>
      <c r="R586" s="66"/>
      <c r="S586" s="66"/>
      <c r="T586" s="66"/>
      <c r="U586" s="66"/>
      <c r="V586" s="66"/>
      <c r="W586" s="66"/>
      <c r="X586" s="66"/>
      <c r="Y586" s="66"/>
    </row>
    <row r="587" spans="1:25" x14ac:dyDescent="0.2">
      <c r="A587" s="75" t="s">
        <v>19</v>
      </c>
      <c r="B587" s="66" t="s">
        <v>12</v>
      </c>
      <c r="C587" s="66" t="s">
        <v>26</v>
      </c>
      <c r="D587" s="66" t="s">
        <v>290</v>
      </c>
      <c r="E587" s="87">
        <f t="array" ref="E587">IFERROR(INDEX(DATA!$N$133:$N$368,MATCH(1,(DATA!$D$133:$D$368=B587)*(DATA!$E$133:$E$368=D587),0)),"n/a")</f>
        <v>2.1825101688926201</v>
      </c>
      <c r="F587" s="77">
        <f t="array" ref="F587">IFERROR(INDEX(DATA!$O$133:$O$368,MATCH(1,(DATA!$D$133:$D$368=B587)*(DATA!$E$133:$E$368=D587),0)),"n/a")</f>
        <v>-7.2597776317416703E-4</v>
      </c>
      <c r="G587" s="87">
        <f t="array" ref="G587">IFERROR(INDEX(DATA!$X$133:$X$368,MATCH(1,(DATA!$D$133:$D$368=B587)*(DATA!$E$133:$E$368=D587),0)),"n/a")</f>
        <v>2.2799803220578201</v>
      </c>
      <c r="H587" s="77">
        <f t="array" ref="H587">IFERROR(INDEX(DATA!$Y$133:$Y$368,MATCH(1,(DATA!$D$133:$D$368=B587)*(DATA!$E$133:$E$368=D587),0)),"n/a")</f>
        <v>1.47392078089619E-2</v>
      </c>
      <c r="I587" s="87">
        <f t="array" ref="I587">IFERROR(INDEX(DATA!$AH$133:$AH$368,MATCH(1,(DATA!$D$133:$D$368=B587)*(DATA!$E$133:$E$368=D587),0)),"n/a")</f>
        <v>2.2953555662156</v>
      </c>
      <c r="J587" s="77">
        <f t="array" ref="J587">IFERROR(INDEX(DATA!$AI$133:$AI$368,MATCH(1,(DATA!$D$133:$D$368=B587)*(DATA!$E$133:$E$368=D587),0)),"n/a")</f>
        <v>1.45724194009355E-2</v>
      </c>
      <c r="K587" s="87">
        <f t="array" ref="K587">IFERROR(INDEX(DATA!$AR$133:$AR$368,MATCH(1,(DATA!$D$133:$D$368=B587)*(DATA!$E$133:$E$368=D587),0)),"n/a")</f>
        <v>2.27679752845162</v>
      </c>
      <c r="L587" s="77">
        <f t="array" ref="L587">IFERROR(INDEX(DATA!$AS$133:$AS$368,MATCH(1,(DATA!$D$133:$D$368=B587)*(DATA!$E$133:$E$368=D587),0)),"n/a")</f>
        <v>1.8063828546648002E-2</v>
      </c>
      <c r="R587" s="66"/>
      <c r="S587" s="66"/>
      <c r="T587" s="66"/>
      <c r="U587" s="66"/>
      <c r="V587" s="66"/>
      <c r="W587" s="66"/>
      <c r="X587" s="66"/>
      <c r="Y587" s="66"/>
    </row>
    <row r="588" spans="1:25" x14ac:dyDescent="0.2">
      <c r="A588" s="75" t="s">
        <v>19</v>
      </c>
      <c r="B588" s="66" t="s">
        <v>12</v>
      </c>
      <c r="C588" s="66" t="s">
        <v>26</v>
      </c>
      <c r="D588" s="66" t="s">
        <v>291</v>
      </c>
      <c r="E588" s="87">
        <f t="array" ref="E588">IFERROR(INDEX(DATA!$N$133:$N$368,MATCH(1,(DATA!$D$133:$D$368=B588)*(DATA!$E$133:$E$368=D588),0)),"n/a")</f>
        <v>2.3370782463709401</v>
      </c>
      <c r="F588" s="77">
        <f t="array" ref="F588">IFERROR(INDEX(DATA!$O$133:$O$368,MATCH(1,(DATA!$D$133:$D$368=B588)*(DATA!$E$133:$E$368=D588),0)),"n/a")</f>
        <v>7.9562393995905104E-2</v>
      </c>
      <c r="G588" s="87">
        <f t="array" ref="G588">IFERROR(INDEX(DATA!$X$133:$X$368,MATCH(1,(DATA!$D$133:$D$368=B588)*(DATA!$E$133:$E$368=D588),0)),"n/a")</f>
        <v>2.3406284065699601</v>
      </c>
      <c r="H588" s="77">
        <f t="array" ref="H588">IFERROR(INDEX(DATA!$Y$133:$Y$368,MATCH(1,(DATA!$D$133:$D$368=B588)*(DATA!$E$133:$E$368=D588),0)),"n/a")</f>
        <v>9.2898394345062404E-2</v>
      </c>
      <c r="I588" s="87">
        <f t="array" ref="I588">IFERROR(INDEX(DATA!$AH$133:$AH$368,MATCH(1,(DATA!$D$133:$D$368=B588)*(DATA!$E$133:$E$368=D588),0)),"n/a")</f>
        <v>2.3080315976421799</v>
      </c>
      <c r="J588" s="77">
        <f t="array" ref="J588">IFERROR(INDEX(DATA!$AI$133:$AI$368,MATCH(1,(DATA!$D$133:$D$368=B588)*(DATA!$E$133:$E$368=D588),0)),"n/a")</f>
        <v>4.6463361035759897E-2</v>
      </c>
      <c r="K588" s="87">
        <f t="array" ref="K588">IFERROR(INDEX(DATA!$AR$133:$AR$368,MATCH(1,(DATA!$D$133:$D$368=B588)*(DATA!$E$133:$E$368=D588),0)),"n/a")</f>
        <v>2.28150689150198</v>
      </c>
      <c r="L588" s="77">
        <f t="array" ref="L588">IFERROR(INDEX(DATA!$AS$133:$AS$368,MATCH(1,(DATA!$D$133:$D$368=B588)*(DATA!$E$133:$E$368=D588),0)),"n/a")</f>
        <v>4.1662092748366297E-2</v>
      </c>
      <c r="R588" s="66"/>
      <c r="S588" s="66"/>
      <c r="T588" s="66"/>
      <c r="U588" s="66"/>
      <c r="V588" s="66"/>
      <c r="W588" s="66"/>
      <c r="X588" s="66"/>
      <c r="Y588" s="66"/>
    </row>
    <row r="589" spans="1:25" x14ac:dyDescent="0.2">
      <c r="A589" s="75" t="s">
        <v>19</v>
      </c>
      <c r="B589" s="66" t="s">
        <v>12</v>
      </c>
      <c r="C589" s="66" t="s">
        <v>26</v>
      </c>
      <c r="D589" s="66" t="s">
        <v>292</v>
      </c>
      <c r="E589" s="87">
        <f t="array" ref="E589">IFERROR(INDEX(DATA!$N$133:$N$368,MATCH(1,(DATA!$D$133:$D$368=B589)*(DATA!$E$133:$E$368=D589),0)),"n/a")</f>
        <v>2.24359003853175</v>
      </c>
      <c r="F589" s="77">
        <f t="array" ref="F589">IFERROR(INDEX(DATA!$O$133:$O$368,MATCH(1,(DATA!$D$133:$D$368=B589)*(DATA!$E$133:$E$368=D589),0)),"n/a")</f>
        <v>5.6726358182525097E-2</v>
      </c>
      <c r="G589" s="87">
        <f t="array" ref="G589">IFERROR(INDEX(DATA!$X$133:$X$368,MATCH(1,(DATA!$D$133:$D$368=B589)*(DATA!$E$133:$E$368=D589),0)),"n/a")</f>
        <v>2.2238374784467299</v>
      </c>
      <c r="H589" s="77">
        <f t="array" ref="H589">IFERROR(INDEX(DATA!$Y$133:$Y$368,MATCH(1,(DATA!$D$133:$D$368=B589)*(DATA!$E$133:$E$368=D589),0)),"n/a")</f>
        <v>3.9229261530330503E-2</v>
      </c>
      <c r="I589" s="87">
        <f t="array" ref="I589">IFERROR(INDEX(DATA!$AH$133:$AH$368,MATCH(1,(DATA!$D$133:$D$368=B589)*(DATA!$E$133:$E$368=D589),0)),"n/a")</f>
        <v>2.2192573320892</v>
      </c>
      <c r="J589" s="77">
        <f t="array" ref="J589">IFERROR(INDEX(DATA!$AI$133:$AI$368,MATCH(1,(DATA!$D$133:$D$368=B589)*(DATA!$E$133:$E$368=D589),0)),"n/a")</f>
        <v>2.1126008443495999E-2</v>
      </c>
      <c r="K589" s="87">
        <f t="array" ref="K589">IFERROR(INDEX(DATA!$AR$133:$AR$368,MATCH(1,(DATA!$D$133:$D$368=B589)*(DATA!$E$133:$E$368=D589),0)),"n/a")</f>
        <v>2.1854375843403702</v>
      </c>
      <c r="L589" s="77">
        <f t="array" ref="L589">IFERROR(INDEX(DATA!$AS$133:$AS$368,MATCH(1,(DATA!$D$133:$D$368=B589)*(DATA!$E$133:$E$368=D589),0)),"n/a")</f>
        <v>-2.0572497898681398E-3</v>
      </c>
      <c r="R589" s="66"/>
      <c r="S589" s="66"/>
      <c r="T589" s="66"/>
      <c r="U589" s="66"/>
      <c r="V589" s="66"/>
      <c r="W589" s="66"/>
      <c r="X589" s="66"/>
      <c r="Y589" s="66"/>
    </row>
    <row r="590" spans="1:25" x14ac:dyDescent="0.2">
      <c r="A590" s="75" t="s">
        <v>19</v>
      </c>
      <c r="B590" s="66" t="s">
        <v>12</v>
      </c>
      <c r="C590" s="66" t="s">
        <v>26</v>
      </c>
      <c r="D590" s="66" t="s">
        <v>293</v>
      </c>
      <c r="E590" s="87">
        <f t="array" ref="E590">IFERROR(INDEX(DATA!$N$133:$N$368,MATCH(1,(DATA!$D$133:$D$368=B590)*(DATA!$E$133:$E$368=D590),0)),"n/a")</f>
        <v>2.5274678671907802</v>
      </c>
      <c r="F590" s="77">
        <f t="array" ref="F590">IFERROR(INDEX(DATA!$O$133:$O$368,MATCH(1,(DATA!$D$133:$D$368=B590)*(DATA!$E$133:$E$368=D590),0)),"n/a")</f>
        <v>0.11828489861752101</v>
      </c>
      <c r="G590" s="87">
        <f t="array" ref="G590">IFERROR(INDEX(DATA!$X$133:$X$368,MATCH(1,(DATA!$D$133:$D$368=B590)*(DATA!$E$133:$E$368=D590),0)),"n/a")</f>
        <v>2.5267751164985102</v>
      </c>
      <c r="H590" s="77">
        <f t="array" ref="H590">IFERROR(INDEX(DATA!$Y$133:$Y$368,MATCH(1,(DATA!$D$133:$D$368=B590)*(DATA!$E$133:$E$368=D590),0)),"n/a")</f>
        <v>0.101584316639082</v>
      </c>
      <c r="I590" s="87">
        <f t="array" ref="I590">IFERROR(INDEX(DATA!$AH$133:$AH$368,MATCH(1,(DATA!$D$133:$D$368=B590)*(DATA!$E$133:$E$368=D590),0)),"n/a")</f>
        <v>2.5269495527332402</v>
      </c>
      <c r="J590" s="77">
        <f t="array" ref="J590">IFERROR(INDEX(DATA!$AI$133:$AI$368,MATCH(1,(DATA!$D$133:$D$368=B590)*(DATA!$E$133:$E$368=D590),0)),"n/a")</f>
        <v>9.4352977048224596E-2</v>
      </c>
      <c r="K590" s="87">
        <f t="array" ref="K590">IFERROR(INDEX(DATA!$AR$133:$AR$368,MATCH(1,(DATA!$D$133:$D$368=B590)*(DATA!$E$133:$E$368=D590),0)),"n/a")</f>
        <v>2.4279763551281901</v>
      </c>
      <c r="L590" s="77">
        <f t="array" ref="L590">IFERROR(INDEX(DATA!$AS$133:$AS$368,MATCH(1,(DATA!$D$133:$D$368=B590)*(DATA!$E$133:$E$368=D590),0)),"n/a")</f>
        <v>6.6482733621670898E-2</v>
      </c>
      <c r="R590" s="66"/>
      <c r="S590" s="66"/>
      <c r="T590" s="66"/>
      <c r="U590" s="66"/>
      <c r="V590" s="66"/>
      <c r="W590" s="66"/>
      <c r="X590" s="66"/>
      <c r="Y590" s="66"/>
    </row>
    <row r="591" spans="1:25" x14ac:dyDescent="0.2">
      <c r="A591" s="75" t="s">
        <v>19</v>
      </c>
      <c r="B591" s="66" t="s">
        <v>12</v>
      </c>
      <c r="C591" s="66" t="s">
        <v>26</v>
      </c>
      <c r="D591" s="66" t="s">
        <v>294</v>
      </c>
      <c r="E591" s="87">
        <f t="array" ref="E591">IFERROR(INDEX(DATA!$N$133:$N$368,MATCH(1,(DATA!$D$133:$D$368=B591)*(DATA!$E$133:$E$368=D591),0)),"n/a")</f>
        <v>2.24668993828702</v>
      </c>
      <c r="F591" s="77">
        <f t="array" ref="F591">IFERROR(INDEX(DATA!$O$133:$O$368,MATCH(1,(DATA!$D$133:$D$368=B591)*(DATA!$E$133:$E$368=D591),0)),"n/a")</f>
        <v>6.7773180850641598E-3</v>
      </c>
      <c r="G591" s="87">
        <f t="array" ref="G591">IFERROR(INDEX(DATA!$X$133:$X$368,MATCH(1,(DATA!$D$133:$D$368=B591)*(DATA!$E$133:$E$368=D591),0)),"n/a")</f>
        <v>2.34868631884805</v>
      </c>
      <c r="H591" s="77">
        <f t="array" ref="H591">IFERROR(INDEX(DATA!$Y$133:$Y$368,MATCH(1,(DATA!$D$133:$D$368=B591)*(DATA!$E$133:$E$368=D591),0)),"n/a")</f>
        <v>1.23115300873884E-2</v>
      </c>
      <c r="I591" s="87">
        <f t="array" ref="I591">IFERROR(INDEX(DATA!$AH$133:$AH$368,MATCH(1,(DATA!$D$133:$D$368=B591)*(DATA!$E$133:$E$368=D591),0)),"n/a")</f>
        <v>2.35333658619188</v>
      </c>
      <c r="J591" s="77">
        <f t="array" ref="J591">IFERROR(INDEX(DATA!$AI$133:$AI$368,MATCH(1,(DATA!$D$133:$D$368=B591)*(DATA!$E$133:$E$368=D591),0)),"n/a")</f>
        <v>2.3564588290480798E-3</v>
      </c>
      <c r="K591" s="87">
        <f t="array" ref="K591">IFERROR(INDEX(DATA!$AR$133:$AR$368,MATCH(1,(DATA!$D$133:$D$368=B591)*(DATA!$E$133:$E$368=D591),0)),"n/a")</f>
        <v>2.3390470711857501</v>
      </c>
      <c r="L591" s="77">
        <f t="array" ref="L591">IFERROR(INDEX(DATA!$AS$133:$AS$368,MATCH(1,(DATA!$D$133:$D$368=B591)*(DATA!$E$133:$E$368=D591),0)),"n/a")</f>
        <v>5.6156888247956499E-3</v>
      </c>
      <c r="R591" s="66"/>
      <c r="S591" s="66"/>
      <c r="T591" s="66"/>
      <c r="U591" s="66"/>
      <c r="V591" s="66"/>
      <c r="W591" s="66"/>
      <c r="X591" s="66"/>
      <c r="Y591" s="66"/>
    </row>
    <row r="592" spans="1:25" x14ac:dyDescent="0.2">
      <c r="A592" s="75" t="s">
        <v>19</v>
      </c>
      <c r="B592" s="66" t="s">
        <v>12</v>
      </c>
      <c r="C592" s="66" t="s">
        <v>26</v>
      </c>
      <c r="D592" s="66" t="s">
        <v>295</v>
      </c>
      <c r="E592" s="87">
        <f t="array" ref="E592">IFERROR(INDEX(DATA!$N$133:$N$368,MATCH(1,(DATA!$D$133:$D$368=B592)*(DATA!$E$133:$E$368=D592),0)),"n/a")</f>
        <v>2.0621895833754098</v>
      </c>
      <c r="F592" s="77">
        <f t="array" ref="F592">IFERROR(INDEX(DATA!$O$133:$O$368,MATCH(1,(DATA!$D$133:$D$368=B592)*(DATA!$E$133:$E$368=D592),0)),"n/a")</f>
        <v>0.16544050829714901</v>
      </c>
      <c r="G592" s="87">
        <f t="array" ref="G592">IFERROR(INDEX(DATA!$X$133:$X$368,MATCH(1,(DATA!$D$133:$D$368=B592)*(DATA!$E$133:$E$368=D592),0)),"n/a")</f>
        <v>1.95915531979062</v>
      </c>
      <c r="H592" s="77">
        <f t="array" ref="H592">IFERROR(INDEX(DATA!$Y$133:$Y$368,MATCH(1,(DATA!$D$133:$D$368=B592)*(DATA!$E$133:$E$368=D592),0)),"n/a")</f>
        <v>0.122522126933446</v>
      </c>
      <c r="I592" s="87">
        <f t="array" ref="I592">IFERROR(INDEX(DATA!$AH$133:$AH$368,MATCH(1,(DATA!$D$133:$D$368=B592)*(DATA!$E$133:$E$368=D592),0)),"n/a")</f>
        <v>1.93271066356882</v>
      </c>
      <c r="J592" s="77">
        <f t="array" ref="J592">IFERROR(INDEX(DATA!$AI$133:$AI$368,MATCH(1,(DATA!$D$133:$D$368=B592)*(DATA!$E$133:$E$368=D592),0)),"n/a")</f>
        <v>9.9946874855831397E-2</v>
      </c>
      <c r="K592" s="87">
        <f t="array" ref="K592">IFERROR(INDEX(DATA!$AR$133:$AR$368,MATCH(1,(DATA!$D$133:$D$368=B592)*(DATA!$E$133:$E$368=D592),0)),"n/a")</f>
        <v>1.90687470336248</v>
      </c>
      <c r="L592" s="77">
        <f t="array" ref="L592">IFERROR(INDEX(DATA!$AS$133:$AS$368,MATCH(1,(DATA!$D$133:$D$368=B592)*(DATA!$E$133:$E$368=D592),0)),"n/a")</f>
        <v>7.7327137333552495E-2</v>
      </c>
      <c r="R592" s="66"/>
      <c r="S592" s="66"/>
      <c r="T592" s="66"/>
      <c r="U592" s="66"/>
      <c r="V592" s="66"/>
      <c r="W592" s="66"/>
      <c r="X592" s="66"/>
      <c r="Y592" s="66"/>
    </row>
    <row r="593" spans="1:25" x14ac:dyDescent="0.2">
      <c r="A593" s="75" t="s">
        <v>19</v>
      </c>
      <c r="B593" s="66" t="s">
        <v>12</v>
      </c>
      <c r="C593" s="66" t="s">
        <v>26</v>
      </c>
      <c r="D593" s="66" t="s">
        <v>296</v>
      </c>
      <c r="E593" s="87">
        <f t="array" ref="E593">IFERROR(INDEX(DATA!$N$133:$N$368,MATCH(1,(DATA!$D$133:$D$368=B593)*(DATA!$E$133:$E$368=D593),0)),"n/a")</f>
        <v>1.9579782691762699</v>
      </c>
      <c r="F593" s="77">
        <f t="array" ref="F593">IFERROR(INDEX(DATA!$O$133:$O$368,MATCH(1,(DATA!$D$133:$D$368=B593)*(DATA!$E$133:$E$368=D593),0)),"n/a")</f>
        <v>0.137107369063318</v>
      </c>
      <c r="G593" s="87">
        <f t="array" ref="G593">IFERROR(INDEX(DATA!$X$133:$X$368,MATCH(1,(DATA!$D$133:$D$368=B593)*(DATA!$E$133:$E$368=D593),0)),"n/a")</f>
        <v>1.8119881449309301</v>
      </c>
      <c r="H593" s="77">
        <f t="array" ref="H593">IFERROR(INDEX(DATA!$Y$133:$Y$368,MATCH(1,(DATA!$D$133:$D$368=B593)*(DATA!$E$133:$E$368=D593),0)),"n/a")</f>
        <v>9.2907816594684001E-2</v>
      </c>
      <c r="I593" s="87">
        <f t="array" ref="I593">IFERROR(INDEX(DATA!$AH$133:$AH$368,MATCH(1,(DATA!$D$133:$D$368=B593)*(DATA!$E$133:$E$368=D593),0)),"n/a")</f>
        <v>1.7194578550177499</v>
      </c>
      <c r="J593" s="77">
        <f t="array" ref="J593">IFERROR(INDEX(DATA!$AI$133:$AI$368,MATCH(1,(DATA!$D$133:$D$368=B593)*(DATA!$E$133:$E$368=D593),0)),"n/a")</f>
        <v>1.14453611460094E-2</v>
      </c>
      <c r="K593" s="87">
        <f t="array" ref="K593">IFERROR(INDEX(DATA!$AR$133:$AR$368,MATCH(1,(DATA!$D$133:$D$368=B593)*(DATA!$E$133:$E$368=D593),0)),"n/a")</f>
        <v>1.77417054991972</v>
      </c>
      <c r="L593" s="77">
        <f t="array" ref="L593">IFERROR(INDEX(DATA!$AS$133:$AS$368,MATCH(1,(DATA!$D$133:$D$368=B593)*(DATA!$E$133:$E$368=D593),0)),"n/a")</f>
        <v>2.51739869543092E-2</v>
      </c>
      <c r="R593" s="66"/>
      <c r="S593" s="66"/>
      <c r="T593" s="66"/>
      <c r="U593" s="66"/>
      <c r="V593" s="66"/>
      <c r="W593" s="66"/>
      <c r="X593" s="66"/>
      <c r="Y593" s="66"/>
    </row>
    <row r="594" spans="1:25" x14ac:dyDescent="0.2">
      <c r="A594" s="75" t="s">
        <v>19</v>
      </c>
      <c r="B594" s="66" t="s">
        <v>12</v>
      </c>
      <c r="C594" s="66" t="s">
        <v>26</v>
      </c>
      <c r="D594" s="66" t="s">
        <v>297</v>
      </c>
      <c r="E594" s="87">
        <f t="array" ref="E594">IFERROR(INDEX(DATA!$N$133:$N$368,MATCH(1,(DATA!$D$133:$D$368=B594)*(DATA!$E$133:$E$368=D594),0)),"n/a")</f>
        <v>2.3762035012729799</v>
      </c>
      <c r="F594" s="77">
        <f t="array" ref="F594">IFERROR(INDEX(DATA!$O$133:$O$368,MATCH(1,(DATA!$D$133:$D$368=B594)*(DATA!$E$133:$E$368=D594),0)),"n/a")</f>
        <v>5.5436253117501097E-2</v>
      </c>
      <c r="G594" s="87">
        <f t="array" ref="G594">IFERROR(INDEX(DATA!$X$133:$X$368,MATCH(1,(DATA!$D$133:$D$368=B594)*(DATA!$E$133:$E$368=D594),0)),"n/a")</f>
        <v>2.4509029354468499</v>
      </c>
      <c r="H594" s="77">
        <f t="array" ref="H594">IFERROR(INDEX(DATA!$Y$133:$Y$368,MATCH(1,(DATA!$D$133:$D$368=B594)*(DATA!$E$133:$E$368=D594),0)),"n/a")</f>
        <v>5.88671355346891E-2</v>
      </c>
      <c r="I594" s="87">
        <f t="array" ref="I594">IFERROR(INDEX(DATA!$AH$133:$AH$368,MATCH(1,(DATA!$D$133:$D$368=B594)*(DATA!$E$133:$E$368=D594),0)),"n/a")</f>
        <v>2.4363696970226201</v>
      </c>
      <c r="J594" s="77">
        <f t="array" ref="J594">IFERROR(INDEX(DATA!$AI$133:$AI$368,MATCH(1,(DATA!$D$133:$D$368=B594)*(DATA!$E$133:$E$368=D594),0)),"n/a")</f>
        <v>4.5764228309050199E-2</v>
      </c>
      <c r="K594" s="87">
        <f t="array" ref="K594">IFERROR(INDEX(DATA!$AR$133:$AR$368,MATCH(1,(DATA!$D$133:$D$368=B594)*(DATA!$E$133:$E$368=D594),0)),"n/a")</f>
        <v>2.38020018573989</v>
      </c>
      <c r="L594" s="77">
        <f t="array" ref="L594">IFERROR(INDEX(DATA!$AS$133:$AS$368,MATCH(1,(DATA!$D$133:$D$368=B594)*(DATA!$E$133:$E$368=D594),0)),"n/a")</f>
        <v>2.8937641896404898E-2</v>
      </c>
      <c r="R594" s="66"/>
      <c r="S594" s="66"/>
      <c r="T594" s="66"/>
      <c r="U594" s="66"/>
      <c r="V594" s="66"/>
      <c r="W594" s="66"/>
      <c r="X594" s="66"/>
      <c r="Y594" s="66"/>
    </row>
    <row r="595" spans="1:25" x14ac:dyDescent="0.2">
      <c r="A595" s="75" t="s">
        <v>19</v>
      </c>
      <c r="B595" s="66" t="s">
        <v>12</v>
      </c>
      <c r="C595" s="66" t="s">
        <v>26</v>
      </c>
      <c r="D595" s="66" t="s">
        <v>298</v>
      </c>
      <c r="E595" s="87">
        <f t="array" ref="E595">IFERROR(INDEX(DATA!$N$133:$N$368,MATCH(1,(DATA!$D$133:$D$368=B595)*(DATA!$E$133:$E$368=D595),0)),"n/a")</f>
        <v>2.3514654539599098</v>
      </c>
      <c r="F595" s="77">
        <f t="array" ref="F595">IFERROR(INDEX(DATA!$O$133:$O$368,MATCH(1,(DATA!$D$133:$D$368=B595)*(DATA!$E$133:$E$368=D595),0)),"n/a")</f>
        <v>-2.3116467041131499E-2</v>
      </c>
      <c r="G595" s="87">
        <f t="array" ref="G595">IFERROR(INDEX(DATA!$X$133:$X$368,MATCH(1,(DATA!$D$133:$D$368=B595)*(DATA!$E$133:$E$368=D595),0)),"n/a")</f>
        <v>2.37833961663407</v>
      </c>
      <c r="H595" s="77">
        <f t="array" ref="H595">IFERROR(INDEX(DATA!$Y$133:$Y$368,MATCH(1,(DATA!$D$133:$D$368=B595)*(DATA!$E$133:$E$368=D595),0)),"n/a")</f>
        <v>7.15843162017898E-3</v>
      </c>
      <c r="I595" s="87">
        <f t="array" ref="I595">IFERROR(INDEX(DATA!$AH$133:$AH$368,MATCH(1,(DATA!$D$133:$D$368=B595)*(DATA!$E$133:$E$368=D595),0)),"n/a")</f>
        <v>2.39081597958051</v>
      </c>
      <c r="J595" s="77">
        <f t="array" ref="J595">IFERROR(INDEX(DATA!$AI$133:$AI$368,MATCH(1,(DATA!$D$133:$D$368=B595)*(DATA!$E$133:$E$368=D595),0)),"n/a")</f>
        <v>1.9783134920762401E-2</v>
      </c>
      <c r="K595" s="87">
        <f t="array" ref="K595">IFERROR(INDEX(DATA!$AR$133:$AR$368,MATCH(1,(DATA!$D$133:$D$368=B595)*(DATA!$E$133:$E$368=D595),0)),"n/a")</f>
        <v>2.3809817936113902</v>
      </c>
      <c r="L595" s="77">
        <f t="array" ref="L595">IFERROR(INDEX(DATA!$AS$133:$AS$368,MATCH(1,(DATA!$D$133:$D$368=B595)*(DATA!$E$133:$E$368=D595),0)),"n/a")</f>
        <v>2.6590327051285001E-2</v>
      </c>
      <c r="R595" s="66"/>
      <c r="S595" s="66"/>
      <c r="T595" s="66"/>
      <c r="U595" s="66"/>
      <c r="V595" s="66"/>
      <c r="W595" s="66"/>
      <c r="X595" s="66"/>
      <c r="Y595" s="66"/>
    </row>
    <row r="596" spans="1:25" x14ac:dyDescent="0.2">
      <c r="A596" s="75" t="s">
        <v>19</v>
      </c>
      <c r="B596" s="66" t="s">
        <v>12</v>
      </c>
      <c r="C596" s="66" t="s">
        <v>26</v>
      </c>
      <c r="D596" s="66" t="s">
        <v>299</v>
      </c>
      <c r="E596" s="87">
        <f t="array" ref="E596">IFERROR(INDEX(DATA!$N$133:$N$368,MATCH(1,(DATA!$D$133:$D$368=B596)*(DATA!$E$133:$E$368=D596),0)),"n/a")</f>
        <v>2.6290383515179898</v>
      </c>
      <c r="F596" s="77">
        <f t="array" ref="F596">IFERROR(INDEX(DATA!$O$133:$O$368,MATCH(1,(DATA!$D$133:$D$368=B596)*(DATA!$E$133:$E$368=D596),0)),"n/a")</f>
        <v>-3.24995532168455E-2</v>
      </c>
      <c r="G596" s="87">
        <f t="array" ref="G596">IFERROR(INDEX(DATA!$X$133:$X$368,MATCH(1,(DATA!$D$133:$D$368=B596)*(DATA!$E$133:$E$368=D596),0)),"n/a")</f>
        <v>2.3726494664237801</v>
      </c>
      <c r="H596" s="77">
        <f t="array" ref="H596">IFERROR(INDEX(DATA!$Y$133:$Y$368,MATCH(1,(DATA!$D$133:$D$368=B596)*(DATA!$E$133:$E$368=D596),0)),"n/a")</f>
        <v>-1.46465275936646E-2</v>
      </c>
      <c r="I596" s="87">
        <f t="array" ref="I596">IFERROR(INDEX(DATA!$AH$133:$AH$368,MATCH(1,(DATA!$D$133:$D$368=B596)*(DATA!$E$133:$E$368=D596),0)),"n/a")</f>
        <v>2.5062229868485302</v>
      </c>
      <c r="J596" s="77">
        <f t="array" ref="J596">IFERROR(INDEX(DATA!$AI$133:$AI$368,MATCH(1,(DATA!$D$133:$D$368=B596)*(DATA!$E$133:$E$368=D596),0)),"n/a")</f>
        <v>-1.9121195648329498E-2</v>
      </c>
      <c r="K596" s="87">
        <f t="array" ref="K596">IFERROR(INDEX(DATA!$AR$133:$AR$368,MATCH(1,(DATA!$D$133:$D$368=B596)*(DATA!$E$133:$E$368=D596),0)),"n/a")</f>
        <v>2.4078832610337502</v>
      </c>
      <c r="L596" s="77">
        <f t="array" ref="L596">IFERROR(INDEX(DATA!$AS$133:$AS$368,MATCH(1,(DATA!$D$133:$D$368=B596)*(DATA!$E$133:$E$368=D596),0)),"n/a")</f>
        <v>-1.79876377114047E-2</v>
      </c>
      <c r="R596" s="66"/>
      <c r="S596" s="66"/>
      <c r="T596" s="66"/>
      <c r="U596" s="66"/>
      <c r="V596" s="66"/>
      <c r="W596" s="66"/>
      <c r="X596" s="66"/>
      <c r="Y596" s="66"/>
    </row>
    <row r="597" spans="1:25" x14ac:dyDescent="0.2">
      <c r="A597" s="75" t="s">
        <v>19</v>
      </c>
      <c r="B597" s="66" t="s">
        <v>12</v>
      </c>
      <c r="C597" s="66" t="s">
        <v>26</v>
      </c>
      <c r="D597" s="66" t="s">
        <v>300</v>
      </c>
      <c r="E597" s="87">
        <f t="array" ref="E597">IFERROR(INDEX(DATA!$N$133:$N$368,MATCH(1,(DATA!$D$133:$D$368=B597)*(DATA!$E$133:$E$368=D597),0)),"n/a")</f>
        <v>2.24929129921258</v>
      </c>
      <c r="F597" s="77">
        <f t="array" ref="F597">IFERROR(INDEX(DATA!$O$133:$O$368,MATCH(1,(DATA!$D$133:$D$368=B597)*(DATA!$E$133:$E$368=D597),0)),"n/a")</f>
        <v>5.9264681372517003E-3</v>
      </c>
      <c r="G597" s="87">
        <f t="array" ref="G597">IFERROR(INDEX(DATA!$X$133:$X$368,MATCH(1,(DATA!$D$133:$D$368=B597)*(DATA!$E$133:$E$368=D597),0)),"n/a")</f>
        <v>2.1983528050193102</v>
      </c>
      <c r="H597" s="77">
        <f t="array" ref="H597">IFERROR(INDEX(DATA!$Y$133:$Y$368,MATCH(1,(DATA!$D$133:$D$368=B597)*(DATA!$E$133:$E$368=D597),0)),"n/a")</f>
        <v>3.08614239568398E-3</v>
      </c>
      <c r="I597" s="87">
        <f t="array" ref="I597">IFERROR(INDEX(DATA!$AH$133:$AH$368,MATCH(1,(DATA!$D$133:$D$368=B597)*(DATA!$E$133:$E$368=D597),0)),"n/a")</f>
        <v>2.1748316014917699</v>
      </c>
      <c r="J597" s="77">
        <f t="array" ref="J597">IFERROR(INDEX(DATA!$AI$133:$AI$368,MATCH(1,(DATA!$D$133:$D$368=B597)*(DATA!$E$133:$E$368=D597),0)),"n/a")</f>
        <v>-1.4706433752201801E-2</v>
      </c>
      <c r="K597" s="87">
        <f t="array" ref="K597">IFERROR(INDEX(DATA!$AR$133:$AR$368,MATCH(1,(DATA!$D$133:$D$368=B597)*(DATA!$E$133:$E$368=D597),0)),"n/a")</f>
        <v>2.1731239987764499</v>
      </c>
      <c r="L597" s="77">
        <f t="array" ref="L597">IFERROR(INDEX(DATA!$AS$133:$AS$368,MATCH(1,(DATA!$D$133:$D$368=B597)*(DATA!$E$133:$E$368=D597),0)),"n/a")</f>
        <v>-1.19187612982264E-2</v>
      </c>
      <c r="R597" s="66"/>
      <c r="S597" s="66"/>
      <c r="T597" s="66"/>
      <c r="U597" s="66"/>
      <c r="V597" s="66"/>
      <c r="W597" s="66"/>
      <c r="X597" s="66"/>
      <c r="Y597" s="66"/>
    </row>
    <row r="598" spans="1:25" x14ac:dyDescent="0.2">
      <c r="A598" s="75" t="s">
        <v>19</v>
      </c>
      <c r="B598" s="66" t="s">
        <v>12</v>
      </c>
      <c r="C598" s="66" t="s">
        <v>26</v>
      </c>
      <c r="D598" s="66" t="s">
        <v>301</v>
      </c>
      <c r="E598" s="87">
        <f t="array" ref="E598">IFERROR(INDEX(DATA!$N$133:$N$368,MATCH(1,(DATA!$D$133:$D$368=B598)*(DATA!$E$133:$E$368=D598),0)),"n/a")</f>
        <v>2.3174226254991899</v>
      </c>
      <c r="F598" s="77">
        <f t="array" ref="F598">IFERROR(INDEX(DATA!$O$133:$O$368,MATCH(1,(DATA!$D$133:$D$368=B598)*(DATA!$E$133:$E$368=D598),0)),"n/a")</f>
        <v>-1.55333527412832E-2</v>
      </c>
      <c r="G598" s="87">
        <f t="array" ref="G598">IFERROR(INDEX(DATA!$X$133:$X$368,MATCH(1,(DATA!$D$133:$D$368=B598)*(DATA!$E$133:$E$368=D598),0)),"n/a")</f>
        <v>2.3262878256101698</v>
      </c>
      <c r="H598" s="77">
        <f t="array" ref="H598">IFERROR(INDEX(DATA!$Y$133:$Y$368,MATCH(1,(DATA!$D$133:$D$368=B598)*(DATA!$E$133:$E$368=D598),0)),"n/a")</f>
        <v>-5.2396297762428096E-3</v>
      </c>
      <c r="I598" s="87">
        <f t="array" ref="I598">IFERROR(INDEX(DATA!$AH$133:$AH$368,MATCH(1,(DATA!$D$133:$D$368=B598)*(DATA!$E$133:$E$368=D598),0)),"n/a")</f>
        <v>2.3453127995514</v>
      </c>
      <c r="J598" s="77">
        <f t="array" ref="J598">IFERROR(INDEX(DATA!$AI$133:$AI$368,MATCH(1,(DATA!$D$133:$D$368=B598)*(DATA!$E$133:$E$368=D598),0)),"n/a")</f>
        <v>3.9567694829550798E-5</v>
      </c>
      <c r="K598" s="87">
        <f t="array" ref="K598">IFERROR(INDEX(DATA!$AR$133:$AR$368,MATCH(1,(DATA!$D$133:$D$368=B598)*(DATA!$E$133:$E$368=D598),0)),"n/a")</f>
        <v>2.3387233117035202</v>
      </c>
      <c r="L598" s="77">
        <f t="array" ref="L598">IFERROR(INDEX(DATA!$AS$133:$AS$368,MATCH(1,(DATA!$D$133:$D$368=B598)*(DATA!$E$133:$E$368=D598),0)),"n/a")</f>
        <v>1.42967525183445E-2</v>
      </c>
      <c r="R598" s="66"/>
      <c r="S598" s="66"/>
      <c r="T598" s="66"/>
      <c r="U598" s="66"/>
      <c r="V598" s="66"/>
      <c r="W598" s="66"/>
      <c r="X598" s="66"/>
      <c r="Y598" s="66"/>
    </row>
    <row r="599" spans="1:25" x14ac:dyDescent="0.2">
      <c r="A599" s="75" t="s">
        <v>19</v>
      </c>
      <c r="B599" s="66" t="s">
        <v>12</v>
      </c>
      <c r="C599" s="66" t="s">
        <v>26</v>
      </c>
      <c r="D599" s="66" t="s">
        <v>302</v>
      </c>
      <c r="E599" s="87">
        <f t="array" ref="E599">IFERROR(INDEX(DATA!$N$133:$N$368,MATCH(1,(DATA!$D$133:$D$368=B599)*(DATA!$E$133:$E$368=D599),0)),"n/a")</f>
        <v>2.2312859205092499</v>
      </c>
      <c r="F599" s="77">
        <f t="array" ref="F599">IFERROR(INDEX(DATA!$O$133:$O$368,MATCH(1,(DATA!$D$133:$D$368=B599)*(DATA!$E$133:$E$368=D599),0)),"n/a")</f>
        <v>5.6673624760429997E-3</v>
      </c>
      <c r="G599" s="87">
        <f t="array" ref="G599">IFERROR(INDEX(DATA!$X$133:$X$368,MATCH(1,(DATA!$D$133:$D$368=B599)*(DATA!$E$133:$E$368=D599),0)),"n/a")</f>
        <v>2.3198792180589098</v>
      </c>
      <c r="H599" s="77">
        <f t="array" ref="H599">IFERROR(INDEX(DATA!$Y$133:$Y$368,MATCH(1,(DATA!$D$133:$D$368=B599)*(DATA!$E$133:$E$368=D599),0)),"n/a")</f>
        <v>1.28312598613202E-2</v>
      </c>
      <c r="I599" s="87">
        <f t="array" ref="I599">IFERROR(INDEX(DATA!$AH$133:$AH$368,MATCH(1,(DATA!$D$133:$D$368=B599)*(DATA!$E$133:$E$368=D599),0)),"n/a")</f>
        <v>2.3301447629888901</v>
      </c>
      <c r="J599" s="77">
        <f t="array" ref="J599">IFERROR(INDEX(DATA!$AI$133:$AI$368,MATCH(1,(DATA!$D$133:$D$368=B599)*(DATA!$E$133:$E$368=D599),0)),"n/a")</f>
        <v>1.06106682370679E-2</v>
      </c>
      <c r="K599" s="87">
        <f t="array" ref="K599">IFERROR(INDEX(DATA!$AR$133:$AR$368,MATCH(1,(DATA!$D$133:$D$368=B599)*(DATA!$E$133:$E$368=D599),0)),"n/a")</f>
        <v>2.3125872251288899</v>
      </c>
      <c r="L599" s="77">
        <f t="array" ref="L599">IFERROR(INDEX(DATA!$AS$133:$AS$368,MATCH(1,(DATA!$D$133:$D$368=B599)*(DATA!$E$133:$E$368=D599),0)),"n/a")</f>
        <v>1.4633595943467E-2</v>
      </c>
      <c r="R599" s="66"/>
      <c r="S599" s="66"/>
      <c r="T599" s="66"/>
      <c r="U599" s="66"/>
      <c r="V599" s="66"/>
      <c r="W599" s="66"/>
      <c r="X599" s="66"/>
      <c r="Y599" s="66"/>
    </row>
    <row r="600" spans="1:25" x14ac:dyDescent="0.2">
      <c r="A600" s="75" t="s">
        <v>19</v>
      </c>
      <c r="B600" s="66" t="s">
        <v>12</v>
      </c>
      <c r="C600" s="66" t="s">
        <v>26</v>
      </c>
      <c r="D600" s="66" t="s">
        <v>303</v>
      </c>
      <c r="E600" s="87">
        <f t="array" ref="E600">IFERROR(INDEX(DATA!$N$133:$N$368,MATCH(1,(DATA!$D$133:$D$368=B600)*(DATA!$E$133:$E$368=D600),0)),"n/a")</f>
        <v>2.4145836209534899</v>
      </c>
      <c r="F600" s="77">
        <f t="array" ref="F600">IFERROR(INDEX(DATA!$O$133:$O$368,MATCH(1,(DATA!$D$133:$D$368=B600)*(DATA!$E$133:$E$368=D600),0)),"n/a")</f>
        <v>-2.0900457888575301E-2</v>
      </c>
      <c r="G600" s="87">
        <f t="array" ref="G600">IFERROR(INDEX(DATA!$X$133:$X$368,MATCH(1,(DATA!$D$133:$D$368=B600)*(DATA!$E$133:$E$368=D600),0)),"n/a")</f>
        <v>2.3852928128723101</v>
      </c>
      <c r="H600" s="77">
        <f t="array" ref="H600">IFERROR(INDEX(DATA!$Y$133:$Y$368,MATCH(1,(DATA!$D$133:$D$368=B600)*(DATA!$E$133:$E$368=D600),0)),"n/a")</f>
        <v>1.76176413634462E-2</v>
      </c>
      <c r="I600" s="87">
        <f t="array" ref="I600">IFERROR(INDEX(DATA!$AH$133:$AH$368,MATCH(1,(DATA!$D$133:$D$368=B600)*(DATA!$E$133:$E$368=D600),0)),"n/a")</f>
        <v>2.39868462177522</v>
      </c>
      <c r="J600" s="77">
        <f t="array" ref="J600">IFERROR(INDEX(DATA!$AI$133:$AI$368,MATCH(1,(DATA!$D$133:$D$368=B600)*(DATA!$E$133:$E$368=D600),0)),"n/a")</f>
        <v>2.0203863517019E-2</v>
      </c>
      <c r="K600" s="87">
        <f t="array" ref="K600">IFERROR(INDEX(DATA!$AR$133:$AR$368,MATCH(1,(DATA!$D$133:$D$368=B600)*(DATA!$E$133:$E$368=D600),0)),"n/a")</f>
        <v>2.3935533625226499</v>
      </c>
      <c r="L600" s="77">
        <f t="array" ref="L600">IFERROR(INDEX(DATA!$AS$133:$AS$368,MATCH(1,(DATA!$D$133:$D$368=B600)*(DATA!$E$133:$E$368=D600),0)),"n/a")</f>
        <v>3.7868209853436398E-2</v>
      </c>
      <c r="R600" s="66"/>
      <c r="S600" s="66"/>
      <c r="T600" s="66"/>
      <c r="U600" s="66"/>
      <c r="V600" s="66"/>
      <c r="W600" s="66"/>
      <c r="X600" s="66"/>
      <c r="Y600" s="66"/>
    </row>
    <row r="601" spans="1:25" x14ac:dyDescent="0.2">
      <c r="A601" s="75" t="s">
        <v>19</v>
      </c>
      <c r="B601" s="66" t="s">
        <v>12</v>
      </c>
      <c r="C601" s="66" t="s">
        <v>26</v>
      </c>
      <c r="D601" s="66" t="s">
        <v>304</v>
      </c>
      <c r="E601" s="87">
        <f t="array" ref="E601">IFERROR(INDEX(DATA!$N$133:$N$368,MATCH(1,(DATA!$D$133:$D$368=B601)*(DATA!$E$133:$E$368=D601),0)),"n/a")</f>
        <v>2.2325169928522501</v>
      </c>
      <c r="F601" s="77">
        <f t="array" ref="F601">IFERROR(INDEX(DATA!$O$133:$O$368,MATCH(1,(DATA!$D$133:$D$368=B601)*(DATA!$E$133:$E$368=D601),0)),"n/a")</f>
        <v>-1.6214408492694801E-2</v>
      </c>
      <c r="G601" s="87">
        <f t="array" ref="G601">IFERROR(INDEX(DATA!$X$133:$X$368,MATCH(1,(DATA!$D$133:$D$368=B601)*(DATA!$E$133:$E$368=D601),0)),"n/a")</f>
        <v>2.0525382422047098</v>
      </c>
      <c r="H601" s="77">
        <f t="array" ref="H601">IFERROR(INDEX(DATA!$Y$133:$Y$368,MATCH(1,(DATA!$D$133:$D$368=B601)*(DATA!$E$133:$E$368=D601),0)),"n/a")</f>
        <v>-5.5433162940945198E-2</v>
      </c>
      <c r="I601" s="87">
        <f t="array" ref="I601">IFERROR(INDEX(DATA!$AH$133:$AH$368,MATCH(1,(DATA!$D$133:$D$368=B601)*(DATA!$E$133:$E$368=D601),0)),"n/a")</f>
        <v>2.1309881790629799</v>
      </c>
      <c r="J601" s="77">
        <f t="array" ref="J601">IFERROR(INDEX(DATA!$AI$133:$AI$368,MATCH(1,(DATA!$D$133:$D$368=B601)*(DATA!$E$133:$E$368=D601),0)),"n/a")</f>
        <v>-3.63014435739921E-2</v>
      </c>
      <c r="K601" s="87">
        <f t="array" ref="K601">IFERROR(INDEX(DATA!$AR$133:$AR$368,MATCH(1,(DATA!$D$133:$D$368=B601)*(DATA!$E$133:$E$368=D601),0)),"n/a")</f>
        <v>2.12218227289739</v>
      </c>
      <c r="L601" s="77">
        <f t="array" ref="L601">IFERROR(INDEX(DATA!$AS$133:$AS$368,MATCH(1,(DATA!$D$133:$D$368=B601)*(DATA!$E$133:$E$368=D601),0)),"n/a")</f>
        <v>-2.9029711468737601E-2</v>
      </c>
      <c r="R601" s="66"/>
      <c r="S601" s="66"/>
      <c r="T601" s="66"/>
      <c r="U601" s="66"/>
      <c r="V601" s="66"/>
      <c r="W601" s="66"/>
      <c r="X601" s="66"/>
      <c r="Y601" s="66"/>
    </row>
    <row r="602" spans="1:25" x14ac:dyDescent="0.2">
      <c r="A602" s="75" t="s">
        <v>19</v>
      </c>
      <c r="B602" s="66" t="s">
        <v>12</v>
      </c>
      <c r="C602" s="66" t="s">
        <v>26</v>
      </c>
      <c r="D602" s="66" t="s">
        <v>305</v>
      </c>
      <c r="E602" s="87">
        <f t="array" ref="E602">IFERROR(INDEX(DATA!$N$133:$N$368,MATCH(1,(DATA!$D$133:$D$368=B602)*(DATA!$E$133:$E$368=D602),0)),"n/a")</f>
        <v>2.2419005462295201</v>
      </c>
      <c r="F602" s="77">
        <f t="array" ref="F602">IFERROR(INDEX(DATA!$O$133:$O$368,MATCH(1,(DATA!$D$133:$D$368=B602)*(DATA!$E$133:$E$368=D602),0)),"n/a")</f>
        <v>7.7158432518595305E-2</v>
      </c>
      <c r="G602" s="87">
        <f t="array" ref="G602">IFERROR(INDEX(DATA!$X$133:$X$368,MATCH(1,(DATA!$D$133:$D$368=B602)*(DATA!$E$133:$E$368=D602),0)),"n/a")</f>
        <v>2.2617786317614099</v>
      </c>
      <c r="H602" s="77">
        <f t="array" ref="H602">IFERROR(INDEX(DATA!$Y$133:$Y$368,MATCH(1,(DATA!$D$133:$D$368=B602)*(DATA!$E$133:$E$368=D602),0)),"n/a")</f>
        <v>8.0055032752586297E-2</v>
      </c>
      <c r="I602" s="87">
        <f t="array" ref="I602">IFERROR(INDEX(DATA!$AH$133:$AH$368,MATCH(1,(DATA!$D$133:$D$368=B602)*(DATA!$E$133:$E$368=D602),0)),"n/a")</f>
        <v>2.2823195651458699</v>
      </c>
      <c r="J602" s="77">
        <f t="array" ref="J602">IFERROR(INDEX(DATA!$AI$133:$AI$368,MATCH(1,(DATA!$D$133:$D$368=B602)*(DATA!$E$133:$E$368=D602),0)),"n/a")</f>
        <v>8.6797889289019201E-2</v>
      </c>
      <c r="K602" s="87">
        <f t="array" ref="K602">IFERROR(INDEX(DATA!$AR$133:$AR$368,MATCH(1,(DATA!$D$133:$D$368=B602)*(DATA!$E$133:$E$368=D602),0)),"n/a")</f>
        <v>2.2314330427183302</v>
      </c>
      <c r="L602" s="77">
        <f t="array" ref="L602">IFERROR(INDEX(DATA!$AS$133:$AS$368,MATCH(1,(DATA!$D$133:$D$368=B602)*(DATA!$E$133:$E$368=D602),0)),"n/a")</f>
        <v>6.2645535185500395E-2</v>
      </c>
      <c r="R602" s="66"/>
      <c r="S602" s="66"/>
      <c r="T602" s="66"/>
      <c r="U602" s="66"/>
      <c r="V602" s="66"/>
      <c r="W602" s="66"/>
      <c r="X602" s="66"/>
      <c r="Y602" s="66"/>
    </row>
    <row r="603" spans="1:25" x14ac:dyDescent="0.2">
      <c r="A603" s="75" t="s">
        <v>19</v>
      </c>
      <c r="B603" s="66" t="s">
        <v>12</v>
      </c>
      <c r="C603" s="66" t="s">
        <v>26</v>
      </c>
      <c r="D603" s="66" t="s">
        <v>306</v>
      </c>
      <c r="E603" s="87">
        <f t="array" ref="E603">IFERROR(INDEX(DATA!$N$133:$N$368,MATCH(1,(DATA!$D$133:$D$368=B603)*(DATA!$E$133:$E$368=D603),0)),"n/a")</f>
        <v>2.3812699848264098</v>
      </c>
      <c r="F603" s="77">
        <f t="array" ref="F603">IFERROR(INDEX(DATA!$O$133:$O$368,MATCH(1,(DATA!$D$133:$D$368=B603)*(DATA!$E$133:$E$368=D603),0)),"n/a")</f>
        <v>-1.5090112712386999E-2</v>
      </c>
      <c r="G603" s="87">
        <f t="array" ref="G603">IFERROR(INDEX(DATA!$X$133:$X$368,MATCH(1,(DATA!$D$133:$D$368=B603)*(DATA!$E$133:$E$368=D603),0)),"n/a")</f>
        <v>2.1813469678713999</v>
      </c>
      <c r="H603" s="77">
        <f t="array" ref="H603">IFERROR(INDEX(DATA!$Y$133:$Y$368,MATCH(1,(DATA!$D$133:$D$368=B603)*(DATA!$E$133:$E$368=D603),0)),"n/a")</f>
        <v>-5.38008450905322E-2</v>
      </c>
      <c r="I603" s="87">
        <f t="array" ref="I603">IFERROR(INDEX(DATA!$AH$133:$AH$368,MATCH(1,(DATA!$D$133:$D$368=B603)*(DATA!$E$133:$E$368=D603),0)),"n/a")</f>
        <v>2.0890389336260098</v>
      </c>
      <c r="J603" s="77">
        <f t="array" ref="J603">IFERROR(INDEX(DATA!$AI$133:$AI$368,MATCH(1,(DATA!$D$133:$D$368=B603)*(DATA!$E$133:$E$368=D603),0)),"n/a")</f>
        <v>-5.93628483826582E-2</v>
      </c>
      <c r="K603" s="87">
        <f t="array" ref="K603">IFERROR(INDEX(DATA!$AR$133:$AR$368,MATCH(1,(DATA!$D$133:$D$368=B603)*(DATA!$E$133:$E$368=D603),0)),"n/a")</f>
        <v>2.14579215289631</v>
      </c>
      <c r="L603" s="77">
        <f t="array" ref="L603">IFERROR(INDEX(DATA!$AS$133:$AS$368,MATCH(1,(DATA!$D$133:$D$368=B603)*(DATA!$E$133:$E$368=D603),0)),"n/a")</f>
        <v>1.46117582341748E-2</v>
      </c>
      <c r="R603" s="66"/>
      <c r="S603" s="66"/>
      <c r="T603" s="66"/>
      <c r="U603" s="66"/>
      <c r="V603" s="66"/>
      <c r="W603" s="66"/>
      <c r="X603" s="66"/>
      <c r="Y603" s="66"/>
    </row>
    <row r="604" spans="1:25" x14ac:dyDescent="0.2">
      <c r="A604" s="75" t="s">
        <v>19</v>
      </c>
      <c r="B604" s="66" t="s">
        <v>12</v>
      </c>
      <c r="C604" s="66" t="s">
        <v>26</v>
      </c>
      <c r="D604" s="66" t="s">
        <v>307</v>
      </c>
      <c r="E604" s="87">
        <f t="array" ref="E604">IFERROR(INDEX(DATA!$N$133:$N$368,MATCH(1,(DATA!$D$133:$D$368=B604)*(DATA!$E$133:$E$368=D604),0)),"n/a")</f>
        <v>1.9557388159817899</v>
      </c>
      <c r="F604" s="77">
        <f t="array" ref="F604">IFERROR(INDEX(DATA!$O$133:$O$368,MATCH(1,(DATA!$D$133:$D$368=B604)*(DATA!$E$133:$E$368=D604),0)),"n/a")</f>
        <v>5.3168577335568699E-2</v>
      </c>
      <c r="G604" s="87">
        <f t="array" ref="G604">IFERROR(INDEX(DATA!$X$133:$X$368,MATCH(1,(DATA!$D$133:$D$368=B604)*(DATA!$E$133:$E$368=D604),0)),"n/a")</f>
        <v>1.95106978030898</v>
      </c>
      <c r="H604" s="77">
        <f t="array" ref="H604">IFERROR(INDEX(DATA!$Y$133:$Y$368,MATCH(1,(DATA!$D$133:$D$368=B604)*(DATA!$E$133:$E$368=D604),0)),"n/a")</f>
        <v>6.3385936361269296E-2</v>
      </c>
      <c r="I604" s="87">
        <f t="array" ref="I604">IFERROR(INDEX(DATA!$AH$133:$AH$368,MATCH(1,(DATA!$D$133:$D$368=B604)*(DATA!$E$133:$E$368=D604),0)),"n/a")</f>
        <v>1.97354900419991</v>
      </c>
      <c r="J604" s="77">
        <f t="array" ref="J604">IFERROR(INDEX(DATA!$AI$133:$AI$368,MATCH(1,(DATA!$D$133:$D$368=B604)*(DATA!$E$133:$E$368=D604),0)),"n/a")</f>
        <v>6.4338538486238203E-2</v>
      </c>
      <c r="K604" s="87">
        <f t="array" ref="K604">IFERROR(INDEX(DATA!$AR$133:$AR$368,MATCH(1,(DATA!$D$133:$D$368=B604)*(DATA!$E$133:$E$368=D604),0)),"n/a")</f>
        <v>1.9337783109951201</v>
      </c>
      <c r="L604" s="77">
        <f t="array" ref="L604">IFERROR(INDEX(DATA!$AS$133:$AS$368,MATCH(1,(DATA!$D$133:$D$368=B604)*(DATA!$E$133:$E$368=D604),0)),"n/a")</f>
        <v>3.4422087707568598E-2</v>
      </c>
      <c r="R604" s="66"/>
      <c r="S604" s="66"/>
      <c r="T604" s="66"/>
      <c r="U604" s="66"/>
      <c r="V604" s="66"/>
      <c r="W604" s="66"/>
      <c r="X604" s="66"/>
      <c r="Y604" s="66"/>
    </row>
    <row r="605" spans="1:25" x14ac:dyDescent="0.2">
      <c r="A605" s="75" t="s">
        <v>19</v>
      </c>
      <c r="B605" s="66" t="s">
        <v>12</v>
      </c>
      <c r="C605" s="66" t="s">
        <v>26</v>
      </c>
      <c r="D605" s="66" t="s">
        <v>308</v>
      </c>
      <c r="E605" s="87">
        <f t="array" ref="E605">IFERROR(INDEX(DATA!$N$133:$N$368,MATCH(1,(DATA!$D$133:$D$368=B605)*(DATA!$E$133:$E$368=D605),0)),"n/a")</f>
        <v>2.0174069783638302</v>
      </c>
      <c r="F605" s="77">
        <f t="array" ref="F605">IFERROR(INDEX(DATA!$O$133:$O$368,MATCH(1,(DATA!$D$133:$D$368=B605)*(DATA!$E$133:$E$368=D605),0)),"n/a")</f>
        <v>-2.2132964913604301E-2</v>
      </c>
      <c r="G605" s="87">
        <f t="array" ref="G605">IFERROR(INDEX(DATA!$X$133:$X$368,MATCH(1,(DATA!$D$133:$D$368=B605)*(DATA!$E$133:$E$368=D605),0)),"n/a")</f>
        <v>2.03443494774932</v>
      </c>
      <c r="H605" s="77">
        <f t="array" ref="H605">IFERROR(INDEX(DATA!$Y$133:$Y$368,MATCH(1,(DATA!$D$133:$D$368=B605)*(DATA!$E$133:$E$368=D605),0)),"n/a")</f>
        <v>-6.8041905301880904E-3</v>
      </c>
      <c r="I605" s="87">
        <f t="array" ref="I605">IFERROR(INDEX(DATA!$AH$133:$AH$368,MATCH(1,(DATA!$D$133:$D$368=B605)*(DATA!$E$133:$E$368=D605),0)),"n/a")</f>
        <v>2.0558445903607301</v>
      </c>
      <c r="J605" s="77">
        <f t="array" ref="J605">IFERROR(INDEX(DATA!$AI$133:$AI$368,MATCH(1,(DATA!$D$133:$D$368=B605)*(DATA!$E$133:$E$368=D605),0)),"n/a")</f>
        <v>-4.6982265356826404E-3</v>
      </c>
      <c r="K605" s="87">
        <f t="array" ref="K605">IFERROR(INDEX(DATA!$AR$133:$AR$368,MATCH(1,(DATA!$D$133:$D$368=B605)*(DATA!$E$133:$E$368=D605),0)),"n/a")</f>
        <v>2.0543603050628398</v>
      </c>
      <c r="L605" s="77">
        <f t="array" ref="L605">IFERROR(INDEX(DATA!$AS$133:$AS$368,MATCH(1,(DATA!$D$133:$D$368=B605)*(DATA!$E$133:$E$368=D605),0)),"n/a")</f>
        <v>1.77965728062406E-4</v>
      </c>
      <c r="R605" s="66"/>
      <c r="S605" s="66"/>
      <c r="T605" s="66"/>
      <c r="U605" s="66"/>
      <c r="V605" s="66"/>
      <c r="W605" s="66"/>
      <c r="X605" s="66"/>
      <c r="Y605" s="66"/>
    </row>
    <row r="606" spans="1:25" x14ac:dyDescent="0.2">
      <c r="A606" s="75" t="s">
        <v>19</v>
      </c>
      <c r="B606" s="66" t="s">
        <v>12</v>
      </c>
      <c r="C606" s="66" t="s">
        <v>26</v>
      </c>
      <c r="D606" s="66" t="s">
        <v>309</v>
      </c>
      <c r="E606" s="87">
        <f t="array" ref="E606">IFERROR(INDEX(DATA!$N$133:$N$368,MATCH(1,(DATA!$D$133:$D$368=B606)*(DATA!$E$133:$E$368=D606),0)),"n/a")</f>
        <v>2.0702861297343</v>
      </c>
      <c r="F606" s="77">
        <f t="array" ref="F606">IFERROR(INDEX(DATA!$O$133:$O$368,MATCH(1,(DATA!$D$133:$D$368=B606)*(DATA!$E$133:$E$368=D606),0)),"n/a")</f>
        <v>3.0958758518591502E-3</v>
      </c>
      <c r="G606" s="87">
        <f t="array" ref="G606">IFERROR(INDEX(DATA!$X$133:$X$368,MATCH(1,(DATA!$D$133:$D$368=B606)*(DATA!$E$133:$E$368=D606),0)),"n/a")</f>
        <v>2.0447615638492098</v>
      </c>
      <c r="H606" s="77">
        <f t="array" ref="H606">IFERROR(INDEX(DATA!$Y$133:$Y$368,MATCH(1,(DATA!$D$133:$D$368=B606)*(DATA!$E$133:$E$368=D606),0)),"n/a")</f>
        <v>5.2345604612229297E-3</v>
      </c>
      <c r="I606" s="87">
        <f t="array" ref="I606">IFERROR(INDEX(DATA!$AH$133:$AH$368,MATCH(1,(DATA!$D$133:$D$368=B606)*(DATA!$E$133:$E$368=D606),0)),"n/a")</f>
        <v>2.0684735190853001</v>
      </c>
      <c r="J606" s="77">
        <f t="array" ref="J606">IFERROR(INDEX(DATA!$AI$133:$AI$368,MATCH(1,(DATA!$D$133:$D$368=B606)*(DATA!$E$133:$E$368=D606),0)),"n/a")</f>
        <v>1.29932360861369E-2</v>
      </c>
      <c r="K606" s="87">
        <f t="array" ref="K606">IFERROR(INDEX(DATA!$AR$133:$AR$368,MATCH(1,(DATA!$D$133:$D$368=B606)*(DATA!$E$133:$E$368=D606),0)),"n/a")</f>
        <v>2.06510265263868</v>
      </c>
      <c r="L606" s="77">
        <f t="array" ref="L606">IFERROR(INDEX(DATA!$AS$133:$AS$368,MATCH(1,(DATA!$D$133:$D$368=B606)*(DATA!$E$133:$E$368=D606),0)),"n/a")</f>
        <v>1.51354952918772E-2</v>
      </c>
      <c r="R606" s="66"/>
      <c r="S606" s="66"/>
      <c r="T606" s="66"/>
      <c r="U606" s="66"/>
      <c r="V606" s="66"/>
      <c r="W606" s="66"/>
      <c r="X606" s="66"/>
      <c r="Y606" s="66"/>
    </row>
    <row r="607" spans="1:25" x14ac:dyDescent="0.2">
      <c r="A607" s="75" t="s">
        <v>19</v>
      </c>
      <c r="B607" s="66" t="s">
        <v>12</v>
      </c>
      <c r="C607" s="66" t="s">
        <v>26</v>
      </c>
      <c r="D607" s="66" t="s">
        <v>310</v>
      </c>
      <c r="E607" s="87">
        <f t="array" ref="E607">IFERROR(INDEX(DATA!$N$133:$N$368,MATCH(1,(DATA!$D$133:$D$368=B607)*(DATA!$E$133:$E$368=D607),0)),"n/a")</f>
        <v>2.1194207664119902</v>
      </c>
      <c r="F607" s="77">
        <f t="array" ref="F607">IFERROR(INDEX(DATA!$O$133:$O$368,MATCH(1,(DATA!$D$133:$D$368=B607)*(DATA!$E$133:$E$368=D607),0)),"n/a")</f>
        <v>-1.3690134217516799E-2</v>
      </c>
      <c r="G607" s="87">
        <f t="array" ref="G607">IFERROR(INDEX(DATA!$X$133:$X$368,MATCH(1,(DATA!$D$133:$D$368=B607)*(DATA!$E$133:$E$368=D607),0)),"n/a")</f>
        <v>2.1266079856514102</v>
      </c>
      <c r="H607" s="77">
        <f t="array" ref="H607">IFERROR(INDEX(DATA!$Y$133:$Y$368,MATCH(1,(DATA!$D$133:$D$368=B607)*(DATA!$E$133:$E$368=D607),0)),"n/a")</f>
        <v>-2.3160927647043801E-4</v>
      </c>
      <c r="I607" s="87">
        <f t="array" ref="I607">IFERROR(INDEX(DATA!$AH$133:$AH$368,MATCH(1,(DATA!$D$133:$D$368=B607)*(DATA!$E$133:$E$368=D607),0)),"n/a")</f>
        <v>2.1602768650126101</v>
      </c>
      <c r="J607" s="77">
        <f t="array" ref="J607">IFERROR(INDEX(DATA!$AI$133:$AI$368,MATCH(1,(DATA!$D$133:$D$368=B607)*(DATA!$E$133:$E$368=D607),0)),"n/a")</f>
        <v>3.2484416501192298E-2</v>
      </c>
      <c r="K607" s="87">
        <f t="array" ref="K607">IFERROR(INDEX(DATA!$AR$133:$AR$368,MATCH(1,(DATA!$D$133:$D$368=B607)*(DATA!$E$133:$E$368=D607),0)),"n/a")</f>
        <v>2.1631546610430599</v>
      </c>
      <c r="L607" s="77">
        <f t="array" ref="L607">IFERROR(INDEX(DATA!$AS$133:$AS$368,MATCH(1,(DATA!$D$133:$D$368=B607)*(DATA!$E$133:$E$368=D607),0)),"n/a")</f>
        <v>3.0484679851172598E-2</v>
      </c>
      <c r="R607" s="66"/>
      <c r="S607" s="66"/>
      <c r="T607" s="66"/>
      <c r="U607" s="66"/>
      <c r="V607" s="66"/>
      <c r="W607" s="66"/>
      <c r="X607" s="66"/>
      <c r="Y607" s="66"/>
    </row>
    <row r="608" spans="1:25" x14ac:dyDescent="0.2">
      <c r="A608" s="75" t="s">
        <v>19</v>
      </c>
      <c r="B608" s="66" t="s">
        <v>12</v>
      </c>
      <c r="C608" s="66" t="s">
        <v>26</v>
      </c>
      <c r="D608" s="66" t="s">
        <v>311</v>
      </c>
      <c r="E608" s="87">
        <f t="array" ref="E608">IFERROR(INDEX(DATA!$N$133:$N$368,MATCH(1,(DATA!$D$133:$D$368=B608)*(DATA!$E$133:$E$368=D608),0)),"n/a")</f>
        <v>2.6047538763365798</v>
      </c>
      <c r="F608" s="77">
        <f t="array" ref="F608">IFERROR(INDEX(DATA!$O$133:$O$368,MATCH(1,(DATA!$D$133:$D$368=B608)*(DATA!$E$133:$E$368=D608),0)),"n/a")</f>
        <v>7.7972412786760804E-3</v>
      </c>
      <c r="G608" s="87">
        <f t="array" ref="G608">IFERROR(INDEX(DATA!$X$133:$X$368,MATCH(1,(DATA!$D$133:$D$368=B608)*(DATA!$E$133:$E$368=D608),0)),"n/a")</f>
        <v>2.66195616934702</v>
      </c>
      <c r="H608" s="77">
        <f t="array" ref="H608">IFERROR(INDEX(DATA!$Y$133:$Y$368,MATCH(1,(DATA!$D$133:$D$368=B608)*(DATA!$E$133:$E$368=D608),0)),"n/a")</f>
        <v>2.21989367668468E-2</v>
      </c>
      <c r="I608" s="87">
        <f t="array" ref="I608">IFERROR(INDEX(DATA!$AH$133:$AH$368,MATCH(1,(DATA!$D$133:$D$368=B608)*(DATA!$E$133:$E$368=D608),0)),"n/a")</f>
        <v>2.7058419033297199</v>
      </c>
      <c r="J608" s="77">
        <f t="array" ref="J608">IFERROR(INDEX(DATA!$AI$133:$AI$368,MATCH(1,(DATA!$D$133:$D$368=B608)*(DATA!$E$133:$E$368=D608),0)),"n/a")</f>
        <v>4.2351080662568E-2</v>
      </c>
      <c r="K608" s="87">
        <f t="array" ref="K608">IFERROR(INDEX(DATA!$AR$133:$AR$368,MATCH(1,(DATA!$D$133:$D$368=B608)*(DATA!$E$133:$E$368=D608),0)),"n/a")</f>
        <v>2.6977040771921499</v>
      </c>
      <c r="L608" s="77">
        <f t="array" ref="L608">IFERROR(INDEX(DATA!$AS$133:$AS$368,MATCH(1,(DATA!$D$133:$D$368=B608)*(DATA!$E$133:$E$368=D608),0)),"n/a")</f>
        <v>4.16817411198179E-2</v>
      </c>
      <c r="R608" s="66"/>
      <c r="S608" s="66"/>
      <c r="T608" s="66"/>
      <c r="U608" s="66"/>
      <c r="V608" s="66"/>
      <c r="W608" s="66"/>
      <c r="X608" s="66"/>
      <c r="Y608" s="66"/>
    </row>
    <row r="609" spans="1:25" x14ac:dyDescent="0.2">
      <c r="A609" s="75" t="s">
        <v>19</v>
      </c>
      <c r="B609" s="66" t="s">
        <v>12</v>
      </c>
      <c r="C609" s="66" t="s">
        <v>26</v>
      </c>
      <c r="D609" s="66" t="s">
        <v>312</v>
      </c>
      <c r="E609" s="87">
        <f t="array" ref="E609">IFERROR(INDEX(DATA!$N$133:$N$368,MATCH(1,(DATA!$D$133:$D$368=B609)*(DATA!$E$133:$E$368=D609),0)),"n/a")</f>
        <v>2.2267371258759301</v>
      </c>
      <c r="F609" s="77">
        <f t="array" ref="F609">IFERROR(INDEX(DATA!$O$133:$O$368,MATCH(1,(DATA!$D$133:$D$368=B609)*(DATA!$E$133:$E$368=D609),0)),"n/a")</f>
        <v>1.44172101072855E-2</v>
      </c>
      <c r="G609" s="87">
        <f t="array" ref="G609">IFERROR(INDEX(DATA!$X$133:$X$368,MATCH(1,(DATA!$D$133:$D$368=B609)*(DATA!$E$133:$E$368=D609),0)),"n/a")</f>
        <v>2.2394820723292299</v>
      </c>
      <c r="H609" s="77">
        <f t="array" ref="H609">IFERROR(INDEX(DATA!$Y$133:$Y$368,MATCH(1,(DATA!$D$133:$D$368=B609)*(DATA!$E$133:$E$368=D609),0)),"n/a")</f>
        <v>1.6670827361468001E-2</v>
      </c>
      <c r="I609" s="87">
        <f t="array" ref="I609">IFERROR(INDEX(DATA!$AH$133:$AH$368,MATCH(1,(DATA!$D$133:$D$368=B609)*(DATA!$E$133:$E$368=D609),0)),"n/a")</f>
        <v>2.2600330243543199</v>
      </c>
      <c r="J609" s="77">
        <f t="array" ref="J609">IFERROR(INDEX(DATA!$AI$133:$AI$368,MATCH(1,(DATA!$D$133:$D$368=B609)*(DATA!$E$133:$E$368=D609),0)),"n/a")</f>
        <v>3.5443693554127999E-2</v>
      </c>
      <c r="K609" s="87">
        <f t="array" ref="K609">IFERROR(INDEX(DATA!$AR$133:$AR$368,MATCH(1,(DATA!$D$133:$D$368=B609)*(DATA!$E$133:$E$368=D609),0)),"n/a")</f>
        <v>2.2466174358865101</v>
      </c>
      <c r="L609" s="77">
        <f t="array" ref="L609">IFERROR(INDEX(DATA!$AS$133:$AS$368,MATCH(1,(DATA!$D$133:$D$368=B609)*(DATA!$E$133:$E$368=D609),0)),"n/a")</f>
        <v>5.4955049039586097E-2</v>
      </c>
      <c r="R609" s="66"/>
      <c r="S609" s="66"/>
      <c r="T609" s="66"/>
      <c r="U609" s="66"/>
      <c r="V609" s="66"/>
      <c r="W609" s="66"/>
      <c r="X609" s="66"/>
      <c r="Y609" s="66"/>
    </row>
    <row r="610" spans="1:25" x14ac:dyDescent="0.2">
      <c r="A610" s="75" t="s">
        <v>19</v>
      </c>
      <c r="B610" s="66" t="s">
        <v>12</v>
      </c>
      <c r="C610" s="66" t="s">
        <v>26</v>
      </c>
      <c r="D610" s="66" t="s">
        <v>313</v>
      </c>
      <c r="E610" s="87">
        <f t="array" ref="E610">IFERROR(INDEX(DATA!$N$133:$N$368,MATCH(1,(DATA!$D$133:$D$368=B610)*(DATA!$E$133:$E$368=D610),0)),"n/a")</f>
        <v>2.1970083052173801</v>
      </c>
      <c r="F610" s="77">
        <f t="array" ref="F610">IFERROR(INDEX(DATA!$O$133:$O$368,MATCH(1,(DATA!$D$133:$D$368=B610)*(DATA!$E$133:$E$368=D610),0)),"n/a")</f>
        <v>4.9839063666622198E-2</v>
      </c>
      <c r="G610" s="87">
        <f t="array" ref="G610">IFERROR(INDEX(DATA!$X$133:$X$368,MATCH(1,(DATA!$D$133:$D$368=B610)*(DATA!$E$133:$E$368=D610),0)),"n/a")</f>
        <v>2.1878215442675502</v>
      </c>
      <c r="H610" s="77">
        <f t="array" ref="H610">IFERROR(INDEX(DATA!$Y$133:$Y$368,MATCH(1,(DATA!$D$133:$D$368=B610)*(DATA!$E$133:$E$368=D610),0)),"n/a")</f>
        <v>4.1112417230650497E-2</v>
      </c>
      <c r="I610" s="87">
        <f t="array" ref="I610">IFERROR(INDEX(DATA!$AH$133:$AH$368,MATCH(1,(DATA!$D$133:$D$368=B610)*(DATA!$E$133:$E$368=D610),0)),"n/a")</f>
        <v>2.1906432778330598</v>
      </c>
      <c r="J610" s="77">
        <f t="array" ref="J610">IFERROR(INDEX(DATA!$AI$133:$AI$368,MATCH(1,(DATA!$D$133:$D$368=B610)*(DATA!$E$133:$E$368=D610),0)),"n/a")</f>
        <v>2.0012173429688099E-2</v>
      </c>
      <c r="K610" s="87">
        <f t="array" ref="K610">IFERROR(INDEX(DATA!$AR$133:$AR$368,MATCH(1,(DATA!$D$133:$D$368=B610)*(DATA!$E$133:$E$368=D610),0)),"n/a")</f>
        <v>2.1512389076824401</v>
      </c>
      <c r="L610" s="77">
        <f t="array" ref="L610">IFERROR(INDEX(DATA!$AS$133:$AS$368,MATCH(1,(DATA!$D$133:$D$368=B610)*(DATA!$E$133:$E$368=D610),0)),"n/a")</f>
        <v>-1.30485173660655E-2</v>
      </c>
      <c r="R610" s="66"/>
      <c r="S610" s="66"/>
      <c r="T610" s="66"/>
      <c r="U610" s="66"/>
      <c r="V610" s="66"/>
      <c r="W610" s="66"/>
      <c r="X610" s="66"/>
      <c r="Y610" s="66"/>
    </row>
    <row r="611" spans="1:25" x14ac:dyDescent="0.2">
      <c r="A611" s="75" t="s">
        <v>19</v>
      </c>
      <c r="B611" s="66" t="s">
        <v>12</v>
      </c>
      <c r="C611" s="66" t="s">
        <v>26</v>
      </c>
      <c r="D611" s="66" t="s">
        <v>314</v>
      </c>
      <c r="E611" s="87">
        <f t="array" ref="E611">IFERROR(INDEX(DATA!$N$133:$N$368,MATCH(1,(DATA!$D$133:$D$368=B611)*(DATA!$E$133:$E$368=D611),0)),"n/a")</f>
        <v>2.5120557949300499</v>
      </c>
      <c r="F611" s="77">
        <f t="array" ref="F611">IFERROR(INDEX(DATA!$O$133:$O$368,MATCH(1,(DATA!$D$133:$D$368=B611)*(DATA!$E$133:$E$368=D611),0)),"n/a")</f>
        <v>-1.68121336524963E-2</v>
      </c>
      <c r="G611" s="87">
        <f t="array" ref="G611">IFERROR(INDEX(DATA!$X$133:$X$368,MATCH(1,(DATA!$D$133:$D$368=B611)*(DATA!$E$133:$E$368=D611),0)),"n/a")</f>
        <v>2.6190435250244199</v>
      </c>
      <c r="H611" s="77">
        <f t="array" ref="H611">IFERROR(INDEX(DATA!$Y$133:$Y$368,MATCH(1,(DATA!$D$133:$D$368=B611)*(DATA!$E$133:$E$368=D611),0)),"n/a")</f>
        <v>1.5460095398200001E-2</v>
      </c>
      <c r="I611" s="87">
        <f t="array" ref="I611">IFERROR(INDEX(DATA!$AH$133:$AH$368,MATCH(1,(DATA!$D$133:$D$368=B611)*(DATA!$E$133:$E$368=D611),0)),"n/a")</f>
        <v>2.7036843291008199</v>
      </c>
      <c r="J611" s="77">
        <f t="array" ref="J611">IFERROR(INDEX(DATA!$AI$133:$AI$368,MATCH(1,(DATA!$D$133:$D$368=B611)*(DATA!$E$133:$E$368=D611),0)),"n/a")</f>
        <v>5.4513814604214603E-2</v>
      </c>
      <c r="K611" s="87">
        <f t="array" ref="K611">IFERROR(INDEX(DATA!$AR$133:$AR$368,MATCH(1,(DATA!$D$133:$D$368=B611)*(DATA!$E$133:$E$368=D611),0)),"n/a")</f>
        <v>2.6589324286815801</v>
      </c>
      <c r="L611" s="77">
        <f t="array" ref="L611">IFERROR(INDEX(DATA!$AS$133:$AS$368,MATCH(1,(DATA!$D$133:$D$368=B611)*(DATA!$E$133:$E$368=D611),0)),"n/a")</f>
        <v>5.2695379512314199E-2</v>
      </c>
      <c r="R611" s="66"/>
      <c r="S611" s="66"/>
      <c r="T611" s="66"/>
      <c r="U611" s="66"/>
      <c r="V611" s="66"/>
      <c r="W611" s="66"/>
      <c r="X611" s="66"/>
      <c r="Y611" s="66"/>
    </row>
    <row r="612" spans="1:25" x14ac:dyDescent="0.2">
      <c r="A612" s="75" t="s">
        <v>19</v>
      </c>
      <c r="B612" s="66" t="s">
        <v>12</v>
      </c>
      <c r="C612" s="66" t="s">
        <v>26</v>
      </c>
      <c r="D612" s="66" t="s">
        <v>315</v>
      </c>
      <c r="E612" s="87">
        <f t="array" ref="E612">IFERROR(INDEX(DATA!$N$133:$N$368,MATCH(1,(DATA!$D$133:$D$368=B612)*(DATA!$E$133:$E$368=D612),0)),"n/a")</f>
        <v>2.0747749488568399</v>
      </c>
      <c r="F612" s="77">
        <f t="array" ref="F612">IFERROR(INDEX(DATA!$O$133:$O$368,MATCH(1,(DATA!$D$133:$D$368=B612)*(DATA!$E$133:$E$368=D612),0)),"n/a")</f>
        <v>4.9229161354383898E-2</v>
      </c>
      <c r="G612" s="87">
        <f t="array" ref="G612">IFERROR(INDEX(DATA!$X$133:$X$368,MATCH(1,(DATA!$D$133:$D$368=B612)*(DATA!$E$133:$E$368=D612),0)),"n/a")</f>
        <v>2.06282861765937</v>
      </c>
      <c r="H612" s="77">
        <f t="array" ref="H612">IFERROR(INDEX(DATA!$Y$133:$Y$368,MATCH(1,(DATA!$D$133:$D$368=B612)*(DATA!$E$133:$E$368=D612),0)),"n/a")</f>
        <v>4.3803280527628899E-2</v>
      </c>
      <c r="I612" s="87">
        <f t="array" ref="I612">IFERROR(INDEX(DATA!$AH$133:$AH$368,MATCH(1,(DATA!$D$133:$D$368=B612)*(DATA!$E$133:$E$368=D612),0)),"n/a")</f>
        <v>2.0682153731906601</v>
      </c>
      <c r="J612" s="77">
        <f t="array" ref="J612">IFERROR(INDEX(DATA!$AI$133:$AI$368,MATCH(1,(DATA!$D$133:$D$368=B612)*(DATA!$E$133:$E$368=D612),0)),"n/a")</f>
        <v>3.4343429104050298E-2</v>
      </c>
      <c r="K612" s="87">
        <f t="array" ref="K612">IFERROR(INDEX(DATA!$AR$133:$AR$368,MATCH(1,(DATA!$D$133:$D$368=B612)*(DATA!$E$133:$E$368=D612),0)),"n/a")</f>
        <v>2.02182572018872</v>
      </c>
      <c r="L612" s="77">
        <f t="array" ref="L612">IFERROR(INDEX(DATA!$AS$133:$AS$368,MATCH(1,(DATA!$D$133:$D$368=B612)*(DATA!$E$133:$E$368=D612),0)),"n/a")</f>
        <v>-3.3414644064090199E-3</v>
      </c>
      <c r="R612" s="66"/>
      <c r="S612" s="66"/>
      <c r="T612" s="66"/>
      <c r="U612" s="66"/>
      <c r="V612" s="66"/>
      <c r="W612" s="66"/>
      <c r="X612" s="66"/>
      <c r="Y612" s="66"/>
    </row>
    <row r="613" spans="1:25" x14ac:dyDescent="0.2">
      <c r="A613" s="75" t="s">
        <v>19</v>
      </c>
      <c r="B613" s="66" t="s">
        <v>12</v>
      </c>
      <c r="C613" s="66" t="s">
        <v>26</v>
      </c>
      <c r="D613" s="66" t="s">
        <v>316</v>
      </c>
      <c r="E613" s="87">
        <f t="array" ref="E613">IFERROR(INDEX(DATA!$N$133:$N$368,MATCH(1,(DATA!$D$133:$D$368=B613)*(DATA!$E$133:$E$368=D613),0)),"n/a")</f>
        <v>2.09096013421851</v>
      </c>
      <c r="F613" s="77">
        <f t="array" ref="F613">IFERROR(INDEX(DATA!$O$133:$O$368,MATCH(1,(DATA!$D$133:$D$368=B613)*(DATA!$E$133:$E$368=D613),0)),"n/a")</f>
        <v>-3.9770542830865702E-2</v>
      </c>
      <c r="G613" s="87">
        <f t="array" ref="G613">IFERROR(INDEX(DATA!$X$133:$X$368,MATCH(1,(DATA!$D$133:$D$368=B613)*(DATA!$E$133:$E$368=D613),0)),"n/a")</f>
        <v>2.1511609197658799</v>
      </c>
      <c r="H613" s="77">
        <f t="array" ref="H613">IFERROR(INDEX(DATA!$Y$133:$Y$368,MATCH(1,(DATA!$D$133:$D$368=B613)*(DATA!$E$133:$E$368=D613),0)),"n/a")</f>
        <v>-2.5652775315358398E-2</v>
      </c>
      <c r="I613" s="87">
        <f t="array" ref="I613">IFERROR(INDEX(DATA!$AH$133:$AH$368,MATCH(1,(DATA!$D$133:$D$368=B613)*(DATA!$E$133:$E$368=D613),0)),"n/a")</f>
        <v>2.1842055961526698</v>
      </c>
      <c r="J613" s="77">
        <f t="array" ref="J613">IFERROR(INDEX(DATA!$AI$133:$AI$368,MATCH(1,(DATA!$D$133:$D$368=B613)*(DATA!$E$133:$E$368=D613),0)),"n/a")</f>
        <v>-1.6292845500855399E-2</v>
      </c>
      <c r="K613" s="87">
        <f t="array" ref="K613">IFERROR(INDEX(DATA!$AR$133:$AR$368,MATCH(1,(DATA!$D$133:$D$368=B613)*(DATA!$E$133:$E$368=D613),0)),"n/a")</f>
        <v>2.1880797938543899</v>
      </c>
      <c r="L613" s="77">
        <f t="array" ref="L613">IFERROR(INDEX(DATA!$AS$133:$AS$368,MATCH(1,(DATA!$D$133:$D$368=B613)*(DATA!$E$133:$E$368=D613),0)),"n/a")</f>
        <v>-3.7229374385286998E-3</v>
      </c>
      <c r="R613" s="66"/>
      <c r="S613" s="66"/>
      <c r="T613" s="66"/>
      <c r="U613" s="66"/>
      <c r="V613" s="66"/>
      <c r="W613" s="66"/>
      <c r="X613" s="66"/>
      <c r="Y613" s="66"/>
    </row>
    <row r="614" spans="1:25" x14ac:dyDescent="0.2">
      <c r="A614" s="75" t="s">
        <v>19</v>
      </c>
      <c r="B614" s="66" t="s">
        <v>12</v>
      </c>
      <c r="C614" s="66" t="s">
        <v>26</v>
      </c>
      <c r="D614" s="66" t="s">
        <v>317</v>
      </c>
      <c r="E614" s="87">
        <f t="array" ref="E614">IFERROR(INDEX(DATA!$N$133:$N$368,MATCH(1,(DATA!$D$133:$D$368=B614)*(DATA!$E$133:$E$368=D614),0)),"n/a")</f>
        <v>2.4597552047326401</v>
      </c>
      <c r="F614" s="77">
        <f t="array" ref="F614">IFERROR(INDEX(DATA!$O$133:$O$368,MATCH(1,(DATA!$D$133:$D$368=B614)*(DATA!$E$133:$E$368=D614),0)),"n/a")</f>
        <v>3.2777752084678403E-2</v>
      </c>
      <c r="G614" s="87">
        <f t="array" ref="G614">IFERROR(INDEX(DATA!$X$133:$X$368,MATCH(1,(DATA!$D$133:$D$368=B614)*(DATA!$E$133:$E$368=D614),0)),"n/a")</f>
        <v>2.4313103419548199</v>
      </c>
      <c r="H614" s="77">
        <f t="array" ref="H614">IFERROR(INDEX(DATA!$Y$133:$Y$368,MATCH(1,(DATA!$D$133:$D$368=B614)*(DATA!$E$133:$E$368=D614),0)),"n/a")</f>
        <v>0.111165887167034</v>
      </c>
      <c r="I614" s="87">
        <f t="array" ref="I614">IFERROR(INDEX(DATA!$AH$133:$AH$368,MATCH(1,(DATA!$D$133:$D$368=B614)*(DATA!$E$133:$E$368=D614),0)),"n/a")</f>
        <v>2.3745014539993901</v>
      </c>
      <c r="J614" s="77">
        <f t="array" ref="J614">IFERROR(INDEX(DATA!$AI$133:$AI$368,MATCH(1,(DATA!$D$133:$D$368=B614)*(DATA!$E$133:$E$368=D614),0)),"n/a")</f>
        <v>4.0688008256487197E-2</v>
      </c>
      <c r="K614" s="87">
        <f t="array" ref="K614">IFERROR(INDEX(DATA!$AR$133:$AR$368,MATCH(1,(DATA!$D$133:$D$368=B614)*(DATA!$E$133:$E$368=D614),0)),"n/a")</f>
        <v>2.3374090424815499</v>
      </c>
      <c r="L614" s="77">
        <f t="array" ref="L614">IFERROR(INDEX(DATA!$AS$133:$AS$368,MATCH(1,(DATA!$D$133:$D$368=B614)*(DATA!$E$133:$E$368=D614),0)),"n/a")</f>
        <v>1.89020526142459E-2</v>
      </c>
      <c r="R614" s="66"/>
      <c r="S614" s="66"/>
      <c r="T614" s="66"/>
      <c r="U614" s="66"/>
      <c r="V614" s="66"/>
      <c r="W614" s="66"/>
      <c r="X614" s="66"/>
      <c r="Y614" s="66"/>
    </row>
    <row r="615" spans="1:25" x14ac:dyDescent="0.2">
      <c r="A615" s="75" t="s">
        <v>19</v>
      </c>
      <c r="B615" s="66" t="s">
        <v>12</v>
      </c>
      <c r="C615" s="66" t="s">
        <v>26</v>
      </c>
      <c r="D615" s="66" t="s">
        <v>318</v>
      </c>
      <c r="E615" s="87">
        <f t="array" ref="E615">IFERROR(INDEX(DATA!$N$133:$N$368,MATCH(1,(DATA!$D$133:$D$368=B615)*(DATA!$E$133:$E$368=D615),0)),"n/a")</f>
        <v>2.2017317316765199</v>
      </c>
      <c r="F615" s="77">
        <f t="array" ref="F615">IFERROR(INDEX(DATA!$O$133:$O$368,MATCH(1,(DATA!$D$133:$D$368=B615)*(DATA!$E$133:$E$368=D615),0)),"n/a")</f>
        <v>3.7676069989956199E-3</v>
      </c>
      <c r="G615" s="87">
        <f t="array" ref="G615">IFERROR(INDEX(DATA!$X$133:$X$368,MATCH(1,(DATA!$D$133:$D$368=B615)*(DATA!$E$133:$E$368=D615),0)),"n/a")</f>
        <v>2.29202478714714</v>
      </c>
      <c r="H615" s="77">
        <f t="array" ref="H615">IFERROR(INDEX(DATA!$Y$133:$Y$368,MATCH(1,(DATA!$D$133:$D$368=B615)*(DATA!$E$133:$E$368=D615),0)),"n/a")</f>
        <v>1.44154809215434E-2</v>
      </c>
      <c r="I615" s="87">
        <f t="array" ref="I615">IFERROR(INDEX(DATA!$AH$133:$AH$368,MATCH(1,(DATA!$D$133:$D$368=B615)*(DATA!$E$133:$E$368=D615),0)),"n/a")</f>
        <v>2.28955866400957</v>
      </c>
      <c r="J615" s="77">
        <f t="array" ref="J615">IFERROR(INDEX(DATA!$AI$133:$AI$368,MATCH(1,(DATA!$D$133:$D$368=B615)*(DATA!$E$133:$E$368=D615),0)),"n/a")</f>
        <v>9.5945917632671001E-3</v>
      </c>
      <c r="K615" s="87">
        <f t="array" ref="K615">IFERROR(INDEX(DATA!$AR$133:$AR$368,MATCH(1,(DATA!$D$133:$D$368=B615)*(DATA!$E$133:$E$368=D615),0)),"n/a")</f>
        <v>2.2771567644994999</v>
      </c>
      <c r="L615" s="77">
        <f t="array" ref="L615">IFERROR(INDEX(DATA!$AS$133:$AS$368,MATCH(1,(DATA!$D$133:$D$368=B615)*(DATA!$E$133:$E$368=D615),0)),"n/a")</f>
        <v>1.2263242188857999E-2</v>
      </c>
      <c r="R615" s="66"/>
      <c r="S615" s="66"/>
      <c r="T615" s="66"/>
      <c r="U615" s="66"/>
      <c r="V615" s="66"/>
      <c r="W615" s="66"/>
      <c r="X615" s="66"/>
      <c r="Y615" s="66"/>
    </row>
    <row r="616" spans="1:25" x14ac:dyDescent="0.2">
      <c r="A616" s="75" t="s">
        <v>19</v>
      </c>
      <c r="B616" s="66" t="s">
        <v>12</v>
      </c>
      <c r="C616" s="66" t="s">
        <v>26</v>
      </c>
      <c r="D616" s="66" t="s">
        <v>344</v>
      </c>
      <c r="E616" s="87">
        <f t="array" ref="E616">IFERROR(INDEX(DATA!$N$133:$N$368,MATCH(1,(DATA!$D$133:$D$368=B616)*(DATA!$E$133:$E$368=D616),0)),"n/a")</f>
        <v>2.2543729813916902</v>
      </c>
      <c r="F616" s="77">
        <f t="array" ref="F616">IFERROR(INDEX(DATA!$O$133:$O$368,MATCH(1,(DATA!$D$133:$D$368=B616)*(DATA!$E$133:$E$368=D616),0)),"n/a")</f>
        <v>2.2975506718065902E-2</v>
      </c>
      <c r="G616" s="87">
        <f t="array" ref="G616">IFERROR(INDEX(DATA!$X$133:$X$368,MATCH(1,(DATA!$D$133:$D$368=B616)*(DATA!$E$133:$E$368=D616),0)),"n/a")</f>
        <v>2.1594949457945698</v>
      </c>
      <c r="H616" s="77">
        <f t="array" ref="H616">IFERROR(INDEX(DATA!$Y$133:$Y$368,MATCH(1,(DATA!$D$133:$D$368=B616)*(DATA!$E$133:$E$368=D616),0)),"n/a")</f>
        <v>2.5287595061157402E-2</v>
      </c>
      <c r="I616" s="87">
        <f t="array" ref="I616">IFERROR(INDEX(DATA!$AH$133:$AH$368,MATCH(1,(DATA!$D$133:$D$368=B616)*(DATA!$E$133:$E$368=D616),0)),"n/a")</f>
        <v>2.2000734742128398</v>
      </c>
      <c r="J616" s="77">
        <f t="array" ref="J616">IFERROR(INDEX(DATA!$AI$133:$AI$368,MATCH(1,(DATA!$D$133:$D$368=B616)*(DATA!$E$133:$E$368=D616),0)),"n/a")</f>
        <v>3.0690586053441601E-2</v>
      </c>
      <c r="K616" s="87">
        <f t="array" ref="K616">IFERROR(INDEX(DATA!$AR$133:$AR$368,MATCH(1,(DATA!$D$133:$D$368=B616)*(DATA!$E$133:$E$368=D616),0)),"n/a")</f>
        <v>2.1875543956743702</v>
      </c>
      <c r="L616" s="77">
        <f t="array" ref="L616">IFERROR(INDEX(DATA!$AS$133:$AS$368,MATCH(1,(DATA!$D$133:$D$368=B616)*(DATA!$E$133:$E$368=D616),0)),"n/a")</f>
        <v>4.6115521475925299E-2</v>
      </c>
      <c r="R616" s="66"/>
      <c r="S616" s="66"/>
      <c r="T616" s="66"/>
      <c r="U616" s="66"/>
      <c r="V616" s="66"/>
      <c r="W616" s="66"/>
      <c r="X616" s="66"/>
      <c r="Y616" s="66"/>
    </row>
    <row r="617" spans="1:25" x14ac:dyDescent="0.2">
      <c r="A617" s="75" t="s">
        <v>19</v>
      </c>
      <c r="B617" s="66" t="s">
        <v>12</v>
      </c>
      <c r="C617" s="66" t="s">
        <v>26</v>
      </c>
      <c r="D617" s="66" t="s">
        <v>345</v>
      </c>
      <c r="E617" s="87">
        <f t="array" ref="E617">IFERROR(INDEX(DATA!$N$133:$N$368,MATCH(1,(DATA!$D$133:$D$368=B617)*(DATA!$E$133:$E$368=D617),0)),"n/a")</f>
        <v>2.3056130191927702</v>
      </c>
      <c r="F617" s="77">
        <f t="array" ref="F617">IFERROR(INDEX(DATA!$O$133:$O$368,MATCH(1,(DATA!$D$133:$D$368=B617)*(DATA!$E$133:$E$368=D617),0)),"n/a")</f>
        <v>4.6017114594066801E-2</v>
      </c>
      <c r="G617" s="87">
        <f t="array" ref="G617">IFERROR(INDEX(DATA!$X$133:$X$368,MATCH(1,(DATA!$D$133:$D$368=B617)*(DATA!$E$133:$E$368=D617),0)),"n/a")</f>
        <v>2.30036938298956</v>
      </c>
      <c r="H617" s="77">
        <f t="array" ref="H617">IFERROR(INDEX(DATA!$Y$133:$Y$368,MATCH(1,(DATA!$D$133:$D$368=B617)*(DATA!$E$133:$E$368=D617),0)),"n/a")</f>
        <v>3.2140058855505402E-2</v>
      </c>
      <c r="I617" s="87">
        <f t="array" ref="I617">IFERROR(INDEX(DATA!$AH$133:$AH$368,MATCH(1,(DATA!$D$133:$D$368=B617)*(DATA!$E$133:$E$368=D617),0)),"n/a")</f>
        <v>2.3136448950981201</v>
      </c>
      <c r="J617" s="77">
        <f t="array" ref="J617">IFERROR(INDEX(DATA!$AI$133:$AI$368,MATCH(1,(DATA!$D$133:$D$368=B617)*(DATA!$E$133:$E$368=D617),0)),"n/a")</f>
        <v>2.6628315663022099E-2</v>
      </c>
      <c r="K617" s="87">
        <f t="array" ref="K617">IFERROR(INDEX(DATA!$AR$133:$AR$368,MATCH(1,(DATA!$D$133:$D$368=B617)*(DATA!$E$133:$E$368=D617),0)),"n/a")</f>
        <v>2.2924447246511201</v>
      </c>
      <c r="L617" s="77">
        <f t="array" ref="L617">IFERROR(INDEX(DATA!$AS$133:$AS$368,MATCH(1,(DATA!$D$133:$D$368=B617)*(DATA!$E$133:$E$368=D617),0)),"n/a")</f>
        <v>1.5892060550157201E-2</v>
      </c>
      <c r="R617" s="66"/>
      <c r="S617" s="66"/>
      <c r="T617" s="66"/>
      <c r="U617" s="66"/>
      <c r="V617" s="66"/>
      <c r="W617" s="66"/>
      <c r="X617" s="66"/>
      <c r="Y617" s="66"/>
    </row>
    <row r="618" spans="1:25" x14ac:dyDescent="0.2">
      <c r="A618" s="75"/>
      <c r="E618" s="80"/>
      <c r="F618" s="77"/>
      <c r="G618" s="81"/>
      <c r="H618" s="77"/>
      <c r="I618" s="81"/>
      <c r="J618" s="82"/>
      <c r="K618" s="81"/>
      <c r="L618" s="77"/>
      <c r="R618" s="66"/>
      <c r="S618" s="66"/>
      <c r="T618" s="66"/>
      <c r="U618" s="66"/>
      <c r="V618" s="66"/>
      <c r="W618" s="66"/>
      <c r="X618" s="66"/>
      <c r="Y618" s="66"/>
    </row>
    <row r="619" spans="1:25" x14ac:dyDescent="0.2">
      <c r="A619" s="75" t="s">
        <v>19</v>
      </c>
      <c r="B619" s="66" t="s">
        <v>11</v>
      </c>
      <c r="C619" s="66" t="s">
        <v>0</v>
      </c>
      <c r="D619" s="66" t="s">
        <v>271</v>
      </c>
      <c r="E619" s="76">
        <f t="array" ref="E619">IFERROR(INDEX(DATA!$F$133:$F$368,MATCH(1,(DATA!$D$133:$D$368=B619)*(DATA!$E$133:$E$368=D619),0)),"n/a")</f>
        <v>166814.35</v>
      </c>
      <c r="F619" s="77">
        <f t="array" ref="F619">IFERROR(INDEX(DATA!$G$133:$G$368,MATCH(1,(DATA!$D$133:$D$368=B619)*(DATA!$E$133:$E$368=D619),0)),"n/a")</f>
        <v>0.20520045498905701</v>
      </c>
      <c r="G619" s="76">
        <f t="array" ref="G619">IFERROR(INDEX(DATA!$P$133:$P$368,MATCH(1,(DATA!$D$133:$D$368=B619)*(DATA!$E$133:$E$368=D619),0)),"n/a")</f>
        <v>496767.96</v>
      </c>
      <c r="H619" s="77">
        <f t="array" ref="H619">IFERROR(INDEX(DATA!$Q$133:$Q$368,MATCH(1,(DATA!$D$133:$D$368=B619)*(DATA!$E$133:$E$368=D619),0)),"n/a")</f>
        <v>0.10339774692438</v>
      </c>
      <c r="I619" s="76">
        <f t="array" ref="I619">IFERROR(INDEX(DATA!$Z$133:$Z$368,MATCH(1,(DATA!$D$133:$D$368=B619)*(DATA!$E$133:$E$368=D619),0)),"n/a")</f>
        <v>973019.19</v>
      </c>
      <c r="J619" s="77">
        <f t="array" ref="J619">IFERROR(INDEX(DATA!$AA$133:$AA$368,MATCH(1,(DATA!$D$133:$D$368=B619)*(DATA!$E$133:$E$368=D619),0)),"n/a")</f>
        <v>8.9503561313111796E-2</v>
      </c>
      <c r="K619" s="76">
        <f t="array" ref="K619">IFERROR(INDEX(DATA!$AJ$133:$AJ$368,MATCH(1,(DATA!$D$133:$D$368=B619)*(DATA!$E$133:$E$368=D619),0)),"n/a")</f>
        <v>1886336.05</v>
      </c>
      <c r="L619" s="77">
        <f t="array" ref="L619">IFERROR(INDEX(DATA!$AK$133:$AK$368,MATCH(1,(DATA!$D$133:$D$368=B619)*(DATA!$E$133:$E$368=D619),0)),"n/a")</f>
        <v>5.7255314751665301E-2</v>
      </c>
      <c r="R619" s="66"/>
      <c r="S619" s="66"/>
      <c r="T619" s="66"/>
      <c r="U619" s="66"/>
      <c r="V619" s="66"/>
      <c r="W619" s="66"/>
      <c r="X619" s="66"/>
      <c r="Y619" s="66"/>
    </row>
    <row r="620" spans="1:25" x14ac:dyDescent="0.2">
      <c r="A620" s="75" t="s">
        <v>19</v>
      </c>
      <c r="B620" s="66" t="s">
        <v>11</v>
      </c>
      <c r="C620" s="66" t="s">
        <v>0</v>
      </c>
      <c r="D620" s="66" t="s">
        <v>272</v>
      </c>
      <c r="E620" s="76">
        <f t="array" ref="E620">IFERROR(INDEX(DATA!$F$133:$F$368,MATCH(1,(DATA!$D$133:$D$368=B620)*(DATA!$E$133:$E$368=D620),0)),"n/a")</f>
        <v>482376.82</v>
      </c>
      <c r="F620" s="77">
        <f t="array" ref="F620">IFERROR(INDEX(DATA!$G$133:$G$368,MATCH(1,(DATA!$D$133:$D$368=B620)*(DATA!$E$133:$E$368=D620),0)),"n/a")</f>
        <v>0.101989758221789</v>
      </c>
      <c r="G620" s="76">
        <f t="array" ref="G620">IFERROR(INDEX(DATA!$P$133:$P$368,MATCH(1,(DATA!$D$133:$D$368=B620)*(DATA!$E$133:$E$368=D620),0)),"n/a")</f>
        <v>1685524.22</v>
      </c>
      <c r="H620" s="77">
        <f t="array" ref="H620">IFERROR(INDEX(DATA!$Q$133:$Q$368,MATCH(1,(DATA!$D$133:$D$368=B620)*(DATA!$E$133:$E$368=D620),0)),"n/a")</f>
        <v>0.12526924792624</v>
      </c>
      <c r="I620" s="76">
        <f t="array" ref="I620">IFERROR(INDEX(DATA!$Z$133:$Z$368,MATCH(1,(DATA!$D$133:$D$368=B620)*(DATA!$E$133:$E$368=D620),0)),"n/a")</f>
        <v>3172446.41</v>
      </c>
      <c r="J620" s="77">
        <f t="array" ref="J620">IFERROR(INDEX(DATA!$AA$133:$AA$368,MATCH(1,(DATA!$D$133:$D$368=B620)*(DATA!$E$133:$E$368=D620),0)),"n/a")</f>
        <v>0.10278191439507101</v>
      </c>
      <c r="K620" s="76">
        <f t="array" ref="K620">IFERROR(INDEX(DATA!$AJ$133:$AJ$368,MATCH(1,(DATA!$D$133:$D$368=B620)*(DATA!$E$133:$E$368=D620),0)),"n/a")</f>
        <v>6030021.0099999998</v>
      </c>
      <c r="L620" s="77">
        <f t="array" ref="L620">IFERROR(INDEX(DATA!$AK$133:$AK$368,MATCH(1,(DATA!$D$133:$D$368=B620)*(DATA!$E$133:$E$368=D620),0)),"n/a")</f>
        <v>0.113982052492624</v>
      </c>
      <c r="R620" s="66"/>
      <c r="S620" s="66"/>
      <c r="T620" s="66"/>
      <c r="U620" s="66"/>
      <c r="V620" s="66"/>
      <c r="W620" s="66"/>
      <c r="X620" s="66"/>
      <c r="Y620" s="66"/>
    </row>
    <row r="621" spans="1:25" x14ac:dyDescent="0.2">
      <c r="A621" s="75" t="s">
        <v>19</v>
      </c>
      <c r="B621" s="66" t="s">
        <v>11</v>
      </c>
      <c r="C621" s="66" t="s">
        <v>0</v>
      </c>
      <c r="D621" s="66" t="s">
        <v>273</v>
      </c>
      <c r="E621" s="76">
        <f t="array" ref="E621">IFERROR(INDEX(DATA!$F$133:$F$368,MATCH(1,(DATA!$D$133:$D$368=B621)*(DATA!$E$133:$E$368=D621),0)),"n/a")</f>
        <v>809947.21</v>
      </c>
      <c r="F621" s="77">
        <f t="array" ref="F621">IFERROR(INDEX(DATA!$G$133:$G$368,MATCH(1,(DATA!$D$133:$D$368=B621)*(DATA!$E$133:$E$368=D621),0)),"n/a")</f>
        <v>0.167997496688439</v>
      </c>
      <c r="G621" s="76">
        <f t="array" ref="G621">IFERROR(INDEX(DATA!$P$133:$P$368,MATCH(1,(DATA!$D$133:$D$368=B621)*(DATA!$E$133:$E$368=D621),0)),"n/a")</f>
        <v>2738804.73</v>
      </c>
      <c r="H621" s="77">
        <f t="array" ref="H621">IFERROR(INDEX(DATA!$Q$133:$Q$368,MATCH(1,(DATA!$D$133:$D$368=B621)*(DATA!$E$133:$E$368=D621),0)),"n/a")</f>
        <v>0.15995255146640999</v>
      </c>
      <c r="I621" s="76">
        <f t="array" ref="I621">IFERROR(INDEX(DATA!$Z$133:$Z$368,MATCH(1,(DATA!$D$133:$D$368=B621)*(DATA!$E$133:$E$368=D621),0)),"n/a")</f>
        <v>5305991.6100000003</v>
      </c>
      <c r="J621" s="77">
        <f t="array" ref="J621">IFERROR(INDEX(DATA!$AA$133:$AA$368,MATCH(1,(DATA!$D$133:$D$368=B621)*(DATA!$E$133:$E$368=D621),0)),"n/a")</f>
        <v>0.108135282363289</v>
      </c>
      <c r="K621" s="76">
        <f t="array" ref="K621">IFERROR(INDEX(DATA!$AJ$133:$AJ$368,MATCH(1,(DATA!$D$133:$D$368=B621)*(DATA!$E$133:$E$368=D621),0)),"n/a")</f>
        <v>9882249.8200000003</v>
      </c>
      <c r="L621" s="77">
        <f t="array" ref="L621">IFERROR(INDEX(DATA!$AK$133:$AK$368,MATCH(1,(DATA!$D$133:$D$368=B621)*(DATA!$E$133:$E$368=D621),0)),"n/a")</f>
        <v>6.4610269537068304E-2</v>
      </c>
      <c r="R621" s="66"/>
      <c r="S621" s="66"/>
      <c r="T621" s="66"/>
      <c r="U621" s="66"/>
      <c r="V621" s="66"/>
      <c r="W621" s="66"/>
      <c r="X621" s="66"/>
      <c r="Y621" s="66"/>
    </row>
    <row r="622" spans="1:25" x14ac:dyDescent="0.2">
      <c r="A622" s="75" t="s">
        <v>19</v>
      </c>
      <c r="B622" s="66" t="s">
        <v>11</v>
      </c>
      <c r="C622" s="66" t="s">
        <v>0</v>
      </c>
      <c r="D622" s="66" t="s">
        <v>274</v>
      </c>
      <c r="E622" s="76">
        <f t="array" ref="E622">IFERROR(INDEX(DATA!$F$133:$F$368,MATCH(1,(DATA!$D$133:$D$368=B622)*(DATA!$E$133:$E$368=D622),0)),"n/a")</f>
        <v>341030.53</v>
      </c>
      <c r="F622" s="77">
        <f t="array" ref="F622">IFERROR(INDEX(DATA!$G$133:$G$368,MATCH(1,(DATA!$D$133:$D$368=B622)*(DATA!$E$133:$E$368=D622),0)),"n/a")</f>
        <v>0.11311409103048101</v>
      </c>
      <c r="G622" s="76">
        <f t="array" ref="G622">IFERROR(INDEX(DATA!$P$133:$P$368,MATCH(1,(DATA!$D$133:$D$368=B622)*(DATA!$E$133:$E$368=D622),0)),"n/a")</f>
        <v>1157360.8700000001</v>
      </c>
      <c r="H622" s="77">
        <f t="array" ref="H622">IFERROR(INDEX(DATA!$Q$133:$Q$368,MATCH(1,(DATA!$D$133:$D$368=B622)*(DATA!$E$133:$E$368=D622),0)),"n/a")</f>
        <v>0.118219357012179</v>
      </c>
      <c r="I622" s="76">
        <f t="array" ref="I622">IFERROR(INDEX(DATA!$Z$133:$Z$368,MATCH(1,(DATA!$D$133:$D$368=B622)*(DATA!$E$133:$E$368=D622),0)),"n/a")</f>
        <v>2098328.9900000002</v>
      </c>
      <c r="J622" s="77">
        <f t="array" ref="J622">IFERROR(INDEX(DATA!$AA$133:$AA$368,MATCH(1,(DATA!$D$133:$D$368=B622)*(DATA!$E$133:$E$368=D622),0)),"n/a")</f>
        <v>9.9814828188109495E-2</v>
      </c>
      <c r="K622" s="76">
        <f t="array" ref="K622">IFERROR(INDEX(DATA!$AJ$133:$AJ$368,MATCH(1,(DATA!$D$133:$D$368=B622)*(DATA!$E$133:$E$368=D622),0)),"n/a")</f>
        <v>3992303.26</v>
      </c>
      <c r="L622" s="77">
        <f t="array" ref="L622">IFERROR(INDEX(DATA!$AK$133:$AK$368,MATCH(1,(DATA!$D$133:$D$368=B622)*(DATA!$E$133:$E$368=D622),0)),"n/a")</f>
        <v>0.10509006231680899</v>
      </c>
      <c r="R622" s="66"/>
      <c r="S622" s="66"/>
      <c r="T622" s="66"/>
      <c r="U622" s="66"/>
      <c r="V622" s="66"/>
      <c r="W622" s="66"/>
      <c r="X622" s="66"/>
      <c r="Y622" s="66"/>
    </row>
    <row r="623" spans="1:25" x14ac:dyDescent="0.2">
      <c r="A623" s="75" t="s">
        <v>19</v>
      </c>
      <c r="B623" s="66" t="s">
        <v>11</v>
      </c>
      <c r="C623" s="66" t="s">
        <v>0</v>
      </c>
      <c r="D623" s="66" t="s">
        <v>275</v>
      </c>
      <c r="E623" s="76">
        <f t="array" ref="E623">IFERROR(INDEX(DATA!$F$133:$F$368,MATCH(1,(DATA!$D$133:$D$368=B623)*(DATA!$E$133:$E$368=D623),0)),"n/a")</f>
        <v>724465.53</v>
      </c>
      <c r="F623" s="77">
        <f t="array" ref="F623">IFERROR(INDEX(DATA!$G$133:$G$368,MATCH(1,(DATA!$D$133:$D$368=B623)*(DATA!$E$133:$E$368=D623),0)),"n/a")</f>
        <v>0.26782406573720702</v>
      </c>
      <c r="G623" s="76">
        <f t="array" ref="G623">IFERROR(INDEX(DATA!$P$133:$P$368,MATCH(1,(DATA!$D$133:$D$368=B623)*(DATA!$E$133:$E$368=D623),0)),"n/a")</f>
        <v>2350796.2200000002</v>
      </c>
      <c r="H623" s="77">
        <f t="array" ref="H623">IFERROR(INDEX(DATA!$Q$133:$Q$368,MATCH(1,(DATA!$D$133:$D$368=B623)*(DATA!$E$133:$E$368=D623),0)),"n/a")</f>
        <v>0.163889881105893</v>
      </c>
      <c r="I623" s="76">
        <f t="array" ref="I623">IFERROR(INDEX(DATA!$Z$133:$Z$368,MATCH(1,(DATA!$D$133:$D$368=B623)*(DATA!$E$133:$E$368=D623),0)),"n/a")</f>
        <v>4566423.0999999996</v>
      </c>
      <c r="J623" s="77">
        <f t="array" ref="J623">IFERROR(INDEX(DATA!$AA$133:$AA$368,MATCH(1,(DATA!$D$133:$D$368=B623)*(DATA!$E$133:$E$368=D623),0)),"n/a")</f>
        <v>7.6183282974813901E-2</v>
      </c>
      <c r="K623" s="76">
        <f t="array" ref="K623">IFERROR(INDEX(DATA!$AJ$133:$AJ$368,MATCH(1,(DATA!$D$133:$D$368=B623)*(DATA!$E$133:$E$368=D623),0)),"n/a")</f>
        <v>8593436.25</v>
      </c>
      <c r="L623" s="77">
        <f t="array" ref="L623">IFERROR(INDEX(DATA!$AK$133:$AK$368,MATCH(1,(DATA!$D$133:$D$368=B623)*(DATA!$E$133:$E$368=D623),0)),"n/a")</f>
        <v>3.4872688905371298E-2</v>
      </c>
      <c r="R623" s="66"/>
      <c r="S623" s="66"/>
      <c r="T623" s="66"/>
      <c r="U623" s="66"/>
      <c r="V623" s="66"/>
      <c r="W623" s="66"/>
      <c r="X623" s="66"/>
      <c r="Y623" s="66"/>
    </row>
    <row r="624" spans="1:25" x14ac:dyDescent="0.2">
      <c r="A624" s="75" t="s">
        <v>19</v>
      </c>
      <c r="B624" s="66" t="s">
        <v>11</v>
      </c>
      <c r="C624" s="66" t="s">
        <v>0</v>
      </c>
      <c r="D624" s="66" t="s">
        <v>276</v>
      </c>
      <c r="E624" s="76">
        <f t="array" ref="E624">IFERROR(INDEX(DATA!$F$133:$F$368,MATCH(1,(DATA!$D$133:$D$368=B624)*(DATA!$E$133:$E$368=D624),0)),"n/a")</f>
        <v>320877.58</v>
      </c>
      <c r="F624" s="77">
        <f t="array" ref="F624">IFERROR(INDEX(DATA!$G$133:$G$368,MATCH(1,(DATA!$D$133:$D$368=B624)*(DATA!$E$133:$E$368=D624),0)),"n/a")</f>
        <v>-5.6526199165552703E-3</v>
      </c>
      <c r="G624" s="76">
        <f t="array" ref="G624">IFERROR(INDEX(DATA!$P$133:$P$368,MATCH(1,(DATA!$D$133:$D$368=B624)*(DATA!$E$133:$E$368=D624),0)),"n/a")</f>
        <v>1013647.92</v>
      </c>
      <c r="H624" s="77">
        <f t="array" ref="H624">IFERROR(INDEX(DATA!$Q$133:$Q$368,MATCH(1,(DATA!$D$133:$D$368=B624)*(DATA!$E$133:$E$368=D624),0)),"n/a")</f>
        <v>-5.5846410537060798E-2</v>
      </c>
      <c r="I624" s="76">
        <f t="array" ref="I624">IFERROR(INDEX(DATA!$Z$133:$Z$368,MATCH(1,(DATA!$D$133:$D$368=B624)*(DATA!$E$133:$E$368=D624),0)),"n/a")</f>
        <v>2060900.81</v>
      </c>
      <c r="J624" s="77">
        <f t="array" ref="J624">IFERROR(INDEX(DATA!$AA$133:$AA$368,MATCH(1,(DATA!$D$133:$D$368=B624)*(DATA!$E$133:$E$368=D624),0)),"n/a")</f>
        <v>-2.5937097983273798E-2</v>
      </c>
      <c r="K624" s="76">
        <f t="array" ref="K624">IFERROR(INDEX(DATA!$AJ$133:$AJ$368,MATCH(1,(DATA!$D$133:$D$368=B624)*(DATA!$E$133:$E$368=D624),0)),"n/a")</f>
        <v>4153865.86</v>
      </c>
      <c r="L624" s="77">
        <f t="array" ref="L624">IFERROR(INDEX(DATA!$AK$133:$AK$368,MATCH(1,(DATA!$D$133:$D$368=B624)*(DATA!$E$133:$E$368=D624),0)),"n/a")</f>
        <v>-5.1203534647294401E-2</v>
      </c>
      <c r="R624" s="66"/>
      <c r="S624" s="66"/>
      <c r="T624" s="66"/>
      <c r="U624" s="66"/>
      <c r="V624" s="66"/>
      <c r="W624" s="66"/>
      <c r="X624" s="66"/>
      <c r="Y624" s="66"/>
    </row>
    <row r="625" spans="1:25" x14ac:dyDescent="0.2">
      <c r="A625" s="75" t="s">
        <v>19</v>
      </c>
      <c r="B625" s="66" t="s">
        <v>11</v>
      </c>
      <c r="C625" s="66" t="s">
        <v>0</v>
      </c>
      <c r="D625" s="66" t="s">
        <v>277</v>
      </c>
      <c r="E625" s="76">
        <f t="array" ref="E625">IFERROR(INDEX(DATA!$F$133:$F$368,MATCH(1,(DATA!$D$133:$D$368=B625)*(DATA!$E$133:$E$368=D625),0)),"n/a")</f>
        <v>190405.62</v>
      </c>
      <c r="F625" s="77">
        <f t="array" ref="F625">IFERROR(INDEX(DATA!$G$133:$G$368,MATCH(1,(DATA!$D$133:$D$368=B625)*(DATA!$E$133:$E$368=D625),0)),"n/a")</f>
        <v>6.08424790688974E-2</v>
      </c>
      <c r="G625" s="76">
        <f t="array" ref="G625">IFERROR(INDEX(DATA!$P$133:$P$368,MATCH(1,(DATA!$D$133:$D$368=B625)*(DATA!$E$133:$E$368=D625),0)),"n/a")</f>
        <v>664299.18999999994</v>
      </c>
      <c r="H625" s="77">
        <f t="array" ref="H625">IFERROR(INDEX(DATA!$Q$133:$Q$368,MATCH(1,(DATA!$D$133:$D$368=B625)*(DATA!$E$133:$E$368=D625),0)),"n/a")</f>
        <v>6.8679857342084705E-2</v>
      </c>
      <c r="I625" s="76">
        <f t="array" ref="I625">IFERROR(INDEX(DATA!$Z$133:$Z$368,MATCH(1,(DATA!$D$133:$D$368=B625)*(DATA!$E$133:$E$368=D625),0)),"n/a")</f>
        <v>1284772.1000000001</v>
      </c>
      <c r="J625" s="77">
        <f t="array" ref="J625">IFERROR(INDEX(DATA!$AA$133:$AA$368,MATCH(1,(DATA!$D$133:$D$368=B625)*(DATA!$E$133:$E$368=D625),0)),"n/a")</f>
        <v>0.107513625071067</v>
      </c>
      <c r="K625" s="76">
        <f t="array" ref="K625">IFERROR(INDEX(DATA!$AJ$133:$AJ$368,MATCH(1,(DATA!$D$133:$D$368=B625)*(DATA!$E$133:$E$368=D625),0)),"n/a")</f>
        <v>2395882.7599999998</v>
      </c>
      <c r="L625" s="77">
        <f t="array" ref="L625">IFERROR(INDEX(DATA!$AK$133:$AK$368,MATCH(1,(DATA!$D$133:$D$368=B625)*(DATA!$E$133:$E$368=D625),0)),"n/a")</f>
        <v>7.0447640575060394E-2</v>
      </c>
      <c r="R625" s="66"/>
      <c r="S625" s="66"/>
      <c r="T625" s="66"/>
      <c r="U625" s="66"/>
      <c r="V625" s="66"/>
      <c r="W625" s="66"/>
      <c r="X625" s="66"/>
      <c r="Y625" s="66"/>
    </row>
    <row r="626" spans="1:25" x14ac:dyDescent="0.2">
      <c r="A626" s="75" t="s">
        <v>19</v>
      </c>
      <c r="B626" s="66" t="s">
        <v>11</v>
      </c>
      <c r="C626" s="66" t="s">
        <v>0</v>
      </c>
      <c r="D626" s="66" t="s">
        <v>278</v>
      </c>
      <c r="E626" s="76">
        <f t="array" ref="E626">IFERROR(INDEX(DATA!$F$133:$F$368,MATCH(1,(DATA!$D$133:$D$368=B626)*(DATA!$E$133:$E$368=D626),0)),"n/a")</f>
        <v>553847.71</v>
      </c>
      <c r="F626" s="77">
        <f t="array" ref="F626">IFERROR(INDEX(DATA!$G$133:$G$368,MATCH(1,(DATA!$D$133:$D$368=B626)*(DATA!$E$133:$E$368=D626),0)),"n/a")</f>
        <v>0.11951655200493699</v>
      </c>
      <c r="G626" s="76">
        <f t="array" ref="G626">IFERROR(INDEX(DATA!$P$133:$P$368,MATCH(1,(DATA!$D$133:$D$368=B626)*(DATA!$E$133:$E$368=D626),0)),"n/a")</f>
        <v>1817465.03</v>
      </c>
      <c r="H626" s="77">
        <f t="array" ref="H626">IFERROR(INDEX(DATA!$Q$133:$Q$368,MATCH(1,(DATA!$D$133:$D$368=B626)*(DATA!$E$133:$E$368=D626),0)),"n/a")</f>
        <v>0.12100502973641</v>
      </c>
      <c r="I626" s="76">
        <f t="array" ref="I626">IFERROR(INDEX(DATA!$Z$133:$Z$368,MATCH(1,(DATA!$D$133:$D$368=B626)*(DATA!$E$133:$E$368=D626),0)),"n/a")</f>
        <v>3551225.08</v>
      </c>
      <c r="J626" s="77">
        <f t="array" ref="J626">IFERROR(INDEX(DATA!$AA$133:$AA$368,MATCH(1,(DATA!$D$133:$D$368=B626)*(DATA!$E$133:$E$368=D626),0)),"n/a")</f>
        <v>0.11275489676535699</v>
      </c>
      <c r="K626" s="76">
        <f t="array" ref="K626">IFERROR(INDEX(DATA!$AJ$133:$AJ$368,MATCH(1,(DATA!$D$133:$D$368=B626)*(DATA!$E$133:$E$368=D626),0)),"n/a")</f>
        <v>6654345.3399999999</v>
      </c>
      <c r="L626" s="77">
        <f t="array" ref="L626">IFERROR(INDEX(DATA!$AK$133:$AK$368,MATCH(1,(DATA!$D$133:$D$368=B626)*(DATA!$E$133:$E$368=D626),0)),"n/a")</f>
        <v>0.11857758405496099</v>
      </c>
      <c r="R626" s="66"/>
      <c r="S626" s="66"/>
      <c r="T626" s="66"/>
      <c r="U626" s="66"/>
      <c r="V626" s="66"/>
      <c r="W626" s="66"/>
      <c r="X626" s="66"/>
      <c r="Y626" s="66"/>
    </row>
    <row r="627" spans="1:25" x14ac:dyDescent="0.2">
      <c r="A627" s="75" t="s">
        <v>19</v>
      </c>
      <c r="B627" s="66" t="s">
        <v>11</v>
      </c>
      <c r="C627" s="66" t="s">
        <v>0</v>
      </c>
      <c r="D627" s="66" t="s">
        <v>279</v>
      </c>
      <c r="E627" s="76">
        <f t="array" ref="E627">IFERROR(INDEX(DATA!$F$133:$F$368,MATCH(1,(DATA!$D$133:$D$368=B627)*(DATA!$E$133:$E$368=D627),0)),"n/a")</f>
        <v>268676.33</v>
      </c>
      <c r="F627" s="77">
        <f t="array" ref="F627">IFERROR(INDEX(DATA!$G$133:$G$368,MATCH(1,(DATA!$D$133:$D$368=B627)*(DATA!$E$133:$E$368=D627),0)),"n/a")</f>
        <v>0.105361277013334</v>
      </c>
      <c r="G627" s="76">
        <f t="array" ref="G627">IFERROR(INDEX(DATA!$P$133:$P$368,MATCH(1,(DATA!$D$133:$D$368=B627)*(DATA!$E$133:$E$368=D627),0)),"n/a")</f>
        <v>889565.95</v>
      </c>
      <c r="H627" s="77">
        <f t="array" ref="H627">IFERROR(INDEX(DATA!$Q$133:$Q$368,MATCH(1,(DATA!$D$133:$D$368=B627)*(DATA!$E$133:$E$368=D627),0)),"n/a")</f>
        <v>0.154776791898972</v>
      </c>
      <c r="I627" s="76">
        <f t="array" ref="I627">IFERROR(INDEX(DATA!$Z$133:$Z$368,MATCH(1,(DATA!$D$133:$D$368=B627)*(DATA!$E$133:$E$368=D627),0)),"n/a")</f>
        <v>1750155.18</v>
      </c>
      <c r="J627" s="77">
        <f t="array" ref="J627">IFERROR(INDEX(DATA!$AA$133:$AA$368,MATCH(1,(DATA!$D$133:$D$368=B627)*(DATA!$E$133:$E$368=D627),0)),"n/a")</f>
        <v>0.15512089518974301</v>
      </c>
      <c r="K627" s="76">
        <f t="array" ref="K627">IFERROR(INDEX(DATA!$AJ$133:$AJ$368,MATCH(1,(DATA!$D$133:$D$368=B627)*(DATA!$E$133:$E$368=D627),0)),"n/a")</f>
        <v>3437230.79</v>
      </c>
      <c r="L627" s="77">
        <f t="array" ref="L627">IFERROR(INDEX(DATA!$AK$133:$AK$368,MATCH(1,(DATA!$D$133:$D$368=B627)*(DATA!$E$133:$E$368=D627),0)),"n/a")</f>
        <v>0.260251552418785</v>
      </c>
      <c r="R627" s="66"/>
      <c r="S627" s="66"/>
      <c r="T627" s="66"/>
      <c r="U627" s="66"/>
      <c r="V627" s="66"/>
      <c r="W627" s="66"/>
      <c r="X627" s="66"/>
      <c r="Y627" s="66"/>
    </row>
    <row r="628" spans="1:25" x14ac:dyDescent="0.2">
      <c r="A628" s="75" t="s">
        <v>19</v>
      </c>
      <c r="B628" s="66" t="s">
        <v>11</v>
      </c>
      <c r="C628" s="66" t="s">
        <v>0</v>
      </c>
      <c r="D628" s="66" t="s">
        <v>280</v>
      </c>
      <c r="E628" s="76">
        <f t="array" ref="E628">IFERROR(INDEX(DATA!$F$133:$F$368,MATCH(1,(DATA!$D$133:$D$368=B628)*(DATA!$E$133:$E$368=D628),0)),"n/a")</f>
        <v>160633.81</v>
      </c>
      <c r="F628" s="77">
        <f t="array" ref="F628">IFERROR(INDEX(DATA!$G$133:$G$368,MATCH(1,(DATA!$D$133:$D$368=B628)*(DATA!$E$133:$E$368=D628),0)),"n/a")</f>
        <v>-8.5542318951152302E-2</v>
      </c>
      <c r="G628" s="76">
        <f t="array" ref="G628">IFERROR(INDEX(DATA!$P$133:$P$368,MATCH(1,(DATA!$D$133:$D$368=B628)*(DATA!$E$133:$E$368=D628),0)),"n/a")</f>
        <v>546911.52</v>
      </c>
      <c r="H628" s="77">
        <f t="array" ref="H628">IFERROR(INDEX(DATA!$Q$133:$Q$368,MATCH(1,(DATA!$D$133:$D$368=B628)*(DATA!$E$133:$E$368=D628),0)),"n/a")</f>
        <v>4.10299343765229E-2</v>
      </c>
      <c r="I628" s="76">
        <f t="array" ref="I628">IFERROR(INDEX(DATA!$Z$133:$Z$368,MATCH(1,(DATA!$D$133:$D$368=B628)*(DATA!$E$133:$E$368=D628),0)),"n/a")</f>
        <v>1114095.1599999999</v>
      </c>
      <c r="J628" s="77">
        <f t="array" ref="J628">IFERROR(INDEX(DATA!$AA$133:$AA$368,MATCH(1,(DATA!$D$133:$D$368=B628)*(DATA!$E$133:$E$368=D628),0)),"n/a")</f>
        <v>7.0475746143620996E-2</v>
      </c>
      <c r="K628" s="76">
        <f t="array" ref="K628">IFERROR(INDEX(DATA!$AJ$133:$AJ$368,MATCH(1,(DATA!$D$133:$D$368=B628)*(DATA!$E$133:$E$368=D628),0)),"n/a")</f>
        <v>2266739.09</v>
      </c>
      <c r="L628" s="77">
        <f t="array" ref="L628">IFERROR(INDEX(DATA!$AK$133:$AK$368,MATCH(1,(DATA!$D$133:$D$368=B628)*(DATA!$E$133:$E$368=D628),0)),"n/a")</f>
        <v>0.11448951859293401</v>
      </c>
      <c r="R628" s="66"/>
      <c r="S628" s="66"/>
      <c r="T628" s="66"/>
      <c r="U628" s="66"/>
      <c r="V628" s="66"/>
      <c r="W628" s="66"/>
      <c r="X628" s="66"/>
      <c r="Y628" s="66"/>
    </row>
    <row r="629" spans="1:25" x14ac:dyDescent="0.2">
      <c r="A629" s="75" t="s">
        <v>19</v>
      </c>
      <c r="B629" s="66" t="s">
        <v>11</v>
      </c>
      <c r="C629" s="66" t="s">
        <v>0</v>
      </c>
      <c r="D629" s="66" t="s">
        <v>281</v>
      </c>
      <c r="E629" s="76">
        <f t="array" ref="E629">IFERROR(INDEX(DATA!$F$133:$F$368,MATCH(1,(DATA!$D$133:$D$368=B629)*(DATA!$E$133:$E$368=D629),0)),"n/a")</f>
        <v>200597.57</v>
      </c>
      <c r="F629" s="77">
        <f t="array" ref="F629">IFERROR(INDEX(DATA!$G$133:$G$368,MATCH(1,(DATA!$D$133:$D$368=B629)*(DATA!$E$133:$E$368=D629),0)),"n/a")</f>
        <v>8.2469645019583704E-2</v>
      </c>
      <c r="G629" s="76">
        <f t="array" ref="G629">IFERROR(INDEX(DATA!$P$133:$P$368,MATCH(1,(DATA!$D$133:$D$368=B629)*(DATA!$E$133:$E$368=D629),0)),"n/a")</f>
        <v>645125.65</v>
      </c>
      <c r="H629" s="77">
        <f t="array" ref="H629">IFERROR(INDEX(DATA!$Q$133:$Q$368,MATCH(1,(DATA!$D$133:$D$368=B629)*(DATA!$E$133:$E$368=D629),0)),"n/a")</f>
        <v>7.2800585990902097E-2</v>
      </c>
      <c r="I629" s="76">
        <f t="array" ref="I629">IFERROR(INDEX(DATA!$Z$133:$Z$368,MATCH(1,(DATA!$D$133:$D$368=B629)*(DATA!$E$133:$E$368=D629),0)),"n/a")</f>
        <v>1245799.02</v>
      </c>
      <c r="J629" s="77">
        <f t="array" ref="J629">IFERROR(INDEX(DATA!$AA$133:$AA$368,MATCH(1,(DATA!$D$133:$D$368=B629)*(DATA!$E$133:$E$368=D629),0)),"n/a")</f>
        <v>8.9561567794095007E-2</v>
      </c>
      <c r="K629" s="76">
        <f t="array" ref="K629">IFERROR(INDEX(DATA!$AJ$133:$AJ$368,MATCH(1,(DATA!$D$133:$D$368=B629)*(DATA!$E$133:$E$368=D629),0)),"n/a")</f>
        <v>2466932.34</v>
      </c>
      <c r="L629" s="77">
        <f t="array" ref="L629">IFERROR(INDEX(DATA!$AK$133:$AK$368,MATCH(1,(DATA!$D$133:$D$368=B629)*(DATA!$E$133:$E$368=D629),0)),"n/a")</f>
        <v>0.15446914798514</v>
      </c>
      <c r="R629" s="66"/>
      <c r="S629" s="66"/>
      <c r="T629" s="66"/>
      <c r="U629" s="66"/>
      <c r="V629" s="66"/>
      <c r="W629" s="66"/>
      <c r="X629" s="66"/>
      <c r="Y629" s="66"/>
    </row>
    <row r="630" spans="1:25" x14ac:dyDescent="0.2">
      <c r="A630" s="75" t="s">
        <v>19</v>
      </c>
      <c r="B630" s="66" t="s">
        <v>11</v>
      </c>
      <c r="C630" s="66" t="s">
        <v>0</v>
      </c>
      <c r="D630" s="66" t="s">
        <v>282</v>
      </c>
      <c r="E630" s="76">
        <f t="array" ref="E630">IFERROR(INDEX(DATA!$F$133:$F$368,MATCH(1,(DATA!$D$133:$D$368=B630)*(DATA!$E$133:$E$368=D630),0)),"n/a")</f>
        <v>477654.36</v>
      </c>
      <c r="F630" s="77">
        <f t="array" ref="F630">IFERROR(INDEX(DATA!$G$133:$G$368,MATCH(1,(DATA!$D$133:$D$368=B630)*(DATA!$E$133:$E$368=D630),0)),"n/a")</f>
        <v>8.9561776391253706E-2</v>
      </c>
      <c r="G630" s="76">
        <f t="array" ref="G630">IFERROR(INDEX(DATA!$P$133:$P$368,MATCH(1,(DATA!$D$133:$D$368=B630)*(DATA!$E$133:$E$368=D630),0)),"n/a")</f>
        <v>1595171.57</v>
      </c>
      <c r="H630" s="77">
        <f t="array" ref="H630">IFERROR(INDEX(DATA!$Q$133:$Q$368,MATCH(1,(DATA!$D$133:$D$368=B630)*(DATA!$E$133:$E$368=D630),0)),"n/a")</f>
        <v>0.109276187030469</v>
      </c>
      <c r="I630" s="76">
        <f t="array" ref="I630">IFERROR(INDEX(DATA!$Z$133:$Z$368,MATCH(1,(DATA!$D$133:$D$368=B630)*(DATA!$E$133:$E$368=D630),0)),"n/a")</f>
        <v>3133676.5</v>
      </c>
      <c r="J630" s="77">
        <f t="array" ref="J630">IFERROR(INDEX(DATA!$AA$133:$AA$368,MATCH(1,(DATA!$D$133:$D$368=B630)*(DATA!$E$133:$E$368=D630),0)),"n/a")</f>
        <v>0.15407069847322699</v>
      </c>
      <c r="K630" s="76">
        <f t="array" ref="K630">IFERROR(INDEX(DATA!$AJ$133:$AJ$368,MATCH(1,(DATA!$D$133:$D$368=B630)*(DATA!$E$133:$E$368=D630),0)),"n/a")</f>
        <v>5893001.3899999997</v>
      </c>
      <c r="L630" s="77">
        <f t="array" ref="L630">IFERROR(INDEX(DATA!$AK$133:$AK$368,MATCH(1,(DATA!$D$133:$D$368=B630)*(DATA!$E$133:$E$368=D630),0)),"n/a")</f>
        <v>0.19013573045448801</v>
      </c>
      <c r="R630" s="66"/>
      <c r="S630" s="66"/>
      <c r="T630" s="66"/>
      <c r="U630" s="66"/>
      <c r="V630" s="66"/>
      <c r="W630" s="66"/>
      <c r="X630" s="66"/>
      <c r="Y630" s="66"/>
    </row>
    <row r="631" spans="1:25" x14ac:dyDescent="0.2">
      <c r="A631" s="75" t="s">
        <v>19</v>
      </c>
      <c r="B631" s="66" t="s">
        <v>11</v>
      </c>
      <c r="C631" s="66" t="s">
        <v>0</v>
      </c>
      <c r="D631" s="66" t="s">
        <v>283</v>
      </c>
      <c r="E631" s="76">
        <f t="array" ref="E631">IFERROR(INDEX(DATA!$F$133:$F$368,MATCH(1,(DATA!$D$133:$D$368=B631)*(DATA!$E$133:$E$368=D631),0)),"n/a")</f>
        <v>437557.82</v>
      </c>
      <c r="F631" s="77">
        <f t="array" ref="F631">IFERROR(INDEX(DATA!$G$133:$G$368,MATCH(1,(DATA!$D$133:$D$368=B631)*(DATA!$E$133:$E$368=D631),0)),"n/a")</f>
        <v>0.24680516694410001</v>
      </c>
      <c r="G631" s="76">
        <f t="array" ref="G631">IFERROR(INDEX(DATA!$P$133:$P$368,MATCH(1,(DATA!$D$133:$D$368=B631)*(DATA!$E$133:$E$368=D631),0)),"n/a")</f>
        <v>1429291.76</v>
      </c>
      <c r="H631" s="77">
        <f t="array" ref="H631">IFERROR(INDEX(DATA!$Q$133:$Q$368,MATCH(1,(DATA!$D$133:$D$368=B631)*(DATA!$E$133:$E$368=D631),0)),"n/a")</f>
        <v>0.27293412946041801</v>
      </c>
      <c r="I631" s="76">
        <f t="array" ref="I631">IFERROR(INDEX(DATA!$Z$133:$Z$368,MATCH(1,(DATA!$D$133:$D$368=B631)*(DATA!$E$133:$E$368=D631),0)),"n/a")</f>
        <v>2801922.15</v>
      </c>
      <c r="J631" s="77">
        <f t="array" ref="J631">IFERROR(INDEX(DATA!$AA$133:$AA$368,MATCH(1,(DATA!$D$133:$D$368=B631)*(DATA!$E$133:$E$368=D631),0)),"n/a")</f>
        <v>0.30670559737764402</v>
      </c>
      <c r="K631" s="76">
        <f t="array" ref="K631">IFERROR(INDEX(DATA!$AJ$133:$AJ$368,MATCH(1,(DATA!$D$133:$D$368=B631)*(DATA!$E$133:$E$368=D631),0)),"n/a")</f>
        <v>5147166.22</v>
      </c>
      <c r="L631" s="77">
        <f t="array" ref="L631">IFERROR(INDEX(DATA!$AK$133:$AK$368,MATCH(1,(DATA!$D$133:$D$368=B631)*(DATA!$E$133:$E$368=D631),0)),"n/a")</f>
        <v>0.32790515516560897</v>
      </c>
      <c r="R631" s="66"/>
      <c r="S631" s="66"/>
      <c r="T631" s="66"/>
      <c r="U631" s="66"/>
      <c r="V631" s="66"/>
      <c r="W631" s="66"/>
      <c r="X631" s="66"/>
      <c r="Y631" s="66"/>
    </row>
    <row r="632" spans="1:25" x14ac:dyDescent="0.2">
      <c r="A632" s="75" t="s">
        <v>19</v>
      </c>
      <c r="B632" s="66" t="s">
        <v>11</v>
      </c>
      <c r="C632" s="66" t="s">
        <v>0</v>
      </c>
      <c r="D632" s="66" t="s">
        <v>284</v>
      </c>
      <c r="E632" s="76">
        <f t="array" ref="E632">IFERROR(INDEX(DATA!$F$133:$F$368,MATCH(1,(DATA!$D$133:$D$368=B632)*(DATA!$E$133:$E$368=D632),0)),"n/a")</f>
        <v>361522.94</v>
      </c>
      <c r="F632" s="77">
        <f t="array" ref="F632">IFERROR(INDEX(DATA!$G$133:$G$368,MATCH(1,(DATA!$D$133:$D$368=B632)*(DATA!$E$133:$E$368=D632),0)),"n/a")</f>
        <v>0.194653394551662</v>
      </c>
      <c r="G632" s="76">
        <f t="array" ref="G632">IFERROR(INDEX(DATA!$P$133:$P$368,MATCH(1,(DATA!$D$133:$D$368=B632)*(DATA!$E$133:$E$368=D632),0)),"n/a")</f>
        <v>1170174.25</v>
      </c>
      <c r="H632" s="77">
        <f t="array" ref="H632">IFERROR(INDEX(DATA!$Q$133:$Q$368,MATCH(1,(DATA!$D$133:$D$368=B632)*(DATA!$E$133:$E$368=D632),0)),"n/a")</f>
        <v>0.14902499715584999</v>
      </c>
      <c r="I632" s="76">
        <f t="array" ref="I632">IFERROR(INDEX(DATA!$Z$133:$Z$368,MATCH(1,(DATA!$D$133:$D$368=B632)*(DATA!$E$133:$E$368=D632),0)),"n/a")</f>
        <v>2269467.37</v>
      </c>
      <c r="J632" s="77">
        <f t="array" ref="J632">IFERROR(INDEX(DATA!$AA$133:$AA$368,MATCH(1,(DATA!$D$133:$D$368=B632)*(DATA!$E$133:$E$368=D632),0)),"n/a")</f>
        <v>0.15088403490743599</v>
      </c>
      <c r="K632" s="76">
        <f t="array" ref="K632">IFERROR(INDEX(DATA!$AJ$133:$AJ$368,MATCH(1,(DATA!$D$133:$D$368=B632)*(DATA!$E$133:$E$368=D632),0)),"n/a")</f>
        <v>4326725.0599999996</v>
      </c>
      <c r="L632" s="77">
        <f t="array" ref="L632">IFERROR(INDEX(DATA!$AK$133:$AK$368,MATCH(1,(DATA!$D$133:$D$368=B632)*(DATA!$E$133:$E$368=D632),0)),"n/a")</f>
        <v>0.15983987295260499</v>
      </c>
      <c r="R632" s="66"/>
      <c r="S632" s="66"/>
      <c r="T632" s="66"/>
      <c r="U632" s="66"/>
      <c r="V632" s="66"/>
      <c r="W632" s="66"/>
      <c r="X632" s="66"/>
      <c r="Y632" s="66"/>
    </row>
    <row r="633" spans="1:25" x14ac:dyDescent="0.2">
      <c r="A633" s="75" t="s">
        <v>19</v>
      </c>
      <c r="B633" s="66" t="s">
        <v>11</v>
      </c>
      <c r="C633" s="66" t="s">
        <v>0</v>
      </c>
      <c r="D633" s="66" t="s">
        <v>285</v>
      </c>
      <c r="E633" s="76">
        <f t="array" ref="E633">IFERROR(INDEX(DATA!$F$133:$F$368,MATCH(1,(DATA!$D$133:$D$368=B633)*(DATA!$E$133:$E$368=D633),0)),"n/a")</f>
        <v>189077.73</v>
      </c>
      <c r="F633" s="77">
        <f t="array" ref="F633">IFERROR(INDEX(DATA!$G$133:$G$368,MATCH(1,(DATA!$D$133:$D$368=B633)*(DATA!$E$133:$E$368=D633),0)),"n/a")</f>
        <v>0.124254239104182</v>
      </c>
      <c r="G633" s="76">
        <f t="array" ref="G633">IFERROR(INDEX(DATA!$P$133:$P$368,MATCH(1,(DATA!$D$133:$D$368=B633)*(DATA!$E$133:$E$368=D633),0)),"n/a")</f>
        <v>635350.89</v>
      </c>
      <c r="H633" s="77">
        <f t="array" ref="H633">IFERROR(INDEX(DATA!$Q$133:$Q$368,MATCH(1,(DATA!$D$133:$D$368=B633)*(DATA!$E$133:$E$368=D633),0)),"n/a")</f>
        <v>0.173286803763473</v>
      </c>
      <c r="I633" s="76">
        <f t="array" ref="I633">IFERROR(INDEX(DATA!$Z$133:$Z$368,MATCH(1,(DATA!$D$133:$D$368=B633)*(DATA!$E$133:$E$368=D633),0)),"n/a")</f>
        <v>1274253.97</v>
      </c>
      <c r="J633" s="77">
        <f t="array" ref="J633">IFERROR(INDEX(DATA!$AA$133:$AA$368,MATCH(1,(DATA!$D$133:$D$368=B633)*(DATA!$E$133:$E$368=D633),0)),"n/a")</f>
        <v>0.184829673164044</v>
      </c>
      <c r="K633" s="76">
        <f t="array" ref="K633">IFERROR(INDEX(DATA!$AJ$133:$AJ$368,MATCH(1,(DATA!$D$133:$D$368=B633)*(DATA!$E$133:$E$368=D633),0)),"n/a")</f>
        <v>2443829.48</v>
      </c>
      <c r="L633" s="77">
        <f t="array" ref="L633">IFERROR(INDEX(DATA!$AK$133:$AK$368,MATCH(1,(DATA!$D$133:$D$368=B633)*(DATA!$E$133:$E$368=D633),0)),"n/a")</f>
        <v>0.12753782805024</v>
      </c>
      <c r="R633" s="66"/>
      <c r="S633" s="66"/>
      <c r="T633" s="66"/>
      <c r="U633" s="66"/>
      <c r="V633" s="66"/>
      <c r="W633" s="66"/>
      <c r="X633" s="66"/>
      <c r="Y633" s="66"/>
    </row>
    <row r="634" spans="1:25" x14ac:dyDescent="0.2">
      <c r="A634" s="75" t="s">
        <v>19</v>
      </c>
      <c r="B634" s="66" t="s">
        <v>11</v>
      </c>
      <c r="C634" s="66" t="s">
        <v>0</v>
      </c>
      <c r="D634" s="66" t="s">
        <v>286</v>
      </c>
      <c r="E634" s="76">
        <f t="array" ref="E634">IFERROR(INDEX(DATA!$F$133:$F$368,MATCH(1,(DATA!$D$133:$D$368=B634)*(DATA!$E$133:$E$368=D634),0)),"n/a")</f>
        <v>425131.5</v>
      </c>
      <c r="F634" s="77">
        <f t="array" ref="F634">IFERROR(INDEX(DATA!$G$133:$G$368,MATCH(1,(DATA!$D$133:$D$368=B634)*(DATA!$E$133:$E$368=D634),0)),"n/a")</f>
        <v>8.8127914432951204E-2</v>
      </c>
      <c r="G634" s="76">
        <f t="array" ref="G634">IFERROR(INDEX(DATA!$P$133:$P$368,MATCH(1,(DATA!$D$133:$D$368=B634)*(DATA!$E$133:$E$368=D634),0)),"n/a")</f>
        <v>1405289.16</v>
      </c>
      <c r="H634" s="77">
        <f t="array" ref="H634">IFERROR(INDEX(DATA!$Q$133:$Q$368,MATCH(1,(DATA!$D$133:$D$368=B634)*(DATA!$E$133:$E$368=D634),0)),"n/a")</f>
        <v>8.5649238742181402E-2</v>
      </c>
      <c r="I634" s="76">
        <f t="array" ref="I634">IFERROR(INDEX(DATA!$Z$133:$Z$368,MATCH(1,(DATA!$D$133:$D$368=B634)*(DATA!$E$133:$E$368=D634),0)),"n/a")</f>
        <v>2735310.19</v>
      </c>
      <c r="J634" s="77">
        <f t="array" ref="J634">IFERROR(INDEX(DATA!$AA$133:$AA$368,MATCH(1,(DATA!$D$133:$D$368=B634)*(DATA!$E$133:$E$368=D634),0)),"n/a")</f>
        <v>1.29925729326291E-2</v>
      </c>
      <c r="K634" s="76">
        <f t="array" ref="K634">IFERROR(INDEX(DATA!$AJ$133:$AJ$368,MATCH(1,(DATA!$D$133:$D$368=B634)*(DATA!$E$133:$E$368=D634),0)),"n/a")</f>
        <v>5294126.7699999996</v>
      </c>
      <c r="L634" s="77">
        <f t="array" ref="L634">IFERROR(INDEX(DATA!$AK$133:$AK$368,MATCH(1,(DATA!$D$133:$D$368=B634)*(DATA!$E$133:$E$368=D634),0)),"n/a")</f>
        <v>-4.1796670031760901E-2</v>
      </c>
      <c r="R634" s="66"/>
      <c r="S634" s="66"/>
      <c r="T634" s="66"/>
      <c r="U634" s="66"/>
      <c r="V634" s="66"/>
      <c r="W634" s="66"/>
      <c r="X634" s="66"/>
      <c r="Y634" s="66"/>
    </row>
    <row r="635" spans="1:25" x14ac:dyDescent="0.2">
      <c r="A635" s="75" t="s">
        <v>19</v>
      </c>
      <c r="B635" s="66" t="s">
        <v>11</v>
      </c>
      <c r="C635" s="66" t="s">
        <v>0</v>
      </c>
      <c r="D635" s="66" t="s">
        <v>287</v>
      </c>
      <c r="E635" s="76">
        <f t="array" ref="E635">IFERROR(INDEX(DATA!$F$133:$F$368,MATCH(1,(DATA!$D$133:$D$368=B635)*(DATA!$E$133:$E$368=D635),0)),"n/a")</f>
        <v>468495.43</v>
      </c>
      <c r="F635" s="77">
        <f t="array" ref="F635">IFERROR(INDEX(DATA!$G$133:$G$368,MATCH(1,(DATA!$D$133:$D$368=B635)*(DATA!$E$133:$E$368=D635),0)),"n/a")</f>
        <v>0.31099327695941997</v>
      </c>
      <c r="G635" s="76">
        <f t="array" ref="G635">IFERROR(INDEX(DATA!$P$133:$P$368,MATCH(1,(DATA!$D$133:$D$368=B635)*(DATA!$E$133:$E$368=D635),0)),"n/a")</f>
        <v>1496883.03</v>
      </c>
      <c r="H635" s="77">
        <f t="array" ref="H635">IFERROR(INDEX(DATA!$Q$133:$Q$368,MATCH(1,(DATA!$D$133:$D$368=B635)*(DATA!$E$133:$E$368=D635),0)),"n/a")</f>
        <v>0.14884048415782899</v>
      </c>
      <c r="I635" s="76">
        <f t="array" ref="I635">IFERROR(INDEX(DATA!$Z$133:$Z$368,MATCH(1,(DATA!$D$133:$D$368=B635)*(DATA!$E$133:$E$368=D635),0)),"n/a")</f>
        <v>2873325.25</v>
      </c>
      <c r="J635" s="77">
        <f t="array" ref="J635">IFERROR(INDEX(DATA!$AA$133:$AA$368,MATCH(1,(DATA!$D$133:$D$368=B635)*(DATA!$E$133:$E$368=D635),0)),"n/a")</f>
        <v>4.9846119042055097E-2</v>
      </c>
      <c r="K635" s="76">
        <f t="array" ref="K635">IFERROR(INDEX(DATA!$AJ$133:$AJ$368,MATCH(1,(DATA!$D$133:$D$368=B635)*(DATA!$E$133:$E$368=D635),0)),"n/a")</f>
        <v>5414401.4299999997</v>
      </c>
      <c r="L635" s="77">
        <f t="array" ref="L635">IFERROR(INDEX(DATA!$AK$133:$AK$368,MATCH(1,(DATA!$D$133:$D$368=B635)*(DATA!$E$133:$E$368=D635),0)),"n/a")</f>
        <v>-2.73211501339433E-2</v>
      </c>
      <c r="R635" s="66"/>
      <c r="S635" s="66"/>
      <c r="T635" s="66"/>
      <c r="U635" s="66"/>
      <c r="V635" s="66"/>
      <c r="W635" s="66"/>
      <c r="X635" s="66"/>
      <c r="Y635" s="66"/>
    </row>
    <row r="636" spans="1:25" x14ac:dyDescent="0.2">
      <c r="A636" s="75" t="s">
        <v>19</v>
      </c>
      <c r="B636" s="66" t="s">
        <v>11</v>
      </c>
      <c r="C636" s="66" t="s">
        <v>0</v>
      </c>
      <c r="D636" s="66" t="s">
        <v>288</v>
      </c>
      <c r="E636" s="76">
        <f t="array" ref="E636">IFERROR(INDEX(DATA!$F$133:$F$368,MATCH(1,(DATA!$D$133:$D$368=B636)*(DATA!$E$133:$E$368=D636),0)),"n/a")</f>
        <v>385969.67</v>
      </c>
      <c r="F636" s="77">
        <f t="array" ref="F636">IFERROR(INDEX(DATA!$G$133:$G$368,MATCH(1,(DATA!$D$133:$D$368=B636)*(DATA!$E$133:$E$368=D636),0)),"n/a")</f>
        <v>0.187788372903027</v>
      </c>
      <c r="G636" s="76">
        <f t="array" ref="G636">IFERROR(INDEX(DATA!$P$133:$P$368,MATCH(1,(DATA!$D$133:$D$368=B636)*(DATA!$E$133:$E$368=D636),0)),"n/a")</f>
        <v>1259696.3799999999</v>
      </c>
      <c r="H636" s="77">
        <f t="array" ref="H636">IFERROR(INDEX(DATA!$Q$133:$Q$368,MATCH(1,(DATA!$D$133:$D$368=B636)*(DATA!$E$133:$E$368=D636),0)),"n/a")</f>
        <v>0.180125619426035</v>
      </c>
      <c r="I636" s="76">
        <f t="array" ref="I636">IFERROR(INDEX(DATA!$Z$133:$Z$368,MATCH(1,(DATA!$D$133:$D$368=B636)*(DATA!$E$133:$E$368=D636),0)),"n/a")</f>
        <v>2413260.7200000002</v>
      </c>
      <c r="J636" s="77">
        <f t="array" ref="J636">IFERROR(INDEX(DATA!$AA$133:$AA$368,MATCH(1,(DATA!$D$133:$D$368=B636)*(DATA!$E$133:$E$368=D636),0)),"n/a")</f>
        <v>0.20444398703032299</v>
      </c>
      <c r="K636" s="76">
        <f t="array" ref="K636">IFERROR(INDEX(DATA!$AJ$133:$AJ$368,MATCH(1,(DATA!$D$133:$D$368=B636)*(DATA!$E$133:$E$368=D636),0)),"n/a")</f>
        <v>4480999.71</v>
      </c>
      <c r="L636" s="77">
        <f t="array" ref="L636">IFERROR(INDEX(DATA!$AK$133:$AK$368,MATCH(1,(DATA!$D$133:$D$368=B636)*(DATA!$E$133:$E$368=D636),0)),"n/a")</f>
        <v>0.25613357787563601</v>
      </c>
      <c r="R636" s="66"/>
      <c r="S636" s="66"/>
      <c r="T636" s="66"/>
      <c r="U636" s="66"/>
      <c r="V636" s="66"/>
      <c r="W636" s="66"/>
      <c r="X636" s="66"/>
      <c r="Y636" s="66"/>
    </row>
    <row r="637" spans="1:25" x14ac:dyDescent="0.2">
      <c r="A637" s="75" t="s">
        <v>19</v>
      </c>
      <c r="B637" s="66" t="s">
        <v>11</v>
      </c>
      <c r="C637" s="66" t="s">
        <v>0</v>
      </c>
      <c r="D637" s="66" t="s">
        <v>289</v>
      </c>
      <c r="E637" s="76">
        <f t="array" ref="E637">IFERROR(INDEX(DATA!$F$133:$F$368,MATCH(1,(DATA!$D$133:$D$368=B637)*(DATA!$E$133:$E$368=D637),0)),"n/a")</f>
        <v>196105.84</v>
      </c>
      <c r="F637" s="77">
        <f t="array" ref="F637">IFERROR(INDEX(DATA!$G$133:$G$368,MATCH(1,(DATA!$D$133:$D$368=B637)*(DATA!$E$133:$E$368=D637),0)),"n/a")</f>
        <v>5.4425160491258201E-2</v>
      </c>
      <c r="G637" s="76">
        <f t="array" ref="G637">IFERROR(INDEX(DATA!$P$133:$P$368,MATCH(1,(DATA!$D$133:$D$368=B637)*(DATA!$E$133:$E$368=D637),0)),"n/a")</f>
        <v>650978.67000000004</v>
      </c>
      <c r="H637" s="77">
        <f t="array" ref="H637">IFERROR(INDEX(DATA!$Q$133:$Q$368,MATCH(1,(DATA!$D$133:$D$368=B637)*(DATA!$E$133:$E$368=D637),0)),"n/a")</f>
        <v>8.5650544956060504E-2</v>
      </c>
      <c r="I637" s="76">
        <f t="array" ref="I637">IFERROR(INDEX(DATA!$Z$133:$Z$368,MATCH(1,(DATA!$D$133:$D$368=B637)*(DATA!$E$133:$E$368=D637),0)),"n/a")</f>
        <v>1267012.6599999999</v>
      </c>
      <c r="J637" s="77">
        <f t="array" ref="J637">IFERROR(INDEX(DATA!$AA$133:$AA$368,MATCH(1,(DATA!$D$133:$D$368=B637)*(DATA!$E$133:$E$368=D637),0)),"n/a")</f>
        <v>0.106236167274858</v>
      </c>
      <c r="K637" s="76">
        <f t="array" ref="K637">IFERROR(INDEX(DATA!$AJ$133:$AJ$368,MATCH(1,(DATA!$D$133:$D$368=B637)*(DATA!$E$133:$E$368=D637),0)),"n/a")</f>
        <v>2458988.88</v>
      </c>
      <c r="L637" s="77">
        <f t="array" ref="L637">IFERROR(INDEX(DATA!$AK$133:$AK$368,MATCH(1,(DATA!$D$133:$D$368=B637)*(DATA!$E$133:$E$368=D637),0)),"n/a")</f>
        <v>0.13553189002190499</v>
      </c>
      <c r="R637" s="66"/>
      <c r="S637" s="66"/>
      <c r="T637" s="66"/>
      <c r="U637" s="66"/>
      <c r="V637" s="66"/>
      <c r="W637" s="66"/>
      <c r="X637" s="66"/>
      <c r="Y637" s="66"/>
    </row>
    <row r="638" spans="1:25" x14ac:dyDescent="0.2">
      <c r="A638" s="75" t="s">
        <v>19</v>
      </c>
      <c r="B638" s="66" t="s">
        <v>11</v>
      </c>
      <c r="C638" s="66" t="s">
        <v>0</v>
      </c>
      <c r="D638" s="66" t="s">
        <v>290</v>
      </c>
      <c r="E638" s="76">
        <f t="array" ref="E638">IFERROR(INDEX(DATA!$F$133:$F$368,MATCH(1,(DATA!$D$133:$D$368=B638)*(DATA!$E$133:$E$368=D638),0)),"n/a")</f>
        <v>223689.98</v>
      </c>
      <c r="F638" s="77">
        <f t="array" ref="F638">IFERROR(INDEX(DATA!$G$133:$G$368,MATCH(1,(DATA!$D$133:$D$368=B638)*(DATA!$E$133:$E$368=D638),0)),"n/a")</f>
        <v>5.8442507554575397E-2</v>
      </c>
      <c r="G638" s="76">
        <f t="array" ref="G638">IFERROR(INDEX(DATA!$P$133:$P$368,MATCH(1,(DATA!$D$133:$D$368=B638)*(DATA!$E$133:$E$368=D638),0)),"n/a")</f>
        <v>777553.31</v>
      </c>
      <c r="H638" s="77">
        <f t="array" ref="H638">IFERROR(INDEX(DATA!$Q$133:$Q$368,MATCH(1,(DATA!$D$133:$D$368=B638)*(DATA!$E$133:$E$368=D638),0)),"n/a")</f>
        <v>7.4572424470373502E-2</v>
      </c>
      <c r="I638" s="76">
        <f t="array" ref="I638">IFERROR(INDEX(DATA!$Z$133:$Z$368,MATCH(1,(DATA!$D$133:$D$368=B638)*(DATA!$E$133:$E$368=D638),0)),"n/a")</f>
        <v>1446246.28</v>
      </c>
      <c r="J638" s="77">
        <f t="array" ref="J638">IFERROR(INDEX(DATA!$AA$133:$AA$368,MATCH(1,(DATA!$D$133:$D$368=B638)*(DATA!$E$133:$E$368=D638),0)),"n/a")</f>
        <v>5.7507203168974501E-2</v>
      </c>
      <c r="K638" s="76">
        <f t="array" ref="K638">IFERROR(INDEX(DATA!$AJ$133:$AJ$368,MATCH(1,(DATA!$D$133:$D$368=B638)*(DATA!$E$133:$E$368=D638),0)),"n/a")</f>
        <v>2740866.52</v>
      </c>
      <c r="L638" s="77">
        <f t="array" ref="L638">IFERROR(INDEX(DATA!$AK$133:$AK$368,MATCH(1,(DATA!$D$133:$D$368=B638)*(DATA!$E$133:$E$368=D638),0)),"n/a")</f>
        <v>8.0137937139830598E-2</v>
      </c>
      <c r="R638" s="66"/>
      <c r="S638" s="66"/>
      <c r="T638" s="66"/>
      <c r="U638" s="66"/>
      <c r="V638" s="66"/>
      <c r="W638" s="66"/>
      <c r="X638" s="66"/>
      <c r="Y638" s="66"/>
    </row>
    <row r="639" spans="1:25" x14ac:dyDescent="0.2">
      <c r="A639" s="75" t="s">
        <v>19</v>
      </c>
      <c r="B639" s="66" t="s">
        <v>11</v>
      </c>
      <c r="C639" s="66" t="s">
        <v>0</v>
      </c>
      <c r="D639" s="66" t="s">
        <v>291</v>
      </c>
      <c r="E639" s="76">
        <f t="array" ref="E639">IFERROR(INDEX(DATA!$F$133:$F$368,MATCH(1,(DATA!$D$133:$D$368=B639)*(DATA!$E$133:$E$368=D639),0)),"n/a")</f>
        <v>186802.14</v>
      </c>
      <c r="F639" s="77">
        <f t="array" ref="F639">IFERROR(INDEX(DATA!$G$133:$G$368,MATCH(1,(DATA!$D$133:$D$368=B639)*(DATA!$E$133:$E$368=D639),0)),"n/a")</f>
        <v>0.125215741684266</v>
      </c>
      <c r="G639" s="76">
        <f t="array" ref="G639">IFERROR(INDEX(DATA!$P$133:$P$368,MATCH(1,(DATA!$D$133:$D$368=B639)*(DATA!$E$133:$E$368=D639),0)),"n/a")</f>
        <v>650546.76</v>
      </c>
      <c r="H639" s="77">
        <f t="array" ref="H639">IFERROR(INDEX(DATA!$Q$133:$Q$368,MATCH(1,(DATA!$D$133:$D$368=B639)*(DATA!$E$133:$E$368=D639),0)),"n/a")</f>
        <v>0.25328650520718998</v>
      </c>
      <c r="I639" s="76">
        <f t="array" ref="I639">IFERROR(INDEX(DATA!$Z$133:$Z$368,MATCH(1,(DATA!$D$133:$D$368=B639)*(DATA!$E$133:$E$368=D639),0)),"n/a")</f>
        <v>1270877.02</v>
      </c>
      <c r="J639" s="77">
        <f t="array" ref="J639">IFERROR(INDEX(DATA!$AA$133:$AA$368,MATCH(1,(DATA!$D$133:$D$368=B639)*(DATA!$E$133:$E$368=D639),0)),"n/a")</f>
        <v>0.214067986552824</v>
      </c>
      <c r="K639" s="76">
        <f t="array" ref="K639">IFERROR(INDEX(DATA!$AJ$133:$AJ$368,MATCH(1,(DATA!$D$133:$D$368=B639)*(DATA!$E$133:$E$368=D639),0)),"n/a")</f>
        <v>2408703.44</v>
      </c>
      <c r="L639" s="77">
        <f t="array" ref="L639">IFERROR(INDEX(DATA!$AK$133:$AK$368,MATCH(1,(DATA!$D$133:$D$368=B639)*(DATA!$E$133:$E$368=D639),0)),"n/a")</f>
        <v>0.273930248655471</v>
      </c>
      <c r="R639" s="66"/>
      <c r="S639" s="66"/>
      <c r="T639" s="66"/>
      <c r="U639" s="66"/>
      <c r="V639" s="66"/>
      <c r="W639" s="66"/>
      <c r="X639" s="66"/>
      <c r="Y639" s="66"/>
    </row>
    <row r="640" spans="1:25" x14ac:dyDescent="0.2">
      <c r="A640" s="75" t="s">
        <v>19</v>
      </c>
      <c r="B640" s="66" t="s">
        <v>11</v>
      </c>
      <c r="C640" s="66" t="s">
        <v>0</v>
      </c>
      <c r="D640" s="66" t="s">
        <v>292</v>
      </c>
      <c r="E640" s="76">
        <f t="array" ref="E640">IFERROR(INDEX(DATA!$F$133:$F$368,MATCH(1,(DATA!$D$133:$D$368=B640)*(DATA!$E$133:$E$368=D640),0)),"n/a")</f>
        <v>990123.86</v>
      </c>
      <c r="F640" s="77">
        <f t="array" ref="F640">IFERROR(INDEX(DATA!$G$133:$G$368,MATCH(1,(DATA!$D$133:$D$368=B640)*(DATA!$E$133:$E$368=D640),0)),"n/a")</f>
        <v>8.2635839504378306E-2</v>
      </c>
      <c r="G640" s="76">
        <f t="array" ref="G640">IFERROR(INDEX(DATA!$P$133:$P$368,MATCH(1,(DATA!$D$133:$D$368=B640)*(DATA!$E$133:$E$368=D640),0)),"n/a")</f>
        <v>3185828.97</v>
      </c>
      <c r="H640" s="77">
        <f t="array" ref="H640">IFERROR(INDEX(DATA!$Q$133:$Q$368,MATCH(1,(DATA!$D$133:$D$368=B640)*(DATA!$E$133:$E$368=D640),0)),"n/a")</f>
        <v>5.1581831331887901E-2</v>
      </c>
      <c r="I640" s="76">
        <f t="array" ref="I640">IFERROR(INDEX(DATA!$Z$133:$Z$368,MATCH(1,(DATA!$D$133:$D$368=B640)*(DATA!$E$133:$E$368=D640),0)),"n/a")</f>
        <v>6372112.6500000004</v>
      </c>
      <c r="J640" s="77">
        <f t="array" ref="J640">IFERROR(INDEX(DATA!$AA$133:$AA$368,MATCH(1,(DATA!$D$133:$D$368=B640)*(DATA!$E$133:$E$368=D640),0)),"n/a")</f>
        <v>4.1667430221114403E-2</v>
      </c>
      <c r="K640" s="76">
        <f t="array" ref="K640">IFERROR(INDEX(DATA!$AJ$133:$AJ$368,MATCH(1,(DATA!$D$133:$D$368=B640)*(DATA!$E$133:$E$368=D640),0)),"n/a")</f>
        <v>11971175.68</v>
      </c>
      <c r="L640" s="77">
        <f t="array" ref="L640">IFERROR(INDEX(DATA!$AK$133:$AK$368,MATCH(1,(DATA!$D$133:$D$368=B640)*(DATA!$E$133:$E$368=D640),0)),"n/a")</f>
        <v>4.6570026923285497E-2</v>
      </c>
      <c r="R640" s="66"/>
      <c r="S640" s="66"/>
      <c r="T640" s="66"/>
      <c r="U640" s="66"/>
      <c r="V640" s="66"/>
      <c r="W640" s="66"/>
      <c r="X640" s="66"/>
      <c r="Y640" s="66"/>
    </row>
    <row r="641" spans="1:25" x14ac:dyDescent="0.2">
      <c r="A641" s="75" t="s">
        <v>19</v>
      </c>
      <c r="B641" s="66" t="s">
        <v>11</v>
      </c>
      <c r="C641" s="66" t="s">
        <v>0</v>
      </c>
      <c r="D641" s="66" t="s">
        <v>293</v>
      </c>
      <c r="E641" s="76">
        <f t="array" ref="E641">IFERROR(INDEX(DATA!$F$133:$F$368,MATCH(1,(DATA!$D$133:$D$368=B641)*(DATA!$E$133:$E$368=D641),0)),"n/a")</f>
        <v>106240.79</v>
      </c>
      <c r="F641" s="77">
        <f t="array" ref="F641">IFERROR(INDEX(DATA!$G$133:$G$368,MATCH(1,(DATA!$D$133:$D$368=B641)*(DATA!$E$133:$E$368=D641),0)),"n/a")</f>
        <v>0.21241338195884299</v>
      </c>
      <c r="G641" s="76">
        <f t="array" ref="G641">IFERROR(INDEX(DATA!$P$133:$P$368,MATCH(1,(DATA!$D$133:$D$368=B641)*(DATA!$E$133:$E$368=D641),0)),"n/a")</f>
        <v>354462.67</v>
      </c>
      <c r="H641" s="77">
        <f t="array" ref="H641">IFERROR(INDEX(DATA!$Q$133:$Q$368,MATCH(1,(DATA!$D$133:$D$368=B641)*(DATA!$E$133:$E$368=D641),0)),"n/a")</f>
        <v>0.191048947825084</v>
      </c>
      <c r="I641" s="76">
        <f t="array" ref="I641">IFERROR(INDEX(DATA!$Z$133:$Z$368,MATCH(1,(DATA!$D$133:$D$368=B641)*(DATA!$E$133:$E$368=D641),0)),"n/a")</f>
        <v>660088.11</v>
      </c>
      <c r="J641" s="77">
        <f t="array" ref="J641">IFERROR(INDEX(DATA!$AA$133:$AA$368,MATCH(1,(DATA!$D$133:$D$368=B641)*(DATA!$E$133:$E$368=D641),0)),"n/a")</f>
        <v>0.193476082948534</v>
      </c>
      <c r="K641" s="76">
        <f t="array" ref="K641">IFERROR(INDEX(DATA!$AJ$133:$AJ$368,MATCH(1,(DATA!$D$133:$D$368=B641)*(DATA!$E$133:$E$368=D641),0)),"n/a")</f>
        <v>1214121.46</v>
      </c>
      <c r="L641" s="77">
        <f t="array" ref="L641">IFERROR(INDEX(DATA!$AK$133:$AK$368,MATCH(1,(DATA!$D$133:$D$368=B641)*(DATA!$E$133:$E$368=D641),0)),"n/a")</f>
        <v>0.20614984680150999</v>
      </c>
      <c r="R641" s="66"/>
      <c r="S641" s="66"/>
      <c r="T641" s="66"/>
      <c r="U641" s="66"/>
      <c r="V641" s="66"/>
      <c r="W641" s="66"/>
      <c r="X641" s="66"/>
      <c r="Y641" s="66"/>
    </row>
    <row r="642" spans="1:25" x14ac:dyDescent="0.2">
      <c r="A642" s="75" t="s">
        <v>19</v>
      </c>
      <c r="B642" s="66" t="s">
        <v>11</v>
      </c>
      <c r="C642" s="66" t="s">
        <v>0</v>
      </c>
      <c r="D642" s="66" t="s">
        <v>294</v>
      </c>
      <c r="E642" s="76">
        <f t="array" ref="E642">IFERROR(INDEX(DATA!$F$133:$F$368,MATCH(1,(DATA!$D$133:$D$368=B642)*(DATA!$E$133:$E$368=D642),0)),"n/a")</f>
        <v>665417.09</v>
      </c>
      <c r="F642" s="77">
        <f t="array" ref="F642">IFERROR(INDEX(DATA!$G$133:$G$368,MATCH(1,(DATA!$D$133:$D$368=B642)*(DATA!$E$133:$E$368=D642),0)),"n/a")</f>
        <v>8.0562399609253904E-2</v>
      </c>
      <c r="G642" s="76">
        <f t="array" ref="G642">IFERROR(INDEX(DATA!$P$133:$P$368,MATCH(1,(DATA!$D$133:$D$368=B642)*(DATA!$E$133:$E$368=D642),0)),"n/a")</f>
        <v>2252712.0099999998</v>
      </c>
      <c r="H642" s="77">
        <f t="array" ref="H642">IFERROR(INDEX(DATA!$Q$133:$Q$368,MATCH(1,(DATA!$D$133:$D$368=B642)*(DATA!$E$133:$E$368=D642),0)),"n/a")</f>
        <v>6.2668486683326002E-2</v>
      </c>
      <c r="I642" s="76">
        <f t="array" ref="I642">IFERROR(INDEX(DATA!$Z$133:$Z$368,MATCH(1,(DATA!$D$133:$D$368=B642)*(DATA!$E$133:$E$368=D642),0)),"n/a")</f>
        <v>4324554.83</v>
      </c>
      <c r="J642" s="77">
        <f t="array" ref="J642">IFERROR(INDEX(DATA!$AA$133:$AA$368,MATCH(1,(DATA!$D$133:$D$368=B642)*(DATA!$E$133:$E$368=D642),0)),"n/a")</f>
        <v>5.4776594332657802E-2</v>
      </c>
      <c r="K642" s="76">
        <f t="array" ref="K642">IFERROR(INDEX(DATA!$AJ$133:$AJ$368,MATCH(1,(DATA!$D$133:$D$368=B642)*(DATA!$E$133:$E$368=D642),0)),"n/a")</f>
        <v>8278493.9800000004</v>
      </c>
      <c r="L642" s="77">
        <f t="array" ref="L642">IFERROR(INDEX(DATA!$AK$133:$AK$368,MATCH(1,(DATA!$D$133:$D$368=B642)*(DATA!$E$133:$E$368=D642),0)),"n/a")</f>
        <v>9.3450241892740496E-2</v>
      </c>
      <c r="R642" s="66"/>
      <c r="S642" s="66"/>
      <c r="T642" s="66"/>
      <c r="U642" s="66"/>
      <c r="V642" s="66"/>
      <c r="W642" s="66"/>
      <c r="X642" s="66"/>
      <c r="Y642" s="66"/>
    </row>
    <row r="643" spans="1:25" x14ac:dyDescent="0.2">
      <c r="A643" s="75" t="s">
        <v>19</v>
      </c>
      <c r="B643" s="66" t="s">
        <v>11</v>
      </c>
      <c r="C643" s="66" t="s">
        <v>0</v>
      </c>
      <c r="D643" s="66" t="s">
        <v>295</v>
      </c>
      <c r="E643" s="76">
        <f t="array" ref="E643">IFERROR(INDEX(DATA!$F$133:$F$368,MATCH(1,(DATA!$D$133:$D$368=B643)*(DATA!$E$133:$E$368=D643),0)),"n/a")</f>
        <v>244558.17</v>
      </c>
      <c r="F643" s="77">
        <f t="array" ref="F643">IFERROR(INDEX(DATA!$G$133:$G$368,MATCH(1,(DATA!$D$133:$D$368=B643)*(DATA!$E$133:$E$368=D643),0)),"n/a")</f>
        <v>0.16143105371497299</v>
      </c>
      <c r="G643" s="76">
        <f t="array" ref="G643">IFERROR(INDEX(DATA!$P$133:$P$368,MATCH(1,(DATA!$D$133:$D$368=B643)*(DATA!$E$133:$E$368=D643),0)),"n/a")</f>
        <v>834520.88</v>
      </c>
      <c r="H643" s="77">
        <f t="array" ref="H643">IFERROR(INDEX(DATA!$Q$133:$Q$368,MATCH(1,(DATA!$D$133:$D$368=B643)*(DATA!$E$133:$E$368=D643),0)),"n/a")</f>
        <v>0.14298040908005299</v>
      </c>
      <c r="I643" s="76">
        <f t="array" ref="I643">IFERROR(INDEX(DATA!$Z$133:$Z$368,MATCH(1,(DATA!$D$133:$D$368=B643)*(DATA!$E$133:$E$368=D643),0)),"n/a")</f>
        <v>1640139.09</v>
      </c>
      <c r="J643" s="77">
        <f t="array" ref="J643">IFERROR(INDEX(DATA!$AA$133:$AA$368,MATCH(1,(DATA!$D$133:$D$368=B643)*(DATA!$E$133:$E$368=D643),0)),"n/a")</f>
        <v>0.14263503961325999</v>
      </c>
      <c r="K643" s="76">
        <f t="array" ref="K643">IFERROR(INDEX(DATA!$AJ$133:$AJ$368,MATCH(1,(DATA!$D$133:$D$368=B643)*(DATA!$E$133:$E$368=D643),0)),"n/a")</f>
        <v>3119085.46</v>
      </c>
      <c r="L643" s="77">
        <f t="array" ref="L643">IFERROR(INDEX(DATA!$AK$133:$AK$368,MATCH(1,(DATA!$D$133:$D$368=B643)*(DATA!$E$133:$E$368=D643),0)),"n/a")</f>
        <v>0.17478143825978201</v>
      </c>
      <c r="R643" s="66"/>
      <c r="S643" s="66"/>
      <c r="T643" s="66"/>
      <c r="U643" s="66"/>
      <c r="V643" s="66"/>
      <c r="W643" s="66"/>
      <c r="X643" s="66"/>
      <c r="Y643" s="66"/>
    </row>
    <row r="644" spans="1:25" x14ac:dyDescent="0.2">
      <c r="A644" s="75" t="s">
        <v>19</v>
      </c>
      <c r="B644" s="66" t="s">
        <v>11</v>
      </c>
      <c r="C644" s="66" t="s">
        <v>0</v>
      </c>
      <c r="D644" s="66" t="s">
        <v>296</v>
      </c>
      <c r="E644" s="76">
        <f t="array" ref="E644">IFERROR(INDEX(DATA!$F$133:$F$368,MATCH(1,(DATA!$D$133:$D$368=B644)*(DATA!$E$133:$E$368=D644),0)),"n/a")</f>
        <v>416816.17</v>
      </c>
      <c r="F644" s="77">
        <f t="array" ref="F644">IFERROR(INDEX(DATA!$G$133:$G$368,MATCH(1,(DATA!$D$133:$D$368=B644)*(DATA!$E$133:$E$368=D644),0)),"n/a")</f>
        <v>0.67149979245413705</v>
      </c>
      <c r="G644" s="76">
        <f t="array" ref="G644">IFERROR(INDEX(DATA!$P$133:$P$368,MATCH(1,(DATA!$D$133:$D$368=B644)*(DATA!$E$133:$E$368=D644),0)),"n/a")</f>
        <v>1065524.6599999999</v>
      </c>
      <c r="H644" s="77">
        <f t="array" ref="H644">IFERROR(INDEX(DATA!$Q$133:$Q$368,MATCH(1,(DATA!$D$133:$D$368=B644)*(DATA!$E$133:$E$368=D644),0)),"n/a")</f>
        <v>0.21040889847035499</v>
      </c>
      <c r="I644" s="76">
        <f t="array" ref="I644">IFERROR(INDEX(DATA!$Z$133:$Z$368,MATCH(1,(DATA!$D$133:$D$368=B644)*(DATA!$E$133:$E$368=D644),0)),"n/a")</f>
        <v>2002810.56</v>
      </c>
      <c r="J644" s="77">
        <f t="array" ref="J644">IFERROR(INDEX(DATA!$AA$133:$AA$368,MATCH(1,(DATA!$D$133:$D$368=B644)*(DATA!$E$133:$E$368=D644),0)),"n/a")</f>
        <v>0.118893531640654</v>
      </c>
      <c r="K644" s="76">
        <f t="array" ref="K644">IFERROR(INDEX(DATA!$AJ$133:$AJ$368,MATCH(1,(DATA!$D$133:$D$368=B644)*(DATA!$E$133:$E$368=D644),0)),"n/a")</f>
        <v>3743166.2</v>
      </c>
      <c r="L644" s="77">
        <f t="array" ref="L644">IFERROR(INDEX(DATA!$AK$133:$AK$368,MATCH(1,(DATA!$D$133:$D$368=B644)*(DATA!$E$133:$E$368=D644),0)),"n/a")</f>
        <v>9.4493085739483104E-2</v>
      </c>
      <c r="R644" s="66"/>
      <c r="S644" s="66"/>
      <c r="T644" s="66"/>
      <c r="U644" s="66"/>
      <c r="V644" s="66"/>
      <c r="W644" s="66"/>
      <c r="X644" s="66"/>
      <c r="Y644" s="66"/>
    </row>
    <row r="645" spans="1:25" x14ac:dyDescent="0.2">
      <c r="A645" s="75" t="s">
        <v>19</v>
      </c>
      <c r="B645" s="66" t="s">
        <v>11</v>
      </c>
      <c r="C645" s="66" t="s">
        <v>0</v>
      </c>
      <c r="D645" s="66" t="s">
        <v>297</v>
      </c>
      <c r="E645" s="76">
        <f t="array" ref="E645">IFERROR(INDEX(DATA!$F$133:$F$368,MATCH(1,(DATA!$D$133:$D$368=B645)*(DATA!$E$133:$E$368=D645),0)),"n/a")</f>
        <v>168751.39</v>
      </c>
      <c r="F645" s="77">
        <f t="array" ref="F645">IFERROR(INDEX(DATA!$G$133:$G$368,MATCH(1,(DATA!$D$133:$D$368=B645)*(DATA!$E$133:$E$368=D645),0)),"n/a")</f>
        <v>0.13559796058380399</v>
      </c>
      <c r="G645" s="76">
        <f t="array" ref="G645">IFERROR(INDEX(DATA!$P$133:$P$368,MATCH(1,(DATA!$D$133:$D$368=B645)*(DATA!$E$133:$E$368=D645),0)),"n/a")</f>
        <v>568791.96</v>
      </c>
      <c r="H645" s="77">
        <f t="array" ref="H645">IFERROR(INDEX(DATA!$Q$133:$Q$368,MATCH(1,(DATA!$D$133:$D$368=B645)*(DATA!$E$133:$E$368=D645),0)),"n/a")</f>
        <v>0.14784755965329799</v>
      </c>
      <c r="I645" s="76">
        <f t="array" ref="I645">IFERROR(INDEX(DATA!$Z$133:$Z$368,MATCH(1,(DATA!$D$133:$D$368=B645)*(DATA!$E$133:$E$368=D645),0)),"n/a")</f>
        <v>1050729.5900000001</v>
      </c>
      <c r="J645" s="77">
        <f t="array" ref="J645">IFERROR(INDEX(DATA!$AA$133:$AA$368,MATCH(1,(DATA!$D$133:$D$368=B645)*(DATA!$E$133:$E$368=D645),0)),"n/a")</f>
        <v>0.14385191250366</v>
      </c>
      <c r="K645" s="76">
        <f t="array" ref="K645">IFERROR(INDEX(DATA!$AJ$133:$AJ$368,MATCH(1,(DATA!$D$133:$D$368=B645)*(DATA!$E$133:$E$368=D645),0)),"n/a")</f>
        <v>1972301.3</v>
      </c>
      <c r="L645" s="77">
        <f t="array" ref="L645">IFERROR(INDEX(DATA!$AK$133:$AK$368,MATCH(1,(DATA!$D$133:$D$368=B645)*(DATA!$E$133:$E$368=D645),0)),"n/a")</f>
        <v>0.15194134930376299</v>
      </c>
      <c r="R645" s="66"/>
      <c r="S645" s="66"/>
      <c r="T645" s="66"/>
      <c r="U645" s="66"/>
      <c r="V645" s="66"/>
      <c r="W645" s="66"/>
      <c r="X645" s="66"/>
      <c r="Y645" s="66"/>
    </row>
    <row r="646" spans="1:25" x14ac:dyDescent="0.2">
      <c r="A646" s="75" t="s">
        <v>19</v>
      </c>
      <c r="B646" s="66" t="s">
        <v>11</v>
      </c>
      <c r="C646" s="66" t="s">
        <v>0</v>
      </c>
      <c r="D646" s="66" t="s">
        <v>298</v>
      </c>
      <c r="E646" s="76">
        <f t="array" ref="E646">IFERROR(INDEX(DATA!$F$133:$F$368,MATCH(1,(DATA!$D$133:$D$368=B646)*(DATA!$E$133:$E$368=D646),0)),"n/a")</f>
        <v>289764.99</v>
      </c>
      <c r="F646" s="77">
        <f t="array" ref="F646">IFERROR(INDEX(DATA!$G$133:$G$368,MATCH(1,(DATA!$D$133:$D$368=B646)*(DATA!$E$133:$E$368=D646),0)),"n/a")</f>
        <v>9.99233301047808E-2</v>
      </c>
      <c r="G646" s="76">
        <f t="array" ref="G646">IFERROR(INDEX(DATA!$P$133:$P$368,MATCH(1,(DATA!$D$133:$D$368=B646)*(DATA!$E$133:$E$368=D646),0)),"n/a")</f>
        <v>935941.19</v>
      </c>
      <c r="H646" s="77">
        <f t="array" ref="H646">IFERROR(INDEX(DATA!$Q$133:$Q$368,MATCH(1,(DATA!$D$133:$D$368=B646)*(DATA!$E$133:$E$368=D646),0)),"n/a")</f>
        <v>0.13499328123006901</v>
      </c>
      <c r="I646" s="76">
        <f t="array" ref="I646">IFERROR(INDEX(DATA!$Z$133:$Z$368,MATCH(1,(DATA!$D$133:$D$368=B646)*(DATA!$E$133:$E$368=D646),0)),"n/a")</f>
        <v>1696903.32</v>
      </c>
      <c r="J646" s="77">
        <f t="array" ref="J646">IFERROR(INDEX(DATA!$AA$133:$AA$368,MATCH(1,(DATA!$D$133:$D$368=B646)*(DATA!$E$133:$E$368=D646),0)),"n/a")</f>
        <v>0.14607113750738401</v>
      </c>
      <c r="K646" s="76">
        <f t="array" ref="K646">IFERROR(INDEX(DATA!$AJ$133:$AJ$368,MATCH(1,(DATA!$D$133:$D$368=B646)*(DATA!$E$133:$E$368=D646),0)),"n/a")</f>
        <v>3108407.26</v>
      </c>
      <c r="L646" s="77">
        <f t="array" ref="L646">IFERROR(INDEX(DATA!$AK$133:$AK$368,MATCH(1,(DATA!$D$133:$D$368=B646)*(DATA!$E$133:$E$368=D646),0)),"n/a")</f>
        <v>0.13509533600881499</v>
      </c>
      <c r="R646" s="66"/>
      <c r="S646" s="66"/>
      <c r="T646" s="66"/>
      <c r="U646" s="66"/>
      <c r="V646" s="66"/>
      <c r="W646" s="66"/>
      <c r="X646" s="66"/>
      <c r="Y646" s="66"/>
    </row>
    <row r="647" spans="1:25" x14ac:dyDescent="0.2">
      <c r="A647" s="75" t="s">
        <v>19</v>
      </c>
      <c r="B647" s="66" t="s">
        <v>11</v>
      </c>
      <c r="C647" s="66" t="s">
        <v>0</v>
      </c>
      <c r="D647" s="66" t="s">
        <v>299</v>
      </c>
      <c r="E647" s="76">
        <f t="array" ref="E647">IFERROR(INDEX(DATA!$F$133:$F$368,MATCH(1,(DATA!$D$133:$D$368=B647)*(DATA!$E$133:$E$368=D647),0)),"n/a")</f>
        <v>1316017.3999999999</v>
      </c>
      <c r="F647" s="77">
        <f t="array" ref="F647">IFERROR(INDEX(DATA!$G$133:$G$368,MATCH(1,(DATA!$D$133:$D$368=B647)*(DATA!$E$133:$E$368=D647),0)),"n/a")</f>
        <v>7.3714459124104501E-2</v>
      </c>
      <c r="G647" s="76">
        <f t="array" ref="G647">IFERROR(INDEX(DATA!$P$133:$P$368,MATCH(1,(DATA!$D$133:$D$368=B647)*(DATA!$E$133:$E$368=D647),0)),"n/a")</f>
        <v>4390275.99</v>
      </c>
      <c r="H647" s="77">
        <f t="array" ref="H647">IFERROR(INDEX(DATA!$Q$133:$Q$368,MATCH(1,(DATA!$D$133:$D$368=B647)*(DATA!$E$133:$E$368=D647),0)),"n/a")</f>
        <v>3.6635801646575303E-2</v>
      </c>
      <c r="I647" s="76">
        <f t="array" ref="I647">IFERROR(INDEX(DATA!$Z$133:$Z$368,MATCH(1,(DATA!$D$133:$D$368=B647)*(DATA!$E$133:$E$368=D647),0)),"n/a")</f>
        <v>8703368.8900000006</v>
      </c>
      <c r="J647" s="77">
        <f t="array" ref="J647">IFERROR(INDEX(DATA!$AA$133:$AA$368,MATCH(1,(DATA!$D$133:$D$368=B647)*(DATA!$E$133:$E$368=D647),0)),"n/a")</f>
        <v>-1.9277035902890999E-3</v>
      </c>
      <c r="K647" s="76">
        <f t="array" ref="K647">IFERROR(INDEX(DATA!$AJ$133:$AJ$368,MATCH(1,(DATA!$D$133:$D$368=B647)*(DATA!$E$133:$E$368=D647),0)),"n/a")</f>
        <v>17142889.010000002</v>
      </c>
      <c r="L647" s="77">
        <f t="array" ref="L647">IFERROR(INDEX(DATA!$AK$133:$AK$368,MATCH(1,(DATA!$D$133:$D$368=B647)*(DATA!$E$133:$E$368=D647),0)),"n/a")</f>
        <v>-1.90322598517201E-2</v>
      </c>
      <c r="R647" s="66"/>
      <c r="S647" s="66"/>
      <c r="T647" s="66"/>
      <c r="U647" s="66"/>
      <c r="V647" s="66"/>
      <c r="W647" s="66"/>
      <c r="X647" s="66"/>
      <c r="Y647" s="66"/>
    </row>
    <row r="648" spans="1:25" x14ac:dyDescent="0.2">
      <c r="A648" s="75" t="s">
        <v>19</v>
      </c>
      <c r="B648" s="66" t="s">
        <v>11</v>
      </c>
      <c r="C648" s="66" t="s">
        <v>0</v>
      </c>
      <c r="D648" s="66" t="s">
        <v>300</v>
      </c>
      <c r="E648" s="76">
        <f t="array" ref="E648">IFERROR(INDEX(DATA!$F$133:$F$368,MATCH(1,(DATA!$D$133:$D$368=B648)*(DATA!$E$133:$E$368=D648),0)),"n/a")</f>
        <v>535035.56000000006</v>
      </c>
      <c r="F648" s="77">
        <f t="array" ref="F648">IFERROR(INDEX(DATA!$G$133:$G$368,MATCH(1,(DATA!$D$133:$D$368=B648)*(DATA!$E$133:$E$368=D648),0)),"n/a")</f>
        <v>0.20419005078328401</v>
      </c>
      <c r="G648" s="76">
        <f t="array" ref="G648">IFERROR(INDEX(DATA!$P$133:$P$368,MATCH(1,(DATA!$D$133:$D$368=B648)*(DATA!$E$133:$E$368=D648),0)),"n/a")</f>
        <v>1721419.76</v>
      </c>
      <c r="H648" s="77">
        <f t="array" ref="H648">IFERROR(INDEX(DATA!$Q$133:$Q$368,MATCH(1,(DATA!$D$133:$D$368=B648)*(DATA!$E$133:$E$368=D648),0)),"n/a")</f>
        <v>0.116070042854549</v>
      </c>
      <c r="I648" s="76">
        <f t="array" ref="I648">IFERROR(INDEX(DATA!$Z$133:$Z$368,MATCH(1,(DATA!$D$133:$D$368=B648)*(DATA!$E$133:$E$368=D648),0)),"n/a")</f>
        <v>3331371.18</v>
      </c>
      <c r="J648" s="77">
        <f t="array" ref="J648">IFERROR(INDEX(DATA!$AA$133:$AA$368,MATCH(1,(DATA!$D$133:$D$368=B648)*(DATA!$E$133:$E$368=D648),0)),"n/a")</f>
        <v>0.114721161987843</v>
      </c>
      <c r="K648" s="76">
        <f t="array" ref="K648">IFERROR(INDEX(DATA!$AJ$133:$AJ$368,MATCH(1,(DATA!$D$133:$D$368=B648)*(DATA!$E$133:$E$368=D648),0)),"n/a")</f>
        <v>6363575.9800000004</v>
      </c>
      <c r="L648" s="77">
        <f t="array" ref="L648">IFERROR(INDEX(DATA!$AK$133:$AK$368,MATCH(1,(DATA!$D$133:$D$368=B648)*(DATA!$E$133:$E$368=D648),0)),"n/a")</f>
        <v>8.7616563103681697E-2</v>
      </c>
      <c r="R648" s="66"/>
      <c r="S648" s="66"/>
      <c r="T648" s="66"/>
      <c r="U648" s="66"/>
      <c r="V648" s="66"/>
      <c r="W648" s="66"/>
      <c r="X648" s="66"/>
      <c r="Y648" s="66"/>
    </row>
    <row r="649" spans="1:25" x14ac:dyDescent="0.2">
      <c r="A649" s="75" t="s">
        <v>19</v>
      </c>
      <c r="B649" s="66" t="s">
        <v>11</v>
      </c>
      <c r="C649" s="66" t="s">
        <v>0</v>
      </c>
      <c r="D649" s="66" t="s">
        <v>301</v>
      </c>
      <c r="E649" s="76">
        <f t="array" ref="E649">IFERROR(INDEX(DATA!$F$133:$F$368,MATCH(1,(DATA!$D$133:$D$368=B649)*(DATA!$E$133:$E$368=D649),0)),"n/a")</f>
        <v>93333.759999999995</v>
      </c>
      <c r="F649" s="77">
        <f t="array" ref="F649">IFERROR(INDEX(DATA!$G$133:$G$368,MATCH(1,(DATA!$D$133:$D$368=B649)*(DATA!$E$133:$E$368=D649),0)),"n/a")</f>
        <v>0.178732793947673</v>
      </c>
      <c r="G649" s="76">
        <f t="array" ref="G649">IFERROR(INDEX(DATA!$P$133:$P$368,MATCH(1,(DATA!$D$133:$D$368=B649)*(DATA!$E$133:$E$368=D649),0)),"n/a")</f>
        <v>299429.52</v>
      </c>
      <c r="H649" s="77">
        <f t="array" ref="H649">IFERROR(INDEX(DATA!$Q$133:$Q$368,MATCH(1,(DATA!$D$133:$D$368=B649)*(DATA!$E$133:$E$368=D649),0)),"n/a")</f>
        <v>0.190857028680678</v>
      </c>
      <c r="I649" s="76">
        <f t="array" ref="I649">IFERROR(INDEX(DATA!$Z$133:$Z$368,MATCH(1,(DATA!$D$133:$D$368=B649)*(DATA!$E$133:$E$368=D649),0)),"n/a")</f>
        <v>572321.64</v>
      </c>
      <c r="J649" s="77">
        <f t="array" ref="J649">IFERROR(INDEX(DATA!$AA$133:$AA$368,MATCH(1,(DATA!$D$133:$D$368=B649)*(DATA!$E$133:$E$368=D649),0)),"n/a")</f>
        <v>0.238702145494708</v>
      </c>
      <c r="K649" s="76">
        <f t="array" ref="K649">IFERROR(INDEX(DATA!$AJ$133:$AJ$368,MATCH(1,(DATA!$D$133:$D$368=B649)*(DATA!$E$133:$E$368=D649),0)),"n/a")</f>
        <v>1058268.9099999999</v>
      </c>
      <c r="L649" s="77">
        <f t="array" ref="L649">IFERROR(INDEX(DATA!$AK$133:$AK$368,MATCH(1,(DATA!$D$133:$D$368=B649)*(DATA!$E$133:$E$368=D649),0)),"n/a")</f>
        <v>0.28014676334601002</v>
      </c>
      <c r="R649" s="66"/>
      <c r="S649" s="66"/>
      <c r="T649" s="66"/>
      <c r="U649" s="66"/>
      <c r="V649" s="66"/>
      <c r="W649" s="66"/>
      <c r="X649" s="66"/>
      <c r="Y649" s="66"/>
    </row>
    <row r="650" spans="1:25" x14ac:dyDescent="0.2">
      <c r="A650" s="75" t="s">
        <v>19</v>
      </c>
      <c r="B650" s="66" t="s">
        <v>11</v>
      </c>
      <c r="C650" s="66" t="s">
        <v>0</v>
      </c>
      <c r="D650" s="66" t="s">
        <v>302</v>
      </c>
      <c r="E650" s="76">
        <f t="array" ref="E650">IFERROR(INDEX(DATA!$F$133:$F$368,MATCH(1,(DATA!$D$133:$D$368=B650)*(DATA!$E$133:$E$368=D650),0)),"n/a")</f>
        <v>401737.05</v>
      </c>
      <c r="F650" s="77">
        <f t="array" ref="F650">IFERROR(INDEX(DATA!$G$133:$G$368,MATCH(1,(DATA!$D$133:$D$368=B650)*(DATA!$E$133:$E$368=D650),0)),"n/a")</f>
        <v>4.5891065951343402E-2</v>
      </c>
      <c r="G650" s="76">
        <f t="array" ref="G650">IFERROR(INDEX(DATA!$P$133:$P$368,MATCH(1,(DATA!$D$133:$D$368=B650)*(DATA!$E$133:$E$368=D650),0)),"n/a")</f>
        <v>1394925.58</v>
      </c>
      <c r="H650" s="77">
        <f t="array" ref="H650">IFERROR(INDEX(DATA!$Q$133:$Q$368,MATCH(1,(DATA!$D$133:$D$368=B650)*(DATA!$E$133:$E$368=D650),0)),"n/a")</f>
        <v>6.4017353485193801E-2</v>
      </c>
      <c r="I650" s="76">
        <f t="array" ref="I650">IFERROR(INDEX(DATA!$Z$133:$Z$368,MATCH(1,(DATA!$D$133:$D$368=B650)*(DATA!$E$133:$E$368=D650),0)),"n/a")</f>
        <v>2646551.2400000002</v>
      </c>
      <c r="J650" s="77">
        <f t="array" ref="J650">IFERROR(INDEX(DATA!$AA$133:$AA$368,MATCH(1,(DATA!$D$133:$D$368=B650)*(DATA!$E$133:$E$368=D650),0)),"n/a")</f>
        <v>4.9903870695096997E-2</v>
      </c>
      <c r="K650" s="76">
        <f t="array" ref="K650">IFERROR(INDEX(DATA!$AJ$133:$AJ$368,MATCH(1,(DATA!$D$133:$D$368=B650)*(DATA!$E$133:$E$368=D650),0)),"n/a")</f>
        <v>5087578.72</v>
      </c>
      <c r="L650" s="77">
        <f t="array" ref="L650">IFERROR(INDEX(DATA!$AK$133:$AK$368,MATCH(1,(DATA!$D$133:$D$368=B650)*(DATA!$E$133:$E$368=D650),0)),"n/a")</f>
        <v>8.0724836742337297E-2</v>
      </c>
      <c r="R650" s="66"/>
      <c r="S650" s="66"/>
      <c r="T650" s="66"/>
      <c r="U650" s="66"/>
      <c r="V650" s="66"/>
      <c r="W650" s="66"/>
      <c r="X650" s="66"/>
      <c r="Y650" s="66"/>
    </row>
    <row r="651" spans="1:25" x14ac:dyDescent="0.2">
      <c r="A651" s="75" t="s">
        <v>19</v>
      </c>
      <c r="B651" s="66" t="s">
        <v>11</v>
      </c>
      <c r="C651" s="66" t="s">
        <v>0</v>
      </c>
      <c r="D651" s="66" t="s">
        <v>303</v>
      </c>
      <c r="E651" s="76">
        <f t="array" ref="E651">IFERROR(INDEX(DATA!$F$133:$F$368,MATCH(1,(DATA!$D$133:$D$368=B651)*(DATA!$E$133:$E$368=D651),0)),"n/a")</f>
        <v>168534.47</v>
      </c>
      <c r="F651" s="77">
        <f t="array" ref="F651">IFERROR(INDEX(DATA!$G$133:$G$368,MATCH(1,(DATA!$D$133:$D$368=B651)*(DATA!$E$133:$E$368=D651),0)),"n/a")</f>
        <v>3.9398466173975397E-2</v>
      </c>
      <c r="G651" s="76">
        <f t="array" ref="G651">IFERROR(INDEX(DATA!$P$133:$P$368,MATCH(1,(DATA!$D$133:$D$368=B651)*(DATA!$E$133:$E$368=D651),0)),"n/a")</f>
        <v>552149.71</v>
      </c>
      <c r="H651" s="77">
        <f t="array" ref="H651">IFERROR(INDEX(DATA!$Q$133:$Q$368,MATCH(1,(DATA!$D$133:$D$368=B651)*(DATA!$E$133:$E$368=D651),0)),"n/a")</f>
        <v>7.6358173590279493E-2</v>
      </c>
      <c r="I651" s="76">
        <f t="array" ref="I651">IFERROR(INDEX(DATA!$Z$133:$Z$368,MATCH(1,(DATA!$D$133:$D$368=B651)*(DATA!$E$133:$E$368=D651),0)),"n/a")</f>
        <v>1048972.48</v>
      </c>
      <c r="J651" s="77">
        <f t="array" ref="J651">IFERROR(INDEX(DATA!$AA$133:$AA$368,MATCH(1,(DATA!$D$133:$D$368=B651)*(DATA!$E$133:$E$368=D651),0)),"n/a")</f>
        <v>8.8789659386416794E-2</v>
      </c>
      <c r="K651" s="76">
        <f t="array" ref="K651">IFERROR(INDEX(DATA!$AJ$133:$AJ$368,MATCH(1,(DATA!$D$133:$D$368=B651)*(DATA!$E$133:$E$368=D651),0)),"n/a")</f>
        <v>2006415.21</v>
      </c>
      <c r="L651" s="77">
        <f t="array" ref="L651">IFERROR(INDEX(DATA!$AK$133:$AK$368,MATCH(1,(DATA!$D$133:$D$368=B651)*(DATA!$E$133:$E$368=D651),0)),"n/a")</f>
        <v>0.13899552494071599</v>
      </c>
      <c r="R651" s="66"/>
      <c r="S651" s="66"/>
      <c r="T651" s="66"/>
      <c r="U651" s="66"/>
      <c r="V651" s="66"/>
      <c r="W651" s="66"/>
      <c r="X651" s="66"/>
      <c r="Y651" s="66"/>
    </row>
    <row r="652" spans="1:25" x14ac:dyDescent="0.2">
      <c r="A652" s="75" t="s">
        <v>19</v>
      </c>
      <c r="B652" s="66" t="s">
        <v>11</v>
      </c>
      <c r="C652" s="66" t="s">
        <v>0</v>
      </c>
      <c r="D652" s="66" t="s">
        <v>304</v>
      </c>
      <c r="E652" s="76">
        <f t="array" ref="E652">IFERROR(INDEX(DATA!$F$133:$F$368,MATCH(1,(DATA!$D$133:$D$368=B652)*(DATA!$E$133:$E$368=D652),0)),"n/a")</f>
        <v>550685.02</v>
      </c>
      <c r="F652" s="77">
        <f t="array" ref="F652">IFERROR(INDEX(DATA!$G$133:$G$368,MATCH(1,(DATA!$D$133:$D$368=B652)*(DATA!$E$133:$E$368=D652),0)),"n/a")</f>
        <v>6.2764708126708299E-2</v>
      </c>
      <c r="G652" s="76">
        <f t="array" ref="G652">IFERROR(INDEX(DATA!$P$133:$P$368,MATCH(1,(DATA!$D$133:$D$368=B652)*(DATA!$E$133:$E$368=D652),0)),"n/a")</f>
        <v>1844021.67</v>
      </c>
      <c r="H652" s="77">
        <f t="array" ref="H652">IFERROR(INDEX(DATA!$Q$133:$Q$368,MATCH(1,(DATA!$D$133:$D$368=B652)*(DATA!$E$133:$E$368=D652),0)),"n/a")</f>
        <v>4.9688486970951601E-2</v>
      </c>
      <c r="I652" s="76">
        <f t="array" ref="I652">IFERROR(INDEX(DATA!$Z$133:$Z$368,MATCH(1,(DATA!$D$133:$D$368=B652)*(DATA!$E$133:$E$368=D652),0)),"n/a")</f>
        <v>3647638.14</v>
      </c>
      <c r="J652" s="77">
        <f t="array" ref="J652">IFERROR(INDEX(DATA!$AA$133:$AA$368,MATCH(1,(DATA!$D$133:$D$368=B652)*(DATA!$E$133:$E$368=D652),0)),"n/a")</f>
        <v>1.35003582390117E-2</v>
      </c>
      <c r="K652" s="76">
        <f t="array" ref="K652">IFERROR(INDEX(DATA!$AJ$133:$AJ$368,MATCH(1,(DATA!$D$133:$D$368=B652)*(DATA!$E$133:$E$368=D652),0)),"n/a")</f>
        <v>7031267.9000000004</v>
      </c>
      <c r="L652" s="77">
        <f t="array" ref="L652">IFERROR(INDEX(DATA!$AK$133:$AK$368,MATCH(1,(DATA!$D$133:$D$368=B652)*(DATA!$E$133:$E$368=D652),0)),"n/a")</f>
        <v>-7.6015124175137202E-3</v>
      </c>
      <c r="R652" s="66"/>
      <c r="S652" s="66"/>
      <c r="T652" s="66"/>
      <c r="U652" s="66"/>
      <c r="V652" s="66"/>
      <c r="W652" s="66"/>
      <c r="X652" s="66"/>
      <c r="Y652" s="66"/>
    </row>
    <row r="653" spans="1:25" x14ac:dyDescent="0.2">
      <c r="A653" s="75" t="s">
        <v>19</v>
      </c>
      <c r="B653" s="66" t="s">
        <v>11</v>
      </c>
      <c r="C653" s="66" t="s">
        <v>0</v>
      </c>
      <c r="D653" s="66" t="s">
        <v>305</v>
      </c>
      <c r="E653" s="76">
        <f t="array" ref="E653">IFERROR(INDEX(DATA!$F$133:$F$368,MATCH(1,(DATA!$D$133:$D$368=B653)*(DATA!$E$133:$E$368=D653),0)),"n/a")</f>
        <v>353099.54</v>
      </c>
      <c r="F653" s="77">
        <f t="array" ref="F653">IFERROR(INDEX(DATA!$G$133:$G$368,MATCH(1,(DATA!$D$133:$D$368=B653)*(DATA!$E$133:$E$368=D653),0)),"n/a")</f>
        <v>0.130176895479722</v>
      </c>
      <c r="G653" s="76">
        <f t="array" ref="G653">IFERROR(INDEX(DATA!$P$133:$P$368,MATCH(1,(DATA!$D$133:$D$368=B653)*(DATA!$E$133:$E$368=D653),0)),"n/a")</f>
        <v>1180155.53</v>
      </c>
      <c r="H653" s="77">
        <f t="array" ref="H653">IFERROR(INDEX(DATA!$Q$133:$Q$368,MATCH(1,(DATA!$D$133:$D$368=B653)*(DATA!$E$133:$E$368=D653),0)),"n/a")</f>
        <v>9.8365613751757799E-2</v>
      </c>
      <c r="I653" s="76">
        <f t="array" ref="I653">IFERROR(INDEX(DATA!$Z$133:$Z$368,MATCH(1,(DATA!$D$133:$D$368=B653)*(DATA!$E$133:$E$368=D653),0)),"n/a")</f>
        <v>2426579.42</v>
      </c>
      <c r="J653" s="77">
        <f t="array" ref="J653">IFERROR(INDEX(DATA!$AA$133:$AA$368,MATCH(1,(DATA!$D$133:$D$368=B653)*(DATA!$E$133:$E$368=D653),0)),"n/a")</f>
        <v>0.12816218473635299</v>
      </c>
      <c r="K653" s="76">
        <f t="array" ref="K653">IFERROR(INDEX(DATA!$AJ$133:$AJ$368,MATCH(1,(DATA!$D$133:$D$368=B653)*(DATA!$E$133:$E$368=D653),0)),"n/a")</f>
        <v>4334510.5</v>
      </c>
      <c r="L653" s="77">
        <f t="array" ref="L653">IFERROR(INDEX(DATA!$AK$133:$AK$368,MATCH(1,(DATA!$D$133:$D$368=B653)*(DATA!$E$133:$E$368=D653),0)),"n/a")</f>
        <v>0.117920703374969</v>
      </c>
      <c r="R653" s="66"/>
      <c r="S653" s="66"/>
      <c r="T653" s="66"/>
      <c r="U653" s="66"/>
      <c r="V653" s="66"/>
      <c r="W653" s="66"/>
      <c r="X653" s="66"/>
      <c r="Y653" s="66"/>
    </row>
    <row r="654" spans="1:25" x14ac:dyDescent="0.2">
      <c r="A654" s="75" t="s">
        <v>19</v>
      </c>
      <c r="B654" s="66" t="s">
        <v>11</v>
      </c>
      <c r="C654" s="66" t="s">
        <v>0</v>
      </c>
      <c r="D654" s="66" t="s">
        <v>306</v>
      </c>
      <c r="E654" s="76">
        <f t="array" ref="E654">IFERROR(INDEX(DATA!$F$133:$F$368,MATCH(1,(DATA!$D$133:$D$368=B654)*(DATA!$E$133:$E$368=D654),0)),"n/a")</f>
        <v>277775.03999999998</v>
      </c>
      <c r="F654" s="77">
        <f t="array" ref="F654">IFERROR(INDEX(DATA!$G$133:$G$368,MATCH(1,(DATA!$D$133:$D$368=B654)*(DATA!$E$133:$E$368=D654),0)),"n/a")</f>
        <v>-0.11968624040714899</v>
      </c>
      <c r="G654" s="76">
        <f t="array" ref="G654">IFERROR(INDEX(DATA!$P$133:$P$368,MATCH(1,(DATA!$D$133:$D$368=B654)*(DATA!$E$133:$E$368=D654),0)),"n/a")</f>
        <v>979852.59</v>
      </c>
      <c r="H654" s="77">
        <f t="array" ref="H654">IFERROR(INDEX(DATA!$Q$133:$Q$368,MATCH(1,(DATA!$D$133:$D$368=B654)*(DATA!$E$133:$E$368=D654),0)),"n/a")</f>
        <v>-3.4778971859789E-3</v>
      </c>
      <c r="I654" s="76">
        <f t="array" ref="I654">IFERROR(INDEX(DATA!$Z$133:$Z$368,MATCH(1,(DATA!$D$133:$D$368=B654)*(DATA!$E$133:$E$368=D654),0)),"n/a")</f>
        <v>1982107.96</v>
      </c>
      <c r="J654" s="77">
        <f t="array" ref="J654">IFERROR(INDEX(DATA!$AA$133:$AA$368,MATCH(1,(DATA!$D$133:$D$368=B654)*(DATA!$E$133:$E$368=D654),0)),"n/a")</f>
        <v>5.3945315798176997E-2</v>
      </c>
      <c r="K654" s="76">
        <f t="array" ref="K654">IFERROR(INDEX(DATA!$AJ$133:$AJ$368,MATCH(1,(DATA!$D$133:$D$368=B654)*(DATA!$E$133:$E$368=D654),0)),"n/a")</f>
        <v>3989538.55</v>
      </c>
      <c r="L654" s="77">
        <f t="array" ref="L654">IFERROR(INDEX(DATA!$AK$133:$AK$368,MATCH(1,(DATA!$D$133:$D$368=B654)*(DATA!$E$133:$E$368=D654),0)),"n/a")</f>
        <v>9.5804607777732198E-2</v>
      </c>
      <c r="R654" s="66"/>
      <c r="S654" s="66"/>
      <c r="T654" s="66"/>
      <c r="U654" s="66"/>
      <c r="V654" s="66"/>
      <c r="W654" s="66"/>
      <c r="X654" s="66"/>
      <c r="Y654" s="66"/>
    </row>
    <row r="655" spans="1:25" x14ac:dyDescent="0.2">
      <c r="A655" s="75" t="s">
        <v>19</v>
      </c>
      <c r="B655" s="66" t="s">
        <v>11</v>
      </c>
      <c r="C655" s="66" t="s">
        <v>0</v>
      </c>
      <c r="D655" s="66" t="s">
        <v>307</v>
      </c>
      <c r="E655" s="76">
        <f t="array" ref="E655">IFERROR(INDEX(DATA!$F$133:$F$368,MATCH(1,(DATA!$D$133:$D$368=B655)*(DATA!$E$133:$E$368=D655),0)),"n/a")</f>
        <v>405170.77</v>
      </c>
      <c r="F655" s="77">
        <f t="array" ref="F655">IFERROR(INDEX(DATA!$G$133:$G$368,MATCH(1,(DATA!$D$133:$D$368=B655)*(DATA!$E$133:$E$368=D655),0)),"n/a")</f>
        <v>0.112378178320772</v>
      </c>
      <c r="G655" s="76">
        <f t="array" ref="G655">IFERROR(INDEX(DATA!$P$133:$P$368,MATCH(1,(DATA!$D$133:$D$368=B655)*(DATA!$E$133:$E$368=D655),0)),"n/a")</f>
        <v>1287496.19</v>
      </c>
      <c r="H655" s="77">
        <f t="array" ref="H655">IFERROR(INDEX(DATA!$Q$133:$Q$368,MATCH(1,(DATA!$D$133:$D$368=B655)*(DATA!$E$133:$E$368=D655),0)),"n/a")</f>
        <v>8.8510127388695903E-2</v>
      </c>
      <c r="I655" s="76">
        <f t="array" ref="I655">IFERROR(INDEX(DATA!$Z$133:$Z$368,MATCH(1,(DATA!$D$133:$D$368=B655)*(DATA!$E$133:$E$368=D655),0)),"n/a")</f>
        <v>2562192.61</v>
      </c>
      <c r="J655" s="77">
        <f t="array" ref="J655">IFERROR(INDEX(DATA!$AA$133:$AA$368,MATCH(1,(DATA!$D$133:$D$368=B655)*(DATA!$E$133:$E$368=D655),0)),"n/a")</f>
        <v>0.100131202037595</v>
      </c>
      <c r="K655" s="76">
        <f t="array" ref="K655">IFERROR(INDEX(DATA!$AJ$133:$AJ$368,MATCH(1,(DATA!$D$133:$D$368=B655)*(DATA!$E$133:$E$368=D655),0)),"n/a")</f>
        <v>4899603.3899999997</v>
      </c>
      <c r="L655" s="77">
        <f t="array" ref="L655">IFERROR(INDEX(DATA!$AK$133:$AK$368,MATCH(1,(DATA!$D$133:$D$368=B655)*(DATA!$E$133:$E$368=D655),0)),"n/a")</f>
        <v>0.105366373155655</v>
      </c>
      <c r="R655" s="66"/>
      <c r="S655" s="66"/>
      <c r="T655" s="66"/>
      <c r="U655" s="66"/>
      <c r="V655" s="66"/>
      <c r="W655" s="66"/>
      <c r="X655" s="66"/>
      <c r="Y655" s="66"/>
    </row>
    <row r="656" spans="1:25" x14ac:dyDescent="0.2">
      <c r="A656" s="75" t="s">
        <v>19</v>
      </c>
      <c r="B656" s="66" t="s">
        <v>11</v>
      </c>
      <c r="C656" s="66" t="s">
        <v>0</v>
      </c>
      <c r="D656" s="66" t="s">
        <v>308</v>
      </c>
      <c r="E656" s="76">
        <f t="array" ref="E656">IFERROR(INDEX(DATA!$F$133:$F$368,MATCH(1,(DATA!$D$133:$D$368=B656)*(DATA!$E$133:$E$368=D656),0)),"n/a")</f>
        <v>255125.8</v>
      </c>
      <c r="F656" s="77">
        <f t="array" ref="F656">IFERROR(INDEX(DATA!$G$133:$G$368,MATCH(1,(DATA!$D$133:$D$368=B656)*(DATA!$E$133:$E$368=D656),0)),"n/a")</f>
        <v>2.3865615636374501E-2</v>
      </c>
      <c r="G656" s="76">
        <f t="array" ref="G656">IFERROR(INDEX(DATA!$P$133:$P$368,MATCH(1,(DATA!$D$133:$D$368=B656)*(DATA!$E$133:$E$368=D656),0)),"n/a")</f>
        <v>892953.64</v>
      </c>
      <c r="H656" s="77">
        <f t="array" ref="H656">IFERROR(INDEX(DATA!$Q$133:$Q$368,MATCH(1,(DATA!$D$133:$D$368=B656)*(DATA!$E$133:$E$368=D656),0)),"n/a")</f>
        <v>3.17630594072408E-2</v>
      </c>
      <c r="I656" s="76">
        <f t="array" ref="I656">IFERROR(INDEX(DATA!$Z$133:$Z$368,MATCH(1,(DATA!$D$133:$D$368=B656)*(DATA!$E$133:$E$368=D656),0)),"n/a")</f>
        <v>1730349.93</v>
      </c>
      <c r="J656" s="77">
        <f t="array" ref="J656">IFERROR(INDEX(DATA!$AA$133:$AA$368,MATCH(1,(DATA!$D$133:$D$368=B656)*(DATA!$E$133:$E$368=D656),0)),"n/a")</f>
        <v>6.1842726858134502E-2</v>
      </c>
      <c r="K656" s="76">
        <f t="array" ref="K656">IFERROR(INDEX(DATA!$AJ$133:$AJ$368,MATCH(1,(DATA!$D$133:$D$368=B656)*(DATA!$E$133:$E$368=D656),0)),"n/a")</f>
        <v>3254094.3</v>
      </c>
      <c r="L656" s="77">
        <f t="array" ref="L656">IFERROR(INDEX(DATA!$AK$133:$AK$368,MATCH(1,(DATA!$D$133:$D$368=B656)*(DATA!$E$133:$E$368=D656),0)),"n/a")</f>
        <v>5.2494627193271803E-2</v>
      </c>
      <c r="R656" s="66"/>
      <c r="S656" s="66"/>
      <c r="T656" s="66"/>
      <c r="U656" s="66"/>
      <c r="V656" s="66"/>
      <c r="W656" s="66"/>
      <c r="X656" s="66"/>
      <c r="Y656" s="66"/>
    </row>
    <row r="657" spans="1:25" x14ac:dyDescent="0.2">
      <c r="A657" s="75" t="s">
        <v>19</v>
      </c>
      <c r="B657" s="66" t="s">
        <v>11</v>
      </c>
      <c r="C657" s="66" t="s">
        <v>0</v>
      </c>
      <c r="D657" s="66" t="s">
        <v>309</v>
      </c>
      <c r="E657" s="76">
        <f t="array" ref="E657">IFERROR(INDEX(DATA!$F$133:$F$368,MATCH(1,(DATA!$D$133:$D$368=B657)*(DATA!$E$133:$E$368=D657),0)),"n/a")</f>
        <v>253509.77</v>
      </c>
      <c r="F657" s="77">
        <f t="array" ref="F657">IFERROR(INDEX(DATA!$G$133:$G$368,MATCH(1,(DATA!$D$133:$D$368=B657)*(DATA!$E$133:$E$368=D657),0)),"n/a")</f>
        <v>7.1801099308459099E-2</v>
      </c>
      <c r="G657" s="76">
        <f t="array" ref="G657">IFERROR(INDEX(DATA!$P$133:$P$368,MATCH(1,(DATA!$D$133:$D$368=B657)*(DATA!$E$133:$E$368=D657),0)),"n/a")</f>
        <v>864678.86</v>
      </c>
      <c r="H657" s="77">
        <f t="array" ref="H657">IFERROR(INDEX(DATA!$Q$133:$Q$368,MATCH(1,(DATA!$D$133:$D$368=B657)*(DATA!$E$133:$E$368=D657),0)),"n/a")</f>
        <v>9.9068143598524103E-2</v>
      </c>
      <c r="I657" s="76">
        <f t="array" ref="I657">IFERROR(INDEX(DATA!$Z$133:$Z$368,MATCH(1,(DATA!$D$133:$D$368=B657)*(DATA!$E$133:$E$368=D657),0)),"n/a")</f>
        <v>1676330.04</v>
      </c>
      <c r="J657" s="77">
        <f t="array" ref="J657">IFERROR(INDEX(DATA!$AA$133:$AA$368,MATCH(1,(DATA!$D$133:$D$368=B657)*(DATA!$E$133:$E$368=D657),0)),"n/a")</f>
        <v>0.11391765160304999</v>
      </c>
      <c r="K657" s="76">
        <f t="array" ref="K657">IFERROR(INDEX(DATA!$AJ$133:$AJ$368,MATCH(1,(DATA!$D$133:$D$368=B657)*(DATA!$E$133:$E$368=D657),0)),"n/a")</f>
        <v>3151870.62</v>
      </c>
      <c r="L657" s="77">
        <f t="array" ref="L657">IFERROR(INDEX(DATA!$AK$133:$AK$368,MATCH(1,(DATA!$D$133:$D$368=B657)*(DATA!$E$133:$E$368=D657),0)),"n/a")</f>
        <v>0.11056782665340099</v>
      </c>
      <c r="R657" s="66"/>
      <c r="S657" s="66"/>
      <c r="T657" s="66"/>
      <c r="U657" s="66"/>
      <c r="V657" s="66"/>
      <c r="W657" s="66"/>
      <c r="X657" s="66"/>
      <c r="Y657" s="66"/>
    </row>
    <row r="658" spans="1:25" x14ac:dyDescent="0.2">
      <c r="A658" s="75" t="s">
        <v>19</v>
      </c>
      <c r="B658" s="66" t="s">
        <v>11</v>
      </c>
      <c r="C658" s="66" t="s">
        <v>0</v>
      </c>
      <c r="D658" s="66" t="s">
        <v>310</v>
      </c>
      <c r="E658" s="76">
        <f t="array" ref="E658">IFERROR(INDEX(DATA!$F$133:$F$368,MATCH(1,(DATA!$D$133:$D$368=B658)*(DATA!$E$133:$E$368=D658),0)),"n/a")</f>
        <v>157734.35</v>
      </c>
      <c r="F658" s="77">
        <f t="array" ref="F658">IFERROR(INDEX(DATA!$G$133:$G$368,MATCH(1,(DATA!$D$133:$D$368=B658)*(DATA!$E$133:$E$368=D658),0)),"n/a")</f>
        <v>0.138882093827491</v>
      </c>
      <c r="G658" s="76">
        <f t="array" ref="G658">IFERROR(INDEX(DATA!$P$133:$P$368,MATCH(1,(DATA!$D$133:$D$368=B658)*(DATA!$E$133:$E$368=D658),0)),"n/a")</f>
        <v>521031.52</v>
      </c>
      <c r="H658" s="77">
        <f t="array" ref="H658">IFERROR(INDEX(DATA!$Q$133:$Q$368,MATCH(1,(DATA!$D$133:$D$368=B658)*(DATA!$E$133:$E$368=D658),0)),"n/a")</f>
        <v>0.139455989698716</v>
      </c>
      <c r="I658" s="76">
        <f t="array" ref="I658">IFERROR(INDEX(DATA!$Z$133:$Z$368,MATCH(1,(DATA!$D$133:$D$368=B658)*(DATA!$E$133:$E$368=D658),0)),"n/a")</f>
        <v>986123.87</v>
      </c>
      <c r="J658" s="77">
        <f t="array" ref="J658">IFERROR(INDEX(DATA!$AA$133:$AA$368,MATCH(1,(DATA!$D$133:$D$368=B658)*(DATA!$E$133:$E$368=D658),0)),"n/a")</f>
        <v>0.15447751644777499</v>
      </c>
      <c r="K658" s="76">
        <f t="array" ref="K658">IFERROR(INDEX(DATA!$AJ$133:$AJ$368,MATCH(1,(DATA!$D$133:$D$368=B658)*(DATA!$E$133:$E$368=D658),0)),"n/a")</f>
        <v>1868125.47</v>
      </c>
      <c r="L658" s="77">
        <f t="array" ref="L658">IFERROR(INDEX(DATA!$AK$133:$AK$368,MATCH(1,(DATA!$D$133:$D$368=B658)*(DATA!$E$133:$E$368=D658),0)),"n/a")</f>
        <v>0.13082750717326599</v>
      </c>
      <c r="R658" s="66"/>
      <c r="S658" s="66"/>
      <c r="T658" s="66"/>
      <c r="U658" s="66"/>
      <c r="V658" s="66"/>
      <c r="W658" s="66"/>
      <c r="X658" s="66"/>
      <c r="Y658" s="66"/>
    </row>
    <row r="659" spans="1:25" x14ac:dyDescent="0.2">
      <c r="A659" s="75" t="s">
        <v>19</v>
      </c>
      <c r="B659" s="66" t="s">
        <v>11</v>
      </c>
      <c r="C659" s="66" t="s">
        <v>0</v>
      </c>
      <c r="D659" s="66" t="s">
        <v>311</v>
      </c>
      <c r="E659" s="76">
        <f t="array" ref="E659">IFERROR(INDEX(DATA!$F$133:$F$368,MATCH(1,(DATA!$D$133:$D$368=B659)*(DATA!$E$133:$E$368=D659),0)),"n/a")</f>
        <v>240194.29</v>
      </c>
      <c r="F659" s="77">
        <f t="array" ref="F659">IFERROR(INDEX(DATA!$G$133:$G$368,MATCH(1,(DATA!$D$133:$D$368=B659)*(DATA!$E$133:$E$368=D659),0)),"n/a")</f>
        <v>-0.17351586656719201</v>
      </c>
      <c r="G659" s="76">
        <f t="array" ref="G659">IFERROR(INDEX(DATA!$P$133:$P$368,MATCH(1,(DATA!$D$133:$D$368=B659)*(DATA!$E$133:$E$368=D659),0)),"n/a")</f>
        <v>794496</v>
      </c>
      <c r="H659" s="77">
        <f t="array" ref="H659">IFERROR(INDEX(DATA!$Q$133:$Q$368,MATCH(1,(DATA!$D$133:$D$368=B659)*(DATA!$E$133:$E$368=D659),0)),"n/a")</f>
        <v>-0.17938545566445199</v>
      </c>
      <c r="I659" s="76">
        <f t="array" ref="I659">IFERROR(INDEX(DATA!$Z$133:$Z$368,MATCH(1,(DATA!$D$133:$D$368=B659)*(DATA!$E$133:$E$368=D659),0)),"n/a")</f>
        <v>1580660.15</v>
      </c>
      <c r="J659" s="77">
        <f t="array" ref="J659">IFERROR(INDEX(DATA!$AA$133:$AA$368,MATCH(1,(DATA!$D$133:$D$368=B659)*(DATA!$E$133:$E$368=D659),0)),"n/a")</f>
        <v>-0.19871632508041001</v>
      </c>
      <c r="K659" s="76">
        <f t="array" ref="K659">IFERROR(INDEX(DATA!$AJ$133:$AJ$368,MATCH(1,(DATA!$D$133:$D$368=B659)*(DATA!$E$133:$E$368=D659),0)),"n/a")</f>
        <v>3356935.21</v>
      </c>
      <c r="L659" s="77">
        <f t="array" ref="L659">IFERROR(INDEX(DATA!$AK$133:$AK$368,MATCH(1,(DATA!$D$133:$D$368=B659)*(DATA!$E$133:$E$368=D659),0)),"n/a")</f>
        <v>-0.106534070924764</v>
      </c>
      <c r="R659" s="66"/>
      <c r="S659" s="66"/>
      <c r="T659" s="66"/>
      <c r="U659" s="66"/>
      <c r="V659" s="66"/>
      <c r="W659" s="66"/>
      <c r="X659" s="66"/>
      <c r="Y659" s="66"/>
    </row>
    <row r="660" spans="1:25" x14ac:dyDescent="0.2">
      <c r="A660" s="75" t="s">
        <v>19</v>
      </c>
      <c r="B660" s="66" t="s">
        <v>11</v>
      </c>
      <c r="C660" s="66" t="s">
        <v>0</v>
      </c>
      <c r="D660" s="66" t="s">
        <v>312</v>
      </c>
      <c r="E660" s="76">
        <f t="array" ref="E660">IFERROR(INDEX(DATA!$F$133:$F$368,MATCH(1,(DATA!$D$133:$D$368=B660)*(DATA!$E$133:$E$368=D660),0)),"n/a")</f>
        <v>115756.56</v>
      </c>
      <c r="F660" s="77">
        <f t="array" ref="F660">IFERROR(INDEX(DATA!$G$133:$G$368,MATCH(1,(DATA!$D$133:$D$368=B660)*(DATA!$E$133:$E$368=D660),0)),"n/a")</f>
        <v>0.149021248194178</v>
      </c>
      <c r="G660" s="76">
        <f t="array" ref="G660">IFERROR(INDEX(DATA!$P$133:$P$368,MATCH(1,(DATA!$D$133:$D$368=B660)*(DATA!$E$133:$E$368=D660),0)),"n/a")</f>
        <v>377993.23</v>
      </c>
      <c r="H660" s="77">
        <f t="array" ref="H660">IFERROR(INDEX(DATA!$Q$133:$Q$368,MATCH(1,(DATA!$D$133:$D$368=B660)*(DATA!$E$133:$E$368=D660),0)),"n/a")</f>
        <v>0.14171642862409201</v>
      </c>
      <c r="I660" s="76">
        <f t="array" ref="I660">IFERROR(INDEX(DATA!$Z$133:$Z$368,MATCH(1,(DATA!$D$133:$D$368=B660)*(DATA!$E$133:$E$368=D660),0)),"n/a")</f>
        <v>763382.36</v>
      </c>
      <c r="J660" s="77">
        <f t="array" ref="J660">IFERROR(INDEX(DATA!$AA$133:$AA$368,MATCH(1,(DATA!$D$133:$D$368=B660)*(DATA!$E$133:$E$368=D660),0)),"n/a")</f>
        <v>0.21446022510287499</v>
      </c>
      <c r="K660" s="76">
        <f t="array" ref="K660">IFERROR(INDEX(DATA!$AJ$133:$AJ$368,MATCH(1,(DATA!$D$133:$D$368=B660)*(DATA!$E$133:$E$368=D660),0)),"n/a")</f>
        <v>1394057.36</v>
      </c>
      <c r="L660" s="77">
        <f t="array" ref="L660">IFERROR(INDEX(DATA!$AK$133:$AK$368,MATCH(1,(DATA!$D$133:$D$368=B660)*(DATA!$E$133:$E$368=D660),0)),"n/a")</f>
        <v>0.25530406954544999</v>
      </c>
      <c r="R660" s="66"/>
      <c r="S660" s="66"/>
      <c r="T660" s="66"/>
      <c r="U660" s="66"/>
      <c r="V660" s="66"/>
      <c r="W660" s="66"/>
      <c r="X660" s="66"/>
      <c r="Y660" s="66"/>
    </row>
    <row r="661" spans="1:25" x14ac:dyDescent="0.2">
      <c r="A661" s="75" t="s">
        <v>19</v>
      </c>
      <c r="B661" s="66" t="s">
        <v>11</v>
      </c>
      <c r="C661" s="66" t="s">
        <v>0</v>
      </c>
      <c r="D661" s="66" t="s">
        <v>313</v>
      </c>
      <c r="E661" s="76">
        <f t="array" ref="E661">IFERROR(INDEX(DATA!$F$133:$F$368,MATCH(1,(DATA!$D$133:$D$368=B661)*(DATA!$E$133:$E$368=D661),0)),"n/a")</f>
        <v>270837.48</v>
      </c>
      <c r="F661" s="77">
        <f t="array" ref="F661">IFERROR(INDEX(DATA!$G$133:$G$368,MATCH(1,(DATA!$D$133:$D$368=B661)*(DATA!$E$133:$E$368=D661),0)),"n/a")</f>
        <v>8.9398565869304794E-2</v>
      </c>
      <c r="G661" s="76">
        <f t="array" ref="G661">IFERROR(INDEX(DATA!$P$133:$P$368,MATCH(1,(DATA!$D$133:$D$368=B661)*(DATA!$E$133:$E$368=D661),0)),"n/a")</f>
        <v>879513.82</v>
      </c>
      <c r="H661" s="77">
        <f t="array" ref="H661">IFERROR(INDEX(DATA!$Q$133:$Q$368,MATCH(1,(DATA!$D$133:$D$368=B661)*(DATA!$E$133:$E$368=D661),0)),"n/a")</f>
        <v>4.6239104310636103E-2</v>
      </c>
      <c r="I661" s="76">
        <f t="array" ref="I661">IFERROR(INDEX(DATA!$Z$133:$Z$368,MATCH(1,(DATA!$D$133:$D$368=B661)*(DATA!$E$133:$E$368=D661),0)),"n/a")</f>
        <v>1756552.56</v>
      </c>
      <c r="J661" s="77">
        <f t="array" ref="J661">IFERROR(INDEX(DATA!$AA$133:$AA$368,MATCH(1,(DATA!$D$133:$D$368=B661)*(DATA!$E$133:$E$368=D661),0)),"n/a")</f>
        <v>2.94680559847889E-2</v>
      </c>
      <c r="K661" s="76">
        <f t="array" ref="K661">IFERROR(INDEX(DATA!$AJ$133:$AJ$368,MATCH(1,(DATA!$D$133:$D$368=B661)*(DATA!$E$133:$E$368=D661),0)),"n/a")</f>
        <v>3329777.33</v>
      </c>
      <c r="L661" s="77">
        <f t="array" ref="L661">IFERROR(INDEX(DATA!$AK$133:$AK$368,MATCH(1,(DATA!$D$133:$D$368=B661)*(DATA!$E$133:$E$368=D661),0)),"n/a")</f>
        <v>1.67986802377511E-2</v>
      </c>
      <c r="R661" s="66"/>
      <c r="S661" s="66"/>
      <c r="T661" s="66"/>
      <c r="U661" s="66"/>
      <c r="V661" s="66"/>
      <c r="W661" s="66"/>
      <c r="X661" s="66"/>
      <c r="Y661" s="66"/>
    </row>
    <row r="662" spans="1:25" x14ac:dyDescent="0.2">
      <c r="A662" s="75" t="s">
        <v>19</v>
      </c>
      <c r="B662" s="66" t="s">
        <v>11</v>
      </c>
      <c r="C662" s="66" t="s">
        <v>0</v>
      </c>
      <c r="D662" s="66" t="s">
        <v>314</v>
      </c>
      <c r="E662" s="76">
        <f t="array" ref="E662">IFERROR(INDEX(DATA!$F$133:$F$368,MATCH(1,(DATA!$D$133:$D$368=B662)*(DATA!$E$133:$E$368=D662),0)),"n/a")</f>
        <v>542108.25</v>
      </c>
      <c r="F662" s="77">
        <f t="array" ref="F662">IFERROR(INDEX(DATA!$G$133:$G$368,MATCH(1,(DATA!$D$133:$D$368=B662)*(DATA!$E$133:$E$368=D662),0)),"n/a")</f>
        <v>-7.7175077242641194E-2</v>
      </c>
      <c r="G662" s="76">
        <f t="array" ref="G662">IFERROR(INDEX(DATA!$P$133:$P$368,MATCH(1,(DATA!$D$133:$D$368=B662)*(DATA!$E$133:$E$368=D662),0)),"n/a")</f>
        <v>1877280.34</v>
      </c>
      <c r="H662" s="77">
        <f t="array" ref="H662">IFERROR(INDEX(DATA!$Q$133:$Q$368,MATCH(1,(DATA!$D$133:$D$368=B662)*(DATA!$E$133:$E$368=D662),0)),"n/a")</f>
        <v>-1.5906510045024601E-2</v>
      </c>
      <c r="I662" s="76">
        <f t="array" ref="I662">IFERROR(INDEX(DATA!$Z$133:$Z$368,MATCH(1,(DATA!$D$133:$D$368=B662)*(DATA!$E$133:$E$368=D662),0)),"n/a")</f>
        <v>3795807.81</v>
      </c>
      <c r="J662" s="77">
        <f t="array" ref="J662">IFERROR(INDEX(DATA!$AA$133:$AA$368,MATCH(1,(DATA!$D$133:$D$368=B662)*(DATA!$E$133:$E$368=D662),0)),"n/a")</f>
        <v>-3.5586502804009101E-2</v>
      </c>
      <c r="K662" s="76">
        <f t="array" ref="K662">IFERROR(INDEX(DATA!$AJ$133:$AJ$368,MATCH(1,(DATA!$D$133:$D$368=B662)*(DATA!$E$133:$E$368=D662),0)),"n/a")</f>
        <v>7473832.7000000002</v>
      </c>
      <c r="L662" s="77">
        <f t="array" ref="L662">IFERROR(INDEX(DATA!$AK$133:$AK$368,MATCH(1,(DATA!$D$133:$D$368=B662)*(DATA!$E$133:$E$368=D662),0)),"n/a")</f>
        <v>-5.0277786559579797E-2</v>
      </c>
      <c r="R662" s="66"/>
      <c r="S662" s="66"/>
      <c r="T662" s="66"/>
      <c r="U662" s="66"/>
      <c r="V662" s="66"/>
      <c r="W662" s="66"/>
      <c r="X662" s="66"/>
      <c r="Y662" s="66"/>
    </row>
    <row r="663" spans="1:25" x14ac:dyDescent="0.2">
      <c r="A663" s="75" t="s">
        <v>19</v>
      </c>
      <c r="B663" s="66" t="s">
        <v>11</v>
      </c>
      <c r="C663" s="66" t="s">
        <v>0</v>
      </c>
      <c r="D663" s="66" t="s">
        <v>315</v>
      </c>
      <c r="E663" s="76">
        <f t="array" ref="E663">IFERROR(INDEX(DATA!$F$133:$F$368,MATCH(1,(DATA!$D$133:$D$368=B663)*(DATA!$E$133:$E$368=D663),0)),"n/a")</f>
        <v>491794.31</v>
      </c>
      <c r="F663" s="77">
        <f t="array" ref="F663">IFERROR(INDEX(DATA!$G$133:$G$368,MATCH(1,(DATA!$D$133:$D$368=B663)*(DATA!$E$133:$E$368=D663),0)),"n/a")</f>
        <v>0.12734318401525299</v>
      </c>
      <c r="G663" s="76">
        <f t="array" ref="G663">IFERROR(INDEX(DATA!$P$133:$P$368,MATCH(1,(DATA!$D$133:$D$368=B663)*(DATA!$E$133:$E$368=D663),0)),"n/a")</f>
        <v>1603865.14</v>
      </c>
      <c r="H663" s="77">
        <f t="array" ref="H663">IFERROR(INDEX(DATA!$Q$133:$Q$368,MATCH(1,(DATA!$D$133:$D$368=B663)*(DATA!$E$133:$E$368=D663),0)),"n/a")</f>
        <v>0.103333883945987</v>
      </c>
      <c r="I663" s="76">
        <f t="array" ref="I663">IFERROR(INDEX(DATA!$Z$133:$Z$368,MATCH(1,(DATA!$D$133:$D$368=B663)*(DATA!$E$133:$E$368=D663),0)),"n/a")</f>
        <v>3233456.3</v>
      </c>
      <c r="J663" s="77">
        <f t="array" ref="J663">IFERROR(INDEX(DATA!$AA$133:$AA$368,MATCH(1,(DATA!$D$133:$D$368=B663)*(DATA!$E$133:$E$368=D663),0)),"n/a")</f>
        <v>0.13576105953541101</v>
      </c>
      <c r="K663" s="76">
        <f t="array" ref="K663">IFERROR(INDEX(DATA!$AJ$133:$AJ$368,MATCH(1,(DATA!$D$133:$D$368=B663)*(DATA!$E$133:$E$368=D663),0)),"n/a")</f>
        <v>6060973.6100000003</v>
      </c>
      <c r="L663" s="77">
        <f t="array" ref="L663">IFERROR(INDEX(DATA!$AK$133:$AK$368,MATCH(1,(DATA!$D$133:$D$368=B663)*(DATA!$E$133:$E$368=D663),0)),"n/a")</f>
        <v>0.155234714543766</v>
      </c>
      <c r="R663" s="66"/>
      <c r="S663" s="66"/>
      <c r="T663" s="66"/>
      <c r="U663" s="66"/>
      <c r="V663" s="66"/>
      <c r="W663" s="66"/>
      <c r="X663" s="66"/>
      <c r="Y663" s="66"/>
    </row>
    <row r="664" spans="1:25" x14ac:dyDescent="0.2">
      <c r="A664" s="75" t="s">
        <v>19</v>
      </c>
      <c r="B664" s="66" t="s">
        <v>11</v>
      </c>
      <c r="C664" s="66" t="s">
        <v>0</v>
      </c>
      <c r="D664" s="66" t="s">
        <v>316</v>
      </c>
      <c r="E664" s="76">
        <f t="array" ref="E664">IFERROR(INDEX(DATA!$F$133:$F$368,MATCH(1,(DATA!$D$133:$D$368=B664)*(DATA!$E$133:$E$368=D664),0)),"n/a")</f>
        <v>444228.61</v>
      </c>
      <c r="F664" s="77">
        <f t="array" ref="F664">IFERROR(INDEX(DATA!$G$133:$G$368,MATCH(1,(DATA!$D$133:$D$368=B664)*(DATA!$E$133:$E$368=D664),0)),"n/a")</f>
        <v>3.4131329293233301E-2</v>
      </c>
      <c r="G664" s="76">
        <f t="array" ref="G664">IFERROR(INDEX(DATA!$P$133:$P$368,MATCH(1,(DATA!$D$133:$D$368=B664)*(DATA!$E$133:$E$368=D664),0)),"n/a")</f>
        <v>1506135.92</v>
      </c>
      <c r="H664" s="77">
        <f t="array" ref="H664">IFERROR(INDEX(DATA!$Q$133:$Q$368,MATCH(1,(DATA!$D$133:$D$368=B664)*(DATA!$E$133:$E$368=D664),0)),"n/a")</f>
        <v>3.4905269603571501E-2</v>
      </c>
      <c r="I664" s="76">
        <f t="array" ref="I664">IFERROR(INDEX(DATA!$Z$133:$Z$368,MATCH(1,(DATA!$D$133:$D$368=B664)*(DATA!$E$133:$E$368=D664),0)),"n/a")</f>
        <v>2807977.51</v>
      </c>
      <c r="J664" s="77">
        <f t="array" ref="J664">IFERROR(INDEX(DATA!$AA$133:$AA$368,MATCH(1,(DATA!$D$133:$D$368=B664)*(DATA!$E$133:$E$368=D664),0)),"n/a")</f>
        <v>5.3473750403454798E-2</v>
      </c>
      <c r="K664" s="76">
        <f t="array" ref="K664">IFERROR(INDEX(DATA!$AJ$133:$AJ$368,MATCH(1,(DATA!$D$133:$D$368=B664)*(DATA!$E$133:$E$368=D664),0)),"n/a")</f>
        <v>5374034.0499999998</v>
      </c>
      <c r="L664" s="77">
        <f t="array" ref="L664">IFERROR(INDEX(DATA!$AK$133:$AK$368,MATCH(1,(DATA!$D$133:$D$368=B664)*(DATA!$E$133:$E$368=D664),0)),"n/a")</f>
        <v>6.8956232952404398E-2</v>
      </c>
      <c r="R664" s="66"/>
      <c r="S664" s="66"/>
      <c r="T664" s="66"/>
      <c r="U664" s="66"/>
      <c r="V664" s="66"/>
      <c r="W664" s="66"/>
      <c r="X664" s="66"/>
      <c r="Y664" s="66"/>
    </row>
    <row r="665" spans="1:25" x14ac:dyDescent="0.2">
      <c r="A665" s="75" t="s">
        <v>19</v>
      </c>
      <c r="B665" s="66" t="s">
        <v>11</v>
      </c>
      <c r="C665" s="66" t="s">
        <v>0</v>
      </c>
      <c r="D665" s="66" t="s">
        <v>317</v>
      </c>
      <c r="E665" s="76">
        <f t="array" ref="E665">IFERROR(INDEX(DATA!$F$133:$F$368,MATCH(1,(DATA!$D$133:$D$368=B665)*(DATA!$E$133:$E$368=D665),0)),"n/a")</f>
        <v>245582.36</v>
      </c>
      <c r="F665" s="77">
        <f t="array" ref="F665">IFERROR(INDEX(DATA!$G$133:$G$368,MATCH(1,(DATA!$D$133:$D$368=B665)*(DATA!$E$133:$E$368=D665),0)),"n/a")</f>
        <v>6.93214332879898E-2</v>
      </c>
      <c r="G665" s="76">
        <f t="array" ref="G665">IFERROR(INDEX(DATA!$P$133:$P$368,MATCH(1,(DATA!$D$133:$D$368=B665)*(DATA!$E$133:$E$368=D665),0)),"n/a")</f>
        <v>824482.6</v>
      </c>
      <c r="H665" s="77">
        <f t="array" ref="H665">IFERROR(INDEX(DATA!$Q$133:$Q$368,MATCH(1,(DATA!$D$133:$D$368=B665)*(DATA!$E$133:$E$368=D665),0)),"n/a")</f>
        <v>0.107770367644565</v>
      </c>
      <c r="I665" s="76">
        <f t="array" ref="I665">IFERROR(INDEX(DATA!$Z$133:$Z$368,MATCH(1,(DATA!$D$133:$D$368=B665)*(DATA!$E$133:$E$368=D665),0)),"n/a")</f>
        <v>1651794.28</v>
      </c>
      <c r="J665" s="77">
        <f t="array" ref="J665">IFERROR(INDEX(DATA!$AA$133:$AA$368,MATCH(1,(DATA!$D$133:$D$368=B665)*(DATA!$E$133:$E$368=D665),0)),"n/a")</f>
        <v>0.13221453224250099</v>
      </c>
      <c r="K665" s="76">
        <f t="array" ref="K665">IFERROR(INDEX(DATA!$AJ$133:$AJ$368,MATCH(1,(DATA!$D$133:$D$368=B665)*(DATA!$E$133:$E$368=D665),0)),"n/a")</f>
        <v>3085550.59</v>
      </c>
      <c r="L665" s="77">
        <f t="array" ref="L665">IFERROR(INDEX(DATA!$AK$133:$AK$368,MATCH(1,(DATA!$D$133:$D$368=B665)*(DATA!$E$133:$E$368=D665),0)),"n/a")</f>
        <v>0.12972357536128801</v>
      </c>
      <c r="R665" s="66"/>
      <c r="S665" s="66"/>
      <c r="T665" s="66"/>
      <c r="U665" s="66"/>
      <c r="V665" s="66"/>
      <c r="W665" s="66"/>
      <c r="X665" s="66"/>
      <c r="Y665" s="66"/>
    </row>
    <row r="666" spans="1:25" x14ac:dyDescent="0.2">
      <c r="A666" s="75" t="s">
        <v>19</v>
      </c>
      <c r="B666" s="66" t="s">
        <v>11</v>
      </c>
      <c r="C666" s="66" t="s">
        <v>0</v>
      </c>
      <c r="D666" s="66" t="s">
        <v>318</v>
      </c>
      <c r="E666" s="76">
        <f t="array" ref="E666">IFERROR(INDEX(DATA!$F$133:$F$368,MATCH(1,(DATA!$D$133:$D$368=B666)*(DATA!$E$133:$E$368=D666),0)),"n/a")</f>
        <v>510988.89</v>
      </c>
      <c r="F666" s="77">
        <f t="array" ref="F666">IFERROR(INDEX(DATA!$G$133:$G$368,MATCH(1,(DATA!$D$133:$D$368=B666)*(DATA!$E$133:$E$368=D666),0)),"n/a")</f>
        <v>5.1557482067211002E-2</v>
      </c>
      <c r="G666" s="76">
        <f t="array" ref="G666">IFERROR(INDEX(DATA!$P$133:$P$368,MATCH(1,(DATA!$D$133:$D$368=B666)*(DATA!$E$133:$E$368=D666),0)),"n/a")</f>
        <v>1801512.64</v>
      </c>
      <c r="H666" s="77">
        <f t="array" ref="H666">IFERROR(INDEX(DATA!$Q$133:$Q$368,MATCH(1,(DATA!$D$133:$D$368=B666)*(DATA!$E$133:$E$368=D666),0)),"n/a")</f>
        <v>5.38560600551121E-2</v>
      </c>
      <c r="I666" s="76">
        <f t="array" ref="I666">IFERROR(INDEX(DATA!$Z$133:$Z$368,MATCH(1,(DATA!$D$133:$D$368=B666)*(DATA!$E$133:$E$368=D666),0)),"n/a")</f>
        <v>3438580.32</v>
      </c>
      <c r="J666" s="77">
        <f t="array" ref="J666">IFERROR(INDEX(DATA!$AA$133:$AA$368,MATCH(1,(DATA!$D$133:$D$368=B666)*(DATA!$E$133:$E$368=D666),0)),"n/a")</f>
        <v>4.4516331235101902E-2</v>
      </c>
      <c r="K666" s="76">
        <f t="array" ref="K666">IFERROR(INDEX(DATA!$AJ$133:$AJ$368,MATCH(1,(DATA!$D$133:$D$368=B666)*(DATA!$E$133:$E$368=D666),0)),"n/a")</f>
        <v>6482098.4900000002</v>
      </c>
      <c r="L666" s="77">
        <f t="array" ref="L666">IFERROR(INDEX(DATA!$AK$133:$AK$368,MATCH(1,(DATA!$D$133:$D$368=B666)*(DATA!$E$133:$E$368=D666),0)),"n/a")</f>
        <v>5.94125065727482E-2</v>
      </c>
      <c r="R666" s="66"/>
      <c r="S666" s="66"/>
      <c r="T666" s="66"/>
      <c r="U666" s="66"/>
      <c r="V666" s="66"/>
      <c r="W666" s="66"/>
      <c r="X666" s="66"/>
      <c r="Y666" s="66"/>
    </row>
    <row r="667" spans="1:25" x14ac:dyDescent="0.2">
      <c r="A667" s="75" t="s">
        <v>19</v>
      </c>
      <c r="B667" s="66" t="s">
        <v>11</v>
      </c>
      <c r="C667" s="66" t="s">
        <v>0</v>
      </c>
      <c r="D667" s="66" t="s">
        <v>344</v>
      </c>
      <c r="E667" s="76">
        <f t="array" ref="E667">IFERROR(INDEX(DATA!$F$133:$F$368,MATCH(1,(DATA!$D$133:$D$368=B667)*(DATA!$E$133:$E$368=D667),0)),"n/a")</f>
        <v>133449.84</v>
      </c>
      <c r="F667" s="77">
        <f t="array" ref="F667">IFERROR(INDEX(DATA!$G$133:$G$368,MATCH(1,(DATA!$D$133:$D$368=B667)*(DATA!$E$133:$E$368=D667),0)),"n/a")</f>
        <v>9.5477482636517397E-2</v>
      </c>
      <c r="G667" s="76">
        <f t="array" ref="G667">IFERROR(INDEX(DATA!$P$133:$P$368,MATCH(1,(DATA!$D$133:$D$368=B667)*(DATA!$E$133:$E$368=D667),0)),"n/a")</f>
        <v>440101.87</v>
      </c>
      <c r="H667" s="77">
        <f t="array" ref="H667">IFERROR(INDEX(DATA!$Q$133:$Q$368,MATCH(1,(DATA!$D$133:$D$368=B667)*(DATA!$E$133:$E$368=D667),0)),"n/a")</f>
        <v>0.122502162739524</v>
      </c>
      <c r="I667" s="76">
        <f t="array" ref="I667">IFERROR(INDEX(DATA!$Z$133:$Z$368,MATCH(1,(DATA!$D$133:$D$368=B667)*(DATA!$E$133:$E$368=D667),0)),"n/a")</f>
        <v>841914.25</v>
      </c>
      <c r="J667" s="77">
        <f t="array" ref="J667">IFERROR(INDEX(DATA!$AA$133:$AA$368,MATCH(1,(DATA!$D$133:$D$368=B667)*(DATA!$E$133:$E$368=D667),0)),"n/a")</f>
        <v>0.13493018457434999</v>
      </c>
      <c r="K667" s="76">
        <f t="array" ref="K667">IFERROR(INDEX(DATA!$AJ$133:$AJ$368,MATCH(1,(DATA!$D$133:$D$368=B667)*(DATA!$E$133:$E$368=D667),0)),"n/a")</f>
        <v>1665339.37</v>
      </c>
      <c r="L667" s="77">
        <f t="array" ref="L667">IFERROR(INDEX(DATA!$AK$133:$AK$368,MATCH(1,(DATA!$D$133:$D$368=B667)*(DATA!$E$133:$E$368=D667),0)),"n/a")</f>
        <v>0.17884407235390201</v>
      </c>
      <c r="R667" s="66"/>
      <c r="S667" s="66"/>
      <c r="T667" s="66"/>
      <c r="U667" s="66"/>
      <c r="V667" s="66"/>
      <c r="W667" s="66"/>
      <c r="X667" s="66"/>
      <c r="Y667" s="66"/>
    </row>
    <row r="668" spans="1:25" x14ac:dyDescent="0.2">
      <c r="A668" s="75" t="s">
        <v>19</v>
      </c>
      <c r="B668" s="66" t="s">
        <v>11</v>
      </c>
      <c r="C668" s="66" t="s">
        <v>0</v>
      </c>
      <c r="D668" s="66" t="s">
        <v>345</v>
      </c>
      <c r="E668" s="76">
        <f t="array" ref="E668">IFERROR(INDEX(DATA!$F$133:$F$368,MATCH(1,(DATA!$D$133:$D$368=B668)*(DATA!$E$133:$E$368=D668),0)),"n/a")</f>
        <v>314423.03000000003</v>
      </c>
      <c r="F668" s="77">
        <f t="array" ref="F668">IFERROR(INDEX(DATA!$G$133:$G$368,MATCH(1,(DATA!$D$133:$D$368=B668)*(DATA!$E$133:$E$368=D668),0)),"n/a")</f>
        <v>0.124517894690461</v>
      </c>
      <c r="G668" s="76">
        <f t="array" ref="G668">IFERROR(INDEX(DATA!$P$133:$P$368,MATCH(1,(DATA!$D$133:$D$368=B668)*(DATA!$E$133:$E$368=D668),0)),"n/a")</f>
        <v>1028109.69</v>
      </c>
      <c r="H668" s="77">
        <f t="array" ref="H668">IFERROR(INDEX(DATA!$Q$133:$Q$368,MATCH(1,(DATA!$D$133:$D$368=B668)*(DATA!$E$133:$E$368=D668),0)),"n/a")</f>
        <v>0.13687391745875499</v>
      </c>
      <c r="I668" s="76">
        <f t="array" ref="I668">IFERROR(INDEX(DATA!$Z$133:$Z$368,MATCH(1,(DATA!$D$133:$D$368=B668)*(DATA!$E$133:$E$368=D668),0)),"n/a")</f>
        <v>2027999.25</v>
      </c>
      <c r="J668" s="77">
        <f t="array" ref="J668">IFERROR(INDEX(DATA!$AA$133:$AA$368,MATCH(1,(DATA!$D$133:$D$368=B668)*(DATA!$E$133:$E$368=D668),0)),"n/a")</f>
        <v>0.15409999552871401</v>
      </c>
      <c r="K668" s="76">
        <f t="array" ref="K668">IFERROR(INDEX(DATA!$AJ$133:$AJ$368,MATCH(1,(DATA!$D$133:$D$368=B668)*(DATA!$E$133:$E$368=D668),0)),"n/a")</f>
        <v>3734924.28</v>
      </c>
      <c r="L668" s="77">
        <f t="array" ref="L668">IFERROR(INDEX(DATA!$AK$133:$AK$368,MATCH(1,(DATA!$D$133:$D$368=B668)*(DATA!$E$133:$E$368=D668),0)),"n/a")</f>
        <v>0.12790893044243301</v>
      </c>
      <c r="R668" s="66"/>
      <c r="S668" s="66"/>
      <c r="T668" s="66"/>
      <c r="U668" s="66"/>
      <c r="V668" s="66"/>
      <c r="W668" s="66"/>
      <c r="X668" s="66"/>
      <c r="Y668" s="66"/>
    </row>
    <row r="669" spans="1:25" x14ac:dyDescent="0.2">
      <c r="A669" s="75"/>
      <c r="E669" s="80"/>
      <c r="F669" s="77"/>
      <c r="G669" s="81"/>
      <c r="H669" s="77"/>
      <c r="I669" s="81"/>
      <c r="J669" s="82"/>
      <c r="K669" s="81"/>
      <c r="L669" s="77"/>
      <c r="R669" s="66"/>
      <c r="S669" s="66"/>
      <c r="T669" s="66"/>
      <c r="U669" s="66"/>
      <c r="V669" s="66"/>
      <c r="W669" s="66"/>
      <c r="X669" s="66"/>
      <c r="Y669" s="66"/>
    </row>
    <row r="670" spans="1:25" x14ac:dyDescent="0.2">
      <c r="A670" s="75" t="s">
        <v>19</v>
      </c>
      <c r="B670" s="66" t="s">
        <v>11</v>
      </c>
      <c r="C670" s="66" t="s">
        <v>9</v>
      </c>
      <c r="D670" s="66" t="s">
        <v>271</v>
      </c>
      <c r="E670" s="86">
        <f t="array" ref="E670">IFERROR(INDEX(DATA!$H$133:$H$368,MATCH(1,(DATA!$D$133:$D$368=B670)*(DATA!$E$133:$E$368=D670),0)),"n/a")</f>
        <v>34005.08</v>
      </c>
      <c r="F670" s="77">
        <f t="array" ref="F670">IFERROR(INDEX(DATA!$I$133:$I$368,MATCH(1,(DATA!$D$133:$D$368=B670)*(DATA!$E$133:$E$368=D670),0)),"n/a")</f>
        <v>0.16375804840920899</v>
      </c>
      <c r="G670" s="86">
        <f t="array" ref="G670">IFERROR(INDEX(DATA!$R$133:$R$368,MATCH(1,(DATA!$D$133:$D$368=B670)*(DATA!$E$133:$E$368=D670),0)),"n/a")</f>
        <v>106648.49</v>
      </c>
      <c r="H670" s="77">
        <f t="array" ref="H670">IFERROR(INDEX(DATA!$S$133:$S$368,MATCH(1,(DATA!$D$133:$D$368=B670)*(DATA!$E$133:$E$368=D670),0)),"n/a")</f>
        <v>9.6718805338037006E-2</v>
      </c>
      <c r="I670" s="86">
        <f t="array" ref="I670">IFERROR(INDEX(DATA!$AB$133:$AB$368,MATCH(1,(DATA!$D$133:$D$368=B670)*(DATA!$E$133:$E$368=D670),0)),"n/a")</f>
        <v>212156</v>
      </c>
      <c r="J670" s="77">
        <f t="array" ref="J670">IFERROR(INDEX(DATA!$AC$133:$AC$368,MATCH(1,(DATA!$D$133:$D$368=B670)*(DATA!$E$133:$E$368=D670),0)),"n/a")</f>
        <v>0.11903659765951501</v>
      </c>
      <c r="K670" s="86">
        <f t="array" ref="K670">IFERROR(INDEX(DATA!$AL$133:$AL$368,MATCH(1,(DATA!$D$133:$D$368=B670)*(DATA!$E$133:$E$368=D670),0)),"n/a")</f>
        <v>414703.35</v>
      </c>
      <c r="L670" s="77">
        <f t="array" ref="L670">IFERROR(INDEX(DATA!$AM$133:$AM$368,MATCH(1,(DATA!$D$133:$D$368=B670)*(DATA!$E$133:$E$368=D670),0)),"n/a")</f>
        <v>9.8096246948120594E-2</v>
      </c>
      <c r="R670" s="66"/>
      <c r="S670" s="66"/>
      <c r="T670" s="66"/>
      <c r="U670" s="66"/>
      <c r="V670" s="66"/>
      <c r="W670" s="66"/>
      <c r="X670" s="66"/>
      <c r="Y670" s="66"/>
    </row>
    <row r="671" spans="1:25" x14ac:dyDescent="0.2">
      <c r="A671" s="75" t="s">
        <v>19</v>
      </c>
      <c r="B671" s="66" t="s">
        <v>11</v>
      </c>
      <c r="C671" s="66" t="s">
        <v>9</v>
      </c>
      <c r="D671" s="66" t="s">
        <v>272</v>
      </c>
      <c r="E671" s="86">
        <f t="array" ref="E671">IFERROR(INDEX(DATA!$H$133:$H$368,MATCH(1,(DATA!$D$133:$D$368=B671)*(DATA!$E$133:$E$368=D671),0)),"n/a")</f>
        <v>104288.56</v>
      </c>
      <c r="F671" s="77">
        <f t="array" ref="F671">IFERROR(INDEX(DATA!$I$133:$I$368,MATCH(1,(DATA!$D$133:$D$368=B671)*(DATA!$E$133:$E$368=D671),0)),"n/a")</f>
        <v>0.16710750418296699</v>
      </c>
      <c r="G671" s="86">
        <f t="array" ref="G671">IFERROR(INDEX(DATA!$R$133:$R$368,MATCH(1,(DATA!$D$133:$D$368=B671)*(DATA!$E$133:$E$368=D671),0)),"n/a")</f>
        <v>361019.08</v>
      </c>
      <c r="H671" s="77">
        <f t="array" ref="H671">IFERROR(INDEX(DATA!$S$133:$S$368,MATCH(1,(DATA!$D$133:$D$368=B671)*(DATA!$E$133:$E$368=D671),0)),"n/a")</f>
        <v>0.16459687448396301</v>
      </c>
      <c r="I671" s="86">
        <f t="array" ref="I671">IFERROR(INDEX(DATA!$AB$133:$AB$368,MATCH(1,(DATA!$D$133:$D$368=B671)*(DATA!$E$133:$E$368=D671),0)),"n/a")</f>
        <v>678007.51</v>
      </c>
      <c r="J671" s="77">
        <f t="array" ref="J671">IFERROR(INDEX(DATA!$AC$133:$AC$368,MATCH(1,(DATA!$D$133:$D$368=B671)*(DATA!$E$133:$E$368=D671),0)),"n/a")</f>
        <v>0.124557270604344</v>
      </c>
      <c r="K671" s="86">
        <f t="array" ref="K671">IFERROR(INDEX(DATA!$AL$133:$AL$368,MATCH(1,(DATA!$D$133:$D$368=B671)*(DATA!$E$133:$E$368=D671),0)),"n/a")</f>
        <v>1271833.03</v>
      </c>
      <c r="L671" s="77">
        <f t="array" ref="L671">IFERROR(INDEX(DATA!$AM$133:$AM$368,MATCH(1,(DATA!$D$133:$D$368=B671)*(DATA!$E$133:$E$368=D671),0)),"n/a")</f>
        <v>0.123456967336094</v>
      </c>
      <c r="R671" s="66"/>
      <c r="S671" s="66"/>
      <c r="T671" s="66"/>
      <c r="U671" s="66"/>
      <c r="V671" s="66"/>
      <c r="W671" s="66"/>
      <c r="X671" s="66"/>
      <c r="Y671" s="66"/>
    </row>
    <row r="672" spans="1:25" x14ac:dyDescent="0.2">
      <c r="A672" s="75" t="s">
        <v>19</v>
      </c>
      <c r="B672" s="66" t="s">
        <v>11</v>
      </c>
      <c r="C672" s="66" t="s">
        <v>9</v>
      </c>
      <c r="D672" s="66" t="s">
        <v>273</v>
      </c>
      <c r="E672" s="86">
        <f t="array" ref="E672">IFERROR(INDEX(DATA!$H$133:$H$368,MATCH(1,(DATA!$D$133:$D$368=B672)*(DATA!$E$133:$E$368=D672),0)),"n/a")</f>
        <v>174461.98</v>
      </c>
      <c r="F672" s="77">
        <f t="array" ref="F672">IFERROR(INDEX(DATA!$I$133:$I$368,MATCH(1,(DATA!$D$133:$D$368=B672)*(DATA!$E$133:$E$368=D672),0)),"n/a")</f>
        <v>0.16177851982066499</v>
      </c>
      <c r="G672" s="86">
        <f t="array" ref="G672">IFERROR(INDEX(DATA!$R$133:$R$368,MATCH(1,(DATA!$D$133:$D$368=B672)*(DATA!$E$133:$E$368=D672),0)),"n/a")</f>
        <v>603207.89</v>
      </c>
      <c r="H672" s="77">
        <f t="array" ref="H672">IFERROR(INDEX(DATA!$S$133:$S$368,MATCH(1,(DATA!$D$133:$D$368=B672)*(DATA!$E$133:$E$368=D672),0)),"n/a")</f>
        <v>0.176441807409907</v>
      </c>
      <c r="I672" s="86">
        <f t="array" ref="I672">IFERROR(INDEX(DATA!$AB$133:$AB$368,MATCH(1,(DATA!$D$133:$D$368=B672)*(DATA!$E$133:$E$368=D672),0)),"n/a")</f>
        <v>1172968.58</v>
      </c>
      <c r="J672" s="77">
        <f t="array" ref="J672">IFERROR(INDEX(DATA!$AC$133:$AC$368,MATCH(1,(DATA!$D$133:$D$368=B672)*(DATA!$E$133:$E$368=D672),0)),"n/a")</f>
        <v>9.9025485893775203E-2</v>
      </c>
      <c r="K672" s="86">
        <f t="array" ref="K672">IFERROR(INDEX(DATA!$AL$133:$AL$368,MATCH(1,(DATA!$D$133:$D$368=B672)*(DATA!$E$133:$E$368=D672),0)),"n/a")</f>
        <v>2164054.0499999998</v>
      </c>
      <c r="L672" s="77">
        <f t="array" ref="L672">IFERROR(INDEX(DATA!$AM$133:$AM$368,MATCH(1,(DATA!$D$133:$D$368=B672)*(DATA!$E$133:$E$368=D672),0)),"n/a")</f>
        <v>4.6798786175215899E-2</v>
      </c>
      <c r="R672" s="66"/>
      <c r="S672" s="66"/>
      <c r="T672" s="66"/>
      <c r="U672" s="66"/>
      <c r="V672" s="66"/>
      <c r="W672" s="66"/>
      <c r="X672" s="66"/>
      <c r="Y672" s="66"/>
    </row>
    <row r="673" spans="1:25" x14ac:dyDescent="0.2">
      <c r="A673" s="75" t="s">
        <v>19</v>
      </c>
      <c r="B673" s="66" t="s">
        <v>11</v>
      </c>
      <c r="C673" s="66" t="s">
        <v>9</v>
      </c>
      <c r="D673" s="66" t="s">
        <v>274</v>
      </c>
      <c r="E673" s="86">
        <f t="array" ref="E673">IFERROR(INDEX(DATA!$H$133:$H$368,MATCH(1,(DATA!$D$133:$D$368=B673)*(DATA!$E$133:$E$368=D673),0)),"n/a")</f>
        <v>75398.36</v>
      </c>
      <c r="F673" s="77">
        <f t="array" ref="F673">IFERROR(INDEX(DATA!$I$133:$I$368,MATCH(1,(DATA!$D$133:$D$368=B673)*(DATA!$E$133:$E$368=D673),0)),"n/a")</f>
        <v>0.12733461648931699</v>
      </c>
      <c r="G673" s="86">
        <f t="array" ref="G673">IFERROR(INDEX(DATA!$R$133:$R$368,MATCH(1,(DATA!$D$133:$D$368=B673)*(DATA!$E$133:$E$368=D673),0)),"n/a")</f>
        <v>256203.95</v>
      </c>
      <c r="H673" s="77">
        <f t="array" ref="H673">IFERROR(INDEX(DATA!$S$133:$S$368,MATCH(1,(DATA!$D$133:$D$368=B673)*(DATA!$E$133:$E$368=D673),0)),"n/a")</f>
        <v>0.13321552555642499</v>
      </c>
      <c r="I673" s="86">
        <f t="array" ref="I673">IFERROR(INDEX(DATA!$AB$133:$AB$368,MATCH(1,(DATA!$D$133:$D$368=B673)*(DATA!$E$133:$E$368=D673),0)),"n/a")</f>
        <v>464939.76</v>
      </c>
      <c r="J673" s="77">
        <f t="array" ref="J673">IFERROR(INDEX(DATA!$AC$133:$AC$368,MATCH(1,(DATA!$D$133:$D$368=B673)*(DATA!$E$133:$E$368=D673),0)),"n/a")</f>
        <v>9.7750695999186094E-2</v>
      </c>
      <c r="K673" s="86">
        <f t="array" ref="K673">IFERROR(INDEX(DATA!$AL$133:$AL$368,MATCH(1,(DATA!$D$133:$D$368=B673)*(DATA!$E$133:$E$368=D673),0)),"n/a")</f>
        <v>880128.28</v>
      </c>
      <c r="L673" s="77">
        <f t="array" ref="L673">IFERROR(INDEX(DATA!$AM$133:$AM$368,MATCH(1,(DATA!$D$133:$D$368=B673)*(DATA!$E$133:$E$368=D673),0)),"n/a")</f>
        <v>0.119676963284299</v>
      </c>
      <c r="R673" s="66"/>
      <c r="S673" s="66"/>
      <c r="T673" s="66"/>
      <c r="U673" s="66"/>
      <c r="V673" s="66"/>
      <c r="W673" s="66"/>
      <c r="X673" s="66"/>
      <c r="Y673" s="66"/>
    </row>
    <row r="674" spans="1:25" x14ac:dyDescent="0.2">
      <c r="A674" s="75" t="s">
        <v>19</v>
      </c>
      <c r="B674" s="66" t="s">
        <v>11</v>
      </c>
      <c r="C674" s="66" t="s">
        <v>9</v>
      </c>
      <c r="D674" s="66" t="s">
        <v>275</v>
      </c>
      <c r="E674" s="86">
        <f t="array" ref="E674">IFERROR(INDEX(DATA!$H$133:$H$368,MATCH(1,(DATA!$D$133:$D$368=B674)*(DATA!$E$133:$E$368=D674),0)),"n/a")</f>
        <v>178755.93</v>
      </c>
      <c r="F674" s="77">
        <f t="array" ref="F674">IFERROR(INDEX(DATA!$I$133:$I$368,MATCH(1,(DATA!$D$133:$D$368=B674)*(DATA!$E$133:$E$368=D674),0)),"n/a")</f>
        <v>0.31617192883585898</v>
      </c>
      <c r="G674" s="86">
        <f t="array" ref="G674">IFERROR(INDEX(DATA!$R$133:$R$368,MATCH(1,(DATA!$D$133:$D$368=B674)*(DATA!$E$133:$E$368=D674),0)),"n/a")</f>
        <v>593026.24</v>
      </c>
      <c r="H674" s="77">
        <f t="array" ref="H674">IFERROR(INDEX(DATA!$S$133:$S$368,MATCH(1,(DATA!$D$133:$D$368=B674)*(DATA!$E$133:$E$368=D674),0)),"n/a")</f>
        <v>0.191422387499595</v>
      </c>
      <c r="I674" s="86">
        <f t="array" ref="I674">IFERROR(INDEX(DATA!$AB$133:$AB$368,MATCH(1,(DATA!$D$133:$D$368=B674)*(DATA!$E$133:$E$368=D674),0)),"n/a")</f>
        <v>1170056.9099999999</v>
      </c>
      <c r="J674" s="77">
        <f t="array" ref="J674">IFERROR(INDEX(DATA!$AC$133:$AC$368,MATCH(1,(DATA!$D$133:$D$368=B674)*(DATA!$E$133:$E$368=D674),0)),"n/a")</f>
        <v>0.106660460085233</v>
      </c>
      <c r="K674" s="86">
        <f t="array" ref="K674">IFERROR(INDEX(DATA!$AL$133:$AL$368,MATCH(1,(DATA!$D$133:$D$368=B674)*(DATA!$E$133:$E$368=D674),0)),"n/a")</f>
        <v>2148835.0699999998</v>
      </c>
      <c r="L674" s="77">
        <f t="array" ref="L674">IFERROR(INDEX(DATA!$AM$133:$AM$368,MATCH(1,(DATA!$D$133:$D$368=B674)*(DATA!$E$133:$E$368=D674),0)),"n/a")</f>
        <v>6.6350523973357597E-2</v>
      </c>
      <c r="R674" s="66"/>
      <c r="S674" s="66"/>
      <c r="T674" s="66"/>
      <c r="U674" s="66"/>
      <c r="V674" s="66"/>
      <c r="W674" s="66"/>
      <c r="X674" s="66"/>
      <c r="Y674" s="66"/>
    </row>
    <row r="675" spans="1:25" x14ac:dyDescent="0.2">
      <c r="A675" s="75" t="s">
        <v>19</v>
      </c>
      <c r="B675" s="66" t="s">
        <v>11</v>
      </c>
      <c r="C675" s="66" t="s">
        <v>9</v>
      </c>
      <c r="D675" s="66" t="s">
        <v>276</v>
      </c>
      <c r="E675" s="86">
        <f t="array" ref="E675">IFERROR(INDEX(DATA!$H$133:$H$368,MATCH(1,(DATA!$D$133:$D$368=B675)*(DATA!$E$133:$E$368=D675),0)),"n/a")</f>
        <v>71105.789999999994</v>
      </c>
      <c r="F675" s="77">
        <f t="array" ref="F675">IFERROR(INDEX(DATA!$I$133:$I$368,MATCH(1,(DATA!$D$133:$D$368=B675)*(DATA!$E$133:$E$368=D675),0)),"n/a")</f>
        <v>-3.0243307280233899E-2</v>
      </c>
      <c r="G675" s="86">
        <f t="array" ref="G675">IFERROR(INDEX(DATA!$R$133:$R$368,MATCH(1,(DATA!$D$133:$D$368=B675)*(DATA!$E$133:$E$368=D675),0)),"n/a")</f>
        <v>231713.96</v>
      </c>
      <c r="H675" s="77">
        <f t="array" ref="H675">IFERROR(INDEX(DATA!$S$133:$S$368,MATCH(1,(DATA!$D$133:$D$368=B675)*(DATA!$E$133:$E$368=D675),0)),"n/a")</f>
        <v>-6.0412943299114202E-2</v>
      </c>
      <c r="I675" s="86">
        <f t="array" ref="I675">IFERROR(INDEX(DATA!$AB$133:$AB$368,MATCH(1,(DATA!$D$133:$D$368=B675)*(DATA!$E$133:$E$368=D675),0)),"n/a")</f>
        <v>476378.38</v>
      </c>
      <c r="J675" s="77">
        <f t="array" ref="J675">IFERROR(INDEX(DATA!$AC$133:$AC$368,MATCH(1,(DATA!$D$133:$D$368=B675)*(DATA!$E$133:$E$368=D675),0)),"n/a")</f>
        <v>-2.90532121738937E-2</v>
      </c>
      <c r="K675" s="86">
        <f t="array" ref="K675">IFERROR(INDEX(DATA!$AL$133:$AL$368,MATCH(1,(DATA!$D$133:$D$368=B675)*(DATA!$E$133:$E$368=D675),0)),"n/a")</f>
        <v>943470.7</v>
      </c>
      <c r="L675" s="77">
        <f t="array" ref="L675">IFERROR(INDEX(DATA!$AM$133:$AM$368,MATCH(1,(DATA!$D$133:$D$368=B675)*(DATA!$E$133:$E$368=D675),0)),"n/a")</f>
        <v>-6.2371391944497402E-2</v>
      </c>
      <c r="R675" s="66"/>
      <c r="S675" s="66"/>
      <c r="T675" s="66"/>
      <c r="U675" s="66"/>
      <c r="V675" s="66"/>
      <c r="W675" s="66"/>
      <c r="X675" s="66"/>
      <c r="Y675" s="66"/>
    </row>
    <row r="676" spans="1:25" x14ac:dyDescent="0.2">
      <c r="A676" s="75" t="s">
        <v>19</v>
      </c>
      <c r="B676" s="66" t="s">
        <v>11</v>
      </c>
      <c r="C676" s="66" t="s">
        <v>9</v>
      </c>
      <c r="D676" s="66" t="s">
        <v>277</v>
      </c>
      <c r="E676" s="86">
        <f t="array" ref="E676">IFERROR(INDEX(DATA!$H$133:$H$368,MATCH(1,(DATA!$D$133:$D$368=B676)*(DATA!$E$133:$E$368=D676),0)),"n/a")</f>
        <v>39572</v>
      </c>
      <c r="F676" s="77">
        <f t="array" ref="F676">IFERROR(INDEX(DATA!$I$133:$I$368,MATCH(1,(DATA!$D$133:$D$368=B676)*(DATA!$E$133:$E$368=D676),0)),"n/a")</f>
        <v>0.12000230951653799</v>
      </c>
      <c r="G676" s="86">
        <f t="array" ref="G676">IFERROR(INDEX(DATA!$R$133:$R$368,MATCH(1,(DATA!$D$133:$D$368=B676)*(DATA!$E$133:$E$368=D676),0)),"n/a")</f>
        <v>139022.39999999999</v>
      </c>
      <c r="H676" s="77">
        <f t="array" ref="H676">IFERROR(INDEX(DATA!$S$133:$S$368,MATCH(1,(DATA!$D$133:$D$368=B676)*(DATA!$E$133:$E$368=D676),0)),"n/a")</f>
        <v>0.12866502308641101</v>
      </c>
      <c r="I676" s="86">
        <f t="array" ref="I676">IFERROR(INDEX(DATA!$AB$133:$AB$368,MATCH(1,(DATA!$D$133:$D$368=B676)*(DATA!$E$133:$E$368=D676),0)),"n/a")</f>
        <v>270575.15000000002</v>
      </c>
      <c r="J676" s="77">
        <f t="array" ref="J676">IFERROR(INDEX(DATA!$AC$133:$AC$368,MATCH(1,(DATA!$D$133:$D$368=B676)*(DATA!$E$133:$E$368=D676),0)),"n/a")</f>
        <v>0.182877659194501</v>
      </c>
      <c r="K676" s="86">
        <f t="array" ref="K676">IFERROR(INDEX(DATA!$AL$133:$AL$368,MATCH(1,(DATA!$D$133:$D$368=B676)*(DATA!$E$133:$E$368=D676),0)),"n/a")</f>
        <v>491988.4</v>
      </c>
      <c r="L676" s="77">
        <f t="array" ref="L676">IFERROR(INDEX(DATA!$AM$133:$AM$368,MATCH(1,(DATA!$D$133:$D$368=B676)*(DATA!$E$133:$E$368=D676),0)),"n/a")</f>
        <v>0.13565593836603701</v>
      </c>
      <c r="R676" s="66"/>
      <c r="S676" s="66"/>
      <c r="T676" s="66"/>
      <c r="U676" s="66"/>
      <c r="V676" s="66"/>
      <c r="W676" s="66"/>
      <c r="X676" s="66"/>
      <c r="Y676" s="66"/>
    </row>
    <row r="677" spans="1:25" x14ac:dyDescent="0.2">
      <c r="A677" s="75" t="s">
        <v>19</v>
      </c>
      <c r="B677" s="66" t="s">
        <v>11</v>
      </c>
      <c r="C677" s="66" t="s">
        <v>9</v>
      </c>
      <c r="D677" s="66" t="s">
        <v>278</v>
      </c>
      <c r="E677" s="86">
        <f t="array" ref="E677">IFERROR(INDEX(DATA!$H$133:$H$368,MATCH(1,(DATA!$D$133:$D$368=B677)*(DATA!$E$133:$E$368=D677),0)),"n/a")</f>
        <v>127433.25</v>
      </c>
      <c r="F677" s="77">
        <f t="array" ref="F677">IFERROR(INDEX(DATA!$I$133:$I$368,MATCH(1,(DATA!$D$133:$D$368=B677)*(DATA!$E$133:$E$368=D677),0)),"n/a")</f>
        <v>0.203900924966849</v>
      </c>
      <c r="G677" s="86">
        <f t="array" ref="G677">IFERROR(INDEX(DATA!$R$133:$R$368,MATCH(1,(DATA!$D$133:$D$368=B677)*(DATA!$E$133:$E$368=D677),0)),"n/a")</f>
        <v>423864.86</v>
      </c>
      <c r="H677" s="77">
        <f t="array" ref="H677">IFERROR(INDEX(DATA!$S$133:$S$368,MATCH(1,(DATA!$D$133:$D$368=B677)*(DATA!$E$133:$E$368=D677),0)),"n/a")</f>
        <v>0.18450150121953099</v>
      </c>
      <c r="I677" s="86">
        <f t="array" ref="I677">IFERROR(INDEX(DATA!$AB$133:$AB$368,MATCH(1,(DATA!$D$133:$D$368=B677)*(DATA!$E$133:$E$368=D677),0)),"n/a")</f>
        <v>815654.04</v>
      </c>
      <c r="J677" s="77">
        <f t="array" ref="J677">IFERROR(INDEX(DATA!$AC$133:$AC$368,MATCH(1,(DATA!$D$133:$D$368=B677)*(DATA!$E$133:$E$368=D677),0)),"n/a")</f>
        <v>0.161245164711699</v>
      </c>
      <c r="K677" s="86">
        <f t="array" ref="K677">IFERROR(INDEX(DATA!$AL$133:$AL$368,MATCH(1,(DATA!$D$133:$D$368=B677)*(DATA!$E$133:$E$368=D677),0)),"n/a")</f>
        <v>1486434.73</v>
      </c>
      <c r="L677" s="77">
        <f t="array" ref="L677">IFERROR(INDEX(DATA!$AM$133:$AM$368,MATCH(1,(DATA!$D$133:$D$368=B677)*(DATA!$E$133:$E$368=D677),0)),"n/a")</f>
        <v>0.141860797991638</v>
      </c>
      <c r="R677" s="66"/>
      <c r="S677" s="66"/>
      <c r="T677" s="66"/>
      <c r="U677" s="66"/>
      <c r="V677" s="66"/>
      <c r="W677" s="66"/>
      <c r="X677" s="66"/>
      <c r="Y677" s="66"/>
    </row>
    <row r="678" spans="1:25" x14ac:dyDescent="0.2">
      <c r="A678" s="75" t="s">
        <v>19</v>
      </c>
      <c r="B678" s="66" t="s">
        <v>11</v>
      </c>
      <c r="C678" s="66" t="s">
        <v>9</v>
      </c>
      <c r="D678" s="66" t="s">
        <v>279</v>
      </c>
      <c r="E678" s="86">
        <f t="array" ref="E678">IFERROR(INDEX(DATA!$H$133:$H$368,MATCH(1,(DATA!$D$133:$D$368=B678)*(DATA!$E$133:$E$368=D678),0)),"n/a")</f>
        <v>59694.89</v>
      </c>
      <c r="F678" s="77">
        <f t="array" ref="F678">IFERROR(INDEX(DATA!$I$133:$I$368,MATCH(1,(DATA!$D$133:$D$368=B678)*(DATA!$E$133:$E$368=D678),0)),"n/a")</f>
        <v>3.19119733125066E-2</v>
      </c>
      <c r="G678" s="86">
        <f t="array" ref="G678">IFERROR(INDEX(DATA!$R$133:$R$368,MATCH(1,(DATA!$D$133:$D$368=B678)*(DATA!$E$133:$E$368=D678),0)),"n/a")</f>
        <v>205712.65</v>
      </c>
      <c r="H678" s="77">
        <f t="array" ref="H678">IFERROR(INDEX(DATA!$S$133:$S$368,MATCH(1,(DATA!$D$133:$D$368=B678)*(DATA!$E$133:$E$368=D678),0)),"n/a")</f>
        <v>4.23473556660637E-2</v>
      </c>
      <c r="I678" s="86">
        <f t="array" ref="I678">IFERROR(INDEX(DATA!$AB$133:$AB$368,MATCH(1,(DATA!$D$133:$D$368=B678)*(DATA!$E$133:$E$368=D678),0)),"n/a")</f>
        <v>401555.82</v>
      </c>
      <c r="J678" s="77">
        <f t="array" ref="J678">IFERROR(INDEX(DATA!$AC$133:$AC$368,MATCH(1,(DATA!$D$133:$D$368=B678)*(DATA!$E$133:$E$368=D678),0)),"n/a")</f>
        <v>8.90744189524353E-2</v>
      </c>
      <c r="K678" s="86">
        <f t="array" ref="K678">IFERROR(INDEX(DATA!$AL$133:$AL$368,MATCH(1,(DATA!$D$133:$D$368=B678)*(DATA!$E$133:$E$368=D678),0)),"n/a")</f>
        <v>782203.5</v>
      </c>
      <c r="L678" s="77">
        <f t="array" ref="L678">IFERROR(INDEX(DATA!$AM$133:$AM$368,MATCH(1,(DATA!$D$133:$D$368=B678)*(DATA!$E$133:$E$368=D678),0)),"n/a")</f>
        <v>0.157332716013069</v>
      </c>
      <c r="R678" s="66"/>
      <c r="S678" s="66"/>
      <c r="T678" s="66"/>
      <c r="U678" s="66"/>
      <c r="V678" s="66"/>
      <c r="W678" s="66"/>
      <c r="X678" s="66"/>
      <c r="Y678" s="66"/>
    </row>
    <row r="679" spans="1:25" x14ac:dyDescent="0.2">
      <c r="A679" s="75" t="s">
        <v>19</v>
      </c>
      <c r="B679" s="66" t="s">
        <v>11</v>
      </c>
      <c r="C679" s="66" t="s">
        <v>9</v>
      </c>
      <c r="D679" s="66" t="s">
        <v>280</v>
      </c>
      <c r="E679" s="86">
        <f t="array" ref="E679">IFERROR(INDEX(DATA!$H$133:$H$368,MATCH(1,(DATA!$D$133:$D$368=B679)*(DATA!$E$133:$E$368=D679),0)),"n/a")</f>
        <v>27268.799999999999</v>
      </c>
      <c r="F679" s="77">
        <f t="array" ref="F679">IFERROR(INDEX(DATA!$I$133:$I$368,MATCH(1,(DATA!$D$133:$D$368=B679)*(DATA!$E$133:$E$368=D679),0)),"n/a")</f>
        <v>-0.181968803050998</v>
      </c>
      <c r="G679" s="86">
        <f t="array" ref="G679">IFERROR(INDEX(DATA!$R$133:$R$368,MATCH(1,(DATA!$D$133:$D$368=B679)*(DATA!$E$133:$E$368=D679),0)),"n/a")</f>
        <v>101852.56</v>
      </c>
      <c r="H679" s="77">
        <f t="array" ref="H679">IFERROR(INDEX(DATA!$S$133:$S$368,MATCH(1,(DATA!$D$133:$D$368=B679)*(DATA!$E$133:$E$368=D679),0)),"n/a")</f>
        <v>3.1037967461725199E-2</v>
      </c>
      <c r="I679" s="86">
        <f t="array" ref="I679">IFERROR(INDEX(DATA!$AB$133:$AB$368,MATCH(1,(DATA!$D$133:$D$368=B679)*(DATA!$E$133:$E$368=D679),0)),"n/a")</f>
        <v>209654.79</v>
      </c>
      <c r="J679" s="77">
        <f t="array" ref="J679">IFERROR(INDEX(DATA!$AC$133:$AC$368,MATCH(1,(DATA!$D$133:$D$368=B679)*(DATA!$E$133:$E$368=D679),0)),"n/a")</f>
        <v>8.91783704559857E-2</v>
      </c>
      <c r="K679" s="86">
        <f t="array" ref="K679">IFERROR(INDEX(DATA!$AL$133:$AL$368,MATCH(1,(DATA!$D$133:$D$368=B679)*(DATA!$E$133:$E$368=D679),0)),"n/a")</f>
        <v>417673.5</v>
      </c>
      <c r="L679" s="77">
        <f t="array" ref="L679">IFERROR(INDEX(DATA!$AM$133:$AM$368,MATCH(1,(DATA!$D$133:$D$368=B679)*(DATA!$E$133:$E$368=D679),0)),"n/a")</f>
        <v>0.14148501728405999</v>
      </c>
      <c r="R679" s="66"/>
      <c r="S679" s="66"/>
      <c r="T679" s="66"/>
      <c r="U679" s="66"/>
      <c r="V679" s="66"/>
      <c r="W679" s="66"/>
      <c r="X679" s="66"/>
      <c r="Y679" s="66"/>
    </row>
    <row r="680" spans="1:25" x14ac:dyDescent="0.2">
      <c r="A680" s="75" t="s">
        <v>19</v>
      </c>
      <c r="B680" s="66" t="s">
        <v>11</v>
      </c>
      <c r="C680" s="66" t="s">
        <v>9</v>
      </c>
      <c r="D680" s="66" t="s">
        <v>281</v>
      </c>
      <c r="E680" s="86">
        <f t="array" ref="E680">IFERROR(INDEX(DATA!$H$133:$H$368,MATCH(1,(DATA!$D$133:$D$368=B680)*(DATA!$E$133:$E$368=D680),0)),"n/a")</f>
        <v>40441.51</v>
      </c>
      <c r="F680" s="77">
        <f t="array" ref="F680">IFERROR(INDEX(DATA!$I$133:$I$368,MATCH(1,(DATA!$D$133:$D$368=B680)*(DATA!$E$133:$E$368=D680),0)),"n/a")</f>
        <v>-7.7159229148702603E-3</v>
      </c>
      <c r="G680" s="86">
        <f t="array" ref="G680">IFERROR(INDEX(DATA!$R$133:$R$368,MATCH(1,(DATA!$D$133:$D$368=B680)*(DATA!$E$133:$E$368=D680),0)),"n/a")</f>
        <v>139584.54999999999</v>
      </c>
      <c r="H680" s="77">
        <f t="array" ref="H680">IFERROR(INDEX(DATA!$S$133:$S$368,MATCH(1,(DATA!$D$133:$D$368=B680)*(DATA!$E$133:$E$368=D680),0)),"n/a")</f>
        <v>3.1881191602809902E-2</v>
      </c>
      <c r="I680" s="86">
        <f t="array" ref="I680">IFERROR(INDEX(DATA!$AB$133:$AB$368,MATCH(1,(DATA!$D$133:$D$368=B680)*(DATA!$E$133:$E$368=D680),0)),"n/a")</f>
        <v>268674.69</v>
      </c>
      <c r="J680" s="77">
        <f t="array" ref="J680">IFERROR(INDEX(DATA!$AC$133:$AC$368,MATCH(1,(DATA!$D$133:$D$368=B680)*(DATA!$E$133:$E$368=D680),0)),"n/a")</f>
        <v>4.5592232607695897E-2</v>
      </c>
      <c r="K680" s="86">
        <f t="array" ref="K680">IFERROR(INDEX(DATA!$AL$133:$AL$368,MATCH(1,(DATA!$D$133:$D$368=B680)*(DATA!$E$133:$E$368=D680),0)),"n/a")</f>
        <v>528124.74</v>
      </c>
      <c r="L680" s="77">
        <f t="array" ref="L680">IFERROR(INDEX(DATA!$AM$133:$AM$368,MATCH(1,(DATA!$D$133:$D$368=B680)*(DATA!$E$133:$E$368=D680),0)),"n/a")</f>
        <v>9.4801377797199604E-2</v>
      </c>
      <c r="R680" s="66"/>
      <c r="S680" s="66"/>
      <c r="T680" s="66"/>
      <c r="U680" s="66"/>
      <c r="V680" s="66"/>
      <c r="W680" s="66"/>
      <c r="X680" s="66"/>
      <c r="Y680" s="66"/>
    </row>
    <row r="681" spans="1:25" x14ac:dyDescent="0.2">
      <c r="A681" s="75" t="s">
        <v>19</v>
      </c>
      <c r="B681" s="66" t="s">
        <v>11</v>
      </c>
      <c r="C681" s="66" t="s">
        <v>9</v>
      </c>
      <c r="D681" s="66" t="s">
        <v>282</v>
      </c>
      <c r="E681" s="86">
        <f t="array" ref="E681">IFERROR(INDEX(DATA!$H$133:$H$368,MATCH(1,(DATA!$D$133:$D$368=B681)*(DATA!$E$133:$E$368=D681),0)),"n/a")</f>
        <v>91541.8</v>
      </c>
      <c r="F681" s="77">
        <f t="array" ref="F681">IFERROR(INDEX(DATA!$I$133:$I$368,MATCH(1,(DATA!$D$133:$D$368=B681)*(DATA!$E$133:$E$368=D681),0)),"n/a")</f>
        <v>2.7422459412897001E-2</v>
      </c>
      <c r="G681" s="86">
        <f t="array" ref="G681">IFERROR(INDEX(DATA!$R$133:$R$368,MATCH(1,(DATA!$D$133:$D$368=B681)*(DATA!$E$133:$E$368=D681),0)),"n/a")</f>
        <v>311413.2</v>
      </c>
      <c r="H681" s="77">
        <f t="array" ref="H681">IFERROR(INDEX(DATA!$S$133:$S$368,MATCH(1,(DATA!$D$133:$D$368=B681)*(DATA!$E$133:$E$368=D681),0)),"n/a")</f>
        <v>6.6314886696518804E-2</v>
      </c>
      <c r="I681" s="86">
        <f t="array" ref="I681">IFERROR(INDEX(DATA!$AB$133:$AB$368,MATCH(1,(DATA!$D$133:$D$368=B681)*(DATA!$E$133:$E$368=D681),0)),"n/a")</f>
        <v>613185.57999999996</v>
      </c>
      <c r="J681" s="77">
        <f t="array" ref="J681">IFERROR(INDEX(DATA!$AC$133:$AC$368,MATCH(1,(DATA!$D$133:$D$368=B681)*(DATA!$E$133:$E$368=D681),0)),"n/a")</f>
        <v>0.106548570206194</v>
      </c>
      <c r="K681" s="86">
        <f t="array" ref="K681">IFERROR(INDEX(DATA!$AL$133:$AL$368,MATCH(1,(DATA!$D$133:$D$368=B681)*(DATA!$E$133:$E$368=D681),0)),"n/a")</f>
        <v>1171484.92</v>
      </c>
      <c r="L681" s="77">
        <f t="array" ref="L681">IFERROR(INDEX(DATA!$AM$133:$AM$368,MATCH(1,(DATA!$D$133:$D$368=B681)*(DATA!$E$133:$E$368=D681),0)),"n/a")</f>
        <v>0.19728887792413199</v>
      </c>
      <c r="R681" s="66"/>
      <c r="S681" s="66"/>
      <c r="T681" s="66"/>
      <c r="U681" s="66"/>
      <c r="V681" s="66"/>
      <c r="W681" s="66"/>
      <c r="X681" s="66"/>
      <c r="Y681" s="66"/>
    </row>
    <row r="682" spans="1:25" x14ac:dyDescent="0.2">
      <c r="A682" s="75" t="s">
        <v>19</v>
      </c>
      <c r="B682" s="66" t="s">
        <v>11</v>
      </c>
      <c r="C682" s="66" t="s">
        <v>9</v>
      </c>
      <c r="D682" s="66" t="s">
        <v>283</v>
      </c>
      <c r="E682" s="86">
        <f t="array" ref="E682">IFERROR(INDEX(DATA!$H$133:$H$368,MATCH(1,(DATA!$D$133:$D$368=B682)*(DATA!$E$133:$E$368=D682),0)),"n/a")</f>
        <v>87797.440000000002</v>
      </c>
      <c r="F682" s="77">
        <f t="array" ref="F682">IFERROR(INDEX(DATA!$I$133:$I$368,MATCH(1,(DATA!$D$133:$D$368=B682)*(DATA!$E$133:$E$368=D682),0)),"n/a")</f>
        <v>0.132472440002363</v>
      </c>
      <c r="G682" s="86">
        <f t="array" ref="G682">IFERROR(INDEX(DATA!$R$133:$R$368,MATCH(1,(DATA!$D$133:$D$368=B682)*(DATA!$E$133:$E$368=D682),0)),"n/a")</f>
        <v>281693.12</v>
      </c>
      <c r="H682" s="77">
        <f t="array" ref="H682">IFERROR(INDEX(DATA!$S$133:$S$368,MATCH(1,(DATA!$D$133:$D$368=B682)*(DATA!$E$133:$E$368=D682),0)),"n/a")</f>
        <v>0.134923637757209</v>
      </c>
      <c r="I682" s="86">
        <f t="array" ref="I682">IFERROR(INDEX(DATA!$AB$133:$AB$368,MATCH(1,(DATA!$D$133:$D$368=B682)*(DATA!$E$133:$E$368=D682),0)),"n/a")</f>
        <v>548444.44999999995</v>
      </c>
      <c r="J682" s="77">
        <f t="array" ref="J682">IFERROR(INDEX(DATA!$AC$133:$AC$368,MATCH(1,(DATA!$D$133:$D$368=B682)*(DATA!$E$133:$E$368=D682),0)),"n/a")</f>
        <v>0.155935373527398</v>
      </c>
      <c r="K682" s="86">
        <f t="array" ref="K682">IFERROR(INDEX(DATA!$AL$133:$AL$368,MATCH(1,(DATA!$D$133:$D$368=B682)*(DATA!$E$133:$E$368=D682),0)),"n/a")</f>
        <v>1049355.02</v>
      </c>
      <c r="L682" s="77">
        <f t="array" ref="L682">IFERROR(INDEX(DATA!$AM$133:$AM$368,MATCH(1,(DATA!$D$133:$D$368=B682)*(DATA!$E$133:$E$368=D682),0)),"n/a")</f>
        <v>0.210960034274846</v>
      </c>
      <c r="R682" s="66"/>
      <c r="S682" s="66"/>
      <c r="T682" s="66"/>
      <c r="U682" s="66"/>
      <c r="V682" s="66"/>
      <c r="W682" s="66"/>
      <c r="X682" s="66"/>
      <c r="Y682" s="66"/>
    </row>
    <row r="683" spans="1:25" x14ac:dyDescent="0.2">
      <c r="A683" s="75" t="s">
        <v>19</v>
      </c>
      <c r="B683" s="66" t="s">
        <v>11</v>
      </c>
      <c r="C683" s="66" t="s">
        <v>9</v>
      </c>
      <c r="D683" s="66" t="s">
        <v>284</v>
      </c>
      <c r="E683" s="86">
        <f t="array" ref="E683">IFERROR(INDEX(DATA!$H$133:$H$368,MATCH(1,(DATA!$D$133:$D$368=B683)*(DATA!$E$133:$E$368=D683),0)),"n/a")</f>
        <v>87469.33</v>
      </c>
      <c r="F683" s="77">
        <f t="array" ref="F683">IFERROR(INDEX(DATA!$I$133:$I$368,MATCH(1,(DATA!$D$133:$D$368=B683)*(DATA!$E$133:$E$368=D683),0)),"n/a")</f>
        <v>0.195121674620542</v>
      </c>
      <c r="G683" s="86">
        <f t="array" ref="G683">IFERROR(INDEX(DATA!$R$133:$R$368,MATCH(1,(DATA!$D$133:$D$368=B683)*(DATA!$E$133:$E$368=D683),0)),"n/a")</f>
        <v>306835.81</v>
      </c>
      <c r="H683" s="77">
        <f t="array" ref="H683">IFERROR(INDEX(DATA!$S$133:$S$368,MATCH(1,(DATA!$D$133:$D$368=B683)*(DATA!$E$133:$E$368=D683),0)),"n/a")</f>
        <v>0.168666638430994</v>
      </c>
      <c r="I683" s="86">
        <f t="array" ref="I683">IFERROR(INDEX(DATA!$AB$133:$AB$368,MATCH(1,(DATA!$D$133:$D$368=B683)*(DATA!$E$133:$E$368=D683),0)),"n/a")</f>
        <v>575916.02</v>
      </c>
      <c r="J683" s="77">
        <f t="array" ref="J683">IFERROR(INDEX(DATA!$AC$133:$AC$368,MATCH(1,(DATA!$D$133:$D$368=B683)*(DATA!$E$133:$E$368=D683),0)),"n/a")</f>
        <v>0.147899840223325</v>
      </c>
      <c r="K683" s="86">
        <f t="array" ref="K683">IFERROR(INDEX(DATA!$AL$133:$AL$368,MATCH(1,(DATA!$D$133:$D$368=B683)*(DATA!$E$133:$E$368=D683),0)),"n/a")</f>
        <v>1083636.57</v>
      </c>
      <c r="L683" s="77">
        <f t="array" ref="L683">IFERROR(INDEX(DATA!$AM$133:$AM$368,MATCH(1,(DATA!$D$133:$D$368=B683)*(DATA!$E$133:$E$368=D683),0)),"n/a")</f>
        <v>9.9526632013670693E-2</v>
      </c>
      <c r="R683" s="66"/>
      <c r="S683" s="66"/>
      <c r="T683" s="66"/>
      <c r="U683" s="66"/>
      <c r="V683" s="66"/>
      <c r="W683" s="66"/>
      <c r="X683" s="66"/>
      <c r="Y683" s="66"/>
    </row>
    <row r="684" spans="1:25" x14ac:dyDescent="0.2">
      <c r="A684" s="75" t="s">
        <v>19</v>
      </c>
      <c r="B684" s="66" t="s">
        <v>11</v>
      </c>
      <c r="C684" s="66" t="s">
        <v>9</v>
      </c>
      <c r="D684" s="66" t="s">
        <v>285</v>
      </c>
      <c r="E684" s="86">
        <f t="array" ref="E684">IFERROR(INDEX(DATA!$H$133:$H$368,MATCH(1,(DATA!$D$133:$D$368=B684)*(DATA!$E$133:$E$368=D684),0)),"n/a")</f>
        <v>57288.72</v>
      </c>
      <c r="F684" s="77">
        <f t="array" ref="F684">IFERROR(INDEX(DATA!$I$133:$I$368,MATCH(1,(DATA!$D$133:$D$368=B684)*(DATA!$E$133:$E$368=D684),0)),"n/a")</f>
        <v>0.25425847672388902</v>
      </c>
      <c r="G684" s="86">
        <f t="array" ref="G684">IFERROR(INDEX(DATA!$R$133:$R$368,MATCH(1,(DATA!$D$133:$D$368=B684)*(DATA!$E$133:$E$368=D684),0)),"n/a")</f>
        <v>205910.36</v>
      </c>
      <c r="H684" s="77">
        <f t="array" ref="H684">IFERROR(INDEX(DATA!$S$133:$S$368,MATCH(1,(DATA!$D$133:$D$368=B684)*(DATA!$E$133:$E$368=D684),0)),"n/a")</f>
        <v>0.29178126544656402</v>
      </c>
      <c r="I684" s="86">
        <f t="array" ref="I684">IFERROR(INDEX(DATA!$AB$133:$AB$368,MATCH(1,(DATA!$D$133:$D$368=B684)*(DATA!$E$133:$E$368=D684),0)),"n/a")</f>
        <v>400565.61</v>
      </c>
      <c r="J684" s="77">
        <f t="array" ref="J684">IFERROR(INDEX(DATA!$AC$133:$AC$368,MATCH(1,(DATA!$D$133:$D$368=B684)*(DATA!$E$133:$E$368=D684),0)),"n/a")</f>
        <v>0.29444957902540198</v>
      </c>
      <c r="K684" s="86">
        <f t="array" ref="K684">IFERROR(INDEX(DATA!$AL$133:$AL$368,MATCH(1,(DATA!$D$133:$D$368=B684)*(DATA!$E$133:$E$368=D684),0)),"n/a")</f>
        <v>775083.29</v>
      </c>
      <c r="L684" s="77">
        <f t="array" ref="L684">IFERROR(INDEX(DATA!$AM$133:$AM$368,MATCH(1,(DATA!$D$133:$D$368=B684)*(DATA!$E$133:$E$368=D684),0)),"n/a")</f>
        <v>0.164500852713654</v>
      </c>
      <c r="R684" s="66"/>
      <c r="S684" s="66"/>
      <c r="T684" s="66"/>
      <c r="U684" s="66"/>
      <c r="V684" s="66"/>
      <c r="W684" s="66"/>
      <c r="X684" s="66"/>
      <c r="Y684" s="66"/>
    </row>
    <row r="685" spans="1:25" x14ac:dyDescent="0.2">
      <c r="A685" s="75" t="s">
        <v>19</v>
      </c>
      <c r="B685" s="66" t="s">
        <v>11</v>
      </c>
      <c r="C685" s="66" t="s">
        <v>9</v>
      </c>
      <c r="D685" s="66" t="s">
        <v>286</v>
      </c>
      <c r="E685" s="86">
        <f t="array" ref="E685">IFERROR(INDEX(DATA!$H$133:$H$368,MATCH(1,(DATA!$D$133:$D$368=B685)*(DATA!$E$133:$E$368=D685),0)),"n/a")</f>
        <v>99355.39</v>
      </c>
      <c r="F685" s="77">
        <f t="array" ref="F685">IFERROR(INDEX(DATA!$I$133:$I$368,MATCH(1,(DATA!$D$133:$D$368=B685)*(DATA!$E$133:$E$368=D685),0)),"n/a")</f>
        <v>6.1638700834155999E-2</v>
      </c>
      <c r="G685" s="86">
        <f t="array" ref="G685">IFERROR(INDEX(DATA!$R$133:$R$368,MATCH(1,(DATA!$D$133:$D$368=B685)*(DATA!$E$133:$E$368=D685),0)),"n/a")</f>
        <v>339860.57</v>
      </c>
      <c r="H685" s="77">
        <f t="array" ref="H685">IFERROR(INDEX(DATA!$S$133:$S$368,MATCH(1,(DATA!$D$133:$D$368=B685)*(DATA!$E$133:$E$368=D685),0)),"n/a")</f>
        <v>9.3447875447146403E-2</v>
      </c>
      <c r="I685" s="86">
        <f t="array" ref="I685">IFERROR(INDEX(DATA!$AB$133:$AB$368,MATCH(1,(DATA!$D$133:$D$368=B685)*(DATA!$E$133:$E$368=D685),0)),"n/a")</f>
        <v>666149.55000000005</v>
      </c>
      <c r="J685" s="77">
        <f t="array" ref="J685">IFERROR(INDEX(DATA!$AC$133:$AC$368,MATCH(1,(DATA!$D$133:$D$368=B685)*(DATA!$E$133:$E$368=D685),0)),"n/a")</f>
        <v>1.70303965651755E-2</v>
      </c>
      <c r="K685" s="86">
        <f t="array" ref="K685">IFERROR(INDEX(DATA!$AL$133:$AL$368,MATCH(1,(DATA!$D$133:$D$368=B685)*(DATA!$E$133:$E$368=D685),0)),"n/a")</f>
        <v>1268505.08</v>
      </c>
      <c r="L685" s="77">
        <f t="array" ref="L685">IFERROR(INDEX(DATA!$AM$133:$AM$368,MATCH(1,(DATA!$D$133:$D$368=B685)*(DATA!$E$133:$E$368=D685),0)),"n/a")</f>
        <v>-3.6741610856058503E-2</v>
      </c>
      <c r="R685" s="66"/>
      <c r="S685" s="66"/>
      <c r="T685" s="66"/>
      <c r="U685" s="66"/>
      <c r="V685" s="66"/>
      <c r="W685" s="66"/>
      <c r="X685" s="66"/>
      <c r="Y685" s="66"/>
    </row>
    <row r="686" spans="1:25" x14ac:dyDescent="0.2">
      <c r="A686" s="75" t="s">
        <v>19</v>
      </c>
      <c r="B686" s="66" t="s">
        <v>11</v>
      </c>
      <c r="C686" s="66" t="s">
        <v>9</v>
      </c>
      <c r="D686" s="66" t="s">
        <v>287</v>
      </c>
      <c r="E686" s="86">
        <f t="array" ref="E686">IFERROR(INDEX(DATA!$H$133:$H$368,MATCH(1,(DATA!$D$133:$D$368=B686)*(DATA!$E$133:$E$368=D686),0)),"n/a")</f>
        <v>106858.44</v>
      </c>
      <c r="F686" s="77">
        <f t="array" ref="F686">IFERROR(INDEX(DATA!$I$133:$I$368,MATCH(1,(DATA!$D$133:$D$368=B686)*(DATA!$E$133:$E$368=D686),0)),"n/a")</f>
        <v>0.289470892901037</v>
      </c>
      <c r="G686" s="86">
        <f t="array" ref="G686">IFERROR(INDEX(DATA!$R$133:$R$368,MATCH(1,(DATA!$D$133:$D$368=B686)*(DATA!$E$133:$E$368=D686),0)),"n/a")</f>
        <v>365764.36</v>
      </c>
      <c r="H686" s="77">
        <f t="array" ref="H686">IFERROR(INDEX(DATA!$S$133:$S$368,MATCH(1,(DATA!$D$133:$D$368=B686)*(DATA!$E$133:$E$368=D686),0)),"n/a")</f>
        <v>0.18364060936571699</v>
      </c>
      <c r="I686" s="86">
        <f t="array" ref="I686">IFERROR(INDEX(DATA!$AB$133:$AB$368,MATCH(1,(DATA!$D$133:$D$368=B686)*(DATA!$E$133:$E$368=D686),0)),"n/a")</f>
        <v>704575.43</v>
      </c>
      <c r="J686" s="77">
        <f t="array" ref="J686">IFERROR(INDEX(DATA!$AC$133:$AC$368,MATCH(1,(DATA!$D$133:$D$368=B686)*(DATA!$E$133:$E$368=D686),0)),"n/a")</f>
        <v>7.7191866823009103E-2</v>
      </c>
      <c r="K686" s="86">
        <f t="array" ref="K686">IFERROR(INDEX(DATA!$AL$133:$AL$368,MATCH(1,(DATA!$D$133:$D$368=B686)*(DATA!$E$133:$E$368=D686),0)),"n/a")</f>
        <v>1309692.8400000001</v>
      </c>
      <c r="L686" s="77">
        <f t="array" ref="L686">IFERROR(INDEX(DATA!$AM$133:$AM$368,MATCH(1,(DATA!$D$133:$D$368=B686)*(DATA!$E$133:$E$368=D686),0)),"n/a")</f>
        <v>-9.2499508328996692E-3</v>
      </c>
      <c r="R686" s="66"/>
      <c r="S686" s="66"/>
      <c r="T686" s="66"/>
      <c r="U686" s="66"/>
      <c r="V686" s="66"/>
      <c r="W686" s="66"/>
      <c r="X686" s="66"/>
      <c r="Y686" s="66"/>
    </row>
    <row r="687" spans="1:25" x14ac:dyDescent="0.2">
      <c r="A687" s="75" t="s">
        <v>19</v>
      </c>
      <c r="B687" s="66" t="s">
        <v>11</v>
      </c>
      <c r="C687" s="66" t="s">
        <v>9</v>
      </c>
      <c r="D687" s="66" t="s">
        <v>288</v>
      </c>
      <c r="E687" s="86">
        <f t="array" ref="E687">IFERROR(INDEX(DATA!$H$133:$H$368,MATCH(1,(DATA!$D$133:$D$368=B687)*(DATA!$E$133:$E$368=D687),0)),"n/a")</f>
        <v>73043.67</v>
      </c>
      <c r="F687" s="77">
        <f t="array" ref="F687">IFERROR(INDEX(DATA!$I$133:$I$368,MATCH(1,(DATA!$D$133:$D$368=B687)*(DATA!$E$133:$E$368=D687),0)),"n/a")</f>
        <v>0.12572016502129801</v>
      </c>
      <c r="G687" s="86">
        <f t="array" ref="G687">IFERROR(INDEX(DATA!$R$133:$R$368,MATCH(1,(DATA!$D$133:$D$368=B687)*(DATA!$E$133:$E$368=D687),0)),"n/a")</f>
        <v>239310.35</v>
      </c>
      <c r="H687" s="77">
        <f t="array" ref="H687">IFERROR(INDEX(DATA!$S$133:$S$368,MATCH(1,(DATA!$D$133:$D$368=B687)*(DATA!$E$133:$E$368=D687),0)),"n/a")</f>
        <v>0.13351639328693601</v>
      </c>
      <c r="I687" s="86">
        <f t="array" ref="I687">IFERROR(INDEX(DATA!$AB$133:$AB$368,MATCH(1,(DATA!$D$133:$D$368=B687)*(DATA!$E$133:$E$368=D687),0)),"n/a")</f>
        <v>460312.22</v>
      </c>
      <c r="J687" s="77">
        <f t="array" ref="J687">IFERROR(INDEX(DATA!$AC$133:$AC$368,MATCH(1,(DATA!$D$133:$D$368=B687)*(DATA!$E$133:$E$368=D687),0)),"n/a")</f>
        <v>0.16367832416568101</v>
      </c>
      <c r="K687" s="86">
        <f t="array" ref="K687">IFERROR(INDEX(DATA!$AL$133:$AL$368,MATCH(1,(DATA!$D$133:$D$368=B687)*(DATA!$E$133:$E$368=D687),0)),"n/a")</f>
        <v>866766.36</v>
      </c>
      <c r="L687" s="77">
        <f t="array" ref="L687">IFERROR(INDEX(DATA!$AM$133:$AM$368,MATCH(1,(DATA!$D$133:$D$368=B687)*(DATA!$E$133:$E$368=D687),0)),"n/a")</f>
        <v>0.244203506309597</v>
      </c>
      <c r="R687" s="66"/>
      <c r="S687" s="66"/>
      <c r="T687" s="66"/>
      <c r="U687" s="66"/>
      <c r="V687" s="66"/>
      <c r="W687" s="66"/>
      <c r="X687" s="66"/>
      <c r="Y687" s="66"/>
    </row>
    <row r="688" spans="1:25" x14ac:dyDescent="0.2">
      <c r="A688" s="75" t="s">
        <v>19</v>
      </c>
      <c r="B688" s="66" t="s">
        <v>11</v>
      </c>
      <c r="C688" s="66" t="s">
        <v>9</v>
      </c>
      <c r="D688" s="66" t="s">
        <v>289</v>
      </c>
      <c r="E688" s="86">
        <f t="array" ref="E688">IFERROR(INDEX(DATA!$H$133:$H$368,MATCH(1,(DATA!$D$133:$D$368=B688)*(DATA!$E$133:$E$368=D688),0)),"n/a")</f>
        <v>44633.18</v>
      </c>
      <c r="F688" s="77">
        <f t="array" ref="F688">IFERROR(INDEX(DATA!$I$133:$I$368,MATCH(1,(DATA!$D$133:$D$368=B688)*(DATA!$E$133:$E$368=D688),0)),"n/a")</f>
        <v>5.8997599570831498E-2</v>
      </c>
      <c r="G688" s="86">
        <f t="array" ref="G688">IFERROR(INDEX(DATA!$R$133:$R$368,MATCH(1,(DATA!$D$133:$D$368=B688)*(DATA!$E$133:$E$368=D688),0)),"n/a")</f>
        <v>153969.95000000001</v>
      </c>
      <c r="H688" s="77">
        <f t="array" ref="H688">IFERROR(INDEX(DATA!$S$133:$S$368,MATCH(1,(DATA!$D$133:$D$368=B688)*(DATA!$E$133:$E$368=D688),0)),"n/a")</f>
        <v>9.3813836760184593E-2</v>
      </c>
      <c r="I688" s="86">
        <f t="array" ref="I688">IFERROR(INDEX(DATA!$AB$133:$AB$368,MATCH(1,(DATA!$D$133:$D$368=B688)*(DATA!$E$133:$E$368=D688),0)),"n/a")</f>
        <v>295482</v>
      </c>
      <c r="J688" s="77">
        <f t="array" ref="J688">IFERROR(INDEX(DATA!$AC$133:$AC$368,MATCH(1,(DATA!$D$133:$D$368=B688)*(DATA!$E$133:$E$368=D688),0)),"n/a")</f>
        <v>9.0437502057380395E-2</v>
      </c>
      <c r="K688" s="86">
        <f t="array" ref="K688">IFERROR(INDEX(DATA!$AL$133:$AL$368,MATCH(1,(DATA!$D$133:$D$368=B688)*(DATA!$E$133:$E$368=D688),0)),"n/a")</f>
        <v>566981.91</v>
      </c>
      <c r="L688" s="77">
        <f t="array" ref="L688">IFERROR(INDEX(DATA!$AM$133:$AM$368,MATCH(1,(DATA!$D$133:$D$368=B688)*(DATA!$E$133:$E$368=D688),0)),"n/a")</f>
        <v>9.6975729092291199E-2</v>
      </c>
      <c r="R688" s="66"/>
      <c r="S688" s="66"/>
      <c r="T688" s="66"/>
      <c r="U688" s="66"/>
      <c r="V688" s="66"/>
      <c r="W688" s="66"/>
      <c r="X688" s="66"/>
      <c r="Y688" s="66"/>
    </row>
    <row r="689" spans="1:25" x14ac:dyDescent="0.2">
      <c r="A689" s="75" t="s">
        <v>19</v>
      </c>
      <c r="B689" s="66" t="s">
        <v>11</v>
      </c>
      <c r="C689" s="66" t="s">
        <v>9</v>
      </c>
      <c r="D689" s="66" t="s">
        <v>290</v>
      </c>
      <c r="E689" s="86">
        <f t="array" ref="E689">IFERROR(INDEX(DATA!$H$133:$H$368,MATCH(1,(DATA!$D$133:$D$368=B689)*(DATA!$E$133:$E$368=D689),0)),"n/a")</f>
        <v>49851.1</v>
      </c>
      <c r="F689" s="77">
        <f t="array" ref="F689">IFERROR(INDEX(DATA!$I$133:$I$368,MATCH(1,(DATA!$D$133:$D$368=B689)*(DATA!$E$133:$E$368=D689),0)),"n/a")</f>
        <v>6.7103145391040203E-2</v>
      </c>
      <c r="G689" s="86">
        <f t="array" ref="G689">IFERROR(INDEX(DATA!$R$133:$R$368,MATCH(1,(DATA!$D$133:$D$368=B689)*(DATA!$E$133:$E$368=D689),0)),"n/a")</f>
        <v>173996.16</v>
      </c>
      <c r="H689" s="77">
        <f t="array" ref="H689">IFERROR(INDEX(DATA!$S$133:$S$368,MATCH(1,(DATA!$D$133:$D$368=B689)*(DATA!$E$133:$E$368=D689),0)),"n/a")</f>
        <v>8.4983589261044504E-2</v>
      </c>
      <c r="I689" s="86">
        <f t="array" ref="I689">IFERROR(INDEX(DATA!$AB$133:$AB$368,MATCH(1,(DATA!$D$133:$D$368=B689)*(DATA!$E$133:$E$368=D689),0)),"n/a")</f>
        <v>323659.2</v>
      </c>
      <c r="J689" s="77">
        <f t="array" ref="J689">IFERROR(INDEX(DATA!$AC$133:$AC$368,MATCH(1,(DATA!$D$133:$D$368=B689)*(DATA!$E$133:$E$368=D689),0)),"n/a")</f>
        <v>4.2817484193218E-2</v>
      </c>
      <c r="K689" s="86">
        <f t="array" ref="K689">IFERROR(INDEX(DATA!$AL$133:$AL$368,MATCH(1,(DATA!$D$133:$D$368=B689)*(DATA!$E$133:$E$368=D689),0)),"n/a")</f>
        <v>609502.9</v>
      </c>
      <c r="L689" s="77">
        <f t="array" ref="L689">IFERROR(INDEX(DATA!$AM$133:$AM$368,MATCH(1,(DATA!$D$133:$D$368=B689)*(DATA!$E$133:$E$368=D689),0)),"n/a")</f>
        <v>8.5744824352974994E-2</v>
      </c>
      <c r="R689" s="66"/>
      <c r="S689" s="66"/>
      <c r="T689" s="66"/>
      <c r="U689" s="66"/>
      <c r="V689" s="66"/>
      <c r="W689" s="66"/>
      <c r="X689" s="66"/>
      <c r="Y689" s="66"/>
    </row>
    <row r="690" spans="1:25" x14ac:dyDescent="0.2">
      <c r="A690" s="75" t="s">
        <v>19</v>
      </c>
      <c r="B690" s="66" t="s">
        <v>11</v>
      </c>
      <c r="C690" s="66" t="s">
        <v>9</v>
      </c>
      <c r="D690" s="66" t="s">
        <v>291</v>
      </c>
      <c r="E690" s="86">
        <f t="array" ref="E690">IFERROR(INDEX(DATA!$H$133:$H$368,MATCH(1,(DATA!$D$133:$D$368=B690)*(DATA!$E$133:$E$368=D690),0)),"n/a")</f>
        <v>33020.14</v>
      </c>
      <c r="F690" s="77">
        <f t="array" ref="F690">IFERROR(INDEX(DATA!$I$133:$I$368,MATCH(1,(DATA!$D$133:$D$368=B690)*(DATA!$E$133:$E$368=D690),0)),"n/a")</f>
        <v>-4.9405650744134798E-2</v>
      </c>
      <c r="G690" s="86">
        <f t="array" ref="G690">IFERROR(INDEX(DATA!$R$133:$R$368,MATCH(1,(DATA!$D$133:$D$368=B690)*(DATA!$E$133:$E$368=D690),0)),"n/a")</f>
        <v>119890.57</v>
      </c>
      <c r="H690" s="77">
        <f t="array" ref="H690">IFERROR(INDEX(DATA!$S$133:$S$368,MATCH(1,(DATA!$D$133:$D$368=B690)*(DATA!$E$133:$E$368=D690),0)),"n/a")</f>
        <v>0.20625723471698301</v>
      </c>
      <c r="I690" s="86">
        <f t="array" ref="I690">IFERROR(INDEX(DATA!$AB$133:$AB$368,MATCH(1,(DATA!$D$133:$D$368=B690)*(DATA!$E$133:$E$368=D690),0)),"n/a")</f>
        <v>231193.04</v>
      </c>
      <c r="J690" s="77">
        <f t="array" ref="J690">IFERROR(INDEX(DATA!$AC$133:$AC$368,MATCH(1,(DATA!$D$133:$D$368=B690)*(DATA!$E$133:$E$368=D690),0)),"n/a")</f>
        <v>0.17907278637464899</v>
      </c>
      <c r="K690" s="86">
        <f t="array" ref="K690">IFERROR(INDEX(DATA!$AL$133:$AL$368,MATCH(1,(DATA!$D$133:$D$368=B690)*(DATA!$E$133:$E$368=D690),0)),"n/a")</f>
        <v>439410.41</v>
      </c>
      <c r="L690" s="77">
        <f t="array" ref="L690">IFERROR(INDEX(DATA!$AM$133:$AM$368,MATCH(1,(DATA!$D$133:$D$368=B690)*(DATA!$E$133:$E$368=D690),0)),"n/a")</f>
        <v>0.27719734431793902</v>
      </c>
      <c r="R690" s="66"/>
      <c r="S690" s="66"/>
      <c r="T690" s="66"/>
      <c r="U690" s="66"/>
      <c r="V690" s="66"/>
      <c r="W690" s="66"/>
      <c r="X690" s="66"/>
      <c r="Y690" s="66"/>
    </row>
    <row r="691" spans="1:25" x14ac:dyDescent="0.2">
      <c r="A691" s="75" t="s">
        <v>19</v>
      </c>
      <c r="B691" s="66" t="s">
        <v>11</v>
      </c>
      <c r="C691" s="66" t="s">
        <v>9</v>
      </c>
      <c r="D691" s="66" t="s">
        <v>292</v>
      </c>
      <c r="E691" s="86">
        <f t="array" ref="E691">IFERROR(INDEX(DATA!$H$133:$H$368,MATCH(1,(DATA!$D$133:$D$368=B691)*(DATA!$E$133:$E$368=D691),0)),"n/a")</f>
        <v>186224.74</v>
      </c>
      <c r="F691" s="77">
        <f t="array" ref="F691">IFERROR(INDEX(DATA!$I$133:$I$368,MATCH(1,(DATA!$D$133:$D$368=B691)*(DATA!$E$133:$E$368=D691),0)),"n/a")</f>
        <v>5.7866289945123703E-2</v>
      </c>
      <c r="G691" s="86">
        <f t="array" ref="G691">IFERROR(INDEX(DATA!$R$133:$R$368,MATCH(1,(DATA!$D$133:$D$368=B691)*(DATA!$E$133:$E$368=D691),0)),"n/a")</f>
        <v>591577.82999999996</v>
      </c>
      <c r="H691" s="77">
        <f t="array" ref="H691">IFERROR(INDEX(DATA!$S$133:$S$368,MATCH(1,(DATA!$D$133:$D$368=B691)*(DATA!$E$133:$E$368=D691),0)),"n/a")</f>
        <v>1.0207594511655401E-2</v>
      </c>
      <c r="I691" s="86">
        <f t="array" ref="I691">IFERROR(INDEX(DATA!$AB$133:$AB$368,MATCH(1,(DATA!$D$133:$D$368=B691)*(DATA!$E$133:$E$368=D691),0)),"n/a")</f>
        <v>1176893.21</v>
      </c>
      <c r="J691" s="77">
        <f t="array" ref="J691">IFERROR(INDEX(DATA!$AC$133:$AC$368,MATCH(1,(DATA!$D$133:$D$368=B691)*(DATA!$E$133:$E$368=D691),0)),"n/a")</f>
        <v>5.7135008471960796E-3</v>
      </c>
      <c r="K691" s="86">
        <f t="array" ref="K691">IFERROR(INDEX(DATA!$AL$133:$AL$368,MATCH(1,(DATA!$D$133:$D$368=B691)*(DATA!$E$133:$E$368=D691),0)),"n/a")</f>
        <v>2245045.9500000002</v>
      </c>
      <c r="L691" s="77">
        <f t="array" ref="L691">IFERROR(INDEX(DATA!$AM$133:$AM$368,MATCH(1,(DATA!$D$133:$D$368=B691)*(DATA!$E$133:$E$368=D691),0)),"n/a")</f>
        <v>3.2917647929850503E-2</v>
      </c>
      <c r="R691" s="66"/>
      <c r="S691" s="66"/>
      <c r="T691" s="66"/>
      <c r="U691" s="66"/>
      <c r="V691" s="66"/>
      <c r="W691" s="66"/>
      <c r="X691" s="66"/>
      <c r="Y691" s="66"/>
    </row>
    <row r="692" spans="1:25" x14ac:dyDescent="0.2">
      <c r="A692" s="75" t="s">
        <v>19</v>
      </c>
      <c r="B692" s="66" t="s">
        <v>11</v>
      </c>
      <c r="C692" s="66" t="s">
        <v>9</v>
      </c>
      <c r="D692" s="66" t="s">
        <v>293</v>
      </c>
      <c r="E692" s="86">
        <f t="array" ref="E692">IFERROR(INDEX(DATA!$H$133:$H$368,MATCH(1,(DATA!$D$133:$D$368=B692)*(DATA!$E$133:$E$368=D692),0)),"n/a")</f>
        <v>22074.47</v>
      </c>
      <c r="F692" s="77">
        <f t="array" ref="F692">IFERROR(INDEX(DATA!$I$133:$I$368,MATCH(1,(DATA!$D$133:$D$368=B692)*(DATA!$E$133:$E$368=D692),0)),"n/a")</f>
        <v>0.279949508186075</v>
      </c>
      <c r="G692" s="86">
        <f t="array" ref="G692">IFERROR(INDEX(DATA!$R$133:$R$368,MATCH(1,(DATA!$D$133:$D$368=B692)*(DATA!$E$133:$E$368=D692),0)),"n/a")</f>
        <v>77798.89</v>
      </c>
      <c r="H692" s="77">
        <f t="array" ref="H692">IFERROR(INDEX(DATA!$S$133:$S$368,MATCH(1,(DATA!$D$133:$D$368=B692)*(DATA!$E$133:$E$368=D692),0)),"n/a")</f>
        <v>0.34513024781179802</v>
      </c>
      <c r="I692" s="86">
        <f t="array" ref="I692">IFERROR(INDEX(DATA!$AB$133:$AB$368,MATCH(1,(DATA!$D$133:$D$368=B692)*(DATA!$E$133:$E$368=D692),0)),"n/a")</f>
        <v>144284.47</v>
      </c>
      <c r="J692" s="77">
        <f t="array" ref="J692">IFERROR(INDEX(DATA!$AC$133:$AC$368,MATCH(1,(DATA!$D$133:$D$368=B692)*(DATA!$E$133:$E$368=D692),0)),"n/a")</f>
        <v>0.36965694421991402</v>
      </c>
      <c r="K692" s="86">
        <f t="array" ref="K692">IFERROR(INDEX(DATA!$AL$133:$AL$368,MATCH(1,(DATA!$D$133:$D$368=B692)*(DATA!$E$133:$E$368=D692),0)),"n/a")</f>
        <v>263816.84999999998</v>
      </c>
      <c r="L692" s="77">
        <f t="array" ref="L692">IFERROR(INDEX(DATA!$AM$133:$AM$368,MATCH(1,(DATA!$D$133:$D$368=B692)*(DATA!$E$133:$E$368=D692),0)),"n/a")</f>
        <v>0.26910462546101899</v>
      </c>
      <c r="R692" s="66"/>
      <c r="S692" s="66"/>
      <c r="T692" s="66"/>
      <c r="U692" s="66"/>
      <c r="V692" s="66"/>
      <c r="W692" s="66"/>
      <c r="X692" s="66"/>
      <c r="Y692" s="66"/>
    </row>
    <row r="693" spans="1:25" x14ac:dyDescent="0.2">
      <c r="A693" s="75" t="s">
        <v>19</v>
      </c>
      <c r="B693" s="66" t="s">
        <v>11</v>
      </c>
      <c r="C693" s="66" t="s">
        <v>9</v>
      </c>
      <c r="D693" s="66" t="s">
        <v>294</v>
      </c>
      <c r="E693" s="86">
        <f t="array" ref="E693">IFERROR(INDEX(DATA!$H$133:$H$368,MATCH(1,(DATA!$D$133:$D$368=B693)*(DATA!$E$133:$E$368=D693),0)),"n/a")</f>
        <v>145509.07999999999</v>
      </c>
      <c r="F693" s="77">
        <f t="array" ref="F693">IFERROR(INDEX(DATA!$I$133:$I$368,MATCH(1,(DATA!$D$133:$D$368=B693)*(DATA!$E$133:$E$368=D693),0)),"n/a")</f>
        <v>0.13484900703788699</v>
      </c>
      <c r="G693" s="86">
        <f t="array" ref="G693">IFERROR(INDEX(DATA!$R$133:$R$368,MATCH(1,(DATA!$D$133:$D$368=B693)*(DATA!$E$133:$E$368=D693),0)),"n/a")</f>
        <v>489221.62</v>
      </c>
      <c r="H693" s="77">
        <f t="array" ref="H693">IFERROR(INDEX(DATA!$S$133:$S$368,MATCH(1,(DATA!$D$133:$D$368=B693)*(DATA!$E$133:$E$368=D693),0)),"n/a")</f>
        <v>0.10777436883257401</v>
      </c>
      <c r="I693" s="86">
        <f t="array" ref="I693">IFERROR(INDEX(DATA!$AB$133:$AB$368,MATCH(1,(DATA!$D$133:$D$368=B693)*(DATA!$E$133:$E$368=D693),0)),"n/a")</f>
        <v>933969.59</v>
      </c>
      <c r="J693" s="77">
        <f t="array" ref="J693">IFERROR(INDEX(DATA!$AC$133:$AC$368,MATCH(1,(DATA!$D$133:$D$368=B693)*(DATA!$E$133:$E$368=D693),0)),"n/a")</f>
        <v>6.8231896951564897E-2</v>
      </c>
      <c r="K693" s="86">
        <f t="array" ref="K693">IFERROR(INDEX(DATA!$AL$133:$AL$368,MATCH(1,(DATA!$D$133:$D$368=B693)*(DATA!$E$133:$E$368=D693),0)),"n/a")</f>
        <v>1775747.47</v>
      </c>
      <c r="L693" s="77">
        <f t="array" ref="L693">IFERROR(INDEX(DATA!$AM$133:$AM$368,MATCH(1,(DATA!$D$133:$D$368=B693)*(DATA!$E$133:$E$368=D693),0)),"n/a")</f>
        <v>0.110608266332116</v>
      </c>
      <c r="R693" s="66"/>
      <c r="S693" s="66"/>
      <c r="T693" s="66"/>
      <c r="U693" s="66"/>
      <c r="V693" s="66"/>
      <c r="W693" s="66"/>
      <c r="X693" s="66"/>
      <c r="Y693" s="66"/>
    </row>
    <row r="694" spans="1:25" x14ac:dyDescent="0.2">
      <c r="A694" s="75" t="s">
        <v>19</v>
      </c>
      <c r="B694" s="66" t="s">
        <v>11</v>
      </c>
      <c r="C694" s="66" t="s">
        <v>9</v>
      </c>
      <c r="D694" s="66" t="s">
        <v>295</v>
      </c>
      <c r="E694" s="86">
        <f t="array" ref="E694">IFERROR(INDEX(DATA!$H$133:$H$368,MATCH(1,(DATA!$D$133:$D$368=B694)*(DATA!$E$133:$E$368=D694),0)),"n/a")</f>
        <v>57662.400000000001</v>
      </c>
      <c r="F694" s="77">
        <f t="array" ref="F694">IFERROR(INDEX(DATA!$I$133:$I$368,MATCH(1,(DATA!$D$133:$D$368=B694)*(DATA!$E$133:$E$368=D694),0)),"n/a")</f>
        <v>0.171407153696605</v>
      </c>
      <c r="G694" s="86">
        <f t="array" ref="G694">IFERROR(INDEX(DATA!$R$133:$R$368,MATCH(1,(DATA!$D$133:$D$368=B694)*(DATA!$E$133:$E$368=D694),0)),"n/a")</f>
        <v>201691.77</v>
      </c>
      <c r="H694" s="77">
        <f t="array" ref="H694">IFERROR(INDEX(DATA!$S$133:$S$368,MATCH(1,(DATA!$D$133:$D$368=B694)*(DATA!$E$133:$E$368=D694),0)),"n/a")</f>
        <v>0.116782633338047</v>
      </c>
      <c r="I694" s="86">
        <f t="array" ref="I694">IFERROR(INDEX(DATA!$AB$133:$AB$368,MATCH(1,(DATA!$D$133:$D$368=B694)*(DATA!$E$133:$E$368=D694),0)),"n/a")</f>
        <v>403939.14</v>
      </c>
      <c r="J694" s="77">
        <f t="array" ref="J694">IFERROR(INDEX(DATA!$AC$133:$AC$368,MATCH(1,(DATA!$D$133:$D$368=B694)*(DATA!$E$133:$E$368=D694),0)),"n/a")</f>
        <v>0.12923923739259799</v>
      </c>
      <c r="K694" s="86">
        <f t="array" ref="K694">IFERROR(INDEX(DATA!$AL$133:$AL$368,MATCH(1,(DATA!$D$133:$D$368=B694)*(DATA!$E$133:$E$368=D694),0)),"n/a")</f>
        <v>765984.77</v>
      </c>
      <c r="L694" s="77">
        <f t="array" ref="L694">IFERROR(INDEX(DATA!$AM$133:$AM$368,MATCH(1,(DATA!$D$133:$D$368=B694)*(DATA!$E$133:$E$368=D694),0)),"n/a")</f>
        <v>0.171797190488477</v>
      </c>
      <c r="R694" s="66"/>
      <c r="S694" s="66"/>
      <c r="T694" s="66"/>
      <c r="U694" s="66"/>
      <c r="V694" s="66"/>
      <c r="W694" s="66"/>
      <c r="X694" s="66"/>
      <c r="Y694" s="66"/>
    </row>
    <row r="695" spans="1:25" x14ac:dyDescent="0.2">
      <c r="A695" s="75" t="s">
        <v>19</v>
      </c>
      <c r="B695" s="66" t="s">
        <v>11</v>
      </c>
      <c r="C695" s="66" t="s">
        <v>9</v>
      </c>
      <c r="D695" s="66" t="s">
        <v>296</v>
      </c>
      <c r="E695" s="86">
        <f t="array" ref="E695">IFERROR(INDEX(DATA!$H$133:$H$368,MATCH(1,(DATA!$D$133:$D$368=B695)*(DATA!$E$133:$E$368=D695),0)),"n/a")</f>
        <v>108478.75</v>
      </c>
      <c r="F695" s="77">
        <f t="array" ref="F695">IFERROR(INDEX(DATA!$I$133:$I$368,MATCH(1,(DATA!$D$133:$D$368=B695)*(DATA!$E$133:$E$368=D695),0)),"n/a")</f>
        <v>0.87352894849739504</v>
      </c>
      <c r="G695" s="86">
        <f t="array" ref="G695">IFERROR(INDEX(DATA!$R$133:$R$368,MATCH(1,(DATA!$D$133:$D$368=B695)*(DATA!$E$133:$E$368=D695),0)),"n/a")</f>
        <v>263838.43</v>
      </c>
      <c r="H695" s="77">
        <f t="array" ref="H695">IFERROR(INDEX(DATA!$S$133:$S$368,MATCH(1,(DATA!$D$133:$D$368=B695)*(DATA!$E$133:$E$368=D695),0)),"n/a")</f>
        <v>0.25168151821749701</v>
      </c>
      <c r="I695" s="86">
        <f t="array" ref="I695">IFERROR(INDEX(DATA!$AB$133:$AB$368,MATCH(1,(DATA!$D$133:$D$368=B695)*(DATA!$E$133:$E$368=D695),0)),"n/a")</f>
        <v>484136.09</v>
      </c>
      <c r="J695" s="77">
        <f t="array" ref="J695">IFERROR(INDEX(DATA!$AC$133:$AC$368,MATCH(1,(DATA!$D$133:$D$368=B695)*(DATA!$E$133:$E$368=D695),0)),"n/a")</f>
        <v>0.128674738556777</v>
      </c>
      <c r="K695" s="86">
        <f t="array" ref="K695">IFERROR(INDEX(DATA!$AL$133:$AL$368,MATCH(1,(DATA!$D$133:$D$368=B695)*(DATA!$E$133:$E$368=D695),0)),"n/a")</f>
        <v>894133.34</v>
      </c>
      <c r="L695" s="77">
        <f t="array" ref="L695">IFERROR(INDEX(DATA!$AM$133:$AM$368,MATCH(1,(DATA!$D$133:$D$368=B695)*(DATA!$E$133:$E$368=D695),0)),"n/a")</f>
        <v>7.7354299168361895E-2</v>
      </c>
      <c r="R695" s="66"/>
      <c r="S695" s="66"/>
      <c r="T695" s="66"/>
      <c r="U695" s="66"/>
      <c r="V695" s="66"/>
      <c r="W695" s="66"/>
      <c r="X695" s="66"/>
      <c r="Y695" s="66"/>
    </row>
    <row r="696" spans="1:25" x14ac:dyDescent="0.2">
      <c r="A696" s="75" t="s">
        <v>19</v>
      </c>
      <c r="B696" s="66" t="s">
        <v>11</v>
      </c>
      <c r="C696" s="66" t="s">
        <v>9</v>
      </c>
      <c r="D696" s="66" t="s">
        <v>297</v>
      </c>
      <c r="E696" s="86">
        <f t="array" ref="E696">IFERROR(INDEX(DATA!$H$133:$H$368,MATCH(1,(DATA!$D$133:$D$368=B696)*(DATA!$E$133:$E$368=D696),0)),"n/a")</f>
        <v>34962.58</v>
      </c>
      <c r="F696" s="77">
        <f t="array" ref="F696">IFERROR(INDEX(DATA!$I$133:$I$368,MATCH(1,(DATA!$D$133:$D$368=B696)*(DATA!$E$133:$E$368=D696),0)),"n/a")</f>
        <v>0.218815221934545</v>
      </c>
      <c r="G696" s="86">
        <f t="array" ref="G696">IFERROR(INDEX(DATA!$R$133:$R$368,MATCH(1,(DATA!$D$133:$D$368=B696)*(DATA!$E$133:$E$368=D696),0)),"n/a")</f>
        <v>118032.31</v>
      </c>
      <c r="H696" s="77">
        <f t="array" ref="H696">IFERROR(INDEX(DATA!$S$133:$S$368,MATCH(1,(DATA!$D$133:$D$368=B696)*(DATA!$E$133:$E$368=D696),0)),"n/a")</f>
        <v>0.26412944654962001</v>
      </c>
      <c r="I696" s="86">
        <f t="array" ref="I696">IFERROR(INDEX(DATA!$AB$133:$AB$368,MATCH(1,(DATA!$D$133:$D$368=B696)*(DATA!$E$133:$E$368=D696),0)),"n/a")</f>
        <v>218925.13</v>
      </c>
      <c r="J696" s="77">
        <f t="array" ref="J696">IFERROR(INDEX(DATA!$AC$133:$AC$368,MATCH(1,(DATA!$D$133:$D$368=B696)*(DATA!$E$133:$E$368=D696),0)),"n/a")</f>
        <v>0.26170104921250698</v>
      </c>
      <c r="K696" s="86">
        <f t="array" ref="K696">IFERROR(INDEX(DATA!$AL$133:$AL$368,MATCH(1,(DATA!$D$133:$D$368=B696)*(DATA!$E$133:$E$368=D696),0)),"n/a")</f>
        <v>406719.5</v>
      </c>
      <c r="L696" s="77">
        <f t="array" ref="L696">IFERROR(INDEX(DATA!$AM$133:$AM$368,MATCH(1,(DATA!$D$133:$D$368=B696)*(DATA!$E$133:$E$368=D696),0)),"n/a")</f>
        <v>0.21521803109458501</v>
      </c>
      <c r="R696" s="66"/>
      <c r="S696" s="66"/>
      <c r="T696" s="66"/>
      <c r="U696" s="66"/>
      <c r="V696" s="66"/>
      <c r="W696" s="66"/>
      <c r="X696" s="66"/>
      <c r="Y696" s="66"/>
    </row>
    <row r="697" spans="1:25" x14ac:dyDescent="0.2">
      <c r="A697" s="75" t="s">
        <v>19</v>
      </c>
      <c r="B697" s="66" t="s">
        <v>11</v>
      </c>
      <c r="C697" s="66" t="s">
        <v>9</v>
      </c>
      <c r="D697" s="66" t="s">
        <v>298</v>
      </c>
      <c r="E697" s="86">
        <f t="array" ref="E697">IFERROR(INDEX(DATA!$H$133:$H$368,MATCH(1,(DATA!$D$133:$D$368=B697)*(DATA!$E$133:$E$368=D697),0)),"n/a")</f>
        <v>65434.22</v>
      </c>
      <c r="F697" s="77">
        <f t="array" ref="F697">IFERROR(INDEX(DATA!$I$133:$I$368,MATCH(1,(DATA!$D$133:$D$368=B697)*(DATA!$E$133:$E$368=D697),0)),"n/a")</f>
        <v>0.103589004961867</v>
      </c>
      <c r="G697" s="86">
        <f t="array" ref="G697">IFERROR(INDEX(DATA!$R$133:$R$368,MATCH(1,(DATA!$D$133:$D$368=B697)*(DATA!$E$133:$E$368=D697),0)),"n/a")</f>
        <v>212617</v>
      </c>
      <c r="H697" s="77">
        <f t="array" ref="H697">IFERROR(INDEX(DATA!$S$133:$S$368,MATCH(1,(DATA!$D$133:$D$368=B697)*(DATA!$E$133:$E$368=D697),0)),"n/a")</f>
        <v>0.17004263380302101</v>
      </c>
      <c r="I697" s="86">
        <f t="array" ref="I697">IFERROR(INDEX(DATA!$AB$133:$AB$368,MATCH(1,(DATA!$D$133:$D$368=B697)*(DATA!$E$133:$E$368=D697),0)),"n/a")</f>
        <v>385751.5</v>
      </c>
      <c r="J697" s="77">
        <f t="array" ref="J697">IFERROR(INDEX(DATA!$AC$133:$AC$368,MATCH(1,(DATA!$D$133:$D$368=B697)*(DATA!$E$133:$E$368=D697),0)),"n/a")</f>
        <v>0.18194044912336799</v>
      </c>
      <c r="K697" s="86">
        <f t="array" ref="K697">IFERROR(INDEX(DATA!$AL$133:$AL$368,MATCH(1,(DATA!$D$133:$D$368=B697)*(DATA!$E$133:$E$368=D697),0)),"n/a")</f>
        <v>691931.32</v>
      </c>
      <c r="L697" s="77">
        <f t="array" ref="L697">IFERROR(INDEX(DATA!$AM$133:$AM$368,MATCH(1,(DATA!$D$133:$D$368=B697)*(DATA!$E$133:$E$368=D697),0)),"n/a")</f>
        <v>0.20826318919616099</v>
      </c>
      <c r="R697" s="66"/>
      <c r="S697" s="66"/>
      <c r="T697" s="66"/>
      <c r="U697" s="66"/>
      <c r="V697" s="66"/>
      <c r="W697" s="66"/>
      <c r="X697" s="66"/>
      <c r="Y697" s="66"/>
    </row>
    <row r="698" spans="1:25" x14ac:dyDescent="0.2">
      <c r="A698" s="75" t="s">
        <v>19</v>
      </c>
      <c r="B698" s="66" t="s">
        <v>11</v>
      </c>
      <c r="C698" s="66" t="s">
        <v>9</v>
      </c>
      <c r="D698" s="66" t="s">
        <v>299</v>
      </c>
      <c r="E698" s="86">
        <f t="array" ref="E698">IFERROR(INDEX(DATA!$H$133:$H$368,MATCH(1,(DATA!$D$133:$D$368=B698)*(DATA!$E$133:$E$368=D698),0)),"n/a")</f>
        <v>360131.19</v>
      </c>
      <c r="F698" s="77">
        <f t="array" ref="F698">IFERROR(INDEX(DATA!$I$133:$I$368,MATCH(1,(DATA!$D$133:$D$368=B698)*(DATA!$E$133:$E$368=D698),0)),"n/a")</f>
        <v>7.0294835191396704E-2</v>
      </c>
      <c r="G698" s="86">
        <f t="array" ref="G698">IFERROR(INDEX(DATA!$R$133:$R$368,MATCH(1,(DATA!$D$133:$D$368=B698)*(DATA!$E$133:$E$368=D698),0)),"n/a")</f>
        <v>1227472.1599999999</v>
      </c>
      <c r="H698" s="77">
        <f t="array" ref="H698">IFERROR(INDEX(DATA!$S$133:$S$368,MATCH(1,(DATA!$D$133:$D$368=B698)*(DATA!$E$133:$E$368=D698),0)),"n/a")</f>
        <v>5.1419692044479298E-2</v>
      </c>
      <c r="I698" s="86">
        <f t="array" ref="I698">IFERROR(INDEX(DATA!$AB$133:$AB$368,MATCH(1,(DATA!$D$133:$D$368=B698)*(DATA!$E$133:$E$368=D698),0)),"n/a")</f>
        <v>2433208.5099999998</v>
      </c>
      <c r="J698" s="77">
        <f t="array" ref="J698">IFERROR(INDEX(DATA!$AC$133:$AC$368,MATCH(1,(DATA!$D$133:$D$368=B698)*(DATA!$E$133:$E$368=D698),0)),"n/a")</f>
        <v>9.4101865050902705E-2</v>
      </c>
      <c r="K698" s="86">
        <f t="array" ref="K698">IFERROR(INDEX(DATA!$AL$133:$AL$368,MATCH(1,(DATA!$D$133:$D$368=B698)*(DATA!$E$133:$E$368=D698),0)),"n/a")</f>
        <v>4852458.2699999996</v>
      </c>
      <c r="L698" s="77">
        <f t="array" ref="L698">IFERROR(INDEX(DATA!$AM$133:$AM$368,MATCH(1,(DATA!$D$133:$D$368=B698)*(DATA!$E$133:$E$368=D698),0)),"n/a")</f>
        <v>0.103026918973232</v>
      </c>
      <c r="R698" s="66"/>
      <c r="S698" s="66"/>
      <c r="T698" s="66"/>
      <c r="U698" s="66"/>
      <c r="V698" s="66"/>
      <c r="W698" s="66"/>
      <c r="X698" s="66"/>
      <c r="Y698" s="66"/>
    </row>
    <row r="699" spans="1:25" x14ac:dyDescent="0.2">
      <c r="A699" s="75" t="s">
        <v>19</v>
      </c>
      <c r="B699" s="66" t="s">
        <v>11</v>
      </c>
      <c r="C699" s="66" t="s">
        <v>9</v>
      </c>
      <c r="D699" s="66" t="s">
        <v>300</v>
      </c>
      <c r="E699" s="86">
        <f t="array" ref="E699">IFERROR(INDEX(DATA!$H$133:$H$368,MATCH(1,(DATA!$D$133:$D$368=B699)*(DATA!$E$133:$E$368=D699),0)),"n/a")</f>
        <v>125363.78</v>
      </c>
      <c r="F699" s="77">
        <f t="array" ref="F699">IFERROR(INDEX(DATA!$I$133:$I$368,MATCH(1,(DATA!$D$133:$D$368=B699)*(DATA!$E$133:$E$368=D699),0)),"n/a")</f>
        <v>0.281623195944321</v>
      </c>
      <c r="G699" s="86">
        <f t="array" ref="G699">IFERROR(INDEX(DATA!$R$133:$R$368,MATCH(1,(DATA!$D$133:$D$368=B699)*(DATA!$E$133:$E$368=D699),0)),"n/a")</f>
        <v>403076.56</v>
      </c>
      <c r="H699" s="77">
        <f t="array" ref="H699">IFERROR(INDEX(DATA!$S$133:$S$368,MATCH(1,(DATA!$D$133:$D$368=B699)*(DATA!$E$133:$E$368=D699),0)),"n/a")</f>
        <v>0.133796179354427</v>
      </c>
      <c r="I699" s="86">
        <f t="array" ref="I699">IFERROR(INDEX(DATA!$AB$133:$AB$368,MATCH(1,(DATA!$D$133:$D$368=B699)*(DATA!$E$133:$E$368=D699),0)),"n/a")</f>
        <v>787866.21</v>
      </c>
      <c r="J699" s="77">
        <f t="array" ref="J699">IFERROR(INDEX(DATA!$AC$133:$AC$368,MATCH(1,(DATA!$D$133:$D$368=B699)*(DATA!$E$133:$E$368=D699),0)),"n/a")</f>
        <v>0.137255573029475</v>
      </c>
      <c r="K699" s="86">
        <f t="array" ref="K699">IFERROR(INDEX(DATA!$AL$133:$AL$368,MATCH(1,(DATA!$D$133:$D$368=B699)*(DATA!$E$133:$E$368=D699),0)),"n/a")</f>
        <v>1481220.3</v>
      </c>
      <c r="L699" s="77">
        <f t="array" ref="L699">IFERROR(INDEX(DATA!$AM$133:$AM$368,MATCH(1,(DATA!$D$133:$D$368=B699)*(DATA!$E$133:$E$368=D699),0)),"n/a")</f>
        <v>0.117231243249761</v>
      </c>
      <c r="R699" s="66"/>
      <c r="S699" s="66"/>
      <c r="T699" s="66"/>
      <c r="U699" s="66"/>
      <c r="V699" s="66"/>
      <c r="W699" s="66"/>
      <c r="X699" s="66"/>
      <c r="Y699" s="66"/>
    </row>
    <row r="700" spans="1:25" x14ac:dyDescent="0.2">
      <c r="A700" s="75" t="s">
        <v>19</v>
      </c>
      <c r="B700" s="66" t="s">
        <v>11</v>
      </c>
      <c r="C700" s="66" t="s">
        <v>9</v>
      </c>
      <c r="D700" s="66" t="s">
        <v>301</v>
      </c>
      <c r="E700" s="86">
        <f t="array" ref="E700">IFERROR(INDEX(DATA!$H$133:$H$368,MATCH(1,(DATA!$D$133:$D$368=B700)*(DATA!$E$133:$E$368=D700),0)),"n/a")</f>
        <v>18309.66</v>
      </c>
      <c r="F700" s="77">
        <f t="array" ref="F700">IFERROR(INDEX(DATA!$I$133:$I$368,MATCH(1,(DATA!$D$133:$D$368=B700)*(DATA!$E$133:$E$368=D700),0)),"n/a")</f>
        <v>0.17476172297308101</v>
      </c>
      <c r="G700" s="86">
        <f t="array" ref="G700">IFERROR(INDEX(DATA!$R$133:$R$368,MATCH(1,(DATA!$D$133:$D$368=B700)*(DATA!$E$133:$E$368=D700),0)),"n/a")</f>
        <v>58438.9</v>
      </c>
      <c r="H700" s="77">
        <f t="array" ref="H700">IFERROR(INDEX(DATA!$S$133:$S$368,MATCH(1,(DATA!$D$133:$D$368=B700)*(DATA!$E$133:$E$368=D700),0)),"n/a")</f>
        <v>0.173325810842827</v>
      </c>
      <c r="I700" s="86">
        <f t="array" ref="I700">IFERROR(INDEX(DATA!$AB$133:$AB$368,MATCH(1,(DATA!$D$133:$D$368=B700)*(DATA!$E$133:$E$368=D700),0)),"n/a")</f>
        <v>111756.41</v>
      </c>
      <c r="J700" s="77">
        <f t="array" ref="J700">IFERROR(INDEX(DATA!$AC$133:$AC$368,MATCH(1,(DATA!$D$133:$D$368=B700)*(DATA!$E$133:$E$368=D700),0)),"n/a")</f>
        <v>0.22014378419618499</v>
      </c>
      <c r="K700" s="86">
        <f t="array" ref="K700">IFERROR(INDEX(DATA!$AL$133:$AL$368,MATCH(1,(DATA!$D$133:$D$368=B700)*(DATA!$E$133:$E$368=D700),0)),"n/a")</f>
        <v>201241.8</v>
      </c>
      <c r="L700" s="77">
        <f t="array" ref="L700">IFERROR(INDEX(DATA!$AM$133:$AM$368,MATCH(1,(DATA!$D$133:$D$368=B700)*(DATA!$E$133:$E$368=D700),0)),"n/a")</f>
        <v>0.23398551128540299</v>
      </c>
      <c r="R700" s="66"/>
      <c r="S700" s="66"/>
      <c r="T700" s="66"/>
      <c r="U700" s="66"/>
      <c r="V700" s="66"/>
      <c r="W700" s="66"/>
      <c r="X700" s="66"/>
      <c r="Y700" s="66"/>
    </row>
    <row r="701" spans="1:25" x14ac:dyDescent="0.2">
      <c r="A701" s="75" t="s">
        <v>19</v>
      </c>
      <c r="B701" s="66" t="s">
        <v>11</v>
      </c>
      <c r="C701" s="66" t="s">
        <v>9</v>
      </c>
      <c r="D701" s="66" t="s">
        <v>302</v>
      </c>
      <c r="E701" s="86">
        <f t="array" ref="E701">IFERROR(INDEX(DATA!$H$133:$H$368,MATCH(1,(DATA!$D$133:$D$368=B701)*(DATA!$E$133:$E$368=D701),0)),"n/a")</f>
        <v>89036.35</v>
      </c>
      <c r="F701" s="77">
        <f t="array" ref="F701">IFERROR(INDEX(DATA!$I$133:$I$368,MATCH(1,(DATA!$D$133:$D$368=B701)*(DATA!$E$133:$E$368=D701),0)),"n/a")</f>
        <v>7.48698550145869E-2</v>
      </c>
      <c r="G701" s="86">
        <f t="array" ref="G701">IFERROR(INDEX(DATA!$R$133:$R$368,MATCH(1,(DATA!$D$133:$D$368=B701)*(DATA!$E$133:$E$368=D701),0)),"n/a")</f>
        <v>306684.01</v>
      </c>
      <c r="H701" s="77">
        <f t="array" ref="H701">IFERROR(INDEX(DATA!$S$133:$S$368,MATCH(1,(DATA!$D$133:$D$368=B701)*(DATA!$E$133:$E$368=D701),0)),"n/a")</f>
        <v>8.4990917016898496E-2</v>
      </c>
      <c r="I701" s="86">
        <f t="array" ref="I701">IFERROR(INDEX(DATA!$AB$133:$AB$368,MATCH(1,(DATA!$D$133:$D$368=B701)*(DATA!$E$133:$E$368=D701),0)),"n/a")</f>
        <v>581511.75</v>
      </c>
      <c r="J701" s="77">
        <f t="array" ref="J701">IFERROR(INDEX(DATA!$AC$133:$AC$368,MATCH(1,(DATA!$D$133:$D$368=B701)*(DATA!$E$133:$E$368=D701),0)),"n/a")</f>
        <v>4.32477276316958E-2</v>
      </c>
      <c r="K701" s="86">
        <f t="array" ref="K701">IFERROR(INDEX(DATA!$AL$133:$AL$368,MATCH(1,(DATA!$D$133:$D$368=B701)*(DATA!$E$133:$E$368=D701),0)),"n/a")</f>
        <v>1113907.3700000001</v>
      </c>
      <c r="L701" s="77">
        <f t="array" ref="L701">IFERROR(INDEX(DATA!$AM$133:$AM$368,MATCH(1,(DATA!$D$133:$D$368=B701)*(DATA!$E$133:$E$368=D701),0)),"n/a")</f>
        <v>9.3913497322311107E-2</v>
      </c>
      <c r="R701" s="66"/>
      <c r="S701" s="66"/>
      <c r="T701" s="66"/>
      <c r="U701" s="66"/>
      <c r="V701" s="66"/>
      <c r="W701" s="66"/>
      <c r="X701" s="66"/>
      <c r="Y701" s="66"/>
    </row>
    <row r="702" spans="1:25" x14ac:dyDescent="0.2">
      <c r="A702" s="75" t="s">
        <v>19</v>
      </c>
      <c r="B702" s="66" t="s">
        <v>11</v>
      </c>
      <c r="C702" s="66" t="s">
        <v>9</v>
      </c>
      <c r="D702" s="66" t="s">
        <v>303</v>
      </c>
      <c r="E702" s="86">
        <f t="array" ref="E702">IFERROR(INDEX(DATA!$H$133:$H$368,MATCH(1,(DATA!$D$133:$D$368=B702)*(DATA!$E$133:$E$368=D702),0)),"n/a")</f>
        <v>39140.01</v>
      </c>
      <c r="F702" s="77">
        <f t="array" ref="F702">IFERROR(INDEX(DATA!$I$133:$I$368,MATCH(1,(DATA!$D$133:$D$368=B702)*(DATA!$E$133:$E$368=D702),0)),"n/a")</f>
        <v>8.3571466143245093E-2</v>
      </c>
      <c r="G702" s="86">
        <f t="array" ref="G702">IFERROR(INDEX(DATA!$R$133:$R$368,MATCH(1,(DATA!$D$133:$D$368=B702)*(DATA!$E$133:$E$368=D702),0)),"n/a")</f>
        <v>132087.60999999999</v>
      </c>
      <c r="H702" s="77">
        <f t="array" ref="H702">IFERROR(INDEX(DATA!$S$133:$S$368,MATCH(1,(DATA!$D$133:$D$368=B702)*(DATA!$E$133:$E$368=D702),0)),"n/a")</f>
        <v>0.11027689170977401</v>
      </c>
      <c r="I702" s="86">
        <f t="array" ref="I702">IFERROR(INDEX(DATA!$AB$133:$AB$368,MATCH(1,(DATA!$D$133:$D$368=B702)*(DATA!$E$133:$E$368=D702),0)),"n/a")</f>
        <v>246924.77</v>
      </c>
      <c r="J702" s="77">
        <f t="array" ref="J702">IFERROR(INDEX(DATA!$AC$133:$AC$368,MATCH(1,(DATA!$D$133:$D$368=B702)*(DATA!$E$133:$E$368=D702),0)),"n/a")</f>
        <v>0.101262011538498</v>
      </c>
      <c r="K702" s="86">
        <f t="array" ref="K702">IFERROR(INDEX(DATA!$AL$133:$AL$368,MATCH(1,(DATA!$D$133:$D$368=B702)*(DATA!$E$133:$E$368=D702),0)),"n/a")</f>
        <v>463447.08</v>
      </c>
      <c r="L702" s="77">
        <f t="array" ref="L702">IFERROR(INDEX(DATA!$AM$133:$AM$368,MATCH(1,(DATA!$D$133:$D$368=B702)*(DATA!$E$133:$E$368=D702),0)),"n/a")</f>
        <v>0.115109178526411</v>
      </c>
      <c r="R702" s="66"/>
      <c r="S702" s="66"/>
      <c r="T702" s="66"/>
      <c r="U702" s="66"/>
      <c r="V702" s="66"/>
      <c r="W702" s="66"/>
      <c r="X702" s="66"/>
      <c r="Y702" s="66"/>
    </row>
    <row r="703" spans="1:25" x14ac:dyDescent="0.2">
      <c r="A703" s="75" t="s">
        <v>19</v>
      </c>
      <c r="B703" s="66" t="s">
        <v>11</v>
      </c>
      <c r="C703" s="66" t="s">
        <v>9</v>
      </c>
      <c r="D703" s="66" t="s">
        <v>304</v>
      </c>
      <c r="E703" s="86">
        <f t="array" ref="E703">IFERROR(INDEX(DATA!$H$133:$H$368,MATCH(1,(DATA!$D$133:$D$368=B703)*(DATA!$E$133:$E$368=D703),0)),"n/a")</f>
        <v>138812.06</v>
      </c>
      <c r="F703" s="77">
        <f t="array" ref="F703">IFERROR(INDEX(DATA!$I$133:$I$368,MATCH(1,(DATA!$D$133:$D$368=B703)*(DATA!$E$133:$E$368=D703),0)),"n/a")</f>
        <v>7.6255706063197107E-2</v>
      </c>
      <c r="G703" s="86">
        <f t="array" ref="G703">IFERROR(INDEX(DATA!$R$133:$R$368,MATCH(1,(DATA!$D$133:$D$368=B703)*(DATA!$E$133:$E$368=D703),0)),"n/a")</f>
        <v>475393.97</v>
      </c>
      <c r="H703" s="77">
        <f t="array" ref="H703">IFERROR(INDEX(DATA!$S$133:$S$368,MATCH(1,(DATA!$D$133:$D$368=B703)*(DATA!$E$133:$E$368=D703),0)),"n/a")</f>
        <v>6.8358867598947895E-2</v>
      </c>
      <c r="I703" s="86">
        <f t="array" ref="I703">IFERROR(INDEX(DATA!$AB$133:$AB$368,MATCH(1,(DATA!$D$133:$D$368=B703)*(DATA!$E$133:$E$368=D703),0)),"n/a")</f>
        <v>938755.82</v>
      </c>
      <c r="J703" s="77">
        <f t="array" ref="J703">IFERROR(INDEX(DATA!$AC$133:$AC$368,MATCH(1,(DATA!$D$133:$D$368=B703)*(DATA!$E$133:$E$368=D703),0)),"n/a")</f>
        <v>6.0183323222644601E-2</v>
      </c>
      <c r="K703" s="86">
        <f t="array" ref="K703">IFERROR(INDEX(DATA!$AL$133:$AL$368,MATCH(1,(DATA!$D$133:$D$368=B703)*(DATA!$E$133:$E$368=D703),0)),"n/a")</f>
        <v>1780496.79</v>
      </c>
      <c r="L703" s="77">
        <f t="array" ref="L703">IFERROR(INDEX(DATA!$AM$133:$AM$368,MATCH(1,(DATA!$D$133:$D$368=B703)*(DATA!$E$133:$E$368=D703),0)),"n/a")</f>
        <v>3.7992028346765197E-2</v>
      </c>
      <c r="R703" s="66"/>
      <c r="S703" s="66"/>
      <c r="T703" s="66"/>
      <c r="U703" s="66"/>
      <c r="V703" s="66"/>
      <c r="W703" s="66"/>
      <c r="X703" s="66"/>
      <c r="Y703" s="66"/>
    </row>
    <row r="704" spans="1:25" x14ac:dyDescent="0.2">
      <c r="A704" s="75" t="s">
        <v>19</v>
      </c>
      <c r="B704" s="66" t="s">
        <v>11</v>
      </c>
      <c r="C704" s="66" t="s">
        <v>9</v>
      </c>
      <c r="D704" s="66" t="s">
        <v>305</v>
      </c>
      <c r="E704" s="86">
        <f t="array" ref="E704">IFERROR(INDEX(DATA!$H$133:$H$368,MATCH(1,(DATA!$D$133:$D$368=B704)*(DATA!$E$133:$E$368=D704),0)),"n/a")</f>
        <v>77684.09</v>
      </c>
      <c r="F704" s="77">
        <f t="array" ref="F704">IFERROR(INDEX(DATA!$I$133:$I$368,MATCH(1,(DATA!$D$133:$D$368=B704)*(DATA!$E$133:$E$368=D704),0)),"n/a")</f>
        <v>-7.7623690444290402E-3</v>
      </c>
      <c r="G704" s="86">
        <f t="array" ref="G704">IFERROR(INDEX(DATA!$R$133:$R$368,MATCH(1,(DATA!$D$133:$D$368=B704)*(DATA!$E$133:$E$368=D704),0)),"n/a")</f>
        <v>256560.68</v>
      </c>
      <c r="H704" s="77">
        <f t="array" ref="H704">IFERROR(INDEX(DATA!$S$133:$S$368,MATCH(1,(DATA!$D$133:$D$368=B704)*(DATA!$E$133:$E$368=D704),0)),"n/a")</f>
        <v>-3.34477576054946E-2</v>
      </c>
      <c r="I704" s="86">
        <f t="array" ref="I704">IFERROR(INDEX(DATA!$AB$133:$AB$368,MATCH(1,(DATA!$D$133:$D$368=B704)*(DATA!$E$133:$E$368=D704),0)),"n/a")</f>
        <v>522356.06</v>
      </c>
      <c r="J704" s="77">
        <f t="array" ref="J704">IFERROR(INDEX(DATA!$AC$133:$AC$368,MATCH(1,(DATA!$D$133:$D$368=B704)*(DATA!$E$133:$E$368=D704),0)),"n/a")</f>
        <v>1.2585397798189801E-2</v>
      </c>
      <c r="K704" s="86">
        <f t="array" ref="K704">IFERROR(INDEX(DATA!$AL$133:$AL$368,MATCH(1,(DATA!$D$133:$D$368=B704)*(DATA!$E$133:$E$368=D704),0)),"n/a")</f>
        <v>967108.45</v>
      </c>
      <c r="L704" s="77">
        <f t="array" ref="L704">IFERROR(INDEX(DATA!$AM$133:$AM$368,MATCH(1,(DATA!$D$133:$D$368=B704)*(DATA!$E$133:$E$368=D704),0)),"n/a")</f>
        <v>4.9562602324269699E-2</v>
      </c>
      <c r="R704" s="66"/>
      <c r="S704" s="66"/>
      <c r="T704" s="66"/>
      <c r="U704" s="66"/>
      <c r="V704" s="66"/>
      <c r="W704" s="66"/>
      <c r="X704" s="66"/>
      <c r="Y704" s="66"/>
    </row>
    <row r="705" spans="1:25" x14ac:dyDescent="0.2">
      <c r="A705" s="75" t="s">
        <v>19</v>
      </c>
      <c r="B705" s="66" t="s">
        <v>11</v>
      </c>
      <c r="C705" s="66" t="s">
        <v>9</v>
      </c>
      <c r="D705" s="66" t="s">
        <v>306</v>
      </c>
      <c r="E705" s="86">
        <f t="array" ref="E705">IFERROR(INDEX(DATA!$H$133:$H$368,MATCH(1,(DATA!$D$133:$D$368=B705)*(DATA!$E$133:$E$368=D705),0)),"n/a")</f>
        <v>48464.03</v>
      </c>
      <c r="F705" s="77">
        <f t="array" ref="F705">IFERROR(INDEX(DATA!$I$133:$I$368,MATCH(1,(DATA!$D$133:$D$368=B705)*(DATA!$E$133:$E$368=D705),0)),"n/a")</f>
        <v>-0.20011649006104401</v>
      </c>
      <c r="G705" s="86">
        <f t="array" ref="G705">IFERROR(INDEX(DATA!$R$133:$R$368,MATCH(1,(DATA!$D$133:$D$368=B705)*(DATA!$E$133:$E$368=D705),0)),"n/a")</f>
        <v>185690.84</v>
      </c>
      <c r="H705" s="77">
        <f t="array" ref="H705">IFERROR(INDEX(DATA!$S$133:$S$368,MATCH(1,(DATA!$D$133:$D$368=B705)*(DATA!$E$133:$E$368=D705),0)),"n/a")</f>
        <v>-9.4805971040947401E-3</v>
      </c>
      <c r="I705" s="86">
        <f t="array" ref="I705">IFERROR(INDEX(DATA!$AB$133:$AB$368,MATCH(1,(DATA!$D$133:$D$368=B705)*(DATA!$E$133:$E$368=D705),0)),"n/a")</f>
        <v>379986.05</v>
      </c>
      <c r="J705" s="77">
        <f t="array" ref="J705">IFERROR(INDEX(DATA!$AC$133:$AC$368,MATCH(1,(DATA!$D$133:$D$368=B705)*(DATA!$E$133:$E$368=D705),0)),"n/a")</f>
        <v>7.4811705875917303E-2</v>
      </c>
      <c r="K705" s="86">
        <f t="array" ref="K705">IFERROR(INDEX(DATA!$AL$133:$AL$368,MATCH(1,(DATA!$D$133:$D$368=B705)*(DATA!$E$133:$E$368=D705),0)),"n/a")</f>
        <v>751091.24</v>
      </c>
      <c r="L705" s="77">
        <f t="array" ref="L705">IFERROR(INDEX(DATA!$AM$133:$AM$368,MATCH(1,(DATA!$D$133:$D$368=B705)*(DATA!$E$133:$E$368=D705),0)),"n/a")</f>
        <v>0.120406832207476</v>
      </c>
      <c r="R705" s="66"/>
      <c r="S705" s="66"/>
      <c r="T705" s="66"/>
      <c r="U705" s="66"/>
      <c r="V705" s="66"/>
      <c r="W705" s="66"/>
      <c r="X705" s="66"/>
      <c r="Y705" s="66"/>
    </row>
    <row r="706" spans="1:25" x14ac:dyDescent="0.2">
      <c r="A706" s="75" t="s">
        <v>19</v>
      </c>
      <c r="B706" s="66" t="s">
        <v>11</v>
      </c>
      <c r="C706" s="66" t="s">
        <v>9</v>
      </c>
      <c r="D706" s="66" t="s">
        <v>307</v>
      </c>
      <c r="E706" s="86">
        <f t="array" ref="E706">IFERROR(INDEX(DATA!$H$133:$H$368,MATCH(1,(DATA!$D$133:$D$368=B706)*(DATA!$E$133:$E$368=D706),0)),"n/a")</f>
        <v>100357.92</v>
      </c>
      <c r="F706" s="77">
        <f t="array" ref="F706">IFERROR(INDEX(DATA!$I$133:$I$368,MATCH(1,(DATA!$D$133:$D$368=B706)*(DATA!$E$133:$E$368=D706),0)),"n/a")</f>
        <v>0.104482513465149</v>
      </c>
      <c r="G706" s="86">
        <f t="array" ref="G706">IFERROR(INDEX(DATA!$R$133:$R$368,MATCH(1,(DATA!$D$133:$D$368=B706)*(DATA!$E$133:$E$368=D706),0)),"n/a")</f>
        <v>319134.53000000003</v>
      </c>
      <c r="H706" s="77">
        <f t="array" ref="H706">IFERROR(INDEX(DATA!$S$133:$S$368,MATCH(1,(DATA!$D$133:$D$368=B706)*(DATA!$E$133:$E$368=D706),0)),"n/a")</f>
        <v>7.5013037038664104E-2</v>
      </c>
      <c r="I706" s="86">
        <f t="array" ref="I706">IFERROR(INDEX(DATA!$AB$133:$AB$368,MATCH(1,(DATA!$D$133:$D$368=B706)*(DATA!$E$133:$E$368=D706),0)),"n/a")</f>
        <v>632733.48</v>
      </c>
      <c r="J706" s="77">
        <f t="array" ref="J706">IFERROR(INDEX(DATA!$AC$133:$AC$368,MATCH(1,(DATA!$D$133:$D$368=B706)*(DATA!$E$133:$E$368=D706),0)),"n/a")</f>
        <v>7.5905897308540998E-2</v>
      </c>
      <c r="K706" s="86">
        <f t="array" ref="K706">IFERROR(INDEX(DATA!$AL$133:$AL$368,MATCH(1,(DATA!$D$133:$D$368=B706)*(DATA!$E$133:$E$368=D706),0)),"n/a")</f>
        <v>1223820.69</v>
      </c>
      <c r="L706" s="77">
        <f t="array" ref="L706">IFERROR(INDEX(DATA!$AM$133:$AM$368,MATCH(1,(DATA!$D$133:$D$368=B706)*(DATA!$E$133:$E$368=D706),0)),"n/a")</f>
        <v>0.132164689858635</v>
      </c>
      <c r="R706" s="66"/>
      <c r="S706" s="66"/>
      <c r="T706" s="66"/>
      <c r="U706" s="66"/>
      <c r="V706" s="66"/>
      <c r="W706" s="66"/>
      <c r="X706" s="66"/>
      <c r="Y706" s="66"/>
    </row>
    <row r="707" spans="1:25" x14ac:dyDescent="0.2">
      <c r="A707" s="75" t="s">
        <v>19</v>
      </c>
      <c r="B707" s="66" t="s">
        <v>11</v>
      </c>
      <c r="C707" s="66" t="s">
        <v>9</v>
      </c>
      <c r="D707" s="66" t="s">
        <v>308</v>
      </c>
      <c r="E707" s="86">
        <f t="array" ref="E707">IFERROR(INDEX(DATA!$H$133:$H$368,MATCH(1,(DATA!$D$133:$D$368=B707)*(DATA!$E$133:$E$368=D707),0)),"n/a")</f>
        <v>52305.95</v>
      </c>
      <c r="F707" s="77">
        <f t="array" ref="F707">IFERROR(INDEX(DATA!$I$133:$I$368,MATCH(1,(DATA!$D$133:$D$368=B707)*(DATA!$E$133:$E$368=D707),0)),"n/a")</f>
        <v>7.9054327815309994E-2</v>
      </c>
      <c r="G707" s="86">
        <f t="array" ref="G707">IFERROR(INDEX(DATA!$R$133:$R$368,MATCH(1,(DATA!$D$133:$D$368=B707)*(DATA!$E$133:$E$368=D707),0)),"n/a")</f>
        <v>184768.89</v>
      </c>
      <c r="H707" s="77">
        <f t="array" ref="H707">IFERROR(INDEX(DATA!$S$133:$S$368,MATCH(1,(DATA!$D$133:$D$368=B707)*(DATA!$E$133:$E$368=D707),0)),"n/a")</f>
        <v>8.4088758870210403E-2</v>
      </c>
      <c r="I707" s="86">
        <f t="array" ref="I707">IFERROR(INDEX(DATA!$AB$133:$AB$368,MATCH(1,(DATA!$D$133:$D$368=B707)*(DATA!$E$133:$E$368=D707),0)),"n/a")</f>
        <v>359824.79</v>
      </c>
      <c r="J707" s="77">
        <f t="array" ref="J707">IFERROR(INDEX(DATA!$AC$133:$AC$368,MATCH(1,(DATA!$D$133:$D$368=B707)*(DATA!$E$133:$E$368=D707),0)),"n/a")</f>
        <v>0.119157141760101</v>
      </c>
      <c r="K707" s="86">
        <f t="array" ref="K707">IFERROR(INDEX(DATA!$AL$133:$AL$368,MATCH(1,(DATA!$D$133:$D$368=B707)*(DATA!$E$133:$E$368=D707),0)),"n/a")</f>
        <v>660557.15</v>
      </c>
      <c r="L707" s="77">
        <f t="array" ref="L707">IFERROR(INDEX(DATA!$AM$133:$AM$368,MATCH(1,(DATA!$D$133:$D$368=B707)*(DATA!$E$133:$E$368=D707),0)),"n/a")</f>
        <v>0.10009767955596401</v>
      </c>
      <c r="R707" s="66"/>
      <c r="S707" s="66"/>
      <c r="T707" s="66"/>
      <c r="U707" s="66"/>
      <c r="V707" s="66"/>
      <c r="W707" s="66"/>
      <c r="X707" s="66"/>
      <c r="Y707" s="66"/>
    </row>
    <row r="708" spans="1:25" x14ac:dyDescent="0.2">
      <c r="A708" s="75" t="s">
        <v>19</v>
      </c>
      <c r="B708" s="66" t="s">
        <v>11</v>
      </c>
      <c r="C708" s="66" t="s">
        <v>9</v>
      </c>
      <c r="D708" s="66" t="s">
        <v>309</v>
      </c>
      <c r="E708" s="86">
        <f t="array" ref="E708">IFERROR(INDEX(DATA!$H$133:$H$368,MATCH(1,(DATA!$D$133:$D$368=B708)*(DATA!$E$133:$E$368=D708),0)),"n/a")</f>
        <v>52500.85</v>
      </c>
      <c r="F708" s="77">
        <f t="array" ref="F708">IFERROR(INDEX(DATA!$I$133:$I$368,MATCH(1,(DATA!$D$133:$D$368=B708)*(DATA!$E$133:$E$368=D708),0)),"n/a")</f>
        <v>0.11051543792414401</v>
      </c>
      <c r="G708" s="86">
        <f t="array" ref="G708">IFERROR(INDEX(DATA!$R$133:$R$368,MATCH(1,(DATA!$D$133:$D$368=B708)*(DATA!$E$133:$E$368=D708),0)),"n/a")</f>
        <v>181538.15</v>
      </c>
      <c r="H708" s="77">
        <f t="array" ref="H708">IFERROR(INDEX(DATA!$S$133:$S$368,MATCH(1,(DATA!$D$133:$D$368=B708)*(DATA!$E$133:$E$368=D708),0)),"n/a")</f>
        <v>0.122769065931225</v>
      </c>
      <c r="I708" s="86">
        <f t="array" ref="I708">IFERROR(INDEX(DATA!$AB$133:$AB$368,MATCH(1,(DATA!$D$133:$D$368=B708)*(DATA!$E$133:$E$368=D708),0)),"n/a")</f>
        <v>354052.7</v>
      </c>
      <c r="J708" s="77">
        <f t="array" ref="J708">IFERROR(INDEX(DATA!$AC$133:$AC$368,MATCH(1,(DATA!$D$133:$D$368=B708)*(DATA!$E$133:$E$368=D708),0)),"n/a")</f>
        <v>0.12964502551740301</v>
      </c>
      <c r="K708" s="86">
        <f t="array" ref="K708">IFERROR(INDEX(DATA!$AL$133:$AL$368,MATCH(1,(DATA!$D$133:$D$368=B708)*(DATA!$E$133:$E$368=D708),0)),"n/a")</f>
        <v>646140.69999999995</v>
      </c>
      <c r="L708" s="77">
        <f t="array" ref="L708">IFERROR(INDEX(DATA!$AM$133:$AM$368,MATCH(1,(DATA!$D$133:$D$368=B708)*(DATA!$E$133:$E$368=D708),0)),"n/a")</f>
        <v>0.109842074834577</v>
      </c>
      <c r="R708" s="66"/>
      <c r="S708" s="66"/>
      <c r="T708" s="66"/>
      <c r="U708" s="66"/>
      <c r="V708" s="66"/>
      <c r="W708" s="66"/>
      <c r="X708" s="66"/>
      <c r="Y708" s="66"/>
    </row>
    <row r="709" spans="1:25" x14ac:dyDescent="0.2">
      <c r="A709" s="75" t="s">
        <v>19</v>
      </c>
      <c r="B709" s="66" t="s">
        <v>11</v>
      </c>
      <c r="C709" s="66" t="s">
        <v>9</v>
      </c>
      <c r="D709" s="66" t="s">
        <v>310</v>
      </c>
      <c r="E709" s="86">
        <f t="array" ref="E709">IFERROR(INDEX(DATA!$H$133:$H$368,MATCH(1,(DATA!$D$133:$D$368=B709)*(DATA!$E$133:$E$368=D709),0)),"n/a")</f>
        <v>29835.27</v>
      </c>
      <c r="F709" s="77">
        <f t="array" ref="F709">IFERROR(INDEX(DATA!$I$133:$I$368,MATCH(1,(DATA!$D$133:$D$368=B709)*(DATA!$E$133:$E$368=D709),0)),"n/a")</f>
        <v>0.15868681019728401</v>
      </c>
      <c r="G709" s="86">
        <f t="array" ref="G709">IFERROR(INDEX(DATA!$R$133:$R$368,MATCH(1,(DATA!$D$133:$D$368=B709)*(DATA!$E$133:$E$368=D709),0)),"n/a")</f>
        <v>100617.77</v>
      </c>
      <c r="H709" s="77">
        <f t="array" ref="H709">IFERROR(INDEX(DATA!$S$133:$S$368,MATCH(1,(DATA!$D$133:$D$368=B709)*(DATA!$E$133:$E$368=D709),0)),"n/a")</f>
        <v>0.15585171226535</v>
      </c>
      <c r="I709" s="86">
        <f t="array" ref="I709">IFERROR(INDEX(DATA!$AB$133:$AB$368,MATCH(1,(DATA!$D$133:$D$368=B709)*(DATA!$E$133:$E$368=D709),0)),"n/a")</f>
        <v>191812.51</v>
      </c>
      <c r="J709" s="77">
        <f t="array" ref="J709">IFERROR(INDEX(DATA!$AC$133:$AC$368,MATCH(1,(DATA!$D$133:$D$368=B709)*(DATA!$E$133:$E$368=D709),0)),"n/a")</f>
        <v>0.16894434450967499</v>
      </c>
      <c r="K709" s="86">
        <f t="array" ref="K709">IFERROR(INDEX(DATA!$AL$133:$AL$368,MATCH(1,(DATA!$D$133:$D$368=B709)*(DATA!$E$133:$E$368=D709),0)),"n/a")</f>
        <v>351071.25</v>
      </c>
      <c r="L709" s="77">
        <f t="array" ref="L709">IFERROR(INDEX(DATA!$AM$133:$AM$368,MATCH(1,(DATA!$D$133:$D$368=B709)*(DATA!$E$133:$E$368=D709),0)),"n/a")</f>
        <v>0.12680567663851</v>
      </c>
      <c r="R709" s="66"/>
      <c r="S709" s="66"/>
      <c r="T709" s="66"/>
      <c r="U709" s="66"/>
      <c r="V709" s="66"/>
      <c r="W709" s="66"/>
      <c r="X709" s="66"/>
      <c r="Y709" s="66"/>
    </row>
    <row r="710" spans="1:25" x14ac:dyDescent="0.2">
      <c r="A710" s="75" t="s">
        <v>19</v>
      </c>
      <c r="B710" s="66" t="s">
        <v>11</v>
      </c>
      <c r="C710" s="66" t="s">
        <v>9</v>
      </c>
      <c r="D710" s="66" t="s">
        <v>311</v>
      </c>
      <c r="E710" s="86">
        <f t="array" ref="E710">IFERROR(INDEX(DATA!$H$133:$H$368,MATCH(1,(DATA!$D$133:$D$368=B710)*(DATA!$E$133:$E$368=D710),0)),"n/a")</f>
        <v>46528.22</v>
      </c>
      <c r="F710" s="77">
        <f t="array" ref="F710">IFERROR(INDEX(DATA!$I$133:$I$368,MATCH(1,(DATA!$D$133:$D$368=B710)*(DATA!$E$133:$E$368=D710),0)),"n/a")</f>
        <v>-0.16762891824651199</v>
      </c>
      <c r="G710" s="86">
        <f t="array" ref="G710">IFERROR(INDEX(DATA!$R$133:$R$368,MATCH(1,(DATA!$D$133:$D$368=B710)*(DATA!$E$133:$E$368=D710),0)),"n/a")</f>
        <v>153958.28</v>
      </c>
      <c r="H710" s="77">
        <f t="array" ref="H710">IFERROR(INDEX(DATA!$S$133:$S$368,MATCH(1,(DATA!$D$133:$D$368=B710)*(DATA!$E$133:$E$368=D710),0)),"n/a")</f>
        <v>-0.174634292055241</v>
      </c>
      <c r="I710" s="86">
        <f t="array" ref="I710">IFERROR(INDEX(DATA!$AB$133:$AB$368,MATCH(1,(DATA!$D$133:$D$368=B710)*(DATA!$E$133:$E$368=D710),0)),"n/a")</f>
        <v>303076.56</v>
      </c>
      <c r="J710" s="77">
        <f t="array" ref="J710">IFERROR(INDEX(DATA!$AC$133:$AC$368,MATCH(1,(DATA!$D$133:$D$368=B710)*(DATA!$E$133:$E$368=D710),0)),"n/a")</f>
        <v>-0.219040457090697</v>
      </c>
      <c r="K710" s="86">
        <f t="array" ref="K710">IFERROR(INDEX(DATA!$AL$133:$AL$368,MATCH(1,(DATA!$D$133:$D$368=B710)*(DATA!$E$133:$E$368=D710),0)),"n/a")</f>
        <v>639090.81000000006</v>
      </c>
      <c r="L710" s="77">
        <f t="array" ref="L710">IFERROR(INDEX(DATA!$AM$133:$AM$368,MATCH(1,(DATA!$D$133:$D$368=B710)*(DATA!$E$133:$E$368=D710),0)),"n/a")</f>
        <v>-0.14988029448059301</v>
      </c>
      <c r="R710" s="66"/>
      <c r="S710" s="66"/>
      <c r="T710" s="66"/>
      <c r="U710" s="66"/>
      <c r="V710" s="66"/>
      <c r="W710" s="66"/>
      <c r="X710" s="66"/>
      <c r="Y710" s="66"/>
    </row>
    <row r="711" spans="1:25" x14ac:dyDescent="0.2">
      <c r="A711" s="75" t="s">
        <v>19</v>
      </c>
      <c r="B711" s="66" t="s">
        <v>11</v>
      </c>
      <c r="C711" s="66" t="s">
        <v>9</v>
      </c>
      <c r="D711" s="66" t="s">
        <v>312</v>
      </c>
      <c r="E711" s="86">
        <f t="array" ref="E711">IFERROR(INDEX(DATA!$H$133:$H$368,MATCH(1,(DATA!$D$133:$D$368=B711)*(DATA!$E$133:$E$368=D711),0)),"n/a")</f>
        <v>23974.42</v>
      </c>
      <c r="F711" s="77">
        <f t="array" ref="F711">IFERROR(INDEX(DATA!$I$133:$I$368,MATCH(1,(DATA!$D$133:$D$368=B711)*(DATA!$E$133:$E$368=D711),0)),"n/a")</f>
        <v>0.13927423980414</v>
      </c>
      <c r="G711" s="86">
        <f t="array" ref="G711">IFERROR(INDEX(DATA!$R$133:$R$368,MATCH(1,(DATA!$D$133:$D$368=B711)*(DATA!$E$133:$E$368=D711),0)),"n/a")</f>
        <v>78277.02</v>
      </c>
      <c r="H711" s="77">
        <f t="array" ref="H711">IFERROR(INDEX(DATA!$S$133:$S$368,MATCH(1,(DATA!$D$133:$D$368=B711)*(DATA!$E$133:$E$368=D711),0)),"n/a")</f>
        <v>0.13218650488762199</v>
      </c>
      <c r="I711" s="86">
        <f t="array" ref="I711">IFERROR(INDEX(DATA!$AB$133:$AB$368,MATCH(1,(DATA!$D$133:$D$368=B711)*(DATA!$E$133:$E$368=D711),0)),"n/a")</f>
        <v>157914.07999999999</v>
      </c>
      <c r="J711" s="77">
        <f t="array" ref="J711">IFERROR(INDEX(DATA!$AC$133:$AC$368,MATCH(1,(DATA!$D$133:$D$368=B711)*(DATA!$E$133:$E$368=D711),0)),"n/a")</f>
        <v>0.195827683191623</v>
      </c>
      <c r="K711" s="86">
        <f t="array" ref="K711">IFERROR(INDEX(DATA!$AL$133:$AL$368,MATCH(1,(DATA!$D$133:$D$368=B711)*(DATA!$E$133:$E$368=D711),0)),"n/a")</f>
        <v>286628.09000000003</v>
      </c>
      <c r="L711" s="77">
        <f t="array" ref="L711">IFERROR(INDEX(DATA!$AM$133:$AM$368,MATCH(1,(DATA!$D$133:$D$368=B711)*(DATA!$E$133:$E$368=D711),0)),"n/a")</f>
        <v>0.24044624337204201</v>
      </c>
      <c r="R711" s="66"/>
      <c r="S711" s="66"/>
      <c r="T711" s="66"/>
      <c r="U711" s="66"/>
      <c r="V711" s="66"/>
      <c r="W711" s="66"/>
      <c r="X711" s="66"/>
      <c r="Y711" s="66"/>
    </row>
    <row r="712" spans="1:25" x14ac:dyDescent="0.2">
      <c r="A712" s="75" t="s">
        <v>19</v>
      </c>
      <c r="B712" s="66" t="s">
        <v>11</v>
      </c>
      <c r="C712" s="66" t="s">
        <v>9</v>
      </c>
      <c r="D712" s="66" t="s">
        <v>313</v>
      </c>
      <c r="E712" s="86">
        <f t="array" ref="E712">IFERROR(INDEX(DATA!$H$133:$H$368,MATCH(1,(DATA!$D$133:$D$368=B712)*(DATA!$E$133:$E$368=D712),0)),"n/a")</f>
        <v>52436.2</v>
      </c>
      <c r="F712" s="77">
        <f t="array" ref="F712">IFERROR(INDEX(DATA!$I$133:$I$368,MATCH(1,(DATA!$D$133:$D$368=B712)*(DATA!$E$133:$E$368=D712),0)),"n/a")</f>
        <v>5.5900108316138002E-2</v>
      </c>
      <c r="G712" s="86">
        <f t="array" ref="G712">IFERROR(INDEX(DATA!$R$133:$R$368,MATCH(1,(DATA!$D$133:$D$368=B712)*(DATA!$E$133:$E$368=D712),0)),"n/a")</f>
        <v>169257.81</v>
      </c>
      <c r="H712" s="77">
        <f t="array" ref="H712">IFERROR(INDEX(DATA!$S$133:$S$368,MATCH(1,(DATA!$D$133:$D$368=B712)*(DATA!$E$133:$E$368=D712),0)),"n/a")</f>
        <v>-4.8240727740191201E-3</v>
      </c>
      <c r="I712" s="86">
        <f t="array" ref="I712">IFERROR(INDEX(DATA!$AB$133:$AB$368,MATCH(1,(DATA!$D$133:$D$368=B712)*(DATA!$E$133:$E$368=D712),0)),"n/a")</f>
        <v>336570.58</v>
      </c>
      <c r="J712" s="77">
        <f t="array" ref="J712">IFERROR(INDEX(DATA!$AC$133:$AC$368,MATCH(1,(DATA!$D$133:$D$368=B712)*(DATA!$E$133:$E$368=D712),0)),"n/a")</f>
        <v>-8.2454537737011897E-3</v>
      </c>
      <c r="K712" s="86">
        <f t="array" ref="K712">IFERROR(INDEX(DATA!$AL$133:$AL$368,MATCH(1,(DATA!$D$133:$D$368=B712)*(DATA!$E$133:$E$368=D712),0)),"n/a")</f>
        <v>655636.44999999995</v>
      </c>
      <c r="L712" s="77">
        <f t="array" ref="L712">IFERROR(INDEX(DATA!$AM$133:$AM$368,MATCH(1,(DATA!$D$133:$D$368=B712)*(DATA!$E$133:$E$368=D712),0)),"n/a")</f>
        <v>1.17545890804941E-2</v>
      </c>
      <c r="R712" s="66"/>
      <c r="S712" s="66"/>
      <c r="T712" s="66"/>
      <c r="U712" s="66"/>
      <c r="V712" s="66"/>
      <c r="W712" s="66"/>
      <c r="X712" s="66"/>
      <c r="Y712" s="66"/>
    </row>
    <row r="713" spans="1:25" x14ac:dyDescent="0.2">
      <c r="A713" s="75" t="s">
        <v>19</v>
      </c>
      <c r="B713" s="66" t="s">
        <v>11</v>
      </c>
      <c r="C713" s="66" t="s">
        <v>9</v>
      </c>
      <c r="D713" s="66" t="s">
        <v>314</v>
      </c>
      <c r="E713" s="86">
        <f t="array" ref="E713">IFERROR(INDEX(DATA!$H$133:$H$368,MATCH(1,(DATA!$D$133:$D$368=B713)*(DATA!$E$133:$E$368=D713),0)),"n/a")</f>
        <v>98460.64</v>
      </c>
      <c r="F713" s="77">
        <f t="array" ref="F713">IFERROR(INDEX(DATA!$I$133:$I$368,MATCH(1,(DATA!$D$133:$D$368=B713)*(DATA!$E$133:$E$368=D713),0)),"n/a")</f>
        <v>1.4164738382528E-2</v>
      </c>
      <c r="G713" s="86">
        <f t="array" ref="G713">IFERROR(INDEX(DATA!$R$133:$R$368,MATCH(1,(DATA!$D$133:$D$368=B713)*(DATA!$E$133:$E$368=D713),0)),"n/a")</f>
        <v>337615.35</v>
      </c>
      <c r="H713" s="77">
        <f t="array" ref="H713">IFERROR(INDEX(DATA!$S$133:$S$368,MATCH(1,(DATA!$D$133:$D$368=B713)*(DATA!$E$133:$E$368=D713),0)),"n/a")</f>
        <v>7.1036841833609296E-2</v>
      </c>
      <c r="I713" s="86">
        <f t="array" ref="I713">IFERROR(INDEX(DATA!$AB$133:$AB$368,MATCH(1,(DATA!$D$133:$D$368=B713)*(DATA!$E$133:$E$368=D713),0)),"n/a")</f>
        <v>659906.96</v>
      </c>
      <c r="J713" s="77">
        <f t="array" ref="J713">IFERROR(INDEX(DATA!$AC$133:$AC$368,MATCH(1,(DATA!$D$133:$D$368=B713)*(DATA!$E$133:$E$368=D713),0)),"n/a")</f>
        <v>-2.1912761852527898E-2</v>
      </c>
      <c r="K713" s="86">
        <f t="array" ref="K713">IFERROR(INDEX(DATA!$AL$133:$AL$368,MATCH(1,(DATA!$D$133:$D$368=B713)*(DATA!$E$133:$E$368=D713),0)),"n/a")</f>
        <v>1291830.01</v>
      </c>
      <c r="L713" s="77">
        <f t="array" ref="L713">IFERROR(INDEX(DATA!$AM$133:$AM$368,MATCH(1,(DATA!$D$133:$D$368=B713)*(DATA!$E$133:$E$368=D713),0)),"n/a")</f>
        <v>-9.7389860662045899E-2</v>
      </c>
      <c r="R713" s="66"/>
      <c r="S713" s="66"/>
      <c r="T713" s="66"/>
      <c r="U713" s="66"/>
      <c r="V713" s="66"/>
      <c r="W713" s="66"/>
      <c r="X713" s="66"/>
      <c r="Y713" s="66"/>
    </row>
    <row r="714" spans="1:25" x14ac:dyDescent="0.2">
      <c r="A714" s="75" t="s">
        <v>19</v>
      </c>
      <c r="B714" s="66" t="s">
        <v>11</v>
      </c>
      <c r="C714" s="66" t="s">
        <v>9</v>
      </c>
      <c r="D714" s="66" t="s">
        <v>315</v>
      </c>
      <c r="E714" s="86">
        <f t="array" ref="E714">IFERROR(INDEX(DATA!$H$133:$H$368,MATCH(1,(DATA!$D$133:$D$368=B714)*(DATA!$E$133:$E$368=D714),0)),"n/a")</f>
        <v>106538.91</v>
      </c>
      <c r="F714" s="77">
        <f t="array" ref="F714">IFERROR(INDEX(DATA!$I$133:$I$368,MATCH(1,(DATA!$D$133:$D$368=B714)*(DATA!$E$133:$E$368=D714),0)),"n/a")</f>
        <v>0.10713897874684999</v>
      </c>
      <c r="G714" s="86">
        <f t="array" ref="G714">IFERROR(INDEX(DATA!$R$133:$R$368,MATCH(1,(DATA!$D$133:$D$368=B714)*(DATA!$E$133:$E$368=D714),0)),"n/a")</f>
        <v>350190.12</v>
      </c>
      <c r="H714" s="77">
        <f t="array" ref="H714">IFERROR(INDEX(DATA!$S$133:$S$368,MATCH(1,(DATA!$D$133:$D$368=B714)*(DATA!$E$133:$E$368=D714),0)),"n/a")</f>
        <v>8.3110709966007001E-2</v>
      </c>
      <c r="I714" s="86">
        <f t="array" ref="I714">IFERROR(INDEX(DATA!$AB$133:$AB$368,MATCH(1,(DATA!$D$133:$D$368=B714)*(DATA!$E$133:$E$368=D714),0)),"n/a")</f>
        <v>704835.33</v>
      </c>
      <c r="J714" s="77">
        <f t="array" ref="J714">IFERROR(INDEX(DATA!$AC$133:$AC$368,MATCH(1,(DATA!$D$133:$D$368=B714)*(DATA!$E$133:$E$368=D714),0)),"n/a")</f>
        <v>9.7647190956712704E-2</v>
      </c>
      <c r="K714" s="86">
        <f t="array" ref="K714">IFERROR(INDEX(DATA!$AL$133:$AL$368,MATCH(1,(DATA!$D$133:$D$368=B714)*(DATA!$E$133:$E$368=D714),0)),"n/a")</f>
        <v>1337123.71</v>
      </c>
      <c r="L714" s="77">
        <f t="array" ref="L714">IFERROR(INDEX(DATA!$AM$133:$AM$368,MATCH(1,(DATA!$D$133:$D$368=B714)*(DATA!$E$133:$E$368=D714),0)),"n/a")</f>
        <v>0.14221679548119701</v>
      </c>
      <c r="R714" s="66"/>
      <c r="S714" s="66"/>
      <c r="T714" s="66"/>
      <c r="U714" s="66"/>
      <c r="V714" s="66"/>
      <c r="W714" s="66"/>
      <c r="X714" s="66"/>
      <c r="Y714" s="66"/>
    </row>
    <row r="715" spans="1:25" x14ac:dyDescent="0.2">
      <c r="A715" s="75" t="s">
        <v>19</v>
      </c>
      <c r="B715" s="66" t="s">
        <v>11</v>
      </c>
      <c r="C715" s="66" t="s">
        <v>9</v>
      </c>
      <c r="D715" s="66" t="s">
        <v>316</v>
      </c>
      <c r="E715" s="86">
        <f t="array" ref="E715">IFERROR(INDEX(DATA!$H$133:$H$368,MATCH(1,(DATA!$D$133:$D$368=B715)*(DATA!$E$133:$E$368=D715),0)),"n/a")</f>
        <v>93889.5</v>
      </c>
      <c r="F715" s="77">
        <f t="array" ref="F715">IFERROR(INDEX(DATA!$I$133:$I$368,MATCH(1,(DATA!$D$133:$D$368=B715)*(DATA!$E$133:$E$368=D715),0)),"n/a")</f>
        <v>7.2620777582803206E-2</v>
      </c>
      <c r="G715" s="86">
        <f t="array" ref="G715">IFERROR(INDEX(DATA!$R$133:$R$368,MATCH(1,(DATA!$D$133:$D$368=B715)*(DATA!$E$133:$E$368=D715),0)),"n/a")</f>
        <v>323863.59999999998</v>
      </c>
      <c r="H715" s="77">
        <f t="array" ref="H715">IFERROR(INDEX(DATA!$S$133:$S$368,MATCH(1,(DATA!$D$133:$D$368=B715)*(DATA!$E$133:$E$368=D715),0)),"n/a")</f>
        <v>8.5879085056620896E-2</v>
      </c>
      <c r="I715" s="86">
        <f t="array" ref="I715">IFERROR(INDEX(DATA!$AB$133:$AB$368,MATCH(1,(DATA!$D$133:$D$368=B715)*(DATA!$E$133:$E$368=D715),0)),"n/a")</f>
        <v>599683.79</v>
      </c>
      <c r="J715" s="77">
        <f t="array" ref="J715">IFERROR(INDEX(DATA!$AC$133:$AC$368,MATCH(1,(DATA!$D$133:$D$368=B715)*(DATA!$E$133:$E$368=D715),0)),"n/a")</f>
        <v>8.7767072899487195E-2</v>
      </c>
      <c r="K715" s="86">
        <f t="array" ref="K715">IFERROR(INDEX(DATA!$AL$133:$AL$368,MATCH(1,(DATA!$D$133:$D$368=B715)*(DATA!$E$133:$E$368=D715),0)),"n/a")</f>
        <v>1121353.43</v>
      </c>
      <c r="L715" s="77">
        <f t="array" ref="L715">IFERROR(INDEX(DATA!$AM$133:$AM$368,MATCH(1,(DATA!$D$133:$D$368=B715)*(DATA!$E$133:$E$368=D715),0)),"n/a")</f>
        <v>0.101096978317711</v>
      </c>
      <c r="R715" s="66"/>
      <c r="S715" s="66"/>
      <c r="T715" s="66"/>
      <c r="U715" s="66"/>
      <c r="V715" s="66"/>
      <c r="W715" s="66"/>
      <c r="X715" s="66"/>
      <c r="Y715" s="66"/>
    </row>
    <row r="716" spans="1:25" x14ac:dyDescent="0.2">
      <c r="A716" s="75" t="s">
        <v>19</v>
      </c>
      <c r="B716" s="66" t="s">
        <v>11</v>
      </c>
      <c r="C716" s="66" t="s">
        <v>9</v>
      </c>
      <c r="D716" s="66" t="s">
        <v>317</v>
      </c>
      <c r="E716" s="86">
        <f t="array" ref="E716">IFERROR(INDEX(DATA!$H$133:$H$368,MATCH(1,(DATA!$D$133:$D$368=B716)*(DATA!$E$133:$E$368=D716),0)),"n/a")</f>
        <v>50666.69</v>
      </c>
      <c r="F716" s="77">
        <f t="array" ref="F716">IFERROR(INDEX(DATA!$I$133:$I$368,MATCH(1,(DATA!$D$133:$D$368=B716)*(DATA!$E$133:$E$368=D716),0)),"n/a")</f>
        <v>0.110594076225443</v>
      </c>
      <c r="G716" s="86">
        <f t="array" ref="G716">IFERROR(INDEX(DATA!$R$133:$R$368,MATCH(1,(DATA!$D$133:$D$368=B716)*(DATA!$E$133:$E$368=D716),0)),"n/a")</f>
        <v>164461.16</v>
      </c>
      <c r="H716" s="77">
        <f t="array" ref="H716">IFERROR(INDEX(DATA!$S$133:$S$368,MATCH(1,(DATA!$D$133:$D$368=B716)*(DATA!$E$133:$E$368=D716),0)),"n/a")</f>
        <v>0.12854663487416401</v>
      </c>
      <c r="I716" s="86">
        <f t="array" ref="I716">IFERROR(INDEX(DATA!$AB$133:$AB$368,MATCH(1,(DATA!$D$133:$D$368=B716)*(DATA!$E$133:$E$368=D716),0)),"n/a")</f>
        <v>327027.25</v>
      </c>
      <c r="J716" s="77">
        <f t="array" ref="J716">IFERROR(INDEX(DATA!$AC$133:$AC$368,MATCH(1,(DATA!$D$133:$D$368=B716)*(DATA!$E$133:$E$368=D716),0)),"n/a")</f>
        <v>0.157693946873214</v>
      </c>
      <c r="K716" s="86">
        <f t="array" ref="K716">IFERROR(INDEX(DATA!$AL$133:$AL$368,MATCH(1,(DATA!$D$133:$D$368=B716)*(DATA!$E$133:$E$368=D716),0)),"n/a")</f>
        <v>597741.71</v>
      </c>
      <c r="L716" s="77">
        <f t="array" ref="L716">IFERROR(INDEX(DATA!$AM$133:$AM$368,MATCH(1,(DATA!$D$133:$D$368=B716)*(DATA!$E$133:$E$368=D716),0)),"n/a")</f>
        <v>0.14200440438662601</v>
      </c>
      <c r="R716" s="66"/>
      <c r="S716" s="66"/>
      <c r="T716" s="66"/>
      <c r="U716" s="66"/>
      <c r="V716" s="66"/>
      <c r="W716" s="66"/>
      <c r="X716" s="66"/>
      <c r="Y716" s="66"/>
    </row>
    <row r="717" spans="1:25" x14ac:dyDescent="0.2">
      <c r="A717" s="75" t="s">
        <v>19</v>
      </c>
      <c r="B717" s="66" t="s">
        <v>11</v>
      </c>
      <c r="C717" s="66" t="s">
        <v>9</v>
      </c>
      <c r="D717" s="66" t="s">
        <v>318</v>
      </c>
      <c r="E717" s="86">
        <f t="array" ref="E717">IFERROR(INDEX(DATA!$H$133:$H$368,MATCH(1,(DATA!$D$133:$D$368=B717)*(DATA!$E$133:$E$368=D717),0)),"n/a")</f>
        <v>115684.98</v>
      </c>
      <c r="F717" s="77">
        <f t="array" ref="F717">IFERROR(INDEX(DATA!$I$133:$I$368,MATCH(1,(DATA!$D$133:$D$368=B717)*(DATA!$E$133:$E$368=D717),0)),"n/a")</f>
        <v>0.10664020589050099</v>
      </c>
      <c r="G717" s="86">
        <f t="array" ref="G717">IFERROR(INDEX(DATA!$R$133:$R$368,MATCH(1,(DATA!$D$133:$D$368=B717)*(DATA!$E$133:$E$368=D717),0)),"n/a")</f>
        <v>400463.52</v>
      </c>
      <c r="H717" s="77">
        <f t="array" ref="H717">IFERROR(INDEX(DATA!$S$133:$S$368,MATCH(1,(DATA!$D$133:$D$368=B717)*(DATA!$E$133:$E$368=D717),0)),"n/a")</f>
        <v>8.6086796084860598E-2</v>
      </c>
      <c r="I717" s="86">
        <f t="array" ref="I717">IFERROR(INDEX(DATA!$AB$133:$AB$368,MATCH(1,(DATA!$D$133:$D$368=B717)*(DATA!$E$133:$E$368=D717),0)),"n/a")</f>
        <v>760168.62</v>
      </c>
      <c r="J717" s="77">
        <f t="array" ref="J717">IFERROR(INDEX(DATA!$AC$133:$AC$368,MATCH(1,(DATA!$D$133:$D$368=B717)*(DATA!$E$133:$E$368=D717),0)),"n/a")</f>
        <v>4.2381895703617202E-2</v>
      </c>
      <c r="K717" s="86">
        <f t="array" ref="K717">IFERROR(INDEX(DATA!$AL$133:$AL$368,MATCH(1,(DATA!$D$133:$D$368=B717)*(DATA!$E$133:$E$368=D717),0)),"n/a")</f>
        <v>1417900.1</v>
      </c>
      <c r="L717" s="77">
        <f t="array" ref="L717">IFERROR(INDEX(DATA!$AM$133:$AM$368,MATCH(1,(DATA!$D$133:$D$368=B717)*(DATA!$E$133:$E$368=D717),0)),"n/a")</f>
        <v>6.62509198284119E-2</v>
      </c>
      <c r="R717" s="66"/>
      <c r="S717" s="66"/>
      <c r="T717" s="66"/>
      <c r="U717" s="66"/>
      <c r="V717" s="66"/>
      <c r="W717" s="66"/>
      <c r="X717" s="66"/>
      <c r="Y717" s="66"/>
    </row>
    <row r="718" spans="1:25" x14ac:dyDescent="0.2">
      <c r="A718" s="75" t="s">
        <v>19</v>
      </c>
      <c r="B718" s="66" t="s">
        <v>11</v>
      </c>
      <c r="C718" s="66" t="s">
        <v>9</v>
      </c>
      <c r="D718" s="66" t="s">
        <v>344</v>
      </c>
      <c r="E718" s="86">
        <f t="array" ref="E718">IFERROR(INDEX(DATA!$H$133:$H$368,MATCH(1,(DATA!$D$133:$D$368=B718)*(DATA!$E$133:$E$368=D718),0)),"n/a")</f>
        <v>31357.32</v>
      </c>
      <c r="F718" s="77">
        <f t="array" ref="F718">IFERROR(INDEX(DATA!$I$133:$I$368,MATCH(1,(DATA!$D$133:$D$368=B718)*(DATA!$E$133:$E$368=D718),0)),"n/a")</f>
        <v>7.0121470532628793E-2</v>
      </c>
      <c r="G718" s="86">
        <f t="array" ref="G718">IFERROR(INDEX(DATA!$R$133:$R$368,MATCH(1,(DATA!$D$133:$D$368=B718)*(DATA!$E$133:$E$368=D718),0)),"n/a")</f>
        <v>110244.65</v>
      </c>
      <c r="H718" s="77">
        <f t="array" ref="H718">IFERROR(INDEX(DATA!$S$133:$S$368,MATCH(1,(DATA!$D$133:$D$368=B718)*(DATA!$E$133:$E$368=D718),0)),"n/a")</f>
        <v>0.103195569791889</v>
      </c>
      <c r="I718" s="86">
        <f t="array" ref="I718">IFERROR(INDEX(DATA!$AB$133:$AB$368,MATCH(1,(DATA!$D$133:$D$368=B718)*(DATA!$E$133:$E$368=D718),0)),"n/a")</f>
        <v>206577.87</v>
      </c>
      <c r="J718" s="77">
        <f t="array" ref="J718">IFERROR(INDEX(DATA!$AC$133:$AC$368,MATCH(1,(DATA!$D$133:$D$368=B718)*(DATA!$E$133:$E$368=D718),0)),"n/a")</f>
        <v>0.100313244695187</v>
      </c>
      <c r="K718" s="86">
        <f t="array" ref="K718">IFERROR(INDEX(DATA!$AL$133:$AL$368,MATCH(1,(DATA!$D$133:$D$368=B718)*(DATA!$E$133:$E$368=D718),0)),"n/a")</f>
        <v>407893.55</v>
      </c>
      <c r="L718" s="77">
        <f t="array" ref="L718">IFERROR(INDEX(DATA!$AM$133:$AM$368,MATCH(1,(DATA!$D$133:$D$368=B718)*(DATA!$E$133:$E$368=D718),0)),"n/a")</f>
        <v>0.115587068174962</v>
      </c>
      <c r="R718" s="66"/>
      <c r="S718" s="66"/>
      <c r="T718" s="66"/>
      <c r="U718" s="66"/>
      <c r="V718" s="66"/>
      <c r="W718" s="66"/>
      <c r="X718" s="66"/>
      <c r="Y718" s="66"/>
    </row>
    <row r="719" spans="1:25" x14ac:dyDescent="0.2">
      <c r="A719" s="75" t="s">
        <v>19</v>
      </c>
      <c r="B719" s="66" t="s">
        <v>11</v>
      </c>
      <c r="C719" s="66" t="s">
        <v>9</v>
      </c>
      <c r="D719" s="66" t="s">
        <v>345</v>
      </c>
      <c r="E719" s="86">
        <f t="array" ref="E719">IFERROR(INDEX(DATA!$H$133:$H$368,MATCH(1,(DATA!$D$133:$D$368=B719)*(DATA!$E$133:$E$368=D719),0)),"n/a")</f>
        <v>131959.04999999999</v>
      </c>
      <c r="F719" s="77">
        <f t="array" ref="F719">IFERROR(INDEX(DATA!$I$133:$I$368,MATCH(1,(DATA!$D$133:$D$368=B719)*(DATA!$E$133:$E$368=D719),0)),"n/a")</f>
        <v>5.0327827854518802E-2</v>
      </c>
      <c r="G719" s="86">
        <f t="array" ref="G719">IFERROR(INDEX(DATA!$R$133:$R$368,MATCH(1,(DATA!$D$133:$D$368=B719)*(DATA!$E$133:$E$368=D719),0)),"n/a")</f>
        <v>422446.86</v>
      </c>
      <c r="H719" s="77">
        <f t="array" ref="H719">IFERROR(INDEX(DATA!$S$133:$S$368,MATCH(1,(DATA!$D$133:$D$368=B719)*(DATA!$E$133:$E$368=D719),0)),"n/a")</f>
        <v>4.9850852722810701E-2</v>
      </c>
      <c r="I719" s="86">
        <f t="array" ref="I719">IFERROR(INDEX(DATA!$AB$133:$AB$368,MATCH(1,(DATA!$D$133:$D$368=B719)*(DATA!$E$133:$E$368=D719),0)),"n/a")</f>
        <v>821818.26</v>
      </c>
      <c r="J719" s="77">
        <f t="array" ref="J719">IFERROR(INDEX(DATA!$AC$133:$AC$368,MATCH(1,(DATA!$D$133:$D$368=B719)*(DATA!$E$133:$E$368=D719),0)),"n/a")</f>
        <v>5.4693755206937499E-2</v>
      </c>
      <c r="K719" s="86">
        <f t="array" ref="K719">IFERROR(INDEX(DATA!$AL$133:$AL$368,MATCH(1,(DATA!$D$133:$D$368=B719)*(DATA!$E$133:$E$368=D719),0)),"n/a")</f>
        <v>1568890.85</v>
      </c>
      <c r="L719" s="77">
        <f t="array" ref="L719">IFERROR(INDEX(DATA!$AM$133:$AM$368,MATCH(1,(DATA!$D$133:$D$368=B719)*(DATA!$E$133:$E$368=D719),0)),"n/a")</f>
        <v>8.4831466621524299E-2</v>
      </c>
      <c r="R719" s="66"/>
      <c r="S719" s="66"/>
      <c r="T719" s="66"/>
      <c r="U719" s="66"/>
      <c r="V719" s="66"/>
      <c r="W719" s="66"/>
      <c r="X719" s="66"/>
      <c r="Y719" s="66"/>
    </row>
    <row r="720" spans="1:25" x14ac:dyDescent="0.2">
      <c r="A720" s="75"/>
      <c r="E720" s="86"/>
      <c r="F720" s="77"/>
      <c r="G720" s="86"/>
      <c r="H720" s="77"/>
      <c r="I720" s="86"/>
      <c r="J720" s="82"/>
      <c r="K720" s="86"/>
      <c r="L720" s="77"/>
      <c r="R720" s="66"/>
      <c r="S720" s="66"/>
      <c r="T720" s="66"/>
      <c r="U720" s="66"/>
      <c r="V720" s="66"/>
      <c r="W720" s="66"/>
      <c r="X720" s="66"/>
      <c r="Y720" s="66"/>
    </row>
    <row r="721" spans="1:25" x14ac:dyDescent="0.2">
      <c r="A721" s="75" t="s">
        <v>19</v>
      </c>
      <c r="B721" s="66" t="s">
        <v>11</v>
      </c>
      <c r="C721" s="66" t="s">
        <v>25</v>
      </c>
      <c r="D721" s="66" t="s">
        <v>271</v>
      </c>
      <c r="E721" s="86">
        <f t="array" ref="E721">IFERROR(INDEX(DATA!$J$133:$J$368,MATCH(1,(DATA!$D$133:$D$368=B721)*(DATA!$E$133:$E$368=D721),0)),"n/a")</f>
        <v>57535.1</v>
      </c>
      <c r="F721" s="77">
        <f t="array" ref="F721">IFERROR(INDEX(DATA!$K$133:$K$368,MATCH(1,(DATA!$D$133:$D$368=B721)*(DATA!$E$133:$E$368=D721),0)),"n/a")</f>
        <v>0.175685072656946</v>
      </c>
      <c r="G721" s="86">
        <f t="array" ref="G721">IFERROR(INDEX(DATA!$T$133:$T$368,MATCH(1,(DATA!$D$133:$D$368=B721)*(DATA!$E$133:$E$368=D721),0)),"n/a")</f>
        <v>180103.29</v>
      </c>
      <c r="H721" s="77">
        <f t="array" ref="H721">IFERROR(INDEX(DATA!$U$133:$U$368,MATCH(1,(DATA!$D$133:$D$368=B721)*(DATA!$E$133:$E$368=D721),0)),"n/a")</f>
        <v>9.7990275556384607E-2</v>
      </c>
      <c r="I721" s="86">
        <f t="array" ref="I721">IFERROR(INDEX(DATA!$AD$133:$AD$368,MATCH(1,(DATA!$D$133:$D$368=B721)*(DATA!$E$133:$E$368=D721),0)),"n/a")</f>
        <v>358059.02</v>
      </c>
      <c r="J721" s="77">
        <f t="array" ref="J721">IFERROR(INDEX(DATA!$AE$133:$AE$368,MATCH(1,(DATA!$D$133:$D$368=B721)*(DATA!$E$133:$E$368=D721),0)),"n/a")</f>
        <v>0.114682654682877</v>
      </c>
      <c r="K721" s="86">
        <f t="array" ref="K721">IFERROR(INDEX(DATA!$AN$133:$AN$368,MATCH(1,(DATA!$D$133:$D$368=B721)*(DATA!$E$133:$E$368=D721),0)),"n/a")</f>
        <v>689634.64</v>
      </c>
      <c r="L721" s="77">
        <f t="array" ref="L721">IFERROR(INDEX(DATA!$AO$133:$AO$368,MATCH(1,(DATA!$D$133:$D$368=B721)*(DATA!$E$133:$E$368=D721),0)),"n/a")</f>
        <v>8.6922445422401406E-2</v>
      </c>
      <c r="R721" s="66"/>
      <c r="S721" s="66"/>
      <c r="T721" s="66"/>
      <c r="U721" s="66"/>
      <c r="V721" s="66"/>
      <c r="W721" s="66"/>
      <c r="X721" s="66"/>
      <c r="Y721" s="66"/>
    </row>
    <row r="722" spans="1:25" x14ac:dyDescent="0.2">
      <c r="A722" s="75" t="s">
        <v>19</v>
      </c>
      <c r="B722" s="66" t="s">
        <v>11</v>
      </c>
      <c r="C722" s="66" t="s">
        <v>25</v>
      </c>
      <c r="D722" s="66" t="s">
        <v>272</v>
      </c>
      <c r="E722" s="86">
        <f t="array" ref="E722">IFERROR(INDEX(DATA!$J$133:$J$368,MATCH(1,(DATA!$D$133:$D$368=B722)*(DATA!$E$133:$E$368=D722),0)),"n/a")</f>
        <v>199504.04</v>
      </c>
      <c r="F722" s="77">
        <f t="array" ref="F722">IFERROR(INDEX(DATA!$K$133:$K$368,MATCH(1,(DATA!$D$133:$D$368=B722)*(DATA!$E$133:$E$368=D722),0)),"n/a")</f>
        <v>0.13644128254969601</v>
      </c>
      <c r="G722" s="86">
        <f t="array" ref="G722">IFERROR(INDEX(DATA!$T$133:$T$368,MATCH(1,(DATA!$D$133:$D$368=B722)*(DATA!$E$133:$E$368=D722),0)),"n/a")</f>
        <v>689341.01</v>
      </c>
      <c r="H722" s="77">
        <f t="array" ref="H722">IFERROR(INDEX(DATA!$U$133:$U$368,MATCH(1,(DATA!$D$133:$D$368=B722)*(DATA!$E$133:$E$368=D722),0)),"n/a")</f>
        <v>0.13137781014459701</v>
      </c>
      <c r="I722" s="86">
        <f t="array" ref="I722">IFERROR(INDEX(DATA!$AD$133:$AD$368,MATCH(1,(DATA!$D$133:$D$368=B722)*(DATA!$E$133:$E$368=D722),0)),"n/a")</f>
        <v>1297081.8</v>
      </c>
      <c r="J722" s="77">
        <f t="array" ref="J722">IFERROR(INDEX(DATA!$AE$133:$AE$368,MATCH(1,(DATA!$D$133:$D$368=B722)*(DATA!$E$133:$E$368=D722),0)),"n/a")</f>
        <v>9.4455168969297607E-2</v>
      </c>
      <c r="K722" s="86">
        <f t="array" ref="K722">IFERROR(INDEX(DATA!$AN$133:$AN$368,MATCH(1,(DATA!$D$133:$D$368=B722)*(DATA!$E$133:$E$368=D722),0)),"n/a")</f>
        <v>2467330.7599999998</v>
      </c>
      <c r="L722" s="77">
        <f t="array" ref="L722">IFERROR(INDEX(DATA!$AO$133:$AO$368,MATCH(1,(DATA!$D$133:$D$368=B722)*(DATA!$E$133:$E$368=D722),0)),"n/a")</f>
        <v>9.8319334628965499E-2</v>
      </c>
      <c r="R722" s="66"/>
      <c r="S722" s="66"/>
      <c r="T722" s="66"/>
      <c r="U722" s="66"/>
      <c r="V722" s="66"/>
      <c r="W722" s="66"/>
      <c r="X722" s="66"/>
      <c r="Y722" s="66"/>
    </row>
    <row r="723" spans="1:25" x14ac:dyDescent="0.2">
      <c r="A723" s="75" t="s">
        <v>19</v>
      </c>
      <c r="B723" s="66" t="s">
        <v>11</v>
      </c>
      <c r="C723" s="66" t="s">
        <v>25</v>
      </c>
      <c r="D723" s="66" t="s">
        <v>273</v>
      </c>
      <c r="E723" s="86">
        <f t="array" ref="E723">IFERROR(INDEX(DATA!$J$133:$J$368,MATCH(1,(DATA!$D$133:$D$368=B723)*(DATA!$E$133:$E$368=D723),0)),"n/a")</f>
        <v>316850.27</v>
      </c>
      <c r="F723" s="77">
        <f t="array" ref="F723">IFERROR(INDEX(DATA!$K$133:$K$368,MATCH(1,(DATA!$D$133:$D$368=B723)*(DATA!$E$133:$E$368=D723),0)),"n/a")</f>
        <v>0.101756410679917</v>
      </c>
      <c r="G723" s="86">
        <f t="array" ref="G723">IFERROR(INDEX(DATA!$T$133:$T$368,MATCH(1,(DATA!$D$133:$D$368=B723)*(DATA!$E$133:$E$368=D723),0)),"n/a")</f>
        <v>1090468.03</v>
      </c>
      <c r="H723" s="77">
        <f t="array" ref="H723">IFERROR(INDEX(DATA!$U$133:$U$368,MATCH(1,(DATA!$D$133:$D$368=B723)*(DATA!$E$133:$E$368=D723),0)),"n/a")</f>
        <v>0.108833957308407</v>
      </c>
      <c r="I723" s="86">
        <f t="array" ref="I723">IFERROR(INDEX(DATA!$AD$133:$AD$368,MATCH(1,(DATA!$D$133:$D$368=B723)*(DATA!$E$133:$E$368=D723),0)),"n/a")</f>
        <v>2132739.77</v>
      </c>
      <c r="J723" s="77">
        <f t="array" ref="J723">IFERROR(INDEX(DATA!$AE$133:$AE$368,MATCH(1,(DATA!$D$133:$D$368=B723)*(DATA!$E$133:$E$368=D723),0)),"n/a")</f>
        <v>3.7558620032389203E-2</v>
      </c>
      <c r="K723" s="86">
        <f t="array" ref="K723">IFERROR(INDEX(DATA!$AN$133:$AN$368,MATCH(1,(DATA!$D$133:$D$368=B723)*(DATA!$E$133:$E$368=D723),0)),"n/a")</f>
        <v>4008199.87</v>
      </c>
      <c r="L723" s="77">
        <f t="array" ref="L723">IFERROR(INDEX(DATA!$AO$133:$AO$368,MATCH(1,(DATA!$D$133:$D$368=B723)*(DATA!$E$133:$E$368=D723),0)),"n/a")</f>
        <v>3.8867514823014001E-3</v>
      </c>
      <c r="R723" s="66"/>
      <c r="S723" s="66"/>
      <c r="T723" s="66"/>
      <c r="U723" s="66"/>
      <c r="V723" s="66"/>
      <c r="W723" s="66"/>
      <c r="X723" s="66"/>
      <c r="Y723" s="66"/>
    </row>
    <row r="724" spans="1:25" x14ac:dyDescent="0.2">
      <c r="A724" s="75" t="s">
        <v>19</v>
      </c>
      <c r="B724" s="66" t="s">
        <v>11</v>
      </c>
      <c r="C724" s="66" t="s">
        <v>25</v>
      </c>
      <c r="D724" s="66" t="s">
        <v>274</v>
      </c>
      <c r="E724" s="86">
        <f t="array" ref="E724">IFERROR(INDEX(DATA!$J$133:$J$368,MATCH(1,(DATA!$D$133:$D$368=B724)*(DATA!$E$133:$E$368=D724),0)),"n/a")</f>
        <v>136884.1</v>
      </c>
      <c r="F724" s="77">
        <f t="array" ref="F724">IFERROR(INDEX(DATA!$K$133:$K$368,MATCH(1,(DATA!$D$133:$D$368=B724)*(DATA!$E$133:$E$368=D724),0)),"n/a")</f>
        <v>0.14031179695860399</v>
      </c>
      <c r="G724" s="86">
        <f t="array" ref="G724">IFERROR(INDEX(DATA!$T$133:$T$368,MATCH(1,(DATA!$D$133:$D$368=B724)*(DATA!$E$133:$E$368=D724),0)),"n/a")</f>
        <v>466103.24</v>
      </c>
      <c r="H724" s="77">
        <f t="array" ref="H724">IFERROR(INDEX(DATA!$U$133:$U$368,MATCH(1,(DATA!$D$133:$D$368=B724)*(DATA!$E$133:$E$368=D724),0)),"n/a")</f>
        <v>0.13734561970398901</v>
      </c>
      <c r="I724" s="86">
        <f t="array" ref="I724">IFERROR(INDEX(DATA!$AD$133:$AD$368,MATCH(1,(DATA!$D$133:$D$368=B724)*(DATA!$E$133:$E$368=D724),0)),"n/a")</f>
        <v>843690.92</v>
      </c>
      <c r="J724" s="77">
        <f t="array" ref="J724">IFERROR(INDEX(DATA!$AE$133:$AE$368,MATCH(1,(DATA!$D$133:$D$368=B724)*(DATA!$E$133:$E$368=D724),0)),"n/a")</f>
        <v>9.6038849324799294E-2</v>
      </c>
      <c r="K724" s="86">
        <f t="array" ref="K724">IFERROR(INDEX(DATA!$AN$133:$AN$368,MATCH(1,(DATA!$D$133:$D$368=B724)*(DATA!$E$133:$E$368=D724),0)),"n/a")</f>
        <v>1599652.73</v>
      </c>
      <c r="L724" s="77">
        <f t="array" ref="L724">IFERROR(INDEX(DATA!$AO$133:$AO$368,MATCH(1,(DATA!$D$133:$D$368=B724)*(DATA!$E$133:$E$368=D724),0)),"n/a")</f>
        <v>9.7934657099904995E-2</v>
      </c>
      <c r="R724" s="66"/>
      <c r="S724" s="66"/>
      <c r="T724" s="66"/>
      <c r="U724" s="66"/>
      <c r="V724" s="66"/>
      <c r="W724" s="66"/>
      <c r="X724" s="66"/>
      <c r="Y724" s="66"/>
    </row>
    <row r="725" spans="1:25" x14ac:dyDescent="0.2">
      <c r="A725" s="75" t="s">
        <v>19</v>
      </c>
      <c r="B725" s="66" t="s">
        <v>11</v>
      </c>
      <c r="C725" s="66" t="s">
        <v>25</v>
      </c>
      <c r="D725" s="66" t="s">
        <v>275</v>
      </c>
      <c r="E725" s="86">
        <f t="array" ref="E725">IFERROR(INDEX(DATA!$J$133:$J$368,MATCH(1,(DATA!$D$133:$D$368=B725)*(DATA!$E$133:$E$368=D725),0)),"n/a")</f>
        <v>279943.90000000002</v>
      </c>
      <c r="F725" s="77">
        <f t="array" ref="F725">IFERROR(INDEX(DATA!$K$133:$K$368,MATCH(1,(DATA!$D$133:$D$368=B725)*(DATA!$E$133:$E$368=D725),0)),"n/a")</f>
        <v>0.27348225993051201</v>
      </c>
      <c r="G725" s="86">
        <f t="array" ref="G725">IFERROR(INDEX(DATA!$T$133:$T$368,MATCH(1,(DATA!$D$133:$D$368=B725)*(DATA!$E$133:$E$368=D725),0)),"n/a")</f>
        <v>924691.28</v>
      </c>
      <c r="H725" s="77">
        <f t="array" ref="H725">IFERROR(INDEX(DATA!$U$133:$U$368,MATCH(1,(DATA!$D$133:$D$368=B725)*(DATA!$E$133:$E$368=D725),0)),"n/a")</f>
        <v>0.17863309621472701</v>
      </c>
      <c r="I725" s="86">
        <f t="array" ref="I725">IFERROR(INDEX(DATA!$AD$133:$AD$368,MATCH(1,(DATA!$D$133:$D$368=B725)*(DATA!$E$133:$E$368=D725),0)),"n/a")</f>
        <v>1828311.9</v>
      </c>
      <c r="J725" s="77">
        <f t="array" ref="J725">IFERROR(INDEX(DATA!$AE$133:$AE$368,MATCH(1,(DATA!$D$133:$D$368=B725)*(DATA!$E$133:$E$368=D725),0)),"n/a")</f>
        <v>7.6003697078263696E-2</v>
      </c>
      <c r="K725" s="86">
        <f t="array" ref="K725">IFERROR(INDEX(DATA!$AN$133:$AN$368,MATCH(1,(DATA!$D$133:$D$368=B725)*(DATA!$E$133:$E$368=D725),0)),"n/a")</f>
        <v>3375751.7</v>
      </c>
      <c r="L725" s="77">
        <f t="array" ref="L725">IFERROR(INDEX(DATA!$AO$133:$AO$368,MATCH(1,(DATA!$D$133:$D$368=B725)*(DATA!$E$133:$E$368=D725),0)),"n/a")</f>
        <v>2.4862696550396201E-2</v>
      </c>
      <c r="R725" s="66"/>
      <c r="S725" s="66"/>
      <c r="T725" s="66"/>
      <c r="U725" s="66"/>
      <c r="V725" s="66"/>
      <c r="W725" s="66"/>
      <c r="X725" s="66"/>
      <c r="Y725" s="66"/>
    </row>
    <row r="726" spans="1:25" x14ac:dyDescent="0.2">
      <c r="A726" s="75" t="s">
        <v>19</v>
      </c>
      <c r="B726" s="66" t="s">
        <v>11</v>
      </c>
      <c r="C726" s="66" t="s">
        <v>25</v>
      </c>
      <c r="D726" s="66" t="s">
        <v>276</v>
      </c>
      <c r="E726" s="86">
        <f t="array" ref="E726">IFERROR(INDEX(DATA!$J$133:$J$368,MATCH(1,(DATA!$D$133:$D$368=B726)*(DATA!$E$133:$E$368=D726),0)),"n/a")</f>
        <v>134788.75</v>
      </c>
      <c r="F726" s="77">
        <f t="array" ref="F726">IFERROR(INDEX(DATA!$K$133:$K$368,MATCH(1,(DATA!$D$133:$D$368=B726)*(DATA!$E$133:$E$368=D726),0)),"n/a")</f>
        <v>-2.9235556423010699E-2</v>
      </c>
      <c r="G726" s="86">
        <f t="array" ref="G726">IFERROR(INDEX(DATA!$T$133:$T$368,MATCH(1,(DATA!$D$133:$D$368=B726)*(DATA!$E$133:$E$368=D726),0)),"n/a")</f>
        <v>440081.54</v>
      </c>
      <c r="H726" s="77">
        <f t="array" ref="H726">IFERROR(INDEX(DATA!$U$133:$U$368,MATCH(1,(DATA!$D$133:$D$368=B726)*(DATA!$E$133:$E$368=D726),0)),"n/a")</f>
        <v>-5.8461549784238197E-2</v>
      </c>
      <c r="I726" s="86">
        <f t="array" ref="I726">IFERROR(INDEX(DATA!$AD$133:$AD$368,MATCH(1,(DATA!$D$133:$D$368=B726)*(DATA!$E$133:$E$368=D726),0)),"n/a")</f>
        <v>903441.62</v>
      </c>
      <c r="J726" s="77">
        <f t="array" ref="J726">IFERROR(INDEX(DATA!$AE$133:$AE$368,MATCH(1,(DATA!$D$133:$D$368=B726)*(DATA!$E$133:$E$368=D726),0)),"n/a")</f>
        <v>-2.7098128733045599E-2</v>
      </c>
      <c r="K726" s="86">
        <f t="array" ref="K726">IFERROR(INDEX(DATA!$AN$133:$AN$368,MATCH(1,(DATA!$D$133:$D$368=B726)*(DATA!$E$133:$E$368=D726),0)),"n/a")</f>
        <v>1785914.67</v>
      </c>
      <c r="L726" s="77">
        <f t="array" ref="L726">IFERROR(INDEX(DATA!$AO$133:$AO$368,MATCH(1,(DATA!$D$133:$D$368=B726)*(DATA!$E$133:$E$368=D726),0)),"n/a")</f>
        <v>-4.6829187173093798E-2</v>
      </c>
      <c r="R726" s="66"/>
      <c r="S726" s="66"/>
      <c r="T726" s="66"/>
      <c r="U726" s="66"/>
      <c r="V726" s="66"/>
      <c r="W726" s="66"/>
      <c r="X726" s="66"/>
      <c r="Y726" s="66"/>
    </row>
    <row r="727" spans="1:25" x14ac:dyDescent="0.2">
      <c r="A727" s="75" t="s">
        <v>19</v>
      </c>
      <c r="B727" s="66" t="s">
        <v>11</v>
      </c>
      <c r="C727" s="66" t="s">
        <v>25</v>
      </c>
      <c r="D727" s="66" t="s">
        <v>277</v>
      </c>
      <c r="E727" s="86">
        <f t="array" ref="E727">IFERROR(INDEX(DATA!$J$133:$J$368,MATCH(1,(DATA!$D$133:$D$368=B727)*(DATA!$E$133:$E$368=D727),0)),"n/a")</f>
        <v>71958.05</v>
      </c>
      <c r="F727" s="77">
        <f t="array" ref="F727">IFERROR(INDEX(DATA!$K$133:$K$368,MATCH(1,(DATA!$D$133:$D$368=B727)*(DATA!$E$133:$E$368=D727),0)),"n/a")</f>
        <v>7.2074212906955398E-2</v>
      </c>
      <c r="G727" s="86">
        <f t="array" ref="G727">IFERROR(INDEX(DATA!$T$133:$T$368,MATCH(1,(DATA!$D$133:$D$368=B727)*(DATA!$E$133:$E$368=D727),0)),"n/a")</f>
        <v>252777.36</v>
      </c>
      <c r="H727" s="77">
        <f t="array" ref="H727">IFERROR(INDEX(DATA!$U$133:$U$368,MATCH(1,(DATA!$D$133:$D$368=B727)*(DATA!$E$133:$E$368=D727),0)),"n/a")</f>
        <v>9.2214869659614895E-2</v>
      </c>
      <c r="I727" s="86">
        <f t="array" ref="I727">IFERROR(INDEX(DATA!$AD$133:$AD$368,MATCH(1,(DATA!$D$133:$D$368=B727)*(DATA!$E$133:$E$368=D727),0)),"n/a")</f>
        <v>492894.06</v>
      </c>
      <c r="J727" s="77">
        <f t="array" ref="J727">IFERROR(INDEX(DATA!$AE$133:$AE$368,MATCH(1,(DATA!$D$133:$D$368=B727)*(DATA!$E$133:$E$368=D727),0)),"n/a")</f>
        <v>0.15211855393704801</v>
      </c>
      <c r="K727" s="86">
        <f t="array" ref="K727">IFERROR(INDEX(DATA!$AN$133:$AN$368,MATCH(1,(DATA!$D$133:$D$368=B727)*(DATA!$E$133:$E$368=D727),0)),"n/a")</f>
        <v>914022.83</v>
      </c>
      <c r="L727" s="77">
        <f t="array" ref="L727">IFERROR(INDEX(DATA!$AO$133:$AO$368,MATCH(1,(DATA!$D$133:$D$368=B727)*(DATA!$E$133:$E$368=D727),0)),"n/a")</f>
        <v>0.109344022546745</v>
      </c>
      <c r="R727" s="66"/>
      <c r="S727" s="66"/>
      <c r="T727" s="66"/>
      <c r="U727" s="66"/>
      <c r="V727" s="66"/>
      <c r="W727" s="66"/>
      <c r="X727" s="66"/>
      <c r="Y727" s="66"/>
    </row>
    <row r="728" spans="1:25" x14ac:dyDescent="0.2">
      <c r="A728" s="75" t="s">
        <v>19</v>
      </c>
      <c r="B728" s="66" t="s">
        <v>11</v>
      </c>
      <c r="C728" s="66" t="s">
        <v>25</v>
      </c>
      <c r="D728" s="66" t="s">
        <v>278</v>
      </c>
      <c r="E728" s="86">
        <f t="array" ref="E728">IFERROR(INDEX(DATA!$J$133:$J$368,MATCH(1,(DATA!$D$133:$D$368=B728)*(DATA!$E$133:$E$368=D728),0)),"n/a")</f>
        <v>233733.57</v>
      </c>
      <c r="F728" s="77">
        <f t="array" ref="F728">IFERROR(INDEX(DATA!$K$133:$K$368,MATCH(1,(DATA!$D$133:$D$368=B728)*(DATA!$E$133:$E$368=D728),0)),"n/a")</f>
        <v>0.19720091908468301</v>
      </c>
      <c r="G728" s="86">
        <f t="array" ref="G728">IFERROR(INDEX(DATA!$T$133:$T$368,MATCH(1,(DATA!$D$133:$D$368=B728)*(DATA!$E$133:$E$368=D728),0)),"n/a")</f>
        <v>777983.66</v>
      </c>
      <c r="H728" s="77">
        <f t="array" ref="H728">IFERROR(INDEX(DATA!$U$133:$U$368,MATCH(1,(DATA!$D$133:$D$368=B728)*(DATA!$E$133:$E$368=D728),0)),"n/a")</f>
        <v>0.17966731833787999</v>
      </c>
      <c r="I728" s="86">
        <f t="array" ref="I728">IFERROR(INDEX(DATA!$AD$133:$AD$368,MATCH(1,(DATA!$D$133:$D$368=B728)*(DATA!$E$133:$E$368=D728),0)),"n/a")</f>
        <v>1500358.45</v>
      </c>
      <c r="J728" s="77">
        <f t="array" ref="J728">IFERROR(INDEX(DATA!$AE$133:$AE$368,MATCH(1,(DATA!$D$133:$D$368=B728)*(DATA!$E$133:$E$368=D728),0)),"n/a")</f>
        <v>0.15744399818580801</v>
      </c>
      <c r="K728" s="86">
        <f t="array" ref="K728">IFERROR(INDEX(DATA!$AN$133:$AN$368,MATCH(1,(DATA!$D$133:$D$368=B728)*(DATA!$E$133:$E$368=D728),0)),"n/a")</f>
        <v>2784828.61</v>
      </c>
      <c r="L728" s="77">
        <f t="array" ref="L728">IFERROR(INDEX(DATA!$AO$133:$AO$368,MATCH(1,(DATA!$D$133:$D$368=B728)*(DATA!$E$133:$E$368=D728),0)),"n/a")</f>
        <v>0.134291791089027</v>
      </c>
      <c r="R728" s="66"/>
      <c r="S728" s="66"/>
      <c r="T728" s="66"/>
      <c r="U728" s="66"/>
      <c r="V728" s="66"/>
      <c r="W728" s="66"/>
      <c r="X728" s="66"/>
      <c r="Y728" s="66"/>
    </row>
    <row r="729" spans="1:25" x14ac:dyDescent="0.2">
      <c r="A729" s="75" t="s">
        <v>19</v>
      </c>
      <c r="B729" s="66" t="s">
        <v>11</v>
      </c>
      <c r="C729" s="66" t="s">
        <v>25</v>
      </c>
      <c r="D729" s="66" t="s">
        <v>279</v>
      </c>
      <c r="E729" s="86">
        <f t="array" ref="E729">IFERROR(INDEX(DATA!$J$133:$J$368,MATCH(1,(DATA!$D$133:$D$368=B729)*(DATA!$E$133:$E$368=D729),0)),"n/a")</f>
        <v>103727.51</v>
      </c>
      <c r="F729" s="77">
        <f t="array" ref="F729">IFERROR(INDEX(DATA!$K$133:$K$368,MATCH(1,(DATA!$D$133:$D$368=B729)*(DATA!$E$133:$E$368=D729),0)),"n/a")</f>
        <v>2.1263727283647199E-2</v>
      </c>
      <c r="G729" s="86">
        <f t="array" ref="G729">IFERROR(INDEX(DATA!$T$133:$T$368,MATCH(1,(DATA!$D$133:$D$368=B729)*(DATA!$E$133:$E$368=D729),0)),"n/a")</f>
        <v>356295.92</v>
      </c>
      <c r="H729" s="77">
        <f t="array" ref="H729">IFERROR(INDEX(DATA!$U$133:$U$368,MATCH(1,(DATA!$D$133:$D$368=B729)*(DATA!$E$133:$E$368=D729),0)),"n/a")</f>
        <v>3.1547265368152902E-2</v>
      </c>
      <c r="I729" s="86">
        <f t="array" ref="I729">IFERROR(INDEX(DATA!$AD$133:$AD$368,MATCH(1,(DATA!$D$133:$D$368=B729)*(DATA!$E$133:$E$368=D729),0)),"n/a")</f>
        <v>694965.28</v>
      </c>
      <c r="J729" s="77">
        <f t="array" ref="J729">IFERROR(INDEX(DATA!$AE$133:$AE$368,MATCH(1,(DATA!$D$133:$D$368=B729)*(DATA!$E$133:$E$368=D729),0)),"n/a")</f>
        <v>8.1362209771222799E-2</v>
      </c>
      <c r="K729" s="86">
        <f t="array" ref="K729">IFERROR(INDEX(DATA!$AN$133:$AN$368,MATCH(1,(DATA!$D$133:$D$368=B729)*(DATA!$E$133:$E$368=D729),0)),"n/a")</f>
        <v>1372983.94</v>
      </c>
      <c r="L729" s="77">
        <f t="array" ref="L729">IFERROR(INDEX(DATA!$AO$133:$AO$368,MATCH(1,(DATA!$D$133:$D$368=B729)*(DATA!$E$133:$E$368=D729),0)),"n/a")</f>
        <v>0.14399767105012901</v>
      </c>
      <c r="R729" s="66"/>
      <c r="S729" s="66"/>
      <c r="T729" s="66"/>
      <c r="U729" s="66"/>
      <c r="V729" s="66"/>
      <c r="W729" s="66"/>
      <c r="X729" s="66"/>
      <c r="Y729" s="66"/>
    </row>
    <row r="730" spans="1:25" x14ac:dyDescent="0.2">
      <c r="A730" s="75" t="s">
        <v>19</v>
      </c>
      <c r="B730" s="66" t="s">
        <v>11</v>
      </c>
      <c r="C730" s="66" t="s">
        <v>25</v>
      </c>
      <c r="D730" s="66" t="s">
        <v>280</v>
      </c>
      <c r="E730" s="86">
        <f t="array" ref="E730">IFERROR(INDEX(DATA!$J$133:$J$368,MATCH(1,(DATA!$D$133:$D$368=B730)*(DATA!$E$133:$E$368=D730),0)),"n/a")</f>
        <v>50275.79</v>
      </c>
      <c r="F730" s="77">
        <f t="array" ref="F730">IFERROR(INDEX(DATA!$K$133:$K$368,MATCH(1,(DATA!$D$133:$D$368=B730)*(DATA!$E$133:$E$368=D730),0)),"n/a")</f>
        <v>-0.19098451493867299</v>
      </c>
      <c r="G730" s="86">
        <f t="array" ref="G730">IFERROR(INDEX(DATA!$T$133:$T$368,MATCH(1,(DATA!$D$133:$D$368=B730)*(DATA!$E$133:$E$368=D730),0)),"n/a")</f>
        <v>188003.5</v>
      </c>
      <c r="H730" s="77">
        <f t="array" ref="H730">IFERROR(INDEX(DATA!$U$133:$U$368,MATCH(1,(DATA!$D$133:$D$368=B730)*(DATA!$E$133:$E$368=D730),0)),"n/a")</f>
        <v>2.15480685928503E-2</v>
      </c>
      <c r="I730" s="86">
        <f t="array" ref="I730">IFERROR(INDEX(DATA!$AD$133:$AD$368,MATCH(1,(DATA!$D$133:$D$368=B730)*(DATA!$E$133:$E$368=D730),0)),"n/a")</f>
        <v>389462.41</v>
      </c>
      <c r="J730" s="77">
        <f t="array" ref="J730">IFERROR(INDEX(DATA!$AE$133:$AE$368,MATCH(1,(DATA!$D$133:$D$368=B730)*(DATA!$E$133:$E$368=D730),0)),"n/a")</f>
        <v>8.4312652182099795E-2</v>
      </c>
      <c r="K730" s="86">
        <f t="array" ref="K730">IFERROR(INDEX(DATA!$AN$133:$AN$368,MATCH(1,(DATA!$D$133:$D$368=B730)*(DATA!$E$133:$E$368=D730),0)),"n/a")</f>
        <v>785820.51</v>
      </c>
      <c r="L730" s="77">
        <f t="array" ref="L730">IFERROR(INDEX(DATA!$AO$133:$AO$368,MATCH(1,(DATA!$D$133:$D$368=B730)*(DATA!$E$133:$E$368=D730),0)),"n/a")</f>
        <v>0.118966421545656</v>
      </c>
      <c r="R730" s="66"/>
      <c r="S730" s="66"/>
      <c r="T730" s="66"/>
      <c r="U730" s="66"/>
      <c r="V730" s="66"/>
      <c r="W730" s="66"/>
      <c r="X730" s="66"/>
      <c r="Y730" s="66"/>
    </row>
    <row r="731" spans="1:25" x14ac:dyDescent="0.2">
      <c r="A731" s="75" t="s">
        <v>19</v>
      </c>
      <c r="B731" s="66" t="s">
        <v>11</v>
      </c>
      <c r="C731" s="66" t="s">
        <v>25</v>
      </c>
      <c r="D731" s="66" t="s">
        <v>281</v>
      </c>
      <c r="E731" s="86">
        <f t="array" ref="E731">IFERROR(INDEX(DATA!$J$133:$J$368,MATCH(1,(DATA!$D$133:$D$368=B731)*(DATA!$E$133:$E$368=D731),0)),"n/a")</f>
        <v>73461.25</v>
      </c>
      <c r="F731" s="77">
        <f t="array" ref="F731">IFERROR(INDEX(DATA!$K$133:$K$368,MATCH(1,(DATA!$D$133:$D$368=B731)*(DATA!$E$133:$E$368=D731),0)),"n/a")</f>
        <v>-1.58897740282379E-2</v>
      </c>
      <c r="G731" s="86">
        <f t="array" ref="G731">IFERROR(INDEX(DATA!$T$133:$T$368,MATCH(1,(DATA!$D$133:$D$368=B731)*(DATA!$E$133:$E$368=D731),0)),"n/a")</f>
        <v>254908.33</v>
      </c>
      <c r="H731" s="77">
        <f t="array" ref="H731">IFERROR(INDEX(DATA!$U$133:$U$368,MATCH(1,(DATA!$D$133:$D$368=B731)*(DATA!$E$133:$E$368=D731),0)),"n/a")</f>
        <v>3.1701837955818997E-2</v>
      </c>
      <c r="I731" s="86">
        <f t="array" ref="I731">IFERROR(INDEX(DATA!$AD$133:$AD$368,MATCH(1,(DATA!$D$133:$D$368=B731)*(DATA!$E$133:$E$368=D731),0)),"n/a")</f>
        <v>494974.03</v>
      </c>
      <c r="J731" s="77">
        <f t="array" ref="J731">IFERROR(INDEX(DATA!$AE$133:$AE$368,MATCH(1,(DATA!$D$133:$D$368=B731)*(DATA!$E$133:$E$368=D731),0)),"n/a")</f>
        <v>5.1501819884007899E-2</v>
      </c>
      <c r="K731" s="86">
        <f t="array" ref="K731">IFERROR(INDEX(DATA!$AN$133:$AN$368,MATCH(1,(DATA!$D$133:$D$368=B731)*(DATA!$E$133:$E$368=D731),0)),"n/a")</f>
        <v>984543.08</v>
      </c>
      <c r="L731" s="77">
        <f t="array" ref="L731">IFERROR(INDEX(DATA!$AO$133:$AO$368,MATCH(1,(DATA!$D$133:$D$368=B731)*(DATA!$E$133:$E$368=D731),0)),"n/a")</f>
        <v>9.8919697029767203E-2</v>
      </c>
      <c r="R731" s="66"/>
      <c r="S731" s="66"/>
      <c r="T731" s="66"/>
      <c r="U731" s="66"/>
      <c r="V731" s="66"/>
      <c r="W731" s="66"/>
      <c r="X731" s="66"/>
      <c r="Y731" s="66"/>
    </row>
    <row r="732" spans="1:25" x14ac:dyDescent="0.2">
      <c r="A732" s="75" t="s">
        <v>19</v>
      </c>
      <c r="B732" s="66" t="s">
        <v>11</v>
      </c>
      <c r="C732" s="66" t="s">
        <v>25</v>
      </c>
      <c r="D732" s="66" t="s">
        <v>282</v>
      </c>
      <c r="E732" s="86">
        <f t="array" ref="E732">IFERROR(INDEX(DATA!$J$133:$J$368,MATCH(1,(DATA!$D$133:$D$368=B732)*(DATA!$E$133:$E$368=D732),0)),"n/a")</f>
        <v>155830.48000000001</v>
      </c>
      <c r="F732" s="77">
        <f t="array" ref="F732">IFERROR(INDEX(DATA!$K$133:$K$368,MATCH(1,(DATA!$D$133:$D$368=B732)*(DATA!$E$133:$E$368=D732),0)),"n/a")</f>
        <v>4.4483337917973098E-2</v>
      </c>
      <c r="G732" s="86">
        <f t="array" ref="G732">IFERROR(INDEX(DATA!$T$133:$T$368,MATCH(1,(DATA!$D$133:$D$368=B732)*(DATA!$E$133:$E$368=D732),0)),"n/a")</f>
        <v>531517.92000000004</v>
      </c>
      <c r="H732" s="77">
        <f t="array" ref="H732">IFERROR(INDEX(DATA!$U$133:$U$368,MATCH(1,(DATA!$D$133:$D$368=B732)*(DATA!$E$133:$E$368=D732),0)),"n/a")</f>
        <v>8.3238078510897207E-2</v>
      </c>
      <c r="I732" s="86">
        <f t="array" ref="I732">IFERROR(INDEX(DATA!$AD$133:$AD$368,MATCH(1,(DATA!$D$133:$D$368=B732)*(DATA!$E$133:$E$368=D732),0)),"n/a")</f>
        <v>1038101.79</v>
      </c>
      <c r="J732" s="77">
        <f t="array" ref="J732">IFERROR(INDEX(DATA!$AE$133:$AE$368,MATCH(1,(DATA!$D$133:$D$368=B732)*(DATA!$E$133:$E$368=D732),0)),"n/a")</f>
        <v>0.109198911236759</v>
      </c>
      <c r="K732" s="86">
        <f t="array" ref="K732">IFERROR(INDEX(DATA!$AN$133:$AN$368,MATCH(1,(DATA!$D$133:$D$368=B732)*(DATA!$E$133:$E$368=D732),0)),"n/a")</f>
        <v>1967906.85</v>
      </c>
      <c r="L732" s="77">
        <f t="array" ref="L732">IFERROR(INDEX(DATA!$AO$133:$AO$368,MATCH(1,(DATA!$D$133:$D$368=B732)*(DATA!$E$133:$E$368=D732),0)),"n/a")</f>
        <v>0.13973945955919501</v>
      </c>
      <c r="R732" s="66"/>
      <c r="S732" s="66"/>
      <c r="T732" s="66"/>
      <c r="U732" s="66"/>
      <c r="V732" s="66"/>
      <c r="W732" s="66"/>
      <c r="X732" s="66"/>
      <c r="Y732" s="66"/>
    </row>
    <row r="733" spans="1:25" x14ac:dyDescent="0.2">
      <c r="A733" s="75" t="s">
        <v>19</v>
      </c>
      <c r="B733" s="66" t="s">
        <v>11</v>
      </c>
      <c r="C733" s="66" t="s">
        <v>25</v>
      </c>
      <c r="D733" s="66" t="s">
        <v>283</v>
      </c>
      <c r="E733" s="86">
        <f t="array" ref="E733">IFERROR(INDEX(DATA!$J$133:$J$368,MATCH(1,(DATA!$D$133:$D$368=B733)*(DATA!$E$133:$E$368=D733),0)),"n/a")</f>
        <v>158631.31</v>
      </c>
      <c r="F733" s="77">
        <f t="array" ref="F733">IFERROR(INDEX(DATA!$K$133:$K$368,MATCH(1,(DATA!$D$133:$D$368=B733)*(DATA!$E$133:$E$368=D733),0)),"n/a")</f>
        <v>0.22302671284775699</v>
      </c>
      <c r="G733" s="86">
        <f t="array" ref="G733">IFERROR(INDEX(DATA!$T$133:$T$368,MATCH(1,(DATA!$D$133:$D$368=B733)*(DATA!$E$133:$E$368=D733),0)),"n/a")</f>
        <v>508409.96</v>
      </c>
      <c r="H733" s="77">
        <f t="array" ref="H733">IFERROR(INDEX(DATA!$U$133:$U$368,MATCH(1,(DATA!$D$133:$D$368=B733)*(DATA!$E$133:$E$368=D733),0)),"n/a")</f>
        <v>0.22215754177105501</v>
      </c>
      <c r="I733" s="86">
        <f t="array" ref="I733">IFERROR(INDEX(DATA!$AD$133:$AD$368,MATCH(1,(DATA!$D$133:$D$368=B733)*(DATA!$E$133:$E$368=D733),0)),"n/a")</f>
        <v>988039.83</v>
      </c>
      <c r="J733" s="77">
        <f t="array" ref="J733">IFERROR(INDEX(DATA!$AE$133:$AE$368,MATCH(1,(DATA!$D$133:$D$368=B733)*(DATA!$E$133:$E$368=D733),0)),"n/a")</f>
        <v>0.241700131628732</v>
      </c>
      <c r="K733" s="86">
        <f t="array" ref="K733">IFERROR(INDEX(DATA!$AN$133:$AN$368,MATCH(1,(DATA!$D$133:$D$368=B733)*(DATA!$E$133:$E$368=D733),0)),"n/a")</f>
        <v>1824636.24</v>
      </c>
      <c r="L733" s="77">
        <f t="array" ref="L733">IFERROR(INDEX(DATA!$AO$133:$AO$368,MATCH(1,(DATA!$D$133:$D$368=B733)*(DATA!$E$133:$E$368=D733),0)),"n/a")</f>
        <v>0.26898063417949702</v>
      </c>
      <c r="R733" s="66"/>
      <c r="S733" s="66"/>
      <c r="T733" s="66"/>
      <c r="U733" s="66"/>
      <c r="V733" s="66"/>
      <c r="W733" s="66"/>
      <c r="X733" s="66"/>
      <c r="Y733" s="66"/>
    </row>
    <row r="734" spans="1:25" x14ac:dyDescent="0.2">
      <c r="A734" s="75" t="s">
        <v>19</v>
      </c>
      <c r="B734" s="66" t="s">
        <v>11</v>
      </c>
      <c r="C734" s="66" t="s">
        <v>25</v>
      </c>
      <c r="D734" s="66" t="s">
        <v>284</v>
      </c>
      <c r="E734" s="86">
        <f t="array" ref="E734">IFERROR(INDEX(DATA!$J$133:$J$368,MATCH(1,(DATA!$D$133:$D$368=B734)*(DATA!$E$133:$E$368=D734),0)),"n/a")</f>
        <v>147987.22</v>
      </c>
      <c r="F734" s="77">
        <f t="array" ref="F734">IFERROR(INDEX(DATA!$K$133:$K$368,MATCH(1,(DATA!$D$133:$D$368=B734)*(DATA!$E$133:$E$368=D734),0)),"n/a")</f>
        <v>0.163735346874196</v>
      </c>
      <c r="G734" s="86">
        <f t="array" ref="G734">IFERROR(INDEX(DATA!$T$133:$T$368,MATCH(1,(DATA!$D$133:$D$368=B734)*(DATA!$E$133:$E$368=D734),0)),"n/a")</f>
        <v>529161.43999999994</v>
      </c>
      <c r="H734" s="77">
        <f t="array" ref="H734">IFERROR(INDEX(DATA!$U$133:$U$368,MATCH(1,(DATA!$D$133:$D$368=B734)*(DATA!$E$133:$E$368=D734),0)),"n/a")</f>
        <v>0.16194091297530699</v>
      </c>
      <c r="I734" s="86">
        <f t="array" ref="I734">IFERROR(INDEX(DATA!$AD$133:$AD$368,MATCH(1,(DATA!$D$133:$D$368=B734)*(DATA!$E$133:$E$368=D734),0)),"n/a")</f>
        <v>1006294.35</v>
      </c>
      <c r="J734" s="77">
        <f t="array" ref="J734">IFERROR(INDEX(DATA!$AE$133:$AE$368,MATCH(1,(DATA!$D$133:$D$368=B734)*(DATA!$E$133:$E$368=D734),0)),"n/a")</f>
        <v>0.14937854227851599</v>
      </c>
      <c r="K734" s="86">
        <f t="array" ref="K734">IFERROR(INDEX(DATA!$AN$133:$AN$368,MATCH(1,(DATA!$D$133:$D$368=B734)*(DATA!$E$133:$E$368=D734),0)),"n/a")</f>
        <v>1919321.96</v>
      </c>
      <c r="L734" s="77">
        <f t="array" ref="L734">IFERROR(INDEX(DATA!$AO$133:$AO$368,MATCH(1,(DATA!$D$133:$D$368=B734)*(DATA!$E$133:$E$368=D734),0)),"n/a")</f>
        <v>0.10151598786566</v>
      </c>
      <c r="R734" s="66"/>
      <c r="S734" s="66"/>
      <c r="T734" s="66"/>
      <c r="U734" s="66"/>
      <c r="V734" s="66"/>
      <c r="W734" s="66"/>
      <c r="X734" s="66"/>
      <c r="Y734" s="66"/>
    </row>
    <row r="735" spans="1:25" x14ac:dyDescent="0.2">
      <c r="A735" s="75" t="s">
        <v>19</v>
      </c>
      <c r="B735" s="66" t="s">
        <v>11</v>
      </c>
      <c r="C735" s="66" t="s">
        <v>25</v>
      </c>
      <c r="D735" s="66" t="s">
        <v>285</v>
      </c>
      <c r="E735" s="86">
        <f t="array" ref="E735">IFERROR(INDEX(DATA!$J$133:$J$368,MATCH(1,(DATA!$D$133:$D$368=B735)*(DATA!$E$133:$E$368=D735),0)),"n/a")</f>
        <v>93676.84</v>
      </c>
      <c r="F735" s="77">
        <f t="array" ref="F735">IFERROR(INDEX(DATA!$K$133:$K$368,MATCH(1,(DATA!$D$133:$D$368=B735)*(DATA!$E$133:$E$368=D735),0)),"n/a")</f>
        <v>0.172480621125289</v>
      </c>
      <c r="G735" s="86">
        <f t="array" ref="G735">IFERROR(INDEX(DATA!$T$133:$T$368,MATCH(1,(DATA!$D$133:$D$368=B735)*(DATA!$E$133:$E$368=D735),0)),"n/a")</f>
        <v>348323.09</v>
      </c>
      <c r="H735" s="77">
        <f t="array" ref="H735">IFERROR(INDEX(DATA!$U$133:$U$368,MATCH(1,(DATA!$D$133:$D$368=B735)*(DATA!$E$133:$E$368=D735),0)),"n/a")</f>
        <v>0.25963765053624899</v>
      </c>
      <c r="I735" s="86">
        <f t="array" ref="I735">IFERROR(INDEX(DATA!$AD$133:$AD$368,MATCH(1,(DATA!$D$133:$D$368=B735)*(DATA!$E$133:$E$368=D735),0)),"n/a")</f>
        <v>693180.74</v>
      </c>
      <c r="J735" s="77">
        <f t="array" ref="J735">IFERROR(INDEX(DATA!$AE$133:$AE$368,MATCH(1,(DATA!$D$133:$D$368=B735)*(DATA!$E$133:$E$368=D735),0)),"n/a")</f>
        <v>0.28005593253806998</v>
      </c>
      <c r="K735" s="86">
        <f t="array" ref="K735">IFERROR(INDEX(DATA!$AN$133:$AN$368,MATCH(1,(DATA!$D$133:$D$368=B735)*(DATA!$E$133:$E$368=D735),0)),"n/a")</f>
        <v>1353808.94</v>
      </c>
      <c r="L735" s="77">
        <f t="array" ref="L735">IFERROR(INDEX(DATA!$AO$133:$AO$368,MATCH(1,(DATA!$D$133:$D$368=B735)*(DATA!$E$133:$E$368=D735),0)),"n/a")</f>
        <v>0.153781754665126</v>
      </c>
      <c r="R735" s="66"/>
      <c r="S735" s="66"/>
      <c r="T735" s="66"/>
      <c r="U735" s="66"/>
      <c r="V735" s="66"/>
      <c r="W735" s="66"/>
      <c r="X735" s="66"/>
      <c r="Y735" s="66"/>
    </row>
    <row r="736" spans="1:25" x14ac:dyDescent="0.2">
      <c r="A736" s="75" t="s">
        <v>19</v>
      </c>
      <c r="B736" s="66" t="s">
        <v>11</v>
      </c>
      <c r="C736" s="66" t="s">
        <v>25</v>
      </c>
      <c r="D736" s="66" t="s">
        <v>286</v>
      </c>
      <c r="E736" s="86">
        <f t="array" ref="E736">IFERROR(INDEX(DATA!$J$133:$J$368,MATCH(1,(DATA!$D$133:$D$368=B736)*(DATA!$E$133:$E$368=D736),0)),"n/a")</f>
        <v>168862.41</v>
      </c>
      <c r="F736" s="77">
        <f t="array" ref="F736">IFERROR(INDEX(DATA!$K$133:$K$368,MATCH(1,(DATA!$D$133:$D$368=B736)*(DATA!$E$133:$E$368=D736),0)),"n/a")</f>
        <v>1.0020547932619299E-3</v>
      </c>
      <c r="G736" s="86">
        <f t="array" ref="G736">IFERROR(INDEX(DATA!$T$133:$T$368,MATCH(1,(DATA!$D$133:$D$368=B736)*(DATA!$E$133:$E$368=D736),0)),"n/a")</f>
        <v>579597.59</v>
      </c>
      <c r="H736" s="77">
        <f t="array" ref="H736">IFERROR(INDEX(DATA!$U$133:$U$368,MATCH(1,(DATA!$D$133:$D$368=B736)*(DATA!$E$133:$E$368=D736),0)),"n/a")</f>
        <v>3.11645885363981E-2</v>
      </c>
      <c r="I736" s="86">
        <f t="array" ref="I736">IFERROR(INDEX(DATA!$AD$133:$AD$368,MATCH(1,(DATA!$D$133:$D$368=B736)*(DATA!$E$133:$E$368=D736),0)),"n/a")</f>
        <v>1140451.1499999999</v>
      </c>
      <c r="J736" s="77">
        <f t="array" ref="J736">IFERROR(INDEX(DATA!$AE$133:$AE$368,MATCH(1,(DATA!$D$133:$D$368=B736)*(DATA!$E$133:$E$368=D736),0)),"n/a")</f>
        <v>-4.6150615028783801E-2</v>
      </c>
      <c r="K736" s="86">
        <f t="array" ref="K736">IFERROR(INDEX(DATA!$AN$133:$AN$368,MATCH(1,(DATA!$D$133:$D$368=B736)*(DATA!$E$133:$E$368=D736),0)),"n/a")</f>
        <v>2211666.79</v>
      </c>
      <c r="L736" s="77">
        <f t="array" ref="L736">IFERROR(INDEX(DATA!$AO$133:$AO$368,MATCH(1,(DATA!$D$133:$D$368=B736)*(DATA!$E$133:$E$368=D736),0)),"n/a")</f>
        <v>-8.2588527305453296E-2</v>
      </c>
      <c r="R736" s="66"/>
      <c r="S736" s="66"/>
      <c r="T736" s="66"/>
      <c r="U736" s="66"/>
      <c r="V736" s="66"/>
      <c r="W736" s="66"/>
      <c r="X736" s="66"/>
      <c r="Y736" s="66"/>
    </row>
    <row r="737" spans="1:25" x14ac:dyDescent="0.2">
      <c r="A737" s="75" t="s">
        <v>19</v>
      </c>
      <c r="B737" s="66" t="s">
        <v>11</v>
      </c>
      <c r="C737" s="66" t="s">
        <v>25</v>
      </c>
      <c r="D737" s="66" t="s">
        <v>287</v>
      </c>
      <c r="E737" s="86">
        <f t="array" ref="E737">IFERROR(INDEX(DATA!$J$133:$J$368,MATCH(1,(DATA!$D$133:$D$368=B737)*(DATA!$E$133:$E$368=D737),0)),"n/a")</f>
        <v>174472.36</v>
      </c>
      <c r="F737" s="77">
        <f t="array" ref="F737">IFERROR(INDEX(DATA!$K$133:$K$368,MATCH(1,(DATA!$D$133:$D$368=B737)*(DATA!$E$133:$E$368=D737),0)),"n/a")</f>
        <v>0.22617899975310901</v>
      </c>
      <c r="G737" s="86">
        <f t="array" ref="G737">IFERROR(INDEX(DATA!$T$133:$T$368,MATCH(1,(DATA!$D$133:$D$368=B737)*(DATA!$E$133:$E$368=D737),0)),"n/a")</f>
        <v>593861.94999999995</v>
      </c>
      <c r="H737" s="77">
        <f t="array" ref="H737">IFERROR(INDEX(DATA!$U$133:$U$368,MATCH(1,(DATA!$D$133:$D$368=B737)*(DATA!$E$133:$E$368=D737),0)),"n/a")</f>
        <v>9.5597232283930106E-2</v>
      </c>
      <c r="I737" s="86">
        <f t="array" ref="I737">IFERROR(INDEX(DATA!$AD$133:$AD$368,MATCH(1,(DATA!$D$133:$D$368=B737)*(DATA!$E$133:$E$368=D737),0)),"n/a")</f>
        <v>1153833.6100000001</v>
      </c>
      <c r="J737" s="77">
        <f t="array" ref="J737">IFERROR(INDEX(DATA!$AE$133:$AE$368,MATCH(1,(DATA!$D$133:$D$368=B737)*(DATA!$E$133:$E$368=D737),0)),"n/a")</f>
        <v>-1.7597242949690499E-2</v>
      </c>
      <c r="K737" s="86">
        <f t="array" ref="K737">IFERROR(INDEX(DATA!$AN$133:$AN$368,MATCH(1,(DATA!$D$133:$D$368=B737)*(DATA!$E$133:$E$368=D737),0)),"n/a")</f>
        <v>2178565.4</v>
      </c>
      <c r="L737" s="77">
        <f t="array" ref="L737">IFERROR(INDEX(DATA!$AO$133:$AO$368,MATCH(1,(DATA!$D$133:$D$368=B737)*(DATA!$E$133:$E$368=D737),0)),"n/a")</f>
        <v>-8.1803224819317899E-2</v>
      </c>
      <c r="R737" s="66"/>
      <c r="S737" s="66"/>
      <c r="T737" s="66"/>
      <c r="U737" s="66"/>
      <c r="V737" s="66"/>
      <c r="W737" s="66"/>
      <c r="X737" s="66"/>
      <c r="Y737" s="66"/>
    </row>
    <row r="738" spans="1:25" x14ac:dyDescent="0.2">
      <c r="A738" s="75" t="s">
        <v>19</v>
      </c>
      <c r="B738" s="66" t="s">
        <v>11</v>
      </c>
      <c r="C738" s="66" t="s">
        <v>25</v>
      </c>
      <c r="D738" s="66" t="s">
        <v>288</v>
      </c>
      <c r="E738" s="86">
        <f t="array" ref="E738">IFERROR(INDEX(DATA!$J$133:$J$368,MATCH(1,(DATA!$D$133:$D$368=B738)*(DATA!$E$133:$E$368=D738),0)),"n/a")</f>
        <v>127254.6</v>
      </c>
      <c r="F738" s="77">
        <f t="array" ref="F738">IFERROR(INDEX(DATA!$K$133:$K$368,MATCH(1,(DATA!$D$133:$D$368=B738)*(DATA!$E$133:$E$368=D738),0)),"n/a")</f>
        <v>0.142144198817275</v>
      </c>
      <c r="G738" s="86">
        <f t="array" ref="G738">IFERROR(INDEX(DATA!$T$133:$T$368,MATCH(1,(DATA!$D$133:$D$368=B738)*(DATA!$E$133:$E$368=D738),0)),"n/a")</f>
        <v>419013.64</v>
      </c>
      <c r="H738" s="77">
        <f t="array" ref="H738">IFERROR(INDEX(DATA!$U$133:$U$368,MATCH(1,(DATA!$D$133:$D$368=B738)*(DATA!$E$133:$E$368=D738),0)),"n/a")</f>
        <v>0.149284289364565</v>
      </c>
      <c r="I738" s="86">
        <f t="array" ref="I738">IFERROR(INDEX(DATA!$AD$133:$AD$368,MATCH(1,(DATA!$D$133:$D$368=B738)*(DATA!$E$133:$E$368=D738),0)),"n/a")</f>
        <v>801439.65</v>
      </c>
      <c r="J738" s="77">
        <f t="array" ref="J738">IFERROR(INDEX(DATA!$AE$133:$AE$368,MATCH(1,(DATA!$D$133:$D$368=B738)*(DATA!$E$133:$E$368=D738),0)),"n/a")</f>
        <v>0.16142976495195499</v>
      </c>
      <c r="K738" s="86">
        <f t="array" ref="K738">IFERROR(INDEX(DATA!$AN$133:$AN$368,MATCH(1,(DATA!$D$133:$D$368=B738)*(DATA!$E$133:$E$368=D738),0)),"n/a")</f>
        <v>1499202.81</v>
      </c>
      <c r="L738" s="77">
        <f t="array" ref="L738">IFERROR(INDEX(DATA!$AO$133:$AO$368,MATCH(1,(DATA!$D$133:$D$368=B738)*(DATA!$E$133:$E$368=D738),0)),"n/a")</f>
        <v>0.20166711281573901</v>
      </c>
      <c r="R738" s="66"/>
      <c r="S738" s="66"/>
      <c r="T738" s="66"/>
      <c r="U738" s="66"/>
      <c r="V738" s="66"/>
      <c r="W738" s="66"/>
      <c r="X738" s="66"/>
      <c r="Y738" s="66"/>
    </row>
    <row r="739" spans="1:25" x14ac:dyDescent="0.2">
      <c r="A739" s="75" t="s">
        <v>19</v>
      </c>
      <c r="B739" s="66" t="s">
        <v>11</v>
      </c>
      <c r="C739" s="66" t="s">
        <v>25</v>
      </c>
      <c r="D739" s="66" t="s">
        <v>289</v>
      </c>
      <c r="E739" s="86">
        <f t="array" ref="E739">IFERROR(INDEX(DATA!$J$133:$J$368,MATCH(1,(DATA!$D$133:$D$368=B739)*(DATA!$E$133:$E$368=D739),0)),"n/a")</f>
        <v>74794.63</v>
      </c>
      <c r="F739" s="77">
        <f t="array" ref="F739">IFERROR(INDEX(DATA!$K$133:$K$368,MATCH(1,(DATA!$D$133:$D$368=B739)*(DATA!$E$133:$E$368=D739),0)),"n/a")</f>
        <v>3.1673975341773401E-2</v>
      </c>
      <c r="G739" s="86">
        <f t="array" ref="G739">IFERROR(INDEX(DATA!$T$133:$T$368,MATCH(1,(DATA!$D$133:$D$368=B739)*(DATA!$E$133:$E$368=D739),0)),"n/a")</f>
        <v>259811.88</v>
      </c>
      <c r="H739" s="77">
        <f t="array" ref="H739">IFERROR(INDEX(DATA!$U$133:$U$368,MATCH(1,(DATA!$D$133:$D$368=B739)*(DATA!$E$133:$E$368=D739),0)),"n/a")</f>
        <v>7.8738765416269896E-2</v>
      </c>
      <c r="I739" s="86">
        <f t="array" ref="I739">IFERROR(INDEX(DATA!$AD$133:$AD$368,MATCH(1,(DATA!$D$133:$D$368=B739)*(DATA!$E$133:$E$368=D739),0)),"n/a")</f>
        <v>500490.52</v>
      </c>
      <c r="J739" s="77">
        <f t="array" ref="J739">IFERROR(INDEX(DATA!$AE$133:$AE$368,MATCH(1,(DATA!$D$133:$D$368=B739)*(DATA!$E$133:$E$368=D739),0)),"n/a")</f>
        <v>7.6189487680880505E-2</v>
      </c>
      <c r="K739" s="86">
        <f t="array" ref="K739">IFERROR(INDEX(DATA!$AN$133:$AN$368,MATCH(1,(DATA!$D$133:$D$368=B739)*(DATA!$E$133:$E$368=D739),0)),"n/a")</f>
        <v>974791.76</v>
      </c>
      <c r="L739" s="77">
        <f t="array" ref="L739">IFERROR(INDEX(DATA!$AO$133:$AO$368,MATCH(1,(DATA!$D$133:$D$368=B739)*(DATA!$E$133:$E$368=D739),0)),"n/a")</f>
        <v>7.4038265966648101E-2</v>
      </c>
      <c r="R739" s="66"/>
      <c r="S739" s="66"/>
      <c r="T739" s="66"/>
      <c r="U739" s="66"/>
      <c r="V739" s="66"/>
      <c r="W739" s="66"/>
      <c r="X739" s="66"/>
      <c r="Y739" s="66"/>
    </row>
    <row r="740" spans="1:25" x14ac:dyDescent="0.2">
      <c r="A740" s="75" t="s">
        <v>19</v>
      </c>
      <c r="B740" s="66" t="s">
        <v>11</v>
      </c>
      <c r="C740" s="66" t="s">
        <v>25</v>
      </c>
      <c r="D740" s="66" t="s">
        <v>290</v>
      </c>
      <c r="E740" s="86">
        <f t="array" ref="E740">IFERROR(INDEX(DATA!$J$133:$J$368,MATCH(1,(DATA!$D$133:$D$368=B740)*(DATA!$E$133:$E$368=D740),0)),"n/a")</f>
        <v>94644.93</v>
      </c>
      <c r="F740" s="77">
        <f t="array" ref="F740">IFERROR(INDEX(DATA!$K$133:$K$368,MATCH(1,(DATA!$D$133:$D$368=B740)*(DATA!$E$133:$E$368=D740),0)),"n/a")</f>
        <v>9.65637193262881E-2</v>
      </c>
      <c r="G740" s="86">
        <f t="array" ref="G740">IFERROR(INDEX(DATA!$T$133:$T$368,MATCH(1,(DATA!$D$133:$D$368=B740)*(DATA!$E$133:$E$368=D740),0)),"n/a")</f>
        <v>328491.39</v>
      </c>
      <c r="H740" s="77">
        <f t="array" ref="H740">IFERROR(INDEX(DATA!$U$133:$U$368,MATCH(1,(DATA!$D$133:$D$368=B740)*(DATA!$E$133:$E$368=D740),0)),"n/a")</f>
        <v>0.101817220938859</v>
      </c>
      <c r="I740" s="86">
        <f t="array" ref="I740">IFERROR(INDEX(DATA!$AD$133:$AD$368,MATCH(1,(DATA!$D$133:$D$368=B740)*(DATA!$E$133:$E$368=D740),0)),"n/a")</f>
        <v>608939.67000000004</v>
      </c>
      <c r="J740" s="77">
        <f t="array" ref="J740">IFERROR(INDEX(DATA!$AE$133:$AE$368,MATCH(1,(DATA!$D$133:$D$368=B740)*(DATA!$E$133:$E$368=D740),0)),"n/a")</f>
        <v>5.4873786658027099E-2</v>
      </c>
      <c r="K740" s="86">
        <f t="array" ref="K740">IFERROR(INDEX(DATA!$AN$133:$AN$368,MATCH(1,(DATA!$D$133:$D$368=B740)*(DATA!$E$133:$E$368=D740),0)),"n/a")</f>
        <v>1147498.8999999999</v>
      </c>
      <c r="L740" s="77">
        <f t="array" ref="L740">IFERROR(INDEX(DATA!$AO$133:$AO$368,MATCH(1,(DATA!$D$133:$D$368=B740)*(DATA!$E$133:$E$368=D740),0)),"n/a")</f>
        <v>7.0904570953594495E-2</v>
      </c>
      <c r="R740" s="66"/>
      <c r="S740" s="66"/>
      <c r="T740" s="66"/>
      <c r="U740" s="66"/>
      <c r="V740" s="66"/>
      <c r="W740" s="66"/>
      <c r="X740" s="66"/>
      <c r="Y740" s="66"/>
    </row>
    <row r="741" spans="1:25" x14ac:dyDescent="0.2">
      <c r="A741" s="75" t="s">
        <v>19</v>
      </c>
      <c r="B741" s="66" t="s">
        <v>11</v>
      </c>
      <c r="C741" s="66" t="s">
        <v>25</v>
      </c>
      <c r="D741" s="66" t="s">
        <v>291</v>
      </c>
      <c r="E741" s="86">
        <f t="array" ref="E741">IFERROR(INDEX(DATA!$J$133:$J$368,MATCH(1,(DATA!$D$133:$D$368=B741)*(DATA!$E$133:$E$368=D741),0)),"n/a")</f>
        <v>61822.25</v>
      </c>
      <c r="F741" s="77">
        <f t="array" ref="F741">IFERROR(INDEX(DATA!$K$133:$K$368,MATCH(1,(DATA!$D$133:$D$368=B741)*(DATA!$E$133:$E$368=D741),0)),"n/a")</f>
        <v>-6.7656676086279302E-2</v>
      </c>
      <c r="G741" s="86">
        <f t="array" ref="G741">IFERROR(INDEX(DATA!$T$133:$T$368,MATCH(1,(DATA!$D$133:$D$368=B741)*(DATA!$E$133:$E$368=D741),0)),"n/a")</f>
        <v>220981.35</v>
      </c>
      <c r="H741" s="77">
        <f t="array" ref="H741">IFERROR(INDEX(DATA!$U$133:$U$368,MATCH(1,(DATA!$D$133:$D$368=B741)*(DATA!$E$133:$E$368=D741),0)),"n/a")</f>
        <v>0.19371664198723801</v>
      </c>
      <c r="I741" s="86">
        <f t="array" ref="I741">IFERROR(INDEX(DATA!$AD$133:$AD$368,MATCH(1,(DATA!$D$133:$D$368=B741)*(DATA!$E$133:$E$368=D741),0)),"n/a")</f>
        <v>431608.86</v>
      </c>
      <c r="J741" s="77">
        <f t="array" ref="J741">IFERROR(INDEX(DATA!$AE$133:$AE$368,MATCH(1,(DATA!$D$133:$D$368=B741)*(DATA!$E$133:$E$368=D741),0)),"n/a")</f>
        <v>0.180082561977738</v>
      </c>
      <c r="K741" s="86">
        <f t="array" ref="K741">IFERROR(INDEX(DATA!$AN$133:$AN$368,MATCH(1,(DATA!$D$133:$D$368=B741)*(DATA!$E$133:$E$368=D741),0)),"n/a")</f>
        <v>842652.77</v>
      </c>
      <c r="L741" s="77">
        <f t="array" ref="L741">IFERROR(INDEX(DATA!$AO$133:$AO$368,MATCH(1,(DATA!$D$133:$D$368=B741)*(DATA!$E$133:$E$368=D741),0)),"n/a")</f>
        <v>0.29421650465348198</v>
      </c>
      <c r="R741" s="66"/>
      <c r="S741" s="66"/>
      <c r="T741" s="66"/>
      <c r="U741" s="66"/>
      <c r="V741" s="66"/>
      <c r="W741" s="66"/>
      <c r="X741" s="66"/>
      <c r="Y741" s="66"/>
    </row>
    <row r="742" spans="1:25" x14ac:dyDescent="0.2">
      <c r="A742" s="75" t="s">
        <v>19</v>
      </c>
      <c r="B742" s="66" t="s">
        <v>11</v>
      </c>
      <c r="C742" s="66" t="s">
        <v>25</v>
      </c>
      <c r="D742" s="66" t="s">
        <v>292</v>
      </c>
      <c r="E742" s="86">
        <f t="array" ref="E742">IFERROR(INDEX(DATA!$J$133:$J$368,MATCH(1,(DATA!$D$133:$D$368=B742)*(DATA!$E$133:$E$368=D742),0)),"n/a")</f>
        <v>374244.12</v>
      </c>
      <c r="F742" s="77">
        <f t="array" ref="F742">IFERROR(INDEX(DATA!$K$133:$K$368,MATCH(1,(DATA!$D$133:$D$368=B742)*(DATA!$E$133:$E$368=D742),0)),"n/a")</f>
        <v>6.3080359031099806E-2</v>
      </c>
      <c r="G742" s="86">
        <f t="array" ref="G742">IFERROR(INDEX(DATA!$T$133:$T$368,MATCH(1,(DATA!$D$133:$D$368=B742)*(DATA!$E$133:$E$368=D742),0)),"n/a")</f>
        <v>1182125.94</v>
      </c>
      <c r="H742" s="77">
        <f t="array" ref="H742">IFERROR(INDEX(DATA!$U$133:$U$368,MATCH(1,(DATA!$D$133:$D$368=B742)*(DATA!$E$133:$E$368=D742),0)),"n/a")</f>
        <v>1.1815686816732399E-2</v>
      </c>
      <c r="I742" s="86">
        <f t="array" ref="I742">IFERROR(INDEX(DATA!$AD$133:$AD$368,MATCH(1,(DATA!$D$133:$D$368=B742)*(DATA!$E$133:$E$368=D742),0)),"n/a")</f>
        <v>2346744.4900000002</v>
      </c>
      <c r="J742" s="77">
        <f t="array" ref="J742">IFERROR(INDEX(DATA!$AE$133:$AE$368,MATCH(1,(DATA!$D$133:$D$368=B742)*(DATA!$E$133:$E$368=D742),0)),"n/a")</f>
        <v>6.7383482069343498E-3</v>
      </c>
      <c r="K742" s="86">
        <f t="array" ref="K742">IFERROR(INDEX(DATA!$AN$133:$AN$368,MATCH(1,(DATA!$D$133:$D$368=B742)*(DATA!$E$133:$E$368=D742),0)),"n/a")</f>
        <v>4516797.5999999996</v>
      </c>
      <c r="L742" s="77">
        <f t="array" ref="L742">IFERROR(INDEX(DATA!$AO$133:$AO$368,MATCH(1,(DATA!$D$133:$D$368=B742)*(DATA!$E$133:$E$368=D742),0)),"n/a")</f>
        <v>3.3888196345031603E-2</v>
      </c>
      <c r="R742" s="66"/>
      <c r="S742" s="66"/>
      <c r="T742" s="66"/>
      <c r="U742" s="66"/>
      <c r="V742" s="66"/>
      <c r="W742" s="66"/>
      <c r="X742" s="66"/>
      <c r="Y742" s="66"/>
    </row>
    <row r="743" spans="1:25" x14ac:dyDescent="0.2">
      <c r="A743" s="75" t="s">
        <v>19</v>
      </c>
      <c r="B743" s="66" t="s">
        <v>11</v>
      </c>
      <c r="C743" s="66" t="s">
        <v>25</v>
      </c>
      <c r="D743" s="66" t="s">
        <v>293</v>
      </c>
      <c r="E743" s="86">
        <f t="array" ref="E743">IFERROR(INDEX(DATA!$J$133:$J$368,MATCH(1,(DATA!$D$133:$D$368=B743)*(DATA!$E$133:$E$368=D743),0)),"n/a")</f>
        <v>37511.72</v>
      </c>
      <c r="F743" s="77">
        <f t="array" ref="F743">IFERROR(INDEX(DATA!$K$133:$K$368,MATCH(1,(DATA!$D$133:$D$368=B743)*(DATA!$E$133:$E$368=D743),0)),"n/a")</f>
        <v>0.28388025516249499</v>
      </c>
      <c r="G743" s="86">
        <f t="array" ref="G743">IFERROR(INDEX(DATA!$T$133:$T$368,MATCH(1,(DATA!$D$133:$D$368=B743)*(DATA!$E$133:$E$368=D743),0)),"n/a")</f>
        <v>131246.07999999999</v>
      </c>
      <c r="H743" s="77">
        <f t="array" ref="H743">IFERROR(INDEX(DATA!$U$133:$U$368,MATCH(1,(DATA!$D$133:$D$368=B743)*(DATA!$E$133:$E$368=D743),0)),"n/a")</f>
        <v>0.34303086863179699</v>
      </c>
      <c r="I743" s="86">
        <f t="array" ref="I743">IFERROR(INDEX(DATA!$AD$133:$AD$368,MATCH(1,(DATA!$D$133:$D$368=B743)*(DATA!$E$133:$E$368=D743),0)),"n/a")</f>
        <v>243369.99</v>
      </c>
      <c r="J743" s="77">
        <f t="array" ref="J743">IFERROR(INDEX(DATA!$AE$133:$AE$368,MATCH(1,(DATA!$D$133:$D$368=B743)*(DATA!$E$133:$E$368=D743),0)),"n/a")</f>
        <v>0.35207157462872102</v>
      </c>
      <c r="K743" s="86">
        <f t="array" ref="K743">IFERROR(INDEX(DATA!$AN$133:$AN$368,MATCH(1,(DATA!$D$133:$D$368=B743)*(DATA!$E$133:$E$368=D743),0)),"n/a")</f>
        <v>454432.94</v>
      </c>
      <c r="L743" s="77">
        <f t="array" ref="L743">IFERROR(INDEX(DATA!$AO$133:$AO$368,MATCH(1,(DATA!$D$133:$D$368=B743)*(DATA!$E$133:$E$368=D743),0)),"n/a")</f>
        <v>0.23041527458500999</v>
      </c>
      <c r="R743" s="66"/>
      <c r="S743" s="66"/>
      <c r="T743" s="66"/>
      <c r="U743" s="66"/>
      <c r="V743" s="66"/>
      <c r="W743" s="66"/>
      <c r="X743" s="66"/>
      <c r="Y743" s="66"/>
    </row>
    <row r="744" spans="1:25" x14ac:dyDescent="0.2">
      <c r="A744" s="75" t="s">
        <v>19</v>
      </c>
      <c r="B744" s="66" t="s">
        <v>11</v>
      </c>
      <c r="C744" s="66" t="s">
        <v>25</v>
      </c>
      <c r="D744" s="66" t="s">
        <v>294</v>
      </c>
      <c r="E744" s="86">
        <f t="array" ref="E744">IFERROR(INDEX(DATA!$J$133:$J$368,MATCH(1,(DATA!$D$133:$D$368=B744)*(DATA!$E$133:$E$368=D744),0)),"n/a")</f>
        <v>277985.90000000002</v>
      </c>
      <c r="F744" s="77">
        <f t="array" ref="F744">IFERROR(INDEX(DATA!$K$133:$K$368,MATCH(1,(DATA!$D$133:$D$368=B744)*(DATA!$E$133:$E$368=D744),0)),"n/a")</f>
        <v>0.127309870662207</v>
      </c>
      <c r="G744" s="86">
        <f t="array" ref="G744">IFERROR(INDEX(DATA!$T$133:$T$368,MATCH(1,(DATA!$D$133:$D$368=B744)*(DATA!$E$133:$E$368=D744),0)),"n/a")</f>
        <v>935353.63</v>
      </c>
      <c r="H744" s="77">
        <f t="array" ref="H744">IFERROR(INDEX(DATA!$U$133:$U$368,MATCH(1,(DATA!$D$133:$D$368=B744)*(DATA!$E$133:$E$368=D744),0)),"n/a")</f>
        <v>8.8545966591782904E-2</v>
      </c>
      <c r="I744" s="86">
        <f t="array" ref="I744">IFERROR(INDEX(DATA!$AD$133:$AD$368,MATCH(1,(DATA!$D$133:$D$368=B744)*(DATA!$E$133:$E$368=D744),0)),"n/a")</f>
        <v>1790068.93</v>
      </c>
      <c r="J744" s="77">
        <f t="array" ref="J744">IFERROR(INDEX(DATA!$AE$133:$AE$368,MATCH(1,(DATA!$D$133:$D$368=B744)*(DATA!$E$133:$E$368=D744),0)),"n/a")</f>
        <v>5.1253475183897501E-2</v>
      </c>
      <c r="K744" s="86">
        <f t="array" ref="K744">IFERROR(INDEX(DATA!$AN$133:$AN$368,MATCH(1,(DATA!$D$133:$D$368=B744)*(DATA!$E$133:$E$368=D744),0)),"n/a")</f>
        <v>3428433.29</v>
      </c>
      <c r="L744" s="77">
        <f t="array" ref="L744">IFERROR(INDEX(DATA!$AO$133:$AO$368,MATCH(1,(DATA!$D$133:$D$368=B744)*(DATA!$E$133:$E$368=D744),0)),"n/a")</f>
        <v>8.9507899603959704E-2</v>
      </c>
      <c r="R744" s="66"/>
      <c r="S744" s="66"/>
      <c r="T744" s="66"/>
      <c r="U744" s="66"/>
      <c r="V744" s="66"/>
      <c r="W744" s="66"/>
      <c r="X744" s="66"/>
      <c r="Y744" s="66"/>
    </row>
    <row r="745" spans="1:25" x14ac:dyDescent="0.2">
      <c r="A745" s="75" t="s">
        <v>19</v>
      </c>
      <c r="B745" s="66" t="s">
        <v>11</v>
      </c>
      <c r="C745" s="66" t="s">
        <v>25</v>
      </c>
      <c r="D745" s="66" t="s">
        <v>295</v>
      </c>
      <c r="E745" s="86">
        <f t="array" ref="E745">IFERROR(INDEX(DATA!$J$133:$J$368,MATCH(1,(DATA!$D$133:$D$368=B745)*(DATA!$E$133:$E$368=D745),0)),"n/a")</f>
        <v>109845.94</v>
      </c>
      <c r="F745" s="77">
        <f t="array" ref="F745">IFERROR(INDEX(DATA!$K$133:$K$368,MATCH(1,(DATA!$D$133:$D$368=B745)*(DATA!$E$133:$E$368=D745),0)),"n/a")</f>
        <v>0.17487327531373301</v>
      </c>
      <c r="G745" s="86">
        <f t="array" ref="G745">IFERROR(INDEX(DATA!$T$133:$T$368,MATCH(1,(DATA!$D$133:$D$368=B745)*(DATA!$E$133:$E$368=D745),0)),"n/a")</f>
        <v>385774.01</v>
      </c>
      <c r="H745" s="77">
        <f t="array" ref="H745">IFERROR(INDEX(DATA!$U$133:$U$368,MATCH(1,(DATA!$D$133:$D$368=B745)*(DATA!$E$133:$E$368=D745),0)),"n/a")</f>
        <v>0.11184867555865501</v>
      </c>
      <c r="I745" s="86">
        <f t="array" ref="I745">IFERROR(INDEX(DATA!$AD$133:$AD$368,MATCH(1,(DATA!$D$133:$D$368=B745)*(DATA!$E$133:$E$368=D745),0)),"n/a")</f>
        <v>772984.95</v>
      </c>
      <c r="J745" s="77">
        <f t="array" ref="J745">IFERROR(INDEX(DATA!$AE$133:$AE$368,MATCH(1,(DATA!$D$133:$D$368=B745)*(DATA!$E$133:$E$368=D745),0)),"n/a")</f>
        <v>0.12625247578207699</v>
      </c>
      <c r="K745" s="86">
        <f t="array" ref="K745">IFERROR(INDEX(DATA!$AN$133:$AN$368,MATCH(1,(DATA!$D$133:$D$368=B745)*(DATA!$E$133:$E$368=D745),0)),"n/a")</f>
        <v>1488269.01</v>
      </c>
      <c r="L745" s="77">
        <f t="array" ref="L745">IFERROR(INDEX(DATA!$AO$133:$AO$368,MATCH(1,(DATA!$D$133:$D$368=B745)*(DATA!$E$133:$E$368=D745),0)),"n/a")</f>
        <v>0.16865749859338899</v>
      </c>
      <c r="R745" s="66"/>
      <c r="S745" s="66"/>
      <c r="T745" s="66"/>
      <c r="U745" s="66"/>
      <c r="V745" s="66"/>
      <c r="W745" s="66"/>
      <c r="X745" s="66"/>
      <c r="Y745" s="66"/>
    </row>
    <row r="746" spans="1:25" x14ac:dyDescent="0.2">
      <c r="A746" s="75" t="s">
        <v>19</v>
      </c>
      <c r="B746" s="66" t="s">
        <v>11</v>
      </c>
      <c r="C746" s="66" t="s">
        <v>25</v>
      </c>
      <c r="D746" s="66" t="s">
        <v>296</v>
      </c>
      <c r="E746" s="86">
        <f t="array" ref="E746">IFERROR(INDEX(DATA!$J$133:$J$368,MATCH(1,(DATA!$D$133:$D$368=B746)*(DATA!$E$133:$E$368=D746),0)),"n/a")</f>
        <v>204670.59</v>
      </c>
      <c r="F746" s="77">
        <f t="array" ref="F746">IFERROR(INDEX(DATA!$K$133:$K$368,MATCH(1,(DATA!$D$133:$D$368=B746)*(DATA!$E$133:$E$368=D746),0)),"n/a")</f>
        <v>0.96163809103557796</v>
      </c>
      <c r="G746" s="86">
        <f t="array" ref="G746">IFERROR(INDEX(DATA!$T$133:$T$368,MATCH(1,(DATA!$D$133:$D$368=B746)*(DATA!$E$133:$E$368=D746),0)),"n/a")</f>
        <v>489707.6</v>
      </c>
      <c r="H746" s="77">
        <f t="array" ref="H746">IFERROR(INDEX(DATA!$U$133:$U$368,MATCH(1,(DATA!$D$133:$D$368=B746)*(DATA!$E$133:$E$368=D746),0)),"n/a")</f>
        <v>0.27025146801646199</v>
      </c>
      <c r="I746" s="86">
        <f t="array" ref="I746">IFERROR(INDEX(DATA!$AD$133:$AD$368,MATCH(1,(DATA!$D$133:$D$368=B746)*(DATA!$E$133:$E$368=D746),0)),"n/a")</f>
        <v>891239.58</v>
      </c>
      <c r="J746" s="77">
        <f t="array" ref="J746">IFERROR(INDEX(DATA!$AE$133:$AE$368,MATCH(1,(DATA!$D$133:$D$368=B746)*(DATA!$E$133:$E$368=D746),0)),"n/a")</f>
        <v>0.13451164039737101</v>
      </c>
      <c r="K746" s="86">
        <f t="array" ref="K746">IFERROR(INDEX(DATA!$AN$133:$AN$368,MATCH(1,(DATA!$D$133:$D$368=B746)*(DATA!$E$133:$E$368=D746),0)),"n/a")</f>
        <v>1679004.8</v>
      </c>
      <c r="L746" s="77">
        <f t="array" ref="L746">IFERROR(INDEX(DATA!$AO$133:$AO$368,MATCH(1,(DATA!$D$133:$D$368=B746)*(DATA!$E$133:$E$368=D746),0)),"n/a")</f>
        <v>7.0429419544507599E-2</v>
      </c>
      <c r="R746" s="66"/>
      <c r="S746" s="66"/>
      <c r="T746" s="66"/>
      <c r="U746" s="66"/>
      <c r="V746" s="66"/>
      <c r="W746" s="66"/>
      <c r="X746" s="66"/>
      <c r="Y746" s="66"/>
    </row>
    <row r="747" spans="1:25" x14ac:dyDescent="0.2">
      <c r="A747" s="75" t="s">
        <v>19</v>
      </c>
      <c r="B747" s="66" t="s">
        <v>11</v>
      </c>
      <c r="C747" s="66" t="s">
        <v>25</v>
      </c>
      <c r="D747" s="66" t="s">
        <v>297</v>
      </c>
      <c r="E747" s="86">
        <f t="array" ref="E747">IFERROR(INDEX(DATA!$J$133:$J$368,MATCH(1,(DATA!$D$133:$D$368=B747)*(DATA!$E$133:$E$368=D747),0)),"n/a")</f>
        <v>63840.83</v>
      </c>
      <c r="F747" s="77">
        <f t="array" ref="F747">IFERROR(INDEX(DATA!$K$133:$K$368,MATCH(1,(DATA!$D$133:$D$368=B747)*(DATA!$E$133:$E$368=D747),0)),"n/a")</f>
        <v>0.23306355911906601</v>
      </c>
      <c r="G747" s="86">
        <f t="array" ref="G747">IFERROR(INDEX(DATA!$T$133:$T$368,MATCH(1,(DATA!$D$133:$D$368=B747)*(DATA!$E$133:$E$368=D747),0)),"n/a")</f>
        <v>213001.43</v>
      </c>
      <c r="H747" s="77">
        <f t="array" ref="H747">IFERROR(INDEX(DATA!$U$133:$U$368,MATCH(1,(DATA!$D$133:$D$368=B747)*(DATA!$E$133:$E$368=D747),0)),"n/a")</f>
        <v>0.258347677711321</v>
      </c>
      <c r="I747" s="86">
        <f t="array" ref="I747">IFERROR(INDEX(DATA!$AD$133:$AD$368,MATCH(1,(DATA!$D$133:$D$368=B747)*(DATA!$E$133:$E$368=D747),0)),"n/a")</f>
        <v>394385.7</v>
      </c>
      <c r="J747" s="77">
        <f t="array" ref="J747">IFERROR(INDEX(DATA!$AE$133:$AE$368,MATCH(1,(DATA!$D$133:$D$368=B747)*(DATA!$E$133:$E$368=D747),0)),"n/a")</f>
        <v>0.24461787394138901</v>
      </c>
      <c r="K747" s="86">
        <f t="array" ref="K747">IFERROR(INDEX(DATA!$AN$133:$AN$368,MATCH(1,(DATA!$D$133:$D$368=B747)*(DATA!$E$133:$E$368=D747),0)),"n/a")</f>
        <v>744737</v>
      </c>
      <c r="L747" s="77">
        <f t="array" ref="L747">IFERROR(INDEX(DATA!$AO$133:$AO$368,MATCH(1,(DATA!$D$133:$D$368=B747)*(DATA!$E$133:$E$368=D747),0)),"n/a")</f>
        <v>0.18177189251008699</v>
      </c>
      <c r="R747" s="66"/>
      <c r="S747" s="66"/>
      <c r="T747" s="66"/>
      <c r="U747" s="66"/>
      <c r="V747" s="66"/>
      <c r="W747" s="66"/>
      <c r="X747" s="66"/>
      <c r="Y747" s="66"/>
    </row>
    <row r="748" spans="1:25" x14ac:dyDescent="0.2">
      <c r="A748" s="75" t="s">
        <v>19</v>
      </c>
      <c r="B748" s="66" t="s">
        <v>11</v>
      </c>
      <c r="C748" s="66" t="s">
        <v>25</v>
      </c>
      <c r="D748" s="66" t="s">
        <v>298</v>
      </c>
      <c r="E748" s="86">
        <f t="array" ref="E748">IFERROR(INDEX(DATA!$J$133:$J$368,MATCH(1,(DATA!$D$133:$D$368=B748)*(DATA!$E$133:$E$368=D748),0)),"n/a")</f>
        <v>99878.23</v>
      </c>
      <c r="F748" s="77">
        <f t="array" ref="F748">IFERROR(INDEX(DATA!$K$133:$K$368,MATCH(1,(DATA!$D$133:$D$368=B748)*(DATA!$E$133:$E$368=D748),0)),"n/a")</f>
        <v>5.9467428914023603E-2</v>
      </c>
      <c r="G748" s="86">
        <f t="array" ref="G748">IFERROR(INDEX(DATA!$T$133:$T$368,MATCH(1,(DATA!$D$133:$D$368=B748)*(DATA!$E$133:$E$368=D748),0)),"n/a")</f>
        <v>330889.99</v>
      </c>
      <c r="H748" s="77">
        <f t="array" ref="H748">IFERROR(INDEX(DATA!$U$133:$U$368,MATCH(1,(DATA!$D$133:$D$368=B748)*(DATA!$E$133:$E$368=D748),0)),"n/a")</f>
        <v>0.12674512441545999</v>
      </c>
      <c r="I748" s="86">
        <f t="array" ref="I748">IFERROR(INDEX(DATA!$AD$133:$AD$368,MATCH(1,(DATA!$D$133:$D$368=B748)*(DATA!$E$133:$E$368=D748),0)),"n/a")</f>
        <v>602215.34</v>
      </c>
      <c r="J748" s="77">
        <f t="array" ref="J748">IFERROR(INDEX(DATA!$AE$133:$AE$368,MATCH(1,(DATA!$D$133:$D$368=B748)*(DATA!$E$133:$E$368=D748),0)),"n/a")</f>
        <v>0.138456058492541</v>
      </c>
      <c r="K748" s="86">
        <f t="array" ref="K748">IFERROR(INDEX(DATA!$AN$133:$AN$368,MATCH(1,(DATA!$D$133:$D$368=B748)*(DATA!$E$133:$E$368=D748),0)),"n/a")</f>
        <v>1109509.81</v>
      </c>
      <c r="L748" s="77">
        <f t="array" ref="L748">IFERROR(INDEX(DATA!$AO$133:$AO$368,MATCH(1,(DATA!$D$133:$D$368=B748)*(DATA!$E$133:$E$368=D748),0)),"n/a")</f>
        <v>0.13208207756151699</v>
      </c>
      <c r="R748" s="66"/>
      <c r="S748" s="66"/>
      <c r="T748" s="66"/>
      <c r="U748" s="66"/>
      <c r="V748" s="66"/>
      <c r="W748" s="66"/>
      <c r="X748" s="66"/>
      <c r="Y748" s="66"/>
    </row>
    <row r="749" spans="1:25" x14ac:dyDescent="0.2">
      <c r="A749" s="75" t="s">
        <v>19</v>
      </c>
      <c r="B749" s="66" t="s">
        <v>11</v>
      </c>
      <c r="C749" s="66" t="s">
        <v>25</v>
      </c>
      <c r="D749" s="66" t="s">
        <v>299</v>
      </c>
      <c r="E749" s="86">
        <f t="array" ref="E749">IFERROR(INDEX(DATA!$J$133:$J$368,MATCH(1,(DATA!$D$133:$D$368=B749)*(DATA!$E$133:$E$368=D749),0)),"n/a")</f>
        <v>463162.36</v>
      </c>
      <c r="F749" s="77">
        <f t="array" ref="F749">IFERROR(INDEX(DATA!$K$133:$K$368,MATCH(1,(DATA!$D$133:$D$368=B749)*(DATA!$E$133:$E$368=D749),0)),"n/a")</f>
        <v>5.4688518133520499E-2</v>
      </c>
      <c r="G749" s="86">
        <f t="array" ref="G749">IFERROR(INDEX(DATA!$T$133:$T$368,MATCH(1,(DATA!$D$133:$D$368=B749)*(DATA!$E$133:$E$368=D749),0)),"n/a")</f>
        <v>1592449.27</v>
      </c>
      <c r="H749" s="77">
        <f t="array" ref="H749">IFERROR(INDEX(DATA!$U$133:$U$368,MATCH(1,(DATA!$D$133:$D$368=B749)*(DATA!$E$133:$E$368=D749),0)),"n/a")</f>
        <v>4.3368932392325501E-3</v>
      </c>
      <c r="I749" s="86">
        <f t="array" ref="I749">IFERROR(INDEX(DATA!$AD$133:$AD$368,MATCH(1,(DATA!$D$133:$D$368=B749)*(DATA!$E$133:$E$368=D749),0)),"n/a")</f>
        <v>3180951.42</v>
      </c>
      <c r="J749" s="77">
        <f t="array" ref="J749">IFERROR(INDEX(DATA!$AE$133:$AE$368,MATCH(1,(DATA!$D$133:$D$368=B749)*(DATA!$E$133:$E$368=D749),0)),"n/a")</f>
        <v>-2.93661916783397E-2</v>
      </c>
      <c r="K749" s="86">
        <f t="array" ref="K749">IFERROR(INDEX(DATA!$AN$133:$AN$368,MATCH(1,(DATA!$D$133:$D$368=B749)*(DATA!$E$133:$E$368=D749),0)),"n/a")</f>
        <v>6201011.4800000004</v>
      </c>
      <c r="L749" s="77">
        <f t="array" ref="L749">IFERROR(INDEX(DATA!$AO$133:$AO$368,MATCH(1,(DATA!$D$133:$D$368=B749)*(DATA!$E$133:$E$368=D749),0)),"n/a")</f>
        <v>-5.1509757428084502E-2</v>
      </c>
      <c r="R749" s="66"/>
      <c r="S749" s="66"/>
      <c r="T749" s="66"/>
      <c r="U749" s="66"/>
      <c r="V749" s="66"/>
      <c r="W749" s="66"/>
      <c r="X749" s="66"/>
      <c r="Y749" s="66"/>
    </row>
    <row r="750" spans="1:25" x14ac:dyDescent="0.2">
      <c r="A750" s="75" t="s">
        <v>19</v>
      </c>
      <c r="B750" s="66" t="s">
        <v>11</v>
      </c>
      <c r="C750" s="66" t="s">
        <v>25</v>
      </c>
      <c r="D750" s="66" t="s">
        <v>300</v>
      </c>
      <c r="E750" s="86">
        <f t="array" ref="E750">IFERROR(INDEX(DATA!$J$133:$J$368,MATCH(1,(DATA!$D$133:$D$368=B750)*(DATA!$E$133:$E$368=D750),0)),"n/a")</f>
        <v>207387.99</v>
      </c>
      <c r="F750" s="77">
        <f t="array" ref="F750">IFERROR(INDEX(DATA!$K$133:$K$368,MATCH(1,(DATA!$D$133:$D$368=B750)*(DATA!$E$133:$E$368=D750),0)),"n/a")</f>
        <v>0.30321899909247002</v>
      </c>
      <c r="G750" s="86">
        <f t="array" ref="G750">IFERROR(INDEX(DATA!$T$133:$T$368,MATCH(1,(DATA!$D$133:$D$368=B750)*(DATA!$E$133:$E$368=D750),0)),"n/a")</f>
        <v>661082.75</v>
      </c>
      <c r="H750" s="77">
        <f t="array" ref="H750">IFERROR(INDEX(DATA!$U$133:$U$368,MATCH(1,(DATA!$D$133:$D$368=B750)*(DATA!$E$133:$E$368=D750),0)),"n/a")</f>
        <v>0.168675576528663</v>
      </c>
      <c r="I750" s="86">
        <f t="array" ref="I750">IFERROR(INDEX(DATA!$AD$133:$AD$368,MATCH(1,(DATA!$D$133:$D$368=B750)*(DATA!$E$133:$E$368=D750),0)),"n/a")</f>
        <v>1293788.06</v>
      </c>
      <c r="J750" s="77">
        <f t="array" ref="J750">IFERROR(INDEX(DATA!$AE$133:$AE$368,MATCH(1,(DATA!$D$133:$D$368=B750)*(DATA!$E$133:$E$368=D750),0)),"n/a")</f>
        <v>0.17001439045974201</v>
      </c>
      <c r="K750" s="86">
        <f t="array" ref="K750">IFERROR(INDEX(DATA!$AN$133:$AN$368,MATCH(1,(DATA!$D$133:$D$368=B750)*(DATA!$E$133:$E$368=D750),0)),"n/a")</f>
        <v>2415249.84</v>
      </c>
      <c r="L750" s="77">
        <f t="array" ref="L750">IFERROR(INDEX(DATA!$AO$133:$AO$368,MATCH(1,(DATA!$D$133:$D$368=B750)*(DATA!$E$133:$E$368=D750),0)),"n/a")</f>
        <v>0.12870377901639901</v>
      </c>
      <c r="R750" s="66"/>
      <c r="S750" s="66"/>
      <c r="T750" s="66"/>
      <c r="U750" s="66"/>
      <c r="V750" s="66"/>
      <c r="W750" s="66"/>
      <c r="X750" s="66"/>
      <c r="Y750" s="66"/>
    </row>
    <row r="751" spans="1:25" x14ac:dyDescent="0.2">
      <c r="A751" s="75" t="s">
        <v>19</v>
      </c>
      <c r="B751" s="66" t="s">
        <v>11</v>
      </c>
      <c r="C751" s="66" t="s">
        <v>25</v>
      </c>
      <c r="D751" s="66" t="s">
        <v>301</v>
      </c>
      <c r="E751" s="86">
        <f t="array" ref="E751">IFERROR(INDEX(DATA!$J$133:$J$368,MATCH(1,(DATA!$D$133:$D$368=B751)*(DATA!$E$133:$E$368=D751),0)),"n/a")</f>
        <v>32144.28</v>
      </c>
      <c r="F751" s="77">
        <f t="array" ref="F751">IFERROR(INDEX(DATA!$K$133:$K$368,MATCH(1,(DATA!$D$133:$D$368=B751)*(DATA!$E$133:$E$368=D751),0)),"n/a")</f>
        <v>0.182633278710358</v>
      </c>
      <c r="G751" s="86">
        <f t="array" ref="G751">IFERROR(INDEX(DATA!$T$133:$T$368,MATCH(1,(DATA!$D$133:$D$368=B751)*(DATA!$E$133:$E$368=D751),0)),"n/a")</f>
        <v>103028.89</v>
      </c>
      <c r="H751" s="77">
        <f t="array" ref="H751">IFERROR(INDEX(DATA!$U$133:$U$368,MATCH(1,(DATA!$D$133:$D$368=B751)*(DATA!$E$133:$E$368=D751),0)),"n/a")</f>
        <v>0.185397580741195</v>
      </c>
      <c r="I751" s="86">
        <f t="array" ref="I751">IFERROR(INDEX(DATA!$AD$133:$AD$368,MATCH(1,(DATA!$D$133:$D$368=B751)*(DATA!$E$133:$E$368=D751),0)),"n/a")</f>
        <v>196514.54</v>
      </c>
      <c r="J751" s="77">
        <f t="array" ref="J751">IFERROR(INDEX(DATA!$AE$133:$AE$368,MATCH(1,(DATA!$D$133:$D$368=B751)*(DATA!$E$133:$E$368=D751),0)),"n/a")</f>
        <v>0.23489402753917801</v>
      </c>
      <c r="K751" s="86">
        <f t="array" ref="K751">IFERROR(INDEX(DATA!$AN$133:$AN$368,MATCH(1,(DATA!$D$133:$D$368=B751)*(DATA!$E$133:$E$368=D751),0)),"n/a")</f>
        <v>364064.47</v>
      </c>
      <c r="L751" s="77">
        <f t="array" ref="L751">IFERROR(INDEX(DATA!$AO$133:$AO$368,MATCH(1,(DATA!$D$133:$D$368=B751)*(DATA!$E$133:$E$368=D751),0)),"n/a")</f>
        <v>0.25792006373070098</v>
      </c>
      <c r="R751" s="66"/>
      <c r="S751" s="66"/>
      <c r="T751" s="66"/>
      <c r="U751" s="66"/>
      <c r="V751" s="66"/>
      <c r="W751" s="66"/>
      <c r="X751" s="66"/>
      <c r="Y751" s="66"/>
    </row>
    <row r="752" spans="1:25" x14ac:dyDescent="0.2">
      <c r="A752" s="75" t="s">
        <v>19</v>
      </c>
      <c r="B752" s="66" t="s">
        <v>11</v>
      </c>
      <c r="C752" s="66" t="s">
        <v>25</v>
      </c>
      <c r="D752" s="66" t="s">
        <v>302</v>
      </c>
      <c r="E752" s="86">
        <f t="array" ref="E752">IFERROR(INDEX(DATA!$J$133:$J$368,MATCH(1,(DATA!$D$133:$D$368=B752)*(DATA!$E$133:$E$368=D752),0)),"n/a")</f>
        <v>166340.25</v>
      </c>
      <c r="F752" s="77">
        <f t="array" ref="F752">IFERROR(INDEX(DATA!$K$133:$K$368,MATCH(1,(DATA!$D$133:$D$368=B752)*(DATA!$E$133:$E$368=D752),0)),"n/a")</f>
        <v>8.5989560962252895E-2</v>
      </c>
      <c r="G752" s="86">
        <f t="array" ref="G752">IFERROR(INDEX(DATA!$T$133:$T$368,MATCH(1,(DATA!$D$133:$D$368=B752)*(DATA!$E$133:$E$368=D752),0)),"n/a")</f>
        <v>575205.1</v>
      </c>
      <c r="H752" s="77">
        <f t="array" ref="H752">IFERROR(INDEX(DATA!$U$133:$U$368,MATCH(1,(DATA!$D$133:$D$368=B752)*(DATA!$E$133:$E$368=D752),0)),"n/a")</f>
        <v>8.2826208574499405E-2</v>
      </c>
      <c r="I752" s="86">
        <f t="array" ref="I752">IFERROR(INDEX(DATA!$AD$133:$AD$368,MATCH(1,(DATA!$D$133:$D$368=B752)*(DATA!$E$133:$E$368=D752),0)),"n/a")</f>
        <v>1088015.47</v>
      </c>
      <c r="J752" s="77">
        <f t="array" ref="J752">IFERROR(INDEX(DATA!$AE$133:$AE$368,MATCH(1,(DATA!$D$133:$D$368=B752)*(DATA!$E$133:$E$368=D752),0)),"n/a")</f>
        <v>3.7792518122146401E-2</v>
      </c>
      <c r="K752" s="86">
        <f t="array" ref="K752">IFERROR(INDEX(DATA!$AN$133:$AN$368,MATCH(1,(DATA!$D$133:$D$368=B752)*(DATA!$E$133:$E$368=D752),0)),"n/a")</f>
        <v>2087375.73</v>
      </c>
      <c r="L752" s="77">
        <f t="array" ref="L752">IFERROR(INDEX(DATA!$AO$133:$AO$368,MATCH(1,(DATA!$D$133:$D$368=B752)*(DATA!$E$133:$E$368=D752),0)),"n/a")</f>
        <v>6.9829255182455099E-2</v>
      </c>
      <c r="R752" s="66"/>
      <c r="S752" s="66"/>
      <c r="T752" s="66"/>
      <c r="U752" s="66"/>
      <c r="V752" s="66"/>
      <c r="W752" s="66"/>
      <c r="X752" s="66"/>
      <c r="Y752" s="66"/>
    </row>
    <row r="753" spans="1:25" x14ac:dyDescent="0.2">
      <c r="A753" s="75" t="s">
        <v>19</v>
      </c>
      <c r="B753" s="66" t="s">
        <v>11</v>
      </c>
      <c r="C753" s="66" t="s">
        <v>25</v>
      </c>
      <c r="D753" s="66" t="s">
        <v>303</v>
      </c>
      <c r="E753" s="86">
        <f t="array" ref="E753">IFERROR(INDEX(DATA!$J$133:$J$368,MATCH(1,(DATA!$D$133:$D$368=B753)*(DATA!$E$133:$E$368=D753),0)),"n/a")</f>
        <v>62288.07</v>
      </c>
      <c r="F753" s="77">
        <f t="array" ref="F753">IFERROR(INDEX(DATA!$K$133:$K$368,MATCH(1,(DATA!$D$133:$D$368=B753)*(DATA!$E$133:$E$368=D753),0)),"n/a")</f>
        <v>4.0533623691691598E-2</v>
      </c>
      <c r="G753" s="86">
        <f t="array" ref="G753">IFERROR(INDEX(DATA!$T$133:$T$368,MATCH(1,(DATA!$D$133:$D$368=B753)*(DATA!$E$133:$E$368=D753),0)),"n/a")</f>
        <v>212240.21</v>
      </c>
      <c r="H753" s="77">
        <f t="array" ref="H753">IFERROR(INDEX(DATA!$U$133:$U$368,MATCH(1,(DATA!$D$133:$D$368=B753)*(DATA!$E$133:$E$368=D753),0)),"n/a")</f>
        <v>8.2549025028463896E-2</v>
      </c>
      <c r="I753" s="86">
        <f t="array" ref="I753">IFERROR(INDEX(DATA!$AD$133:$AD$368,MATCH(1,(DATA!$D$133:$D$368=B753)*(DATA!$E$133:$E$368=D753),0)),"n/a")</f>
        <v>396846.11</v>
      </c>
      <c r="J753" s="77">
        <f t="array" ref="J753">IFERROR(INDEX(DATA!$AE$133:$AE$368,MATCH(1,(DATA!$D$133:$D$368=B753)*(DATA!$E$133:$E$368=D753),0)),"n/a")</f>
        <v>7.3064729678189597E-2</v>
      </c>
      <c r="K753" s="86">
        <f t="array" ref="K753">IFERROR(INDEX(DATA!$AN$133:$AN$368,MATCH(1,(DATA!$D$133:$D$368=B753)*(DATA!$E$133:$E$368=D753),0)),"n/a")</f>
        <v>763577.05</v>
      </c>
      <c r="L753" s="77">
        <f t="array" ref="L753">IFERROR(INDEX(DATA!$AO$133:$AO$368,MATCH(1,(DATA!$D$133:$D$368=B753)*(DATA!$E$133:$E$368=D753),0)),"n/a")</f>
        <v>8.7336863952184596E-2</v>
      </c>
      <c r="R753" s="66"/>
      <c r="S753" s="66"/>
      <c r="T753" s="66"/>
      <c r="U753" s="66"/>
      <c r="V753" s="66"/>
      <c r="W753" s="66"/>
      <c r="X753" s="66"/>
      <c r="Y753" s="66"/>
    </row>
    <row r="754" spans="1:25" x14ac:dyDescent="0.2">
      <c r="A754" s="75" t="s">
        <v>19</v>
      </c>
      <c r="B754" s="66" t="s">
        <v>11</v>
      </c>
      <c r="C754" s="66" t="s">
        <v>25</v>
      </c>
      <c r="D754" s="66" t="s">
        <v>304</v>
      </c>
      <c r="E754" s="86">
        <f t="array" ref="E754">IFERROR(INDEX(DATA!$J$133:$J$368,MATCH(1,(DATA!$D$133:$D$368=B754)*(DATA!$E$133:$E$368=D754),0)),"n/a")</f>
        <v>207878.39999999999</v>
      </c>
      <c r="F754" s="77">
        <f t="array" ref="F754">IFERROR(INDEX(DATA!$K$133:$K$368,MATCH(1,(DATA!$D$133:$D$368=B754)*(DATA!$E$133:$E$368=D754),0)),"n/a")</f>
        <v>1.0995413572430999E-2</v>
      </c>
      <c r="G754" s="86">
        <f t="array" ref="G754">IFERROR(INDEX(DATA!$T$133:$T$368,MATCH(1,(DATA!$D$133:$D$368=B754)*(DATA!$E$133:$E$368=D754),0)),"n/a")</f>
        <v>717772.36</v>
      </c>
      <c r="H754" s="77">
        <f t="array" ref="H754">IFERROR(INDEX(DATA!$U$133:$U$368,MATCH(1,(DATA!$D$133:$D$368=B754)*(DATA!$E$133:$E$368=D754),0)),"n/a")</f>
        <v>7.6830579127561902E-3</v>
      </c>
      <c r="I754" s="86">
        <f t="array" ref="I754">IFERROR(INDEX(DATA!$AD$133:$AD$368,MATCH(1,(DATA!$D$133:$D$368=B754)*(DATA!$E$133:$E$368=D754),0)),"n/a")</f>
        <v>1434870.87</v>
      </c>
      <c r="J754" s="77">
        <f t="array" ref="J754">IFERROR(INDEX(DATA!$AE$133:$AE$368,MATCH(1,(DATA!$D$133:$D$368=B754)*(DATA!$E$133:$E$368=D754),0)),"n/a")</f>
        <v>-2.4671598955416801E-2</v>
      </c>
      <c r="K754" s="86">
        <f t="array" ref="K754">IFERROR(INDEX(DATA!$AN$133:$AN$368,MATCH(1,(DATA!$D$133:$D$368=B754)*(DATA!$E$133:$E$368=D754),0)),"n/a")</f>
        <v>2753533.06</v>
      </c>
      <c r="L754" s="77">
        <f t="array" ref="L754">IFERROR(INDEX(DATA!$AO$133:$AO$368,MATCH(1,(DATA!$D$133:$D$368=B754)*(DATA!$E$133:$E$368=D754),0)),"n/a")</f>
        <v>-3.63472267996785E-2</v>
      </c>
      <c r="R754" s="66"/>
      <c r="S754" s="66"/>
      <c r="T754" s="66"/>
      <c r="U754" s="66"/>
      <c r="V754" s="66"/>
      <c r="W754" s="66"/>
      <c r="X754" s="66"/>
      <c r="Y754" s="66"/>
    </row>
    <row r="755" spans="1:25" x14ac:dyDescent="0.2">
      <c r="A755" s="75" t="s">
        <v>19</v>
      </c>
      <c r="B755" s="66" t="s">
        <v>11</v>
      </c>
      <c r="C755" s="66" t="s">
        <v>25</v>
      </c>
      <c r="D755" s="66" t="s">
        <v>305</v>
      </c>
      <c r="E755" s="86">
        <f t="array" ref="E755">IFERROR(INDEX(DATA!$J$133:$J$368,MATCH(1,(DATA!$D$133:$D$368=B755)*(DATA!$E$133:$E$368=D755),0)),"n/a")</f>
        <v>109862.04</v>
      </c>
      <c r="F755" s="77">
        <f t="array" ref="F755">IFERROR(INDEX(DATA!$K$133:$K$368,MATCH(1,(DATA!$D$133:$D$368=B755)*(DATA!$E$133:$E$368=D755),0)),"n/a")</f>
        <v>-1.3809728775781301E-2</v>
      </c>
      <c r="G755" s="86">
        <f t="array" ref="G755">IFERROR(INDEX(DATA!$T$133:$T$368,MATCH(1,(DATA!$D$133:$D$368=B755)*(DATA!$E$133:$E$368=D755),0)),"n/a")</f>
        <v>367435.24</v>
      </c>
      <c r="H755" s="77">
        <f t="array" ref="H755">IFERROR(INDEX(DATA!$U$133:$U$368,MATCH(1,(DATA!$D$133:$D$368=B755)*(DATA!$E$133:$E$368=D755),0)),"n/a")</f>
        <v>-4.7961084464725502E-2</v>
      </c>
      <c r="I755" s="86">
        <f t="array" ref="I755">IFERROR(INDEX(DATA!$AD$133:$AD$368,MATCH(1,(DATA!$D$133:$D$368=B755)*(DATA!$E$133:$E$368=D755),0)),"n/a")</f>
        <v>751022</v>
      </c>
      <c r="J755" s="77">
        <f t="array" ref="J755">IFERROR(INDEX(DATA!$AE$133:$AE$368,MATCH(1,(DATA!$D$133:$D$368=B755)*(DATA!$E$133:$E$368=D755),0)),"n/a")</f>
        <v>-1.3860116787609499E-3</v>
      </c>
      <c r="K755" s="86">
        <f t="array" ref="K755">IFERROR(INDEX(DATA!$AN$133:$AN$368,MATCH(1,(DATA!$D$133:$D$368=B755)*(DATA!$E$133:$E$368=D755),0)),"n/a")</f>
        <v>1406292.86</v>
      </c>
      <c r="L755" s="77">
        <f t="array" ref="L755">IFERROR(INDEX(DATA!$AO$133:$AO$368,MATCH(1,(DATA!$D$133:$D$368=B755)*(DATA!$E$133:$E$368=D755),0)),"n/a")</f>
        <v>1.68788133601043E-2</v>
      </c>
      <c r="R755" s="66"/>
      <c r="S755" s="66"/>
      <c r="T755" s="66"/>
      <c r="U755" s="66"/>
      <c r="V755" s="66"/>
      <c r="W755" s="66"/>
      <c r="X755" s="66"/>
      <c r="Y755" s="66"/>
    </row>
    <row r="756" spans="1:25" x14ac:dyDescent="0.2">
      <c r="A756" s="75" t="s">
        <v>19</v>
      </c>
      <c r="B756" s="66" t="s">
        <v>11</v>
      </c>
      <c r="C756" s="66" t="s">
        <v>25</v>
      </c>
      <c r="D756" s="66" t="s">
        <v>306</v>
      </c>
      <c r="E756" s="86">
        <f t="array" ref="E756">IFERROR(INDEX(DATA!$J$133:$J$368,MATCH(1,(DATA!$D$133:$D$368=B756)*(DATA!$E$133:$E$368=D756),0)),"n/a")</f>
        <v>86067.18</v>
      </c>
      <c r="F756" s="77">
        <f t="array" ref="F756">IFERROR(INDEX(DATA!$K$133:$K$368,MATCH(1,(DATA!$D$133:$D$368=B756)*(DATA!$E$133:$E$368=D756),0)),"n/a")</f>
        <v>-0.23322460154792701</v>
      </c>
      <c r="G756" s="86">
        <f t="array" ref="G756">IFERROR(INDEX(DATA!$T$133:$T$368,MATCH(1,(DATA!$D$133:$D$368=B756)*(DATA!$E$133:$E$368=D756),0)),"n/a")</f>
        <v>332162.59000000003</v>
      </c>
      <c r="H756" s="77">
        <f t="array" ref="H756">IFERROR(INDEX(DATA!$U$133:$U$368,MATCH(1,(DATA!$D$133:$D$368=B756)*(DATA!$E$133:$E$368=D756),0)),"n/a")</f>
        <v>-4.4087549455406702E-2</v>
      </c>
      <c r="I756" s="86">
        <f t="array" ref="I756">IFERROR(INDEX(DATA!$AD$133:$AD$368,MATCH(1,(DATA!$D$133:$D$368=B756)*(DATA!$E$133:$E$368=D756),0)),"n/a")</f>
        <v>684829.81</v>
      </c>
      <c r="J756" s="77">
        <f t="array" ref="J756">IFERROR(INDEX(DATA!$AE$133:$AE$368,MATCH(1,(DATA!$D$133:$D$368=B756)*(DATA!$E$133:$E$368=D756),0)),"n/a")</f>
        <v>4.3494549524894802E-2</v>
      </c>
      <c r="K756" s="86">
        <f t="array" ref="K756">IFERROR(INDEX(DATA!$AN$133:$AN$368,MATCH(1,(DATA!$D$133:$D$368=B756)*(DATA!$E$133:$E$368=D756),0)),"n/a")</f>
        <v>1375028.9</v>
      </c>
      <c r="L756" s="77">
        <f t="array" ref="L756">IFERROR(INDEX(DATA!$AO$133:$AO$368,MATCH(1,(DATA!$D$133:$D$368=B756)*(DATA!$E$133:$E$368=D756),0)),"n/a")</f>
        <v>9.0954114450534806E-2</v>
      </c>
      <c r="R756" s="66"/>
      <c r="S756" s="66"/>
      <c r="T756" s="66"/>
      <c r="U756" s="66"/>
      <c r="V756" s="66"/>
      <c r="W756" s="66"/>
      <c r="X756" s="66"/>
      <c r="Y756" s="66"/>
    </row>
    <row r="757" spans="1:25" x14ac:dyDescent="0.2">
      <c r="A757" s="75" t="s">
        <v>19</v>
      </c>
      <c r="B757" s="66" t="s">
        <v>11</v>
      </c>
      <c r="C757" s="66" t="s">
        <v>25</v>
      </c>
      <c r="D757" s="66" t="s">
        <v>307</v>
      </c>
      <c r="E757" s="86">
        <f t="array" ref="E757">IFERROR(INDEX(DATA!$J$133:$J$368,MATCH(1,(DATA!$D$133:$D$368=B757)*(DATA!$E$133:$E$368=D757),0)),"n/a")</f>
        <v>206700.4</v>
      </c>
      <c r="F757" s="77">
        <f t="array" ref="F757">IFERROR(INDEX(DATA!$K$133:$K$368,MATCH(1,(DATA!$D$133:$D$368=B757)*(DATA!$E$133:$E$368=D757),0)),"n/a")</f>
        <v>9.3982899286181698E-2</v>
      </c>
      <c r="G757" s="86">
        <f t="array" ref="G757">IFERROR(INDEX(DATA!$T$133:$T$368,MATCH(1,(DATA!$D$133:$D$368=B757)*(DATA!$E$133:$E$368=D757),0)),"n/a")</f>
        <v>661787.75</v>
      </c>
      <c r="H757" s="77">
        <f t="array" ref="H757">IFERROR(INDEX(DATA!$U$133:$U$368,MATCH(1,(DATA!$D$133:$D$368=B757)*(DATA!$E$133:$E$368=D757),0)),"n/a")</f>
        <v>6.5804465677755206E-2</v>
      </c>
      <c r="I757" s="86">
        <f t="array" ref="I757">IFERROR(INDEX(DATA!$AD$133:$AD$368,MATCH(1,(DATA!$D$133:$D$368=B757)*(DATA!$E$133:$E$368=D757),0)),"n/a")</f>
        <v>1310649.3799999999</v>
      </c>
      <c r="J757" s="77">
        <f t="array" ref="J757">IFERROR(INDEX(DATA!$AE$133:$AE$368,MATCH(1,(DATA!$D$133:$D$368=B757)*(DATA!$E$133:$E$368=D757),0)),"n/a")</f>
        <v>6.5523875611627799E-2</v>
      </c>
      <c r="K757" s="86">
        <f t="array" ref="K757">IFERROR(INDEX(DATA!$AN$133:$AN$368,MATCH(1,(DATA!$D$133:$D$368=B757)*(DATA!$E$133:$E$368=D757),0)),"n/a")</f>
        <v>2539642.79</v>
      </c>
      <c r="L757" s="77">
        <f t="array" ref="L757">IFERROR(INDEX(DATA!$AO$133:$AO$368,MATCH(1,(DATA!$D$133:$D$368=B757)*(DATA!$E$133:$E$368=D757),0)),"n/a")</f>
        <v>0.13526205336889799</v>
      </c>
      <c r="R757" s="66"/>
      <c r="S757" s="66"/>
      <c r="T757" s="66"/>
      <c r="U757" s="66"/>
      <c r="V757" s="66"/>
      <c r="W757" s="66"/>
      <c r="X757" s="66"/>
      <c r="Y757" s="66"/>
    </row>
    <row r="758" spans="1:25" x14ac:dyDescent="0.2">
      <c r="A758" s="75" t="s">
        <v>19</v>
      </c>
      <c r="B758" s="66" t="s">
        <v>11</v>
      </c>
      <c r="C758" s="66" t="s">
        <v>25</v>
      </c>
      <c r="D758" s="66" t="s">
        <v>308</v>
      </c>
      <c r="E758" s="86">
        <f t="array" ref="E758">IFERROR(INDEX(DATA!$J$133:$J$368,MATCH(1,(DATA!$D$133:$D$368=B758)*(DATA!$E$133:$E$368=D758),0)),"n/a")</f>
        <v>94868.3</v>
      </c>
      <c r="F758" s="77">
        <f t="array" ref="F758">IFERROR(INDEX(DATA!$K$133:$K$368,MATCH(1,(DATA!$D$133:$D$368=B758)*(DATA!$E$133:$E$368=D758),0)),"n/a")</f>
        <v>4.0000675294503803E-2</v>
      </c>
      <c r="G758" s="86">
        <f t="array" ref="G758">IFERROR(INDEX(DATA!$T$133:$T$368,MATCH(1,(DATA!$D$133:$D$368=B758)*(DATA!$E$133:$E$368=D758),0)),"n/a")</f>
        <v>334728.15000000002</v>
      </c>
      <c r="H758" s="77">
        <f t="array" ref="H758">IFERROR(INDEX(DATA!$U$133:$U$368,MATCH(1,(DATA!$D$133:$D$368=B758)*(DATA!$E$133:$E$368=D758),0)),"n/a")</f>
        <v>5.5029785301055997E-2</v>
      </c>
      <c r="I758" s="86">
        <f t="array" ref="I758">IFERROR(INDEX(DATA!$AD$133:$AD$368,MATCH(1,(DATA!$D$133:$D$368=B758)*(DATA!$E$133:$E$368=D758),0)),"n/a")</f>
        <v>651415.69999999995</v>
      </c>
      <c r="J758" s="77">
        <f t="array" ref="J758">IFERROR(INDEX(DATA!$AE$133:$AE$368,MATCH(1,(DATA!$D$133:$D$368=B758)*(DATA!$E$133:$E$368=D758),0)),"n/a")</f>
        <v>9.9570512775067302E-2</v>
      </c>
      <c r="K758" s="86">
        <f t="array" ref="K758">IFERROR(INDEX(DATA!$AN$133:$AN$368,MATCH(1,(DATA!$D$133:$D$368=B758)*(DATA!$E$133:$E$368=D758),0)),"n/a")</f>
        <v>1214143.71</v>
      </c>
      <c r="L758" s="77">
        <f t="array" ref="L758">IFERROR(INDEX(DATA!$AO$133:$AO$368,MATCH(1,(DATA!$D$133:$D$368=B758)*(DATA!$E$133:$E$368=D758),0)),"n/a")</f>
        <v>8.2311588847081299E-2</v>
      </c>
      <c r="R758" s="66"/>
      <c r="S758" s="66"/>
      <c r="T758" s="66"/>
      <c r="U758" s="66"/>
      <c r="V758" s="66"/>
      <c r="W758" s="66"/>
      <c r="X758" s="66"/>
      <c r="Y758" s="66"/>
    </row>
    <row r="759" spans="1:25" x14ac:dyDescent="0.2">
      <c r="A759" s="75" t="s">
        <v>19</v>
      </c>
      <c r="B759" s="66" t="s">
        <v>11</v>
      </c>
      <c r="C759" s="66" t="s">
        <v>25</v>
      </c>
      <c r="D759" s="66" t="s">
        <v>309</v>
      </c>
      <c r="E759" s="86">
        <f t="array" ref="E759">IFERROR(INDEX(DATA!$J$133:$J$368,MATCH(1,(DATA!$D$133:$D$368=B759)*(DATA!$E$133:$E$368=D759),0)),"n/a")</f>
        <v>95272.45</v>
      </c>
      <c r="F759" s="77">
        <f t="array" ref="F759">IFERROR(INDEX(DATA!$K$133:$K$368,MATCH(1,(DATA!$D$133:$D$368=B759)*(DATA!$E$133:$E$368=D759),0)),"n/a")</f>
        <v>4.1141346575206197E-2</v>
      </c>
      <c r="G759" s="86">
        <f t="array" ref="G759">IFERROR(INDEX(DATA!$T$133:$T$368,MATCH(1,(DATA!$D$133:$D$368=B759)*(DATA!$E$133:$E$368=D759),0)),"n/a")</f>
        <v>329076.07</v>
      </c>
      <c r="H759" s="77">
        <f t="array" ref="H759">IFERROR(INDEX(DATA!$U$133:$U$368,MATCH(1,(DATA!$D$133:$D$368=B759)*(DATA!$E$133:$E$368=D759),0)),"n/a")</f>
        <v>7.5202539792820197E-2</v>
      </c>
      <c r="I759" s="86">
        <f t="array" ref="I759">IFERROR(INDEX(DATA!$AD$133:$AD$368,MATCH(1,(DATA!$D$133:$D$368=B759)*(DATA!$E$133:$E$368=D759),0)),"n/a")</f>
        <v>643698.64</v>
      </c>
      <c r="J759" s="77">
        <f t="array" ref="J759">IFERROR(INDEX(DATA!$AE$133:$AE$368,MATCH(1,(DATA!$D$133:$D$368=B759)*(DATA!$E$133:$E$368=D759),0)),"n/a")</f>
        <v>9.02996477343984E-2</v>
      </c>
      <c r="K759" s="86">
        <f t="array" ref="K759">IFERROR(INDEX(DATA!$AN$133:$AN$368,MATCH(1,(DATA!$D$133:$D$368=B759)*(DATA!$E$133:$E$368=D759),0)),"n/a")</f>
        <v>1201953.3999999999</v>
      </c>
      <c r="L759" s="77">
        <f t="array" ref="L759">IFERROR(INDEX(DATA!$AO$133:$AO$368,MATCH(1,(DATA!$D$133:$D$368=B759)*(DATA!$E$133:$E$368=D759),0)),"n/a")</f>
        <v>8.0209627028877795E-2</v>
      </c>
      <c r="R759" s="66"/>
      <c r="S759" s="66"/>
      <c r="T759" s="66"/>
      <c r="U759" s="66"/>
      <c r="V759" s="66"/>
      <c r="W759" s="66"/>
      <c r="X759" s="66"/>
      <c r="Y759" s="66"/>
    </row>
    <row r="760" spans="1:25" x14ac:dyDescent="0.2">
      <c r="A760" s="75" t="s">
        <v>19</v>
      </c>
      <c r="B760" s="66" t="s">
        <v>11</v>
      </c>
      <c r="C760" s="66" t="s">
        <v>25</v>
      </c>
      <c r="D760" s="66" t="s">
        <v>310</v>
      </c>
      <c r="E760" s="86">
        <f t="array" ref="E760">IFERROR(INDEX(DATA!$J$133:$J$368,MATCH(1,(DATA!$D$133:$D$368=B760)*(DATA!$E$133:$E$368=D760),0)),"n/a")</f>
        <v>52558.02</v>
      </c>
      <c r="F760" s="77">
        <f t="array" ref="F760">IFERROR(INDEX(DATA!$K$133:$K$368,MATCH(1,(DATA!$D$133:$D$368=B760)*(DATA!$E$133:$E$368=D760),0)),"n/a")</f>
        <v>0.14366580895753001</v>
      </c>
      <c r="G760" s="86">
        <f t="array" ref="G760">IFERROR(INDEX(DATA!$T$133:$T$368,MATCH(1,(DATA!$D$133:$D$368=B760)*(DATA!$E$133:$E$368=D760),0)),"n/a")</f>
        <v>176243.69</v>
      </c>
      <c r="H760" s="77">
        <f t="array" ref="H760">IFERROR(INDEX(DATA!$U$133:$U$368,MATCH(1,(DATA!$D$133:$D$368=B760)*(DATA!$E$133:$E$368=D760),0)),"n/a")</f>
        <v>0.14977524921822299</v>
      </c>
      <c r="I760" s="86">
        <f t="array" ref="I760">IFERROR(INDEX(DATA!$AD$133:$AD$368,MATCH(1,(DATA!$D$133:$D$368=B760)*(DATA!$E$133:$E$368=D760),0)),"n/a")</f>
        <v>335821.44</v>
      </c>
      <c r="J760" s="77">
        <f t="array" ref="J760">IFERROR(INDEX(DATA!$AE$133:$AE$368,MATCH(1,(DATA!$D$133:$D$368=B760)*(DATA!$E$133:$E$368=D760),0)),"n/a")</f>
        <v>0.17048948711017101</v>
      </c>
      <c r="K760" s="86">
        <f t="array" ref="K760">IFERROR(INDEX(DATA!$AN$133:$AN$368,MATCH(1,(DATA!$D$133:$D$368=B760)*(DATA!$E$133:$E$368=D760),0)),"n/a")</f>
        <v>626792.84</v>
      </c>
      <c r="L760" s="77">
        <f t="array" ref="L760">IFERROR(INDEX(DATA!$AO$133:$AO$368,MATCH(1,(DATA!$D$133:$D$368=B760)*(DATA!$E$133:$E$368=D760),0)),"n/a")</f>
        <v>0.119900132640357</v>
      </c>
      <c r="R760" s="66"/>
      <c r="S760" s="66"/>
      <c r="T760" s="66"/>
      <c r="U760" s="66"/>
      <c r="V760" s="66"/>
      <c r="W760" s="66"/>
      <c r="X760" s="66"/>
      <c r="Y760" s="66"/>
    </row>
    <row r="761" spans="1:25" x14ac:dyDescent="0.2">
      <c r="A761" s="75" t="s">
        <v>19</v>
      </c>
      <c r="B761" s="66" t="s">
        <v>11</v>
      </c>
      <c r="C761" s="66" t="s">
        <v>25</v>
      </c>
      <c r="D761" s="66" t="s">
        <v>311</v>
      </c>
      <c r="E761" s="86">
        <f t="array" ref="E761">IFERROR(INDEX(DATA!$J$133:$J$368,MATCH(1,(DATA!$D$133:$D$368=B761)*(DATA!$E$133:$E$368=D761),0)),"n/a")</f>
        <v>85349.1</v>
      </c>
      <c r="F761" s="77">
        <f t="array" ref="F761">IFERROR(INDEX(DATA!$K$133:$K$368,MATCH(1,(DATA!$D$133:$D$368=B761)*(DATA!$E$133:$E$368=D761),0)),"n/a")</f>
        <v>-0.185991117052278</v>
      </c>
      <c r="G761" s="86">
        <f t="array" ref="G761">IFERROR(INDEX(DATA!$T$133:$T$368,MATCH(1,(DATA!$D$133:$D$368=B761)*(DATA!$E$133:$E$368=D761),0)),"n/a")</f>
        <v>282652.46999999997</v>
      </c>
      <c r="H761" s="77">
        <f t="array" ref="H761">IFERROR(INDEX(DATA!$U$133:$U$368,MATCH(1,(DATA!$D$133:$D$368=B761)*(DATA!$E$133:$E$368=D761),0)),"n/a")</f>
        <v>-0.193661041570867</v>
      </c>
      <c r="I761" s="86">
        <f t="array" ref="I761">IFERROR(INDEX(DATA!$AD$133:$AD$368,MATCH(1,(DATA!$D$133:$D$368=B761)*(DATA!$E$133:$E$368=D761),0)),"n/a")</f>
        <v>556441.79</v>
      </c>
      <c r="J761" s="77">
        <f t="array" ref="J761">IFERROR(INDEX(DATA!$AE$133:$AE$368,MATCH(1,(DATA!$D$133:$D$368=B761)*(DATA!$E$133:$E$368=D761),0)),"n/a")</f>
        <v>-0.234646562765499</v>
      </c>
      <c r="K761" s="86">
        <f t="array" ref="K761">IFERROR(INDEX(DATA!$AN$133:$AN$368,MATCH(1,(DATA!$D$133:$D$368=B761)*(DATA!$E$133:$E$368=D761),0)),"n/a")</f>
        <v>1196295.24</v>
      </c>
      <c r="L761" s="77">
        <f t="array" ref="L761">IFERROR(INDEX(DATA!$AO$133:$AO$368,MATCH(1,(DATA!$D$133:$D$368=B761)*(DATA!$E$133:$E$368=D761),0)),"n/a")</f>
        <v>-0.15523127392449901</v>
      </c>
      <c r="R761" s="66"/>
      <c r="S761" s="66"/>
      <c r="T761" s="66"/>
      <c r="U761" s="66"/>
      <c r="V761" s="66"/>
      <c r="W761" s="66"/>
      <c r="X761" s="66"/>
      <c r="Y761" s="66"/>
    </row>
    <row r="762" spans="1:25" x14ac:dyDescent="0.2">
      <c r="A762" s="75" t="s">
        <v>19</v>
      </c>
      <c r="B762" s="66" t="s">
        <v>11</v>
      </c>
      <c r="C762" s="66" t="s">
        <v>25</v>
      </c>
      <c r="D762" s="66" t="s">
        <v>312</v>
      </c>
      <c r="E762" s="86">
        <f t="array" ref="E762">IFERROR(INDEX(DATA!$J$133:$J$368,MATCH(1,(DATA!$D$133:$D$368=B762)*(DATA!$E$133:$E$368=D762),0)),"n/a")</f>
        <v>42193.41</v>
      </c>
      <c r="F762" s="77">
        <f t="array" ref="F762">IFERROR(INDEX(DATA!$K$133:$K$368,MATCH(1,(DATA!$D$133:$D$368=B762)*(DATA!$E$133:$E$368=D762),0)),"n/a")</f>
        <v>0.18007152014713501</v>
      </c>
      <c r="G762" s="86">
        <f t="array" ref="G762">IFERROR(INDEX(DATA!$T$133:$T$368,MATCH(1,(DATA!$D$133:$D$368=B762)*(DATA!$E$133:$E$368=D762),0)),"n/a")</f>
        <v>137121.21</v>
      </c>
      <c r="H762" s="77">
        <f t="array" ref="H762">IFERROR(INDEX(DATA!$U$133:$U$368,MATCH(1,(DATA!$D$133:$D$368=B762)*(DATA!$E$133:$E$368=D762),0)),"n/a")</f>
        <v>0.160035325268091</v>
      </c>
      <c r="I762" s="86">
        <f t="array" ref="I762">IFERROR(INDEX(DATA!$AD$133:$AD$368,MATCH(1,(DATA!$D$133:$D$368=B762)*(DATA!$E$133:$E$368=D762),0)),"n/a")</f>
        <v>275736.51</v>
      </c>
      <c r="J762" s="77">
        <f t="array" ref="J762">IFERROR(INDEX(DATA!$AE$133:$AE$368,MATCH(1,(DATA!$D$133:$D$368=B762)*(DATA!$E$133:$E$368=D762),0)),"n/a")</f>
        <v>0.23121753300248599</v>
      </c>
      <c r="K762" s="86">
        <f t="array" ref="K762">IFERROR(INDEX(DATA!$AN$133:$AN$368,MATCH(1,(DATA!$D$133:$D$368=B762)*(DATA!$E$133:$E$368=D762),0)),"n/a")</f>
        <v>503951.27</v>
      </c>
      <c r="L762" s="77">
        <f t="array" ref="L762">IFERROR(INDEX(DATA!$AO$133:$AO$368,MATCH(1,(DATA!$D$133:$D$368=B762)*(DATA!$E$133:$E$368=D762),0)),"n/a")</f>
        <v>0.26151694859206898</v>
      </c>
      <c r="R762" s="66"/>
      <c r="S762" s="66"/>
      <c r="T762" s="66"/>
      <c r="U762" s="66"/>
      <c r="V762" s="66"/>
      <c r="W762" s="66"/>
      <c r="X762" s="66"/>
      <c r="Y762" s="66"/>
    </row>
    <row r="763" spans="1:25" x14ac:dyDescent="0.2">
      <c r="A763" s="75" t="s">
        <v>19</v>
      </c>
      <c r="B763" s="66" t="s">
        <v>11</v>
      </c>
      <c r="C763" s="66" t="s">
        <v>25</v>
      </c>
      <c r="D763" s="66" t="s">
        <v>313</v>
      </c>
      <c r="E763" s="86">
        <f t="array" ref="E763">IFERROR(INDEX(DATA!$J$133:$J$368,MATCH(1,(DATA!$D$133:$D$368=B763)*(DATA!$E$133:$E$368=D763),0)),"n/a")</f>
        <v>103584.51</v>
      </c>
      <c r="F763" s="77">
        <f t="array" ref="F763">IFERROR(INDEX(DATA!$K$133:$K$368,MATCH(1,(DATA!$D$133:$D$368=B763)*(DATA!$E$133:$E$368=D763),0)),"n/a")</f>
        <v>5.7905929724320099E-2</v>
      </c>
      <c r="G763" s="86">
        <f t="array" ref="G763">IFERROR(INDEX(DATA!$T$133:$T$368,MATCH(1,(DATA!$D$133:$D$368=B763)*(DATA!$E$133:$E$368=D763),0)),"n/a")</f>
        <v>333764.03999999998</v>
      </c>
      <c r="H763" s="77">
        <f t="array" ref="H763">IFERROR(INDEX(DATA!$U$133:$U$368,MATCH(1,(DATA!$D$133:$D$368=B763)*(DATA!$E$133:$E$368=D763),0)),"n/a")</f>
        <v>-5.0521253249503802E-3</v>
      </c>
      <c r="I763" s="86">
        <f t="array" ref="I763">IFERROR(INDEX(DATA!$AD$133:$AD$368,MATCH(1,(DATA!$D$133:$D$368=B763)*(DATA!$E$133:$E$368=D763),0)),"n/a")</f>
        <v>662077.35</v>
      </c>
      <c r="J763" s="77">
        <f t="array" ref="J763">IFERROR(INDEX(DATA!$AE$133:$AE$368,MATCH(1,(DATA!$D$133:$D$368=B763)*(DATA!$E$133:$E$368=D763),0)),"n/a")</f>
        <v>-9.9629604917592807E-3</v>
      </c>
      <c r="K763" s="86">
        <f t="array" ref="K763">IFERROR(INDEX(DATA!$AN$133:$AN$368,MATCH(1,(DATA!$D$133:$D$368=B763)*(DATA!$E$133:$E$368=D763),0)),"n/a")</f>
        <v>1291311.45</v>
      </c>
      <c r="L763" s="77">
        <f t="array" ref="L763">IFERROR(INDEX(DATA!$AO$133:$AO$368,MATCH(1,(DATA!$D$133:$D$368=B763)*(DATA!$E$133:$E$368=D763),0)),"n/a")</f>
        <v>9.8511581117986108E-3</v>
      </c>
      <c r="R763" s="66"/>
      <c r="S763" s="66"/>
      <c r="T763" s="66"/>
      <c r="U763" s="66"/>
      <c r="V763" s="66"/>
      <c r="W763" s="66"/>
      <c r="X763" s="66"/>
      <c r="Y763" s="66"/>
    </row>
    <row r="764" spans="1:25" x14ac:dyDescent="0.2">
      <c r="A764" s="75" t="s">
        <v>19</v>
      </c>
      <c r="B764" s="66" t="s">
        <v>11</v>
      </c>
      <c r="C764" s="66" t="s">
        <v>25</v>
      </c>
      <c r="D764" s="66" t="s">
        <v>314</v>
      </c>
      <c r="E764" s="86">
        <f t="array" ref="E764">IFERROR(INDEX(DATA!$J$133:$J$368,MATCH(1,(DATA!$D$133:$D$368=B764)*(DATA!$E$133:$E$368=D764),0)),"n/a")</f>
        <v>186077.26</v>
      </c>
      <c r="F764" s="77">
        <f t="array" ref="F764">IFERROR(INDEX(DATA!$K$133:$K$368,MATCH(1,(DATA!$D$133:$D$368=B764)*(DATA!$E$133:$E$368=D764),0)),"n/a")</f>
        <v>9.6532147168673105E-3</v>
      </c>
      <c r="G764" s="86">
        <f t="array" ref="G764">IFERROR(INDEX(DATA!$T$133:$T$368,MATCH(1,(DATA!$D$133:$D$368=B764)*(DATA!$E$133:$E$368=D764),0)),"n/a")</f>
        <v>637302.91</v>
      </c>
      <c r="H764" s="77">
        <f t="array" ref="H764">IFERROR(INDEX(DATA!$U$133:$U$368,MATCH(1,(DATA!$D$133:$D$368=B764)*(DATA!$E$133:$E$368=D764),0)),"n/a")</f>
        <v>6.0137572058833702E-2</v>
      </c>
      <c r="I764" s="86">
        <f t="array" ref="I764">IFERROR(INDEX(DATA!$AD$133:$AD$368,MATCH(1,(DATA!$D$133:$D$368=B764)*(DATA!$E$133:$E$368=D764),0)),"n/a")</f>
        <v>1243309.96</v>
      </c>
      <c r="J764" s="77">
        <f t="array" ref="J764">IFERROR(INDEX(DATA!$AE$133:$AE$368,MATCH(1,(DATA!$D$133:$D$368=B764)*(DATA!$E$133:$E$368=D764),0)),"n/a")</f>
        <v>-2.21450249319168E-2</v>
      </c>
      <c r="K764" s="86">
        <f t="array" ref="K764">IFERROR(INDEX(DATA!$AN$133:$AN$368,MATCH(1,(DATA!$D$133:$D$368=B764)*(DATA!$E$133:$E$368=D764),0)),"n/a")</f>
        <v>2441110.62</v>
      </c>
      <c r="L764" s="77">
        <f t="array" ref="L764">IFERROR(INDEX(DATA!$AO$133:$AO$368,MATCH(1,(DATA!$D$133:$D$368=B764)*(DATA!$E$133:$E$368=D764),0)),"n/a")</f>
        <v>-8.8482049012641895E-2</v>
      </c>
      <c r="R764" s="66"/>
      <c r="S764" s="66"/>
      <c r="T764" s="66"/>
      <c r="U764" s="66"/>
      <c r="V764" s="66"/>
      <c r="W764" s="66"/>
      <c r="X764" s="66"/>
      <c r="Y764" s="66"/>
    </row>
    <row r="765" spans="1:25" x14ac:dyDescent="0.2">
      <c r="A765" s="75" t="s">
        <v>19</v>
      </c>
      <c r="B765" s="66" t="s">
        <v>11</v>
      </c>
      <c r="C765" s="66" t="s">
        <v>25</v>
      </c>
      <c r="D765" s="66" t="s">
        <v>315</v>
      </c>
      <c r="E765" s="86">
        <f t="array" ref="E765">IFERROR(INDEX(DATA!$J$133:$J$368,MATCH(1,(DATA!$D$133:$D$368=B765)*(DATA!$E$133:$E$368=D765),0)),"n/a")</f>
        <v>217724.64</v>
      </c>
      <c r="F765" s="77">
        <f t="array" ref="F765">IFERROR(INDEX(DATA!$K$133:$K$368,MATCH(1,(DATA!$D$133:$D$368=B765)*(DATA!$E$133:$E$368=D765),0)),"n/a")</f>
        <v>0.10846844307693899</v>
      </c>
      <c r="G765" s="86">
        <f t="array" ref="G765">IFERROR(INDEX(DATA!$T$133:$T$368,MATCH(1,(DATA!$D$133:$D$368=B765)*(DATA!$E$133:$E$368=D765),0)),"n/a")</f>
        <v>711448.42</v>
      </c>
      <c r="H765" s="77">
        <f t="array" ref="H765">IFERROR(INDEX(DATA!$U$133:$U$368,MATCH(1,(DATA!$D$133:$D$368=B765)*(DATA!$E$133:$E$368=D765),0)),"n/a")</f>
        <v>8.5074216984029102E-2</v>
      </c>
      <c r="I765" s="86">
        <f t="array" ref="I765">IFERROR(INDEX(DATA!$AD$133:$AD$368,MATCH(1,(DATA!$D$133:$D$368=B765)*(DATA!$E$133:$E$368=D765),0)),"n/a")</f>
        <v>1420751.46</v>
      </c>
      <c r="J765" s="77">
        <f t="array" ref="J765">IFERROR(INDEX(DATA!$AE$133:$AE$368,MATCH(1,(DATA!$D$133:$D$368=B765)*(DATA!$E$133:$E$368=D765),0)),"n/a")</f>
        <v>8.8091165181351197E-2</v>
      </c>
      <c r="K765" s="86">
        <f t="array" ref="K765">IFERROR(INDEX(DATA!$AN$133:$AN$368,MATCH(1,(DATA!$D$133:$D$368=B765)*(DATA!$E$133:$E$368=D765),0)),"n/a")</f>
        <v>2710040.14</v>
      </c>
      <c r="L765" s="77">
        <f t="array" ref="L765">IFERROR(INDEX(DATA!$AO$133:$AO$368,MATCH(1,(DATA!$D$133:$D$368=B765)*(DATA!$E$133:$E$368=D765),0)),"n/a")</f>
        <v>0.12911227170745301</v>
      </c>
      <c r="R765" s="66"/>
      <c r="S765" s="66"/>
      <c r="T765" s="66"/>
      <c r="U765" s="66"/>
      <c r="V765" s="66"/>
      <c r="W765" s="66"/>
      <c r="X765" s="66"/>
      <c r="Y765" s="66"/>
    </row>
    <row r="766" spans="1:25" x14ac:dyDescent="0.2">
      <c r="A766" s="75" t="s">
        <v>19</v>
      </c>
      <c r="B766" s="66" t="s">
        <v>11</v>
      </c>
      <c r="C766" s="66" t="s">
        <v>25</v>
      </c>
      <c r="D766" s="66" t="s">
        <v>316</v>
      </c>
      <c r="E766" s="86">
        <f t="array" ref="E766">IFERROR(INDEX(DATA!$J$133:$J$368,MATCH(1,(DATA!$D$133:$D$368=B766)*(DATA!$E$133:$E$368=D766),0)),"n/a")</f>
        <v>178770.22</v>
      </c>
      <c r="F766" s="77">
        <f t="array" ref="F766">IFERROR(INDEX(DATA!$K$133:$K$368,MATCH(1,(DATA!$D$133:$D$368=B766)*(DATA!$E$133:$E$368=D766),0)),"n/a")</f>
        <v>4.8496157366311403E-2</v>
      </c>
      <c r="G766" s="86">
        <f t="array" ref="G766">IFERROR(INDEX(DATA!$T$133:$T$368,MATCH(1,(DATA!$D$133:$D$368=B766)*(DATA!$E$133:$E$368=D766),0)),"n/a")</f>
        <v>616457.11</v>
      </c>
      <c r="H766" s="77">
        <f t="array" ref="H766">IFERROR(INDEX(DATA!$U$133:$U$368,MATCH(1,(DATA!$D$133:$D$368=B766)*(DATA!$E$133:$E$368=D766),0)),"n/a")</f>
        <v>5.9636358035831401E-2</v>
      </c>
      <c r="I766" s="86">
        <f t="array" ref="I766">IFERROR(INDEX(DATA!$AD$133:$AD$368,MATCH(1,(DATA!$D$133:$D$368=B766)*(DATA!$E$133:$E$368=D766),0)),"n/a")</f>
        <v>1140972.81</v>
      </c>
      <c r="J766" s="77">
        <f t="array" ref="J766">IFERROR(INDEX(DATA!$AE$133:$AE$368,MATCH(1,(DATA!$D$133:$D$368=B766)*(DATA!$E$133:$E$368=D766),0)),"n/a")</f>
        <v>6.3267974311802894E-2</v>
      </c>
      <c r="K766" s="86">
        <f t="array" ref="K766">IFERROR(INDEX(DATA!$AN$133:$AN$368,MATCH(1,(DATA!$D$133:$D$368=B766)*(DATA!$E$133:$E$368=D766),0)),"n/a")</f>
        <v>2161763.67</v>
      </c>
      <c r="L766" s="77">
        <f t="array" ref="L766">IFERROR(INDEX(DATA!$AO$133:$AO$368,MATCH(1,(DATA!$D$133:$D$368=B766)*(DATA!$E$133:$E$368=D766),0)),"n/a")</f>
        <v>7.2958268870419701E-2</v>
      </c>
      <c r="R766" s="66"/>
      <c r="S766" s="66"/>
      <c r="T766" s="66"/>
      <c r="U766" s="66"/>
      <c r="V766" s="66"/>
      <c r="W766" s="66"/>
      <c r="X766" s="66"/>
      <c r="Y766" s="66"/>
    </row>
    <row r="767" spans="1:25" x14ac:dyDescent="0.2">
      <c r="A767" s="75" t="s">
        <v>19</v>
      </c>
      <c r="B767" s="66" t="s">
        <v>11</v>
      </c>
      <c r="C767" s="66" t="s">
        <v>25</v>
      </c>
      <c r="D767" s="66" t="s">
        <v>317</v>
      </c>
      <c r="E767" s="86">
        <f t="array" ref="E767">IFERROR(INDEX(DATA!$J$133:$J$368,MATCH(1,(DATA!$D$133:$D$368=B767)*(DATA!$E$133:$E$368=D767),0)),"n/a")</f>
        <v>86492.87</v>
      </c>
      <c r="F767" s="77">
        <f t="array" ref="F767">IFERROR(INDEX(DATA!$K$133:$K$368,MATCH(1,(DATA!$D$133:$D$368=B767)*(DATA!$E$133:$E$368=D767),0)),"n/a")</f>
        <v>0.13121058011037101</v>
      </c>
      <c r="G767" s="86">
        <f t="array" ref="G767">IFERROR(INDEX(DATA!$T$133:$T$368,MATCH(1,(DATA!$D$133:$D$368=B767)*(DATA!$E$133:$E$368=D767),0)),"n/a")</f>
        <v>277660.09999999998</v>
      </c>
      <c r="H767" s="77">
        <f t="array" ref="H767">IFERROR(INDEX(DATA!$U$133:$U$368,MATCH(1,(DATA!$D$133:$D$368=B767)*(DATA!$E$133:$E$368=D767),0)),"n/a")</f>
        <v>0.11400214655771</v>
      </c>
      <c r="I767" s="86">
        <f t="array" ref="I767">IFERROR(INDEX(DATA!$AD$133:$AD$368,MATCH(1,(DATA!$D$133:$D$368=B767)*(DATA!$E$133:$E$368=D767),0)),"n/a")</f>
        <v>550201.69999999995</v>
      </c>
      <c r="J767" s="77">
        <f t="array" ref="J767">IFERROR(INDEX(DATA!$AE$133:$AE$368,MATCH(1,(DATA!$D$133:$D$368=B767)*(DATA!$E$133:$E$368=D767),0)),"n/a")</f>
        <v>0.13132879296699801</v>
      </c>
      <c r="K767" s="86">
        <f t="array" ref="K767">IFERROR(INDEX(DATA!$AN$133:$AN$368,MATCH(1,(DATA!$D$133:$D$368=B767)*(DATA!$E$133:$E$368=D767),0)),"n/a")</f>
        <v>1029623.78</v>
      </c>
      <c r="L767" s="77">
        <f t="array" ref="L767">IFERROR(INDEX(DATA!$AO$133:$AO$368,MATCH(1,(DATA!$D$133:$D$368=B767)*(DATA!$E$133:$E$368=D767),0)),"n/a")</f>
        <v>0.115534106987196</v>
      </c>
      <c r="R767" s="66"/>
      <c r="S767" s="66"/>
      <c r="T767" s="66"/>
      <c r="U767" s="66"/>
      <c r="V767" s="66"/>
      <c r="W767" s="66"/>
      <c r="X767" s="66"/>
      <c r="Y767" s="66"/>
    </row>
    <row r="768" spans="1:25" x14ac:dyDescent="0.2">
      <c r="A768" s="75" t="s">
        <v>19</v>
      </c>
      <c r="B768" s="66" t="s">
        <v>11</v>
      </c>
      <c r="C768" s="66" t="s">
        <v>25</v>
      </c>
      <c r="D768" s="66" t="s">
        <v>318</v>
      </c>
      <c r="E768" s="86">
        <f t="array" ref="E768">IFERROR(INDEX(DATA!$J$133:$J$368,MATCH(1,(DATA!$D$133:$D$368=B768)*(DATA!$E$133:$E$368=D768),0)),"n/a")</f>
        <v>215541.31</v>
      </c>
      <c r="F768" s="77">
        <f t="array" ref="F768">IFERROR(INDEX(DATA!$K$133:$K$368,MATCH(1,(DATA!$D$133:$D$368=B768)*(DATA!$E$133:$E$368=D768),0)),"n/a")</f>
        <v>9.4023194835900797E-2</v>
      </c>
      <c r="G768" s="86">
        <f t="array" ref="G768">IFERROR(INDEX(DATA!$T$133:$T$368,MATCH(1,(DATA!$D$133:$D$368=B768)*(DATA!$E$133:$E$368=D768),0)),"n/a")</f>
        <v>754346.11</v>
      </c>
      <c r="H768" s="77">
        <f t="array" ref="H768">IFERROR(INDEX(DATA!$U$133:$U$368,MATCH(1,(DATA!$D$133:$D$368=B768)*(DATA!$E$133:$E$368=D768),0)),"n/a")</f>
        <v>7.1235687352582705E-2</v>
      </c>
      <c r="I768" s="86">
        <f t="array" ref="I768">IFERROR(INDEX(DATA!$AD$133:$AD$368,MATCH(1,(DATA!$D$133:$D$368=B768)*(DATA!$E$133:$E$368=D768),0)),"n/a")</f>
        <v>1434285.53</v>
      </c>
      <c r="J768" s="77">
        <f t="array" ref="J768">IFERROR(INDEX(DATA!$AE$133:$AE$368,MATCH(1,(DATA!$D$133:$D$368=B768)*(DATA!$E$133:$E$368=D768),0)),"n/a")</f>
        <v>2.9352841786735601E-2</v>
      </c>
      <c r="K768" s="86">
        <f t="array" ref="K768">IFERROR(INDEX(DATA!$AN$133:$AN$368,MATCH(1,(DATA!$D$133:$D$368=B768)*(DATA!$E$133:$E$368=D768),0)),"n/a")</f>
        <v>2699984.76</v>
      </c>
      <c r="L768" s="77">
        <f t="array" ref="L768">IFERROR(INDEX(DATA!$AO$133:$AO$368,MATCH(1,(DATA!$D$133:$D$368=B768)*(DATA!$E$133:$E$368=D768),0)),"n/a")</f>
        <v>4.1763174833637597E-2</v>
      </c>
      <c r="R768" s="66"/>
      <c r="S768" s="66"/>
      <c r="T768" s="66"/>
      <c r="U768" s="66"/>
      <c r="V768" s="66"/>
      <c r="W768" s="66"/>
      <c r="X768" s="66"/>
      <c r="Y768" s="66"/>
    </row>
    <row r="769" spans="1:25" x14ac:dyDescent="0.2">
      <c r="A769" s="75" t="s">
        <v>19</v>
      </c>
      <c r="B769" s="66" t="s">
        <v>11</v>
      </c>
      <c r="C769" s="66" t="s">
        <v>25</v>
      </c>
      <c r="D769" s="66" t="s">
        <v>344</v>
      </c>
      <c r="E769" s="86">
        <f t="array" ref="E769">IFERROR(INDEX(DATA!$J$133:$J$368,MATCH(1,(DATA!$D$133:$D$368=B769)*(DATA!$E$133:$E$368=D769),0)),"n/a")</f>
        <v>52807.61</v>
      </c>
      <c r="F769" s="77">
        <f t="array" ref="F769">IFERROR(INDEX(DATA!$K$133:$K$368,MATCH(1,(DATA!$D$133:$D$368=B769)*(DATA!$E$133:$E$368=D769),0)),"n/a")</f>
        <v>6.05272993206174E-2</v>
      </c>
      <c r="G769" s="86">
        <f t="array" ref="G769">IFERROR(INDEX(DATA!$T$133:$T$368,MATCH(1,(DATA!$D$133:$D$368=B769)*(DATA!$E$133:$E$368=D769),0)),"n/a")</f>
        <v>187840.5</v>
      </c>
      <c r="H769" s="77">
        <f t="array" ref="H769">IFERROR(INDEX(DATA!$U$133:$U$368,MATCH(1,(DATA!$D$133:$D$368=B769)*(DATA!$E$133:$E$368=D769),0)),"n/a")</f>
        <v>0.104623776751801</v>
      </c>
      <c r="I769" s="86">
        <f t="array" ref="I769">IFERROR(INDEX(DATA!$AD$133:$AD$368,MATCH(1,(DATA!$D$133:$D$368=B769)*(DATA!$E$133:$E$368=D769),0)),"n/a")</f>
        <v>354241.31</v>
      </c>
      <c r="J769" s="77">
        <f t="array" ref="J769">IFERROR(INDEX(DATA!$AE$133:$AE$368,MATCH(1,(DATA!$D$133:$D$368=B769)*(DATA!$E$133:$E$368=D769),0)),"n/a")</f>
        <v>0.10453649019736801</v>
      </c>
      <c r="K769" s="86">
        <f t="array" ref="K769">IFERROR(INDEX(DATA!$AN$133:$AN$368,MATCH(1,(DATA!$D$133:$D$368=B769)*(DATA!$E$133:$E$368=D769),0)),"n/a")</f>
        <v>704123.55</v>
      </c>
      <c r="L769" s="77">
        <f t="array" ref="L769">IFERROR(INDEX(DATA!$AO$133:$AO$368,MATCH(1,(DATA!$D$133:$D$368=B769)*(DATA!$E$133:$E$368=D769),0)),"n/a")</f>
        <v>0.106353621434983</v>
      </c>
      <c r="R769" s="66"/>
      <c r="S769" s="66"/>
      <c r="T769" s="66"/>
      <c r="U769" s="66"/>
      <c r="V769" s="66"/>
      <c r="W769" s="66"/>
      <c r="X769" s="66"/>
      <c r="Y769" s="66"/>
    </row>
    <row r="770" spans="1:25" x14ac:dyDescent="0.2">
      <c r="A770" s="75" t="s">
        <v>19</v>
      </c>
      <c r="B770" s="66" t="s">
        <v>11</v>
      </c>
      <c r="C770" s="66" t="s">
        <v>25</v>
      </c>
      <c r="D770" s="66" t="s">
        <v>345</v>
      </c>
      <c r="E770" s="86">
        <f t="array" ref="E770">IFERROR(INDEX(DATA!$J$133:$J$368,MATCH(1,(DATA!$D$133:$D$368=B770)*(DATA!$E$133:$E$368=D770),0)),"n/a")</f>
        <v>111793.25</v>
      </c>
      <c r="F770" s="77">
        <f t="array" ref="F770">IFERROR(INDEX(DATA!$K$133:$K$368,MATCH(1,(DATA!$D$133:$D$368=B770)*(DATA!$E$133:$E$368=D770),0)),"n/a")</f>
        <v>5.83499385021796E-2</v>
      </c>
      <c r="G770" s="86">
        <f t="array" ref="G770">IFERROR(INDEX(DATA!$T$133:$T$368,MATCH(1,(DATA!$D$133:$D$368=B770)*(DATA!$E$133:$E$368=D770),0)),"n/a")</f>
        <v>366776.43</v>
      </c>
      <c r="H770" s="77">
        <f t="array" ref="H770">IFERROR(INDEX(DATA!$U$133:$U$368,MATCH(1,(DATA!$D$133:$D$368=B770)*(DATA!$E$133:$E$368=D770),0)),"n/a")</f>
        <v>8.4949041537671799E-2</v>
      </c>
      <c r="I770" s="86">
        <f t="array" ref="I770">IFERROR(INDEX(DATA!$AD$133:$AD$368,MATCH(1,(DATA!$D$133:$D$368=B770)*(DATA!$E$133:$E$368=D770),0)),"n/a")</f>
        <v>726702.03</v>
      </c>
      <c r="J770" s="77">
        <f t="array" ref="J770">IFERROR(INDEX(DATA!$AE$133:$AE$368,MATCH(1,(DATA!$D$133:$D$368=B770)*(DATA!$E$133:$E$368=D770),0)),"n/a")</f>
        <v>0.118396523355539</v>
      </c>
      <c r="K770" s="86">
        <f t="array" ref="K770">IFERROR(INDEX(DATA!$AN$133:$AN$368,MATCH(1,(DATA!$D$133:$D$368=B770)*(DATA!$E$133:$E$368=D770),0)),"n/a")</f>
        <v>1351841.91</v>
      </c>
      <c r="L770" s="77">
        <f t="array" ref="L770">IFERROR(INDEX(DATA!$AO$133:$AO$368,MATCH(1,(DATA!$D$133:$D$368=B770)*(DATA!$E$133:$E$368=D770),0)),"n/a")</f>
        <v>6.8751368213119404E-2</v>
      </c>
      <c r="R770" s="66"/>
      <c r="S770" s="66"/>
      <c r="T770" s="66"/>
      <c r="U770" s="66"/>
      <c r="V770" s="66"/>
      <c r="W770" s="66"/>
      <c r="X770" s="66"/>
      <c r="Y770" s="66"/>
    </row>
    <row r="771" spans="1:25" x14ac:dyDescent="0.2">
      <c r="A771" s="75"/>
      <c r="E771" s="80"/>
      <c r="F771" s="77"/>
      <c r="G771" s="81"/>
      <c r="H771" s="77"/>
      <c r="I771" s="81"/>
      <c r="J771" s="82"/>
      <c r="K771" s="81"/>
      <c r="L771" s="77"/>
      <c r="R771" s="66"/>
      <c r="S771" s="66"/>
      <c r="T771" s="66"/>
      <c r="U771" s="66"/>
      <c r="V771" s="66"/>
      <c r="W771" s="66"/>
      <c r="X771" s="66"/>
      <c r="Y771" s="66"/>
    </row>
    <row r="772" spans="1:25" x14ac:dyDescent="0.2">
      <c r="A772" s="75" t="s">
        <v>19</v>
      </c>
      <c r="B772" s="66" t="s">
        <v>11</v>
      </c>
      <c r="C772" s="66" t="s">
        <v>10</v>
      </c>
      <c r="D772" s="66" t="s">
        <v>271</v>
      </c>
      <c r="E772" s="87">
        <f t="array" ref="E772">IFERROR(INDEX(DATA!$L$133:$L$368,MATCH(1,(DATA!$D$133:$D$368=B772)*(DATA!$E$133:$E$368=D772),0)),"n/a")</f>
        <v>4.9055714616757298</v>
      </c>
      <c r="F772" s="77">
        <f t="array" ref="F772">IFERROR(INDEX(DATA!$M$133:$M$368,MATCH(1,(DATA!$D$133:$D$368=B772)*(DATA!$E$133:$E$368=D772),0)),"n/a")</f>
        <v>3.5610844227025998E-2</v>
      </c>
      <c r="G772" s="87">
        <f t="array" ref="G772">IFERROR(INDEX(DATA!$V$133:$V$368,MATCH(1,(DATA!$D$133:$D$368=B772)*(DATA!$E$133:$E$368=D772),0)),"n/a")</f>
        <v>4.65799337618376</v>
      </c>
      <c r="H772" s="77">
        <f t="array" ref="H772">IFERROR(INDEX(DATA!$W$133:$W$368,MATCH(1,(DATA!$D$133:$D$368=B772)*(DATA!$E$133:$E$368=D772),0)),"n/a")</f>
        <v>6.0899307587642696E-3</v>
      </c>
      <c r="I772" s="87">
        <f t="array" ref="I772">IFERROR(INDEX(DATA!$AF$133:$AF$368,MATCH(1,(DATA!$D$133:$D$368=B772)*(DATA!$E$133:$E$368=D772),0)),"n/a")</f>
        <v>4.5863383076603998</v>
      </c>
      <c r="J772" s="77">
        <f t="array" ref="J772">IFERROR(INDEX(DATA!$AG$133:$AG$368,MATCH(1,(DATA!$D$133:$D$368=B772)*(DATA!$E$133:$E$368=D772),0)),"n/a")</f>
        <v>-2.63914838962125E-2</v>
      </c>
      <c r="K772" s="87">
        <f t="array" ref="K772">IFERROR(INDEX(DATA!$AP$133:$AP$368,MATCH(1,(DATA!$D$133:$D$368=B772)*(DATA!$E$133:$E$368=D772),0)),"n/a")</f>
        <v>4.5486395275080396</v>
      </c>
      <c r="L772" s="77">
        <f t="array" ref="L772">IFERROR(INDEX(DATA!$AQ$133:$AQ$368,MATCH(1,(DATA!$D$133:$D$368=B772)*(DATA!$E$133:$E$368=D772),0)),"n/a")</f>
        <v>-3.7192488645655802E-2</v>
      </c>
      <c r="R772" s="66"/>
      <c r="S772" s="66"/>
      <c r="T772" s="66"/>
      <c r="U772" s="66"/>
      <c r="V772" s="66"/>
      <c r="W772" s="66"/>
      <c r="X772" s="66"/>
      <c r="Y772" s="66"/>
    </row>
    <row r="773" spans="1:25" x14ac:dyDescent="0.2">
      <c r="A773" s="75" t="s">
        <v>19</v>
      </c>
      <c r="B773" s="66" t="s">
        <v>11</v>
      </c>
      <c r="C773" s="66" t="s">
        <v>10</v>
      </c>
      <c r="D773" s="66" t="s">
        <v>272</v>
      </c>
      <c r="E773" s="87">
        <f t="array" ref="E773">IFERROR(INDEX(DATA!$L$133:$L$368,MATCH(1,(DATA!$D$133:$D$368=B773)*(DATA!$E$133:$E$368=D773),0)),"n/a")</f>
        <v>4.6254049341557701</v>
      </c>
      <c r="F773" s="77">
        <f t="array" ref="F773">IFERROR(INDEX(DATA!$M$133:$M$368,MATCH(1,(DATA!$D$133:$D$368=B773)*(DATA!$E$133:$E$368=D773),0)),"n/a")</f>
        <v>-5.5794128413871602E-2</v>
      </c>
      <c r="G773" s="87">
        <f t="array" ref="G773">IFERROR(INDEX(DATA!$V$133:$V$368,MATCH(1,(DATA!$D$133:$D$368=B773)*(DATA!$E$133:$E$368=D773),0)),"n/a")</f>
        <v>4.66879539995504</v>
      </c>
      <c r="H773" s="77">
        <f t="array" ref="H773">IFERROR(INDEX(DATA!$W$133:$W$368,MATCH(1,(DATA!$D$133:$D$368=B773)*(DATA!$E$133:$E$368=D773),0)),"n/a")</f>
        <v>-3.3769304571721101E-2</v>
      </c>
      <c r="I773" s="87">
        <f t="array" ref="I773">IFERROR(INDEX(DATA!$AF$133:$AF$368,MATCH(1,(DATA!$D$133:$D$368=B773)*(DATA!$E$133:$E$368=D773),0)),"n/a")</f>
        <v>4.6790726698587797</v>
      </c>
      <c r="J773" s="77">
        <f t="array" ref="J773">IFERROR(INDEX(DATA!$AG$133:$AG$368,MATCH(1,(DATA!$D$133:$D$368=B773)*(DATA!$E$133:$E$368=D773),0)),"n/a")</f>
        <v>-1.9363492441404E-2</v>
      </c>
      <c r="K773" s="87">
        <f t="array" ref="K773">IFERROR(INDEX(DATA!$AP$133:$AP$368,MATCH(1,(DATA!$D$133:$D$368=B773)*(DATA!$E$133:$E$368=D773),0)),"n/a")</f>
        <v>4.7412049127234903</v>
      </c>
      <c r="L773" s="77">
        <f t="array" ref="L773">IFERROR(INDEX(DATA!$AQ$133:$AQ$368,MATCH(1,(DATA!$D$133:$D$368=B773)*(DATA!$E$133:$E$368=D773),0)),"n/a")</f>
        <v>-8.4337140797980797E-3</v>
      </c>
      <c r="R773" s="66"/>
      <c r="S773" s="66"/>
      <c r="T773" s="66"/>
      <c r="U773" s="66"/>
      <c r="V773" s="66"/>
      <c r="W773" s="66"/>
      <c r="X773" s="66"/>
      <c r="Y773" s="66"/>
    </row>
    <row r="774" spans="1:25" x14ac:dyDescent="0.2">
      <c r="A774" s="75" t="s">
        <v>19</v>
      </c>
      <c r="B774" s="66" t="s">
        <v>11</v>
      </c>
      <c r="C774" s="66" t="s">
        <v>10</v>
      </c>
      <c r="D774" s="66" t="s">
        <v>273</v>
      </c>
      <c r="E774" s="87">
        <f t="array" ref="E774">IFERROR(INDEX(DATA!$L$133:$L$368,MATCH(1,(DATA!$D$133:$D$368=B774)*(DATA!$E$133:$E$368=D774),0)),"n/a")</f>
        <v>4.6425428050283504</v>
      </c>
      <c r="F774" s="77">
        <f t="array" ref="F774">IFERROR(INDEX(DATA!$M$133:$M$368,MATCH(1,(DATA!$D$133:$D$368=B774)*(DATA!$E$133:$E$368=D774),0)),"n/a")</f>
        <v>5.3529797303658198E-3</v>
      </c>
      <c r="G774" s="87">
        <f t="array" ref="G774">IFERROR(INDEX(DATA!$V$133:$V$368,MATCH(1,(DATA!$D$133:$D$368=B774)*(DATA!$E$133:$E$368=D774),0)),"n/a")</f>
        <v>4.5403993803860896</v>
      </c>
      <c r="H774" s="77">
        <f t="array" ref="H774">IFERROR(INDEX(DATA!$W$133:$W$368,MATCH(1,(DATA!$D$133:$D$368=B774)*(DATA!$E$133:$E$368=D774),0)),"n/a")</f>
        <v>-1.40162104403615E-2</v>
      </c>
      <c r="I774" s="87">
        <f t="array" ref="I774">IFERROR(INDEX(DATA!$AF$133:$AF$368,MATCH(1,(DATA!$D$133:$D$368=B774)*(DATA!$E$133:$E$368=D774),0)),"n/a")</f>
        <v>4.5235581757867704</v>
      </c>
      <c r="J774" s="77">
        <f t="array" ref="J774">IFERROR(INDEX(DATA!$AG$133:$AG$368,MATCH(1,(DATA!$D$133:$D$368=B774)*(DATA!$E$133:$E$368=D774),0)),"n/a")</f>
        <v>8.2889765400709203E-3</v>
      </c>
      <c r="K774" s="87">
        <f t="array" ref="K774">IFERROR(INDEX(DATA!$AP$133:$AP$368,MATCH(1,(DATA!$D$133:$D$368=B774)*(DATA!$E$133:$E$368=D774),0)),"n/a")</f>
        <v>4.5665448235916299</v>
      </c>
      <c r="L774" s="77">
        <f t="array" ref="L774">IFERROR(INDEX(DATA!$AQ$133:$AQ$368,MATCH(1,(DATA!$D$133:$D$368=B774)*(DATA!$E$133:$E$368=D774),0)),"n/a")</f>
        <v>1.7015192983679098E-2</v>
      </c>
      <c r="R774" s="66"/>
      <c r="S774" s="66"/>
      <c r="T774" s="66"/>
      <c r="U774" s="66"/>
      <c r="V774" s="66"/>
      <c r="W774" s="66"/>
      <c r="X774" s="66"/>
      <c r="Y774" s="66"/>
    </row>
    <row r="775" spans="1:25" x14ac:dyDescent="0.2">
      <c r="A775" s="75" t="s">
        <v>19</v>
      </c>
      <c r="B775" s="66" t="s">
        <v>11</v>
      </c>
      <c r="C775" s="66" t="s">
        <v>10</v>
      </c>
      <c r="D775" s="66" t="s">
        <v>274</v>
      </c>
      <c r="E775" s="87">
        <f t="array" ref="E775">IFERROR(INDEX(DATA!$L$133:$L$368,MATCH(1,(DATA!$D$133:$D$368=B775)*(DATA!$E$133:$E$368=D775),0)),"n/a")</f>
        <v>4.5230497055904104</v>
      </c>
      <c r="F775" s="77">
        <f t="array" ref="F775">IFERROR(INDEX(DATA!$M$133:$M$368,MATCH(1,(DATA!$D$133:$D$368=B775)*(DATA!$E$133:$E$368=D775),0)),"n/a")</f>
        <v>-1.2614289715613E-2</v>
      </c>
      <c r="G775" s="87">
        <f t="array" ref="G775">IFERROR(INDEX(DATA!$V$133:$V$368,MATCH(1,(DATA!$D$133:$D$368=B775)*(DATA!$E$133:$E$368=D775),0)),"n/a")</f>
        <v>4.5173420238056403</v>
      </c>
      <c r="H775" s="77">
        <f t="array" ref="H775">IFERROR(INDEX(DATA!$W$133:$W$368,MATCH(1,(DATA!$D$133:$D$368=B775)*(DATA!$E$133:$E$368=D775),0)),"n/a")</f>
        <v>-1.32332889958267E-2</v>
      </c>
      <c r="I775" s="87">
        <f t="array" ref="I775">IFERROR(INDEX(DATA!$AF$133:$AF$368,MATCH(1,(DATA!$D$133:$D$368=B775)*(DATA!$E$133:$E$368=D775),0)),"n/a")</f>
        <v>4.5131201297991801</v>
      </c>
      <c r="J775" s="77">
        <f t="array" ref="J775">IFERROR(INDEX(DATA!$AG$133:$AG$368,MATCH(1,(DATA!$D$133:$D$368=B775)*(DATA!$E$133:$E$368=D775),0)),"n/a")</f>
        <v>1.88032874535743E-3</v>
      </c>
      <c r="K775" s="87">
        <f t="array" ref="K775">IFERROR(INDEX(DATA!$AP$133:$AP$368,MATCH(1,(DATA!$D$133:$D$368=B775)*(DATA!$E$133:$E$368=D775),0)),"n/a")</f>
        <v>4.5360470180551404</v>
      </c>
      <c r="L775" s="77">
        <f t="array" ref="L775">IFERROR(INDEX(DATA!$AQ$133:$AQ$368,MATCH(1,(DATA!$D$133:$D$368=B775)*(DATA!$E$133:$E$368=D775),0)),"n/a")</f>
        <v>-1.3027776265667699E-2</v>
      </c>
      <c r="R775" s="66"/>
      <c r="S775" s="66"/>
      <c r="T775" s="66"/>
      <c r="U775" s="66"/>
      <c r="V775" s="66"/>
      <c r="W775" s="66"/>
      <c r="X775" s="66"/>
      <c r="Y775" s="66"/>
    </row>
    <row r="776" spans="1:25" x14ac:dyDescent="0.2">
      <c r="A776" s="75" t="s">
        <v>19</v>
      </c>
      <c r="B776" s="66" t="s">
        <v>11</v>
      </c>
      <c r="C776" s="66" t="s">
        <v>10</v>
      </c>
      <c r="D776" s="66" t="s">
        <v>275</v>
      </c>
      <c r="E776" s="87">
        <f t="array" ref="E776">IFERROR(INDEX(DATA!$L$133:$L$368,MATCH(1,(DATA!$D$133:$D$368=B776)*(DATA!$E$133:$E$368=D776),0)),"n/a")</f>
        <v>4.0528195624055696</v>
      </c>
      <c r="F776" s="77">
        <f t="array" ref="F776">IFERROR(INDEX(DATA!$M$133:$M$368,MATCH(1,(DATA!$D$133:$D$368=B776)*(DATA!$E$133:$E$368=D776),0)),"n/a")</f>
        <v>-3.6733698720816298E-2</v>
      </c>
      <c r="G776" s="87">
        <f t="array" ref="G776">IFERROR(INDEX(DATA!$V$133:$V$368,MATCH(1,(DATA!$D$133:$D$368=B776)*(DATA!$E$133:$E$368=D776),0)),"n/a")</f>
        <v>3.9640677957184498</v>
      </c>
      <c r="H776" s="77">
        <f t="array" ref="H776">IFERROR(INDEX(DATA!$W$133:$W$368,MATCH(1,(DATA!$D$133:$D$368=B776)*(DATA!$E$133:$E$368=D776),0)),"n/a")</f>
        <v>-2.31089382594897E-2</v>
      </c>
      <c r="I776" s="87">
        <f t="array" ref="I776">IFERROR(INDEX(DATA!$AF$133:$AF$368,MATCH(1,(DATA!$D$133:$D$368=B776)*(DATA!$E$133:$E$368=D776),0)),"n/a")</f>
        <v>3.9027358934190599</v>
      </c>
      <c r="J776" s="77">
        <f t="array" ref="J776">IFERROR(INDEX(DATA!$AG$133:$AG$368,MATCH(1,(DATA!$D$133:$D$368=B776)*(DATA!$E$133:$E$368=D776),0)),"n/a")</f>
        <v>-2.7539772323727799E-2</v>
      </c>
      <c r="K776" s="87">
        <f t="array" ref="K776">IFERROR(INDEX(DATA!$AP$133:$AP$368,MATCH(1,(DATA!$D$133:$D$368=B776)*(DATA!$E$133:$E$368=D776),0)),"n/a")</f>
        <v>3.9991139245507599</v>
      </c>
      <c r="L776" s="77">
        <f t="array" ref="L776">IFERROR(INDEX(DATA!$AQ$133:$AQ$368,MATCH(1,(DATA!$D$133:$D$368=B776)*(DATA!$E$133:$E$368=D776),0)),"n/a")</f>
        <v>-2.9519219393915601E-2</v>
      </c>
      <c r="R776" s="66"/>
      <c r="S776" s="66"/>
      <c r="T776" s="66"/>
      <c r="U776" s="66"/>
      <c r="V776" s="66"/>
      <c r="W776" s="66"/>
      <c r="X776" s="66"/>
      <c r="Y776" s="66"/>
    </row>
    <row r="777" spans="1:25" x14ac:dyDescent="0.2">
      <c r="A777" s="75" t="s">
        <v>19</v>
      </c>
      <c r="B777" s="66" t="s">
        <v>11</v>
      </c>
      <c r="C777" s="66" t="s">
        <v>10</v>
      </c>
      <c r="D777" s="66" t="s">
        <v>276</v>
      </c>
      <c r="E777" s="87">
        <f t="array" ref="E777">IFERROR(INDEX(DATA!$L$133:$L$368,MATCH(1,(DATA!$D$133:$D$368=B777)*(DATA!$E$133:$E$368=D777),0)),"n/a")</f>
        <v>4.5126786440316602</v>
      </c>
      <c r="F777" s="77">
        <f t="array" ref="F777">IFERROR(INDEX(DATA!$M$133:$M$368,MATCH(1,(DATA!$D$133:$D$368=B777)*(DATA!$E$133:$E$368=D777),0)),"n/a")</f>
        <v>2.53575845862038E-2</v>
      </c>
      <c r="G777" s="87">
        <f t="array" ref="G777">IFERROR(INDEX(DATA!$V$133:$V$368,MATCH(1,(DATA!$D$133:$D$368=B777)*(DATA!$E$133:$E$368=D777),0)),"n/a")</f>
        <v>4.3745656066643503</v>
      </c>
      <c r="H777" s="77">
        <f t="array" ref="H777">IFERROR(INDEX(DATA!$W$133:$W$368,MATCH(1,(DATA!$D$133:$D$368=B777)*(DATA!$E$133:$E$368=D777),0)),"n/a")</f>
        <v>4.8601486466700299E-3</v>
      </c>
      <c r="I777" s="87">
        <f t="array" ref="I777">IFERROR(INDEX(DATA!$AF$133:$AF$368,MATCH(1,(DATA!$D$133:$D$368=B777)*(DATA!$E$133:$E$368=D777),0)),"n/a")</f>
        <v>4.3261845972103101</v>
      </c>
      <c r="J777" s="77">
        <f t="array" ref="J777">IFERROR(INDEX(DATA!$AG$133:$AG$368,MATCH(1,(DATA!$D$133:$D$368=B777)*(DATA!$E$133:$E$368=D777),0)),"n/a")</f>
        <v>3.2093563001496799E-3</v>
      </c>
      <c r="K777" s="87">
        <f t="array" ref="K777">IFERROR(INDEX(DATA!$AP$133:$AP$368,MATCH(1,(DATA!$D$133:$D$368=B777)*(DATA!$E$133:$E$368=D777),0)),"n/a")</f>
        <v>4.4027502496897899</v>
      </c>
      <c r="L777" s="77">
        <f t="array" ref="L777">IFERROR(INDEX(DATA!$AQ$133:$AQ$368,MATCH(1,(DATA!$D$133:$D$368=B777)*(DATA!$E$133:$E$368=D777),0)),"n/a")</f>
        <v>1.191074717778E-2</v>
      </c>
      <c r="R777" s="66"/>
      <c r="S777" s="66"/>
      <c r="T777" s="66"/>
      <c r="U777" s="66"/>
      <c r="V777" s="66"/>
      <c r="W777" s="66"/>
      <c r="X777" s="66"/>
      <c r="Y777" s="66"/>
    </row>
    <row r="778" spans="1:25" x14ac:dyDescent="0.2">
      <c r="A778" s="75" t="s">
        <v>19</v>
      </c>
      <c r="B778" s="66" t="s">
        <v>11</v>
      </c>
      <c r="C778" s="66" t="s">
        <v>10</v>
      </c>
      <c r="D778" s="66" t="s">
        <v>277</v>
      </c>
      <c r="E778" s="87">
        <f t="array" ref="E778">IFERROR(INDEX(DATA!$L$133:$L$368,MATCH(1,(DATA!$D$133:$D$368=B778)*(DATA!$E$133:$E$368=D778),0)),"n/a")</f>
        <v>4.81162488628323</v>
      </c>
      <c r="F778" s="77">
        <f t="array" ref="F778">IFERROR(INDEX(DATA!$M$133:$M$368,MATCH(1,(DATA!$D$133:$D$368=B778)*(DATA!$E$133:$E$368=D778),0)),"n/a")</f>
        <v>-5.2821168264535097E-2</v>
      </c>
      <c r="G778" s="87">
        <f t="array" ref="G778">IFERROR(INDEX(DATA!$V$133:$V$368,MATCH(1,(DATA!$D$133:$D$368=B778)*(DATA!$E$133:$E$368=D778),0)),"n/a")</f>
        <v>4.7783608253058496</v>
      </c>
      <c r="H778" s="77">
        <f t="array" ref="H778">IFERROR(INDEX(DATA!$W$133:$W$368,MATCH(1,(DATA!$D$133:$D$368=B778)*(DATA!$E$133:$E$368=D778),0)),"n/a")</f>
        <v>-5.3147005105459E-2</v>
      </c>
      <c r="I778" s="87">
        <f t="array" ref="I778">IFERROR(INDEX(DATA!$AF$133:$AF$368,MATCH(1,(DATA!$D$133:$D$368=B778)*(DATA!$E$133:$E$368=D778),0)),"n/a")</f>
        <v>4.7483004259629897</v>
      </c>
      <c r="J778" s="77">
        <f t="array" ref="J778">IFERROR(INDEX(DATA!$AG$133:$AG$368,MATCH(1,(DATA!$D$133:$D$368=B778)*(DATA!$E$133:$E$368=D778),0)),"n/a")</f>
        <v>-6.3712450343135496E-2</v>
      </c>
      <c r="K778" s="87">
        <f t="array" ref="K778">IFERROR(INDEX(DATA!$AP$133:$AP$368,MATCH(1,(DATA!$D$133:$D$368=B778)*(DATA!$E$133:$E$368=D778),0)),"n/a")</f>
        <v>4.8697952228141999</v>
      </c>
      <c r="L778" s="77">
        <f t="array" ref="L778">IFERROR(INDEX(DATA!$AQ$133:$AQ$368,MATCH(1,(DATA!$D$133:$D$368=B778)*(DATA!$E$133:$E$368=D778),0)),"n/a")</f>
        <v>-5.7419061168118901E-2</v>
      </c>
      <c r="R778" s="66"/>
      <c r="S778" s="66"/>
      <c r="T778" s="66"/>
      <c r="U778" s="66"/>
      <c r="V778" s="66"/>
      <c r="W778" s="66"/>
      <c r="X778" s="66"/>
      <c r="Y778" s="66"/>
    </row>
    <row r="779" spans="1:25" x14ac:dyDescent="0.2">
      <c r="A779" s="75" t="s">
        <v>19</v>
      </c>
      <c r="B779" s="66" t="s">
        <v>11</v>
      </c>
      <c r="C779" s="66" t="s">
        <v>10</v>
      </c>
      <c r="D779" s="66" t="s">
        <v>278</v>
      </c>
      <c r="E779" s="87">
        <f t="array" ref="E779">IFERROR(INDEX(DATA!$L$133:$L$368,MATCH(1,(DATA!$D$133:$D$368=B779)*(DATA!$E$133:$E$368=D779),0)),"n/a")</f>
        <v>4.3461789603576797</v>
      </c>
      <c r="F779" s="77">
        <f t="array" ref="F779">IFERROR(INDEX(DATA!$M$133:$M$368,MATCH(1,(DATA!$D$133:$D$368=B779)*(DATA!$E$133:$E$368=D779),0)),"n/a")</f>
        <v>-7.0092456290982499E-2</v>
      </c>
      <c r="G779" s="87">
        <f t="array" ref="G779">IFERROR(INDEX(DATA!$V$133:$V$368,MATCH(1,(DATA!$D$133:$D$368=B779)*(DATA!$E$133:$E$368=D779),0)),"n/a")</f>
        <v>4.28784077547735</v>
      </c>
      <c r="H779" s="77">
        <f t="array" ref="H779">IFERROR(INDEX(DATA!$W$133:$W$368,MATCH(1,(DATA!$D$133:$D$368=B779)*(DATA!$E$133:$E$368=D779),0)),"n/a")</f>
        <v>-5.3606070923292899E-2</v>
      </c>
      <c r="I779" s="87">
        <f t="array" ref="I779">IFERROR(INDEX(DATA!$AF$133:$AF$368,MATCH(1,(DATA!$D$133:$D$368=B779)*(DATA!$E$133:$E$368=D779),0)),"n/a")</f>
        <v>4.3538374186192996</v>
      </c>
      <c r="J779" s="77">
        <f t="array" ref="J779">IFERROR(INDEX(DATA!$AG$133:$AG$368,MATCH(1,(DATA!$D$133:$D$368=B779)*(DATA!$E$133:$E$368=D779),0)),"n/a")</f>
        <v>-4.1757132274802801E-2</v>
      </c>
      <c r="K779" s="87">
        <f t="array" ref="K779">IFERROR(INDEX(DATA!$AP$133:$AP$368,MATCH(1,(DATA!$D$133:$D$368=B779)*(DATA!$E$133:$E$368=D779),0)),"n/a")</f>
        <v>4.47671546264261</v>
      </c>
      <c r="L779" s="77">
        <f t="array" ref="L779">IFERROR(INDEX(DATA!$AQ$133:$AQ$368,MATCH(1,(DATA!$D$133:$D$368=B779)*(DATA!$E$133:$E$368=D779),0)),"n/a")</f>
        <v>-2.0390588745693501E-2</v>
      </c>
      <c r="R779" s="66"/>
      <c r="S779" s="66"/>
      <c r="T779" s="66"/>
      <c r="U779" s="66"/>
      <c r="V779" s="66"/>
      <c r="W779" s="66"/>
      <c r="X779" s="66"/>
      <c r="Y779" s="66"/>
    </row>
    <row r="780" spans="1:25" x14ac:dyDescent="0.2">
      <c r="A780" s="75" t="s">
        <v>19</v>
      </c>
      <c r="B780" s="66" t="s">
        <v>11</v>
      </c>
      <c r="C780" s="66" t="s">
        <v>10</v>
      </c>
      <c r="D780" s="66" t="s">
        <v>279</v>
      </c>
      <c r="E780" s="87">
        <f t="array" ref="E780">IFERROR(INDEX(DATA!$L$133:$L$368,MATCH(1,(DATA!$D$133:$D$368=B780)*(DATA!$E$133:$E$368=D780),0)),"n/a")</f>
        <v>4.5008262851309402</v>
      </c>
      <c r="F780" s="77">
        <f t="array" ref="F780">IFERROR(INDEX(DATA!$M$133:$M$368,MATCH(1,(DATA!$D$133:$D$368=B780)*(DATA!$E$133:$E$368=D780),0)),"n/a")</f>
        <v>7.11778771837005E-2</v>
      </c>
      <c r="G780" s="87">
        <f t="array" ref="G780">IFERROR(INDEX(DATA!$V$133:$V$368,MATCH(1,(DATA!$D$133:$D$368=B780)*(DATA!$E$133:$E$368=D780),0)),"n/a")</f>
        <v>4.3243133079079001</v>
      </c>
      <c r="H780" s="77">
        <f t="array" ref="H780">IFERROR(INDEX(DATA!$W$133:$W$368,MATCH(1,(DATA!$D$133:$D$368=B780)*(DATA!$E$133:$E$368=D780),0)),"n/a")</f>
        <v>0.107861775272664</v>
      </c>
      <c r="I780" s="87">
        <f t="array" ref="I780">IFERROR(INDEX(DATA!$AF$133:$AF$368,MATCH(1,(DATA!$D$133:$D$368=B780)*(DATA!$E$133:$E$368=D780),0)),"n/a")</f>
        <v>4.3584355968243704</v>
      </c>
      <c r="J780" s="77">
        <f t="array" ref="J780">IFERROR(INDEX(DATA!$AG$133:$AG$368,MATCH(1,(DATA!$D$133:$D$368=B780)*(DATA!$E$133:$E$368=D780),0)),"n/a")</f>
        <v>6.0644594242546403E-2</v>
      </c>
      <c r="K780" s="87">
        <f t="array" ref="K780">IFERROR(INDEX(DATA!$AP$133:$AP$368,MATCH(1,(DATA!$D$133:$D$368=B780)*(DATA!$E$133:$E$368=D780),0)),"n/a")</f>
        <v>4.3942922653759497</v>
      </c>
      <c r="L780" s="77">
        <f t="array" ref="L780">IFERROR(INDEX(DATA!$AQ$133:$AQ$368,MATCH(1,(DATA!$D$133:$D$368=B780)*(DATA!$E$133:$E$368=D780),0)),"n/a")</f>
        <v>8.8927613452650101E-2</v>
      </c>
      <c r="R780" s="66"/>
      <c r="S780" s="66"/>
      <c r="T780" s="66"/>
      <c r="U780" s="66"/>
      <c r="V780" s="66"/>
      <c r="W780" s="66"/>
      <c r="X780" s="66"/>
      <c r="Y780" s="66"/>
    </row>
    <row r="781" spans="1:25" x14ac:dyDescent="0.2">
      <c r="A781" s="75" t="s">
        <v>19</v>
      </c>
      <c r="B781" s="66" t="s">
        <v>11</v>
      </c>
      <c r="C781" s="66" t="s">
        <v>10</v>
      </c>
      <c r="D781" s="66" t="s">
        <v>280</v>
      </c>
      <c r="E781" s="87">
        <f t="array" ref="E781">IFERROR(INDEX(DATA!$L$133:$L$368,MATCH(1,(DATA!$D$133:$D$368=B781)*(DATA!$E$133:$E$368=D781),0)),"n/a")</f>
        <v>5.89075463533415</v>
      </c>
      <c r="F781" s="77">
        <f t="array" ref="F781">IFERROR(INDEX(DATA!$M$133:$M$368,MATCH(1,(DATA!$D$133:$D$368=B781)*(DATA!$E$133:$E$368=D781),0)),"n/a")</f>
        <v>0.117876291832739</v>
      </c>
      <c r="G781" s="87">
        <f t="array" ref="G781">IFERROR(INDEX(DATA!$V$133:$V$368,MATCH(1,(DATA!$D$133:$D$368=B781)*(DATA!$E$133:$E$368=D781),0)),"n/a")</f>
        <v>5.36963940817982</v>
      </c>
      <c r="H781" s="77">
        <f t="array" ref="H781">IFERROR(INDEX(DATA!$W$133:$W$368,MATCH(1,(DATA!$D$133:$D$368=B781)*(DATA!$E$133:$E$368=D781),0)),"n/a")</f>
        <v>9.6911726145222296E-3</v>
      </c>
      <c r="I781" s="87">
        <f t="array" ref="I781">IFERROR(INDEX(DATA!$AF$133:$AF$368,MATCH(1,(DATA!$D$133:$D$368=B781)*(DATA!$E$133:$E$368=D781),0)),"n/a")</f>
        <v>5.3139504229786496</v>
      </c>
      <c r="J781" s="77">
        <f t="array" ref="J781">IFERROR(INDEX(DATA!$AG$133:$AG$368,MATCH(1,(DATA!$D$133:$D$368=B781)*(DATA!$E$133:$E$368=D781),0)),"n/a")</f>
        <v>-1.7171314469396501E-2</v>
      </c>
      <c r="K781" s="87">
        <f t="array" ref="K781">IFERROR(INDEX(DATA!$AP$133:$AP$368,MATCH(1,(DATA!$D$133:$D$368=B781)*(DATA!$E$133:$E$368=D781),0)),"n/a")</f>
        <v>5.4270598685336804</v>
      </c>
      <c r="L781" s="77">
        <f t="array" ref="L781">IFERROR(INDEX(DATA!$AQ$133:$AQ$368,MATCH(1,(DATA!$D$133:$D$368=B781)*(DATA!$E$133:$E$368=D781),0)),"n/a")</f>
        <v>-2.3649455124129901E-2</v>
      </c>
      <c r="R781" s="66"/>
      <c r="S781" s="66"/>
      <c r="T781" s="66"/>
      <c r="U781" s="66"/>
      <c r="V781" s="66"/>
      <c r="W781" s="66"/>
      <c r="X781" s="66"/>
      <c r="Y781" s="66"/>
    </row>
    <row r="782" spans="1:25" x14ac:dyDescent="0.2">
      <c r="A782" s="75" t="s">
        <v>19</v>
      </c>
      <c r="B782" s="66" t="s">
        <v>11</v>
      </c>
      <c r="C782" s="66" t="s">
        <v>10</v>
      </c>
      <c r="D782" s="66" t="s">
        <v>281</v>
      </c>
      <c r="E782" s="87">
        <f t="array" ref="E782">IFERROR(INDEX(DATA!$L$133:$L$368,MATCH(1,(DATA!$D$133:$D$368=B782)*(DATA!$E$133:$E$368=D782),0)),"n/a")</f>
        <v>4.9601899137791801</v>
      </c>
      <c r="F782" s="77">
        <f t="array" ref="F782">IFERROR(INDEX(DATA!$M$133:$M$368,MATCH(1,(DATA!$D$133:$D$368=B782)*(DATA!$E$133:$E$368=D782),0)),"n/a")</f>
        <v>9.0886843815308593E-2</v>
      </c>
      <c r="G782" s="87">
        <f t="array" ref="G782">IFERROR(INDEX(DATA!$V$133:$V$368,MATCH(1,(DATA!$D$133:$D$368=B782)*(DATA!$E$133:$E$368=D782),0)),"n/a")</f>
        <v>4.6217554163408501</v>
      </c>
      <c r="H782" s="77">
        <f t="array" ref="H782">IFERROR(INDEX(DATA!$W$133:$W$368,MATCH(1,(DATA!$D$133:$D$368=B782)*(DATA!$E$133:$E$368=D782),0)),"n/a")</f>
        <v>3.9655141232424702E-2</v>
      </c>
      <c r="I782" s="87">
        <f t="array" ref="I782">IFERROR(INDEX(DATA!$AF$133:$AF$368,MATCH(1,(DATA!$D$133:$D$368=B782)*(DATA!$E$133:$E$368=D782),0)),"n/a")</f>
        <v>4.63683058497248</v>
      </c>
      <c r="J782" s="77">
        <f t="array" ref="J782">IFERROR(INDEX(DATA!$AG$133:$AG$368,MATCH(1,(DATA!$D$133:$D$368=B782)*(DATA!$E$133:$E$368=D782),0)),"n/a")</f>
        <v>4.2052086669332002E-2</v>
      </c>
      <c r="K782" s="87">
        <f t="array" ref="K782">IFERROR(INDEX(DATA!$AP$133:$AP$368,MATCH(1,(DATA!$D$133:$D$368=B782)*(DATA!$E$133:$E$368=D782),0)),"n/a")</f>
        <v>4.6711167895675496</v>
      </c>
      <c r="L782" s="77">
        <f t="array" ref="L782">IFERROR(INDEX(DATA!$AQ$133:$AQ$368,MATCH(1,(DATA!$D$133:$D$368=B782)*(DATA!$E$133:$E$368=D782),0)),"n/a")</f>
        <v>5.4501000270930799E-2</v>
      </c>
      <c r="R782" s="66"/>
      <c r="S782" s="66"/>
      <c r="T782" s="66"/>
      <c r="U782" s="66"/>
      <c r="V782" s="66"/>
      <c r="W782" s="66"/>
      <c r="X782" s="66"/>
      <c r="Y782" s="66"/>
    </row>
    <row r="783" spans="1:25" x14ac:dyDescent="0.2">
      <c r="A783" s="75" t="s">
        <v>19</v>
      </c>
      <c r="B783" s="66" t="s">
        <v>11</v>
      </c>
      <c r="C783" s="66" t="s">
        <v>10</v>
      </c>
      <c r="D783" s="66" t="s">
        <v>282</v>
      </c>
      <c r="E783" s="87">
        <f t="array" ref="E783">IFERROR(INDEX(DATA!$L$133:$L$368,MATCH(1,(DATA!$D$133:$D$368=B783)*(DATA!$E$133:$E$368=D783),0)),"n/a")</f>
        <v>5.2178825410905203</v>
      </c>
      <c r="F783" s="77">
        <f t="array" ref="F783">IFERROR(INDEX(DATA!$M$133:$M$368,MATCH(1,(DATA!$D$133:$D$368=B783)*(DATA!$E$133:$E$368=D783),0)),"n/a")</f>
        <v>6.0480785103593303E-2</v>
      </c>
      <c r="G783" s="87">
        <f t="array" ref="G783">IFERROR(INDEX(DATA!$V$133:$V$368,MATCH(1,(DATA!$D$133:$D$368=B783)*(DATA!$E$133:$E$368=D783),0)),"n/a")</f>
        <v>5.1223633744491197</v>
      </c>
      <c r="H783" s="77">
        <f t="array" ref="H783">IFERROR(INDEX(DATA!$W$133:$W$368,MATCH(1,(DATA!$D$133:$D$368=B783)*(DATA!$E$133:$E$368=D783),0)),"n/a")</f>
        <v>4.0289506289315699E-2</v>
      </c>
      <c r="I783" s="87">
        <f t="array" ref="I783">IFERROR(INDEX(DATA!$AF$133:$AF$368,MATCH(1,(DATA!$D$133:$D$368=B783)*(DATA!$E$133:$E$368=D783),0)),"n/a")</f>
        <v>5.1104862903005603</v>
      </c>
      <c r="J783" s="77">
        <f t="array" ref="J783">IFERROR(INDEX(DATA!$AG$133:$AG$368,MATCH(1,(DATA!$D$133:$D$368=B783)*(DATA!$E$133:$E$368=D783),0)),"n/a")</f>
        <v>4.2946265122531302E-2</v>
      </c>
      <c r="K783" s="87">
        <f t="array" ref="K783">IFERROR(INDEX(DATA!$AP$133:$AP$368,MATCH(1,(DATA!$D$133:$D$368=B783)*(DATA!$E$133:$E$368=D783),0)),"n/a")</f>
        <v>5.0303689696662897</v>
      </c>
      <c r="L783" s="77">
        <f t="array" ref="L783">IFERROR(INDEX(DATA!$AQ$133:$AQ$368,MATCH(1,(DATA!$D$133:$D$368=B783)*(DATA!$E$133:$E$368=D783),0)),"n/a")</f>
        <v>-5.97445412008337E-3</v>
      </c>
      <c r="R783" s="66"/>
      <c r="S783" s="66"/>
      <c r="T783" s="66"/>
      <c r="U783" s="66"/>
      <c r="V783" s="66"/>
      <c r="W783" s="66"/>
      <c r="X783" s="66"/>
      <c r="Y783" s="66"/>
    </row>
    <row r="784" spans="1:25" x14ac:dyDescent="0.2">
      <c r="A784" s="75" t="s">
        <v>19</v>
      </c>
      <c r="B784" s="66" t="s">
        <v>11</v>
      </c>
      <c r="C784" s="66" t="s">
        <v>10</v>
      </c>
      <c r="D784" s="66" t="s">
        <v>283</v>
      </c>
      <c r="E784" s="87">
        <f t="array" ref="E784">IFERROR(INDEX(DATA!$L$133:$L$368,MATCH(1,(DATA!$D$133:$D$368=B784)*(DATA!$E$133:$E$368=D784),0)),"n/a")</f>
        <v>4.9837195708667599</v>
      </c>
      <c r="F784" s="77">
        <f t="array" ref="F784">IFERROR(INDEX(DATA!$M$133:$M$368,MATCH(1,(DATA!$D$133:$D$368=B784)*(DATA!$E$133:$E$368=D784),0)),"n/a")</f>
        <v>0.100958507159343</v>
      </c>
      <c r="G784" s="87">
        <f t="array" ref="G784">IFERROR(INDEX(DATA!$V$133:$V$368,MATCH(1,(DATA!$D$133:$D$368=B784)*(DATA!$E$133:$E$368=D784),0)),"n/a")</f>
        <v>5.0739320860942598</v>
      </c>
      <c r="H784" s="77">
        <f t="array" ref="H784">IFERROR(INDEX(DATA!$W$133:$W$368,MATCH(1,(DATA!$D$133:$D$368=B784)*(DATA!$E$133:$E$368=D784),0)),"n/a")</f>
        <v>0.121603328287302</v>
      </c>
      <c r="I784" s="87">
        <f t="array" ref="I784">IFERROR(INDEX(DATA!$AF$133:$AF$368,MATCH(1,(DATA!$D$133:$D$368=B784)*(DATA!$E$133:$E$368=D784),0)),"n/a")</f>
        <v>5.1088531390918499</v>
      </c>
      <c r="J784" s="77">
        <f t="array" ref="J784">IFERROR(INDEX(DATA!$AG$133:$AG$368,MATCH(1,(DATA!$D$133:$D$368=B784)*(DATA!$E$133:$E$368=D784),0)),"n/a")</f>
        <v>0.13043136087285201</v>
      </c>
      <c r="K784" s="87">
        <f t="array" ref="K784">IFERROR(INDEX(DATA!$AP$133:$AP$368,MATCH(1,(DATA!$D$133:$D$368=B784)*(DATA!$E$133:$E$368=D784),0)),"n/a")</f>
        <v>4.9050760914070803</v>
      </c>
      <c r="L784" s="77">
        <f t="array" ref="L784">IFERROR(INDEX(DATA!$AQ$133:$AQ$368,MATCH(1,(DATA!$D$133:$D$368=B784)*(DATA!$E$133:$E$368=D784),0)),"n/a")</f>
        <v>9.6572238208333799E-2</v>
      </c>
      <c r="R784" s="66"/>
      <c r="S784" s="66"/>
      <c r="T784" s="66"/>
      <c r="U784" s="66"/>
      <c r="V784" s="66"/>
      <c r="W784" s="66"/>
      <c r="X784" s="66"/>
      <c r="Y784" s="66"/>
    </row>
    <row r="785" spans="1:25" x14ac:dyDescent="0.2">
      <c r="A785" s="75" t="s">
        <v>19</v>
      </c>
      <c r="B785" s="66" t="s">
        <v>11</v>
      </c>
      <c r="C785" s="66" t="s">
        <v>10</v>
      </c>
      <c r="D785" s="66" t="s">
        <v>284</v>
      </c>
      <c r="E785" s="87">
        <f t="array" ref="E785">IFERROR(INDEX(DATA!$L$133:$L$368,MATCH(1,(DATA!$D$133:$D$368=B785)*(DATA!$E$133:$E$368=D785),0)),"n/a")</f>
        <v>4.1331394672852797</v>
      </c>
      <c r="F785" s="77">
        <f t="array" ref="F785">IFERROR(INDEX(DATA!$M$133:$M$368,MATCH(1,(DATA!$D$133:$D$368=B785)*(DATA!$E$133:$E$368=D785),0)),"n/a")</f>
        <v>-3.9182627076751698E-4</v>
      </c>
      <c r="G785" s="87">
        <f t="array" ref="G785">IFERROR(INDEX(DATA!$V$133:$V$368,MATCH(1,(DATA!$D$133:$D$368=B785)*(DATA!$E$133:$E$368=D785),0)),"n/a")</f>
        <v>3.8136821448578599</v>
      </c>
      <c r="H785" s="77">
        <f t="array" ref="H785">IFERROR(INDEX(DATA!$W$133:$W$368,MATCH(1,(DATA!$D$133:$D$368=B785)*(DATA!$E$133:$E$368=D785),0)),"n/a")</f>
        <v>-1.68068811320859E-2</v>
      </c>
      <c r="I785" s="87">
        <f t="array" ref="I785">IFERROR(INDEX(DATA!$AF$133:$AF$368,MATCH(1,(DATA!$D$133:$D$368=B785)*(DATA!$E$133:$E$368=D785),0)),"n/a")</f>
        <v>3.9406220545835802</v>
      </c>
      <c r="J785" s="77">
        <f t="array" ref="J785">IFERROR(INDEX(DATA!$AG$133:$AG$368,MATCH(1,(DATA!$D$133:$D$368=B785)*(DATA!$E$133:$E$368=D785),0)),"n/a")</f>
        <v>2.5996995378366199E-3</v>
      </c>
      <c r="K785" s="87">
        <f t="array" ref="K785">IFERROR(INDEX(DATA!$AP$133:$AP$368,MATCH(1,(DATA!$D$133:$D$368=B785)*(DATA!$E$133:$E$368=D785),0)),"n/a")</f>
        <v>3.9927824325825401</v>
      </c>
      <c r="L785" s="77">
        <f t="array" ref="L785">IFERROR(INDEX(DATA!$AQ$133:$AQ$368,MATCH(1,(DATA!$D$133:$D$368=B785)*(DATA!$E$133:$E$368=D785),0)),"n/a")</f>
        <v>5.4853824530358399E-2</v>
      </c>
      <c r="R785" s="66"/>
      <c r="S785" s="66"/>
      <c r="T785" s="66"/>
      <c r="U785" s="66"/>
      <c r="V785" s="66"/>
      <c r="W785" s="66"/>
      <c r="X785" s="66"/>
      <c r="Y785" s="66"/>
    </row>
    <row r="786" spans="1:25" x14ac:dyDescent="0.2">
      <c r="A786" s="75" t="s">
        <v>19</v>
      </c>
      <c r="B786" s="66" t="s">
        <v>11</v>
      </c>
      <c r="C786" s="66" t="s">
        <v>10</v>
      </c>
      <c r="D786" s="66" t="s">
        <v>285</v>
      </c>
      <c r="E786" s="87">
        <f t="array" ref="E786">IFERROR(INDEX(DATA!$L$133:$L$368,MATCH(1,(DATA!$D$133:$D$368=B786)*(DATA!$E$133:$E$368=D786),0)),"n/a")</f>
        <v>3.3004355831305001</v>
      </c>
      <c r="F786" s="77">
        <f t="array" ref="F786">IFERROR(INDEX(DATA!$M$133:$M$368,MATCH(1,(DATA!$D$133:$D$368=B786)*(DATA!$E$133:$E$368=D786),0)),"n/a")</f>
        <v>-0.103650276264647</v>
      </c>
      <c r="G786" s="87">
        <f t="array" ref="G786">IFERROR(INDEX(DATA!$V$133:$V$368,MATCH(1,(DATA!$D$133:$D$368=B786)*(DATA!$E$133:$E$368=D786),0)),"n/a")</f>
        <v>3.0855702937919198</v>
      </c>
      <c r="H786" s="77">
        <f t="array" ref="H786">IFERROR(INDEX(DATA!$W$133:$W$368,MATCH(1,(DATA!$D$133:$D$368=B786)*(DATA!$E$133:$E$368=D786),0)),"n/a")</f>
        <v>-9.17295093625069E-2</v>
      </c>
      <c r="I786" s="87">
        <f t="array" ref="I786">IFERROR(INDEX(DATA!$AF$133:$AF$368,MATCH(1,(DATA!$D$133:$D$368=B786)*(DATA!$E$133:$E$368=D786),0)),"n/a")</f>
        <v>3.18113671815212</v>
      </c>
      <c r="J786" s="77">
        <f t="array" ref="J786">IFERROR(INDEX(DATA!$AG$133:$AG$368,MATCH(1,(DATA!$D$133:$D$368=B786)*(DATA!$E$133:$E$368=D786),0)),"n/a")</f>
        <v>-8.4684569903364801E-2</v>
      </c>
      <c r="K786" s="87">
        <f t="array" ref="K786">IFERROR(INDEX(DATA!$AP$133:$AP$368,MATCH(1,(DATA!$D$133:$D$368=B786)*(DATA!$E$133:$E$368=D786),0)),"n/a")</f>
        <v>3.1529895064567799</v>
      </c>
      <c r="L786" s="77">
        <f t="array" ref="L786">IFERROR(INDEX(DATA!$AQ$133:$AQ$368,MATCH(1,(DATA!$D$133:$D$368=B786)*(DATA!$E$133:$E$368=D786),0)),"n/a")</f>
        <v>-3.1741517902094001E-2</v>
      </c>
      <c r="R786" s="66"/>
      <c r="S786" s="66"/>
      <c r="T786" s="66"/>
      <c r="U786" s="66"/>
      <c r="V786" s="66"/>
      <c r="W786" s="66"/>
      <c r="X786" s="66"/>
      <c r="Y786" s="66"/>
    </row>
    <row r="787" spans="1:25" x14ac:dyDescent="0.2">
      <c r="A787" s="75" t="s">
        <v>19</v>
      </c>
      <c r="B787" s="66" t="s">
        <v>11</v>
      </c>
      <c r="C787" s="66" t="s">
        <v>10</v>
      </c>
      <c r="D787" s="66" t="s">
        <v>286</v>
      </c>
      <c r="E787" s="87">
        <f t="array" ref="E787">IFERROR(INDEX(DATA!$L$133:$L$368,MATCH(1,(DATA!$D$133:$D$368=B787)*(DATA!$E$133:$E$368=D787),0)),"n/a")</f>
        <v>4.2788971992359901</v>
      </c>
      <c r="F787" s="77">
        <f t="array" ref="F787">IFERROR(INDEX(DATA!$M$133:$M$368,MATCH(1,(DATA!$D$133:$D$368=B787)*(DATA!$E$133:$E$368=D787),0)),"n/a")</f>
        <v>2.49512509086019E-2</v>
      </c>
      <c r="G787" s="87">
        <f t="array" ref="G787">IFERROR(INDEX(DATA!$V$133:$V$368,MATCH(1,(DATA!$D$133:$D$368=B787)*(DATA!$E$133:$E$368=D787),0)),"n/a")</f>
        <v>4.1348990852336902</v>
      </c>
      <c r="H787" s="77">
        <f t="array" ref="H787">IFERROR(INDEX(DATA!$W$133:$W$368,MATCH(1,(DATA!$D$133:$D$368=B787)*(DATA!$E$133:$E$368=D787),0)),"n/a")</f>
        <v>-7.1321522315599597E-3</v>
      </c>
      <c r="I787" s="87">
        <f t="array" ref="I787">IFERROR(INDEX(DATA!$AF$133:$AF$368,MATCH(1,(DATA!$D$133:$D$368=B787)*(DATA!$E$133:$E$368=D787),0)),"n/a")</f>
        <v>4.1061503231519101</v>
      </c>
      <c r="J787" s="77">
        <f t="array" ref="J787">IFERROR(INDEX(DATA!$AG$133:$AG$368,MATCH(1,(DATA!$D$133:$D$368=B787)*(DATA!$E$133:$E$368=D787),0)),"n/a")</f>
        <v>-3.9702093921513198E-3</v>
      </c>
      <c r="K787" s="87">
        <f t="array" ref="K787">IFERROR(INDEX(DATA!$AP$133:$AP$368,MATCH(1,(DATA!$D$133:$D$368=B787)*(DATA!$E$133:$E$368=D787),0)),"n/a")</f>
        <v>4.1735164119326997</v>
      </c>
      <c r="L787" s="77">
        <f t="array" ref="L787">IFERROR(INDEX(DATA!$AQ$133:$AQ$368,MATCH(1,(DATA!$D$133:$D$368=B787)*(DATA!$E$133:$E$368=D787),0)),"n/a")</f>
        <v>-5.2478745398677499E-3</v>
      </c>
      <c r="R787" s="66"/>
      <c r="S787" s="66"/>
      <c r="T787" s="66"/>
      <c r="U787" s="66"/>
      <c r="V787" s="66"/>
      <c r="W787" s="66"/>
      <c r="X787" s="66"/>
      <c r="Y787" s="66"/>
    </row>
    <row r="788" spans="1:25" x14ac:dyDescent="0.2">
      <c r="A788" s="75" t="s">
        <v>19</v>
      </c>
      <c r="B788" s="66" t="s">
        <v>11</v>
      </c>
      <c r="C788" s="66" t="s">
        <v>10</v>
      </c>
      <c r="D788" s="66" t="s">
        <v>287</v>
      </c>
      <c r="E788" s="87">
        <f t="array" ref="E788">IFERROR(INDEX(DATA!$L$133:$L$368,MATCH(1,(DATA!$D$133:$D$368=B788)*(DATA!$E$133:$E$368=D788),0)),"n/a")</f>
        <v>4.3842623006661903</v>
      </c>
      <c r="F788" s="77">
        <f t="array" ref="F788">IFERROR(INDEX(DATA!$M$133:$M$368,MATCH(1,(DATA!$D$133:$D$368=B788)*(DATA!$E$133:$E$368=D788),0)),"n/a")</f>
        <v>1.66908645839705E-2</v>
      </c>
      <c r="G788" s="87">
        <f t="array" ref="G788">IFERROR(INDEX(DATA!$V$133:$V$368,MATCH(1,(DATA!$D$133:$D$368=B788)*(DATA!$E$133:$E$368=D788),0)),"n/a")</f>
        <v>4.0924791852328104</v>
      </c>
      <c r="H788" s="77">
        <f t="array" ref="H788">IFERROR(INDEX(DATA!$W$133:$W$368,MATCH(1,(DATA!$D$133:$D$368=B788)*(DATA!$E$133:$E$368=D788),0)),"n/a")</f>
        <v>-2.94009219796341E-2</v>
      </c>
      <c r="I788" s="87">
        <f t="array" ref="I788">IFERROR(INDEX(DATA!$AF$133:$AF$368,MATCH(1,(DATA!$D$133:$D$368=B788)*(DATA!$E$133:$E$368=D788),0)),"n/a")</f>
        <v>4.0780945909510402</v>
      </c>
      <c r="J788" s="77">
        <f t="array" ref="J788">IFERROR(INDEX(DATA!$AG$133:$AG$368,MATCH(1,(DATA!$D$133:$D$368=B788)*(DATA!$E$133:$E$368=D788),0)),"n/a")</f>
        <v>-2.5386143938874599E-2</v>
      </c>
      <c r="K788" s="87">
        <f t="array" ref="K788">IFERROR(INDEX(DATA!$AP$133:$AP$368,MATCH(1,(DATA!$D$133:$D$368=B788)*(DATA!$E$133:$E$368=D788),0)),"n/a")</f>
        <v>4.1341001986389401</v>
      </c>
      <c r="L788" s="77">
        <f t="array" ref="L788">IFERROR(INDEX(DATA!$AQ$133:$AQ$368,MATCH(1,(DATA!$D$133:$D$368=B788)*(DATA!$E$133:$E$368=D788),0)),"n/a")</f>
        <v>-1.82399176424324E-2</v>
      </c>
      <c r="R788" s="66"/>
      <c r="S788" s="66"/>
      <c r="T788" s="66"/>
      <c r="U788" s="66"/>
      <c r="V788" s="66"/>
      <c r="W788" s="66"/>
      <c r="X788" s="66"/>
      <c r="Y788" s="66"/>
    </row>
    <row r="789" spans="1:25" x14ac:dyDescent="0.2">
      <c r="A789" s="75" t="s">
        <v>19</v>
      </c>
      <c r="B789" s="66" t="s">
        <v>11</v>
      </c>
      <c r="C789" s="66" t="s">
        <v>10</v>
      </c>
      <c r="D789" s="66" t="s">
        <v>288</v>
      </c>
      <c r="E789" s="87">
        <f t="array" ref="E789">IFERROR(INDEX(DATA!$L$133:$L$368,MATCH(1,(DATA!$D$133:$D$368=B789)*(DATA!$E$133:$E$368=D789),0)),"n/a")</f>
        <v>5.2840947066323496</v>
      </c>
      <c r="F789" s="77">
        <f t="array" ref="F789">IFERROR(INDEX(DATA!$M$133:$M$368,MATCH(1,(DATA!$D$133:$D$368=B789)*(DATA!$E$133:$E$368=D789),0)),"n/a")</f>
        <v>5.5136444926839098E-2</v>
      </c>
      <c r="G789" s="87">
        <f t="array" ref="G789">IFERROR(INDEX(DATA!$V$133:$V$368,MATCH(1,(DATA!$D$133:$D$368=B789)*(DATA!$E$133:$E$368=D789),0)),"n/a")</f>
        <v>5.26386084011828</v>
      </c>
      <c r="H789" s="77">
        <f t="array" ref="H789">IFERROR(INDEX(DATA!$W$133:$W$368,MATCH(1,(DATA!$D$133:$D$368=B789)*(DATA!$E$133:$E$368=D789),0)),"n/a")</f>
        <v>4.1119146061877603E-2</v>
      </c>
      <c r="I789" s="87">
        <f t="array" ref="I789">IFERROR(INDEX(DATA!$AF$133:$AF$368,MATCH(1,(DATA!$D$133:$D$368=B789)*(DATA!$E$133:$E$368=D789),0)),"n/a")</f>
        <v>5.2426605576536698</v>
      </c>
      <c r="J789" s="77">
        <f t="array" ref="J789">IFERROR(INDEX(DATA!$AG$133:$AG$368,MATCH(1,(DATA!$D$133:$D$368=B789)*(DATA!$E$133:$E$368=D789),0)),"n/a")</f>
        <v>3.50317282861397E-2</v>
      </c>
      <c r="K789" s="87">
        <f t="array" ref="K789">IFERROR(INDEX(DATA!$AP$133:$AP$368,MATCH(1,(DATA!$D$133:$D$368=B789)*(DATA!$E$133:$E$368=D789),0)),"n/a")</f>
        <v>5.1697895958952502</v>
      </c>
      <c r="L789" s="77">
        <f t="array" ref="L789">IFERROR(INDEX(DATA!$AQ$133:$AQ$368,MATCH(1,(DATA!$D$133:$D$368=B789)*(DATA!$E$133:$E$368=D789),0)),"n/a")</f>
        <v>9.58852109445066E-3</v>
      </c>
      <c r="R789" s="66"/>
      <c r="S789" s="66"/>
      <c r="T789" s="66"/>
      <c r="U789" s="66"/>
      <c r="V789" s="66"/>
      <c r="W789" s="66"/>
      <c r="X789" s="66"/>
      <c r="Y789" s="66"/>
    </row>
    <row r="790" spans="1:25" x14ac:dyDescent="0.2">
      <c r="A790" s="75" t="s">
        <v>19</v>
      </c>
      <c r="B790" s="66" t="s">
        <v>11</v>
      </c>
      <c r="C790" s="66" t="s">
        <v>10</v>
      </c>
      <c r="D790" s="66" t="s">
        <v>289</v>
      </c>
      <c r="E790" s="87">
        <f t="array" ref="E790">IFERROR(INDEX(DATA!$L$133:$L$368,MATCH(1,(DATA!$D$133:$D$368=B790)*(DATA!$E$133:$E$368=D790),0)),"n/a")</f>
        <v>4.3937232345981201</v>
      </c>
      <c r="F790" s="77">
        <f t="array" ref="F790">IFERROR(INDEX(DATA!$M$133:$M$368,MATCH(1,(DATA!$D$133:$D$368=B790)*(DATA!$E$133:$E$368=D790),0)),"n/a")</f>
        <v>-4.3177048573350496E-3</v>
      </c>
      <c r="G790" s="87">
        <f t="array" ref="G790">IFERROR(INDEX(DATA!$V$133:$V$368,MATCH(1,(DATA!$D$133:$D$368=B790)*(DATA!$E$133:$E$368=D790),0)),"n/a")</f>
        <v>4.2279592219131104</v>
      </c>
      <c r="H790" s="77">
        <f t="array" ref="H790">IFERROR(INDEX(DATA!$W$133:$W$368,MATCH(1,(DATA!$D$133:$D$368=B790)*(DATA!$E$133:$E$368=D790),0)),"n/a")</f>
        <v>-7.4631454912870198E-3</v>
      </c>
      <c r="I790" s="87">
        <f t="array" ref="I790">IFERROR(INDEX(DATA!$AF$133:$AF$368,MATCH(1,(DATA!$D$133:$D$368=B790)*(DATA!$E$133:$E$368=D790),0)),"n/a")</f>
        <v>4.2879520918363898</v>
      </c>
      <c r="J790" s="77">
        <f t="array" ref="J790">IFERROR(INDEX(DATA!$AG$133:$AG$368,MATCH(1,(DATA!$D$133:$D$368=B790)*(DATA!$E$133:$E$368=D790),0)),"n/a")</f>
        <v>1.44883729582568E-2</v>
      </c>
      <c r="K790" s="87">
        <f t="array" ref="K790">IFERROR(INDEX(DATA!$AP$133:$AP$368,MATCH(1,(DATA!$D$133:$D$368=B790)*(DATA!$E$133:$E$368=D790),0)),"n/a")</f>
        <v>4.3369794284971102</v>
      </c>
      <c r="L790" s="77">
        <f t="array" ref="L790">IFERROR(INDEX(DATA!$AQ$133:$AQ$368,MATCH(1,(DATA!$D$133:$D$368=B790)*(DATA!$E$133:$E$368=D790),0)),"n/a")</f>
        <v>3.5147688236928903E-2</v>
      </c>
      <c r="R790" s="66"/>
      <c r="S790" s="66"/>
      <c r="T790" s="66"/>
      <c r="U790" s="66"/>
      <c r="V790" s="66"/>
      <c r="W790" s="66"/>
      <c r="X790" s="66"/>
      <c r="Y790" s="66"/>
    </row>
    <row r="791" spans="1:25" x14ac:dyDescent="0.2">
      <c r="A791" s="75" t="s">
        <v>19</v>
      </c>
      <c r="B791" s="66" t="s">
        <v>11</v>
      </c>
      <c r="C791" s="66" t="s">
        <v>10</v>
      </c>
      <c r="D791" s="66" t="s">
        <v>290</v>
      </c>
      <c r="E791" s="87">
        <f t="array" ref="E791">IFERROR(INDEX(DATA!$L$133:$L$368,MATCH(1,(DATA!$D$133:$D$368=B791)*(DATA!$E$133:$E$368=D791),0)),"n/a")</f>
        <v>4.4871623695364802</v>
      </c>
      <c r="F791" s="77">
        <f t="array" ref="F791">IFERROR(INDEX(DATA!$M$133:$M$368,MATCH(1,(DATA!$D$133:$D$368=B791)*(DATA!$E$133:$E$368=D791),0)),"n/a")</f>
        <v>-8.1160269031829001E-3</v>
      </c>
      <c r="G791" s="87">
        <f t="array" ref="G791">IFERROR(INDEX(DATA!$V$133:$V$368,MATCH(1,(DATA!$D$133:$D$368=B791)*(DATA!$E$133:$E$368=D791),0)),"n/a")</f>
        <v>4.4687958056085799</v>
      </c>
      <c r="H791" s="77">
        <f t="array" ref="H791">IFERROR(INDEX(DATA!$W$133:$W$368,MATCH(1,(DATA!$D$133:$D$368=B791)*(DATA!$E$133:$E$368=D791),0)),"n/a")</f>
        <v>-9.5956887216716302E-3</v>
      </c>
      <c r="I791" s="87">
        <f t="array" ref="I791">IFERROR(INDEX(DATA!$AF$133:$AF$368,MATCH(1,(DATA!$D$133:$D$368=B791)*(DATA!$E$133:$E$368=D791),0)),"n/a")</f>
        <v>4.4684232056434698</v>
      </c>
      <c r="J791" s="77">
        <f t="array" ref="J791">IFERROR(INDEX(DATA!$AG$133:$AG$368,MATCH(1,(DATA!$D$133:$D$368=B791)*(DATA!$E$133:$E$368=D791),0)),"n/a")</f>
        <v>1.40865675906089E-2</v>
      </c>
      <c r="K791" s="87">
        <f t="array" ref="K791">IFERROR(INDEX(DATA!$AP$133:$AP$368,MATCH(1,(DATA!$D$133:$D$368=B791)*(DATA!$E$133:$E$368=D791),0)),"n/a")</f>
        <v>4.4968883987262398</v>
      </c>
      <c r="L791" s="77">
        <f t="array" ref="L791">IFERROR(INDEX(DATA!$AQ$133:$AQ$368,MATCH(1,(DATA!$D$133:$D$368=B791)*(DATA!$E$133:$E$368=D791),0)),"n/a")</f>
        <v>-5.1640929686085496E-3</v>
      </c>
      <c r="R791" s="66"/>
      <c r="S791" s="66"/>
      <c r="T791" s="66"/>
      <c r="U791" s="66"/>
      <c r="V791" s="66"/>
      <c r="W791" s="66"/>
      <c r="X791" s="66"/>
      <c r="Y791" s="66"/>
    </row>
    <row r="792" spans="1:25" x14ac:dyDescent="0.2">
      <c r="A792" s="75" t="s">
        <v>19</v>
      </c>
      <c r="B792" s="66" t="s">
        <v>11</v>
      </c>
      <c r="C792" s="66" t="s">
        <v>10</v>
      </c>
      <c r="D792" s="66" t="s">
        <v>291</v>
      </c>
      <c r="E792" s="87">
        <f t="array" ref="E792">IFERROR(INDEX(DATA!$L$133:$L$368,MATCH(1,(DATA!$D$133:$D$368=B792)*(DATA!$E$133:$E$368=D792),0)),"n/a")</f>
        <v>5.6572182916244502</v>
      </c>
      <c r="F792" s="77">
        <f t="array" ref="F792">IFERROR(INDEX(DATA!$M$133:$M$368,MATCH(1,(DATA!$D$133:$D$368=B792)*(DATA!$E$133:$E$368=D792),0)),"n/a")</f>
        <v>0.183697065488656</v>
      </c>
      <c r="G792" s="87">
        <f t="array" ref="G792">IFERROR(INDEX(DATA!$V$133:$V$368,MATCH(1,(DATA!$D$133:$D$368=B792)*(DATA!$E$133:$E$368=D792),0)),"n/a")</f>
        <v>5.4261712159680302</v>
      </c>
      <c r="H792" s="77">
        <f t="array" ref="H792">IFERROR(INDEX(DATA!$W$133:$W$368,MATCH(1,(DATA!$D$133:$D$368=B792)*(DATA!$E$133:$E$368=D792),0)),"n/a")</f>
        <v>3.8987762424688599E-2</v>
      </c>
      <c r="I792" s="87">
        <f t="array" ref="I792">IFERROR(INDEX(DATA!$AF$133:$AF$368,MATCH(1,(DATA!$D$133:$D$368=B792)*(DATA!$E$133:$E$368=D792),0)),"n/a")</f>
        <v>5.4970384056544299</v>
      </c>
      <c r="J792" s="77">
        <f t="array" ref="J792">IFERROR(INDEX(DATA!$AG$133:$AG$368,MATCH(1,(DATA!$D$133:$D$368=B792)*(DATA!$E$133:$E$368=D792),0)),"n/a")</f>
        <v>2.9680271296716701E-2</v>
      </c>
      <c r="K792" s="87">
        <f t="array" ref="K792">IFERROR(INDEX(DATA!$AP$133:$AP$368,MATCH(1,(DATA!$D$133:$D$368=B792)*(DATA!$E$133:$E$368=D792),0)),"n/a")</f>
        <v>5.4816713149786302</v>
      </c>
      <c r="L792" s="77">
        <f t="array" ref="L792">IFERROR(INDEX(DATA!$AQ$133:$AQ$368,MATCH(1,(DATA!$D$133:$D$368=B792)*(DATA!$E$133:$E$368=D792),0)),"n/a")</f>
        <v>-2.5580194611298599E-3</v>
      </c>
      <c r="R792" s="66"/>
      <c r="S792" s="66"/>
      <c r="T792" s="66"/>
      <c r="U792" s="66"/>
      <c r="V792" s="66"/>
      <c r="W792" s="66"/>
      <c r="X792" s="66"/>
      <c r="Y792" s="66"/>
    </row>
    <row r="793" spans="1:25" x14ac:dyDescent="0.2">
      <c r="A793" s="75" t="s">
        <v>19</v>
      </c>
      <c r="B793" s="66" t="s">
        <v>11</v>
      </c>
      <c r="C793" s="66" t="s">
        <v>10</v>
      </c>
      <c r="D793" s="66" t="s">
        <v>292</v>
      </c>
      <c r="E793" s="87">
        <f t="array" ref="E793">IFERROR(INDEX(DATA!$L$133:$L$368,MATCH(1,(DATA!$D$133:$D$368=B793)*(DATA!$E$133:$E$368=D793),0)),"n/a")</f>
        <v>5.3168223513159401</v>
      </c>
      <c r="F793" s="77">
        <f t="array" ref="F793">IFERROR(INDEX(DATA!$M$133:$M$368,MATCH(1,(DATA!$D$133:$D$368=B793)*(DATA!$E$133:$E$368=D793),0)),"n/a")</f>
        <v>2.3414631692763001E-2</v>
      </c>
      <c r="G793" s="87">
        <f t="array" ref="G793">IFERROR(INDEX(DATA!$V$133:$V$368,MATCH(1,(DATA!$D$133:$D$368=B793)*(DATA!$E$133:$E$368=D793),0)),"n/a")</f>
        <v>5.3853082526774196</v>
      </c>
      <c r="H793" s="77">
        <f t="array" ref="H793">IFERROR(INDEX(DATA!$W$133:$W$368,MATCH(1,(DATA!$D$133:$D$368=B793)*(DATA!$E$133:$E$368=D793),0)),"n/a")</f>
        <v>4.0956172815383898E-2</v>
      </c>
      <c r="I793" s="87">
        <f t="array" ref="I793">IFERROR(INDEX(DATA!$AF$133:$AF$368,MATCH(1,(DATA!$D$133:$D$368=B793)*(DATA!$E$133:$E$368=D793),0)),"n/a")</f>
        <v>5.41435076339679</v>
      </c>
      <c r="J793" s="77">
        <f t="array" ref="J793">IFERROR(INDEX(DATA!$AG$133:$AG$368,MATCH(1,(DATA!$D$133:$D$368=B793)*(DATA!$E$133:$E$368=D793),0)),"n/a")</f>
        <v>3.5749673583611502E-2</v>
      </c>
      <c r="K793" s="87">
        <f t="array" ref="K793">IFERROR(INDEX(DATA!$AP$133:$AP$368,MATCH(1,(DATA!$D$133:$D$368=B793)*(DATA!$E$133:$E$368=D793),0)),"n/a")</f>
        <v>5.3322631013409802</v>
      </c>
      <c r="L793" s="77">
        <f t="array" ref="L793">IFERROR(INDEX(DATA!$AQ$133:$AQ$368,MATCH(1,(DATA!$D$133:$D$368=B793)*(DATA!$E$133:$E$368=D793),0)),"n/a")</f>
        <v>1.32172966749061E-2</v>
      </c>
      <c r="R793" s="66"/>
      <c r="S793" s="66"/>
      <c r="T793" s="66"/>
      <c r="U793" s="66"/>
      <c r="V793" s="66"/>
      <c r="W793" s="66"/>
      <c r="X793" s="66"/>
      <c r="Y793" s="66"/>
    </row>
    <row r="794" spans="1:25" x14ac:dyDescent="0.2">
      <c r="A794" s="75" t="s">
        <v>19</v>
      </c>
      <c r="B794" s="66" t="s">
        <v>11</v>
      </c>
      <c r="C794" s="66" t="s">
        <v>10</v>
      </c>
      <c r="D794" s="66" t="s">
        <v>293</v>
      </c>
      <c r="E794" s="87">
        <f t="array" ref="E794">IFERROR(INDEX(DATA!$L$133:$L$368,MATCH(1,(DATA!$D$133:$D$368=B794)*(DATA!$E$133:$E$368=D794),0)),"n/a")</f>
        <v>4.8128353704528397</v>
      </c>
      <c r="F794" s="77">
        <f t="array" ref="F794">IFERROR(INDEX(DATA!$M$133:$M$368,MATCH(1,(DATA!$D$133:$D$368=B794)*(DATA!$E$133:$E$368=D794),0)),"n/a")</f>
        <v>-5.2764680009091201E-2</v>
      </c>
      <c r="G794" s="87">
        <f t="array" ref="G794">IFERROR(INDEX(DATA!$V$133:$V$368,MATCH(1,(DATA!$D$133:$D$368=B794)*(DATA!$E$133:$E$368=D794),0)),"n/a")</f>
        <v>4.5561404539319303</v>
      </c>
      <c r="H794" s="77">
        <f t="array" ref="H794">IFERROR(INDEX(DATA!$W$133:$W$368,MATCH(1,(DATA!$D$133:$D$368=B794)*(DATA!$E$133:$E$368=D794),0)),"n/a")</f>
        <v>-0.114547494740652</v>
      </c>
      <c r="I794" s="87">
        <f t="array" ref="I794">IFERROR(INDEX(DATA!$AF$133:$AF$368,MATCH(1,(DATA!$D$133:$D$368=B794)*(DATA!$E$133:$E$368=D794),0)),"n/a")</f>
        <v>4.5749075420244498</v>
      </c>
      <c r="J794" s="77">
        <f t="array" ref="J794">IFERROR(INDEX(DATA!$AG$133:$AG$368,MATCH(1,(DATA!$D$133:$D$368=B794)*(DATA!$E$133:$E$368=D794),0)),"n/a")</f>
        <v>-0.12863137883897199</v>
      </c>
      <c r="K794" s="87">
        <f t="array" ref="K794">IFERROR(INDEX(DATA!$AP$133:$AP$368,MATCH(1,(DATA!$D$133:$D$368=B794)*(DATA!$E$133:$E$368=D794),0)),"n/a")</f>
        <v>4.6021376572421397</v>
      </c>
      <c r="L794" s="77">
        <f t="array" ref="L794">IFERROR(INDEX(DATA!$AQ$133:$AQ$368,MATCH(1,(DATA!$D$133:$D$368=B794)*(DATA!$E$133:$E$368=D794),0)),"n/a")</f>
        <v>-4.9605664810054399E-2</v>
      </c>
      <c r="R794" s="66"/>
      <c r="S794" s="66"/>
      <c r="T794" s="66"/>
      <c r="U794" s="66"/>
      <c r="V794" s="66"/>
      <c r="W794" s="66"/>
      <c r="X794" s="66"/>
      <c r="Y794" s="66"/>
    </row>
    <row r="795" spans="1:25" x14ac:dyDescent="0.2">
      <c r="A795" s="75" t="s">
        <v>19</v>
      </c>
      <c r="B795" s="66" t="s">
        <v>11</v>
      </c>
      <c r="C795" s="66" t="s">
        <v>10</v>
      </c>
      <c r="D795" s="66" t="s">
        <v>294</v>
      </c>
      <c r="E795" s="87">
        <f t="array" ref="E795">IFERROR(INDEX(DATA!$L$133:$L$368,MATCH(1,(DATA!$D$133:$D$368=B795)*(DATA!$E$133:$E$368=D795),0)),"n/a")</f>
        <v>4.57302795124538</v>
      </c>
      <c r="F795" s="77">
        <f t="array" ref="F795">IFERROR(INDEX(DATA!$M$133:$M$368,MATCH(1,(DATA!$D$133:$D$368=B795)*(DATA!$E$133:$E$368=D795),0)),"n/a")</f>
        <v>-4.7835973853762599E-2</v>
      </c>
      <c r="G795" s="87">
        <f t="array" ref="G795">IFERROR(INDEX(DATA!$V$133:$V$368,MATCH(1,(DATA!$D$133:$D$368=B795)*(DATA!$E$133:$E$368=D795),0)),"n/a")</f>
        <v>4.6046861338630096</v>
      </c>
      <c r="H795" s="77">
        <f t="array" ref="H795">IFERROR(INDEX(DATA!$W$133:$W$368,MATCH(1,(DATA!$D$133:$D$368=B795)*(DATA!$E$133:$E$368=D795),0)),"n/a")</f>
        <v>-4.0717571572614498E-2</v>
      </c>
      <c r="I795" s="87">
        <f t="array" ref="I795">IFERROR(INDEX(DATA!$AF$133:$AF$368,MATCH(1,(DATA!$D$133:$D$368=B795)*(DATA!$E$133:$E$368=D795),0)),"n/a")</f>
        <v>4.6302951148548601</v>
      </c>
      <c r="J795" s="77">
        <f t="array" ref="J795">IFERROR(INDEX(DATA!$AG$133:$AG$368,MATCH(1,(DATA!$D$133:$D$368=B795)*(DATA!$E$133:$E$368=D795),0)),"n/a")</f>
        <v>-1.2595862993142901E-2</v>
      </c>
      <c r="K795" s="87">
        <f t="array" ref="K795">IFERROR(INDEX(DATA!$AP$133:$AP$368,MATCH(1,(DATA!$D$133:$D$368=B795)*(DATA!$E$133:$E$368=D795),0)),"n/a")</f>
        <v>4.6619770659169202</v>
      </c>
      <c r="L795" s="77">
        <f t="array" ref="L795">IFERROR(INDEX(DATA!$AQ$133:$AQ$368,MATCH(1,(DATA!$D$133:$D$368=B795)*(DATA!$E$133:$E$368=D795),0)),"n/a")</f>
        <v>-1.54492136962398E-2</v>
      </c>
      <c r="R795" s="66"/>
      <c r="S795" s="66"/>
      <c r="T795" s="66"/>
      <c r="U795" s="66"/>
      <c r="V795" s="66"/>
      <c r="W795" s="66"/>
      <c r="X795" s="66"/>
      <c r="Y795" s="66"/>
    </row>
    <row r="796" spans="1:25" x14ac:dyDescent="0.2">
      <c r="A796" s="75" t="s">
        <v>19</v>
      </c>
      <c r="B796" s="66" t="s">
        <v>11</v>
      </c>
      <c r="C796" s="66" t="s">
        <v>10</v>
      </c>
      <c r="D796" s="66" t="s">
        <v>295</v>
      </c>
      <c r="E796" s="87">
        <f t="array" ref="E796">IFERROR(INDEX(DATA!$L$133:$L$368,MATCH(1,(DATA!$D$133:$D$368=B796)*(DATA!$E$133:$E$368=D796),0)),"n/a")</f>
        <v>4.2412069216681898</v>
      </c>
      <c r="F796" s="77">
        <f t="array" ref="F796">IFERROR(INDEX(DATA!$M$133:$M$368,MATCH(1,(DATA!$D$133:$D$368=B796)*(DATA!$E$133:$E$368=D796),0)),"n/a")</f>
        <v>-8.5163386190274509E-3</v>
      </c>
      <c r="G796" s="87">
        <f t="array" ref="G796">IFERROR(INDEX(DATA!$V$133:$V$368,MATCH(1,(DATA!$D$133:$D$368=B796)*(DATA!$E$133:$E$368=D796),0)),"n/a")</f>
        <v>4.1376050197784497</v>
      </c>
      <c r="H796" s="77">
        <f t="array" ref="H796">IFERROR(INDEX(DATA!$W$133:$W$368,MATCH(1,(DATA!$D$133:$D$368=B796)*(DATA!$E$133:$E$368=D796),0)),"n/a")</f>
        <v>2.34582585365792E-2</v>
      </c>
      <c r="I796" s="87">
        <f t="array" ref="I796">IFERROR(INDEX(DATA!$AF$133:$AF$368,MATCH(1,(DATA!$D$133:$D$368=B796)*(DATA!$E$133:$E$368=D796),0)),"n/a")</f>
        <v>4.0603618901599896</v>
      </c>
      <c r="J796" s="77">
        <f t="array" ref="J796">IFERROR(INDEX(DATA!$AG$133:$AG$368,MATCH(1,(DATA!$D$133:$D$368=B796)*(DATA!$E$133:$E$368=D796),0)),"n/a")</f>
        <v>1.1862678675241101E-2</v>
      </c>
      <c r="K796" s="87">
        <f t="array" ref="K796">IFERROR(INDEX(DATA!$AP$133:$AP$368,MATCH(1,(DATA!$D$133:$D$368=B796)*(DATA!$E$133:$E$368=D796),0)),"n/a")</f>
        <v>4.0719940946084296</v>
      </c>
      <c r="L796" s="77">
        <f t="array" ref="L796">IFERROR(INDEX(DATA!$AQ$133:$AQ$368,MATCH(1,(DATA!$D$133:$D$368=B796)*(DATA!$E$133:$E$368=D796),0)),"n/a")</f>
        <v>2.5467271943715899E-3</v>
      </c>
      <c r="R796" s="66"/>
      <c r="S796" s="66"/>
      <c r="T796" s="66"/>
      <c r="U796" s="66"/>
      <c r="V796" s="66"/>
      <c r="W796" s="66"/>
      <c r="X796" s="66"/>
      <c r="Y796" s="66"/>
    </row>
    <row r="797" spans="1:25" x14ac:dyDescent="0.2">
      <c r="A797" s="75" t="s">
        <v>19</v>
      </c>
      <c r="B797" s="66" t="s">
        <v>11</v>
      </c>
      <c r="C797" s="66" t="s">
        <v>10</v>
      </c>
      <c r="D797" s="66" t="s">
        <v>296</v>
      </c>
      <c r="E797" s="87">
        <f t="array" ref="E797">IFERROR(INDEX(DATA!$L$133:$L$368,MATCH(1,(DATA!$D$133:$D$368=B797)*(DATA!$E$133:$E$368=D797),0)),"n/a")</f>
        <v>3.8423762257585001</v>
      </c>
      <c r="F797" s="77">
        <f t="array" ref="F797">IFERROR(INDEX(DATA!$M$133:$M$368,MATCH(1,(DATA!$D$133:$D$368=B797)*(DATA!$E$133:$E$368=D797),0)),"n/a")</f>
        <v>-0.107833485148596</v>
      </c>
      <c r="G797" s="87">
        <f t="array" ref="G797">IFERROR(INDEX(DATA!$V$133:$V$368,MATCH(1,(DATA!$D$133:$D$368=B797)*(DATA!$E$133:$E$368=D797),0)),"n/a")</f>
        <v>4.0385498806978202</v>
      </c>
      <c r="H797" s="77">
        <f t="array" ref="H797">IFERROR(INDEX(DATA!$W$133:$W$368,MATCH(1,(DATA!$D$133:$D$368=B797)*(DATA!$E$133:$E$368=D797),0)),"n/a")</f>
        <v>-3.2973739043393298E-2</v>
      </c>
      <c r="I797" s="87">
        <f t="array" ref="I797">IFERROR(INDEX(DATA!$AF$133:$AF$368,MATCH(1,(DATA!$D$133:$D$368=B797)*(DATA!$E$133:$E$368=D797),0)),"n/a")</f>
        <v>4.1368751501256602</v>
      </c>
      <c r="J797" s="77">
        <f t="array" ref="J797">IFERROR(INDEX(DATA!$AG$133:$AG$368,MATCH(1,(DATA!$D$133:$D$368=B797)*(DATA!$E$133:$E$368=D797),0)),"n/a")</f>
        <v>-8.6660989051902306E-3</v>
      </c>
      <c r="K797" s="87">
        <f t="array" ref="K797">IFERROR(INDEX(DATA!$AP$133:$AP$368,MATCH(1,(DATA!$D$133:$D$368=B797)*(DATA!$E$133:$E$368=D797),0)),"n/a")</f>
        <v>4.1863624054103603</v>
      </c>
      <c r="L797" s="77">
        <f t="array" ref="L797">IFERROR(INDEX(DATA!$AQ$133:$AQ$368,MATCH(1,(DATA!$D$133:$D$368=B797)*(DATA!$E$133:$E$368=D797),0)),"n/a")</f>
        <v>1.5908217551413799E-2</v>
      </c>
      <c r="R797" s="66"/>
      <c r="S797" s="66"/>
      <c r="T797" s="66"/>
      <c r="U797" s="66"/>
      <c r="V797" s="66"/>
      <c r="W797" s="66"/>
      <c r="X797" s="66"/>
      <c r="Y797" s="66"/>
    </row>
    <row r="798" spans="1:25" x14ac:dyDescent="0.2">
      <c r="A798" s="75" t="s">
        <v>19</v>
      </c>
      <c r="B798" s="66" t="s">
        <v>11</v>
      </c>
      <c r="C798" s="66" t="s">
        <v>10</v>
      </c>
      <c r="D798" s="66" t="s">
        <v>297</v>
      </c>
      <c r="E798" s="87">
        <f t="array" ref="E798">IFERROR(INDEX(DATA!$L$133:$L$368,MATCH(1,(DATA!$D$133:$D$368=B798)*(DATA!$E$133:$E$368=D798),0)),"n/a")</f>
        <v>4.82662864125016</v>
      </c>
      <c r="F798" s="77">
        <f t="array" ref="F798">IFERROR(INDEX(DATA!$M$133:$M$368,MATCH(1,(DATA!$D$133:$D$368=B798)*(DATA!$E$133:$E$368=D798),0)),"n/a")</f>
        <v>-6.8277175943582402E-2</v>
      </c>
      <c r="G798" s="87">
        <f t="array" ref="G798">IFERROR(INDEX(DATA!$V$133:$V$368,MATCH(1,(DATA!$D$133:$D$368=B798)*(DATA!$E$133:$E$368=D798),0)),"n/a")</f>
        <v>4.8189513532354002</v>
      </c>
      <c r="H798" s="77">
        <f t="array" ref="H798">IFERROR(INDEX(DATA!$W$133:$W$368,MATCH(1,(DATA!$D$133:$D$368=B798)*(DATA!$E$133:$E$368=D798),0)),"n/a")</f>
        <v>-9.1985743401284806E-2</v>
      </c>
      <c r="I798" s="87">
        <f t="array" ref="I798">IFERROR(INDEX(DATA!$AF$133:$AF$368,MATCH(1,(DATA!$D$133:$D$368=B798)*(DATA!$E$133:$E$368=D798),0)),"n/a")</f>
        <v>4.7994928220437698</v>
      </c>
      <c r="J798" s="77">
        <f t="array" ref="J798">IFERROR(INDEX(DATA!$AG$133:$AG$368,MATCH(1,(DATA!$D$133:$D$368=B798)*(DATA!$E$133:$E$368=D798),0)),"n/a")</f>
        <v>-9.3404960535146297E-2</v>
      </c>
      <c r="K798" s="87">
        <f t="array" ref="K798">IFERROR(INDEX(DATA!$AP$133:$AP$368,MATCH(1,(DATA!$D$133:$D$368=B798)*(DATA!$E$133:$E$368=D798),0)),"n/a")</f>
        <v>4.8492912191326001</v>
      </c>
      <c r="L798" s="77">
        <f t="array" ref="L798">IFERROR(INDEX(DATA!$AQ$133:$AQ$368,MATCH(1,(DATA!$D$133:$D$368=B798)*(DATA!$E$133:$E$368=D798),0)),"n/a")</f>
        <v>-5.2070229515790198E-2</v>
      </c>
      <c r="R798" s="66"/>
      <c r="S798" s="66"/>
      <c r="T798" s="66"/>
      <c r="U798" s="66"/>
      <c r="V798" s="66"/>
      <c r="W798" s="66"/>
      <c r="X798" s="66"/>
      <c r="Y798" s="66"/>
    </row>
    <row r="799" spans="1:25" x14ac:dyDescent="0.2">
      <c r="A799" s="75" t="s">
        <v>19</v>
      </c>
      <c r="B799" s="66" t="s">
        <v>11</v>
      </c>
      <c r="C799" s="66" t="s">
        <v>10</v>
      </c>
      <c r="D799" s="66" t="s">
        <v>298</v>
      </c>
      <c r="E799" s="87">
        <f t="array" ref="E799">IFERROR(INDEX(DATA!$L$133:$L$368,MATCH(1,(DATA!$D$133:$D$368=B799)*(DATA!$E$133:$E$368=D799),0)),"n/a")</f>
        <v>4.42834024765635</v>
      </c>
      <c r="F799" s="77">
        <f t="array" ref="F799">IFERROR(INDEX(DATA!$M$133:$M$368,MATCH(1,(DATA!$D$133:$D$368=B799)*(DATA!$E$133:$E$368=D799),0)),"n/a")</f>
        <v>-3.3215942172355301E-3</v>
      </c>
      <c r="G799" s="87">
        <f t="array" ref="G799">IFERROR(INDEX(DATA!$V$133:$V$368,MATCH(1,(DATA!$D$133:$D$368=B799)*(DATA!$E$133:$E$368=D799),0)),"n/a")</f>
        <v>4.4020054370064496</v>
      </c>
      <c r="H799" s="77">
        <f t="array" ref="H799">IFERROR(INDEX(DATA!$W$133:$W$368,MATCH(1,(DATA!$D$133:$D$368=B799)*(DATA!$E$133:$E$368=D799),0)),"n/a")</f>
        <v>-2.9955620043545302E-2</v>
      </c>
      <c r="I799" s="87">
        <f t="array" ref="I799">IFERROR(INDEX(DATA!$AF$133:$AF$368,MATCH(1,(DATA!$D$133:$D$368=B799)*(DATA!$E$133:$E$368=D799),0)),"n/a")</f>
        <v>4.3989545601248503</v>
      </c>
      <c r="J799" s="77">
        <f t="array" ref="J799">IFERROR(INDEX(DATA!$AG$133:$AG$368,MATCH(1,(DATA!$D$133:$D$368=B799)*(DATA!$E$133:$E$368=D799),0)),"n/a")</f>
        <v>-3.03478162902267E-2</v>
      </c>
      <c r="K799" s="87">
        <f t="array" ref="K799">IFERROR(INDEX(DATA!$AP$133:$AP$368,MATCH(1,(DATA!$D$133:$D$368=B799)*(DATA!$E$133:$E$368=D799),0)),"n/a")</f>
        <v>4.4923638664022301</v>
      </c>
      <c r="L799" s="77">
        <f t="array" ref="L799">IFERROR(INDEX(DATA!$AQ$133:$AQ$368,MATCH(1,(DATA!$D$133:$D$368=B799)*(DATA!$E$133:$E$368=D799),0)),"n/a")</f>
        <v>-6.0556221394134399E-2</v>
      </c>
      <c r="R799" s="66"/>
      <c r="S799" s="66"/>
      <c r="T799" s="66"/>
      <c r="U799" s="66"/>
      <c r="V799" s="66"/>
      <c r="W799" s="66"/>
      <c r="X799" s="66"/>
      <c r="Y799" s="66"/>
    </row>
    <row r="800" spans="1:25" x14ac:dyDescent="0.2">
      <c r="A800" s="75" t="s">
        <v>19</v>
      </c>
      <c r="B800" s="66" t="s">
        <v>11</v>
      </c>
      <c r="C800" s="66" t="s">
        <v>10</v>
      </c>
      <c r="D800" s="66" t="s">
        <v>299</v>
      </c>
      <c r="E800" s="87">
        <f t="array" ref="E800">IFERROR(INDEX(DATA!$L$133:$L$368,MATCH(1,(DATA!$D$133:$D$368=B800)*(DATA!$E$133:$E$368=D800),0)),"n/a")</f>
        <v>3.6542722111905901</v>
      </c>
      <c r="F800" s="77">
        <f t="array" ref="F800">IFERROR(INDEX(DATA!$M$133:$M$368,MATCH(1,(DATA!$D$133:$D$368=B800)*(DATA!$E$133:$E$368=D800),0)),"n/a")</f>
        <v>3.1950298368920199E-3</v>
      </c>
      <c r="G800" s="87">
        <f t="array" ref="G800">IFERROR(INDEX(DATA!$V$133:$V$368,MATCH(1,(DATA!$D$133:$D$368=B800)*(DATA!$E$133:$E$368=D800),0)),"n/a")</f>
        <v>3.5766807045139002</v>
      </c>
      <c r="H800" s="77">
        <f t="array" ref="H800">IFERROR(INDEX(DATA!$W$133:$W$368,MATCH(1,(DATA!$D$133:$D$368=B800)*(DATA!$E$133:$E$368=D800),0)),"n/a")</f>
        <v>-1.40608840691928E-2</v>
      </c>
      <c r="I800" s="87">
        <f t="array" ref="I800">IFERROR(INDEX(DATA!$AF$133:$AF$368,MATCH(1,(DATA!$D$133:$D$368=B800)*(DATA!$E$133:$E$368=D800),0)),"n/a")</f>
        <v>3.5769104268010299</v>
      </c>
      <c r="J800" s="77">
        <f t="array" ref="J800">IFERROR(INDEX(DATA!$AG$133:$AG$368,MATCH(1,(DATA!$D$133:$D$368=B800)*(DATA!$E$133:$E$368=D800),0)),"n/a")</f>
        <v>-8.7770226620282804E-2</v>
      </c>
      <c r="K800" s="87">
        <f t="array" ref="K800">IFERROR(INDEX(DATA!$AP$133:$AP$368,MATCH(1,(DATA!$D$133:$D$368=B800)*(DATA!$E$133:$E$368=D800),0)),"n/a")</f>
        <v>3.5328256434444301</v>
      </c>
      <c r="L800" s="77">
        <f t="array" ref="L800">IFERROR(INDEX(DATA!$AQ$133:$AQ$368,MATCH(1,(DATA!$D$133:$D$368=B800)*(DATA!$E$133:$E$368=D800),0)),"n/a")</f>
        <v>-0.110658386232834</v>
      </c>
      <c r="R800" s="66"/>
      <c r="S800" s="66"/>
      <c r="T800" s="66"/>
      <c r="U800" s="66"/>
      <c r="V800" s="66"/>
      <c r="W800" s="66"/>
      <c r="X800" s="66"/>
      <c r="Y800" s="66"/>
    </row>
    <row r="801" spans="1:25" x14ac:dyDescent="0.2">
      <c r="A801" s="75" t="s">
        <v>19</v>
      </c>
      <c r="B801" s="66" t="s">
        <v>11</v>
      </c>
      <c r="C801" s="66" t="s">
        <v>10</v>
      </c>
      <c r="D801" s="66" t="s">
        <v>300</v>
      </c>
      <c r="E801" s="87">
        <f t="array" ref="E801">IFERROR(INDEX(DATA!$L$133:$L$368,MATCH(1,(DATA!$D$133:$D$368=B801)*(DATA!$E$133:$E$368=D801),0)),"n/a")</f>
        <v>4.2678639715554203</v>
      </c>
      <c r="F801" s="77">
        <f t="array" ref="F801">IFERROR(INDEX(DATA!$M$133:$M$368,MATCH(1,(DATA!$D$133:$D$368=B801)*(DATA!$E$133:$E$368=D801),0)),"n/a")</f>
        <v>-6.0418027237703703E-2</v>
      </c>
      <c r="G801" s="87">
        <f t="array" ref="G801">IFERROR(INDEX(DATA!$V$133:$V$368,MATCH(1,(DATA!$D$133:$D$368=B801)*(DATA!$E$133:$E$368=D801),0)),"n/a")</f>
        <v>4.2707017247542298</v>
      </c>
      <c r="H801" s="77">
        <f t="array" ref="H801">IFERROR(INDEX(DATA!$W$133:$W$368,MATCH(1,(DATA!$D$133:$D$368=B801)*(DATA!$E$133:$E$368=D801),0)),"n/a")</f>
        <v>-1.5634323719428501E-2</v>
      </c>
      <c r="I801" s="87">
        <f t="array" ref="I801">IFERROR(INDEX(DATA!$AF$133:$AF$368,MATCH(1,(DATA!$D$133:$D$368=B801)*(DATA!$E$133:$E$368=D801),0)),"n/a")</f>
        <v>4.2283463076808401</v>
      </c>
      <c r="J801" s="77">
        <f t="array" ref="J801">IFERROR(INDEX(DATA!$AG$133:$AG$368,MATCH(1,(DATA!$D$133:$D$368=B801)*(DATA!$E$133:$E$368=D801),0)),"n/a")</f>
        <v>-1.9814729051275199E-2</v>
      </c>
      <c r="K801" s="87">
        <f t="array" ref="K801">IFERROR(INDEX(DATA!$AP$133:$AP$368,MATCH(1,(DATA!$D$133:$D$368=B801)*(DATA!$E$133:$E$368=D801),0)),"n/a")</f>
        <v>4.2961711907405</v>
      </c>
      <c r="L801" s="77">
        <f t="array" ref="L801">IFERROR(INDEX(DATA!$AQ$133:$AQ$368,MATCH(1,(DATA!$D$133:$D$368=B801)*(DATA!$E$133:$E$368=D801),0)),"n/a")</f>
        <v>-2.65072072814014E-2</v>
      </c>
      <c r="R801" s="66"/>
      <c r="S801" s="66"/>
      <c r="T801" s="66"/>
      <c r="U801" s="66"/>
      <c r="V801" s="66"/>
      <c r="W801" s="66"/>
      <c r="X801" s="66"/>
      <c r="Y801" s="66"/>
    </row>
    <row r="802" spans="1:25" x14ac:dyDescent="0.2">
      <c r="A802" s="75" t="s">
        <v>19</v>
      </c>
      <c r="B802" s="66" t="s">
        <v>11</v>
      </c>
      <c r="C802" s="66" t="s">
        <v>10</v>
      </c>
      <c r="D802" s="66" t="s">
        <v>301</v>
      </c>
      <c r="E802" s="87">
        <f t="array" ref="E802">IFERROR(INDEX(DATA!$L$133:$L$368,MATCH(1,(DATA!$D$133:$D$368=B802)*(DATA!$E$133:$E$368=D802),0)),"n/a")</f>
        <v>5.0975146452746802</v>
      </c>
      <c r="F802" s="77">
        <f t="array" ref="F802">IFERROR(INDEX(DATA!$M$133:$M$368,MATCH(1,(DATA!$D$133:$D$368=B802)*(DATA!$E$133:$E$368=D802),0)),"n/a")</f>
        <v>3.3803203636405201E-3</v>
      </c>
      <c r="G802" s="87">
        <f t="array" ref="G802">IFERROR(INDEX(DATA!$V$133:$V$368,MATCH(1,(DATA!$D$133:$D$368=B802)*(DATA!$E$133:$E$368=D802),0)),"n/a")</f>
        <v>5.1238048628567601</v>
      </c>
      <c r="H802" s="77">
        <f t="array" ref="H802">IFERROR(INDEX(DATA!$W$133:$W$368,MATCH(1,(DATA!$D$133:$D$368=B802)*(DATA!$E$133:$E$368=D802),0)),"n/a")</f>
        <v>1.4941474632061601E-2</v>
      </c>
      <c r="I802" s="87">
        <f t="array" ref="I802">IFERROR(INDEX(DATA!$AF$133:$AF$368,MATCH(1,(DATA!$D$133:$D$368=B802)*(DATA!$E$133:$E$368=D802),0)),"n/a")</f>
        <v>5.12115269271803</v>
      </c>
      <c r="J802" s="77">
        <f t="array" ref="J802">IFERROR(INDEX(DATA!$AG$133:$AG$368,MATCH(1,(DATA!$D$133:$D$368=B802)*(DATA!$E$133:$E$368=D802),0)),"n/a")</f>
        <v>1.52099789704285E-2</v>
      </c>
      <c r="K802" s="87">
        <f t="array" ref="K802">IFERROR(INDEX(DATA!$AP$133:$AP$368,MATCH(1,(DATA!$D$133:$D$368=B802)*(DATA!$E$133:$E$368=D802),0)),"n/a")</f>
        <v>5.2586933231565203</v>
      </c>
      <c r="L802" s="77">
        <f t="array" ref="L802">IFERROR(INDEX(DATA!$AQ$133:$AQ$368,MATCH(1,(DATA!$D$133:$D$368=B802)*(DATA!$E$133:$E$368=D802),0)),"n/a")</f>
        <v>3.7408260987215503E-2</v>
      </c>
      <c r="R802" s="66"/>
      <c r="S802" s="66"/>
      <c r="T802" s="66"/>
      <c r="U802" s="66"/>
      <c r="V802" s="66"/>
      <c r="W802" s="66"/>
      <c r="X802" s="66"/>
      <c r="Y802" s="66"/>
    </row>
    <row r="803" spans="1:25" x14ac:dyDescent="0.2">
      <c r="A803" s="75" t="s">
        <v>19</v>
      </c>
      <c r="B803" s="66" t="s">
        <v>11</v>
      </c>
      <c r="C803" s="66" t="s">
        <v>10</v>
      </c>
      <c r="D803" s="66" t="s">
        <v>302</v>
      </c>
      <c r="E803" s="87">
        <f t="array" ref="E803">IFERROR(INDEX(DATA!$L$133:$L$368,MATCH(1,(DATA!$D$133:$D$368=B803)*(DATA!$E$133:$E$368=D803),0)),"n/a")</f>
        <v>4.51205659261639</v>
      </c>
      <c r="F803" s="77">
        <f t="array" ref="F803">IFERROR(INDEX(DATA!$M$133:$M$368,MATCH(1,(DATA!$D$133:$D$368=B803)*(DATA!$E$133:$E$368=D803),0)),"n/a")</f>
        <v>-2.6960277030794799E-2</v>
      </c>
      <c r="G803" s="87">
        <f t="array" ref="G803">IFERROR(INDEX(DATA!$V$133:$V$368,MATCH(1,(DATA!$D$133:$D$368=B803)*(DATA!$E$133:$E$368=D803),0)),"n/a")</f>
        <v>4.5484131370266097</v>
      </c>
      <c r="H803" s="77">
        <f t="array" ref="H803">IFERROR(INDEX(DATA!$W$133:$W$368,MATCH(1,(DATA!$D$133:$D$368=B803)*(DATA!$E$133:$E$368=D803),0)),"n/a")</f>
        <v>-1.9330635125840399E-2</v>
      </c>
      <c r="I803" s="87">
        <f t="array" ref="I803">IFERROR(INDEX(DATA!$AF$133:$AF$368,MATCH(1,(DATA!$D$133:$D$368=B803)*(DATA!$E$133:$E$368=D803),0)),"n/a")</f>
        <v>4.55115694566791</v>
      </c>
      <c r="J803" s="77">
        <f t="array" ref="J803">IFERROR(INDEX(DATA!$AG$133:$AG$368,MATCH(1,(DATA!$D$133:$D$368=B803)*(DATA!$E$133:$E$368=D803),0)),"n/a")</f>
        <v>6.3802133348629803E-3</v>
      </c>
      <c r="K803" s="87">
        <f t="array" ref="K803">IFERROR(INDEX(DATA!$AP$133:$AP$368,MATCH(1,(DATA!$D$133:$D$368=B803)*(DATA!$E$133:$E$368=D803),0)),"n/a")</f>
        <v>4.56732656324915</v>
      </c>
      <c r="L803" s="77">
        <f t="array" ref="L803">IFERROR(INDEX(DATA!$AQ$133:$AQ$368,MATCH(1,(DATA!$D$133:$D$368=B803)*(DATA!$E$133:$E$368=D803),0)),"n/a")</f>
        <v>-1.20564017285252E-2</v>
      </c>
      <c r="R803" s="66"/>
      <c r="S803" s="66"/>
      <c r="T803" s="66"/>
      <c r="U803" s="66"/>
      <c r="V803" s="66"/>
      <c r="W803" s="66"/>
      <c r="X803" s="66"/>
      <c r="Y803" s="66"/>
    </row>
    <row r="804" spans="1:25" x14ac:dyDescent="0.2">
      <c r="A804" s="75" t="s">
        <v>19</v>
      </c>
      <c r="B804" s="66" t="s">
        <v>11</v>
      </c>
      <c r="C804" s="66" t="s">
        <v>10</v>
      </c>
      <c r="D804" s="66" t="s">
        <v>303</v>
      </c>
      <c r="E804" s="87">
        <f t="array" ref="E804">IFERROR(INDEX(DATA!$L$133:$L$368,MATCH(1,(DATA!$D$133:$D$368=B804)*(DATA!$E$133:$E$368=D804),0)),"n/a")</f>
        <v>4.3059383479973601</v>
      </c>
      <c r="F804" s="77">
        <f t="array" ref="F804">IFERROR(INDEX(DATA!$M$133:$M$368,MATCH(1,(DATA!$D$133:$D$368=B804)*(DATA!$E$133:$E$368=D804),0)),"n/a")</f>
        <v>-4.0766115894962297E-2</v>
      </c>
      <c r="G804" s="87">
        <f t="array" ref="G804">IFERROR(INDEX(DATA!$V$133:$V$368,MATCH(1,(DATA!$D$133:$D$368=B804)*(DATA!$E$133:$E$368=D804),0)),"n/a")</f>
        <v>4.1801779137346804</v>
      </c>
      <c r="H804" s="77">
        <f t="array" ref="H804">IFERROR(INDEX(DATA!$W$133:$W$368,MATCH(1,(DATA!$D$133:$D$368=B804)*(DATA!$E$133:$E$368=D804),0)),"n/a")</f>
        <v>-3.0549783007067201E-2</v>
      </c>
      <c r="I804" s="87">
        <f t="array" ref="I804">IFERROR(INDEX(DATA!$AF$133:$AF$368,MATCH(1,(DATA!$D$133:$D$368=B804)*(DATA!$E$133:$E$368=D804),0)),"n/a")</f>
        <v>4.2481460243943898</v>
      </c>
      <c r="J804" s="77">
        <f t="array" ref="J804">IFERROR(INDEX(DATA!$AG$133:$AG$368,MATCH(1,(DATA!$D$133:$D$368=B804)*(DATA!$E$133:$E$368=D804),0)),"n/a")</f>
        <v>-1.1325508390739E-2</v>
      </c>
      <c r="K804" s="87">
        <f t="array" ref="K804">IFERROR(INDEX(DATA!$AP$133:$AP$368,MATCH(1,(DATA!$D$133:$D$368=B804)*(DATA!$E$133:$E$368=D804),0)),"n/a")</f>
        <v>4.3293297046989698</v>
      </c>
      <c r="L804" s="77">
        <f t="array" ref="L804">IFERROR(INDEX(DATA!$AQ$133:$AQ$368,MATCH(1,(DATA!$D$133:$D$368=B804)*(DATA!$E$133:$E$368=D804),0)),"n/a")</f>
        <v>2.14206347452639E-2</v>
      </c>
      <c r="R804" s="66"/>
      <c r="S804" s="66"/>
      <c r="T804" s="66"/>
      <c r="U804" s="66"/>
      <c r="V804" s="66"/>
      <c r="W804" s="66"/>
      <c r="X804" s="66"/>
      <c r="Y804" s="66"/>
    </row>
    <row r="805" spans="1:25" x14ac:dyDescent="0.2">
      <c r="A805" s="75" t="s">
        <v>19</v>
      </c>
      <c r="B805" s="66" t="s">
        <v>11</v>
      </c>
      <c r="C805" s="66" t="s">
        <v>10</v>
      </c>
      <c r="D805" s="66" t="s">
        <v>304</v>
      </c>
      <c r="E805" s="87">
        <f t="array" ref="E805">IFERROR(INDEX(DATA!$L$133:$L$368,MATCH(1,(DATA!$D$133:$D$368=B805)*(DATA!$E$133:$E$368=D805),0)),"n/a")</f>
        <v>3.9671266315045002</v>
      </c>
      <c r="F805" s="77">
        <f t="array" ref="F805">IFERROR(INDEX(DATA!$M$133:$M$368,MATCH(1,(DATA!$D$133:$D$368=B805)*(DATA!$E$133:$E$368=D805),0)),"n/a")</f>
        <v>-1.25351232615872E-2</v>
      </c>
      <c r="G805" s="87">
        <f t="array" ref="G805">IFERROR(INDEX(DATA!$V$133:$V$368,MATCH(1,(DATA!$D$133:$D$368=B805)*(DATA!$E$133:$E$368=D805),0)),"n/a")</f>
        <v>3.8789336558055201</v>
      </c>
      <c r="H805" s="77">
        <f t="array" ref="H805">IFERROR(INDEX(DATA!$W$133:$W$368,MATCH(1,(DATA!$D$133:$D$368=B805)*(DATA!$E$133:$E$368=D805),0)),"n/a")</f>
        <v>-1.74757576262334E-2</v>
      </c>
      <c r="I805" s="87">
        <f t="array" ref="I805">IFERROR(INDEX(DATA!$AF$133:$AF$368,MATCH(1,(DATA!$D$133:$D$368=B805)*(DATA!$E$133:$E$368=D805),0)),"n/a")</f>
        <v>3.88560908202945</v>
      </c>
      <c r="J805" s="77">
        <f t="array" ref="J805">IFERROR(INDEX(DATA!$AG$133:$AG$368,MATCH(1,(DATA!$D$133:$D$368=B805)*(DATA!$E$133:$E$368=D805),0)),"n/a")</f>
        <v>-4.4032917667229901E-2</v>
      </c>
      <c r="K805" s="87">
        <f t="array" ref="K805">IFERROR(INDEX(DATA!$AP$133:$AP$368,MATCH(1,(DATA!$D$133:$D$368=B805)*(DATA!$E$133:$E$368=D805),0)),"n/a")</f>
        <v>3.9490483439737099</v>
      </c>
      <c r="L805" s="77">
        <f t="array" ref="L805">IFERROR(INDEX(DATA!$AQ$133:$AQ$368,MATCH(1,(DATA!$D$133:$D$368=B805)*(DATA!$E$133:$E$368=D805),0)),"n/a")</f>
        <v>-4.3924750401885801E-2</v>
      </c>
      <c r="R805" s="66"/>
      <c r="S805" s="66"/>
      <c r="T805" s="66"/>
      <c r="U805" s="66"/>
      <c r="V805" s="66"/>
      <c r="W805" s="66"/>
      <c r="X805" s="66"/>
      <c r="Y805" s="66"/>
    </row>
    <row r="806" spans="1:25" x14ac:dyDescent="0.2">
      <c r="A806" s="75" t="s">
        <v>19</v>
      </c>
      <c r="B806" s="66" t="s">
        <v>11</v>
      </c>
      <c r="C806" s="66" t="s">
        <v>10</v>
      </c>
      <c r="D806" s="66" t="s">
        <v>305</v>
      </c>
      <c r="E806" s="87">
        <f t="array" ref="E806">IFERROR(INDEX(DATA!$L$133:$L$368,MATCH(1,(DATA!$D$133:$D$368=B806)*(DATA!$E$133:$E$368=D806),0)),"n/a")</f>
        <v>4.5453263338735104</v>
      </c>
      <c r="F806" s="77">
        <f t="array" ref="F806">IFERROR(INDEX(DATA!$M$133:$M$368,MATCH(1,(DATA!$D$133:$D$368=B806)*(DATA!$E$133:$E$368=D806),0)),"n/a")</f>
        <v>0.13901837646623899</v>
      </c>
      <c r="G806" s="87">
        <f t="array" ref="G806">IFERROR(INDEX(DATA!$V$133:$V$368,MATCH(1,(DATA!$D$133:$D$368=B806)*(DATA!$E$133:$E$368=D806),0)),"n/a")</f>
        <v>4.5999080217592203</v>
      </c>
      <c r="H806" s="77">
        <f t="array" ref="H806">IFERROR(INDEX(DATA!$W$133:$W$368,MATCH(1,(DATA!$D$133:$D$368=B806)*(DATA!$E$133:$E$368=D806),0)),"n/a")</f>
        <v>0.13637480270151001</v>
      </c>
      <c r="I806" s="87">
        <f t="array" ref="I806">IFERROR(INDEX(DATA!$AF$133:$AF$368,MATCH(1,(DATA!$D$133:$D$368=B806)*(DATA!$E$133:$E$368=D806),0)),"n/a")</f>
        <v>4.6454508826795298</v>
      </c>
      <c r="J806" s="77">
        <f t="array" ref="J806">IFERROR(INDEX(DATA!$AG$133:$AG$368,MATCH(1,(DATA!$D$133:$D$368=B806)*(DATA!$E$133:$E$368=D806),0)),"n/a")</f>
        <v>0.11414028603363099</v>
      </c>
      <c r="K806" s="87">
        <f t="array" ref="K806">IFERROR(INDEX(DATA!$AP$133:$AP$368,MATCH(1,(DATA!$D$133:$D$368=B806)*(DATA!$E$133:$E$368=D806),0)),"n/a")</f>
        <v>4.4819280609118897</v>
      </c>
      <c r="L806" s="77">
        <f t="array" ref="L806">IFERROR(INDEX(DATA!$AQ$133:$AQ$368,MATCH(1,(DATA!$D$133:$D$368=B806)*(DATA!$E$133:$E$368=D806),0)),"n/a")</f>
        <v>6.5130084569819099E-2</v>
      </c>
      <c r="R806" s="66"/>
      <c r="S806" s="66"/>
      <c r="T806" s="66"/>
      <c r="U806" s="66"/>
      <c r="V806" s="66"/>
      <c r="W806" s="66"/>
      <c r="X806" s="66"/>
      <c r="Y806" s="66"/>
    </row>
    <row r="807" spans="1:25" x14ac:dyDescent="0.2">
      <c r="A807" s="75" t="s">
        <v>19</v>
      </c>
      <c r="B807" s="66" t="s">
        <v>11</v>
      </c>
      <c r="C807" s="66" t="s">
        <v>10</v>
      </c>
      <c r="D807" s="66" t="s">
        <v>306</v>
      </c>
      <c r="E807" s="87">
        <f t="array" ref="E807">IFERROR(INDEX(DATA!$L$133:$L$368,MATCH(1,(DATA!$D$133:$D$368=B807)*(DATA!$E$133:$E$368=D807),0)),"n/a")</f>
        <v>5.7315712292188703</v>
      </c>
      <c r="F807" s="77">
        <f t="array" ref="F807">IFERROR(INDEX(DATA!$M$133:$M$368,MATCH(1,(DATA!$D$133:$D$368=B807)*(DATA!$E$133:$E$368=D807),0)),"n/a")</f>
        <v>0.100552453769217</v>
      </c>
      <c r="G807" s="87">
        <f t="array" ref="G807">IFERROR(INDEX(DATA!$V$133:$V$368,MATCH(1,(DATA!$D$133:$D$368=B807)*(DATA!$E$133:$E$368=D807),0)),"n/a")</f>
        <v>5.2767955059064802</v>
      </c>
      <c r="H807" s="77">
        <f t="array" ref="H807">IFERROR(INDEX(DATA!$W$133:$W$368,MATCH(1,(DATA!$D$133:$D$368=B807)*(DATA!$E$133:$E$368=D807),0)),"n/a")</f>
        <v>6.0601537946315797E-3</v>
      </c>
      <c r="I807" s="87">
        <f t="array" ref="I807">IFERROR(INDEX(DATA!$AF$133:$AF$368,MATCH(1,(DATA!$D$133:$D$368=B807)*(DATA!$E$133:$E$368=D807),0)),"n/a")</f>
        <v>5.2162650707835203</v>
      </c>
      <c r="J807" s="77">
        <f t="array" ref="J807">IFERROR(INDEX(DATA!$AG$133:$AG$368,MATCH(1,(DATA!$D$133:$D$368=B807)*(DATA!$E$133:$E$368=D807),0)),"n/a")</f>
        <v>-1.9413995924742199E-2</v>
      </c>
      <c r="K807" s="87">
        <f t="array" ref="K807">IFERROR(INDEX(DATA!$AP$133:$AP$368,MATCH(1,(DATA!$D$133:$D$368=B807)*(DATA!$E$133:$E$368=D807),0)),"n/a")</f>
        <v>5.3116563441746401</v>
      </c>
      <c r="L807" s="77">
        <f t="array" ref="L807">IFERROR(INDEX(DATA!$AQ$133:$AQ$368,MATCH(1,(DATA!$D$133:$D$368=B807)*(DATA!$E$133:$E$368=D807),0)),"n/a")</f>
        <v>-2.1958295614166699E-2</v>
      </c>
      <c r="R807" s="66"/>
      <c r="S807" s="66"/>
      <c r="T807" s="66"/>
      <c r="U807" s="66"/>
      <c r="V807" s="66"/>
      <c r="W807" s="66"/>
      <c r="X807" s="66"/>
      <c r="Y807" s="66"/>
    </row>
    <row r="808" spans="1:25" x14ac:dyDescent="0.2">
      <c r="A808" s="75" t="s">
        <v>19</v>
      </c>
      <c r="B808" s="66" t="s">
        <v>11</v>
      </c>
      <c r="C808" s="66" t="s">
        <v>10</v>
      </c>
      <c r="D808" s="66" t="s">
        <v>307</v>
      </c>
      <c r="E808" s="87">
        <f t="array" ref="E808">IFERROR(INDEX(DATA!$L$133:$L$368,MATCH(1,(DATA!$D$133:$D$368=B808)*(DATA!$E$133:$E$368=D808),0)),"n/a")</f>
        <v>4.0372575477849697</v>
      </c>
      <c r="F808" s="77">
        <f t="array" ref="F808">IFERROR(INDEX(DATA!$M$133:$M$368,MATCH(1,(DATA!$D$133:$D$368=B808)*(DATA!$E$133:$E$368=D808),0)),"n/a")</f>
        <v>7.14874591436572E-3</v>
      </c>
      <c r="G808" s="87">
        <f t="array" ref="G808">IFERROR(INDEX(DATA!$V$133:$V$368,MATCH(1,(DATA!$D$133:$D$368=B808)*(DATA!$E$133:$E$368=D808),0)),"n/a")</f>
        <v>4.0343368359418799</v>
      </c>
      <c r="H808" s="77">
        <f t="array" ref="H808">IFERROR(INDEX(DATA!$W$133:$W$368,MATCH(1,(DATA!$D$133:$D$368=B808)*(DATA!$E$133:$E$368=D808),0)),"n/a")</f>
        <v>1.2555280619863199E-2</v>
      </c>
      <c r="I808" s="87">
        <f t="array" ref="I808">IFERROR(INDEX(DATA!$AF$133:$AF$368,MATCH(1,(DATA!$D$133:$D$368=B808)*(DATA!$E$133:$E$368=D808),0)),"n/a")</f>
        <v>4.0494026173547804</v>
      </c>
      <c r="J808" s="77">
        <f t="array" ref="J808">IFERROR(INDEX(DATA!$AG$133:$AG$368,MATCH(1,(DATA!$D$133:$D$368=B808)*(DATA!$E$133:$E$368=D808),0)),"n/a")</f>
        <v>2.2516192902795398E-2</v>
      </c>
      <c r="K808" s="87">
        <f t="array" ref="K808">IFERROR(INDEX(DATA!$AP$133:$AP$368,MATCH(1,(DATA!$D$133:$D$368=B808)*(DATA!$E$133:$E$368=D808),0)),"n/a")</f>
        <v>4.0035304436632799</v>
      </c>
      <c r="L808" s="77">
        <f t="array" ref="L808">IFERROR(INDEX(DATA!$AQ$133:$AQ$368,MATCH(1,(DATA!$D$133:$D$368=B808)*(DATA!$E$133:$E$368=D808),0)),"n/a")</f>
        <v>-2.3669981004553E-2</v>
      </c>
      <c r="R808" s="66"/>
      <c r="S808" s="66"/>
      <c r="T808" s="66"/>
      <c r="U808" s="66"/>
      <c r="V808" s="66"/>
      <c r="W808" s="66"/>
      <c r="X808" s="66"/>
      <c r="Y808" s="66"/>
    </row>
    <row r="809" spans="1:25" x14ac:dyDescent="0.2">
      <c r="A809" s="75" t="s">
        <v>19</v>
      </c>
      <c r="B809" s="66" t="s">
        <v>11</v>
      </c>
      <c r="C809" s="66" t="s">
        <v>10</v>
      </c>
      <c r="D809" s="66" t="s">
        <v>308</v>
      </c>
      <c r="E809" s="87">
        <f t="array" ref="E809">IFERROR(INDEX(DATA!$L$133:$L$368,MATCH(1,(DATA!$D$133:$D$368=B809)*(DATA!$E$133:$E$368=D809),0)),"n/a")</f>
        <v>4.8775674660339803</v>
      </c>
      <c r="F809" s="77">
        <f t="array" ref="F809">IFERROR(INDEX(DATA!$M$133:$M$368,MATCH(1,(DATA!$D$133:$D$368=B809)*(DATA!$E$133:$E$368=D809),0)),"n/a")</f>
        <v>-5.1145443520598598E-2</v>
      </c>
      <c r="G809" s="87">
        <f t="array" ref="G809">IFERROR(INDEX(DATA!$V$133:$V$368,MATCH(1,(DATA!$D$133:$D$368=B809)*(DATA!$E$133:$E$368=D809),0)),"n/a")</f>
        <v>4.8328137924084498</v>
      </c>
      <c r="H809" s="77">
        <f t="array" ref="H809">IFERROR(INDEX(DATA!$W$133:$W$368,MATCH(1,(DATA!$D$133:$D$368=B809)*(DATA!$E$133:$E$368=D809),0)),"n/a")</f>
        <v>-4.8266988320680701E-2</v>
      </c>
      <c r="I809" s="87">
        <f t="array" ref="I809">IFERROR(INDEX(DATA!$AF$133:$AF$368,MATCH(1,(DATA!$D$133:$D$368=B809)*(DATA!$E$133:$E$368=D809),0)),"n/a")</f>
        <v>4.8088680326889097</v>
      </c>
      <c r="J809" s="77">
        <f t="array" ref="J809">IFERROR(INDEX(DATA!$AG$133:$AG$368,MATCH(1,(DATA!$D$133:$D$368=B809)*(DATA!$E$133:$E$368=D809),0)),"n/a")</f>
        <v>-5.1212124520626699E-2</v>
      </c>
      <c r="K809" s="87">
        <f t="array" ref="K809">IFERROR(INDEX(DATA!$AP$133:$AP$368,MATCH(1,(DATA!$D$133:$D$368=B809)*(DATA!$E$133:$E$368=D809),0)),"n/a")</f>
        <v>4.9262873015605102</v>
      </c>
      <c r="L809" s="77">
        <f t="array" ref="L809">IFERROR(INDEX(DATA!$AQ$133:$AQ$368,MATCH(1,(DATA!$D$133:$D$368=B809)*(DATA!$E$133:$E$368=D809),0)),"n/a")</f>
        <v>-4.3271659641993601E-2</v>
      </c>
      <c r="R809" s="66"/>
      <c r="S809" s="66"/>
      <c r="T809" s="66"/>
      <c r="U809" s="66"/>
      <c r="V809" s="66"/>
      <c r="W809" s="66"/>
      <c r="X809" s="66"/>
      <c r="Y809" s="66"/>
    </row>
    <row r="810" spans="1:25" x14ac:dyDescent="0.2">
      <c r="A810" s="75" t="s">
        <v>19</v>
      </c>
      <c r="B810" s="66" t="s">
        <v>11</v>
      </c>
      <c r="C810" s="66" t="s">
        <v>10</v>
      </c>
      <c r="D810" s="66" t="s">
        <v>309</v>
      </c>
      <c r="E810" s="87">
        <f t="array" ref="E810">IFERROR(INDEX(DATA!$L$133:$L$368,MATCH(1,(DATA!$D$133:$D$368=B810)*(DATA!$E$133:$E$368=D810),0)),"n/a")</f>
        <v>4.8286793451915502</v>
      </c>
      <c r="F810" s="77">
        <f t="array" ref="F810">IFERROR(INDEX(DATA!$M$133:$M$368,MATCH(1,(DATA!$D$133:$D$368=B810)*(DATA!$E$133:$E$368=D810),0)),"n/a")</f>
        <v>-3.4861594259376003E-2</v>
      </c>
      <c r="G810" s="87">
        <f t="array" ref="G810">IFERROR(INDEX(DATA!$V$133:$V$368,MATCH(1,(DATA!$D$133:$D$368=B810)*(DATA!$E$133:$E$368=D810),0)),"n/a")</f>
        <v>4.7630696908611201</v>
      </c>
      <c r="H810" s="77">
        <f t="array" ref="H810">IFERROR(INDEX(DATA!$W$133:$W$368,MATCH(1,(DATA!$D$133:$D$368=B810)*(DATA!$E$133:$E$368=D810),0)),"n/a")</f>
        <v>-2.11093474623327E-2</v>
      </c>
      <c r="I810" s="87">
        <f t="array" ref="I810">IFERROR(INDEX(DATA!$AF$133:$AF$368,MATCH(1,(DATA!$D$133:$D$368=B810)*(DATA!$E$133:$E$368=D810),0)),"n/a")</f>
        <v>4.73469073954245</v>
      </c>
      <c r="J810" s="77">
        <f t="array" ref="J810">IFERROR(INDEX(DATA!$AG$133:$AG$368,MATCH(1,(DATA!$D$133:$D$368=B810)*(DATA!$E$133:$E$368=D810),0)),"n/a")</f>
        <v>-1.3922403550752201E-2</v>
      </c>
      <c r="K810" s="87">
        <f t="array" ref="K810">IFERROR(INDEX(DATA!$AP$133:$AP$368,MATCH(1,(DATA!$D$133:$D$368=B810)*(DATA!$E$133:$E$368=D810),0)),"n/a")</f>
        <v>4.87799425109732</v>
      </c>
      <c r="L810" s="77">
        <f t="array" ref="L810">IFERROR(INDEX(DATA!$AQ$133:$AQ$368,MATCH(1,(DATA!$D$133:$D$368=B810)*(DATA!$E$133:$E$368=D810),0)),"n/a")</f>
        <v>6.5392350432541904E-4</v>
      </c>
      <c r="R810" s="66"/>
      <c r="S810" s="66"/>
      <c r="T810" s="66"/>
      <c r="U810" s="66"/>
      <c r="V810" s="66"/>
      <c r="W810" s="66"/>
      <c r="X810" s="66"/>
      <c r="Y810" s="66"/>
    </row>
    <row r="811" spans="1:25" x14ac:dyDescent="0.2">
      <c r="A811" s="75" t="s">
        <v>19</v>
      </c>
      <c r="B811" s="66" t="s">
        <v>11</v>
      </c>
      <c r="C811" s="66" t="s">
        <v>10</v>
      </c>
      <c r="D811" s="66" t="s">
        <v>310</v>
      </c>
      <c r="E811" s="87">
        <f t="array" ref="E811">IFERROR(INDEX(DATA!$L$133:$L$368,MATCH(1,(DATA!$D$133:$D$368=B811)*(DATA!$E$133:$E$368=D811),0)),"n/a")</f>
        <v>5.2868417145211</v>
      </c>
      <c r="F811" s="77">
        <f t="array" ref="F811">IFERROR(INDEX(DATA!$M$133:$M$368,MATCH(1,(DATA!$D$133:$D$368=B811)*(DATA!$E$133:$E$368=D811),0)),"n/a")</f>
        <v>-1.7092380957042502E-2</v>
      </c>
      <c r="G811" s="87">
        <f t="array" ref="G811">IFERROR(INDEX(DATA!$V$133:$V$368,MATCH(1,(DATA!$D$133:$D$368=B811)*(DATA!$E$133:$E$368=D811),0)),"n/a")</f>
        <v>5.1783250612689997</v>
      </c>
      <c r="H811" s="77">
        <f t="array" ref="H811">IFERROR(INDEX(DATA!$W$133:$W$368,MATCH(1,(DATA!$D$133:$D$368=B811)*(DATA!$E$133:$E$368=D811),0)),"n/a")</f>
        <v>-1.4184970608815701E-2</v>
      </c>
      <c r="I811" s="87">
        <f t="array" ref="I811">IFERROR(INDEX(DATA!$AF$133:$AF$368,MATCH(1,(DATA!$D$133:$D$368=B811)*(DATA!$E$133:$E$368=D811),0)),"n/a")</f>
        <v>5.1410821431824196</v>
      </c>
      <c r="J811" s="77">
        <f t="array" ref="J811">IFERROR(INDEX(DATA!$AG$133:$AG$368,MATCH(1,(DATA!$D$133:$D$368=B811)*(DATA!$E$133:$E$368=D811),0)),"n/a")</f>
        <v>-1.2375976777550099E-2</v>
      </c>
      <c r="K811" s="87">
        <f t="array" ref="K811">IFERROR(INDEX(DATA!$AP$133:$AP$368,MATCH(1,(DATA!$D$133:$D$368=B811)*(DATA!$E$133:$E$368=D811),0)),"n/a")</f>
        <v>5.3212146252363297</v>
      </c>
      <c r="L811" s="77">
        <f t="array" ref="L811">IFERROR(INDEX(DATA!$AQ$133:$AQ$368,MATCH(1,(DATA!$D$133:$D$368=B811)*(DATA!$E$133:$E$368=D811),0)),"n/a")</f>
        <v>3.5692316946377201E-3</v>
      </c>
      <c r="R811" s="66"/>
      <c r="S811" s="66"/>
      <c r="T811" s="66"/>
      <c r="U811" s="66"/>
      <c r="V811" s="66"/>
      <c r="W811" s="66"/>
      <c r="X811" s="66"/>
      <c r="Y811" s="66"/>
    </row>
    <row r="812" spans="1:25" x14ac:dyDescent="0.2">
      <c r="A812" s="75" t="s">
        <v>19</v>
      </c>
      <c r="B812" s="66" t="s">
        <v>11</v>
      </c>
      <c r="C812" s="66" t="s">
        <v>10</v>
      </c>
      <c r="D812" s="66" t="s">
        <v>311</v>
      </c>
      <c r="E812" s="87">
        <f t="array" ref="E812">IFERROR(INDEX(DATA!$L$133:$L$368,MATCH(1,(DATA!$D$133:$D$368=B812)*(DATA!$E$133:$E$368=D812),0)),"n/a")</f>
        <v>5.1623356749946598</v>
      </c>
      <c r="F812" s="77">
        <f t="array" ref="F812">IFERROR(INDEX(DATA!$M$133:$M$368,MATCH(1,(DATA!$D$133:$D$368=B812)*(DATA!$E$133:$E$368=D812),0)),"n/a")</f>
        <v>-7.0725046193089803E-3</v>
      </c>
      <c r="G812" s="87">
        <f t="array" ref="G812">IFERROR(INDEX(DATA!$V$133:$V$368,MATCH(1,(DATA!$D$133:$D$368=B812)*(DATA!$E$133:$E$368=D812),0)),"n/a")</f>
        <v>5.1604629513917697</v>
      </c>
      <c r="H812" s="77">
        <f t="array" ref="H812">IFERROR(INDEX(DATA!$W$133:$W$368,MATCH(1,(DATA!$D$133:$D$368=B812)*(DATA!$E$133:$E$368=D812),0)),"n/a")</f>
        <v>-5.7564344671426904E-3</v>
      </c>
      <c r="I812" s="87">
        <f t="array" ref="I812">IFERROR(INDEX(DATA!$AF$133:$AF$368,MATCH(1,(DATA!$D$133:$D$368=B812)*(DATA!$E$133:$E$368=D812),0)),"n/a")</f>
        <v>5.2153823773108696</v>
      </c>
      <c r="J812" s="77">
        <f t="array" ref="J812">IFERROR(INDEX(DATA!$AG$133:$AG$368,MATCH(1,(DATA!$D$133:$D$368=B812)*(DATA!$E$133:$E$368=D812),0)),"n/a")</f>
        <v>2.6024564517866802E-2</v>
      </c>
      <c r="K812" s="87">
        <f t="array" ref="K812">IFERROR(INDEX(DATA!$AP$133:$AP$368,MATCH(1,(DATA!$D$133:$D$368=B812)*(DATA!$E$133:$E$368=D812),0)),"n/a")</f>
        <v>5.2526732625055299</v>
      </c>
      <c r="L812" s="77">
        <f t="array" ref="L812">IFERROR(INDEX(DATA!$AQ$133:$AQ$368,MATCH(1,(DATA!$D$133:$D$368=B812)*(DATA!$E$133:$E$368=D812),0)),"n/a")</f>
        <v>5.09883764302878E-2</v>
      </c>
      <c r="R812" s="66"/>
      <c r="S812" s="66"/>
      <c r="T812" s="66"/>
      <c r="U812" s="66"/>
      <c r="V812" s="66"/>
      <c r="W812" s="66"/>
      <c r="X812" s="66"/>
      <c r="Y812" s="66"/>
    </row>
    <row r="813" spans="1:25" x14ac:dyDescent="0.2">
      <c r="A813" s="75" t="s">
        <v>19</v>
      </c>
      <c r="B813" s="66" t="s">
        <v>11</v>
      </c>
      <c r="C813" s="66" t="s">
        <v>10</v>
      </c>
      <c r="D813" s="66" t="s">
        <v>312</v>
      </c>
      <c r="E813" s="87">
        <f t="array" ref="E813">IFERROR(INDEX(DATA!$L$133:$L$368,MATCH(1,(DATA!$D$133:$D$368=B813)*(DATA!$E$133:$E$368=D813),0)),"n/a")</f>
        <v>4.8283362016682796</v>
      </c>
      <c r="F813" s="77">
        <f t="array" ref="F813">IFERROR(INDEX(DATA!$M$133:$M$368,MATCH(1,(DATA!$D$133:$D$368=B813)*(DATA!$E$133:$E$368=D813),0)),"n/a")</f>
        <v>8.5554540333629796E-3</v>
      </c>
      <c r="G813" s="87">
        <f t="array" ref="G813">IFERROR(INDEX(DATA!$V$133:$V$368,MATCH(1,(DATA!$D$133:$D$368=B813)*(DATA!$E$133:$E$368=D813),0)),"n/a")</f>
        <v>4.8289169669463696</v>
      </c>
      <c r="H813" s="77">
        <f t="array" ref="H813">IFERROR(INDEX(DATA!$W$133:$W$368,MATCH(1,(DATA!$D$133:$D$368=B813)*(DATA!$E$133:$E$368=D813),0)),"n/a")</f>
        <v>8.4172737400863007E-3</v>
      </c>
      <c r="I813" s="87">
        <f t="array" ref="I813">IFERROR(INDEX(DATA!$AF$133:$AF$368,MATCH(1,(DATA!$D$133:$D$368=B813)*(DATA!$E$133:$E$368=D813),0)),"n/a")</f>
        <v>4.8341627295045502</v>
      </c>
      <c r="J813" s="77">
        <f t="array" ref="J813">IFERROR(INDEX(DATA!$AG$133:$AG$368,MATCH(1,(DATA!$D$133:$D$368=B813)*(DATA!$E$133:$E$368=D813),0)),"n/a")</f>
        <v>1.55812933361122E-2</v>
      </c>
      <c r="K813" s="87">
        <f t="array" ref="K813">IFERROR(INDEX(DATA!$AP$133:$AP$368,MATCH(1,(DATA!$D$133:$D$368=B813)*(DATA!$E$133:$E$368=D813),0)),"n/a")</f>
        <v>4.8636452903133103</v>
      </c>
      <c r="L813" s="77">
        <f t="array" ref="L813">IFERROR(INDEX(DATA!$AQ$133:$AQ$368,MATCH(1,(DATA!$D$133:$D$368=B813)*(DATA!$E$133:$E$368=D813),0)),"n/a")</f>
        <v>1.1977807384073599E-2</v>
      </c>
      <c r="R813" s="66"/>
      <c r="S813" s="66"/>
      <c r="T813" s="66"/>
      <c r="U813" s="66"/>
      <c r="V813" s="66"/>
      <c r="W813" s="66"/>
      <c r="X813" s="66"/>
      <c r="Y813" s="66"/>
    </row>
    <row r="814" spans="1:25" x14ac:dyDescent="0.2">
      <c r="A814" s="75" t="s">
        <v>19</v>
      </c>
      <c r="B814" s="66" t="s">
        <v>11</v>
      </c>
      <c r="C814" s="66" t="s">
        <v>10</v>
      </c>
      <c r="D814" s="66" t="s">
        <v>313</v>
      </c>
      <c r="E814" s="87">
        <f t="array" ref="E814">IFERROR(INDEX(DATA!$L$133:$L$368,MATCH(1,(DATA!$D$133:$D$368=B814)*(DATA!$E$133:$E$368=D814),0)),"n/a")</f>
        <v>5.16508595207128</v>
      </c>
      <c r="F814" s="77">
        <f t="array" ref="F814">IFERROR(INDEX(DATA!$M$133:$M$368,MATCH(1,(DATA!$D$133:$D$368=B814)*(DATA!$E$133:$E$368=D814),0)),"n/a")</f>
        <v>3.1725025207722898E-2</v>
      </c>
      <c r="G814" s="87">
        <f t="array" ref="G814">IFERROR(INDEX(DATA!$V$133:$V$368,MATCH(1,(DATA!$D$133:$D$368=B814)*(DATA!$E$133:$E$368=D814),0)),"n/a")</f>
        <v>5.1962968208084499</v>
      </c>
      <c r="H814" s="77">
        <f t="array" ref="H814">IFERROR(INDEX(DATA!$W$133:$W$368,MATCH(1,(DATA!$D$133:$D$368=B814)*(DATA!$E$133:$E$368=D814),0)),"n/a")</f>
        <v>5.1310703653164202E-2</v>
      </c>
      <c r="I814" s="87">
        <f t="array" ref="I814">IFERROR(INDEX(DATA!$AF$133:$AF$368,MATCH(1,(DATA!$D$133:$D$368=B814)*(DATA!$E$133:$E$368=D814),0)),"n/a")</f>
        <v>5.2189723772054002</v>
      </c>
      <c r="J814" s="77">
        <f t="array" ref="J814">IFERROR(INDEX(DATA!$AG$133:$AG$368,MATCH(1,(DATA!$D$133:$D$368=B814)*(DATA!$E$133:$E$368=D814),0)),"n/a")</f>
        <v>3.8027060124899703E-2</v>
      </c>
      <c r="K814" s="87">
        <f t="array" ref="K814">IFERROR(INDEX(DATA!$AP$133:$AP$368,MATCH(1,(DATA!$D$133:$D$368=B814)*(DATA!$E$133:$E$368=D814),0)),"n/a")</f>
        <v>5.07869464853579</v>
      </c>
      <c r="L814" s="77">
        <f t="array" ref="L814">IFERROR(INDEX(DATA!$AQ$133:$AQ$368,MATCH(1,(DATA!$D$133:$D$368=B814)*(DATA!$E$133:$E$368=D814),0)),"n/a")</f>
        <v>4.9854887852213096E-3</v>
      </c>
      <c r="R814" s="66"/>
      <c r="S814" s="66"/>
      <c r="T814" s="66"/>
      <c r="U814" s="66"/>
      <c r="V814" s="66"/>
      <c r="W814" s="66"/>
      <c r="X814" s="66"/>
      <c r="Y814" s="66"/>
    </row>
    <row r="815" spans="1:25" x14ac:dyDescent="0.2">
      <c r="A815" s="75" t="s">
        <v>19</v>
      </c>
      <c r="B815" s="66" t="s">
        <v>11</v>
      </c>
      <c r="C815" s="66" t="s">
        <v>10</v>
      </c>
      <c r="D815" s="66" t="s">
        <v>314</v>
      </c>
      <c r="E815" s="87">
        <f t="array" ref="E815">IFERROR(INDEX(DATA!$L$133:$L$368,MATCH(1,(DATA!$D$133:$D$368=B815)*(DATA!$E$133:$E$368=D815),0)),"n/a")</f>
        <v>5.5058371548265397</v>
      </c>
      <c r="F815" s="77">
        <f t="array" ref="F815">IFERROR(INDEX(DATA!$M$133:$M$368,MATCH(1,(DATA!$D$133:$D$368=B815)*(DATA!$E$133:$E$368=D815),0)),"n/a")</f>
        <v>-9.0064081473435295E-2</v>
      </c>
      <c r="G815" s="87">
        <f t="array" ref="G815">IFERROR(INDEX(DATA!$V$133:$V$368,MATCH(1,(DATA!$D$133:$D$368=B815)*(DATA!$E$133:$E$368=D815),0)),"n/a")</f>
        <v>5.5604116933664303</v>
      </c>
      <c r="H815" s="77">
        <f t="array" ref="H815">IFERROR(INDEX(DATA!$W$133:$W$368,MATCH(1,(DATA!$D$133:$D$368=B815)*(DATA!$E$133:$E$368=D815),0)),"n/a")</f>
        <v>-8.1176807820903099E-2</v>
      </c>
      <c r="I815" s="87">
        <f t="array" ref="I815">IFERROR(INDEX(DATA!$AF$133:$AF$368,MATCH(1,(DATA!$D$133:$D$368=B815)*(DATA!$E$133:$E$368=D815),0)),"n/a")</f>
        <v>5.75203481715059</v>
      </c>
      <c r="J815" s="77">
        <f t="array" ref="J815">IFERROR(INDEX(DATA!$AG$133:$AG$368,MATCH(1,(DATA!$D$133:$D$368=B815)*(DATA!$E$133:$E$368=D815),0)),"n/a")</f>
        <v>-1.3980083184992401E-2</v>
      </c>
      <c r="K815" s="87">
        <f t="array" ref="K815">IFERROR(INDEX(DATA!$AP$133:$AP$368,MATCH(1,(DATA!$D$133:$D$368=B815)*(DATA!$E$133:$E$368=D815),0)),"n/a")</f>
        <v>5.7854614323443396</v>
      </c>
      <c r="L815" s="77">
        <f t="array" ref="L815">IFERROR(INDEX(DATA!$AQ$133:$AQ$368,MATCH(1,(DATA!$D$133:$D$368=B815)*(DATA!$E$133:$E$368=D815),0)),"n/a")</f>
        <v>5.2195374336279597E-2</v>
      </c>
      <c r="R815" s="66"/>
      <c r="S815" s="66"/>
      <c r="T815" s="66"/>
      <c r="U815" s="66"/>
      <c r="V815" s="66"/>
      <c r="W815" s="66"/>
      <c r="X815" s="66"/>
      <c r="Y815" s="66"/>
    </row>
    <row r="816" spans="1:25" x14ac:dyDescent="0.2">
      <c r="A816" s="75" t="s">
        <v>19</v>
      </c>
      <c r="B816" s="66" t="s">
        <v>11</v>
      </c>
      <c r="C816" s="66" t="s">
        <v>10</v>
      </c>
      <c r="D816" s="66" t="s">
        <v>315</v>
      </c>
      <c r="E816" s="87">
        <f t="array" ref="E816">IFERROR(INDEX(DATA!$L$133:$L$368,MATCH(1,(DATA!$D$133:$D$368=B816)*(DATA!$E$133:$E$368=D816),0)),"n/a")</f>
        <v>4.6161004463064197</v>
      </c>
      <c r="F816" s="77">
        <f t="array" ref="F816">IFERROR(INDEX(DATA!$M$133:$M$368,MATCH(1,(DATA!$D$133:$D$368=B816)*(DATA!$E$133:$E$368=D816),0)),"n/a")</f>
        <v>1.8249023524825801E-2</v>
      </c>
      <c r="G816" s="87">
        <f t="array" ref="G816">IFERROR(INDEX(DATA!$V$133:$V$368,MATCH(1,(DATA!$D$133:$D$368=B816)*(DATA!$E$133:$E$368=D816),0)),"n/a")</f>
        <v>4.5799839812728003</v>
      </c>
      <c r="H816" s="77">
        <f t="array" ref="H816">IFERROR(INDEX(DATA!$W$133:$W$368,MATCH(1,(DATA!$D$133:$D$368=B816)*(DATA!$E$133:$E$368=D816),0)),"n/a")</f>
        <v>1.8671382153182599E-2</v>
      </c>
      <c r="I816" s="87">
        <f t="array" ref="I816">IFERROR(INDEX(DATA!$AF$133:$AF$368,MATCH(1,(DATA!$D$133:$D$368=B816)*(DATA!$E$133:$E$368=D816),0)),"n/a")</f>
        <v>4.5875343677792104</v>
      </c>
      <c r="J816" s="77">
        <f t="array" ref="J816">IFERROR(INDEX(DATA!$AG$133:$AG$368,MATCH(1,(DATA!$D$133:$D$368=B816)*(DATA!$E$133:$E$368=D816),0)),"n/a")</f>
        <v>3.4723241577722497E-2</v>
      </c>
      <c r="K816" s="87">
        <f t="array" ref="K816">IFERROR(INDEX(DATA!$AP$133:$AP$368,MATCH(1,(DATA!$D$133:$D$368=B816)*(DATA!$E$133:$E$368=D816),0)),"n/a")</f>
        <v>4.5328443170004098</v>
      </c>
      <c r="L816" s="77">
        <f t="array" ref="L816">IFERROR(INDEX(DATA!$AQ$133:$AQ$368,MATCH(1,(DATA!$D$133:$D$368=B816)*(DATA!$E$133:$E$368=D816),0)),"n/a")</f>
        <v>1.1397065000331301E-2</v>
      </c>
      <c r="R816" s="66"/>
      <c r="S816" s="66"/>
      <c r="T816" s="66"/>
      <c r="U816" s="66"/>
      <c r="V816" s="66"/>
      <c r="W816" s="66"/>
      <c r="X816" s="66"/>
      <c r="Y816" s="66"/>
    </row>
    <row r="817" spans="1:25" x14ac:dyDescent="0.2">
      <c r="A817" s="75" t="s">
        <v>19</v>
      </c>
      <c r="B817" s="66" t="s">
        <v>11</v>
      </c>
      <c r="C817" s="66" t="s">
        <v>10</v>
      </c>
      <c r="D817" s="66" t="s">
        <v>316</v>
      </c>
      <c r="E817" s="87">
        <f t="array" ref="E817">IFERROR(INDEX(DATA!$L$133:$L$368,MATCH(1,(DATA!$D$133:$D$368=B817)*(DATA!$E$133:$E$368=D817),0)),"n/a")</f>
        <v>4.7313981861656504</v>
      </c>
      <c r="F817" s="77">
        <f t="array" ref="F817">IFERROR(INDEX(DATA!$M$133:$M$368,MATCH(1,(DATA!$D$133:$D$368=B817)*(DATA!$E$133:$E$368=D817),0)),"n/a")</f>
        <v>-3.58835565131485E-2</v>
      </c>
      <c r="G817" s="87">
        <f t="array" ref="G817">IFERROR(INDEX(DATA!$V$133:$V$368,MATCH(1,(DATA!$D$133:$D$368=B817)*(DATA!$E$133:$E$368=D817),0)),"n/a")</f>
        <v>4.6505254681291799</v>
      </c>
      <c r="H817" s="77">
        <f t="array" ref="H817">IFERROR(INDEX(DATA!$W$133:$W$368,MATCH(1,(DATA!$D$133:$D$368=B817)*(DATA!$E$133:$E$368=D817),0)),"n/a")</f>
        <v>-4.6942441524593398E-2</v>
      </c>
      <c r="I817" s="87">
        <f t="array" ref="I817">IFERROR(INDEX(DATA!$AF$133:$AF$368,MATCH(1,(DATA!$D$133:$D$368=B817)*(DATA!$E$133:$E$368=D817),0)),"n/a")</f>
        <v>4.6824302354412497</v>
      </c>
      <c r="J817" s="77">
        <f t="array" ref="J817">IFERROR(INDEX(DATA!$AG$133:$AG$368,MATCH(1,(DATA!$D$133:$D$368=B817)*(DATA!$E$133:$E$368=D817),0)),"n/a")</f>
        <v>-3.1526347276372699E-2</v>
      </c>
      <c r="K817" s="87">
        <f t="array" ref="K817">IFERROR(INDEX(DATA!$AP$133:$AP$368,MATCH(1,(DATA!$D$133:$D$368=B817)*(DATA!$E$133:$E$368=D817),0)),"n/a")</f>
        <v>4.7924533926828001</v>
      </c>
      <c r="L817" s="77">
        <f t="array" ref="L817">IFERROR(INDEX(DATA!$AQ$133:$AQ$368,MATCH(1,(DATA!$D$133:$D$368=B817)*(DATA!$E$133:$E$368=D817),0)),"n/a")</f>
        <v>-2.9189749856921601E-2</v>
      </c>
      <c r="R817" s="66"/>
      <c r="S817" s="66"/>
      <c r="T817" s="66"/>
      <c r="U817" s="66"/>
      <c r="V817" s="66"/>
      <c r="W817" s="66"/>
      <c r="X817" s="66"/>
      <c r="Y817" s="66"/>
    </row>
    <row r="818" spans="1:25" x14ac:dyDescent="0.2">
      <c r="A818" s="75" t="s">
        <v>19</v>
      </c>
      <c r="B818" s="66" t="s">
        <v>11</v>
      </c>
      <c r="C818" s="66" t="s">
        <v>10</v>
      </c>
      <c r="D818" s="66" t="s">
        <v>317</v>
      </c>
      <c r="E818" s="87">
        <f t="array" ref="E818">IFERROR(INDEX(DATA!$L$133:$L$368,MATCH(1,(DATA!$D$133:$D$368=B818)*(DATA!$E$133:$E$368=D818),0)),"n/a")</f>
        <v>4.84701803097854</v>
      </c>
      <c r="F818" s="77">
        <f t="array" ref="F818">IFERROR(INDEX(DATA!$M$133:$M$368,MATCH(1,(DATA!$D$133:$D$368=B818)*(DATA!$E$133:$E$368=D818),0)),"n/a")</f>
        <v>-3.7162671601604497E-2</v>
      </c>
      <c r="G818" s="87">
        <f t="array" ref="G818">IFERROR(INDEX(DATA!$V$133:$V$368,MATCH(1,(DATA!$D$133:$D$368=B818)*(DATA!$E$133:$E$368=D818),0)),"n/a")</f>
        <v>5.0132359518806799</v>
      </c>
      <c r="H818" s="77">
        <f t="array" ref="H818">IFERROR(INDEX(DATA!$W$133:$W$368,MATCH(1,(DATA!$D$133:$D$368=B818)*(DATA!$E$133:$E$368=D818),0)),"n/a")</f>
        <v>-1.8409755155502201E-2</v>
      </c>
      <c r="I818" s="87">
        <f t="array" ref="I818">IFERROR(INDEX(DATA!$AF$133:$AF$368,MATCH(1,(DATA!$D$133:$D$368=B818)*(DATA!$E$133:$E$368=D818),0)),"n/a")</f>
        <v>5.0509377429556697</v>
      </c>
      <c r="J818" s="77">
        <f t="array" ref="J818">IFERROR(INDEX(DATA!$AG$133:$AG$368,MATCH(1,(DATA!$D$133:$D$368=B818)*(DATA!$E$133:$E$368=D818),0)),"n/a")</f>
        <v>-2.2008765528687101E-2</v>
      </c>
      <c r="K818" s="87">
        <f t="array" ref="K818">IFERROR(INDEX(DATA!$AP$133:$AP$368,MATCH(1,(DATA!$D$133:$D$368=B818)*(DATA!$E$133:$E$368=D818),0)),"n/a")</f>
        <v>5.1620131879369797</v>
      </c>
      <c r="L818" s="77">
        <f t="array" ref="L818">IFERROR(INDEX(DATA!$AQ$133:$AQ$368,MATCH(1,(DATA!$D$133:$D$368=B818)*(DATA!$E$133:$E$368=D818),0)),"n/a")</f>
        <v>-1.07537492659099E-2</v>
      </c>
      <c r="R818" s="66"/>
      <c r="S818" s="66"/>
      <c r="T818" s="66"/>
      <c r="U818" s="66"/>
      <c r="V818" s="66"/>
      <c r="W818" s="66"/>
      <c r="X818" s="66"/>
      <c r="Y818" s="66"/>
    </row>
    <row r="819" spans="1:25" x14ac:dyDescent="0.2">
      <c r="A819" s="75" t="s">
        <v>19</v>
      </c>
      <c r="B819" s="66" t="s">
        <v>11</v>
      </c>
      <c r="C819" s="66" t="s">
        <v>10</v>
      </c>
      <c r="D819" s="66" t="s">
        <v>318</v>
      </c>
      <c r="E819" s="87">
        <f t="array" ref="E819">IFERROR(INDEX(DATA!$L$133:$L$368,MATCH(1,(DATA!$D$133:$D$368=B819)*(DATA!$E$133:$E$368=D819),0)),"n/a")</f>
        <v>4.4170720347619898</v>
      </c>
      <c r="F819" s="77">
        <f t="array" ref="F819">IFERROR(INDEX(DATA!$M$133:$M$368,MATCH(1,(DATA!$D$133:$D$368=B819)*(DATA!$E$133:$E$368=D819),0)),"n/a")</f>
        <v>-4.9774735754305501E-2</v>
      </c>
      <c r="G819" s="87">
        <f t="array" ref="G819">IFERROR(INDEX(DATA!$V$133:$V$368,MATCH(1,(DATA!$D$133:$D$368=B819)*(DATA!$E$133:$E$368=D819),0)),"n/a")</f>
        <v>4.4985686586383702</v>
      </c>
      <c r="H819" s="77">
        <f t="array" ref="H819">IFERROR(INDEX(DATA!$W$133:$W$368,MATCH(1,(DATA!$D$133:$D$368=B819)*(DATA!$E$133:$E$368=D819),0)),"n/a")</f>
        <v>-2.9676022345483E-2</v>
      </c>
      <c r="I819" s="87">
        <f t="array" ref="I819">IFERROR(INDEX(DATA!$AF$133:$AF$368,MATCH(1,(DATA!$D$133:$D$368=B819)*(DATA!$E$133:$E$368=D819),0)),"n/a")</f>
        <v>4.5234441800557397</v>
      </c>
      <c r="J819" s="77">
        <f t="array" ref="J819">IFERROR(INDEX(DATA!$AG$133:$AG$368,MATCH(1,(DATA!$D$133:$D$368=B819)*(DATA!$E$133:$E$368=D819),0)),"n/a")</f>
        <v>2.0476521515597999E-3</v>
      </c>
      <c r="K819" s="87">
        <f t="array" ref="K819">IFERROR(INDEX(DATA!$AP$133:$AP$368,MATCH(1,(DATA!$D$133:$D$368=B819)*(DATA!$E$133:$E$368=D819),0)),"n/a")</f>
        <v>4.5716186140335298</v>
      </c>
      <c r="L819" s="77">
        <f t="array" ref="L819">IFERROR(INDEX(DATA!$AQ$133:$AQ$368,MATCH(1,(DATA!$D$133:$D$368=B819)*(DATA!$E$133:$E$368=D819),0)),"n/a")</f>
        <v>-6.4135121747555699E-3</v>
      </c>
      <c r="R819" s="66"/>
      <c r="S819" s="66"/>
      <c r="T819" s="66"/>
      <c r="U819" s="66"/>
      <c r="V819" s="66"/>
      <c r="W819" s="66"/>
      <c r="X819" s="66"/>
      <c r="Y819" s="66"/>
    </row>
    <row r="820" spans="1:25" x14ac:dyDescent="0.2">
      <c r="A820" s="75" t="s">
        <v>19</v>
      </c>
      <c r="B820" s="66" t="s">
        <v>11</v>
      </c>
      <c r="C820" s="66" t="s">
        <v>10</v>
      </c>
      <c r="D820" s="66" t="s">
        <v>344</v>
      </c>
      <c r="E820" s="87">
        <f t="array" ref="E820">IFERROR(INDEX(DATA!$L$133:$L$368,MATCH(1,(DATA!$D$133:$D$368=B820)*(DATA!$E$133:$E$368=D820),0)),"n/a")</f>
        <v>4.2557795117695001</v>
      </c>
      <c r="F820" s="77">
        <f t="array" ref="F820">IFERROR(INDEX(DATA!$M$133:$M$368,MATCH(1,(DATA!$D$133:$D$368=B820)*(DATA!$E$133:$E$368=D820),0)),"n/a")</f>
        <v>2.3694517680566001E-2</v>
      </c>
      <c r="G820" s="87">
        <f t="array" ref="G820">IFERROR(INDEX(DATA!$V$133:$V$368,MATCH(1,(DATA!$D$133:$D$368=B820)*(DATA!$E$133:$E$368=D820),0)),"n/a")</f>
        <v>3.9920474145457399</v>
      </c>
      <c r="H820" s="77">
        <f t="array" ref="H820">IFERROR(INDEX(DATA!$W$133:$W$368,MATCH(1,(DATA!$D$133:$D$368=B820)*(DATA!$E$133:$E$368=D820),0)),"n/a")</f>
        <v>1.7500607758312199E-2</v>
      </c>
      <c r="I820" s="87">
        <f t="array" ref="I820">IFERROR(INDEX(DATA!$AF$133:$AF$368,MATCH(1,(DATA!$D$133:$D$368=B820)*(DATA!$E$133:$E$368=D820),0)),"n/a")</f>
        <v>4.07552972639325</v>
      </c>
      <c r="J820" s="77">
        <f t="array" ref="J820">IFERROR(INDEX(DATA!$AG$133:$AG$368,MATCH(1,(DATA!$D$133:$D$368=B820)*(DATA!$E$133:$E$368=D820),0)),"n/a")</f>
        <v>3.1460986265554797E-2</v>
      </c>
      <c r="K820" s="87">
        <f t="array" ref="K820">IFERROR(INDEX(DATA!$AP$133:$AP$368,MATCH(1,(DATA!$D$133:$D$368=B820)*(DATA!$E$133:$E$368=D820),0)),"n/a")</f>
        <v>4.0827793673128703</v>
      </c>
      <c r="L820" s="77">
        <f t="array" ref="L820">IFERROR(INDEX(DATA!$AQ$133:$AQ$368,MATCH(1,(DATA!$D$133:$D$368=B820)*(DATA!$E$133:$E$368=D820),0)),"n/a")</f>
        <v>5.6702884054066198E-2</v>
      </c>
      <c r="R820" s="66"/>
      <c r="S820" s="66"/>
      <c r="T820" s="66"/>
      <c r="U820" s="66"/>
      <c r="V820" s="66"/>
      <c r="W820" s="66"/>
      <c r="X820" s="66"/>
      <c r="Y820" s="66"/>
    </row>
    <row r="821" spans="1:25" x14ac:dyDescent="0.2">
      <c r="A821" s="75" t="s">
        <v>19</v>
      </c>
      <c r="B821" s="66" t="s">
        <v>11</v>
      </c>
      <c r="C821" s="66" t="s">
        <v>10</v>
      </c>
      <c r="D821" s="66" t="s">
        <v>345</v>
      </c>
      <c r="E821" s="87">
        <f t="array" ref="E821">IFERROR(INDEX(DATA!$L$133:$L$368,MATCH(1,(DATA!$D$133:$D$368=B821)*(DATA!$E$133:$E$368=D821),0)),"n/a")</f>
        <v>2.3827318399154902</v>
      </c>
      <c r="F821" s="77">
        <f t="array" ref="F821">IFERROR(INDEX(DATA!$M$133:$M$368,MATCH(1,(DATA!$D$133:$D$368=B821)*(DATA!$E$133:$E$368=D821),0)),"n/a")</f>
        <v>7.0635153014548896E-2</v>
      </c>
      <c r="G821" s="87">
        <f t="array" ref="G821">IFERROR(INDEX(DATA!$V$133:$V$368,MATCH(1,(DATA!$D$133:$D$368=B821)*(DATA!$E$133:$E$368=D821),0)),"n/a")</f>
        <v>2.4337018151821499</v>
      </c>
      <c r="H821" s="77">
        <f t="array" ref="H821">IFERROR(INDEX(DATA!$W$133:$W$368,MATCH(1,(DATA!$D$133:$D$368=B821)*(DATA!$E$133:$E$368=D821),0)),"n/a")</f>
        <v>8.2890883510022995E-2</v>
      </c>
      <c r="I821" s="87">
        <f t="array" ref="I821">IFERROR(INDEX(DATA!$AF$133:$AF$368,MATCH(1,(DATA!$D$133:$D$368=B821)*(DATA!$E$133:$E$368=D821),0)),"n/a")</f>
        <v>2.4676979676747499</v>
      </c>
      <c r="J821" s="77">
        <f t="array" ref="J821">IFERROR(INDEX(DATA!$AG$133:$AG$368,MATCH(1,(DATA!$D$133:$D$368=B821)*(DATA!$E$133:$E$368=D821),0)),"n/a")</f>
        <v>9.4251283684023399E-2</v>
      </c>
      <c r="K821" s="87">
        <f t="array" ref="K821">IFERROR(INDEX(DATA!$AP$133:$AP$368,MATCH(1,(DATA!$D$133:$D$368=B821)*(DATA!$E$133:$E$368=D821),0)),"n/a")</f>
        <v>2.3806144831554099</v>
      </c>
      <c r="L821" s="77">
        <f t="array" ref="L821">IFERROR(INDEX(DATA!$AQ$133:$AQ$368,MATCH(1,(DATA!$D$133:$D$368=B821)*(DATA!$E$133:$E$368=D821),0)),"n/a")</f>
        <v>3.9708899627575102E-2</v>
      </c>
      <c r="R821" s="66"/>
      <c r="S821" s="66"/>
      <c r="T821" s="66"/>
      <c r="U821" s="66"/>
      <c r="V821" s="66"/>
      <c r="W821" s="66"/>
      <c r="X821" s="66"/>
      <c r="Y821" s="66"/>
    </row>
    <row r="822" spans="1:25" x14ac:dyDescent="0.2">
      <c r="A822" s="75"/>
      <c r="E822" s="80"/>
      <c r="F822" s="77"/>
      <c r="G822" s="81"/>
      <c r="H822" s="77"/>
      <c r="I822" s="81"/>
      <c r="J822" s="82"/>
      <c r="K822" s="81"/>
      <c r="L822" s="77"/>
      <c r="R822" s="66"/>
      <c r="S822" s="66"/>
      <c r="T822" s="66"/>
      <c r="U822" s="66"/>
      <c r="V822" s="66"/>
      <c r="W822" s="66"/>
      <c r="X822" s="66"/>
      <c r="Y822" s="66"/>
    </row>
    <row r="823" spans="1:25" x14ac:dyDescent="0.2">
      <c r="A823" s="75" t="s">
        <v>19</v>
      </c>
      <c r="B823" s="66" t="s">
        <v>11</v>
      </c>
      <c r="C823" s="66" t="s">
        <v>26</v>
      </c>
      <c r="D823" s="66" t="s">
        <v>271</v>
      </c>
      <c r="E823" s="87">
        <f t="array" ref="E823">IFERROR(INDEX(DATA!$N$133:$N$368,MATCH(1,(DATA!$D$133:$D$368=B823)*(DATA!$E$133:$E$368=D823),0)),"n/a")</f>
        <v>2.8993492667953999</v>
      </c>
      <c r="F823" s="77">
        <f t="array" ref="F823">IFERROR(INDEX(DATA!$O$133:$O$368,MATCH(1,(DATA!$D$133:$D$368=B823)*(DATA!$E$133:$E$368=D823),0)),"n/a")</f>
        <v>2.5104837186891899E-2</v>
      </c>
      <c r="G823" s="87">
        <f t="array" ref="G823">IFERROR(INDEX(DATA!$X$133:$X$368,MATCH(1,(DATA!$D$133:$D$368=B823)*(DATA!$E$133:$E$368=D823),0)),"n/a")</f>
        <v>2.7582392303883001</v>
      </c>
      <c r="H823" s="77">
        <f t="array" ref="H823">IFERROR(INDEX(DATA!$Y$133:$Y$368,MATCH(1,(DATA!$D$133:$D$368=B823)*(DATA!$E$133:$E$368=D823),0)),"n/a")</f>
        <v>4.9248809287092696E-3</v>
      </c>
      <c r="I823" s="87">
        <f t="array" ref="I823">IFERROR(INDEX(DATA!$AH$133:$AH$368,MATCH(1,(DATA!$D$133:$D$368=B823)*(DATA!$E$133:$E$368=D823),0)),"n/a")</f>
        <v>2.7174826932163301</v>
      </c>
      <c r="J823" s="77">
        <f t="array" ref="J823">IFERROR(INDEX(DATA!$AI$133:$AI$368,MATCH(1,(DATA!$D$133:$D$368=B823)*(DATA!$E$133:$E$368=D823),0)),"n/a")</f>
        <v>-2.2588575559138398E-2</v>
      </c>
      <c r="K823" s="87">
        <f t="array" ref="K823">IFERROR(INDEX(DATA!$AR$133:$AR$368,MATCH(1,(DATA!$D$133:$D$368=B823)*(DATA!$E$133:$E$368=D823),0)),"n/a")</f>
        <v>2.73526870691994</v>
      </c>
      <c r="L823" s="77">
        <f t="array" ref="L823">IFERROR(INDEX(DATA!$AS$133:$AS$368,MATCH(1,(DATA!$D$133:$D$368=B823)*(DATA!$E$133:$E$368=D823),0)),"n/a")</f>
        <v>-2.72946159090557E-2</v>
      </c>
      <c r="R823" s="66"/>
      <c r="S823" s="66"/>
      <c r="T823" s="66"/>
      <c r="U823" s="66"/>
      <c r="V823" s="66"/>
      <c r="W823" s="66"/>
      <c r="X823" s="66"/>
      <c r="Y823" s="66"/>
    </row>
    <row r="824" spans="1:25" x14ac:dyDescent="0.2">
      <c r="A824" s="75" t="s">
        <v>19</v>
      </c>
      <c r="B824" s="66" t="s">
        <v>11</v>
      </c>
      <c r="C824" s="66" t="s">
        <v>26</v>
      </c>
      <c r="D824" s="66" t="s">
        <v>272</v>
      </c>
      <c r="E824" s="87">
        <f t="array" ref="E824">IFERROR(INDEX(DATA!$N$133:$N$368,MATCH(1,(DATA!$D$133:$D$368=B824)*(DATA!$E$133:$E$368=D824),0)),"n/a")</f>
        <v>2.41787995872164</v>
      </c>
      <c r="F824" s="77">
        <f t="array" ref="F824">IFERROR(INDEX(DATA!$O$133:$O$368,MATCH(1,(DATA!$D$133:$D$368=B824)*(DATA!$E$133:$E$368=D824),0)),"n/a")</f>
        <v>-3.03152700072742E-2</v>
      </c>
      <c r="G824" s="87">
        <f t="array" ref="G824">IFERROR(INDEX(DATA!$X$133:$X$368,MATCH(1,(DATA!$D$133:$D$368=B824)*(DATA!$E$133:$E$368=D824),0)),"n/a")</f>
        <v>2.4451239597655698</v>
      </c>
      <c r="H824" s="77">
        <f t="array" ref="H824">IFERROR(INDEX(DATA!$Y$133:$Y$368,MATCH(1,(DATA!$D$133:$D$368=B824)*(DATA!$E$133:$E$368=D824),0)),"n/a")</f>
        <v>-5.3992239935982704E-3</v>
      </c>
      <c r="I824" s="87">
        <f t="array" ref="I824">IFERROR(INDEX(DATA!$AH$133:$AH$368,MATCH(1,(DATA!$D$133:$D$368=B824)*(DATA!$E$133:$E$368=D824),0)),"n/a")</f>
        <v>2.4458337245962398</v>
      </c>
      <c r="J824" s="77">
        <f t="array" ref="J824">IFERROR(INDEX(DATA!$AI$133:$AI$368,MATCH(1,(DATA!$D$133:$D$368=B824)*(DATA!$E$133:$E$368=D824),0)),"n/a")</f>
        <v>7.6081192376429704E-3</v>
      </c>
      <c r="K824" s="87">
        <f t="array" ref="K824">IFERROR(INDEX(DATA!$AR$133:$AR$368,MATCH(1,(DATA!$D$133:$D$368=B824)*(DATA!$E$133:$E$368=D824),0)),"n/a")</f>
        <v>2.4439451360789599</v>
      </c>
      <c r="L824" s="77">
        <f t="array" ref="L824">IFERROR(INDEX(DATA!$AS$133:$AS$368,MATCH(1,(DATA!$D$133:$D$368=B824)*(DATA!$E$133:$E$368=D824),0)),"n/a")</f>
        <v>1.42606229079542E-2</v>
      </c>
      <c r="R824" s="66"/>
      <c r="S824" s="66"/>
      <c r="T824" s="66"/>
      <c r="U824" s="66"/>
      <c r="V824" s="66"/>
      <c r="W824" s="66"/>
      <c r="X824" s="66"/>
      <c r="Y824" s="66"/>
    </row>
    <row r="825" spans="1:25" x14ac:dyDescent="0.2">
      <c r="A825" s="75" t="s">
        <v>19</v>
      </c>
      <c r="B825" s="66" t="s">
        <v>11</v>
      </c>
      <c r="C825" s="66" t="s">
        <v>26</v>
      </c>
      <c r="D825" s="66" t="s">
        <v>273</v>
      </c>
      <c r="E825" s="87">
        <f t="array" ref="E825">IFERROR(INDEX(DATA!$N$133:$N$368,MATCH(1,(DATA!$D$133:$D$368=B825)*(DATA!$E$133:$E$368=D825),0)),"n/a")</f>
        <v>2.5562459201944199</v>
      </c>
      <c r="F825" s="77">
        <f t="array" ref="F825">IFERROR(INDEX(DATA!$O$133:$O$368,MATCH(1,(DATA!$D$133:$D$368=B825)*(DATA!$E$133:$E$368=D825),0)),"n/a")</f>
        <v>6.0123168212511999E-2</v>
      </c>
      <c r="G825" s="87">
        <f t="array" ref="G825">IFERROR(INDEX(DATA!$X$133:$X$368,MATCH(1,(DATA!$D$133:$D$368=B825)*(DATA!$E$133:$E$368=D825),0)),"n/a")</f>
        <v>2.51158645155328</v>
      </c>
      <c r="H825" s="77">
        <f t="array" ref="H825">IFERROR(INDEX(DATA!$Y$133:$Y$368,MATCH(1,(DATA!$D$133:$D$368=B825)*(DATA!$E$133:$E$368=D825),0)),"n/a")</f>
        <v>4.6101216346303799E-2</v>
      </c>
      <c r="I825" s="87">
        <f t="array" ref="I825">IFERROR(INDEX(DATA!$AH$133:$AH$368,MATCH(1,(DATA!$D$133:$D$368=B825)*(DATA!$E$133:$E$368=D825),0)),"n/a")</f>
        <v>2.4878757758617698</v>
      </c>
      <c r="J825" s="77">
        <f t="array" ref="J825">IFERROR(INDEX(DATA!$AI$133:$AI$368,MATCH(1,(DATA!$D$133:$D$368=B825)*(DATA!$E$133:$E$368=D825),0)),"n/a")</f>
        <v>6.8021855313289706E-2</v>
      </c>
      <c r="K825" s="87">
        <f t="array" ref="K825">IFERROR(INDEX(DATA!$AR$133:$AR$368,MATCH(1,(DATA!$D$133:$D$368=B825)*(DATA!$E$133:$E$368=D825),0)),"n/a")</f>
        <v>2.4655082432304001</v>
      </c>
      <c r="L825" s="77">
        <f t="array" ref="L825">IFERROR(INDEX(DATA!$AS$133:$AS$368,MATCH(1,(DATA!$D$133:$D$368=B825)*(DATA!$E$133:$E$368=D825),0)),"n/a")</f>
        <v>6.0488414619582397E-2</v>
      </c>
      <c r="R825" s="66"/>
      <c r="S825" s="66"/>
      <c r="T825" s="66"/>
      <c r="U825" s="66"/>
      <c r="V825" s="66"/>
      <c r="W825" s="66"/>
      <c r="X825" s="66"/>
      <c r="Y825" s="66"/>
    </row>
    <row r="826" spans="1:25" x14ac:dyDescent="0.2">
      <c r="A826" s="75" t="s">
        <v>19</v>
      </c>
      <c r="B826" s="66" t="s">
        <v>11</v>
      </c>
      <c r="C826" s="66" t="s">
        <v>26</v>
      </c>
      <c r="D826" s="66" t="s">
        <v>274</v>
      </c>
      <c r="E826" s="87">
        <f t="array" ref="E826">IFERROR(INDEX(DATA!$N$133:$N$368,MATCH(1,(DATA!$D$133:$D$368=B826)*(DATA!$E$133:$E$368=D826),0)),"n/a")</f>
        <v>2.49138161408082</v>
      </c>
      <c r="F826" s="77">
        <f t="array" ref="F826">IFERROR(INDEX(DATA!$O$133:$O$368,MATCH(1,(DATA!$D$133:$D$368=B826)*(DATA!$E$133:$E$368=D826),0)),"n/a")</f>
        <v>-2.38511133539651E-2</v>
      </c>
      <c r="G826" s="87">
        <f t="array" ref="G826">IFERROR(INDEX(DATA!$X$133:$X$368,MATCH(1,(DATA!$D$133:$D$368=B826)*(DATA!$E$133:$E$368=D826),0)),"n/a")</f>
        <v>2.48305690816481</v>
      </c>
      <c r="H826" s="77">
        <f t="array" ref="H826">IFERROR(INDEX(DATA!$Y$133:$Y$368,MATCH(1,(DATA!$D$133:$D$368=B826)*(DATA!$E$133:$E$368=D826),0)),"n/a")</f>
        <v>-1.6816579200250498E-2</v>
      </c>
      <c r="I826" s="87">
        <f t="array" ref="I826">IFERROR(INDEX(DATA!$AH$133:$AH$368,MATCH(1,(DATA!$D$133:$D$368=B826)*(DATA!$E$133:$E$368=D826),0)),"n/a")</f>
        <v>2.4870825799571299</v>
      </c>
      <c r="J826" s="77">
        <f t="array" ref="J826">IFERROR(INDEX(DATA!$AI$133:$AI$368,MATCH(1,(DATA!$D$133:$D$368=B826)*(DATA!$E$133:$E$368=D826),0)),"n/a")</f>
        <v>3.4451140720389902E-3</v>
      </c>
      <c r="K826" s="87">
        <f t="array" ref="K826">IFERROR(INDEX(DATA!$AR$133:$AR$368,MATCH(1,(DATA!$D$133:$D$368=B826)*(DATA!$E$133:$E$368=D826),0)),"n/a")</f>
        <v>2.4957312203630599</v>
      </c>
      <c r="L826" s="77">
        <f t="array" ref="L826">IFERROR(INDEX(DATA!$AS$133:$AS$368,MATCH(1,(DATA!$D$133:$D$368=B826)*(DATA!$E$133:$E$368=D826),0)),"n/a")</f>
        <v>6.5171503337041799E-3</v>
      </c>
      <c r="R826" s="66"/>
      <c r="S826" s="66"/>
      <c r="T826" s="66"/>
      <c r="U826" s="66"/>
      <c r="V826" s="66"/>
      <c r="W826" s="66"/>
      <c r="X826" s="66"/>
      <c r="Y826" s="66"/>
    </row>
    <row r="827" spans="1:25" x14ac:dyDescent="0.2">
      <c r="A827" s="75" t="s">
        <v>19</v>
      </c>
      <c r="B827" s="66" t="s">
        <v>11</v>
      </c>
      <c r="C827" s="66" t="s">
        <v>26</v>
      </c>
      <c r="D827" s="66" t="s">
        <v>275</v>
      </c>
      <c r="E827" s="87">
        <f t="array" ref="E827">IFERROR(INDEX(DATA!$N$133:$N$368,MATCH(1,(DATA!$D$133:$D$368=B827)*(DATA!$E$133:$E$368=D827),0)),"n/a")</f>
        <v>2.5878953961847402</v>
      </c>
      <c r="F827" s="77">
        <f t="array" ref="F827">IFERROR(INDEX(DATA!$O$133:$O$368,MATCH(1,(DATA!$D$133:$D$368=B827)*(DATA!$E$133:$E$368=D827),0)),"n/a")</f>
        <v>-4.4430883502174102E-3</v>
      </c>
      <c r="G827" s="87">
        <f t="array" ref="G827">IFERROR(INDEX(DATA!$X$133:$X$368,MATCH(1,(DATA!$D$133:$D$368=B827)*(DATA!$E$133:$E$368=D827),0)),"n/a")</f>
        <v>2.54224979822455</v>
      </c>
      <c r="H827" s="77">
        <f t="array" ref="H827">IFERROR(INDEX(DATA!$Y$133:$Y$368,MATCH(1,(DATA!$D$133:$D$368=B827)*(DATA!$E$133:$E$368=D827),0)),"n/a")</f>
        <v>-1.25087401297172E-2</v>
      </c>
      <c r="I827" s="87">
        <f t="array" ref="I827">IFERROR(INDEX(DATA!$AH$133:$AH$368,MATCH(1,(DATA!$D$133:$D$368=B827)*(DATA!$E$133:$E$368=D827),0)),"n/a")</f>
        <v>2.4976171188296701</v>
      </c>
      <c r="J827" s="77">
        <f t="array" ref="J827">IFERROR(INDEX(DATA!$AI$133:$AI$368,MATCH(1,(DATA!$D$133:$D$368=B827)*(DATA!$E$133:$E$368=D827),0)),"n/a")</f>
        <v>1.66900817383722E-4</v>
      </c>
      <c r="K827" s="87">
        <f t="array" ref="K827">IFERROR(INDEX(DATA!$AR$133:$AR$368,MATCH(1,(DATA!$D$133:$D$368=B827)*(DATA!$E$133:$E$368=D827),0)),"n/a")</f>
        <v>2.5456363541192899</v>
      </c>
      <c r="L827" s="77">
        <f t="array" ref="L827">IFERROR(INDEX(DATA!$AS$133:$AS$368,MATCH(1,(DATA!$D$133:$D$368=B827)*(DATA!$E$133:$E$368=D827),0)),"n/a")</f>
        <v>9.7671545551104993E-3</v>
      </c>
      <c r="R827" s="66"/>
      <c r="S827" s="66"/>
      <c r="T827" s="66"/>
      <c r="U827" s="66"/>
      <c r="V827" s="66"/>
      <c r="W827" s="66"/>
      <c r="X827" s="66"/>
      <c r="Y827" s="66"/>
    </row>
    <row r="828" spans="1:25" x14ac:dyDescent="0.2">
      <c r="A828" s="75" t="s">
        <v>19</v>
      </c>
      <c r="B828" s="66" t="s">
        <v>11</v>
      </c>
      <c r="C828" s="66" t="s">
        <v>26</v>
      </c>
      <c r="D828" s="66" t="s">
        <v>276</v>
      </c>
      <c r="E828" s="87">
        <f t="array" ref="E828">IFERROR(INDEX(DATA!$N$133:$N$368,MATCH(1,(DATA!$D$133:$D$368=B828)*(DATA!$E$133:$E$368=D828),0)),"n/a")</f>
        <v>2.3805961550945498</v>
      </c>
      <c r="F828" s="77">
        <f t="array" ref="F828">IFERROR(INDEX(DATA!$O$133:$O$368,MATCH(1,(DATA!$D$133:$D$368=B828)*(DATA!$E$133:$E$368=D828),0)),"n/a")</f>
        <v>2.4293160573083099E-2</v>
      </c>
      <c r="G828" s="87">
        <f t="array" ref="G828">IFERROR(INDEX(DATA!$X$133:$X$368,MATCH(1,(DATA!$D$133:$D$368=B828)*(DATA!$E$133:$E$368=D828),0)),"n/a")</f>
        <v>2.3033184259444299</v>
      </c>
      <c r="H828" s="77">
        <f t="array" ref="H828">IFERROR(INDEX(DATA!$Y$133:$Y$368,MATCH(1,(DATA!$D$133:$D$368=B828)*(DATA!$E$133:$E$368=D828),0)),"n/a")</f>
        <v>2.7775172076914502E-3</v>
      </c>
      <c r="I828" s="87">
        <f t="array" ref="I828">IFERROR(INDEX(DATA!$AH$133:$AH$368,MATCH(1,(DATA!$D$133:$D$368=B828)*(DATA!$E$133:$E$368=D828),0)),"n/a")</f>
        <v>2.2811665572812601</v>
      </c>
      <c r="J828" s="77">
        <f t="array" ref="J828">IFERROR(INDEX(DATA!$AI$133:$AI$368,MATCH(1,(DATA!$D$133:$D$368=B828)*(DATA!$E$133:$E$368=D828),0)),"n/a")</f>
        <v>1.1933688114503899E-3</v>
      </c>
      <c r="K828" s="87">
        <f t="array" ref="K828">IFERROR(INDEX(DATA!$AR$133:$AR$368,MATCH(1,(DATA!$D$133:$D$368=B828)*(DATA!$E$133:$E$368=D828),0)),"n/a")</f>
        <v>2.3259038798309399</v>
      </c>
      <c r="L828" s="77">
        <f t="array" ref="L828">IFERROR(INDEX(DATA!$AS$133:$AS$368,MATCH(1,(DATA!$D$133:$D$368=B828)*(DATA!$E$133:$E$368=D828),0)),"n/a")</f>
        <v>-4.5892587302659004E-3</v>
      </c>
      <c r="R828" s="66"/>
      <c r="S828" s="66"/>
      <c r="T828" s="66"/>
      <c r="U828" s="66"/>
      <c r="V828" s="66"/>
      <c r="W828" s="66"/>
      <c r="X828" s="66"/>
      <c r="Y828" s="66"/>
    </row>
    <row r="829" spans="1:25" x14ac:dyDescent="0.2">
      <c r="A829" s="75" t="s">
        <v>19</v>
      </c>
      <c r="B829" s="66" t="s">
        <v>11</v>
      </c>
      <c r="C829" s="66" t="s">
        <v>26</v>
      </c>
      <c r="D829" s="66" t="s">
        <v>277</v>
      </c>
      <c r="E829" s="87">
        <f t="array" ref="E829">IFERROR(INDEX(DATA!$N$133:$N$368,MATCH(1,(DATA!$D$133:$D$368=B829)*(DATA!$E$133:$E$368=D829),0)),"n/a")</f>
        <v>2.6460641999053598</v>
      </c>
      <c r="F829" s="77">
        <f t="array" ref="F829">IFERROR(INDEX(DATA!$O$133:$O$368,MATCH(1,(DATA!$D$133:$D$368=B829)*(DATA!$E$133:$E$368=D829),0)),"n/a")</f>
        <v>-1.0476638373385401E-2</v>
      </c>
      <c r="G829" s="87">
        <f t="array" ref="G829">IFERROR(INDEX(DATA!$X$133:$X$368,MATCH(1,(DATA!$D$133:$D$368=B829)*(DATA!$E$133:$E$368=D829),0)),"n/a")</f>
        <v>2.6280011390260598</v>
      </c>
      <c r="H829" s="77">
        <f t="array" ref="H829">IFERROR(INDEX(DATA!$Y$133:$Y$368,MATCH(1,(DATA!$D$133:$D$368=B829)*(DATA!$E$133:$E$368=D829),0)),"n/a")</f>
        <v>-2.15479691508546E-2</v>
      </c>
      <c r="I829" s="87">
        <f t="array" ref="I829">IFERROR(INDEX(DATA!$AH$133:$AH$368,MATCH(1,(DATA!$D$133:$D$368=B829)*(DATA!$E$133:$E$368=D829),0)),"n/a")</f>
        <v>2.60658872618591</v>
      </c>
      <c r="J829" s="77">
        <f t="array" ref="J829">IFERROR(INDEX(DATA!$AI$133:$AI$368,MATCH(1,(DATA!$D$133:$D$368=B829)*(DATA!$E$133:$E$368=D829),0)),"n/a")</f>
        <v>-3.8715572033413199E-2</v>
      </c>
      <c r="K829" s="87">
        <f t="array" ref="K829">IFERROR(INDEX(DATA!$AR$133:$AR$368,MATCH(1,(DATA!$D$133:$D$368=B829)*(DATA!$E$133:$E$368=D829),0)),"n/a")</f>
        <v>2.62125045607449</v>
      </c>
      <c r="L829" s="77">
        <f t="array" ref="L829">IFERROR(INDEX(DATA!$AS$133:$AS$368,MATCH(1,(DATA!$D$133:$D$368=B829)*(DATA!$E$133:$E$368=D829),0)),"n/a")</f>
        <v>-3.5062506473320397E-2</v>
      </c>
      <c r="R829" s="66"/>
      <c r="S829" s="66"/>
      <c r="T829" s="66"/>
      <c r="U829" s="66"/>
      <c r="V829" s="66"/>
      <c r="W829" s="66"/>
      <c r="X829" s="66"/>
      <c r="Y829" s="66"/>
    </row>
    <row r="830" spans="1:25" x14ac:dyDescent="0.2">
      <c r="A830" s="75" t="s">
        <v>19</v>
      </c>
      <c r="B830" s="66" t="s">
        <v>11</v>
      </c>
      <c r="C830" s="66" t="s">
        <v>26</v>
      </c>
      <c r="D830" s="66" t="s">
        <v>278</v>
      </c>
      <c r="E830" s="87">
        <f t="array" ref="E830">IFERROR(INDEX(DATA!$N$133:$N$368,MATCH(1,(DATA!$D$133:$D$368=B830)*(DATA!$E$133:$E$368=D830),0)),"n/a")</f>
        <v>2.3695685219714</v>
      </c>
      <c r="F830" s="77">
        <f t="array" ref="F830">IFERROR(INDEX(DATA!$O$133:$O$368,MATCH(1,(DATA!$D$133:$D$368=B830)*(DATA!$E$133:$E$368=D830),0)),"n/a")</f>
        <v>-6.4888328969158804E-2</v>
      </c>
      <c r="G830" s="87">
        <f t="array" ref="G830">IFERROR(INDEX(DATA!$X$133:$X$368,MATCH(1,(DATA!$D$133:$D$368=B830)*(DATA!$E$133:$E$368=D830),0)),"n/a")</f>
        <v>2.3361223679170799</v>
      </c>
      <c r="H830" s="77">
        <f t="array" ref="H830">IFERROR(INDEX(DATA!$Y$133:$Y$368,MATCH(1,(DATA!$D$133:$D$368=B830)*(DATA!$E$133:$E$368=D830),0)),"n/a")</f>
        <v>-4.9727823844542399E-2</v>
      </c>
      <c r="I830" s="87">
        <f t="array" ref="I830">IFERROR(INDEX(DATA!$AH$133:$AH$368,MATCH(1,(DATA!$D$133:$D$368=B830)*(DATA!$E$133:$E$368=D830),0)),"n/a")</f>
        <v>2.3669177722163699</v>
      </c>
      <c r="J830" s="77">
        <f t="array" ref="J830">IFERROR(INDEX(DATA!$AI$133:$AI$368,MATCH(1,(DATA!$D$133:$D$368=B830)*(DATA!$E$133:$E$368=D830),0)),"n/a")</f>
        <v>-3.8610162988876498E-2</v>
      </c>
      <c r="K830" s="87">
        <f t="array" ref="K830">IFERROR(INDEX(DATA!$AR$133:$AR$368,MATCH(1,(DATA!$D$133:$D$368=B830)*(DATA!$E$133:$E$368=D830),0)),"n/a")</f>
        <v>2.3894990578971398</v>
      </c>
      <c r="L830" s="77">
        <f t="array" ref="L830">IFERROR(INDEX(DATA!$AS$133:$AS$368,MATCH(1,(DATA!$D$133:$D$368=B830)*(DATA!$E$133:$E$368=D830),0)),"n/a")</f>
        <v>-1.38537606967773E-2</v>
      </c>
      <c r="R830" s="66"/>
      <c r="S830" s="66"/>
      <c r="T830" s="66"/>
      <c r="U830" s="66"/>
      <c r="V830" s="66"/>
      <c r="W830" s="66"/>
      <c r="X830" s="66"/>
      <c r="Y830" s="66"/>
    </row>
    <row r="831" spans="1:25" x14ac:dyDescent="0.2">
      <c r="A831" s="75" t="s">
        <v>19</v>
      </c>
      <c r="B831" s="66" t="s">
        <v>11</v>
      </c>
      <c r="C831" s="66" t="s">
        <v>26</v>
      </c>
      <c r="D831" s="66" t="s">
        <v>279</v>
      </c>
      <c r="E831" s="87">
        <f t="array" ref="E831">IFERROR(INDEX(DATA!$N$133:$N$368,MATCH(1,(DATA!$D$133:$D$368=B831)*(DATA!$E$133:$E$368=D831),0)),"n/a")</f>
        <v>2.5902128567435998</v>
      </c>
      <c r="F831" s="77">
        <f t="array" ref="F831">IFERROR(INDEX(DATA!$O$133:$O$368,MATCH(1,(DATA!$D$133:$D$368=B831)*(DATA!$E$133:$E$368=D831),0)),"n/a")</f>
        <v>8.2346555040556796E-2</v>
      </c>
      <c r="G831" s="87">
        <f t="array" ref="G831">IFERROR(INDEX(DATA!$X$133:$X$368,MATCH(1,(DATA!$D$133:$D$368=B831)*(DATA!$E$133:$E$368=D831),0)),"n/a")</f>
        <v>2.4967054071233798</v>
      </c>
      <c r="H831" s="77">
        <f t="array" ref="H831">IFERROR(INDEX(DATA!$Y$133:$Y$368,MATCH(1,(DATA!$D$133:$D$368=B831)*(DATA!$E$133:$E$368=D831),0)),"n/a")</f>
        <v>0.119460862985119</v>
      </c>
      <c r="I831" s="87">
        <f t="array" ref="I831">IFERROR(INDEX(DATA!$AH$133:$AH$368,MATCH(1,(DATA!$D$133:$D$368=B831)*(DATA!$E$133:$E$368=D831),0)),"n/a")</f>
        <v>2.5183347001162399</v>
      </c>
      <c r="J831" s="77">
        <f t="array" ref="J831">IFERROR(INDEX(DATA!$AI$133:$AI$368,MATCH(1,(DATA!$D$133:$D$368=B831)*(DATA!$E$133:$E$368=D831),0)),"n/a")</f>
        <v>6.8209046656184505E-2</v>
      </c>
      <c r="K831" s="87">
        <f t="array" ref="K831">IFERROR(INDEX(DATA!$AR$133:$AR$368,MATCH(1,(DATA!$D$133:$D$368=B831)*(DATA!$E$133:$E$368=D831),0)),"n/a")</f>
        <v>2.5034748694875502</v>
      </c>
      <c r="L831" s="77">
        <f t="array" ref="L831">IFERROR(INDEX(DATA!$AS$133:$AS$368,MATCH(1,(DATA!$D$133:$D$368=B831)*(DATA!$E$133:$E$368=D831),0)),"n/a")</f>
        <v>0.101620732550916</v>
      </c>
      <c r="R831" s="66"/>
      <c r="S831" s="66"/>
      <c r="T831" s="66"/>
      <c r="U831" s="66"/>
      <c r="V831" s="66"/>
      <c r="W831" s="66"/>
      <c r="X831" s="66"/>
      <c r="Y831" s="66"/>
    </row>
    <row r="832" spans="1:25" x14ac:dyDescent="0.2">
      <c r="A832" s="75" t="s">
        <v>19</v>
      </c>
      <c r="B832" s="66" t="s">
        <v>11</v>
      </c>
      <c r="C832" s="66" t="s">
        <v>26</v>
      </c>
      <c r="D832" s="66" t="s">
        <v>280</v>
      </c>
      <c r="E832" s="87">
        <f t="array" ref="E832">IFERROR(INDEX(DATA!$N$133:$N$368,MATCH(1,(DATA!$D$133:$D$368=B832)*(DATA!$E$133:$E$368=D832),0)),"n/a")</f>
        <v>3.1950529270649</v>
      </c>
      <c r="F832" s="77">
        <f t="array" ref="F832">IFERROR(INDEX(DATA!$O$133:$O$368,MATCH(1,(DATA!$D$133:$D$368=B832)*(DATA!$E$133:$E$368=D832),0)),"n/a")</f>
        <v>0.13033396509033099</v>
      </c>
      <c r="G832" s="87">
        <f t="array" ref="G832">IFERROR(INDEX(DATA!$X$133:$X$368,MATCH(1,(DATA!$D$133:$D$368=B832)*(DATA!$E$133:$E$368=D832),0)),"n/a")</f>
        <v>2.9090496719475998</v>
      </c>
      <c r="H832" s="77">
        <f t="array" ref="H832">IFERROR(INDEX(DATA!$Y$133:$Y$368,MATCH(1,(DATA!$D$133:$D$368=B832)*(DATA!$E$133:$E$368=D832),0)),"n/a")</f>
        <v>1.9070924200863201E-2</v>
      </c>
      <c r="I832" s="87">
        <f t="array" ref="I832">IFERROR(INDEX(DATA!$AH$133:$AH$368,MATCH(1,(DATA!$D$133:$D$368=B832)*(DATA!$E$133:$E$368=D832),0)),"n/a")</f>
        <v>2.86059740656358</v>
      </c>
      <c r="J832" s="77">
        <f t="array" ref="J832">IFERROR(INDEX(DATA!$AI$133:$AI$368,MATCH(1,(DATA!$D$133:$D$368=B832)*(DATA!$E$133:$E$368=D832),0)),"n/a")</f>
        <v>-1.2760992883955701E-2</v>
      </c>
      <c r="K832" s="87">
        <f t="array" ref="K832">IFERROR(INDEX(DATA!$AR$133:$AR$368,MATCH(1,(DATA!$D$133:$D$368=B832)*(DATA!$E$133:$E$368=D832),0)),"n/a")</f>
        <v>2.8845506844813702</v>
      </c>
      <c r="L832" s="77">
        <f t="array" ref="L832">IFERROR(INDEX(DATA!$AS$133:$AS$368,MATCH(1,(DATA!$D$133:$D$368=B832)*(DATA!$E$133:$E$368=D832),0)),"n/a")</f>
        <v>-4.0009269862969999E-3</v>
      </c>
      <c r="R832" s="66"/>
      <c r="S832" s="66"/>
      <c r="T832" s="66"/>
      <c r="U832" s="66"/>
      <c r="V832" s="66"/>
      <c r="W832" s="66"/>
      <c r="X832" s="66"/>
      <c r="Y832" s="66"/>
    </row>
    <row r="833" spans="1:25" x14ac:dyDescent="0.2">
      <c r="A833" s="75" t="s">
        <v>19</v>
      </c>
      <c r="B833" s="66" t="s">
        <v>11</v>
      </c>
      <c r="C833" s="66" t="s">
        <v>26</v>
      </c>
      <c r="D833" s="66" t="s">
        <v>281</v>
      </c>
      <c r="E833" s="87">
        <f t="array" ref="E833">IFERROR(INDEX(DATA!$N$133:$N$368,MATCH(1,(DATA!$D$133:$D$368=B833)*(DATA!$E$133:$E$368=D833),0)),"n/a")</f>
        <v>2.7306582722183501</v>
      </c>
      <c r="F833" s="77">
        <f t="array" ref="F833">IFERROR(INDEX(DATA!$O$133:$O$368,MATCH(1,(DATA!$D$133:$D$368=B833)*(DATA!$E$133:$E$368=D833),0)),"n/a")</f>
        <v>9.9947563242416604E-2</v>
      </c>
      <c r="G833" s="87">
        <f t="array" ref="G833">IFERROR(INDEX(DATA!$X$133:$X$368,MATCH(1,(DATA!$D$133:$D$368=B833)*(DATA!$E$133:$E$368=D833),0)),"n/a")</f>
        <v>2.5308143127374501</v>
      </c>
      <c r="H833" s="77">
        <f t="array" ref="H833">IFERROR(INDEX(DATA!$Y$133:$Y$368,MATCH(1,(DATA!$D$133:$D$368=B833)*(DATA!$E$133:$E$368=D833),0)),"n/a")</f>
        <v>3.9835877501696502E-2</v>
      </c>
      <c r="I833" s="87">
        <f t="array" ref="I833">IFERROR(INDEX(DATA!$AH$133:$AH$368,MATCH(1,(DATA!$D$133:$D$368=B833)*(DATA!$E$133:$E$368=D833),0)),"n/a")</f>
        <v>2.51689774512008</v>
      </c>
      <c r="J833" s="77">
        <f t="array" ref="J833">IFERROR(INDEX(DATA!$AI$133:$AI$368,MATCH(1,(DATA!$D$133:$D$368=B833)*(DATA!$E$133:$E$368=D833),0)),"n/a")</f>
        <v>3.61956082151959E-2</v>
      </c>
      <c r="K833" s="87">
        <f t="array" ref="K833">IFERROR(INDEX(DATA!$AR$133:$AR$368,MATCH(1,(DATA!$D$133:$D$368=B833)*(DATA!$E$133:$E$368=D833),0)),"n/a")</f>
        <v>2.5056621595471502</v>
      </c>
      <c r="L833" s="77">
        <f t="array" ref="L833">IFERROR(INDEX(DATA!$AS$133:$AS$368,MATCH(1,(DATA!$D$133:$D$368=B833)*(DATA!$E$133:$E$368=D833),0)),"n/a")</f>
        <v>5.0549144860644199E-2</v>
      </c>
      <c r="R833" s="66"/>
      <c r="S833" s="66"/>
      <c r="T833" s="66"/>
      <c r="U833" s="66"/>
      <c r="V833" s="66"/>
      <c r="W833" s="66"/>
      <c r="X833" s="66"/>
      <c r="Y833" s="66"/>
    </row>
    <row r="834" spans="1:25" x14ac:dyDescent="0.2">
      <c r="A834" s="75" t="s">
        <v>19</v>
      </c>
      <c r="B834" s="66" t="s">
        <v>11</v>
      </c>
      <c r="C834" s="66" t="s">
        <v>26</v>
      </c>
      <c r="D834" s="66" t="s">
        <v>282</v>
      </c>
      <c r="E834" s="87">
        <f t="array" ref="E834">IFERROR(INDEX(DATA!$N$133:$N$368,MATCH(1,(DATA!$D$133:$D$368=B834)*(DATA!$E$133:$E$368=D834),0)),"n/a")</f>
        <v>3.0652177930787401</v>
      </c>
      <c r="F834" s="77">
        <f t="array" ref="F834">IFERROR(INDEX(DATA!$O$133:$O$368,MATCH(1,(DATA!$D$133:$D$368=B834)*(DATA!$E$133:$E$368=D834),0)),"n/a")</f>
        <v>4.3158599890294198E-2</v>
      </c>
      <c r="G834" s="87">
        <f t="array" ref="G834">IFERROR(INDEX(DATA!$X$133:$X$368,MATCH(1,(DATA!$D$133:$D$368=B834)*(DATA!$E$133:$E$368=D834),0)),"n/a")</f>
        <v>3.0011623502740998</v>
      </c>
      <c r="H834" s="77">
        <f t="array" ref="H834">IFERROR(INDEX(DATA!$Y$133:$Y$368,MATCH(1,(DATA!$D$133:$D$368=B834)*(DATA!$E$133:$E$368=D834),0)),"n/a")</f>
        <v>2.4037290634544701E-2</v>
      </c>
      <c r="I834" s="87">
        <f t="array" ref="I834">IFERROR(INDEX(DATA!$AH$133:$AH$368,MATCH(1,(DATA!$D$133:$D$368=B834)*(DATA!$E$133:$E$368=D834),0)),"n/a")</f>
        <v>3.0186601450711299</v>
      </c>
      <c r="J834" s="77">
        <f t="array" ref="J834">IFERROR(INDEX(DATA!$AI$133:$AI$368,MATCH(1,(DATA!$D$133:$D$368=B834)*(DATA!$E$133:$E$368=D834),0)),"n/a")</f>
        <v>4.04542294280077E-2</v>
      </c>
      <c r="K834" s="87">
        <f t="array" ref="K834">IFERROR(INDEX(DATA!$AR$133:$AR$368,MATCH(1,(DATA!$D$133:$D$368=B834)*(DATA!$E$133:$E$368=D834),0)),"n/a")</f>
        <v>2.9945530145392798</v>
      </c>
      <c r="L834" s="77">
        <f t="array" ref="L834">IFERROR(INDEX(DATA!$AS$133:$AS$368,MATCH(1,(DATA!$D$133:$D$368=B834)*(DATA!$E$133:$E$368=D834),0)),"n/a")</f>
        <v>4.4217360794707297E-2</v>
      </c>
      <c r="R834" s="66"/>
      <c r="S834" s="66"/>
      <c r="T834" s="66"/>
      <c r="U834" s="66"/>
      <c r="V834" s="66"/>
      <c r="W834" s="66"/>
      <c r="X834" s="66"/>
      <c r="Y834" s="66"/>
    </row>
    <row r="835" spans="1:25" x14ac:dyDescent="0.2">
      <c r="A835" s="75" t="s">
        <v>19</v>
      </c>
      <c r="B835" s="66" t="s">
        <v>11</v>
      </c>
      <c r="C835" s="66" t="s">
        <v>26</v>
      </c>
      <c r="D835" s="66" t="s">
        <v>283</v>
      </c>
      <c r="E835" s="87">
        <f t="array" ref="E835">IFERROR(INDEX(DATA!$N$133:$N$368,MATCH(1,(DATA!$D$133:$D$368=B835)*(DATA!$E$133:$E$368=D835),0)),"n/a")</f>
        <v>2.7583320089835999</v>
      </c>
      <c r="F835" s="77">
        <f t="array" ref="F835">IFERROR(INDEX(DATA!$O$133:$O$368,MATCH(1,(DATA!$D$133:$D$368=B835)*(DATA!$E$133:$E$368=D835),0)),"n/a")</f>
        <v>1.94423015021279E-2</v>
      </c>
      <c r="G835" s="87">
        <f t="array" ref="G835">IFERROR(INDEX(DATA!$X$133:$X$368,MATCH(1,(DATA!$D$133:$D$368=B835)*(DATA!$E$133:$E$368=D835),0)),"n/a")</f>
        <v>2.8112977172988498</v>
      </c>
      <c r="H835" s="77">
        <f t="array" ref="H835">IFERROR(INDEX(DATA!$Y$133:$Y$368,MATCH(1,(DATA!$D$133:$D$368=B835)*(DATA!$E$133:$E$368=D835),0)),"n/a")</f>
        <v>4.1546679502367199E-2</v>
      </c>
      <c r="I835" s="87">
        <f t="array" ref="I835">IFERROR(INDEX(DATA!$AH$133:$AH$368,MATCH(1,(DATA!$D$133:$D$368=B835)*(DATA!$E$133:$E$368=D835),0)),"n/a")</f>
        <v>2.8358392697589898</v>
      </c>
      <c r="J835" s="77">
        <f t="array" ref="J835">IFERROR(INDEX(DATA!$AI$133:$AI$368,MATCH(1,(DATA!$D$133:$D$368=B835)*(DATA!$E$133:$E$368=D835),0)),"n/a")</f>
        <v>5.2351984261807601E-2</v>
      </c>
      <c r="K835" s="87">
        <f t="array" ref="K835">IFERROR(INDEX(DATA!$AR$133:$AR$368,MATCH(1,(DATA!$D$133:$D$368=B835)*(DATA!$E$133:$E$368=D835),0)),"n/a")</f>
        <v>2.8209273208340999</v>
      </c>
      <c r="L835" s="77">
        <f t="array" ref="L835">IFERROR(INDEX(DATA!$AS$133:$AS$368,MATCH(1,(DATA!$D$133:$D$368=B835)*(DATA!$E$133:$E$368=D835),0)),"n/a")</f>
        <v>4.6434531307257498E-2</v>
      </c>
      <c r="R835" s="66"/>
      <c r="S835" s="66"/>
      <c r="T835" s="66"/>
      <c r="U835" s="66"/>
      <c r="V835" s="66"/>
      <c r="W835" s="66"/>
      <c r="X835" s="66"/>
      <c r="Y835" s="66"/>
    </row>
    <row r="836" spans="1:25" x14ac:dyDescent="0.2">
      <c r="A836" s="75" t="s">
        <v>19</v>
      </c>
      <c r="B836" s="66" t="s">
        <v>11</v>
      </c>
      <c r="C836" s="66" t="s">
        <v>26</v>
      </c>
      <c r="D836" s="66" t="s">
        <v>284</v>
      </c>
      <c r="E836" s="87">
        <f t="array" ref="E836">IFERROR(INDEX(DATA!$N$133:$N$368,MATCH(1,(DATA!$D$133:$D$368=B836)*(DATA!$E$133:$E$368=D836),0)),"n/a")</f>
        <v>2.44293351817812</v>
      </c>
      <c r="F836" s="77">
        <f t="array" ref="F836">IFERROR(INDEX(DATA!$O$133:$O$368,MATCH(1,(DATA!$D$133:$D$368=B836)*(DATA!$E$133:$E$368=D836),0)),"n/a")</f>
        <v>2.6567937255246199E-2</v>
      </c>
      <c r="G836" s="87">
        <f t="array" ref="G836">IFERROR(INDEX(DATA!$X$133:$X$368,MATCH(1,(DATA!$D$133:$D$368=B836)*(DATA!$E$133:$E$368=D836),0)),"n/a")</f>
        <v>2.2113747554999499</v>
      </c>
      <c r="H836" s="77">
        <f t="array" ref="H836">IFERROR(INDEX(DATA!$Y$133:$Y$368,MATCH(1,(DATA!$D$133:$D$368=B836)*(DATA!$E$133:$E$368=D836),0)),"n/a")</f>
        <v>-1.1115811204533199E-2</v>
      </c>
      <c r="I836" s="87">
        <f t="array" ref="I836">IFERROR(INDEX(DATA!$AH$133:$AH$368,MATCH(1,(DATA!$D$133:$D$368=B836)*(DATA!$E$133:$E$368=D836),0)),"n/a")</f>
        <v>2.2552718993205101</v>
      </c>
      <c r="J836" s="77">
        <f t="array" ref="J836">IFERROR(INDEX(DATA!$AI$133:$AI$368,MATCH(1,(DATA!$D$133:$D$368=B836)*(DATA!$E$133:$E$368=D836),0)),"n/a")</f>
        <v>1.3098318556874699E-3</v>
      </c>
      <c r="K836" s="87">
        <f t="array" ref="K836">IFERROR(INDEX(DATA!$AR$133:$AR$368,MATCH(1,(DATA!$D$133:$D$368=B836)*(DATA!$E$133:$E$368=D836),0)),"n/a")</f>
        <v>2.2542987316208301</v>
      </c>
      <c r="L836" s="77">
        <f t="array" ref="L836">IFERROR(INDEX(DATA!$AS$133:$AS$368,MATCH(1,(DATA!$D$133:$D$368=B836)*(DATA!$E$133:$E$368=D836),0)),"n/a")</f>
        <v>5.29487413069284E-2</v>
      </c>
      <c r="R836" s="66"/>
      <c r="S836" s="66"/>
      <c r="T836" s="66"/>
      <c r="U836" s="66"/>
      <c r="V836" s="66"/>
      <c r="W836" s="66"/>
      <c r="X836" s="66"/>
      <c r="Y836" s="66"/>
    </row>
    <row r="837" spans="1:25" x14ac:dyDescent="0.2">
      <c r="A837" s="75" t="s">
        <v>19</v>
      </c>
      <c r="B837" s="66" t="s">
        <v>11</v>
      </c>
      <c r="C837" s="66" t="s">
        <v>26</v>
      </c>
      <c r="D837" s="66" t="s">
        <v>285</v>
      </c>
      <c r="E837" s="87">
        <f t="array" ref="E837">IFERROR(INDEX(DATA!$N$133:$N$368,MATCH(1,(DATA!$D$133:$D$368=B837)*(DATA!$E$133:$E$368=D837),0)),"n/a")</f>
        <v>2.01840422883607</v>
      </c>
      <c r="F837" s="77">
        <f t="array" ref="F837">IFERROR(INDEX(DATA!$O$133:$O$368,MATCH(1,(DATA!$D$133:$D$368=B837)*(DATA!$E$133:$E$368=D837),0)),"n/a")</f>
        <v>-4.1131922483138197E-2</v>
      </c>
      <c r="G837" s="87">
        <f t="array" ref="G837">IFERROR(INDEX(DATA!$X$133:$X$368,MATCH(1,(DATA!$D$133:$D$368=B837)*(DATA!$E$133:$E$368=D837),0)),"n/a")</f>
        <v>1.82402748551639</v>
      </c>
      <c r="H837" s="77">
        <f t="array" ref="H837">IFERROR(INDEX(DATA!$Y$133:$Y$368,MATCH(1,(DATA!$D$133:$D$368=B837)*(DATA!$E$133:$E$368=D837),0)),"n/a")</f>
        <v>-6.8552132223116194E-2</v>
      </c>
      <c r="I837" s="87">
        <f t="array" ref="I837">IFERROR(INDEX(DATA!$AH$133:$AH$368,MATCH(1,(DATA!$D$133:$D$368=B837)*(DATA!$E$133:$E$368=D837),0)),"n/a")</f>
        <v>1.83827088155969</v>
      </c>
      <c r="J837" s="77">
        <f t="array" ref="J837">IFERROR(INDEX(DATA!$AI$133:$AI$368,MATCH(1,(DATA!$D$133:$D$368=B837)*(DATA!$E$133:$E$368=D837),0)),"n/a")</f>
        <v>-7.4392264395207297E-2</v>
      </c>
      <c r="K837" s="87">
        <f t="array" ref="K837">IFERROR(INDEX(DATA!$AR$133:$AR$368,MATCH(1,(DATA!$D$133:$D$368=B837)*(DATA!$E$133:$E$368=D837),0)),"n/a")</f>
        <v>1.8051509395409999</v>
      </c>
      <c r="L837" s="77">
        <f t="array" ref="L837">IFERROR(INDEX(DATA!$AS$133:$AS$368,MATCH(1,(DATA!$D$133:$D$368=B837)*(DATA!$E$133:$E$368=D837),0)),"n/a")</f>
        <v>-2.2746005913833599E-2</v>
      </c>
      <c r="R837" s="66"/>
      <c r="S837" s="66"/>
      <c r="T837" s="66"/>
      <c r="U837" s="66"/>
      <c r="V837" s="66"/>
      <c r="W837" s="66"/>
      <c r="X837" s="66"/>
      <c r="Y837" s="66"/>
    </row>
    <row r="838" spans="1:25" x14ac:dyDescent="0.2">
      <c r="A838" s="75" t="s">
        <v>19</v>
      </c>
      <c r="B838" s="66" t="s">
        <v>11</v>
      </c>
      <c r="C838" s="66" t="s">
        <v>26</v>
      </c>
      <c r="D838" s="66" t="s">
        <v>286</v>
      </c>
      <c r="E838" s="87">
        <f t="array" ref="E838">IFERROR(INDEX(DATA!$N$133:$N$368,MATCH(1,(DATA!$D$133:$D$368=B838)*(DATA!$E$133:$E$368=D838),0)),"n/a")</f>
        <v>2.5176207067043501</v>
      </c>
      <c r="F838" s="77">
        <f t="array" ref="F838">IFERROR(INDEX(DATA!$O$133:$O$368,MATCH(1,(DATA!$D$133:$D$368=B838)*(DATA!$E$133:$E$368=D838),0)),"n/a")</f>
        <v>8.7038642151122697E-2</v>
      </c>
      <c r="G838" s="87">
        <f t="array" ref="G838">IFERROR(INDEX(DATA!$X$133:$X$368,MATCH(1,(DATA!$D$133:$D$368=B838)*(DATA!$E$133:$E$368=D838),0)),"n/a")</f>
        <v>2.4245945536108899</v>
      </c>
      <c r="H838" s="77">
        <f t="array" ref="H838">IFERROR(INDEX(DATA!$Y$133:$Y$368,MATCH(1,(DATA!$D$133:$D$368=B838)*(DATA!$E$133:$E$368=D838),0)),"n/a")</f>
        <v>5.2837976411813203E-2</v>
      </c>
      <c r="I838" s="87">
        <f t="array" ref="I838">IFERROR(INDEX(DATA!$AH$133:$AH$368,MATCH(1,(DATA!$D$133:$D$368=B838)*(DATA!$E$133:$E$368=D838),0)),"n/a")</f>
        <v>2.39844572913097</v>
      </c>
      <c r="J838" s="77">
        <f t="array" ref="J838">IFERROR(INDEX(DATA!$AI$133:$AI$368,MATCH(1,(DATA!$D$133:$D$368=B838)*(DATA!$E$133:$E$368=D838),0)),"n/a")</f>
        <v>6.2004745081633297E-2</v>
      </c>
      <c r="K838" s="87">
        <f t="array" ref="K838">IFERROR(INDEX(DATA!$AR$133:$AR$368,MATCH(1,(DATA!$D$133:$D$368=B838)*(DATA!$E$133:$E$368=D838),0)),"n/a")</f>
        <v>2.3937271174560601</v>
      </c>
      <c r="L838" s="77">
        <f t="array" ref="L838">IFERROR(INDEX(DATA!$AS$133:$AS$368,MATCH(1,(DATA!$D$133:$D$368=B838)*(DATA!$E$133:$E$368=D838),0)),"n/a")</f>
        <v>4.4464080173187599E-2</v>
      </c>
      <c r="R838" s="66"/>
      <c r="S838" s="66"/>
      <c r="T838" s="66"/>
      <c r="U838" s="66"/>
      <c r="V838" s="66"/>
      <c r="W838" s="66"/>
      <c r="X838" s="66"/>
      <c r="Y838" s="66"/>
    </row>
    <row r="839" spans="1:25" x14ac:dyDescent="0.2">
      <c r="A839" s="75" t="s">
        <v>19</v>
      </c>
      <c r="B839" s="66" t="s">
        <v>11</v>
      </c>
      <c r="C839" s="66" t="s">
        <v>26</v>
      </c>
      <c r="D839" s="66" t="s">
        <v>287</v>
      </c>
      <c r="E839" s="87">
        <f t="array" ref="E839">IFERROR(INDEX(DATA!$N$133:$N$368,MATCH(1,(DATA!$D$133:$D$368=B839)*(DATA!$E$133:$E$368=D839),0)),"n/a")</f>
        <v>2.6852128898812402</v>
      </c>
      <c r="F839" s="77">
        <f t="array" ref="F839">IFERROR(INDEX(DATA!$O$133:$O$368,MATCH(1,(DATA!$D$133:$D$368=B839)*(DATA!$E$133:$E$368=D839),0)),"n/a")</f>
        <v>6.9169572487693995E-2</v>
      </c>
      <c r="G839" s="87">
        <f t="array" ref="G839">IFERROR(INDEX(DATA!$X$133:$X$368,MATCH(1,(DATA!$D$133:$D$368=B839)*(DATA!$E$133:$E$368=D839),0)),"n/a")</f>
        <v>2.5205909050074702</v>
      </c>
      <c r="H839" s="77">
        <f t="array" ref="H839">IFERROR(INDEX(DATA!$Y$133:$Y$368,MATCH(1,(DATA!$D$133:$D$368=B839)*(DATA!$E$133:$E$368=D839),0)),"n/a")</f>
        <v>4.8597468398953098E-2</v>
      </c>
      <c r="I839" s="87">
        <f t="array" ref="I839">IFERROR(INDEX(DATA!$AH$133:$AH$368,MATCH(1,(DATA!$D$133:$D$368=B839)*(DATA!$E$133:$E$368=D839),0)),"n/a")</f>
        <v>2.4902422889206699</v>
      </c>
      <c r="J839" s="77">
        <f t="array" ref="J839">IFERROR(INDEX(DATA!$AI$133:$AI$368,MATCH(1,(DATA!$D$133:$D$368=B839)*(DATA!$E$133:$E$368=D839),0)),"n/a")</f>
        <v>6.8651438025526604E-2</v>
      </c>
      <c r="K839" s="87">
        <f t="array" ref="K839">IFERROR(INDEX(DATA!$AR$133:$AR$368,MATCH(1,(DATA!$D$133:$D$368=B839)*(DATA!$E$133:$E$368=D839),0)),"n/a")</f>
        <v>2.4853058944202502</v>
      </c>
      <c r="L839" s="77">
        <f t="array" ref="L839">IFERROR(INDEX(DATA!$AS$133:$AS$368,MATCH(1,(DATA!$D$133:$D$368=B839)*(DATA!$E$133:$E$368=D839),0)),"n/a")</f>
        <v>5.93359464529307E-2</v>
      </c>
      <c r="R839" s="66"/>
      <c r="S839" s="66"/>
      <c r="T839" s="66"/>
      <c r="U839" s="66"/>
      <c r="V839" s="66"/>
      <c r="W839" s="66"/>
      <c r="X839" s="66"/>
      <c r="Y839" s="66"/>
    </row>
    <row r="840" spans="1:25" x14ac:dyDescent="0.2">
      <c r="A840" s="75" t="s">
        <v>19</v>
      </c>
      <c r="B840" s="66" t="s">
        <v>11</v>
      </c>
      <c r="C840" s="66" t="s">
        <v>26</v>
      </c>
      <c r="D840" s="66" t="s">
        <v>288</v>
      </c>
      <c r="E840" s="87">
        <f t="array" ref="E840">IFERROR(INDEX(DATA!$N$133:$N$368,MATCH(1,(DATA!$D$133:$D$368=B840)*(DATA!$E$133:$E$368=D840),0)),"n/a")</f>
        <v>3.0330508288109002</v>
      </c>
      <c r="F840" s="77">
        <f t="array" ref="F840">IFERROR(INDEX(DATA!$O$133:$O$368,MATCH(1,(DATA!$D$133:$D$368=B840)*(DATA!$E$133:$E$368=D840),0)),"n/a")</f>
        <v>3.9963582648336299E-2</v>
      </c>
      <c r="G840" s="87">
        <f t="array" ref="G840">IFERROR(INDEX(DATA!$X$133:$X$368,MATCH(1,(DATA!$D$133:$D$368=B840)*(DATA!$E$133:$E$368=D840),0)),"n/a")</f>
        <v>3.0063374070591098</v>
      </c>
      <c r="H840" s="77">
        <f t="array" ref="H840">IFERROR(INDEX(DATA!$Y$133:$Y$368,MATCH(1,(DATA!$D$133:$D$368=B840)*(DATA!$E$133:$E$368=D840),0)),"n/a")</f>
        <v>2.6835248986585899E-2</v>
      </c>
      <c r="I840" s="87">
        <f t="array" ref="I840">IFERROR(INDEX(DATA!$AH$133:$AH$368,MATCH(1,(DATA!$D$133:$D$368=B840)*(DATA!$E$133:$E$368=D840),0)),"n/a")</f>
        <v>3.0111571345390802</v>
      </c>
      <c r="J840" s="77">
        <f t="array" ref="J840">IFERROR(INDEX(DATA!$AI$133:$AI$368,MATCH(1,(DATA!$D$133:$D$368=B840)*(DATA!$E$133:$E$368=D840),0)),"n/a")</f>
        <v>3.70355775066155E-2</v>
      </c>
      <c r="K840" s="87">
        <f t="array" ref="K840">IFERROR(INDEX(DATA!$AR$133:$AR$368,MATCH(1,(DATA!$D$133:$D$368=B840)*(DATA!$E$133:$E$368=D840),0)),"n/a")</f>
        <v>2.9889216322907002</v>
      </c>
      <c r="L840" s="77">
        <f t="array" ref="L840">IFERROR(INDEX(DATA!$AS$133:$AS$368,MATCH(1,(DATA!$D$133:$D$368=B840)*(DATA!$E$133:$E$368=D840),0)),"n/a")</f>
        <v>4.5325751598769899E-2</v>
      </c>
      <c r="R840" s="66"/>
      <c r="S840" s="66"/>
      <c r="T840" s="66"/>
      <c r="U840" s="66"/>
      <c r="V840" s="66"/>
      <c r="W840" s="66"/>
      <c r="X840" s="66"/>
      <c r="Y840" s="66"/>
    </row>
    <row r="841" spans="1:25" x14ac:dyDescent="0.2">
      <c r="A841" s="75" t="s">
        <v>19</v>
      </c>
      <c r="B841" s="66" t="s">
        <v>11</v>
      </c>
      <c r="C841" s="66" t="s">
        <v>26</v>
      </c>
      <c r="D841" s="66" t="s">
        <v>289</v>
      </c>
      <c r="E841" s="87">
        <f t="array" ref="E841">IFERROR(INDEX(DATA!$N$133:$N$368,MATCH(1,(DATA!$D$133:$D$368=B841)*(DATA!$E$133:$E$368=D841),0)),"n/a")</f>
        <v>2.6219240605909802</v>
      </c>
      <c r="F841" s="77">
        <f t="array" ref="F841">IFERROR(INDEX(DATA!$O$133:$O$368,MATCH(1,(DATA!$D$133:$D$368=B841)*(DATA!$E$133:$E$368=D841),0)),"n/a")</f>
        <v>2.2052688827347601E-2</v>
      </c>
      <c r="G841" s="87">
        <f t="array" ref="G841">IFERROR(INDEX(DATA!$X$133:$X$368,MATCH(1,(DATA!$D$133:$D$368=B841)*(DATA!$E$133:$E$368=D841),0)),"n/a")</f>
        <v>2.5055769967100798</v>
      </c>
      <c r="H841" s="77">
        <f t="array" ref="H841">IFERROR(INDEX(DATA!$Y$133:$Y$368,MATCH(1,(DATA!$D$133:$D$368=B841)*(DATA!$E$133:$E$368=D841),0)),"n/a")</f>
        <v>6.4072783526263203E-3</v>
      </c>
      <c r="I841" s="87">
        <f t="array" ref="I841">IFERROR(INDEX(DATA!$AH$133:$AH$368,MATCH(1,(DATA!$D$133:$D$368=B841)*(DATA!$E$133:$E$368=D841),0)),"n/a")</f>
        <v>2.5315417762558199</v>
      </c>
      <c r="J841" s="77">
        <f t="array" ref="J841">IFERROR(INDEX(DATA!$AI$133:$AI$368,MATCH(1,(DATA!$D$133:$D$368=B841)*(DATA!$E$133:$E$368=D841),0)),"n/a")</f>
        <v>2.7919506683461399E-2</v>
      </c>
      <c r="K841" s="87">
        <f t="array" ref="K841">IFERROR(INDEX(DATA!$AR$133:$AR$368,MATCH(1,(DATA!$D$133:$D$368=B841)*(DATA!$E$133:$E$368=D841),0)),"n/a")</f>
        <v>2.5225786479770802</v>
      </c>
      <c r="L841" s="77">
        <f t="array" ref="L841">IFERROR(INDEX(DATA!$AS$133:$AS$368,MATCH(1,(DATA!$D$133:$D$368=B841)*(DATA!$E$133:$E$368=D841),0)),"n/a")</f>
        <v>5.7254593252235302E-2</v>
      </c>
      <c r="R841" s="66"/>
      <c r="S841" s="66"/>
      <c r="T841" s="66"/>
      <c r="U841" s="66"/>
      <c r="V841" s="66"/>
      <c r="W841" s="66"/>
      <c r="X841" s="66"/>
      <c r="Y841" s="66"/>
    </row>
    <row r="842" spans="1:25" x14ac:dyDescent="0.2">
      <c r="A842" s="75" t="s">
        <v>19</v>
      </c>
      <c r="B842" s="66" t="s">
        <v>11</v>
      </c>
      <c r="C842" s="66" t="s">
        <v>26</v>
      </c>
      <c r="D842" s="66" t="s">
        <v>290</v>
      </c>
      <c r="E842" s="87">
        <f t="array" ref="E842">IFERROR(INDEX(DATA!$N$133:$N$368,MATCH(1,(DATA!$D$133:$D$368=B842)*(DATA!$E$133:$E$368=D842),0)),"n/a")</f>
        <v>2.3634650054683299</v>
      </c>
      <c r="F842" s="77">
        <f t="array" ref="F842">IFERROR(INDEX(DATA!$O$133:$O$368,MATCH(1,(DATA!$D$133:$D$368=B842)*(DATA!$E$133:$E$368=D842),0)),"n/a")</f>
        <v>-3.4764246801028402E-2</v>
      </c>
      <c r="G842" s="87">
        <f t="array" ref="G842">IFERROR(INDEX(DATA!$X$133:$X$368,MATCH(1,(DATA!$D$133:$D$368=B842)*(DATA!$E$133:$E$368=D842),0)),"n/a")</f>
        <v>2.3670431970834902</v>
      </c>
      <c r="H842" s="77">
        <f t="array" ref="H842">IFERROR(INDEX(DATA!$Y$133:$Y$368,MATCH(1,(DATA!$D$133:$D$368=B842)*(DATA!$E$133:$E$368=D842),0)),"n/a")</f>
        <v>-2.4727147071880499E-2</v>
      </c>
      <c r="I842" s="87">
        <f t="array" ref="I842">IFERROR(INDEX(DATA!$AH$133:$AH$368,MATCH(1,(DATA!$D$133:$D$368=B842)*(DATA!$E$133:$E$368=D842),0)),"n/a")</f>
        <v>2.3750239165728901</v>
      </c>
      <c r="J842" s="77">
        <f t="array" ref="J842">IFERROR(INDEX(DATA!$AI$133:$AI$368,MATCH(1,(DATA!$D$133:$D$368=B842)*(DATA!$E$133:$E$368=D842),0)),"n/a")</f>
        <v>2.4964280506870498E-3</v>
      </c>
      <c r="K842" s="87">
        <f t="array" ref="K842">IFERROR(INDEX(DATA!$AR$133:$AR$368,MATCH(1,(DATA!$D$133:$D$368=B842)*(DATA!$E$133:$E$368=D842),0)),"n/a")</f>
        <v>2.3885569912093199</v>
      </c>
      <c r="L842" s="77">
        <f t="array" ref="L842">IFERROR(INDEX(DATA!$AS$133:$AS$368,MATCH(1,(DATA!$D$133:$D$368=B842)*(DATA!$E$133:$E$368=D842),0)),"n/a")</f>
        <v>8.6220251894285702E-3</v>
      </c>
      <c r="R842" s="66"/>
      <c r="S842" s="66"/>
      <c r="T842" s="66"/>
      <c r="U842" s="66"/>
      <c r="V842" s="66"/>
      <c r="W842" s="66"/>
      <c r="X842" s="66"/>
      <c r="Y842" s="66"/>
    </row>
    <row r="843" spans="1:25" x14ac:dyDescent="0.2">
      <c r="A843" s="75" t="s">
        <v>19</v>
      </c>
      <c r="B843" s="66" t="s">
        <v>11</v>
      </c>
      <c r="C843" s="66" t="s">
        <v>26</v>
      </c>
      <c r="D843" s="66" t="s">
        <v>291</v>
      </c>
      <c r="E843" s="87">
        <f t="array" ref="E843">IFERROR(INDEX(DATA!$N$133:$N$368,MATCH(1,(DATA!$D$133:$D$368=B843)*(DATA!$E$133:$E$368=D843),0)),"n/a")</f>
        <v>3.0216004755569399</v>
      </c>
      <c r="F843" s="77">
        <f t="array" ref="F843">IFERROR(INDEX(DATA!$O$133:$O$368,MATCH(1,(DATA!$D$133:$D$368=B843)*(DATA!$E$133:$E$368=D843),0)),"n/a")</f>
        <v>0.20686844944727001</v>
      </c>
      <c r="G843" s="87">
        <f t="array" ref="G843">IFERROR(INDEX(DATA!$X$133:$X$368,MATCH(1,(DATA!$D$133:$D$368=B843)*(DATA!$E$133:$E$368=D843),0)),"n/a")</f>
        <v>2.94389893083738</v>
      </c>
      <c r="H843" s="77">
        <f t="array" ref="H843">IFERROR(INDEX(DATA!$Y$133:$Y$368,MATCH(1,(DATA!$D$133:$D$368=B843)*(DATA!$E$133:$E$368=D843),0)),"n/a")</f>
        <v>4.9902850580002801E-2</v>
      </c>
      <c r="I843" s="87">
        <f t="array" ref="I843">IFERROR(INDEX(DATA!$AH$133:$AH$368,MATCH(1,(DATA!$D$133:$D$368=B843)*(DATA!$E$133:$E$368=D843),0)),"n/a")</f>
        <v>2.9445109630047899</v>
      </c>
      <c r="J843" s="77">
        <f t="array" ref="J843">IFERROR(INDEX(DATA!$AI$133:$AI$368,MATCH(1,(DATA!$D$133:$D$368=B843)*(DATA!$E$133:$E$368=D843),0)),"n/a")</f>
        <v>2.8799192251539301E-2</v>
      </c>
      <c r="K843" s="87">
        <f t="array" ref="K843">IFERROR(INDEX(DATA!$AR$133:$AR$368,MATCH(1,(DATA!$D$133:$D$368=B843)*(DATA!$E$133:$E$368=D843),0)),"n/a")</f>
        <v>2.8584768551819999</v>
      </c>
      <c r="L843" s="77">
        <f t="array" ref="L843">IFERROR(INDEX(DATA!$AS$133:$AS$368,MATCH(1,(DATA!$D$133:$D$368=B843)*(DATA!$E$133:$E$368=D843),0)),"n/a")</f>
        <v>-1.5674545893264301E-2</v>
      </c>
      <c r="R843" s="66"/>
      <c r="S843" s="66"/>
      <c r="T843" s="66"/>
      <c r="U843" s="66"/>
      <c r="V843" s="66"/>
      <c r="W843" s="66"/>
      <c r="X843" s="66"/>
      <c r="Y843" s="66"/>
    </row>
    <row r="844" spans="1:25" x14ac:dyDescent="0.2">
      <c r="A844" s="75" t="s">
        <v>19</v>
      </c>
      <c r="B844" s="66" t="s">
        <v>11</v>
      </c>
      <c r="C844" s="66" t="s">
        <v>26</v>
      </c>
      <c r="D844" s="66" t="s">
        <v>292</v>
      </c>
      <c r="E844" s="87">
        <f t="array" ref="E844">IFERROR(INDEX(DATA!$N$133:$N$368,MATCH(1,(DATA!$D$133:$D$368=B844)*(DATA!$E$133:$E$368=D844),0)),"n/a")</f>
        <v>2.6456631035378702</v>
      </c>
      <c r="F844" s="77">
        <f t="array" ref="F844">IFERROR(INDEX(DATA!$O$133:$O$368,MATCH(1,(DATA!$D$133:$D$368=B844)*(DATA!$E$133:$E$368=D844),0)),"n/a")</f>
        <v>1.83951103104768E-2</v>
      </c>
      <c r="G844" s="87">
        <f t="array" ref="G844">IFERROR(INDEX(DATA!$X$133:$X$368,MATCH(1,(DATA!$D$133:$D$368=B844)*(DATA!$E$133:$E$368=D844),0)),"n/a")</f>
        <v>2.6949996292273202</v>
      </c>
      <c r="H844" s="77">
        <f t="array" ref="H844">IFERROR(INDEX(DATA!$Y$133:$Y$368,MATCH(1,(DATA!$D$133:$D$368=B844)*(DATA!$E$133:$E$368=D844),0)),"n/a")</f>
        <v>3.9301767143246701E-2</v>
      </c>
      <c r="I844" s="87">
        <f t="array" ref="I844">IFERROR(INDEX(DATA!$AH$133:$AH$368,MATCH(1,(DATA!$D$133:$D$368=B844)*(DATA!$E$133:$E$368=D844),0)),"n/a")</f>
        <v>2.71529886493949</v>
      </c>
      <c r="J844" s="77">
        <f t="array" ref="J844">IFERROR(INDEX(DATA!$AI$133:$AI$368,MATCH(1,(DATA!$D$133:$D$368=B844)*(DATA!$E$133:$E$368=D844),0)),"n/a")</f>
        <v>3.4695293048477897E-2</v>
      </c>
      <c r="K844" s="87">
        <f t="array" ref="K844">IFERROR(INDEX(DATA!$AR$133:$AR$368,MATCH(1,(DATA!$D$133:$D$368=B844)*(DATA!$E$133:$E$368=D844),0)),"n/a")</f>
        <v>2.65036796866878</v>
      </c>
      <c r="L844" s="77">
        <f t="array" ref="L844">IFERROR(INDEX(DATA!$AS$133:$AS$368,MATCH(1,(DATA!$D$133:$D$368=B844)*(DATA!$E$133:$E$368=D844),0)),"n/a")</f>
        <v>1.2266152784301401E-2</v>
      </c>
      <c r="R844" s="66"/>
      <c r="S844" s="66"/>
      <c r="T844" s="66"/>
      <c r="U844" s="66"/>
      <c r="V844" s="66"/>
      <c r="W844" s="66"/>
      <c r="X844" s="66"/>
      <c r="Y844" s="66"/>
    </row>
    <row r="845" spans="1:25" x14ac:dyDescent="0.2">
      <c r="A845" s="75" t="s">
        <v>19</v>
      </c>
      <c r="B845" s="66" t="s">
        <v>11</v>
      </c>
      <c r="C845" s="66" t="s">
        <v>26</v>
      </c>
      <c r="D845" s="66" t="s">
        <v>293</v>
      </c>
      <c r="E845" s="87">
        <f t="array" ref="E845">IFERROR(INDEX(DATA!$N$133:$N$368,MATCH(1,(DATA!$D$133:$D$368=B845)*(DATA!$E$133:$E$368=D845),0)),"n/a")</f>
        <v>2.8322025756217002</v>
      </c>
      <c r="F845" s="77">
        <f t="array" ref="F845">IFERROR(INDEX(DATA!$O$133:$O$368,MATCH(1,(DATA!$D$133:$D$368=B845)*(DATA!$E$133:$E$368=D845),0)),"n/a")</f>
        <v>-5.5664749820929803E-2</v>
      </c>
      <c r="G845" s="87">
        <f t="array" ref="G845">IFERROR(INDEX(DATA!$X$133:$X$368,MATCH(1,(DATA!$D$133:$D$368=B845)*(DATA!$E$133:$E$368=D845),0)),"n/a")</f>
        <v>2.70074862426367</v>
      </c>
      <c r="H845" s="77">
        <f t="array" ref="H845">IFERROR(INDEX(DATA!$Y$133:$Y$368,MATCH(1,(DATA!$D$133:$D$368=B845)*(DATA!$E$133:$E$368=D845),0)),"n/a")</f>
        <v>-0.11316338615622699</v>
      </c>
      <c r="I845" s="87">
        <f t="array" ref="I845">IFERROR(INDEX(DATA!$AH$133:$AH$368,MATCH(1,(DATA!$D$133:$D$368=B845)*(DATA!$E$133:$E$368=D845),0)),"n/a")</f>
        <v>2.7122822744086101</v>
      </c>
      <c r="J845" s="77">
        <f t="array" ref="J845">IFERROR(INDEX(DATA!$AI$133:$AI$368,MATCH(1,(DATA!$D$133:$D$368=B845)*(DATA!$E$133:$E$368=D845),0)),"n/a")</f>
        <v>-0.117298148009463</v>
      </c>
      <c r="K845" s="87">
        <f t="array" ref="K845">IFERROR(INDEX(DATA!$AR$133:$AR$368,MATCH(1,(DATA!$D$133:$D$368=B845)*(DATA!$E$133:$E$368=D845),0)),"n/a")</f>
        <v>2.6717285503115198</v>
      </c>
      <c r="L845" s="77">
        <f t="array" ref="L845">IFERROR(INDEX(DATA!$AS$133:$AS$368,MATCH(1,(DATA!$D$133:$D$368=B845)*(DATA!$E$133:$E$368=D845),0)),"n/a")</f>
        <v>-1.9721331720043801E-2</v>
      </c>
      <c r="R845" s="66"/>
      <c r="S845" s="66"/>
      <c r="T845" s="66"/>
      <c r="U845" s="66"/>
      <c r="V845" s="66"/>
      <c r="W845" s="66"/>
      <c r="X845" s="66"/>
      <c r="Y845" s="66"/>
    </row>
    <row r="846" spans="1:25" x14ac:dyDescent="0.2">
      <c r="A846" s="75" t="s">
        <v>19</v>
      </c>
      <c r="B846" s="66" t="s">
        <v>11</v>
      </c>
      <c r="C846" s="66" t="s">
        <v>26</v>
      </c>
      <c r="D846" s="66" t="s">
        <v>294</v>
      </c>
      <c r="E846" s="87">
        <f t="array" ref="E846">IFERROR(INDEX(DATA!$N$133:$N$368,MATCH(1,(DATA!$D$133:$D$368=B846)*(DATA!$E$133:$E$368=D846),0)),"n/a")</f>
        <v>2.3937080621715001</v>
      </c>
      <c r="F846" s="77">
        <f t="array" ref="F846">IFERROR(INDEX(DATA!$O$133:$O$368,MATCH(1,(DATA!$D$133:$D$368=B846)*(DATA!$E$133:$E$368=D846),0)),"n/a")</f>
        <v>-4.1468164405845803E-2</v>
      </c>
      <c r="G846" s="87">
        <f t="array" ref="G846">IFERROR(INDEX(DATA!$X$133:$X$368,MATCH(1,(DATA!$D$133:$D$368=B846)*(DATA!$E$133:$E$368=D846),0)),"n/a")</f>
        <v>2.4084067648296799</v>
      </c>
      <c r="H846" s="77">
        <f t="array" ref="H846">IFERROR(INDEX(DATA!$Y$133:$Y$368,MATCH(1,(DATA!$D$133:$D$368=B846)*(DATA!$E$133:$E$368=D846),0)),"n/a")</f>
        <v>-2.3772519216141801E-2</v>
      </c>
      <c r="I846" s="87">
        <f t="array" ref="I846">IFERROR(INDEX(DATA!$AH$133:$AH$368,MATCH(1,(DATA!$D$133:$D$368=B846)*(DATA!$E$133:$E$368=D846),0)),"n/a")</f>
        <v>2.4158593881633399</v>
      </c>
      <c r="J846" s="77">
        <f t="array" ref="J846">IFERROR(INDEX(DATA!$AI$133:$AI$368,MATCH(1,(DATA!$D$133:$D$368=B846)*(DATA!$E$133:$E$368=D846),0)),"n/a")</f>
        <v>3.3513507749822601E-3</v>
      </c>
      <c r="K846" s="87">
        <f t="array" ref="K846">IFERROR(INDEX(DATA!$AR$133:$AR$368,MATCH(1,(DATA!$D$133:$D$368=B846)*(DATA!$E$133:$E$368=D846),0)),"n/a")</f>
        <v>2.41465803174487</v>
      </c>
      <c r="L846" s="77">
        <f t="array" ref="L846">IFERROR(INDEX(DATA!$AS$133:$AS$368,MATCH(1,(DATA!$D$133:$D$368=B846)*(DATA!$E$133:$E$368=D846),0)),"n/a")</f>
        <v>3.61846140832363E-3</v>
      </c>
      <c r="R846" s="66"/>
      <c r="S846" s="66"/>
      <c r="T846" s="66"/>
      <c r="U846" s="66"/>
      <c r="V846" s="66"/>
      <c r="W846" s="66"/>
      <c r="X846" s="66"/>
      <c r="Y846" s="66"/>
    </row>
    <row r="847" spans="1:25" x14ac:dyDescent="0.2">
      <c r="A847" s="75" t="s">
        <v>19</v>
      </c>
      <c r="B847" s="66" t="s">
        <v>11</v>
      </c>
      <c r="C847" s="66" t="s">
        <v>26</v>
      </c>
      <c r="D847" s="66" t="s">
        <v>295</v>
      </c>
      <c r="E847" s="87">
        <f t="array" ref="E847">IFERROR(INDEX(DATA!$N$133:$N$368,MATCH(1,(DATA!$D$133:$D$368=B847)*(DATA!$E$133:$E$368=D847),0)),"n/a")</f>
        <v>2.2263742292159399</v>
      </c>
      <c r="F847" s="77">
        <f t="array" ref="F847">IFERROR(INDEX(DATA!$O$133:$O$368,MATCH(1,(DATA!$D$133:$D$368=B847)*(DATA!$E$133:$E$368=D847),0)),"n/a")</f>
        <v>-1.14414225612287E-2</v>
      </c>
      <c r="G847" s="87">
        <f t="array" ref="G847">IFERROR(INDEX(DATA!$X$133:$X$368,MATCH(1,(DATA!$D$133:$D$368=B847)*(DATA!$E$133:$E$368=D847),0)),"n/a")</f>
        <v>2.1632376945248302</v>
      </c>
      <c r="H847" s="77">
        <f t="array" ref="H847">IFERROR(INDEX(DATA!$Y$133:$Y$368,MATCH(1,(DATA!$D$133:$D$368=B847)*(DATA!$E$133:$E$368=D847),0)),"n/a")</f>
        <v>2.7999973562729801E-2</v>
      </c>
      <c r="I847" s="87">
        <f t="array" ref="I847">IFERROR(INDEX(DATA!$AH$133:$AH$368,MATCH(1,(DATA!$D$133:$D$368=B847)*(DATA!$E$133:$E$368=D847),0)),"n/a")</f>
        <v>2.1218253861216798</v>
      </c>
      <c r="J847" s="77">
        <f t="array" ref="J847">IFERROR(INDEX(DATA!$AI$133:$AI$368,MATCH(1,(DATA!$D$133:$D$368=B847)*(DATA!$E$133:$E$368=D847),0)),"n/a")</f>
        <v>1.45460846332943E-2</v>
      </c>
      <c r="K847" s="87">
        <f t="array" ref="K847">IFERROR(INDEX(DATA!$AR$133:$AR$368,MATCH(1,(DATA!$D$133:$D$368=B847)*(DATA!$E$133:$E$368=D847),0)),"n/a")</f>
        <v>2.0957806949161699</v>
      </c>
      <c r="L847" s="77">
        <f t="array" ref="L847">IFERROR(INDEX(DATA!$AS$133:$AS$368,MATCH(1,(DATA!$D$133:$D$368=B847)*(DATA!$E$133:$E$368=D847),0)),"n/a")</f>
        <v>5.2401492086126102E-3</v>
      </c>
      <c r="R847" s="66"/>
      <c r="S847" s="66"/>
      <c r="T847" s="66"/>
      <c r="U847" s="66"/>
      <c r="V847" s="66"/>
      <c r="W847" s="66"/>
      <c r="X847" s="66"/>
      <c r="Y847" s="66"/>
    </row>
    <row r="848" spans="1:25" x14ac:dyDescent="0.2">
      <c r="A848" s="75" t="s">
        <v>19</v>
      </c>
      <c r="B848" s="66" t="s">
        <v>11</v>
      </c>
      <c r="C848" s="66" t="s">
        <v>26</v>
      </c>
      <c r="D848" s="66" t="s">
        <v>296</v>
      </c>
      <c r="E848" s="87">
        <f t="array" ref="E848">IFERROR(INDEX(DATA!$N$133:$N$368,MATCH(1,(DATA!$D$133:$D$368=B848)*(DATA!$E$133:$E$368=D848),0)),"n/a")</f>
        <v>2.03652205233786</v>
      </c>
      <c r="F848" s="77">
        <f t="array" ref="F848">IFERROR(INDEX(DATA!$O$133:$O$368,MATCH(1,(DATA!$D$133:$D$368=B848)*(DATA!$E$133:$E$368=D848),0)),"n/a")</f>
        <v>-0.14790613003863201</v>
      </c>
      <c r="G848" s="87">
        <f t="array" ref="G848">IFERROR(INDEX(DATA!$X$133:$X$368,MATCH(1,(DATA!$D$133:$D$368=B848)*(DATA!$E$133:$E$368=D848),0)),"n/a")</f>
        <v>2.1758385207826101</v>
      </c>
      <c r="H848" s="77">
        <f t="array" ref="H848">IFERROR(INDEX(DATA!$Y$133:$Y$368,MATCH(1,(DATA!$D$133:$D$368=B848)*(DATA!$E$133:$E$368=D848),0)),"n/a")</f>
        <v>-4.7110805264057802E-2</v>
      </c>
      <c r="I848" s="87">
        <f t="array" ref="I848">IFERROR(INDEX(DATA!$AH$133:$AH$368,MATCH(1,(DATA!$D$133:$D$368=B848)*(DATA!$E$133:$E$368=D848),0)),"n/a")</f>
        <v>2.24721904743055</v>
      </c>
      <c r="J848" s="77">
        <f t="array" ref="J848">IFERROR(INDEX(DATA!$AI$133:$AI$368,MATCH(1,(DATA!$D$133:$D$368=B848)*(DATA!$E$133:$E$368=D848),0)),"n/a")</f>
        <v>-1.3766371538723499E-2</v>
      </c>
      <c r="K848" s="87">
        <f t="array" ref="K848">IFERROR(INDEX(DATA!$AR$133:$AR$368,MATCH(1,(DATA!$D$133:$D$368=B848)*(DATA!$E$133:$E$368=D848),0)),"n/a")</f>
        <v>2.2293957706374599</v>
      </c>
      <c r="L848" s="77">
        <f t="array" ref="L848">IFERROR(INDEX(DATA!$AS$133:$AS$368,MATCH(1,(DATA!$D$133:$D$368=B848)*(DATA!$E$133:$E$368=D848),0)),"n/a")</f>
        <v>2.24803856803703E-2</v>
      </c>
      <c r="R848" s="66"/>
      <c r="S848" s="66"/>
      <c r="T848" s="66"/>
      <c r="U848" s="66"/>
      <c r="V848" s="66"/>
      <c r="W848" s="66"/>
      <c r="X848" s="66"/>
      <c r="Y848" s="66"/>
    </row>
    <row r="849" spans="1:25" x14ac:dyDescent="0.2">
      <c r="A849" s="75" t="s">
        <v>19</v>
      </c>
      <c r="B849" s="66" t="s">
        <v>11</v>
      </c>
      <c r="C849" s="66" t="s">
        <v>26</v>
      </c>
      <c r="D849" s="66" t="s">
        <v>297</v>
      </c>
      <c r="E849" s="87">
        <f t="array" ref="E849">IFERROR(INDEX(DATA!$N$133:$N$368,MATCH(1,(DATA!$D$133:$D$368=B849)*(DATA!$E$133:$E$368=D849),0)),"n/a")</f>
        <v>2.64331447445154</v>
      </c>
      <c r="F849" s="77">
        <f t="array" ref="F849">IFERROR(INDEX(DATA!$O$133:$O$368,MATCH(1,(DATA!$D$133:$D$368=B849)*(DATA!$E$133:$E$368=D849),0)),"n/a")</f>
        <v>-7.9043450610846694E-2</v>
      </c>
      <c r="G849" s="87">
        <f t="array" ref="G849">IFERROR(INDEX(DATA!$X$133:$X$368,MATCH(1,(DATA!$D$133:$D$368=B849)*(DATA!$E$133:$E$368=D849),0)),"n/a")</f>
        <v>2.6703668609173201</v>
      </c>
      <c r="H849" s="77">
        <f t="array" ref="H849">IFERROR(INDEX(DATA!$Y$133:$Y$368,MATCH(1,(DATA!$D$133:$D$368=B849)*(DATA!$E$133:$E$368=D849),0)),"n/a")</f>
        <v>-8.7813662325025799E-2</v>
      </c>
      <c r="I849" s="87">
        <f t="array" ref="I849">IFERROR(INDEX(DATA!$AH$133:$AH$368,MATCH(1,(DATA!$D$133:$D$368=B849)*(DATA!$E$133:$E$368=D849),0)),"n/a")</f>
        <v>2.6642182766768698</v>
      </c>
      <c r="J849" s="77">
        <f t="array" ref="J849">IFERROR(INDEX(DATA!$AI$133:$AI$368,MATCH(1,(DATA!$D$133:$D$368=B849)*(DATA!$E$133:$E$368=D849),0)),"n/a")</f>
        <v>-8.0961364566161001E-2</v>
      </c>
      <c r="K849" s="87">
        <f t="array" ref="K849">IFERROR(INDEX(DATA!$AR$133:$AR$368,MATCH(1,(DATA!$D$133:$D$368=B849)*(DATA!$E$133:$E$368=D849),0)),"n/a")</f>
        <v>2.6483192053033502</v>
      </c>
      <c r="L849" s="77">
        <f t="array" ref="L849">IFERROR(INDEX(DATA!$AS$133:$AS$368,MATCH(1,(DATA!$D$133:$D$368=B849)*(DATA!$E$133:$E$368=D849),0)),"n/a")</f>
        <v>-2.52422175509384E-2</v>
      </c>
      <c r="R849" s="66"/>
      <c r="S849" s="66"/>
      <c r="T849" s="66"/>
      <c r="U849" s="66"/>
      <c r="V849" s="66"/>
      <c r="W849" s="66"/>
      <c r="X849" s="66"/>
      <c r="Y849" s="66"/>
    </row>
    <row r="850" spans="1:25" x14ac:dyDescent="0.2">
      <c r="A850" s="75" t="s">
        <v>19</v>
      </c>
      <c r="B850" s="66" t="s">
        <v>11</v>
      </c>
      <c r="C850" s="66" t="s">
        <v>26</v>
      </c>
      <c r="D850" s="66" t="s">
        <v>298</v>
      </c>
      <c r="E850" s="87">
        <f t="array" ref="E850">IFERROR(INDEX(DATA!$N$133:$N$368,MATCH(1,(DATA!$D$133:$D$368=B850)*(DATA!$E$133:$E$368=D850),0)),"n/a")</f>
        <v>2.9011826701374299</v>
      </c>
      <c r="F850" s="77">
        <f t="array" ref="F850">IFERROR(INDEX(DATA!$O$133:$O$368,MATCH(1,(DATA!$D$133:$D$368=B850)*(DATA!$E$133:$E$368=D850),0)),"n/a")</f>
        <v>3.8185129704483102E-2</v>
      </c>
      <c r="G850" s="87">
        <f t="array" ref="G850">IFERROR(INDEX(DATA!$X$133:$X$368,MATCH(1,(DATA!$D$133:$D$368=B850)*(DATA!$E$133:$E$368=D850),0)),"n/a")</f>
        <v>2.8285569775017998</v>
      </c>
      <c r="H850" s="77">
        <f t="array" ref="H850">IFERROR(INDEX(DATA!$Y$133:$Y$368,MATCH(1,(DATA!$D$133:$D$368=B850)*(DATA!$E$133:$E$368=D850),0)),"n/a")</f>
        <v>7.3203394768518301E-3</v>
      </c>
      <c r="I850" s="87">
        <f t="array" ref="I850">IFERROR(INDEX(DATA!$AH$133:$AH$368,MATCH(1,(DATA!$D$133:$D$368=B850)*(DATA!$E$133:$E$368=D850),0)),"n/a")</f>
        <v>2.8177683418027799</v>
      </c>
      <c r="J850" s="77">
        <f t="array" ref="J850">IFERROR(INDEX(DATA!$AI$133:$AI$368,MATCH(1,(DATA!$D$133:$D$368=B850)*(DATA!$E$133:$E$368=D850),0)),"n/a")</f>
        <v>6.6889529534645102E-3</v>
      </c>
      <c r="K850" s="87">
        <f t="array" ref="K850">IFERROR(INDEX(DATA!$AR$133:$AR$368,MATCH(1,(DATA!$D$133:$D$368=B850)*(DATA!$E$133:$E$368=D850),0)),"n/a")</f>
        <v>2.8016041246178802</v>
      </c>
      <c r="L850" s="77">
        <f t="array" ref="L850">IFERROR(INDEX(DATA!$AS$133:$AS$368,MATCH(1,(DATA!$D$133:$D$368=B850)*(DATA!$E$133:$E$368=D850),0)),"n/a")</f>
        <v>2.66169609697239E-3</v>
      </c>
      <c r="R850" s="66"/>
      <c r="S850" s="66"/>
      <c r="T850" s="66"/>
      <c r="U850" s="66"/>
      <c r="V850" s="66"/>
      <c r="W850" s="66"/>
      <c r="X850" s="66"/>
      <c r="Y850" s="66"/>
    </row>
    <row r="851" spans="1:25" x14ac:dyDescent="0.2">
      <c r="A851" s="75" t="s">
        <v>19</v>
      </c>
      <c r="B851" s="66" t="s">
        <v>11</v>
      </c>
      <c r="C851" s="66" t="s">
        <v>26</v>
      </c>
      <c r="D851" s="66" t="s">
        <v>299</v>
      </c>
      <c r="E851" s="87">
        <f t="array" ref="E851">IFERROR(INDEX(DATA!$N$133:$N$368,MATCH(1,(DATA!$D$133:$D$368=B851)*(DATA!$E$133:$E$368=D851),0)),"n/a")</f>
        <v>2.8413738111188498</v>
      </c>
      <c r="F851" s="77">
        <f t="array" ref="F851">IFERROR(INDEX(DATA!$O$133:$O$368,MATCH(1,(DATA!$D$133:$D$368=B851)*(DATA!$E$133:$E$368=D851),0)),"n/a")</f>
        <v>1.80393933028247E-2</v>
      </c>
      <c r="G851" s="87">
        <f t="array" ref="G851">IFERROR(INDEX(DATA!$X$133:$X$368,MATCH(1,(DATA!$D$133:$D$368=B851)*(DATA!$E$133:$E$368=D851),0)),"n/a")</f>
        <v>2.7569330293328602</v>
      </c>
      <c r="H851" s="77">
        <f t="array" ref="H851">IFERROR(INDEX(DATA!$Y$133:$Y$368,MATCH(1,(DATA!$D$133:$D$368=B851)*(DATA!$E$133:$E$368=D851),0)),"n/a")</f>
        <v>3.2159436365193202E-2</v>
      </c>
      <c r="I851" s="87">
        <f t="array" ref="I851">IFERROR(INDEX(DATA!$AH$133:$AH$368,MATCH(1,(DATA!$D$133:$D$368=B851)*(DATA!$E$133:$E$368=D851),0)),"n/a")</f>
        <v>2.7360898488666598</v>
      </c>
      <c r="J851" s="77">
        <f t="array" ref="J851">IFERROR(INDEX(DATA!$AI$133:$AI$368,MATCH(1,(DATA!$D$133:$D$368=B851)*(DATA!$E$133:$E$368=D851),0)),"n/a")</f>
        <v>2.8268630097992301E-2</v>
      </c>
      <c r="K851" s="87">
        <f t="array" ref="K851">IFERROR(INDEX(DATA!$AR$133:$AR$368,MATCH(1,(DATA!$D$133:$D$368=B851)*(DATA!$E$133:$E$368=D851),0)),"n/a")</f>
        <v>2.7645310874347899</v>
      </c>
      <c r="L851" s="77">
        <f t="array" ref="L851">IFERROR(INDEX(DATA!$AS$133:$AS$368,MATCH(1,(DATA!$D$133:$D$368=B851)*(DATA!$E$133:$E$368=D851),0)),"n/a")</f>
        <v>3.4241256386885799E-2</v>
      </c>
      <c r="R851" s="66"/>
      <c r="S851" s="66"/>
      <c r="T851" s="66"/>
      <c r="U851" s="66"/>
      <c r="V851" s="66"/>
      <c r="W851" s="66"/>
      <c r="X851" s="66"/>
      <c r="Y851" s="66"/>
    </row>
    <row r="852" spans="1:25" x14ac:dyDescent="0.2">
      <c r="A852" s="75" t="s">
        <v>19</v>
      </c>
      <c r="B852" s="66" t="s">
        <v>11</v>
      </c>
      <c r="C852" s="66" t="s">
        <v>26</v>
      </c>
      <c r="D852" s="66" t="s">
        <v>300</v>
      </c>
      <c r="E852" s="87">
        <f t="array" ref="E852">IFERROR(INDEX(DATA!$N$133:$N$368,MATCH(1,(DATA!$D$133:$D$368=B852)*(DATA!$E$133:$E$368=D852),0)),"n/a")</f>
        <v>2.5798772629022499</v>
      </c>
      <c r="F852" s="77">
        <f t="array" ref="F852">IFERROR(INDEX(DATA!$O$133:$O$368,MATCH(1,(DATA!$D$133:$D$368=B852)*(DATA!$E$133:$E$368=D852),0)),"n/a")</f>
        <v>-7.5987956266864998E-2</v>
      </c>
      <c r="G852" s="87">
        <f t="array" ref="G852">IFERROR(INDEX(DATA!$X$133:$X$368,MATCH(1,(DATA!$D$133:$D$368=B852)*(DATA!$E$133:$E$368=D852),0)),"n/a")</f>
        <v>2.60393991523754</v>
      </c>
      <c r="H852" s="77">
        <f t="array" ref="H852">IFERROR(INDEX(DATA!$Y$133:$Y$368,MATCH(1,(DATA!$D$133:$D$368=B852)*(DATA!$E$133:$E$368=D852),0)),"n/a")</f>
        <v>-4.5012948615191201E-2</v>
      </c>
      <c r="I852" s="87">
        <f t="array" ref="I852">IFERROR(INDEX(DATA!$AH$133:$AH$368,MATCH(1,(DATA!$D$133:$D$368=B852)*(DATA!$E$133:$E$368=D852),0)),"n/a")</f>
        <v>2.5748971435089598</v>
      </c>
      <c r="J852" s="77">
        <f t="array" ref="J852">IFERROR(INDEX(DATA!$AI$133:$AI$368,MATCH(1,(DATA!$D$133:$D$368=B852)*(DATA!$E$133:$E$368=D852),0)),"n/a")</f>
        <v>-4.7258588375287298E-2</v>
      </c>
      <c r="K852" s="87">
        <f t="array" ref="K852">IFERROR(INDEX(DATA!$AR$133:$AR$368,MATCH(1,(DATA!$D$133:$D$368=B852)*(DATA!$E$133:$E$368=D852),0)),"n/a")</f>
        <v>2.6347485359941101</v>
      </c>
      <c r="L852" s="77">
        <f t="array" ref="L852">IFERROR(INDEX(DATA!$AS$133:$AS$368,MATCH(1,(DATA!$D$133:$D$368=B852)*(DATA!$E$133:$E$368=D852),0)),"n/a")</f>
        <v>-3.6402124876840698E-2</v>
      </c>
      <c r="R852" s="66"/>
      <c r="S852" s="66"/>
      <c r="T852" s="66"/>
      <c r="U852" s="66"/>
      <c r="V852" s="66"/>
      <c r="W852" s="66"/>
      <c r="X852" s="66"/>
      <c r="Y852" s="66"/>
    </row>
    <row r="853" spans="1:25" x14ac:dyDescent="0.2">
      <c r="A853" s="75" t="s">
        <v>19</v>
      </c>
      <c r="B853" s="66" t="s">
        <v>11</v>
      </c>
      <c r="C853" s="66" t="s">
        <v>26</v>
      </c>
      <c r="D853" s="66" t="s">
        <v>301</v>
      </c>
      <c r="E853" s="87">
        <f t="array" ref="E853">IFERROR(INDEX(DATA!$N$133:$N$368,MATCH(1,(DATA!$D$133:$D$368=B853)*(DATA!$E$133:$E$368=D853),0)),"n/a")</f>
        <v>2.9035884455959202</v>
      </c>
      <c r="F853" s="77">
        <f t="array" ref="F853">IFERROR(INDEX(DATA!$O$133:$O$368,MATCH(1,(DATA!$D$133:$D$368=B853)*(DATA!$E$133:$E$368=D853),0)),"n/a")</f>
        <v>-3.2981354684513899E-3</v>
      </c>
      <c r="G853" s="87">
        <f t="array" ref="G853">IFERROR(INDEX(DATA!$X$133:$X$368,MATCH(1,(DATA!$D$133:$D$368=B853)*(DATA!$E$133:$E$368=D853),0)),"n/a")</f>
        <v>2.9062675527223498</v>
      </c>
      <c r="H853" s="77">
        <f t="array" ref="H853">IFERROR(INDEX(DATA!$Y$133:$Y$368,MATCH(1,(DATA!$D$133:$D$368=B853)*(DATA!$E$133:$E$368=D853),0)),"n/a")</f>
        <v>4.6055838380144997E-3</v>
      </c>
      <c r="I853" s="87">
        <f t="array" ref="I853">IFERROR(INDEX(DATA!$AH$133:$AH$368,MATCH(1,(DATA!$D$133:$D$368=B853)*(DATA!$E$133:$E$368=D853),0)),"n/a")</f>
        <v>2.9123628205831502</v>
      </c>
      <c r="J853" s="77">
        <f t="array" ref="J853">IFERROR(INDEX(DATA!$AI$133:$AI$368,MATCH(1,(DATA!$D$133:$D$368=B853)*(DATA!$E$133:$E$368=D853),0)),"n/a")</f>
        <v>3.0837609305779E-3</v>
      </c>
      <c r="K853" s="87">
        <f t="array" ref="K853">IFERROR(INDEX(DATA!$AR$133:$AR$368,MATCH(1,(DATA!$D$133:$D$368=B853)*(DATA!$E$133:$E$368=D853),0)),"n/a")</f>
        <v>2.90681732826057</v>
      </c>
      <c r="L853" s="77">
        <f t="array" ref="L853">IFERROR(INDEX(DATA!$AS$133:$AS$368,MATCH(1,(DATA!$D$133:$D$368=B853)*(DATA!$E$133:$E$368=D853),0)),"n/a")</f>
        <v>1.7669405438521399E-2</v>
      </c>
      <c r="R853" s="66"/>
      <c r="S853" s="66"/>
      <c r="T853" s="66"/>
      <c r="U853" s="66"/>
      <c r="V853" s="66"/>
      <c r="W853" s="66"/>
      <c r="X853" s="66"/>
      <c r="Y853" s="66"/>
    </row>
    <row r="854" spans="1:25" x14ac:dyDescent="0.2">
      <c r="A854" s="75" t="s">
        <v>19</v>
      </c>
      <c r="B854" s="66" t="s">
        <v>11</v>
      </c>
      <c r="C854" s="66" t="s">
        <v>26</v>
      </c>
      <c r="D854" s="66" t="s">
        <v>302</v>
      </c>
      <c r="E854" s="87">
        <f t="array" ref="E854">IFERROR(INDEX(DATA!$N$133:$N$368,MATCH(1,(DATA!$D$133:$D$368=B854)*(DATA!$E$133:$E$368=D854),0)),"n/a")</f>
        <v>2.41515237592826</v>
      </c>
      <c r="F854" s="77">
        <f t="array" ref="F854">IFERROR(INDEX(DATA!$O$133:$O$368,MATCH(1,(DATA!$D$133:$D$368=B854)*(DATA!$E$133:$E$368=D854),0)),"n/a")</f>
        <v>-3.6923462666970497E-2</v>
      </c>
      <c r="G854" s="87">
        <f t="array" ref="G854">IFERROR(INDEX(DATA!$X$133:$X$368,MATCH(1,(DATA!$D$133:$D$368=B854)*(DATA!$E$133:$E$368=D854),0)),"n/a")</f>
        <v>2.4250925104801699</v>
      </c>
      <c r="H854" s="77">
        <f t="array" ref="H854">IFERROR(INDEX(DATA!$Y$133:$Y$368,MATCH(1,(DATA!$D$133:$D$368=B854)*(DATA!$E$133:$E$368=D854),0)),"n/a")</f>
        <v>-1.7370151313632301E-2</v>
      </c>
      <c r="I854" s="87">
        <f t="array" ref="I854">IFERROR(INDEX(DATA!$AH$133:$AH$368,MATCH(1,(DATA!$D$133:$D$368=B854)*(DATA!$E$133:$E$368=D854),0)),"n/a")</f>
        <v>2.4324573620262999</v>
      </c>
      <c r="J854" s="77">
        <f t="array" ref="J854">IFERROR(INDEX(DATA!$AI$133:$AI$368,MATCH(1,(DATA!$D$133:$D$368=B854)*(DATA!$E$133:$E$368=D854),0)),"n/a")</f>
        <v>1.1670302455895299E-2</v>
      </c>
      <c r="K854" s="87">
        <f t="array" ref="K854">IFERROR(INDEX(DATA!$AR$133:$AR$368,MATCH(1,(DATA!$D$133:$D$368=B854)*(DATA!$E$133:$E$368=D854),0)),"n/a")</f>
        <v>2.4373085529743101</v>
      </c>
      <c r="L854" s="77">
        <f t="array" ref="L854">IFERROR(INDEX(DATA!$AS$133:$AS$368,MATCH(1,(DATA!$D$133:$D$368=B854)*(DATA!$E$133:$E$368=D854),0)),"n/a")</f>
        <v>1.01844116779403E-2</v>
      </c>
      <c r="R854" s="66"/>
      <c r="S854" s="66"/>
      <c r="T854" s="66"/>
      <c r="U854" s="66"/>
      <c r="V854" s="66"/>
      <c r="W854" s="66"/>
      <c r="X854" s="66"/>
      <c r="Y854" s="66"/>
    </row>
    <row r="855" spans="1:25" x14ac:dyDescent="0.2">
      <c r="A855" s="75" t="s">
        <v>19</v>
      </c>
      <c r="B855" s="66" t="s">
        <v>11</v>
      </c>
      <c r="C855" s="66" t="s">
        <v>26</v>
      </c>
      <c r="D855" s="66" t="s">
        <v>303</v>
      </c>
      <c r="E855" s="87">
        <f t="array" ref="E855">IFERROR(INDEX(DATA!$N$133:$N$368,MATCH(1,(DATA!$D$133:$D$368=B855)*(DATA!$E$133:$E$368=D855),0)),"n/a")</f>
        <v>2.7057263132410401</v>
      </c>
      <c r="F855" s="77">
        <f t="array" ref="F855">IFERROR(INDEX(DATA!$O$133:$O$368,MATCH(1,(DATA!$D$133:$D$368=B855)*(DATA!$E$133:$E$368=D855),0)),"n/a")</f>
        <v>-1.0909378532995E-3</v>
      </c>
      <c r="G855" s="87">
        <f t="array" ref="G855">IFERROR(INDEX(DATA!$X$133:$X$368,MATCH(1,(DATA!$D$133:$D$368=B855)*(DATA!$E$133:$E$368=D855),0)),"n/a")</f>
        <v>2.6015320565316098</v>
      </c>
      <c r="H855" s="77">
        <f t="array" ref="H855">IFERROR(INDEX(DATA!$Y$133:$Y$368,MATCH(1,(DATA!$D$133:$D$368=B855)*(DATA!$E$133:$E$368=D855),0)),"n/a")</f>
        <v>-5.7187723558492403E-3</v>
      </c>
      <c r="I855" s="87">
        <f t="array" ref="I855">IFERROR(INDEX(DATA!$AH$133:$AH$368,MATCH(1,(DATA!$D$133:$D$368=B855)*(DATA!$E$133:$E$368=D855),0)),"n/a")</f>
        <v>2.6432726781673601</v>
      </c>
      <c r="J855" s="77">
        <f t="array" ref="J855">IFERROR(INDEX(DATA!$AI$133:$AI$368,MATCH(1,(DATA!$D$133:$D$368=B855)*(DATA!$E$133:$E$368=D855),0)),"n/a")</f>
        <v>1.46542228752064E-2</v>
      </c>
      <c r="K855" s="87">
        <f t="array" ref="K855">IFERROR(INDEX(DATA!$AR$133:$AR$368,MATCH(1,(DATA!$D$133:$D$368=B855)*(DATA!$E$133:$E$368=D855),0)),"n/a")</f>
        <v>2.6276525859440101</v>
      </c>
      <c r="L855" s="77">
        <f t="array" ref="L855">IFERROR(INDEX(DATA!$AS$133:$AS$368,MATCH(1,(DATA!$D$133:$D$368=B855)*(DATA!$E$133:$E$368=D855),0)),"n/a")</f>
        <v>4.7509343885174402E-2</v>
      </c>
      <c r="R855" s="66"/>
      <c r="S855" s="66"/>
      <c r="T855" s="66"/>
      <c r="U855" s="66"/>
      <c r="V855" s="66"/>
      <c r="W855" s="66"/>
      <c r="X855" s="66"/>
      <c r="Y855" s="66"/>
    </row>
    <row r="856" spans="1:25" x14ac:dyDescent="0.2">
      <c r="A856" s="75" t="s">
        <v>19</v>
      </c>
      <c r="B856" s="66" t="s">
        <v>11</v>
      </c>
      <c r="C856" s="66" t="s">
        <v>26</v>
      </c>
      <c r="D856" s="66" t="s">
        <v>304</v>
      </c>
      <c r="E856" s="87">
        <f t="array" ref="E856">IFERROR(INDEX(DATA!$N$133:$N$368,MATCH(1,(DATA!$D$133:$D$368=B856)*(DATA!$E$133:$E$368=D856),0)),"n/a")</f>
        <v>2.64907282334288</v>
      </c>
      <c r="F856" s="77">
        <f t="array" ref="F856">IFERROR(INDEX(DATA!$O$133:$O$368,MATCH(1,(DATA!$D$133:$D$368=B856)*(DATA!$E$133:$E$368=D856),0)),"n/a")</f>
        <v>5.1206260542119103E-2</v>
      </c>
      <c r="G856" s="87">
        <f t="array" ref="G856">IFERROR(INDEX(DATA!$X$133:$X$368,MATCH(1,(DATA!$D$133:$D$368=B856)*(DATA!$E$133:$E$368=D856),0)),"n/a")</f>
        <v>2.5690898295387101</v>
      </c>
      <c r="H856" s="77">
        <f t="array" ref="H856">IFERROR(INDEX(DATA!$Y$133:$Y$368,MATCH(1,(DATA!$D$133:$D$368=B856)*(DATA!$E$133:$E$368=D856),0)),"n/a")</f>
        <v>4.1685159563169101E-2</v>
      </c>
      <c r="I856" s="87">
        <f t="array" ref="I856">IFERROR(INDEX(DATA!$AH$133:$AH$368,MATCH(1,(DATA!$D$133:$D$368=B856)*(DATA!$E$133:$E$368=D856),0)),"n/a")</f>
        <v>2.54213686838593</v>
      </c>
      <c r="J856" s="77">
        <f t="array" ref="J856">IFERROR(INDEX(DATA!$AI$133:$AI$368,MATCH(1,(DATA!$D$133:$D$368=B856)*(DATA!$E$133:$E$368=D856),0)),"n/a")</f>
        <v>3.9137542958398601E-2</v>
      </c>
      <c r="K856" s="87">
        <f t="array" ref="K856">IFERROR(INDEX(DATA!$AR$133:$AR$368,MATCH(1,(DATA!$D$133:$D$368=B856)*(DATA!$E$133:$E$368=D856),0)),"n/a")</f>
        <v>2.5535440275411099</v>
      </c>
      <c r="L856" s="77">
        <f t="array" ref="L856">IFERROR(INDEX(DATA!$AS$133:$AS$368,MATCH(1,(DATA!$D$133:$D$368=B856)*(DATA!$E$133:$E$368=D856),0)),"n/a")</f>
        <v>2.98299503530709E-2</v>
      </c>
      <c r="R856" s="66"/>
      <c r="S856" s="66"/>
      <c r="T856" s="66"/>
      <c r="U856" s="66"/>
      <c r="V856" s="66"/>
      <c r="W856" s="66"/>
      <c r="X856" s="66"/>
      <c r="Y856" s="66"/>
    </row>
    <row r="857" spans="1:25" x14ac:dyDescent="0.2">
      <c r="A857" s="75" t="s">
        <v>19</v>
      </c>
      <c r="B857" s="66" t="s">
        <v>11</v>
      </c>
      <c r="C857" s="66" t="s">
        <v>26</v>
      </c>
      <c r="D857" s="66" t="s">
        <v>305</v>
      </c>
      <c r="E857" s="87">
        <f t="array" ref="E857">IFERROR(INDEX(DATA!$N$133:$N$368,MATCH(1,(DATA!$D$133:$D$368=B857)*(DATA!$E$133:$E$368=D857),0)),"n/a")</f>
        <v>3.2140267921476799</v>
      </c>
      <c r="F857" s="77">
        <f t="array" ref="F857">IFERROR(INDEX(DATA!$O$133:$O$368,MATCH(1,(DATA!$D$133:$D$368=B857)*(DATA!$E$133:$E$368=D857),0)),"n/a")</f>
        <v>0.14600288449080301</v>
      </c>
      <c r="G857" s="87">
        <f t="array" ref="G857">IFERROR(INDEX(DATA!$X$133:$X$368,MATCH(1,(DATA!$D$133:$D$368=B857)*(DATA!$E$133:$E$368=D857),0)),"n/a")</f>
        <v>3.2118735535546299</v>
      </c>
      <c r="H857" s="77">
        <f t="array" ref="H857">IFERROR(INDEX(DATA!$Y$133:$Y$368,MATCH(1,(DATA!$D$133:$D$368=B857)*(DATA!$E$133:$E$368=D857),0)),"n/a")</f>
        <v>0.15369823210872899</v>
      </c>
      <c r="I857" s="87">
        <f t="array" ref="I857">IFERROR(INDEX(DATA!$AH$133:$AH$368,MATCH(1,(DATA!$D$133:$D$368=B857)*(DATA!$E$133:$E$368=D857),0)),"n/a")</f>
        <v>3.2310364010641499</v>
      </c>
      <c r="J857" s="77">
        <f t="array" ref="J857">IFERROR(INDEX(DATA!$AI$133:$AI$368,MATCH(1,(DATA!$D$133:$D$368=B857)*(DATA!$E$133:$E$368=D857),0)),"n/a")</f>
        <v>0.129728000939479</v>
      </c>
      <c r="K857" s="87">
        <f t="array" ref="K857">IFERROR(INDEX(DATA!$AR$133:$AR$368,MATCH(1,(DATA!$D$133:$D$368=B857)*(DATA!$E$133:$E$368=D857),0)),"n/a")</f>
        <v>3.0822246370503499</v>
      </c>
      <c r="L857" s="77">
        <f t="array" ref="L857">IFERROR(INDEX(DATA!$AS$133:$AS$368,MATCH(1,(DATA!$D$133:$D$368=B857)*(DATA!$E$133:$E$368=D857),0)),"n/a")</f>
        <v>9.9364731261327596E-2</v>
      </c>
      <c r="R857" s="66"/>
      <c r="S857" s="66"/>
      <c r="T857" s="66"/>
      <c r="U857" s="66"/>
      <c r="V857" s="66"/>
      <c r="W857" s="66"/>
      <c r="X857" s="66"/>
      <c r="Y857" s="66"/>
    </row>
    <row r="858" spans="1:25" x14ac:dyDescent="0.2">
      <c r="A858" s="75" t="s">
        <v>19</v>
      </c>
      <c r="B858" s="66" t="s">
        <v>11</v>
      </c>
      <c r="C858" s="66" t="s">
        <v>26</v>
      </c>
      <c r="D858" s="66" t="s">
        <v>306</v>
      </c>
      <c r="E858" s="87">
        <f t="array" ref="E858">IFERROR(INDEX(DATA!$N$133:$N$368,MATCH(1,(DATA!$D$133:$D$368=B858)*(DATA!$E$133:$E$368=D858),0)),"n/a")</f>
        <v>3.2274211842423601</v>
      </c>
      <c r="F858" s="77">
        <f t="array" ref="F858">IFERROR(INDEX(DATA!$O$133:$O$368,MATCH(1,(DATA!$D$133:$D$368=B858)*(DATA!$E$133:$E$368=D858),0)),"n/a")</f>
        <v>0.14807251428512599</v>
      </c>
      <c r="G858" s="87">
        <f t="array" ref="G858">IFERROR(INDEX(DATA!$X$133:$X$368,MATCH(1,(DATA!$D$133:$D$368=B858)*(DATA!$E$133:$E$368=D858),0)),"n/a")</f>
        <v>2.94991856247267</v>
      </c>
      <c r="H858" s="77">
        <f t="array" ref="H858">IFERROR(INDEX(DATA!$Y$133:$Y$368,MATCH(1,(DATA!$D$133:$D$368=B858)*(DATA!$E$133:$E$368=D858),0)),"n/a")</f>
        <v>4.2482606274551797E-2</v>
      </c>
      <c r="I858" s="87">
        <f t="array" ref="I858">IFERROR(INDEX(DATA!$AH$133:$AH$368,MATCH(1,(DATA!$D$133:$D$368=B858)*(DATA!$E$133:$E$368=D858),0)),"n/a")</f>
        <v>2.89430736083174</v>
      </c>
      <c r="J858" s="77">
        <f t="array" ref="J858">IFERROR(INDEX(DATA!$AI$133:$AI$368,MATCH(1,(DATA!$D$133:$D$368=B858)*(DATA!$E$133:$E$368=D858),0)),"n/a")</f>
        <v>1.00151613422806E-2</v>
      </c>
      <c r="K858" s="87">
        <f t="array" ref="K858">IFERROR(INDEX(DATA!$AR$133:$AR$368,MATCH(1,(DATA!$D$133:$D$368=B858)*(DATA!$E$133:$E$368=D858),0)),"n/a")</f>
        <v>2.90142159921148</v>
      </c>
      <c r="L858" s="77">
        <f t="array" ref="L858">IFERROR(INDEX(DATA!$AS$133:$AS$368,MATCH(1,(DATA!$D$133:$D$368=B858)*(DATA!$E$133:$E$368=D858),0)),"n/a")</f>
        <v>4.4461020522759999E-3</v>
      </c>
      <c r="R858" s="66"/>
      <c r="S858" s="66"/>
      <c r="T858" s="66"/>
      <c r="U858" s="66"/>
      <c r="V858" s="66"/>
      <c r="W858" s="66"/>
      <c r="X858" s="66"/>
      <c r="Y858" s="66"/>
    </row>
    <row r="859" spans="1:25" x14ac:dyDescent="0.2">
      <c r="A859" s="75" t="s">
        <v>19</v>
      </c>
      <c r="B859" s="66" t="s">
        <v>11</v>
      </c>
      <c r="C859" s="66" t="s">
        <v>26</v>
      </c>
      <c r="D859" s="66" t="s">
        <v>307</v>
      </c>
      <c r="E859" s="87">
        <f t="array" ref="E859">IFERROR(INDEX(DATA!$N$133:$N$368,MATCH(1,(DATA!$D$133:$D$368=B859)*(DATA!$E$133:$E$368=D859),0)),"n/a")</f>
        <v>1.96018377322927</v>
      </c>
      <c r="F859" s="77">
        <f t="array" ref="F859">IFERROR(INDEX(DATA!$O$133:$O$368,MATCH(1,(DATA!$D$133:$D$368=B859)*(DATA!$E$133:$E$368=D859),0)),"n/a")</f>
        <v>1.6814960312992799E-2</v>
      </c>
      <c r="G859" s="87">
        <f t="array" ref="G859">IFERROR(INDEX(DATA!$X$133:$X$368,MATCH(1,(DATA!$D$133:$D$368=B859)*(DATA!$E$133:$E$368=D859),0)),"n/a")</f>
        <v>1.9454820522138701</v>
      </c>
      <c r="H859" s="77">
        <f t="array" ref="H859">IFERROR(INDEX(DATA!$Y$133:$Y$368,MATCH(1,(DATA!$D$133:$D$368=B859)*(DATA!$E$133:$E$368=D859),0)),"n/a")</f>
        <v>2.1303777983799201E-2</v>
      </c>
      <c r="I859" s="87">
        <f t="array" ref="I859">IFERROR(INDEX(DATA!$AH$133:$AH$368,MATCH(1,(DATA!$D$133:$D$368=B859)*(DATA!$E$133:$E$368=D859),0)),"n/a")</f>
        <v>1.95490315647958</v>
      </c>
      <c r="J859" s="77">
        <f t="array" ref="J859">IFERROR(INDEX(DATA!$AI$133:$AI$368,MATCH(1,(DATA!$D$133:$D$368=B859)*(DATA!$E$133:$E$368=D859),0)),"n/a")</f>
        <v>3.2479165618041698E-2</v>
      </c>
      <c r="K859" s="87">
        <f t="array" ref="K859">IFERROR(INDEX(DATA!$AR$133:$AR$368,MATCH(1,(DATA!$D$133:$D$368=B859)*(DATA!$E$133:$E$368=D859),0)),"n/a")</f>
        <v>1.92924903033312</v>
      </c>
      <c r="L859" s="77">
        <f t="array" ref="L859">IFERROR(INDEX(DATA!$AS$133:$AS$368,MATCH(1,(DATA!$D$133:$D$368=B859)*(DATA!$E$133:$E$368=D859),0)),"n/a")</f>
        <v>-2.63337263185425E-2</v>
      </c>
      <c r="R859" s="66"/>
      <c r="S859" s="66"/>
      <c r="T859" s="66"/>
      <c r="U859" s="66"/>
      <c r="V859" s="66"/>
      <c r="W859" s="66"/>
      <c r="X859" s="66"/>
      <c r="Y859" s="66"/>
    </row>
    <row r="860" spans="1:25" x14ac:dyDescent="0.2">
      <c r="A860" s="75" t="s">
        <v>19</v>
      </c>
      <c r="B860" s="66" t="s">
        <v>11</v>
      </c>
      <c r="C860" s="66" t="s">
        <v>26</v>
      </c>
      <c r="D860" s="66" t="s">
        <v>308</v>
      </c>
      <c r="E860" s="87">
        <f t="array" ref="E860">IFERROR(INDEX(DATA!$N$133:$N$368,MATCH(1,(DATA!$D$133:$D$368=B860)*(DATA!$E$133:$E$368=D860),0)),"n/a")</f>
        <v>2.6892629044686198</v>
      </c>
      <c r="F860" s="77">
        <f t="array" ref="F860">IFERROR(INDEX(DATA!$O$133:$O$368,MATCH(1,(DATA!$D$133:$D$368=B860)*(DATA!$E$133:$E$368=D860),0)),"n/a")</f>
        <v>-1.55144703666276E-2</v>
      </c>
      <c r="G860" s="87">
        <f t="array" ref="G860">IFERROR(INDEX(DATA!$X$133:$X$368,MATCH(1,(DATA!$D$133:$D$368=B860)*(DATA!$E$133:$E$368=D860),0)),"n/a")</f>
        <v>2.6676980708076101</v>
      </c>
      <c r="H860" s="77">
        <f t="array" ref="H860">IFERROR(INDEX(DATA!$Y$133:$Y$368,MATCH(1,(DATA!$D$133:$D$368=B860)*(DATA!$E$133:$E$368=D860),0)),"n/a")</f>
        <v>-2.2053146004002201E-2</v>
      </c>
      <c r="I860" s="87">
        <f t="array" ref="I860">IFERROR(INDEX(DATA!$AH$133:$AH$368,MATCH(1,(DATA!$D$133:$D$368=B860)*(DATA!$E$133:$E$368=D860),0)),"n/a")</f>
        <v>2.6562914126877799</v>
      </c>
      <c r="J860" s="77">
        <f t="array" ref="J860">IFERROR(INDEX(DATA!$AI$133:$AI$368,MATCH(1,(DATA!$D$133:$D$368=B860)*(DATA!$E$133:$E$368=D860),0)),"n/a")</f>
        <v>-3.4311383834508803E-2</v>
      </c>
      <c r="K860" s="87">
        <f t="array" ref="K860">IFERROR(INDEX(DATA!$AR$133:$AR$368,MATCH(1,(DATA!$D$133:$D$368=B860)*(DATA!$E$133:$E$368=D860),0)),"n/a")</f>
        <v>2.6801557947370198</v>
      </c>
      <c r="L860" s="77">
        <f t="array" ref="L860">IFERROR(INDEX(DATA!$AS$133:$AS$368,MATCH(1,(DATA!$D$133:$D$368=B860)*(DATA!$E$133:$E$368=D860),0)),"n/a")</f>
        <v>-2.7549332337438701E-2</v>
      </c>
      <c r="R860" s="66"/>
      <c r="S860" s="66"/>
      <c r="T860" s="66"/>
      <c r="U860" s="66"/>
      <c r="V860" s="66"/>
      <c r="W860" s="66"/>
      <c r="X860" s="66"/>
      <c r="Y860" s="66"/>
    </row>
    <row r="861" spans="1:25" x14ac:dyDescent="0.2">
      <c r="A861" s="75" t="s">
        <v>19</v>
      </c>
      <c r="B861" s="66" t="s">
        <v>11</v>
      </c>
      <c r="C861" s="66" t="s">
        <v>26</v>
      </c>
      <c r="D861" s="66" t="s">
        <v>309</v>
      </c>
      <c r="E861" s="87">
        <f t="array" ref="E861">IFERROR(INDEX(DATA!$N$133:$N$368,MATCH(1,(DATA!$D$133:$D$368=B861)*(DATA!$E$133:$E$368=D861),0)),"n/a")</f>
        <v>2.6608927344683599</v>
      </c>
      <c r="F861" s="77">
        <f t="array" ref="F861">IFERROR(INDEX(DATA!$O$133:$O$368,MATCH(1,(DATA!$D$133:$D$368=B861)*(DATA!$E$133:$E$368=D861),0)),"n/a")</f>
        <v>2.9448213572640301E-2</v>
      </c>
      <c r="G861" s="87">
        <f t="array" ref="G861">IFERROR(INDEX(DATA!$X$133:$X$368,MATCH(1,(DATA!$D$133:$D$368=B861)*(DATA!$E$133:$E$368=D861),0)),"n/a")</f>
        <v>2.6275956802328402</v>
      </c>
      <c r="H861" s="77">
        <f t="array" ref="H861">IFERROR(INDEX(DATA!$Y$133:$Y$368,MATCH(1,(DATA!$D$133:$D$368=B861)*(DATA!$E$133:$E$368=D861),0)),"n/a")</f>
        <v>2.2196379679592801E-2</v>
      </c>
      <c r="I861" s="87">
        <f t="array" ref="I861">IFERROR(INDEX(DATA!$AH$133:$AH$368,MATCH(1,(DATA!$D$133:$D$368=B861)*(DATA!$E$133:$E$368=D861),0)),"n/a")</f>
        <v>2.6042156000205301</v>
      </c>
      <c r="J861" s="77">
        <f t="array" ref="J861">IFERROR(INDEX(DATA!$AI$133:$AI$368,MATCH(1,(DATA!$D$133:$D$368=B861)*(DATA!$E$133:$E$368=D861),0)),"n/a")</f>
        <v>2.16619384567622E-2</v>
      </c>
      <c r="K861" s="87">
        <f t="array" ref="K861">IFERROR(INDEX(DATA!$AR$133:$AR$368,MATCH(1,(DATA!$D$133:$D$368=B861)*(DATA!$E$133:$E$368=D861),0)),"n/a")</f>
        <v>2.62229019860504</v>
      </c>
      <c r="L861" s="77">
        <f t="array" ref="L861">IFERROR(INDEX(DATA!$AS$133:$AS$368,MATCH(1,(DATA!$D$133:$D$368=B861)*(DATA!$E$133:$E$368=D861),0)),"n/a")</f>
        <v>2.8103989137759699E-2</v>
      </c>
      <c r="R861" s="66"/>
      <c r="S861" s="66"/>
      <c r="T861" s="66"/>
      <c r="U861" s="66"/>
      <c r="V861" s="66"/>
      <c r="W861" s="66"/>
      <c r="X861" s="66"/>
      <c r="Y861" s="66"/>
    </row>
    <row r="862" spans="1:25" x14ac:dyDescent="0.2">
      <c r="A862" s="75" t="s">
        <v>19</v>
      </c>
      <c r="B862" s="66" t="s">
        <v>11</v>
      </c>
      <c r="C862" s="66" t="s">
        <v>26</v>
      </c>
      <c r="D862" s="66" t="s">
        <v>310</v>
      </c>
      <c r="E862" s="87">
        <f t="array" ref="E862">IFERROR(INDEX(DATA!$N$133:$N$368,MATCH(1,(DATA!$D$133:$D$368=B862)*(DATA!$E$133:$E$368=D862),0)),"n/a")</f>
        <v>3.0011471132283898</v>
      </c>
      <c r="F862" s="77">
        <f t="array" ref="F862">IFERROR(INDEX(DATA!$O$133:$O$368,MATCH(1,(DATA!$D$133:$D$368=B862)*(DATA!$E$133:$E$368=D862),0)),"n/a")</f>
        <v>-4.1827910676100798E-3</v>
      </c>
      <c r="G862" s="87">
        <f t="array" ref="G862">IFERROR(INDEX(DATA!$X$133:$X$368,MATCH(1,(DATA!$D$133:$D$368=B862)*(DATA!$E$133:$E$368=D862),0)),"n/a")</f>
        <v>2.95631304587415</v>
      </c>
      <c r="H862" s="77">
        <f t="array" ref="H862">IFERROR(INDEX(DATA!$Y$133:$Y$368,MATCH(1,(DATA!$D$133:$D$368=B862)*(DATA!$E$133:$E$368=D862),0)),"n/a")</f>
        <v>-8.9750231852032802E-3</v>
      </c>
      <c r="I862" s="87">
        <f t="array" ref="I862">IFERROR(INDEX(DATA!$AH$133:$AH$368,MATCH(1,(DATA!$D$133:$D$368=B862)*(DATA!$E$133:$E$368=D862),0)),"n/a")</f>
        <v>2.93645298525312</v>
      </c>
      <c r="J862" s="77">
        <f t="array" ref="J862">IFERROR(INDEX(DATA!$AI$133:$AI$368,MATCH(1,(DATA!$D$133:$D$368=B862)*(DATA!$E$133:$E$368=D862),0)),"n/a")</f>
        <v>-1.3679721893042099E-2</v>
      </c>
      <c r="K862" s="87">
        <f t="array" ref="K862">IFERROR(INDEX(DATA!$AR$133:$AR$368,MATCH(1,(DATA!$D$133:$D$368=B862)*(DATA!$E$133:$E$368=D862),0)),"n/a")</f>
        <v>2.9804511966026901</v>
      </c>
      <c r="L862" s="77">
        <f t="array" ref="L862">IFERROR(INDEX(DATA!$AS$133:$AS$368,MATCH(1,(DATA!$D$133:$D$368=B862)*(DATA!$E$133:$E$368=D862),0)),"n/a")</f>
        <v>9.7574544501082307E-3</v>
      </c>
      <c r="R862" s="66"/>
      <c r="S862" s="66"/>
      <c r="T862" s="66"/>
      <c r="U862" s="66"/>
      <c r="V862" s="66"/>
      <c r="W862" s="66"/>
      <c r="X862" s="66"/>
      <c r="Y862" s="66"/>
    </row>
    <row r="863" spans="1:25" x14ac:dyDescent="0.2">
      <c r="A863" s="75" t="s">
        <v>19</v>
      </c>
      <c r="B863" s="66" t="s">
        <v>11</v>
      </c>
      <c r="C863" s="66" t="s">
        <v>26</v>
      </c>
      <c r="D863" s="66" t="s">
        <v>311</v>
      </c>
      <c r="E863" s="87">
        <f t="array" ref="E863">IFERROR(INDEX(DATA!$N$133:$N$368,MATCH(1,(DATA!$D$133:$D$368=B863)*(DATA!$E$133:$E$368=D863),0)),"n/a")</f>
        <v>2.8142568580102201</v>
      </c>
      <c r="F863" s="77">
        <f t="array" ref="F863">IFERROR(INDEX(DATA!$O$133:$O$368,MATCH(1,(DATA!$D$133:$D$368=B863)*(DATA!$E$133:$E$368=D863),0)),"n/a")</f>
        <v>1.5325693301908401E-2</v>
      </c>
      <c r="G863" s="87">
        <f t="array" ref="G863">IFERROR(INDEX(DATA!$X$133:$X$368,MATCH(1,(DATA!$D$133:$D$368=B863)*(DATA!$E$133:$E$368=D863),0)),"n/a")</f>
        <v>2.8108581538310999</v>
      </c>
      <c r="H863" s="77">
        <f t="array" ref="H863">IFERROR(INDEX(DATA!$Y$133:$Y$368,MATCH(1,(DATA!$D$133:$D$368=B863)*(DATA!$E$133:$E$368=D863),0)),"n/a")</f>
        <v>1.77041996510084E-2</v>
      </c>
      <c r="I863" s="87">
        <f t="array" ref="I863">IFERROR(INDEX(DATA!$AH$133:$AH$368,MATCH(1,(DATA!$D$133:$D$368=B863)*(DATA!$E$133:$E$368=D863),0)),"n/a")</f>
        <v>2.8406567917912802</v>
      </c>
      <c r="J863" s="77">
        <f t="array" ref="J863">IFERROR(INDEX(DATA!$AI$133:$AI$368,MATCH(1,(DATA!$D$133:$D$368=B863)*(DATA!$E$133:$E$368=D863),0)),"n/a")</f>
        <v>4.6945941491969199E-2</v>
      </c>
      <c r="K863" s="87">
        <f t="array" ref="K863">IFERROR(INDEX(DATA!$AR$133:$AR$368,MATCH(1,(DATA!$D$133:$D$368=B863)*(DATA!$E$133:$E$368=D863),0)),"n/a")</f>
        <v>2.8061093096048801</v>
      </c>
      <c r="L863" s="77">
        <f t="array" ref="L863">IFERROR(INDEX(DATA!$AS$133:$AS$368,MATCH(1,(DATA!$D$133:$D$368=B863)*(DATA!$E$133:$E$368=D863),0)),"n/a")</f>
        <v>5.7645603461157803E-2</v>
      </c>
      <c r="R863" s="66"/>
      <c r="S863" s="66"/>
      <c r="T863" s="66"/>
      <c r="U863" s="66"/>
      <c r="V863" s="66"/>
      <c r="W863" s="66"/>
      <c r="X863" s="66"/>
      <c r="Y863" s="66"/>
    </row>
    <row r="864" spans="1:25" x14ac:dyDescent="0.2">
      <c r="A864" s="75" t="s">
        <v>19</v>
      </c>
      <c r="B864" s="66" t="s">
        <v>11</v>
      </c>
      <c r="C864" s="66" t="s">
        <v>26</v>
      </c>
      <c r="D864" s="66" t="s">
        <v>312</v>
      </c>
      <c r="E864" s="87">
        <f t="array" ref="E864">IFERROR(INDEX(DATA!$N$133:$N$368,MATCH(1,(DATA!$D$133:$D$368=B864)*(DATA!$E$133:$E$368=D864),0)),"n/a")</f>
        <v>2.74347486965382</v>
      </c>
      <c r="F864" s="77">
        <f t="array" ref="F864">IFERROR(INDEX(DATA!$O$133:$O$368,MATCH(1,(DATA!$D$133:$D$368=B864)*(DATA!$E$133:$E$368=D864),0)),"n/a")</f>
        <v>-2.6312195000761499E-2</v>
      </c>
      <c r="G864" s="87">
        <f t="array" ref="G864">IFERROR(INDEX(DATA!$X$133:$X$368,MATCH(1,(DATA!$D$133:$D$368=B864)*(DATA!$E$133:$E$368=D864),0)),"n/a")</f>
        <v>2.7566357531413299</v>
      </c>
      <c r="H864" s="77">
        <f t="array" ref="H864">IFERROR(INDEX(DATA!$Y$133:$Y$368,MATCH(1,(DATA!$D$133:$D$368=B864)*(DATA!$E$133:$E$368=D864),0)),"n/a")</f>
        <v>-1.5791671378425499E-2</v>
      </c>
      <c r="I864" s="87">
        <f t="array" ref="I864">IFERROR(INDEX(DATA!$AH$133:$AH$368,MATCH(1,(DATA!$D$133:$D$368=B864)*(DATA!$E$133:$E$368=D864),0)),"n/a")</f>
        <v>2.7685211508624699</v>
      </c>
      <c r="J864" s="77">
        <f t="array" ref="J864">IFERROR(INDEX(DATA!$AI$133:$AI$368,MATCH(1,(DATA!$D$133:$D$368=B864)*(DATA!$E$133:$E$368=D864),0)),"n/a")</f>
        <v>-1.36103551569368E-2</v>
      </c>
      <c r="K864" s="87">
        <f t="array" ref="K864">IFERROR(INDEX(DATA!$AR$133:$AR$368,MATCH(1,(DATA!$D$133:$D$368=B864)*(DATA!$E$133:$E$368=D864),0)),"n/a")</f>
        <v>2.76625428486369</v>
      </c>
      <c r="L864" s="77">
        <f t="array" ref="L864">IFERROR(INDEX(DATA!$AS$133:$AS$368,MATCH(1,(DATA!$D$133:$D$368=B864)*(DATA!$E$133:$E$368=D864),0)),"n/a")</f>
        <v>-4.92492713122261E-3</v>
      </c>
      <c r="R864" s="66"/>
      <c r="S864" s="66"/>
      <c r="T864" s="66"/>
      <c r="U864" s="66"/>
      <c r="V864" s="66"/>
      <c r="W864" s="66"/>
      <c r="X864" s="66"/>
      <c r="Y864" s="66"/>
    </row>
    <row r="865" spans="1:25" x14ac:dyDescent="0.2">
      <c r="A865" s="75" t="s">
        <v>19</v>
      </c>
      <c r="B865" s="66" t="s">
        <v>11</v>
      </c>
      <c r="C865" s="66" t="s">
        <v>26</v>
      </c>
      <c r="D865" s="66" t="s">
        <v>313</v>
      </c>
      <c r="E865" s="87">
        <f t="array" ref="E865">IFERROR(INDEX(DATA!$N$133:$N$368,MATCH(1,(DATA!$D$133:$D$368=B865)*(DATA!$E$133:$E$368=D865),0)),"n/a")</f>
        <v>2.6146523259124401</v>
      </c>
      <c r="F865" s="77">
        <f t="array" ref="F865">IFERROR(INDEX(DATA!$O$133:$O$368,MATCH(1,(DATA!$D$133:$D$368=B865)*(DATA!$E$133:$E$368=D865),0)),"n/a")</f>
        <v>2.9768843580630502E-2</v>
      </c>
      <c r="G865" s="87">
        <f t="array" ref="G865">IFERROR(INDEX(DATA!$X$133:$X$368,MATCH(1,(DATA!$D$133:$D$368=B865)*(DATA!$E$133:$E$368=D865),0)),"n/a")</f>
        <v>2.6351365473644202</v>
      </c>
      <c r="H865" s="77">
        <f t="array" ref="H865">IFERROR(INDEX(DATA!$Y$133:$Y$368,MATCH(1,(DATA!$D$133:$D$368=B865)*(DATA!$E$133:$E$368=D865),0)),"n/a")</f>
        <v>5.1551675159201803E-2</v>
      </c>
      <c r="I865" s="87">
        <f t="array" ref="I865">IFERROR(INDEX(DATA!$AH$133:$AH$368,MATCH(1,(DATA!$D$133:$D$368=B865)*(DATA!$E$133:$E$368=D865),0)),"n/a")</f>
        <v>2.6530926635686898</v>
      </c>
      <c r="J865" s="77">
        <f t="array" ref="J865">IFERROR(INDEX(DATA!$AI$133:$AI$368,MATCH(1,(DATA!$D$133:$D$368=B865)*(DATA!$E$133:$E$368=D865),0)),"n/a")</f>
        <v>3.9827819468384498E-2</v>
      </c>
      <c r="K865" s="87">
        <f t="array" ref="K865">IFERROR(INDEX(DATA!$AR$133:$AR$368,MATCH(1,(DATA!$D$133:$D$368=B865)*(DATA!$E$133:$E$368=D865),0)),"n/a")</f>
        <v>2.57860125843382</v>
      </c>
      <c r="L865" s="77">
        <f t="array" ref="L865">IFERROR(INDEX(DATA!$AS$133:$AS$368,MATCH(1,(DATA!$D$133:$D$368=B865)*(DATA!$E$133:$E$368=D865),0)),"n/a")</f>
        <v>6.8797486343857399E-3</v>
      </c>
      <c r="R865" s="66"/>
      <c r="S865" s="66"/>
      <c r="T865" s="66"/>
      <c r="U865" s="66"/>
      <c r="V865" s="66"/>
      <c r="W865" s="66"/>
      <c r="X865" s="66"/>
      <c r="Y865" s="66"/>
    </row>
    <row r="866" spans="1:25" x14ac:dyDescent="0.2">
      <c r="A866" s="75" t="s">
        <v>19</v>
      </c>
      <c r="B866" s="66" t="s">
        <v>11</v>
      </c>
      <c r="C866" s="66" t="s">
        <v>26</v>
      </c>
      <c r="D866" s="66" t="s">
        <v>314</v>
      </c>
      <c r="E866" s="87">
        <f t="array" ref="E866">IFERROR(INDEX(DATA!$N$133:$N$368,MATCH(1,(DATA!$D$133:$D$368=B866)*(DATA!$E$133:$E$368=D866),0)),"n/a")</f>
        <v>2.9133503470547701</v>
      </c>
      <c r="F866" s="77">
        <f t="array" ref="F866">IFERROR(INDEX(DATA!$O$133:$O$368,MATCH(1,(DATA!$D$133:$D$368=B866)*(DATA!$E$133:$E$368=D866),0)),"n/a")</f>
        <v>-8.5998133511472494E-2</v>
      </c>
      <c r="G866" s="87">
        <f t="array" ref="G866">IFERROR(INDEX(DATA!$X$133:$X$368,MATCH(1,(DATA!$D$133:$D$368=B866)*(DATA!$E$133:$E$368=D866),0)),"n/a")</f>
        <v>2.9456641583513199</v>
      </c>
      <c r="H866" s="77">
        <f t="array" ref="H866">IFERROR(INDEX(DATA!$Y$133:$Y$368,MATCH(1,(DATA!$D$133:$D$368=B866)*(DATA!$E$133:$E$368=D866),0)),"n/a")</f>
        <v>-7.1730390572024905E-2</v>
      </c>
      <c r="I866" s="87">
        <f t="array" ref="I866">IFERROR(INDEX(DATA!$AH$133:$AH$368,MATCH(1,(DATA!$D$133:$D$368=B866)*(DATA!$E$133:$E$368=D866),0)),"n/a")</f>
        <v>3.0529859263735002</v>
      </c>
      <c r="J866" s="77">
        <f t="array" ref="J866">IFERROR(INDEX(DATA!$AI$133:$AI$368,MATCH(1,(DATA!$D$133:$D$368=B866)*(DATA!$E$133:$E$368=D866),0)),"n/a")</f>
        <v>-1.37458807438767E-2</v>
      </c>
      <c r="K866" s="87">
        <f t="array" ref="K866">IFERROR(INDEX(DATA!$AR$133:$AR$368,MATCH(1,(DATA!$D$133:$D$368=B866)*(DATA!$E$133:$E$368=D866),0)),"n/a")</f>
        <v>3.0616526095814498</v>
      </c>
      <c r="L866" s="77">
        <f t="array" ref="L866">IFERROR(INDEX(DATA!$AS$133:$AS$368,MATCH(1,(DATA!$D$133:$D$368=B866)*(DATA!$E$133:$E$368=D866),0)),"n/a")</f>
        <v>4.1912792185473897E-2</v>
      </c>
      <c r="R866" s="66"/>
      <c r="S866" s="66"/>
      <c r="T866" s="66"/>
      <c r="U866" s="66"/>
      <c r="V866" s="66"/>
      <c r="W866" s="66"/>
      <c r="X866" s="66"/>
      <c r="Y866" s="66"/>
    </row>
    <row r="867" spans="1:25" x14ac:dyDescent="0.2">
      <c r="A867" s="75" t="s">
        <v>19</v>
      </c>
      <c r="B867" s="66" t="s">
        <v>11</v>
      </c>
      <c r="C867" s="66" t="s">
        <v>26</v>
      </c>
      <c r="D867" s="66" t="s">
        <v>315</v>
      </c>
      <c r="E867" s="87">
        <f t="array" ref="E867">IFERROR(INDEX(DATA!$N$133:$N$368,MATCH(1,(DATA!$D$133:$D$368=B867)*(DATA!$E$133:$E$368=D867),0)),"n/a")</f>
        <v>2.2587903234103401</v>
      </c>
      <c r="F867" s="77">
        <f t="array" ref="F867">IFERROR(INDEX(DATA!$O$133:$O$368,MATCH(1,(DATA!$D$133:$D$368=B867)*(DATA!$E$133:$E$368=D867),0)),"n/a")</f>
        <v>1.7027765703388001E-2</v>
      </c>
      <c r="G867" s="87">
        <f t="array" ref="G867">IFERROR(INDEX(DATA!$X$133:$X$368,MATCH(1,(DATA!$D$133:$D$368=B867)*(DATA!$E$133:$E$368=D867),0)),"n/a")</f>
        <v>2.25436601574012</v>
      </c>
      <c r="H867" s="77">
        <f t="array" ref="H867">IFERROR(INDEX(DATA!$Y$133:$Y$368,MATCH(1,(DATA!$D$133:$D$368=B867)*(DATA!$E$133:$E$368=D867),0)),"n/a")</f>
        <v>1.6828035056174102E-2</v>
      </c>
      <c r="I867" s="87">
        <f t="array" ref="I867">IFERROR(INDEX(DATA!$AH$133:$AH$368,MATCH(1,(DATA!$D$133:$D$368=B867)*(DATA!$E$133:$E$368=D867),0)),"n/a")</f>
        <v>2.2758775134392599</v>
      </c>
      <c r="J867" s="77">
        <f t="array" ref="J867">IFERROR(INDEX(DATA!$AI$133:$AI$368,MATCH(1,(DATA!$D$133:$D$368=B867)*(DATA!$E$133:$E$368=D867),0)),"n/a")</f>
        <v>4.38105701796732E-2</v>
      </c>
      <c r="K867" s="87">
        <f t="array" ref="K867">IFERROR(INDEX(DATA!$AR$133:$AR$368,MATCH(1,(DATA!$D$133:$D$368=B867)*(DATA!$E$133:$E$368=D867),0)),"n/a")</f>
        <v>2.2364885008677402</v>
      </c>
      <c r="L867" s="77">
        <f t="array" ref="L867">IFERROR(INDEX(DATA!$AS$133:$AS$368,MATCH(1,(DATA!$D$133:$D$368=B867)*(DATA!$E$133:$E$368=D867),0)),"n/a")</f>
        <v>2.31353812113043E-2</v>
      </c>
      <c r="R867" s="66"/>
      <c r="S867" s="66"/>
      <c r="T867" s="66"/>
      <c r="U867" s="66"/>
      <c r="V867" s="66"/>
      <c r="W867" s="66"/>
      <c r="X867" s="66"/>
      <c r="Y867" s="66"/>
    </row>
    <row r="868" spans="1:25" x14ac:dyDescent="0.2">
      <c r="A868" s="75" t="s">
        <v>19</v>
      </c>
      <c r="B868" s="66" t="s">
        <v>11</v>
      </c>
      <c r="C868" s="66" t="s">
        <v>26</v>
      </c>
      <c r="D868" s="66" t="s">
        <v>316</v>
      </c>
      <c r="E868" s="87">
        <f t="array" ref="E868">IFERROR(INDEX(DATA!$N$133:$N$368,MATCH(1,(DATA!$D$133:$D$368=B868)*(DATA!$E$133:$E$368=D868),0)),"n/a")</f>
        <v>2.4849139302955501</v>
      </c>
      <c r="F868" s="77">
        <f t="array" ref="F868">IFERROR(INDEX(DATA!$O$133:$O$368,MATCH(1,(DATA!$D$133:$D$368=B868)*(DATA!$E$133:$E$368=D868),0)),"n/a")</f>
        <v>-1.3700410795172299E-2</v>
      </c>
      <c r="G868" s="87">
        <f t="array" ref="G868">IFERROR(INDEX(DATA!$X$133:$X$368,MATCH(1,(DATA!$D$133:$D$368=B868)*(DATA!$E$133:$E$368=D868),0)),"n/a")</f>
        <v>2.4432128295186701</v>
      </c>
      <c r="H868" s="77">
        <f t="array" ref="H868">IFERROR(INDEX(DATA!$Y$133:$Y$368,MATCH(1,(DATA!$D$133:$D$368=B868)*(DATA!$E$133:$E$368=D868),0)),"n/a")</f>
        <v>-2.3339222219688802E-2</v>
      </c>
      <c r="I868" s="87">
        <f t="array" ref="I868">IFERROR(INDEX(DATA!$AH$133:$AH$368,MATCH(1,(DATA!$D$133:$D$368=B868)*(DATA!$E$133:$E$368=D868),0)),"n/a")</f>
        <v>2.4610380592680401</v>
      </c>
      <c r="J868" s="77">
        <f t="array" ref="J868">IFERROR(INDEX(DATA!$AI$133:$AI$368,MATCH(1,(DATA!$D$133:$D$368=B868)*(DATA!$E$133:$E$368=D868),0)),"n/a")</f>
        <v>-9.2114350709070793E-3</v>
      </c>
      <c r="K868" s="87">
        <f t="array" ref="K868">IFERROR(INDEX(DATA!$AR$133:$AR$368,MATCH(1,(DATA!$D$133:$D$368=B868)*(DATA!$E$133:$E$368=D868),0)),"n/a")</f>
        <v>2.4859489150356602</v>
      </c>
      <c r="L868" s="77">
        <f t="array" ref="L868">IFERROR(INDEX(DATA!$AS$133:$AS$368,MATCH(1,(DATA!$D$133:$D$368=B868)*(DATA!$E$133:$E$368=D868),0)),"n/a")</f>
        <v>-3.7299082677544801E-3</v>
      </c>
      <c r="R868" s="66"/>
      <c r="S868" s="66"/>
      <c r="T868" s="66"/>
      <c r="U868" s="66"/>
      <c r="V868" s="66"/>
      <c r="W868" s="66"/>
      <c r="X868" s="66"/>
      <c r="Y868" s="66"/>
    </row>
    <row r="869" spans="1:25" x14ac:dyDescent="0.2">
      <c r="A869" s="75" t="s">
        <v>19</v>
      </c>
      <c r="B869" s="66" t="s">
        <v>11</v>
      </c>
      <c r="C869" s="66" t="s">
        <v>26</v>
      </c>
      <c r="D869" s="66" t="s">
        <v>317</v>
      </c>
      <c r="E869" s="87">
        <f t="array" ref="E869">IFERROR(INDEX(DATA!$N$133:$N$368,MATCH(1,(DATA!$D$133:$D$368=B869)*(DATA!$E$133:$E$368=D869),0)),"n/a")</f>
        <v>2.8393364678498898</v>
      </c>
      <c r="F869" s="77">
        <f t="array" ref="F869">IFERROR(INDEX(DATA!$O$133:$O$368,MATCH(1,(DATA!$D$133:$D$368=B869)*(DATA!$E$133:$E$368=D869),0)),"n/a")</f>
        <v>-5.4710544535697597E-2</v>
      </c>
      <c r="G869" s="87">
        <f t="array" ref="G869">IFERROR(INDEX(DATA!$X$133:$X$368,MATCH(1,(DATA!$D$133:$D$368=B869)*(DATA!$E$133:$E$368=D869),0)),"n/a")</f>
        <v>2.9693953146310901</v>
      </c>
      <c r="H869" s="77">
        <f t="array" ref="H869">IFERROR(INDEX(DATA!$Y$133:$Y$368,MATCH(1,(DATA!$D$133:$D$368=B869)*(DATA!$E$133:$E$368=D869),0)),"n/a")</f>
        <v>-5.5940456958732598E-3</v>
      </c>
      <c r="I869" s="87">
        <f t="array" ref="I869">IFERROR(INDEX(DATA!$AH$133:$AH$368,MATCH(1,(DATA!$D$133:$D$368=B869)*(DATA!$E$133:$E$368=D869),0)),"n/a")</f>
        <v>3.0021613528275202</v>
      </c>
      <c r="J869" s="77">
        <f t="array" ref="J869">IFERROR(INDEX(DATA!$AI$133:$AI$368,MATCH(1,(DATA!$D$133:$D$368=B869)*(DATA!$E$133:$E$368=D869),0)),"n/a")</f>
        <v>7.8291941388735102E-4</v>
      </c>
      <c r="K869" s="87">
        <f t="array" ref="K869">IFERROR(INDEX(DATA!$AR$133:$AR$368,MATCH(1,(DATA!$D$133:$D$368=B869)*(DATA!$E$133:$E$368=D869),0)),"n/a")</f>
        <v>2.99677479282773</v>
      </c>
      <c r="L869" s="77">
        <f t="array" ref="L869">IFERROR(INDEX(DATA!$AS$133:$AS$368,MATCH(1,(DATA!$D$133:$D$368=B869)*(DATA!$E$133:$E$368=D869),0)),"n/a")</f>
        <v>1.2719887527611299E-2</v>
      </c>
      <c r="R869" s="66"/>
      <c r="S869" s="66"/>
      <c r="T869" s="66"/>
      <c r="U869" s="66"/>
      <c r="V869" s="66"/>
      <c r="W869" s="66"/>
      <c r="X869" s="66"/>
      <c r="Y869" s="66"/>
    </row>
    <row r="870" spans="1:25" x14ac:dyDescent="0.2">
      <c r="A870" s="75" t="s">
        <v>19</v>
      </c>
      <c r="B870" s="66" t="s">
        <v>11</v>
      </c>
      <c r="C870" s="66" t="s">
        <v>26</v>
      </c>
      <c r="D870" s="66" t="s">
        <v>318</v>
      </c>
      <c r="E870" s="87">
        <f t="array" ref="E870">IFERROR(INDEX(DATA!$N$133:$N$368,MATCH(1,(DATA!$D$133:$D$368=B870)*(DATA!$E$133:$E$368=D870),0)),"n/a")</f>
        <v>2.3707236909713498</v>
      </c>
      <c r="F870" s="77">
        <f t="array" ref="F870">IFERROR(INDEX(DATA!$O$133:$O$368,MATCH(1,(DATA!$D$133:$D$368=B870)*(DATA!$E$133:$E$368=D870),0)),"n/a")</f>
        <v>-3.8816099118501299E-2</v>
      </c>
      <c r="G870" s="87">
        <f t="array" ref="G870">IFERROR(INDEX(DATA!$X$133:$X$368,MATCH(1,(DATA!$D$133:$D$368=B870)*(DATA!$E$133:$E$368=D870),0)),"n/a")</f>
        <v>2.3881778087249601</v>
      </c>
      <c r="H870" s="77">
        <f t="array" ref="H870">IFERROR(INDEX(DATA!$Y$133:$Y$368,MATCH(1,(DATA!$D$133:$D$368=B870)*(DATA!$E$133:$E$368=D870),0)),"n/a")</f>
        <v>-1.62239061885831E-2</v>
      </c>
      <c r="I870" s="87">
        <f t="array" ref="I870">IFERROR(INDEX(DATA!$AH$133:$AH$368,MATCH(1,(DATA!$D$133:$D$368=B870)*(DATA!$E$133:$E$368=D870),0)),"n/a")</f>
        <v>2.3974168658035602</v>
      </c>
      <c r="J870" s="77">
        <f t="array" ref="J870">IFERROR(INDEX(DATA!$AI$133:$AI$368,MATCH(1,(DATA!$D$133:$D$368=B870)*(DATA!$E$133:$E$368=D870),0)),"n/a")</f>
        <v>1.4731090091562499E-2</v>
      </c>
      <c r="K870" s="87">
        <f t="array" ref="K870">IFERROR(INDEX(DATA!$AR$133:$AR$368,MATCH(1,(DATA!$D$133:$D$368=B870)*(DATA!$E$133:$E$368=D870),0)),"n/a")</f>
        <v>2.4007907696486401</v>
      </c>
      <c r="L870" s="77">
        <f t="array" ref="L870">IFERROR(INDEX(DATA!$AS$133:$AS$368,MATCH(1,(DATA!$D$133:$D$368=B870)*(DATA!$E$133:$E$368=D870),0)),"n/a")</f>
        <v>1.69417888493987E-2</v>
      </c>
      <c r="R870" s="66"/>
      <c r="S870" s="66"/>
      <c r="T870" s="66"/>
      <c r="U870" s="66"/>
      <c r="V870" s="66"/>
      <c r="W870" s="66"/>
      <c r="X870" s="66"/>
      <c r="Y870" s="66"/>
    </row>
    <row r="871" spans="1:25" x14ac:dyDescent="0.2">
      <c r="A871" s="75" t="s">
        <v>19</v>
      </c>
      <c r="B871" s="66" t="s">
        <v>11</v>
      </c>
      <c r="C871" s="66" t="s">
        <v>26</v>
      </c>
      <c r="D871" s="66" t="s">
        <v>344</v>
      </c>
      <c r="E871" s="87">
        <f t="array" ref="E871">IFERROR(INDEX(DATA!$N$133:$N$368,MATCH(1,(DATA!$D$133:$D$368=B871)*(DATA!$E$133:$E$368=D871),0)),"n/a")</f>
        <v>2.5270948637895199</v>
      </c>
      <c r="F871" s="77">
        <f t="array" ref="F871">IFERROR(INDEX(DATA!$O$133:$O$368,MATCH(1,(DATA!$D$133:$D$368=B871)*(DATA!$E$133:$E$368=D871),0)),"n/a")</f>
        <v>3.2955477278415503E-2</v>
      </c>
      <c r="G871" s="87">
        <f t="array" ref="G871">IFERROR(INDEX(DATA!$X$133:$X$368,MATCH(1,(DATA!$D$133:$D$368=B871)*(DATA!$E$133:$E$368=D871),0)),"n/a")</f>
        <v>2.3429551667505102</v>
      </c>
      <c r="H871" s="77">
        <f t="array" ref="H871">IFERROR(INDEX(DATA!$Y$133:$Y$368,MATCH(1,(DATA!$D$133:$D$368=B871)*(DATA!$E$133:$E$368=D871),0)),"n/a")</f>
        <v>1.6185045410026699E-2</v>
      </c>
      <c r="I871" s="87">
        <f t="array" ref="I871">IFERROR(INDEX(DATA!$AH$133:$AH$368,MATCH(1,(DATA!$D$133:$D$368=B871)*(DATA!$E$133:$E$368=D871),0)),"n/a")</f>
        <v>2.3766687459460898</v>
      </c>
      <c r="J871" s="77">
        <f t="array" ref="J871">IFERROR(INDEX(DATA!$AI$133:$AI$368,MATCH(1,(DATA!$D$133:$D$368=B871)*(DATA!$E$133:$E$368=D871),0)),"n/a")</f>
        <v>2.75171482759714E-2</v>
      </c>
      <c r="K871" s="87">
        <f t="array" ref="K871">IFERROR(INDEX(DATA!$AR$133:$AR$368,MATCH(1,(DATA!$D$133:$D$368=B871)*(DATA!$E$133:$E$368=D871),0)),"n/a")</f>
        <v>2.3651238053321699</v>
      </c>
      <c r="L871" s="77">
        <f t="array" ref="L871">IFERROR(INDEX(DATA!$AS$133:$AS$368,MATCH(1,(DATA!$D$133:$D$368=B871)*(DATA!$E$133:$E$368=D871),0)),"n/a")</f>
        <v>6.5521953844103503E-2</v>
      </c>
      <c r="R871" s="66"/>
      <c r="S871" s="66"/>
      <c r="T871" s="66"/>
      <c r="U871" s="66"/>
      <c r="V871" s="66"/>
      <c r="W871" s="66"/>
      <c r="X871" s="66"/>
      <c r="Y871" s="66"/>
    </row>
    <row r="872" spans="1:25" x14ac:dyDescent="0.2">
      <c r="A872" s="75" t="s">
        <v>19</v>
      </c>
      <c r="B872" s="66" t="s">
        <v>11</v>
      </c>
      <c r="C872" s="66" t="s">
        <v>26</v>
      </c>
      <c r="D872" s="66" t="s">
        <v>345</v>
      </c>
      <c r="E872" s="87">
        <f t="array" ref="E872">IFERROR(INDEX(DATA!$N$133:$N$368,MATCH(1,(DATA!$D$133:$D$368=B872)*(DATA!$E$133:$E$368=D872),0)),"n/a")</f>
        <v>2.8125403814631</v>
      </c>
      <c r="F872" s="77">
        <f t="array" ref="F872">IFERROR(INDEX(DATA!$O$133:$O$368,MATCH(1,(DATA!$D$133:$D$368=B872)*(DATA!$E$133:$E$368=D872),0)),"n/a")</f>
        <v>6.2519922552199902E-2</v>
      </c>
      <c r="G872" s="87">
        <f t="array" ref="G872">IFERROR(INDEX(DATA!$X$133:$X$368,MATCH(1,(DATA!$D$133:$D$368=B872)*(DATA!$E$133:$E$368=D872),0)),"n/a")</f>
        <v>2.8030963985335702</v>
      </c>
      <c r="H872" s="77">
        <f t="array" ref="H872">IFERROR(INDEX(DATA!$Y$133:$Y$368,MATCH(1,(DATA!$D$133:$D$368=B872)*(DATA!$E$133:$E$368=D872),0)),"n/a")</f>
        <v>4.7859276273005201E-2</v>
      </c>
      <c r="I872" s="87">
        <f t="array" ref="I872">IFERROR(INDEX(DATA!$AH$133:$AH$368,MATCH(1,(DATA!$D$133:$D$368=B872)*(DATA!$E$133:$E$368=D872),0)),"n/a")</f>
        <v>2.7906888467065398</v>
      </c>
      <c r="J872" s="77">
        <f t="array" ref="J872">IFERROR(INDEX(DATA!$AI$133:$AI$368,MATCH(1,(DATA!$D$133:$D$368=B872)*(DATA!$E$133:$E$368=D872),0)),"n/a")</f>
        <v>3.1923804686064698E-2</v>
      </c>
      <c r="K872" s="87">
        <f t="array" ref="K872">IFERROR(INDEX(DATA!$AR$133:$AR$368,MATCH(1,(DATA!$D$133:$D$368=B872)*(DATA!$E$133:$E$368=D872),0)),"n/a")</f>
        <v>2.7628410188880701</v>
      </c>
      <c r="L872" s="77">
        <f t="array" ref="L872">IFERROR(INDEX(DATA!$AS$133:$AS$368,MATCH(1,(DATA!$D$133:$D$368=B872)*(DATA!$E$133:$E$368=D872),0)),"n/a")</f>
        <v>5.53520341482431E-2</v>
      </c>
      <c r="R872" s="66"/>
      <c r="S872" s="66"/>
      <c r="T872" s="66"/>
      <c r="U872" s="66"/>
      <c r="V872" s="66"/>
      <c r="W872" s="66"/>
      <c r="X872" s="66"/>
      <c r="Y872" s="66"/>
    </row>
    <row r="873" spans="1:25" x14ac:dyDescent="0.2">
      <c r="A873" s="75"/>
      <c r="E873" s="90"/>
      <c r="F873" s="77"/>
      <c r="G873" s="91"/>
      <c r="H873" s="77"/>
      <c r="I873" s="91"/>
      <c r="J873" s="82"/>
      <c r="K873" s="91"/>
      <c r="L873" s="77"/>
      <c r="R873" s="66"/>
      <c r="S873" s="66"/>
      <c r="T873" s="66"/>
      <c r="U873" s="66"/>
      <c r="V873" s="66"/>
      <c r="W873" s="66"/>
      <c r="X873" s="66"/>
      <c r="Y873" s="66"/>
    </row>
    <row r="874" spans="1:25" x14ac:dyDescent="0.2">
      <c r="A874" s="75" t="s">
        <v>19</v>
      </c>
      <c r="B874" s="66" t="s">
        <v>27</v>
      </c>
      <c r="C874" s="66" t="s">
        <v>0</v>
      </c>
      <c r="D874" s="66" t="s">
        <v>271</v>
      </c>
      <c r="E874" s="76">
        <f>+IF(ISNUMBER(DATA!F731),DATA!F731,"n/a")</f>
        <v>110094.83</v>
      </c>
      <c r="F874" s="77">
        <f>+IF(ISNUMBER(DATA!G731),DATA!G731,"n/a")</f>
        <v>0.26371200521945598</v>
      </c>
      <c r="G874" s="76">
        <f>+IF(ISNUMBER(DATA!P731),DATA!P731,"n/a")</f>
        <v>335111.58</v>
      </c>
      <c r="H874" s="77">
        <f>+IF(ISNUMBER(DATA!Q731),DATA!Q731,"n/a")</f>
        <v>0.13920982568006399</v>
      </c>
      <c r="I874" s="76">
        <f>+IF(ISNUMBER(DATA!Z731),DATA!Z731,"n/a")</f>
        <v>662610.24</v>
      </c>
      <c r="J874" s="77">
        <f>+IF(ISNUMBER(DATA!AA731),DATA!AA731,"n/a")</f>
        <v>0.14285777363431601</v>
      </c>
      <c r="K874" s="76">
        <f>+IF(ISNUMBER(DATA!AJ731),DATA!AJ731,"n/a")</f>
        <v>1192118.4099999999</v>
      </c>
      <c r="L874" s="77">
        <f>+IF(ISNUMBER(DATA!AK731),DATA!AK731,"n/a")</f>
        <v>0.14392537173378001</v>
      </c>
      <c r="R874" s="66"/>
      <c r="S874" s="66"/>
      <c r="T874" s="66"/>
      <c r="U874" s="66"/>
      <c r="V874" s="66"/>
      <c r="W874" s="66"/>
      <c r="X874" s="66"/>
      <c r="Y874" s="66"/>
    </row>
    <row r="875" spans="1:25" x14ac:dyDescent="0.2">
      <c r="A875" s="75" t="s">
        <v>19</v>
      </c>
      <c r="B875" s="66" t="s">
        <v>27</v>
      </c>
      <c r="C875" s="66" t="s">
        <v>0</v>
      </c>
      <c r="D875" s="66" t="s">
        <v>272</v>
      </c>
      <c r="E875" s="76">
        <f>+IF(ISNUMBER(DATA!F732),DATA!F732,"n/a")</f>
        <v>302960.34000000003</v>
      </c>
      <c r="F875" s="77">
        <f>+IF(ISNUMBER(DATA!G732),DATA!G732,"n/a")</f>
        <v>0.180796703251732</v>
      </c>
      <c r="G875" s="76">
        <f>+IF(ISNUMBER(DATA!P732),DATA!P732,"n/a")</f>
        <v>1059239.25</v>
      </c>
      <c r="H875" s="77">
        <f>+IF(ISNUMBER(DATA!Q732),DATA!Q732,"n/a")</f>
        <v>0.17103818339615801</v>
      </c>
      <c r="I875" s="76">
        <f>+IF(ISNUMBER(DATA!Z732),DATA!Z732,"n/a")</f>
        <v>2006495.22</v>
      </c>
      <c r="J875" s="77">
        <f>+IF(ISNUMBER(DATA!AA732),DATA!AA732,"n/a")</f>
        <v>0.129434256561681</v>
      </c>
      <c r="K875" s="76">
        <f>+IF(ISNUMBER(DATA!AJ732),DATA!AJ732,"n/a")</f>
        <v>3710836.09</v>
      </c>
      <c r="L875" s="77">
        <f>+IF(ISNUMBER(DATA!AK732),DATA!AK732,"n/a")</f>
        <v>-3.2766491432311899E-3</v>
      </c>
      <c r="R875" s="66"/>
      <c r="S875" s="66"/>
      <c r="T875" s="66"/>
      <c r="U875" s="66"/>
      <c r="V875" s="66"/>
      <c r="W875" s="66"/>
      <c r="X875" s="66"/>
      <c r="Y875" s="66"/>
    </row>
    <row r="876" spans="1:25" x14ac:dyDescent="0.2">
      <c r="A876" s="75" t="s">
        <v>19</v>
      </c>
      <c r="B876" s="66" t="s">
        <v>27</v>
      </c>
      <c r="C876" s="66" t="s">
        <v>0</v>
      </c>
      <c r="D876" s="66" t="s">
        <v>273</v>
      </c>
      <c r="E876" s="76">
        <f>+IF(ISNUMBER(DATA!F733),DATA!F733,"n/a")</f>
        <v>573139.97</v>
      </c>
      <c r="F876" s="77">
        <f>+IF(ISNUMBER(DATA!G733),DATA!G733,"n/a")</f>
        <v>0.11267557974586299</v>
      </c>
      <c r="G876" s="76">
        <f>+IF(ISNUMBER(DATA!P733),DATA!P733,"n/a")</f>
        <v>1977110.6</v>
      </c>
      <c r="H876" s="77">
        <f>+IF(ISNUMBER(DATA!Q733),DATA!Q733,"n/a")</f>
        <v>0.10630077805077</v>
      </c>
      <c r="I876" s="76">
        <f>+IF(ISNUMBER(DATA!Z733),DATA!Z733,"n/a")</f>
        <v>3893163.06</v>
      </c>
      <c r="J876" s="77">
        <f>+IF(ISNUMBER(DATA!AA733),DATA!AA733,"n/a")</f>
        <v>3.8122562330729401E-2</v>
      </c>
      <c r="K876" s="76">
        <f>+IF(ISNUMBER(DATA!AJ733),DATA!AJ733,"n/a")</f>
        <v>7137850.0800000001</v>
      </c>
      <c r="L876" s="77">
        <f>+IF(ISNUMBER(DATA!AK733),DATA!AK733,"n/a")</f>
        <v>3.7347888500317201E-3</v>
      </c>
      <c r="R876" s="66"/>
      <c r="S876" s="66"/>
      <c r="T876" s="66"/>
      <c r="U876" s="66"/>
      <c r="V876" s="66"/>
      <c r="W876" s="66"/>
      <c r="X876" s="66"/>
      <c r="Y876" s="66"/>
    </row>
    <row r="877" spans="1:25" x14ac:dyDescent="0.2">
      <c r="A877" s="75" t="s">
        <v>19</v>
      </c>
      <c r="B877" s="66" t="s">
        <v>27</v>
      </c>
      <c r="C877" s="66" t="s">
        <v>0</v>
      </c>
      <c r="D877" s="66" t="s">
        <v>274</v>
      </c>
      <c r="E877" s="76">
        <f>+IF(ISNUMBER(DATA!F734),DATA!F734,"n/a")</f>
        <v>250769.12</v>
      </c>
      <c r="F877" s="77">
        <f>+IF(ISNUMBER(DATA!G734),DATA!G734,"n/a")</f>
        <v>0.125631652278832</v>
      </c>
      <c r="G877" s="76">
        <f>+IF(ISNUMBER(DATA!P734),DATA!P734,"n/a")</f>
        <v>857633.69</v>
      </c>
      <c r="H877" s="77">
        <f>+IF(ISNUMBER(DATA!Q734),DATA!Q734,"n/a")</f>
        <v>0.12851023986098201</v>
      </c>
      <c r="I877" s="76">
        <f>+IF(ISNUMBER(DATA!Z734),DATA!Z734,"n/a")</f>
        <v>1571056.18</v>
      </c>
      <c r="J877" s="77">
        <f>+IF(ISNUMBER(DATA!AA734),DATA!AA734,"n/a")</f>
        <v>0.105630411189092</v>
      </c>
      <c r="K877" s="76">
        <f>+IF(ISNUMBER(DATA!AJ734),DATA!AJ734,"n/a")</f>
        <v>2927648.98</v>
      </c>
      <c r="L877" s="77">
        <f>+IF(ISNUMBER(DATA!AK734),DATA!AK734,"n/a")</f>
        <v>8.8529554060817597E-2</v>
      </c>
      <c r="R877" s="66"/>
      <c r="S877" s="66"/>
      <c r="T877" s="66"/>
      <c r="U877" s="66"/>
      <c r="V877" s="66"/>
      <c r="W877" s="66"/>
      <c r="X877" s="66"/>
      <c r="Y877" s="66"/>
    </row>
    <row r="878" spans="1:25" x14ac:dyDescent="0.2">
      <c r="A878" s="75" t="s">
        <v>19</v>
      </c>
      <c r="B878" s="66" t="s">
        <v>27</v>
      </c>
      <c r="C878" s="66" t="s">
        <v>0</v>
      </c>
      <c r="D878" s="66" t="s">
        <v>275</v>
      </c>
      <c r="E878" s="76">
        <f>+IF(ISNUMBER(DATA!F735),DATA!F735,"n/a")</f>
        <v>455927.94</v>
      </c>
      <c r="F878" s="77">
        <f>+IF(ISNUMBER(DATA!G735),DATA!G735,"n/a")</f>
        <v>7.7215403203195102E-2</v>
      </c>
      <c r="G878" s="76">
        <f>+IF(ISNUMBER(DATA!P735),DATA!P735,"n/a")</f>
        <v>1494499.07</v>
      </c>
      <c r="H878" s="77">
        <f>+IF(ISNUMBER(DATA!Q735),DATA!Q735,"n/a")</f>
        <v>-4.8928270360975697E-2</v>
      </c>
      <c r="I878" s="76">
        <f>+IF(ISNUMBER(DATA!Z735),DATA!Z735,"n/a")</f>
        <v>2917976.19</v>
      </c>
      <c r="J878" s="77">
        <f>+IF(ISNUMBER(DATA!AA735),DATA!AA735,"n/a")</f>
        <v>-0.132694615665092</v>
      </c>
      <c r="K878" s="76">
        <f>+IF(ISNUMBER(DATA!AJ735),DATA!AJ735,"n/a")</f>
        <v>5436562.1200000001</v>
      </c>
      <c r="L878" s="77">
        <f>+IF(ISNUMBER(DATA!AK735),DATA!AK735,"n/a")</f>
        <v>-0.13630067787031699</v>
      </c>
      <c r="R878" s="66"/>
      <c r="S878" s="66"/>
      <c r="T878" s="66"/>
      <c r="U878" s="66"/>
      <c r="V878" s="66"/>
      <c r="W878" s="66"/>
      <c r="X878" s="66"/>
      <c r="Y878" s="66"/>
    </row>
    <row r="879" spans="1:25" x14ac:dyDescent="0.2">
      <c r="A879" s="75" t="s">
        <v>19</v>
      </c>
      <c r="B879" s="66" t="s">
        <v>27</v>
      </c>
      <c r="C879" s="66" t="s">
        <v>0</v>
      </c>
      <c r="D879" s="66" t="s">
        <v>276</v>
      </c>
      <c r="E879" s="76">
        <f>+IF(ISNUMBER(DATA!F736),DATA!F736,"n/a")</f>
        <v>253461.11</v>
      </c>
      <c r="F879" s="77">
        <f>+IF(ISNUMBER(DATA!G736),DATA!G736,"n/a")</f>
        <v>1.3484531373218599E-2</v>
      </c>
      <c r="G879" s="76">
        <f>+IF(ISNUMBER(DATA!P736),DATA!P736,"n/a")</f>
        <v>843822.66</v>
      </c>
      <c r="H879" s="77">
        <f>+IF(ISNUMBER(DATA!Q736),DATA!Q736,"n/a")</f>
        <v>-2.2431342822360902E-2</v>
      </c>
      <c r="I879" s="76">
        <f>+IF(ISNUMBER(DATA!Z736),DATA!Z736,"n/a")</f>
        <v>1745246.8</v>
      </c>
      <c r="J879" s="77">
        <f>+IF(ISNUMBER(DATA!AA736),DATA!AA736,"n/a")</f>
        <v>-4.1986292247630603E-3</v>
      </c>
      <c r="K879" s="76">
        <f>+IF(ISNUMBER(DATA!AJ736),DATA!AJ736,"n/a")</f>
        <v>3280158.26</v>
      </c>
      <c r="L879" s="77">
        <f>+IF(ISNUMBER(DATA!AK736),DATA!AK736,"n/a")</f>
        <v>-4.38999442696347E-2</v>
      </c>
      <c r="R879" s="66"/>
      <c r="S879" s="66"/>
      <c r="T879" s="66"/>
      <c r="U879" s="66"/>
      <c r="V879" s="66"/>
      <c r="W879" s="66"/>
      <c r="X879" s="66"/>
      <c r="Y879" s="66"/>
    </row>
    <row r="880" spans="1:25" x14ac:dyDescent="0.2">
      <c r="A880" s="75" t="s">
        <v>19</v>
      </c>
      <c r="B880" s="66" t="s">
        <v>27</v>
      </c>
      <c r="C880" s="66" t="s">
        <v>0</v>
      </c>
      <c r="D880" s="66" t="s">
        <v>277</v>
      </c>
      <c r="E880" s="76">
        <f>+IF(ISNUMBER(DATA!F737),DATA!F737,"n/a")</f>
        <v>151037.28</v>
      </c>
      <c r="F880" s="77">
        <f>+IF(ISNUMBER(DATA!G737),DATA!G737,"n/a")</f>
        <v>8.4364565567186495E-2</v>
      </c>
      <c r="G880" s="76">
        <f>+IF(ISNUMBER(DATA!P737),DATA!P737,"n/a")</f>
        <v>531928.98</v>
      </c>
      <c r="H880" s="77">
        <f>+IF(ISNUMBER(DATA!Q737),DATA!Q737,"n/a")</f>
        <v>7.6239166039602804E-2</v>
      </c>
      <c r="I880" s="76">
        <f>+IF(ISNUMBER(DATA!Z737),DATA!Z737,"n/a")</f>
        <v>1045185.82</v>
      </c>
      <c r="J880" s="77">
        <f>+IF(ISNUMBER(DATA!AA737),DATA!AA737,"n/a")</f>
        <v>0.12973437219575801</v>
      </c>
      <c r="K880" s="76">
        <f>+IF(ISNUMBER(DATA!AJ737),DATA!AJ737,"n/a")</f>
        <v>1896988.78</v>
      </c>
      <c r="L880" s="77">
        <f>+IF(ISNUMBER(DATA!AK737),DATA!AK737,"n/a")</f>
        <v>0.109845284546064</v>
      </c>
      <c r="R880" s="66"/>
      <c r="S880" s="66"/>
      <c r="T880" s="66"/>
      <c r="U880" s="66"/>
      <c r="V880" s="66"/>
      <c r="W880" s="66"/>
      <c r="X880" s="66"/>
      <c r="Y880" s="66"/>
    </row>
    <row r="881" spans="1:25" x14ac:dyDescent="0.2">
      <c r="A881" s="75" t="s">
        <v>19</v>
      </c>
      <c r="B881" s="66" t="s">
        <v>27</v>
      </c>
      <c r="C881" s="66" t="s">
        <v>0</v>
      </c>
      <c r="D881" s="66" t="s">
        <v>278</v>
      </c>
      <c r="E881" s="76">
        <f>+IF(ISNUMBER(DATA!F738),DATA!F738,"n/a")</f>
        <v>357810.54</v>
      </c>
      <c r="F881" s="77">
        <f>+IF(ISNUMBER(DATA!G738),DATA!G738,"n/a")</f>
        <v>4.9882719113796103E-2</v>
      </c>
      <c r="G881" s="76">
        <f>+IF(ISNUMBER(DATA!P738),DATA!P738,"n/a")</f>
        <v>1249914.43</v>
      </c>
      <c r="H881" s="77">
        <f>+IF(ISNUMBER(DATA!Q738),DATA!Q738,"n/a")</f>
        <v>9.9627242193372295E-2</v>
      </c>
      <c r="I881" s="76">
        <f>+IF(ISNUMBER(DATA!Z738),DATA!Z738,"n/a")</f>
        <v>2500193.1</v>
      </c>
      <c r="J881" s="77">
        <f>+IF(ISNUMBER(DATA!AA738),DATA!AA738,"n/a")</f>
        <v>0.113506628168501</v>
      </c>
      <c r="K881" s="76">
        <f>+IF(ISNUMBER(DATA!AJ738),DATA!AJ738,"n/a")</f>
        <v>4513715.6900000004</v>
      </c>
      <c r="L881" s="77">
        <f>+IF(ISNUMBER(DATA!AK738),DATA!AK738,"n/a")</f>
        <v>0.12570826854252601</v>
      </c>
      <c r="R881" s="66"/>
      <c r="S881" s="66"/>
      <c r="T881" s="66"/>
      <c r="U881" s="66"/>
      <c r="V881" s="66"/>
      <c r="W881" s="66"/>
      <c r="X881" s="66"/>
      <c r="Y881" s="66"/>
    </row>
    <row r="882" spans="1:25" x14ac:dyDescent="0.2">
      <c r="A882" s="75" t="s">
        <v>19</v>
      </c>
      <c r="B882" s="66" t="s">
        <v>27</v>
      </c>
      <c r="C882" s="66" t="s">
        <v>0</v>
      </c>
      <c r="D882" s="66" t="s">
        <v>279</v>
      </c>
      <c r="E882" s="76">
        <f>+IF(ISNUMBER(DATA!F739),DATA!F739,"n/a")</f>
        <v>100006.47</v>
      </c>
      <c r="F882" s="77">
        <f>+IF(ISNUMBER(DATA!G739),DATA!G739,"n/a")</f>
        <v>-2.3843424463692701E-2</v>
      </c>
      <c r="G882" s="76">
        <f>+IF(ISNUMBER(DATA!P739),DATA!P739,"n/a")</f>
        <v>366280.8</v>
      </c>
      <c r="H882" s="77">
        <f>+IF(ISNUMBER(DATA!Q739),DATA!Q739,"n/a")</f>
        <v>0.11026022735732501</v>
      </c>
      <c r="I882" s="76">
        <f>+IF(ISNUMBER(DATA!Z739),DATA!Z739,"n/a")</f>
        <v>757324.45</v>
      </c>
      <c r="J882" s="77">
        <f>+IF(ISNUMBER(DATA!AA739),DATA!AA739,"n/a")</f>
        <v>0.120486724429027</v>
      </c>
      <c r="K882" s="76">
        <f>+IF(ISNUMBER(DATA!AJ739),DATA!AJ739,"n/a")</f>
        <v>1473104.9</v>
      </c>
      <c r="L882" s="77">
        <f>+IF(ISNUMBER(DATA!AK739),DATA!AK739,"n/a")</f>
        <v>-5.6684867125915098E-2</v>
      </c>
      <c r="R882" s="66"/>
      <c r="S882" s="66"/>
      <c r="T882" s="66"/>
      <c r="U882" s="66"/>
      <c r="V882" s="66"/>
      <c r="W882" s="66"/>
      <c r="X882" s="66"/>
      <c r="Y882" s="66"/>
    </row>
    <row r="883" spans="1:25" x14ac:dyDescent="0.2">
      <c r="A883" s="75" t="s">
        <v>19</v>
      </c>
      <c r="B883" s="66" t="s">
        <v>27</v>
      </c>
      <c r="C883" s="66" t="s">
        <v>0</v>
      </c>
      <c r="D883" s="66" t="s">
        <v>280</v>
      </c>
      <c r="E883" s="76">
        <f>+IF(ISNUMBER(DATA!F740),DATA!F740,"n/a")</f>
        <v>129887.65</v>
      </c>
      <c r="F883" s="77">
        <f>+IF(ISNUMBER(DATA!G740),DATA!G740,"n/a")</f>
        <v>-8.6069673865425897E-2</v>
      </c>
      <c r="G883" s="76">
        <f>+IF(ISNUMBER(DATA!P740),DATA!P740,"n/a")</f>
        <v>457551.02</v>
      </c>
      <c r="H883" s="77">
        <f>+IF(ISNUMBER(DATA!Q740),DATA!Q740,"n/a")</f>
        <v>6.0879631991170802E-2</v>
      </c>
      <c r="I883" s="76">
        <f>+IF(ISNUMBER(DATA!Z740),DATA!Z740,"n/a")</f>
        <v>936907.94</v>
      </c>
      <c r="J883" s="77">
        <f>+IF(ISNUMBER(DATA!AA740),DATA!AA740,"n/a")</f>
        <v>8.9818169526253003E-2</v>
      </c>
      <c r="K883" s="76">
        <f>+IF(ISNUMBER(DATA!AJ740),DATA!AJ740,"n/a")</f>
        <v>1789450.34</v>
      </c>
      <c r="L883" s="77">
        <f>+IF(ISNUMBER(DATA!AK740),DATA!AK740,"n/a")</f>
        <v>0.12006191400890499</v>
      </c>
      <c r="R883" s="66"/>
      <c r="S883" s="66"/>
      <c r="T883" s="66"/>
      <c r="U883" s="66"/>
      <c r="V883" s="66"/>
      <c r="W883" s="66"/>
      <c r="X883" s="66"/>
      <c r="Y883" s="66"/>
    </row>
    <row r="884" spans="1:25" x14ac:dyDescent="0.2">
      <c r="A884" s="75" t="s">
        <v>19</v>
      </c>
      <c r="B884" s="66" t="s">
        <v>27</v>
      </c>
      <c r="C884" s="66" t="s">
        <v>0</v>
      </c>
      <c r="D884" s="66" t="s">
        <v>281</v>
      </c>
      <c r="E884" s="76">
        <f>+IF(ISNUMBER(DATA!F741),DATA!F741,"n/a")</f>
        <v>94250.02</v>
      </c>
      <c r="F884" s="77">
        <f>+IF(ISNUMBER(DATA!G741),DATA!G741,"n/a")</f>
        <v>-0.277246331345333</v>
      </c>
      <c r="G884" s="76">
        <f>+IF(ISNUMBER(DATA!P741),DATA!P741,"n/a")</f>
        <v>337165.24</v>
      </c>
      <c r="H884" s="77">
        <f>+IF(ISNUMBER(DATA!Q741),DATA!Q741,"n/a")</f>
        <v>-0.24564045083491701</v>
      </c>
      <c r="I884" s="76">
        <f>+IF(ISNUMBER(DATA!Z741),DATA!Z741,"n/a")</f>
        <v>687342.76</v>
      </c>
      <c r="J884" s="77">
        <f>+IF(ISNUMBER(DATA!AA741),DATA!AA741,"n/a")</f>
        <v>-0.20526266764642301</v>
      </c>
      <c r="K884" s="76">
        <f>+IF(ISNUMBER(DATA!AJ741),DATA!AJ741,"n/a")</f>
        <v>1328846.27</v>
      </c>
      <c r="L884" s="77">
        <f>+IF(ISNUMBER(DATA!AK741),DATA!AK741,"n/a")</f>
        <v>-0.16177654090155</v>
      </c>
      <c r="R884" s="66"/>
      <c r="S884" s="66"/>
      <c r="T884" s="66"/>
      <c r="U884" s="66"/>
      <c r="V884" s="66"/>
      <c r="W884" s="66"/>
      <c r="X884" s="66"/>
      <c r="Y884" s="66"/>
    </row>
    <row r="885" spans="1:25" x14ac:dyDescent="0.2">
      <c r="A885" s="75" t="s">
        <v>19</v>
      </c>
      <c r="B885" s="66" t="s">
        <v>27</v>
      </c>
      <c r="C885" s="66" t="s">
        <v>0</v>
      </c>
      <c r="D885" s="66" t="s">
        <v>282</v>
      </c>
      <c r="E885" s="76">
        <f>+IF(ISNUMBER(DATA!F742),DATA!F742,"n/a")</f>
        <v>328292.56</v>
      </c>
      <c r="F885" s="77">
        <f>+IF(ISNUMBER(DATA!G742),DATA!G742,"n/a")</f>
        <v>0.117179506672568</v>
      </c>
      <c r="G885" s="76">
        <f>+IF(ISNUMBER(DATA!P742),DATA!P742,"n/a")</f>
        <v>1091413.2</v>
      </c>
      <c r="H885" s="77">
        <f>+IF(ISNUMBER(DATA!Q742),DATA!Q742,"n/a")</f>
        <v>0.11931211031521199</v>
      </c>
      <c r="I885" s="76">
        <f>+IF(ISNUMBER(DATA!Z742),DATA!Z742,"n/a")</f>
        <v>2165385.09</v>
      </c>
      <c r="J885" s="77">
        <f>+IF(ISNUMBER(DATA!AA742),DATA!AA742,"n/a")</f>
        <v>0.16172774107561699</v>
      </c>
      <c r="K885" s="76">
        <f>+IF(ISNUMBER(DATA!AJ742),DATA!AJ742,"n/a")</f>
        <v>4043408.85</v>
      </c>
      <c r="L885" s="77">
        <f>+IF(ISNUMBER(DATA!AK742),DATA!AK742,"n/a")</f>
        <v>0.14539072639886899</v>
      </c>
      <c r="R885" s="66"/>
      <c r="S885" s="66"/>
      <c r="T885" s="66"/>
      <c r="U885" s="66"/>
      <c r="V885" s="66"/>
      <c r="W885" s="66"/>
      <c r="X885" s="66"/>
      <c r="Y885" s="66"/>
    </row>
    <row r="886" spans="1:25" x14ac:dyDescent="0.2">
      <c r="A886" s="75" t="s">
        <v>19</v>
      </c>
      <c r="B886" s="66" t="s">
        <v>27</v>
      </c>
      <c r="C886" s="66" t="s">
        <v>0</v>
      </c>
      <c r="D886" s="66" t="s">
        <v>283</v>
      </c>
      <c r="E886" s="76">
        <f>+IF(ISNUMBER(DATA!F743),DATA!F743,"n/a")</f>
        <v>278691.26</v>
      </c>
      <c r="F886" s="77">
        <f>+IF(ISNUMBER(DATA!G743),DATA!G743,"n/a")</f>
        <v>0.24854347706294999</v>
      </c>
      <c r="G886" s="76">
        <f>+IF(ISNUMBER(DATA!P743),DATA!P743,"n/a")</f>
        <v>913784.6</v>
      </c>
      <c r="H886" s="77">
        <f>+IF(ISNUMBER(DATA!Q743),DATA!Q743,"n/a")</f>
        <v>0.249068684543932</v>
      </c>
      <c r="I886" s="76">
        <f>+IF(ISNUMBER(DATA!Z743),DATA!Z743,"n/a")</f>
        <v>1824148.61</v>
      </c>
      <c r="J886" s="77">
        <f>+IF(ISNUMBER(DATA!AA743),DATA!AA743,"n/a")</f>
        <v>0.26885989177395597</v>
      </c>
      <c r="K886" s="76">
        <f>+IF(ISNUMBER(DATA!AJ743),DATA!AJ743,"n/a")</f>
        <v>3264126.45</v>
      </c>
      <c r="L886" s="77">
        <f>+IF(ISNUMBER(DATA!AK743),DATA!AK743,"n/a")</f>
        <v>0.21955495179628701</v>
      </c>
      <c r="R886" s="66"/>
      <c r="S886" s="66"/>
      <c r="T886" s="66"/>
      <c r="U886" s="66"/>
      <c r="V886" s="66"/>
      <c r="W886" s="66"/>
      <c r="X886" s="66"/>
      <c r="Y886" s="66"/>
    </row>
    <row r="887" spans="1:25" x14ac:dyDescent="0.2">
      <c r="A887" s="75" t="s">
        <v>19</v>
      </c>
      <c r="B887" s="66" t="s">
        <v>27</v>
      </c>
      <c r="C887" s="66" t="s">
        <v>0</v>
      </c>
      <c r="D887" s="66" t="s">
        <v>284</v>
      </c>
      <c r="E887" s="76">
        <f>+IF(ISNUMBER(DATA!F744),DATA!F744,"n/a")</f>
        <v>84857.51</v>
      </c>
      <c r="F887" s="77">
        <f>+IF(ISNUMBER(DATA!G744),DATA!G744,"n/a")</f>
        <v>-0.52016152585648101</v>
      </c>
      <c r="G887" s="76">
        <f>+IF(ISNUMBER(DATA!P744),DATA!P744,"n/a")</f>
        <v>392438.33</v>
      </c>
      <c r="H887" s="77">
        <f>+IF(ISNUMBER(DATA!Q744),DATA!Q744,"n/a")</f>
        <v>-0.37725576151555301</v>
      </c>
      <c r="I887" s="76">
        <f>+IF(ISNUMBER(DATA!Z744),DATA!Z744,"n/a")</f>
        <v>877949.24</v>
      </c>
      <c r="J887" s="77">
        <f>+IF(ISNUMBER(DATA!AA744),DATA!AA744,"n/a")</f>
        <v>-0.29862803872391402</v>
      </c>
      <c r="K887" s="76">
        <f>+IF(ISNUMBER(DATA!AJ744),DATA!AJ744,"n/a")</f>
        <v>1714035.22</v>
      </c>
      <c r="L887" s="77">
        <f>+IF(ISNUMBER(DATA!AK744),DATA!AK744,"n/a")</f>
        <v>-0.270960530171789</v>
      </c>
      <c r="R887" s="66"/>
      <c r="S887" s="66"/>
      <c r="T887" s="66"/>
      <c r="U887" s="66"/>
      <c r="V887" s="66"/>
      <c r="W887" s="66"/>
      <c r="X887" s="66"/>
      <c r="Y887" s="66"/>
    </row>
    <row r="888" spans="1:25" x14ac:dyDescent="0.2">
      <c r="A888" s="75" t="s">
        <v>19</v>
      </c>
      <c r="B888" s="66" t="s">
        <v>27</v>
      </c>
      <c r="C888" s="66" t="s">
        <v>0</v>
      </c>
      <c r="D888" s="66" t="s">
        <v>285</v>
      </c>
      <c r="E888" s="76">
        <f>+IF(ISNUMBER(DATA!F745),DATA!F745,"n/a")</f>
        <v>49837.81</v>
      </c>
      <c r="F888" s="77">
        <f>+IF(ISNUMBER(DATA!G745),DATA!G745,"n/a")</f>
        <v>-0.51901833350286797</v>
      </c>
      <c r="G888" s="76">
        <f>+IF(ISNUMBER(DATA!P745),DATA!P745,"n/a")</f>
        <v>286741.18</v>
      </c>
      <c r="H888" s="77">
        <f>+IF(ISNUMBER(DATA!Q745),DATA!Q745,"n/a")</f>
        <v>-0.13287196166604601</v>
      </c>
      <c r="I888" s="76">
        <f>+IF(ISNUMBER(DATA!Z745),DATA!Z745,"n/a")</f>
        <v>680447.48</v>
      </c>
      <c r="J888" s="77">
        <f>+IF(ISNUMBER(DATA!AA745),DATA!AA745,"n/a")</f>
        <v>2.2764604364567301E-2</v>
      </c>
      <c r="K888" s="76">
        <f>+IF(ISNUMBER(DATA!AJ745),DATA!AJ745,"n/a")</f>
        <v>1343228.62</v>
      </c>
      <c r="L888" s="77">
        <f>+IF(ISNUMBER(DATA!AK745),DATA!AK745,"n/a")</f>
        <v>2.81307951678272E-2</v>
      </c>
      <c r="R888" s="66"/>
      <c r="S888" s="66"/>
      <c r="T888" s="66"/>
      <c r="U888" s="66"/>
      <c r="V888" s="66"/>
      <c r="W888" s="66"/>
      <c r="X888" s="66"/>
      <c r="Y888" s="66"/>
    </row>
    <row r="889" spans="1:25" x14ac:dyDescent="0.2">
      <c r="A889" s="75" t="s">
        <v>19</v>
      </c>
      <c r="B889" s="66" t="s">
        <v>27</v>
      </c>
      <c r="C889" s="66" t="s">
        <v>0</v>
      </c>
      <c r="D889" s="66" t="s">
        <v>286</v>
      </c>
      <c r="E889" s="76">
        <f>+IF(ISNUMBER(DATA!F746),DATA!F746,"n/a")</f>
        <v>320623.53000000003</v>
      </c>
      <c r="F889" s="77">
        <f>+IF(ISNUMBER(DATA!G746),DATA!G746,"n/a")</f>
        <v>1.3695904630799199E-2</v>
      </c>
      <c r="G889" s="76">
        <f>+IF(ISNUMBER(DATA!P746),DATA!P746,"n/a")</f>
        <v>1082634.3</v>
      </c>
      <c r="H889" s="77">
        <f>+IF(ISNUMBER(DATA!Q746),DATA!Q746,"n/a")</f>
        <v>1.3919011191125499E-2</v>
      </c>
      <c r="I889" s="76">
        <f>+IF(ISNUMBER(DATA!Z746),DATA!Z746,"n/a")</f>
        <v>2130863.7400000002</v>
      </c>
      <c r="J889" s="77">
        <f>+IF(ISNUMBER(DATA!AA746),DATA!AA746,"n/a")</f>
        <v>-6.1967175335862802E-2</v>
      </c>
      <c r="K889" s="76">
        <f>+IF(ISNUMBER(DATA!AJ746),DATA!AJ746,"n/a")</f>
        <v>4065752.01</v>
      </c>
      <c r="L889" s="77">
        <f>+IF(ISNUMBER(DATA!AK746),DATA!AK746,"n/a")</f>
        <v>-7.8746784823336594E-2</v>
      </c>
      <c r="R889" s="66"/>
      <c r="S889" s="66"/>
      <c r="T889" s="66"/>
      <c r="U889" s="66"/>
      <c r="V889" s="66"/>
      <c r="W889" s="66"/>
      <c r="X889" s="66"/>
      <c r="Y889" s="66"/>
    </row>
    <row r="890" spans="1:25" x14ac:dyDescent="0.2">
      <c r="A890" s="75" t="s">
        <v>19</v>
      </c>
      <c r="B890" s="66" t="s">
        <v>27</v>
      </c>
      <c r="C890" s="66" t="s">
        <v>0</v>
      </c>
      <c r="D890" s="66" t="s">
        <v>287</v>
      </c>
      <c r="E890" s="76">
        <f>+IF(ISNUMBER(DATA!F747),DATA!F747,"n/a")</f>
        <v>339431.48</v>
      </c>
      <c r="F890" s="77">
        <f>+IF(ISNUMBER(DATA!G747),DATA!G747,"n/a")</f>
        <v>0.25927060343295599</v>
      </c>
      <c r="G890" s="76">
        <f>+IF(ISNUMBER(DATA!P747),DATA!P747,"n/a")</f>
        <v>1088150.1299999999</v>
      </c>
      <c r="H890" s="77">
        <f>+IF(ISNUMBER(DATA!Q747),DATA!Q747,"n/a")</f>
        <v>5.3800113738540899E-2</v>
      </c>
      <c r="I890" s="76">
        <f>+IF(ISNUMBER(DATA!Z747),DATA!Z747,"n/a")</f>
        <v>2115037.84</v>
      </c>
      <c r="J890" s="77">
        <f>+IF(ISNUMBER(DATA!AA747),DATA!AA747,"n/a")</f>
        <v>-4.2511688742534297E-2</v>
      </c>
      <c r="K890" s="76">
        <f>+IF(ISNUMBER(DATA!AJ747),DATA!AJ747,"n/a")</f>
        <v>3848424.62</v>
      </c>
      <c r="L890" s="77">
        <f>+IF(ISNUMBER(DATA!AK747),DATA!AK747,"n/a")</f>
        <v>-8.4561945557269896E-2</v>
      </c>
      <c r="R890" s="66"/>
      <c r="S890" s="66"/>
      <c r="T890" s="66"/>
      <c r="U890" s="66"/>
      <c r="V890" s="66"/>
      <c r="W890" s="66"/>
      <c r="X890" s="66"/>
      <c r="Y890" s="66"/>
    </row>
    <row r="891" spans="1:25" x14ac:dyDescent="0.2">
      <c r="A891" s="75" t="s">
        <v>19</v>
      </c>
      <c r="B891" s="66" t="s">
        <v>27</v>
      </c>
      <c r="C891" s="66" t="s">
        <v>0</v>
      </c>
      <c r="D891" s="66" t="s">
        <v>288</v>
      </c>
      <c r="E891" s="76">
        <f>+IF(ISNUMBER(DATA!F748),DATA!F748,"n/a")</f>
        <v>215251.82</v>
      </c>
      <c r="F891" s="77">
        <f>+IF(ISNUMBER(DATA!G748),DATA!G748,"n/a")</f>
        <v>0.138268315362331</v>
      </c>
      <c r="G891" s="76">
        <f>+IF(ISNUMBER(DATA!P748),DATA!P748,"n/a")</f>
        <v>699933.95</v>
      </c>
      <c r="H891" s="77">
        <f>+IF(ISNUMBER(DATA!Q748),DATA!Q748,"n/a")</f>
        <v>0.17010109256630501</v>
      </c>
      <c r="I891" s="76">
        <f>+IF(ISNUMBER(DATA!Z748),DATA!Z748,"n/a")</f>
        <v>1362027.42</v>
      </c>
      <c r="J891" s="77">
        <f>+IF(ISNUMBER(DATA!AA748),DATA!AA748,"n/a")</f>
        <v>0.21321423443621099</v>
      </c>
      <c r="K891" s="76">
        <f>+IF(ISNUMBER(DATA!AJ748),DATA!AJ748,"n/a")</f>
        <v>2572267.4300000002</v>
      </c>
      <c r="L891" s="77">
        <f>+IF(ISNUMBER(DATA!AK748),DATA!AK748,"n/a")</f>
        <v>0.116577216151142</v>
      </c>
      <c r="R891" s="66"/>
      <c r="S891" s="66"/>
      <c r="T891" s="66"/>
      <c r="U891" s="66"/>
      <c r="V891" s="66"/>
      <c r="W891" s="66"/>
      <c r="X891" s="66"/>
      <c r="Y891" s="66"/>
    </row>
    <row r="892" spans="1:25" x14ac:dyDescent="0.2">
      <c r="A892" s="75" t="s">
        <v>19</v>
      </c>
      <c r="B892" s="66" t="s">
        <v>27</v>
      </c>
      <c r="C892" s="66" t="s">
        <v>0</v>
      </c>
      <c r="D892" s="66" t="s">
        <v>289</v>
      </c>
      <c r="E892" s="76">
        <f>+IF(ISNUMBER(DATA!F749),DATA!F749,"n/a")</f>
        <v>100935.81</v>
      </c>
      <c r="F892" s="77">
        <f>+IF(ISNUMBER(DATA!G749),DATA!G749,"n/a")</f>
        <v>-0.104822346775391</v>
      </c>
      <c r="G892" s="76">
        <f>+IF(ISNUMBER(DATA!P749),DATA!P749,"n/a")</f>
        <v>368863.92</v>
      </c>
      <c r="H892" s="77">
        <f>+IF(ISNUMBER(DATA!Q749),DATA!Q749,"n/a")</f>
        <v>-1.1346584582178001E-3</v>
      </c>
      <c r="I892" s="76">
        <f>+IF(ISNUMBER(DATA!Z749),DATA!Z749,"n/a")</f>
        <v>749745.05</v>
      </c>
      <c r="J892" s="77">
        <f>+IF(ISNUMBER(DATA!AA749),DATA!AA749,"n/a")</f>
        <v>4.7415100770170499E-2</v>
      </c>
      <c r="K892" s="76">
        <f>+IF(ISNUMBER(DATA!AJ749),DATA!AJ749,"n/a")</f>
        <v>1445652.18</v>
      </c>
      <c r="L892" s="77">
        <f>+IF(ISNUMBER(DATA!AK749),DATA!AK749,"n/a")</f>
        <v>2.39128534610503E-3</v>
      </c>
      <c r="R892" s="66"/>
      <c r="S892" s="66"/>
      <c r="T892" s="66"/>
      <c r="U892" s="66"/>
      <c r="V892" s="66"/>
      <c r="W892" s="66"/>
      <c r="X892" s="66"/>
      <c r="Y892" s="66"/>
    </row>
    <row r="893" spans="1:25" x14ac:dyDescent="0.2">
      <c r="A893" s="75" t="s">
        <v>19</v>
      </c>
      <c r="B893" s="66" t="s">
        <v>27</v>
      </c>
      <c r="C893" s="66" t="s">
        <v>0</v>
      </c>
      <c r="D893" s="66" t="s">
        <v>290</v>
      </c>
      <c r="E893" s="76">
        <f>+IF(ISNUMBER(DATA!F750),DATA!F750,"n/a")</f>
        <v>181602.43</v>
      </c>
      <c r="F893" s="77">
        <f>+IF(ISNUMBER(DATA!G750),DATA!G750,"n/a")</f>
        <v>6.1486545253558601E-2</v>
      </c>
      <c r="G893" s="76">
        <f>+IF(ISNUMBER(DATA!P750),DATA!P750,"n/a")</f>
        <v>624425.54</v>
      </c>
      <c r="H893" s="77">
        <f>+IF(ISNUMBER(DATA!Q750),DATA!Q750,"n/a")</f>
        <v>6.7418809444218894E-2</v>
      </c>
      <c r="I893" s="76">
        <f>+IF(ISNUMBER(DATA!Z750),DATA!Z750,"n/a")</f>
        <v>1161242.69</v>
      </c>
      <c r="J893" s="77">
        <f>+IF(ISNUMBER(DATA!AA750),DATA!AA750,"n/a")</f>
        <v>4.14460655520816E-2</v>
      </c>
      <c r="K893" s="76">
        <f>+IF(ISNUMBER(DATA!AJ750),DATA!AJ750,"n/a")</f>
        <v>2171094.35</v>
      </c>
      <c r="L893" s="77">
        <f>+IF(ISNUMBER(DATA!AK750),DATA!AK750,"n/a")</f>
        <v>7.9012422203218094E-2</v>
      </c>
      <c r="R893" s="66"/>
      <c r="S893" s="66"/>
      <c r="T893" s="66"/>
      <c r="U893" s="66"/>
      <c r="V893" s="66"/>
      <c r="W893" s="66"/>
      <c r="X893" s="66"/>
      <c r="Y893" s="66"/>
    </row>
    <row r="894" spans="1:25" x14ac:dyDescent="0.2">
      <c r="A894" s="75" t="s">
        <v>19</v>
      </c>
      <c r="B894" s="66" t="s">
        <v>27</v>
      </c>
      <c r="C894" s="66" t="s">
        <v>0</v>
      </c>
      <c r="D894" s="66" t="s">
        <v>291</v>
      </c>
      <c r="E894" s="76">
        <f>+IF(ISNUMBER(DATA!F751),DATA!F751,"n/a")</f>
        <v>157791.91</v>
      </c>
      <c r="F894" s="77">
        <f>+IF(ISNUMBER(DATA!G751),DATA!G751,"n/a")</f>
        <v>0.17983869327586099</v>
      </c>
      <c r="G894" s="76">
        <f>+IF(ISNUMBER(DATA!P751),DATA!P751,"n/a")</f>
        <v>562463.39</v>
      </c>
      <c r="H894" s="77">
        <f>+IF(ISNUMBER(DATA!Q751),DATA!Q751,"n/a")</f>
        <v>0.29075891627666201</v>
      </c>
      <c r="I894" s="76">
        <f>+IF(ISNUMBER(DATA!Z751),DATA!Z751,"n/a")</f>
        <v>1101553.81</v>
      </c>
      <c r="J894" s="77">
        <f>+IF(ISNUMBER(DATA!AA751),DATA!AA751,"n/a")</f>
        <v>0.24095502883753001</v>
      </c>
      <c r="K894" s="76">
        <f>+IF(ISNUMBER(DATA!AJ751),DATA!AJ751,"n/a")</f>
        <v>2037065.32</v>
      </c>
      <c r="L894" s="77">
        <f>+IF(ISNUMBER(DATA!AK751),DATA!AK751,"n/a")</f>
        <v>0.29167412668572001</v>
      </c>
      <c r="R894" s="66"/>
      <c r="S894" s="66"/>
      <c r="T894" s="66"/>
      <c r="U894" s="66"/>
      <c r="V894" s="66"/>
      <c r="W894" s="66"/>
      <c r="X894" s="66"/>
      <c r="Y894" s="66"/>
    </row>
    <row r="895" spans="1:25" x14ac:dyDescent="0.2">
      <c r="A895" s="75" t="s">
        <v>19</v>
      </c>
      <c r="B895" s="66" t="s">
        <v>27</v>
      </c>
      <c r="C895" s="66" t="s">
        <v>0</v>
      </c>
      <c r="D895" s="66" t="s">
        <v>292</v>
      </c>
      <c r="E895" s="76">
        <f>+IF(ISNUMBER(DATA!F752),DATA!F752,"n/a")</f>
        <v>648052.23</v>
      </c>
      <c r="F895" s="77">
        <f>+IF(ISNUMBER(DATA!G752),DATA!G752,"n/a")</f>
        <v>8.5851691851815806E-2</v>
      </c>
      <c r="G895" s="76">
        <f>+IF(ISNUMBER(DATA!P752),DATA!P752,"n/a")</f>
        <v>2086859.06</v>
      </c>
      <c r="H895" s="77">
        <f>+IF(ISNUMBER(DATA!Q752),DATA!Q752,"n/a")</f>
        <v>-2.3947176775314698E-2</v>
      </c>
      <c r="I895" s="76">
        <f>+IF(ISNUMBER(DATA!Z752),DATA!Z752,"n/a")</f>
        <v>4192667.76</v>
      </c>
      <c r="J895" s="77">
        <f>+IF(ISNUMBER(DATA!AA752),DATA!AA752,"n/a")</f>
        <v>-9.3254046299777293E-2</v>
      </c>
      <c r="K895" s="76">
        <f>+IF(ISNUMBER(DATA!AJ752),DATA!AJ752,"n/a")</f>
        <v>7774777.4000000004</v>
      </c>
      <c r="L895" s="77">
        <f>+IF(ISNUMBER(DATA!AK752),DATA!AK752,"n/a")</f>
        <v>-0.117774961254063</v>
      </c>
      <c r="R895" s="66"/>
      <c r="S895" s="66"/>
      <c r="T895" s="66"/>
      <c r="U895" s="66"/>
      <c r="V895" s="66"/>
      <c r="W895" s="66"/>
      <c r="X895" s="66"/>
      <c r="Y895" s="66"/>
    </row>
    <row r="896" spans="1:25" x14ac:dyDescent="0.2">
      <c r="A896" s="75" t="s">
        <v>19</v>
      </c>
      <c r="B896" s="66" t="s">
        <v>27</v>
      </c>
      <c r="C896" s="66" t="s">
        <v>0</v>
      </c>
      <c r="D896" s="66" t="s">
        <v>293</v>
      </c>
      <c r="E896" s="76">
        <f>+IF(ISNUMBER(DATA!F753),DATA!F753,"n/a")</f>
        <v>43290.12</v>
      </c>
      <c r="F896" s="77">
        <f>+IF(ISNUMBER(DATA!G753),DATA!G753,"n/a")</f>
        <v>0.13151905685573401</v>
      </c>
      <c r="G896" s="76">
        <f>+IF(ISNUMBER(DATA!P753),DATA!P753,"n/a")</f>
        <v>157323.89000000001</v>
      </c>
      <c r="H896" s="77">
        <f>+IF(ISNUMBER(DATA!Q753),DATA!Q753,"n/a")</f>
        <v>0.24497409137814199</v>
      </c>
      <c r="I896" s="76">
        <f>+IF(ISNUMBER(DATA!Z753),DATA!Z753,"n/a")</f>
        <v>302369.53999999998</v>
      </c>
      <c r="J896" s="77">
        <f>+IF(ISNUMBER(DATA!AA753),DATA!AA753,"n/a")</f>
        <v>0.31684655946583601</v>
      </c>
      <c r="K896" s="76">
        <f>+IF(ISNUMBER(DATA!AJ753),DATA!AJ753,"n/a")</f>
        <v>553767.27</v>
      </c>
      <c r="L896" s="77">
        <f>+IF(ISNUMBER(DATA!AK753),DATA!AK753,"n/a")</f>
        <v>7.3971662851501597E-3</v>
      </c>
      <c r="R896" s="66"/>
      <c r="S896" s="66"/>
      <c r="T896" s="66"/>
      <c r="U896" s="66"/>
      <c r="V896" s="66"/>
      <c r="W896" s="66"/>
      <c r="X896" s="66"/>
      <c r="Y896" s="66"/>
    </row>
    <row r="897" spans="1:25" x14ac:dyDescent="0.2">
      <c r="A897" s="75" t="s">
        <v>19</v>
      </c>
      <c r="B897" s="66" t="s">
        <v>27</v>
      </c>
      <c r="C897" s="66" t="s">
        <v>0</v>
      </c>
      <c r="D897" s="66" t="s">
        <v>294</v>
      </c>
      <c r="E897" s="76">
        <f>+IF(ISNUMBER(DATA!F754),DATA!F754,"n/a")</f>
        <v>511955.89</v>
      </c>
      <c r="F897" s="77">
        <f>+IF(ISNUMBER(DATA!G754),DATA!G754,"n/a")</f>
        <v>7.7390741377300995E-2</v>
      </c>
      <c r="G897" s="76">
        <f>+IF(ISNUMBER(DATA!P754),DATA!P754,"n/a")</f>
        <v>1735030.86</v>
      </c>
      <c r="H897" s="77">
        <f>+IF(ISNUMBER(DATA!Q754),DATA!Q754,"n/a")</f>
        <v>5.9797040687596698E-2</v>
      </c>
      <c r="I897" s="76">
        <f>+IF(ISNUMBER(DATA!Z754),DATA!Z754,"n/a")</f>
        <v>3341873.97</v>
      </c>
      <c r="J897" s="77">
        <f>+IF(ISNUMBER(DATA!AA754),DATA!AA754,"n/a")</f>
        <v>5.07797886575765E-2</v>
      </c>
      <c r="K897" s="76">
        <f>+IF(ISNUMBER(DATA!AJ754),DATA!AJ754,"n/a")</f>
        <v>6351435.7300000004</v>
      </c>
      <c r="L897" s="77">
        <f>+IF(ISNUMBER(DATA!AK754),DATA!AK754,"n/a")</f>
        <v>0.10428915655679299</v>
      </c>
      <c r="R897" s="66"/>
      <c r="S897" s="66"/>
      <c r="T897" s="66"/>
      <c r="U897" s="66"/>
      <c r="V897" s="66"/>
      <c r="W897" s="66"/>
      <c r="X897" s="66"/>
      <c r="Y897" s="66"/>
    </row>
    <row r="898" spans="1:25" x14ac:dyDescent="0.2">
      <c r="A898" s="75" t="s">
        <v>19</v>
      </c>
      <c r="B898" s="66" t="s">
        <v>27</v>
      </c>
      <c r="C898" s="66" t="s">
        <v>0</v>
      </c>
      <c r="D898" s="66" t="s">
        <v>295</v>
      </c>
      <c r="E898" s="76">
        <f>+IF(ISNUMBER(DATA!F755),DATA!F755,"n/a")</f>
        <v>210685.78</v>
      </c>
      <c r="F898" s="77">
        <f>+IF(ISNUMBER(DATA!G755),DATA!G755,"n/a")</f>
        <v>0.17390017018522499</v>
      </c>
      <c r="G898" s="76">
        <f>+IF(ISNUMBER(DATA!P755),DATA!P755,"n/a")</f>
        <v>735278.87</v>
      </c>
      <c r="H898" s="77">
        <f>+IF(ISNUMBER(DATA!Q755),DATA!Q755,"n/a")</f>
        <v>0.18955149028488</v>
      </c>
      <c r="I898" s="76">
        <f>+IF(ISNUMBER(DATA!Z755),DATA!Z755,"n/a")</f>
        <v>1442834.14</v>
      </c>
      <c r="J898" s="77">
        <f>+IF(ISNUMBER(DATA!AA755),DATA!AA755,"n/a")</f>
        <v>0.17025342313737099</v>
      </c>
      <c r="K898" s="76">
        <f>+IF(ISNUMBER(DATA!AJ755),DATA!AJ755,"n/a")</f>
        <v>2688791.03</v>
      </c>
      <c r="L898" s="77">
        <f>+IF(ISNUMBER(DATA!AK755),DATA!AK755,"n/a")</f>
        <v>0.21439283150300201</v>
      </c>
      <c r="R898" s="66"/>
      <c r="S898" s="66"/>
      <c r="T898" s="66"/>
      <c r="U898" s="66"/>
      <c r="V898" s="66"/>
      <c r="W898" s="66"/>
      <c r="X898" s="66"/>
      <c r="Y898" s="66"/>
    </row>
    <row r="899" spans="1:25" x14ac:dyDescent="0.2">
      <c r="A899" s="75" t="s">
        <v>19</v>
      </c>
      <c r="B899" s="66" t="s">
        <v>27</v>
      </c>
      <c r="C899" s="66" t="s">
        <v>0</v>
      </c>
      <c r="D899" s="66" t="s">
        <v>296</v>
      </c>
      <c r="E899" s="76">
        <f>+IF(ISNUMBER(DATA!F756),DATA!F756,"n/a")</f>
        <v>384453.06</v>
      </c>
      <c r="F899" s="77">
        <f>+IF(ISNUMBER(DATA!G756),DATA!G756,"n/a")</f>
        <v>0.78376984193266397</v>
      </c>
      <c r="G899" s="76">
        <f>+IF(ISNUMBER(DATA!P756),DATA!P756,"n/a")</f>
        <v>970700.41</v>
      </c>
      <c r="H899" s="77">
        <f>+IF(ISNUMBER(DATA!Q756),DATA!Q756,"n/a")</f>
        <v>0.26817342903825397</v>
      </c>
      <c r="I899" s="76">
        <f>+IF(ISNUMBER(DATA!Z756),DATA!Z756,"n/a")</f>
        <v>1807006.28</v>
      </c>
      <c r="J899" s="77">
        <f>+IF(ISNUMBER(DATA!AA756),DATA!AA756,"n/a")</f>
        <v>0.14612981278659301</v>
      </c>
      <c r="K899" s="76">
        <f>+IF(ISNUMBER(DATA!AJ756),DATA!AJ756,"n/a")</f>
        <v>3302358.89</v>
      </c>
      <c r="L899" s="77">
        <f>+IF(ISNUMBER(DATA!AK756),DATA!AK756,"n/a")</f>
        <v>0.118514801003159</v>
      </c>
      <c r="R899" s="66"/>
      <c r="S899" s="66"/>
      <c r="T899" s="66"/>
      <c r="U899" s="66"/>
      <c r="V899" s="66"/>
      <c r="W899" s="66"/>
      <c r="X899" s="66"/>
      <c r="Y899" s="66"/>
    </row>
    <row r="900" spans="1:25" x14ac:dyDescent="0.2">
      <c r="A900" s="75" t="s">
        <v>19</v>
      </c>
      <c r="B900" s="66" t="s">
        <v>27</v>
      </c>
      <c r="C900" s="66" t="s">
        <v>0</v>
      </c>
      <c r="D900" s="66" t="s">
        <v>297</v>
      </c>
      <c r="E900" s="76">
        <f>+IF(ISNUMBER(DATA!F757),DATA!F757,"n/a")</f>
        <v>100663.44</v>
      </c>
      <c r="F900" s="77">
        <f>+IF(ISNUMBER(DATA!G757),DATA!G757,"n/a")</f>
        <v>0.17095470842409499</v>
      </c>
      <c r="G900" s="76">
        <f>+IF(ISNUMBER(DATA!P757),DATA!P757,"n/a")</f>
        <v>345389.19</v>
      </c>
      <c r="H900" s="77">
        <f>+IF(ISNUMBER(DATA!Q757),DATA!Q757,"n/a")</f>
        <v>0.20269109684752101</v>
      </c>
      <c r="I900" s="76">
        <f>+IF(ISNUMBER(DATA!Z757),DATA!Z757,"n/a")</f>
        <v>646505.94999999995</v>
      </c>
      <c r="J900" s="77">
        <f>+IF(ISNUMBER(DATA!AA757),DATA!AA757,"n/a")</f>
        <v>0.201551885227779</v>
      </c>
      <c r="K900" s="76">
        <f>+IF(ISNUMBER(DATA!AJ757),DATA!AJ757,"n/a")</f>
        <v>1204278.3899999999</v>
      </c>
      <c r="L900" s="77">
        <f>+IF(ISNUMBER(DATA!AK757),DATA!AK757,"n/a")</f>
        <v>4.0597519865028797E-2</v>
      </c>
      <c r="R900" s="66"/>
      <c r="S900" s="66"/>
      <c r="T900" s="66"/>
      <c r="U900" s="66"/>
      <c r="V900" s="66"/>
      <c r="W900" s="66"/>
      <c r="X900" s="66"/>
      <c r="Y900" s="66"/>
    </row>
    <row r="901" spans="1:25" x14ac:dyDescent="0.2">
      <c r="A901" s="75" t="s">
        <v>19</v>
      </c>
      <c r="B901" s="66" t="s">
        <v>27</v>
      </c>
      <c r="C901" s="66" t="s">
        <v>0</v>
      </c>
      <c r="D901" s="66" t="s">
        <v>298</v>
      </c>
      <c r="E901" s="76">
        <f>+IF(ISNUMBER(DATA!F758),DATA!F758,"n/a")</f>
        <v>214742.08</v>
      </c>
      <c r="F901" s="77">
        <f>+IF(ISNUMBER(DATA!G758),DATA!G758,"n/a")</f>
        <v>8.6801522074221094E-2</v>
      </c>
      <c r="G901" s="76">
        <f>+IF(ISNUMBER(DATA!P758),DATA!P758,"n/a")</f>
        <v>687493.98</v>
      </c>
      <c r="H901" s="77">
        <f>+IF(ISNUMBER(DATA!Q758),DATA!Q758,"n/a")</f>
        <v>0.124365974696621</v>
      </c>
      <c r="I901" s="76">
        <f>+IF(ISNUMBER(DATA!Z758),DATA!Z758,"n/a")</f>
        <v>1262825.71</v>
      </c>
      <c r="J901" s="77">
        <f>+IF(ISNUMBER(DATA!AA758),DATA!AA758,"n/a")</f>
        <v>0.138190913920756</v>
      </c>
      <c r="K901" s="76">
        <f>+IF(ISNUMBER(DATA!AJ758),DATA!AJ758,"n/a")</f>
        <v>2265590.69</v>
      </c>
      <c r="L901" s="77">
        <f>+IF(ISNUMBER(DATA!AK758),DATA!AK758,"n/a")</f>
        <v>0.14290986299094799</v>
      </c>
      <c r="R901" s="66"/>
      <c r="S901" s="66"/>
      <c r="T901" s="66"/>
      <c r="U901" s="66"/>
      <c r="V901" s="66"/>
      <c r="W901" s="66"/>
      <c r="X901" s="66"/>
      <c r="Y901" s="66"/>
    </row>
    <row r="902" spans="1:25" x14ac:dyDescent="0.2">
      <c r="A902" s="75" t="s">
        <v>19</v>
      </c>
      <c r="B902" s="66" t="s">
        <v>27</v>
      </c>
      <c r="C902" s="66" t="s">
        <v>0</v>
      </c>
      <c r="D902" s="66" t="s">
        <v>299</v>
      </c>
      <c r="E902" s="76">
        <f>+IF(ISNUMBER(DATA!F759),DATA!F759,"n/a")</f>
        <v>948435.02</v>
      </c>
      <c r="F902" s="77">
        <f>+IF(ISNUMBER(DATA!G759),DATA!G759,"n/a")</f>
        <v>0.109196919156751</v>
      </c>
      <c r="G902" s="76">
        <f>+IF(ISNUMBER(DATA!P759),DATA!P759,"n/a")</f>
        <v>3228913.89</v>
      </c>
      <c r="H902" s="77">
        <f>+IF(ISNUMBER(DATA!Q759),DATA!Q759,"n/a")</f>
        <v>4.4088148637416599E-2</v>
      </c>
      <c r="I902" s="76">
        <f>+IF(ISNUMBER(DATA!Z759),DATA!Z759,"n/a")</f>
        <v>6441025.7999999998</v>
      </c>
      <c r="J902" s="77">
        <f>+IF(ISNUMBER(DATA!AA759),DATA!AA759,"n/a")</f>
        <v>-6.1260579756149602E-3</v>
      </c>
      <c r="K902" s="76">
        <f>+IF(ISNUMBER(DATA!AJ759),DATA!AJ759,"n/a")</f>
        <v>11839076.039999999</v>
      </c>
      <c r="L902" s="77">
        <f>+IF(ISNUMBER(DATA!AK759),DATA!AK759,"n/a")</f>
        <v>-1.5889548614469E-2</v>
      </c>
      <c r="R902" s="66"/>
      <c r="S902" s="66"/>
      <c r="T902" s="66"/>
      <c r="U902" s="66"/>
      <c r="V902" s="66"/>
      <c r="W902" s="66"/>
      <c r="X902" s="66"/>
      <c r="Y902" s="66"/>
    </row>
    <row r="903" spans="1:25" x14ac:dyDescent="0.2">
      <c r="A903" s="75" t="s">
        <v>19</v>
      </c>
      <c r="B903" s="66" t="s">
        <v>27</v>
      </c>
      <c r="C903" s="66" t="s">
        <v>0</v>
      </c>
      <c r="D903" s="66" t="s">
        <v>300</v>
      </c>
      <c r="E903" s="76">
        <f>+IF(ISNUMBER(DATA!F760),DATA!F760,"n/a")</f>
        <v>381981.97</v>
      </c>
      <c r="F903" s="77">
        <f>+IF(ISNUMBER(DATA!G760),DATA!G760,"n/a")</f>
        <v>0.145506493709013</v>
      </c>
      <c r="G903" s="76">
        <f>+IF(ISNUMBER(DATA!P760),DATA!P760,"n/a")</f>
        <v>1237336.2</v>
      </c>
      <c r="H903" s="77">
        <f>+IF(ISNUMBER(DATA!Q760),DATA!Q760,"n/a")</f>
        <v>2.2329711276030499E-2</v>
      </c>
      <c r="I903" s="76">
        <f>+IF(ISNUMBER(DATA!Z760),DATA!Z760,"n/a")</f>
        <v>2399636.1800000002</v>
      </c>
      <c r="J903" s="77">
        <f>+IF(ISNUMBER(DATA!AA760),DATA!AA760,"n/a")</f>
        <v>1.6768581392356201E-2</v>
      </c>
      <c r="K903" s="76">
        <f>+IF(ISNUMBER(DATA!AJ760),DATA!AJ760,"n/a")</f>
        <v>4361956.9000000004</v>
      </c>
      <c r="L903" s="77">
        <f>+IF(ISNUMBER(DATA!AK760),DATA!AK760,"n/a")</f>
        <v>4.3329831881598499E-4</v>
      </c>
      <c r="R903" s="66"/>
      <c r="S903" s="66"/>
      <c r="T903" s="66"/>
      <c r="U903" s="66"/>
      <c r="V903" s="66"/>
      <c r="W903" s="66"/>
      <c r="X903" s="66"/>
      <c r="Y903" s="66"/>
    </row>
    <row r="904" spans="1:25" x14ac:dyDescent="0.2">
      <c r="A904" s="75" t="s">
        <v>19</v>
      </c>
      <c r="B904" s="66" t="s">
        <v>27</v>
      </c>
      <c r="C904" s="66" t="s">
        <v>0</v>
      </c>
      <c r="D904" s="66" t="s">
        <v>301</v>
      </c>
      <c r="E904" s="76">
        <f>+IF(ISNUMBER(DATA!F761),DATA!F761,"n/a")</f>
        <v>43105.93</v>
      </c>
      <c r="F904" s="77">
        <f>+IF(ISNUMBER(DATA!G761),DATA!G761,"n/a")</f>
        <v>0.23137916633101199</v>
      </c>
      <c r="G904" s="76">
        <f>+IF(ISNUMBER(DATA!P761),DATA!P761,"n/a")</f>
        <v>141792.78</v>
      </c>
      <c r="H904" s="77">
        <f>+IF(ISNUMBER(DATA!Q761),DATA!Q761,"n/a")</f>
        <v>0.28837007798034298</v>
      </c>
      <c r="I904" s="76">
        <f>+IF(ISNUMBER(DATA!Z761),DATA!Z761,"n/a")</f>
        <v>272214.26</v>
      </c>
      <c r="J904" s="77">
        <f>+IF(ISNUMBER(DATA!AA761),DATA!AA761,"n/a")</f>
        <v>0.278132274220042</v>
      </c>
      <c r="K904" s="76">
        <f>+IF(ISNUMBER(DATA!AJ761),DATA!AJ761,"n/a")</f>
        <v>477156.07</v>
      </c>
      <c r="L904" s="77">
        <f>+IF(ISNUMBER(DATA!AK761),DATA!AK761,"n/a")</f>
        <v>-3.6903281472905197E-2</v>
      </c>
      <c r="R904" s="66"/>
      <c r="S904" s="66"/>
      <c r="T904" s="66"/>
      <c r="U904" s="66"/>
      <c r="V904" s="66"/>
      <c r="W904" s="66"/>
      <c r="X904" s="66"/>
      <c r="Y904" s="66"/>
    </row>
    <row r="905" spans="1:25" x14ac:dyDescent="0.2">
      <c r="A905" s="75" t="s">
        <v>19</v>
      </c>
      <c r="B905" s="66" t="s">
        <v>27</v>
      </c>
      <c r="C905" s="66" t="s">
        <v>0</v>
      </c>
      <c r="D905" s="66" t="s">
        <v>302</v>
      </c>
      <c r="E905" s="76">
        <f>+IF(ISNUMBER(DATA!F762),DATA!F762,"n/a")</f>
        <v>317686.03999999998</v>
      </c>
      <c r="F905" s="77">
        <f>+IF(ISNUMBER(DATA!G762),DATA!G762,"n/a")</f>
        <v>5.17665355757706E-2</v>
      </c>
      <c r="G905" s="76">
        <f>+IF(ISNUMBER(DATA!P762),DATA!P762,"n/a")</f>
        <v>1103323.31</v>
      </c>
      <c r="H905" s="77">
        <f>+IF(ISNUMBER(DATA!Q762),DATA!Q762,"n/a")</f>
        <v>6.5821145968362402E-2</v>
      </c>
      <c r="I905" s="76">
        <f>+IF(ISNUMBER(DATA!Z762),DATA!Z762,"n/a")</f>
        <v>2109129.84</v>
      </c>
      <c r="J905" s="77">
        <f>+IF(ISNUMBER(DATA!AA762),DATA!AA762,"n/a")</f>
        <v>5.1758035484011797E-2</v>
      </c>
      <c r="K905" s="76">
        <f>+IF(ISNUMBER(DATA!AJ762),DATA!AJ762,"n/a")</f>
        <v>3984509.17</v>
      </c>
      <c r="L905" s="77">
        <f>+IF(ISNUMBER(DATA!AK762),DATA!AK762,"n/a")</f>
        <v>0.102248593297372</v>
      </c>
      <c r="R905" s="66"/>
      <c r="S905" s="66"/>
      <c r="T905" s="66"/>
      <c r="U905" s="66"/>
      <c r="V905" s="66"/>
      <c r="W905" s="66"/>
      <c r="X905" s="66"/>
      <c r="Y905" s="66"/>
    </row>
    <row r="906" spans="1:25" x14ac:dyDescent="0.2">
      <c r="A906" s="75" t="s">
        <v>19</v>
      </c>
      <c r="B906" s="66" t="s">
        <v>27</v>
      </c>
      <c r="C906" s="66" t="s">
        <v>0</v>
      </c>
      <c r="D906" s="66" t="s">
        <v>303</v>
      </c>
      <c r="E906" s="76">
        <f>+IF(ISNUMBER(DATA!F763),DATA!F763,"n/a")</f>
        <v>77734.240000000005</v>
      </c>
      <c r="F906" s="77">
        <f>+IF(ISNUMBER(DATA!G763),DATA!G763,"n/a")</f>
        <v>-0.14895338910032199</v>
      </c>
      <c r="G906" s="76">
        <f>+IF(ISNUMBER(DATA!P763),DATA!P763,"n/a")</f>
        <v>292957.31</v>
      </c>
      <c r="H906" s="77">
        <f>+IF(ISNUMBER(DATA!Q763),DATA!Q763,"n/a")</f>
        <v>3.8941348002056002E-3</v>
      </c>
      <c r="I906" s="76">
        <f>+IF(ISNUMBER(DATA!Z763),DATA!Z763,"n/a")</f>
        <v>580440.80000000005</v>
      </c>
      <c r="J906" s="77">
        <f>+IF(ISNUMBER(DATA!AA763),DATA!AA763,"n/a")</f>
        <v>4.9555670810510898E-2</v>
      </c>
      <c r="K906" s="76">
        <f>+IF(ISNUMBER(DATA!AJ763),DATA!AJ763,"n/a")</f>
        <v>1094762.28</v>
      </c>
      <c r="L906" s="77">
        <f>+IF(ISNUMBER(DATA!AK763),DATA!AK763,"n/a")</f>
        <v>4.5478167366041301E-2</v>
      </c>
      <c r="R906" s="66"/>
      <c r="S906" s="66"/>
      <c r="T906" s="66"/>
      <c r="U906" s="66"/>
      <c r="V906" s="66"/>
      <c r="W906" s="66"/>
      <c r="X906" s="66"/>
      <c r="Y906" s="66"/>
    </row>
    <row r="907" spans="1:25" x14ac:dyDescent="0.2">
      <c r="A907" s="75" t="s">
        <v>19</v>
      </c>
      <c r="B907" s="66" t="s">
        <v>27</v>
      </c>
      <c r="C907" s="66" t="s">
        <v>0</v>
      </c>
      <c r="D907" s="66" t="s">
        <v>304</v>
      </c>
      <c r="E907" s="76">
        <f>+IF(ISNUMBER(DATA!F764),DATA!F764,"n/a")</f>
        <v>415718.55</v>
      </c>
      <c r="F907" s="77">
        <f>+IF(ISNUMBER(DATA!G764),DATA!G764,"n/a")</f>
        <v>3.6863426812156701E-2</v>
      </c>
      <c r="G907" s="76">
        <f>+IF(ISNUMBER(DATA!P764),DATA!P764,"n/a")</f>
        <v>1428235.67</v>
      </c>
      <c r="H907" s="77">
        <f>+IF(ISNUMBER(DATA!Q764),DATA!Q764,"n/a")</f>
        <v>1.8422083739514799E-2</v>
      </c>
      <c r="I907" s="76">
        <f>+IF(ISNUMBER(DATA!Z764),DATA!Z764,"n/a")</f>
        <v>2859680.77</v>
      </c>
      <c r="J907" s="77">
        <f>+IF(ISNUMBER(DATA!AA764),DATA!AA764,"n/a")</f>
        <v>-2.0795707231555102E-2</v>
      </c>
      <c r="K907" s="76">
        <f>+IF(ISNUMBER(DATA!AJ764),DATA!AJ764,"n/a")</f>
        <v>5318532.38</v>
      </c>
      <c r="L907" s="77">
        <f>+IF(ISNUMBER(DATA!AK764),DATA!AK764,"n/a")</f>
        <v>-9.4136199975952007E-3</v>
      </c>
      <c r="R907" s="66"/>
      <c r="S907" s="66"/>
      <c r="T907" s="66"/>
      <c r="U907" s="66"/>
      <c r="V907" s="66"/>
      <c r="W907" s="66"/>
      <c r="X907" s="66"/>
      <c r="Y907" s="66"/>
    </row>
    <row r="908" spans="1:25" x14ac:dyDescent="0.2">
      <c r="A908" s="75" t="s">
        <v>19</v>
      </c>
      <c r="B908" s="66" t="s">
        <v>27</v>
      </c>
      <c r="C908" s="66" t="s">
        <v>0</v>
      </c>
      <c r="D908" s="66" t="s">
        <v>305</v>
      </c>
      <c r="E908" s="76">
        <f>+IF(ISNUMBER(DATA!F765),DATA!F765,"n/a")</f>
        <v>221325.11</v>
      </c>
      <c r="F908" s="77">
        <f>+IF(ISNUMBER(DATA!G765),DATA!G765,"n/a")</f>
        <v>-5.3741512536951398E-2</v>
      </c>
      <c r="G908" s="76">
        <f>+IF(ISNUMBER(DATA!P765),DATA!P765,"n/a")</f>
        <v>733124.49</v>
      </c>
      <c r="H908" s="77">
        <f>+IF(ISNUMBER(DATA!Q765),DATA!Q765,"n/a")</f>
        <v>-9.1542009518279593E-2</v>
      </c>
      <c r="I908" s="76">
        <f>+IF(ISNUMBER(DATA!Z765),DATA!Z765,"n/a")</f>
        <v>1505074.59</v>
      </c>
      <c r="J908" s="77">
        <f>+IF(ISNUMBER(DATA!AA765),DATA!AA765,"n/a")</f>
        <v>-6.9962321622592999E-2</v>
      </c>
      <c r="K908" s="76">
        <f>+IF(ISNUMBER(DATA!AJ765),DATA!AJ765,"n/a")</f>
        <v>2826765.53</v>
      </c>
      <c r="L908" s="77">
        <f>+IF(ISNUMBER(DATA!AK765),DATA!AK765,"n/a")</f>
        <v>-2.7933377218542998E-2</v>
      </c>
      <c r="R908" s="66"/>
      <c r="S908" s="66"/>
      <c r="T908" s="66"/>
      <c r="U908" s="66"/>
      <c r="V908" s="66"/>
      <c r="W908" s="66"/>
      <c r="X908" s="66"/>
      <c r="Y908" s="66"/>
    </row>
    <row r="909" spans="1:25" x14ac:dyDescent="0.2">
      <c r="A909" s="75" t="s">
        <v>19</v>
      </c>
      <c r="B909" s="66" t="s">
        <v>27</v>
      </c>
      <c r="C909" s="66" t="s">
        <v>0</v>
      </c>
      <c r="D909" s="66" t="s">
        <v>306</v>
      </c>
      <c r="E909" s="76">
        <f>+IF(ISNUMBER(DATA!F766),DATA!F766,"n/a")</f>
        <v>212150.96</v>
      </c>
      <c r="F909" s="77">
        <f>+IF(ISNUMBER(DATA!G766),DATA!G766,"n/a")</f>
        <v>-0.14700634758696701</v>
      </c>
      <c r="G909" s="76">
        <f>+IF(ISNUMBER(DATA!P766),DATA!P766,"n/a")</f>
        <v>781448.92</v>
      </c>
      <c r="H909" s="77">
        <f>+IF(ISNUMBER(DATA!Q766),DATA!Q766,"n/a")</f>
        <v>-5.0348527306308599E-3</v>
      </c>
      <c r="I909" s="76">
        <f>+IF(ISNUMBER(DATA!Z766),DATA!Z766,"n/a")</f>
        <v>1596167.86</v>
      </c>
      <c r="J909" s="77">
        <f>+IF(ISNUMBER(DATA!AA766),DATA!AA766,"n/a")</f>
        <v>5.7143414610988402E-2</v>
      </c>
      <c r="K909" s="76">
        <f>+IF(ISNUMBER(DATA!AJ766),DATA!AJ766,"n/a")</f>
        <v>3021150.45</v>
      </c>
      <c r="L909" s="77">
        <f>+IF(ISNUMBER(DATA!AK766),DATA!AK766,"n/a")</f>
        <v>9.1602779438535994E-2</v>
      </c>
      <c r="R909" s="66"/>
      <c r="S909" s="66"/>
      <c r="T909" s="66"/>
      <c r="U909" s="66"/>
      <c r="V909" s="66"/>
      <c r="W909" s="66"/>
      <c r="X909" s="66"/>
      <c r="Y909" s="66"/>
    </row>
    <row r="910" spans="1:25" x14ac:dyDescent="0.2">
      <c r="A910" s="75" t="s">
        <v>19</v>
      </c>
      <c r="B910" s="66" t="s">
        <v>27</v>
      </c>
      <c r="C910" s="66" t="s">
        <v>0</v>
      </c>
      <c r="D910" s="66" t="s">
        <v>307</v>
      </c>
      <c r="E910" s="76">
        <f>+IF(ISNUMBER(DATA!F767),DATA!F767,"n/a")</f>
        <v>263883.46000000002</v>
      </c>
      <c r="F910" s="77">
        <f>+IF(ISNUMBER(DATA!G767),DATA!G767,"n/a")</f>
        <v>0.118664602949433</v>
      </c>
      <c r="G910" s="76">
        <f>+IF(ISNUMBER(DATA!P767),DATA!P767,"n/a")</f>
        <v>847083.26</v>
      </c>
      <c r="H910" s="77">
        <f>+IF(ISNUMBER(DATA!Q767),DATA!Q767,"n/a")</f>
        <v>0.11736583061269799</v>
      </c>
      <c r="I910" s="76">
        <f>+IF(ISNUMBER(DATA!Z767),DATA!Z767,"n/a")</f>
        <v>1691926.92</v>
      </c>
      <c r="J910" s="77">
        <f>+IF(ISNUMBER(DATA!AA767),DATA!AA767,"n/a")</f>
        <v>7.0458158736464403E-3</v>
      </c>
      <c r="K910" s="76">
        <f>+IF(ISNUMBER(DATA!AJ767),DATA!AJ767,"n/a")</f>
        <v>3171337.01</v>
      </c>
      <c r="L910" s="77">
        <f>+IF(ISNUMBER(DATA!AK767),DATA!AK767,"n/a")</f>
        <v>-5.7789994485879403E-2</v>
      </c>
      <c r="R910" s="66"/>
      <c r="S910" s="66"/>
      <c r="T910" s="66"/>
      <c r="U910" s="66"/>
      <c r="V910" s="66"/>
      <c r="W910" s="66"/>
      <c r="X910" s="66"/>
      <c r="Y910" s="66"/>
    </row>
    <row r="911" spans="1:25" x14ac:dyDescent="0.2">
      <c r="A911" s="75" t="s">
        <v>19</v>
      </c>
      <c r="B911" s="66" t="s">
        <v>27</v>
      </c>
      <c r="C911" s="66" t="s">
        <v>0</v>
      </c>
      <c r="D911" s="66" t="s">
        <v>308</v>
      </c>
      <c r="E911" s="76">
        <f>+IF(ISNUMBER(DATA!F768),DATA!F768,"n/a")</f>
        <v>198071.83</v>
      </c>
      <c r="F911" s="77">
        <f>+IF(ISNUMBER(DATA!G768),DATA!G768,"n/a")</f>
        <v>1.42542187019541E-2</v>
      </c>
      <c r="G911" s="76">
        <f>+IF(ISNUMBER(DATA!P768),DATA!P768,"n/a")</f>
        <v>702745.66</v>
      </c>
      <c r="H911" s="77">
        <f>+IF(ISNUMBER(DATA!Q768),DATA!Q768,"n/a")</f>
        <v>1.02491723273195E-2</v>
      </c>
      <c r="I911" s="76">
        <f>+IF(ISNUMBER(DATA!Z768),DATA!Z768,"n/a")</f>
        <v>1372411.54</v>
      </c>
      <c r="J911" s="77">
        <f>+IF(ISNUMBER(DATA!AA768),DATA!AA768,"n/a")</f>
        <v>3.9124455814818097E-2</v>
      </c>
      <c r="K911" s="76">
        <f>+IF(ISNUMBER(DATA!AJ768),DATA!AJ768,"n/a")</f>
        <v>2499492.48</v>
      </c>
      <c r="L911" s="77">
        <f>+IF(ISNUMBER(DATA!AK768),DATA!AK768,"n/a")</f>
        <v>2.71059141162476E-2</v>
      </c>
      <c r="R911" s="66"/>
      <c r="S911" s="66"/>
      <c r="T911" s="66"/>
      <c r="U911" s="66"/>
      <c r="V911" s="66"/>
      <c r="W911" s="66"/>
      <c r="X911" s="66"/>
      <c r="Y911" s="66"/>
    </row>
    <row r="912" spans="1:25" x14ac:dyDescent="0.2">
      <c r="A912" s="75" t="s">
        <v>19</v>
      </c>
      <c r="B912" s="66" t="s">
        <v>27</v>
      </c>
      <c r="C912" s="66" t="s">
        <v>0</v>
      </c>
      <c r="D912" s="66" t="s">
        <v>309</v>
      </c>
      <c r="E912" s="76">
        <f>+IF(ISNUMBER(DATA!F769),DATA!F769,"n/a")</f>
        <v>171722.58</v>
      </c>
      <c r="F912" s="77">
        <f>+IF(ISNUMBER(DATA!G769),DATA!G769,"n/a")</f>
        <v>-7.9040242633746594E-2</v>
      </c>
      <c r="G912" s="76">
        <f>+IF(ISNUMBER(DATA!P769),DATA!P769,"n/a")</f>
        <v>593075.61</v>
      </c>
      <c r="H912" s="77">
        <f>+IF(ISNUMBER(DATA!Q769),DATA!Q769,"n/a")</f>
        <v>-5.6074819754761397E-2</v>
      </c>
      <c r="I912" s="76">
        <f>+IF(ISNUMBER(DATA!Z769),DATA!Z769,"n/a")</f>
        <v>1165478.49</v>
      </c>
      <c r="J912" s="77">
        <f>+IF(ISNUMBER(DATA!AA769),DATA!AA769,"n/a")</f>
        <v>-3.9188795252332501E-2</v>
      </c>
      <c r="K912" s="76">
        <f>+IF(ISNUMBER(DATA!AJ769),DATA!AJ769,"n/a")</f>
        <v>2167835.17</v>
      </c>
      <c r="L912" s="77">
        <f>+IF(ISNUMBER(DATA!AK769),DATA!AK769,"n/a")</f>
        <v>-3.2783671161849E-2</v>
      </c>
      <c r="R912" s="66"/>
      <c r="S912" s="66"/>
      <c r="T912" s="66"/>
      <c r="U912" s="66"/>
      <c r="V912" s="66"/>
      <c r="W912" s="66"/>
      <c r="X912" s="66"/>
      <c r="Y912" s="66"/>
    </row>
    <row r="913" spans="1:25" x14ac:dyDescent="0.2">
      <c r="A913" s="75" t="s">
        <v>19</v>
      </c>
      <c r="B913" s="66" t="s">
        <v>27</v>
      </c>
      <c r="C913" s="66" t="s">
        <v>0</v>
      </c>
      <c r="D913" s="66" t="s">
        <v>310</v>
      </c>
      <c r="E913" s="76">
        <f>+IF(ISNUMBER(DATA!F770),DATA!F770,"n/a")</f>
        <v>77005.62</v>
      </c>
      <c r="F913" s="77">
        <f>+IF(ISNUMBER(DATA!G770),DATA!G770,"n/a")</f>
        <v>-0.238808333669419</v>
      </c>
      <c r="G913" s="76">
        <f>+IF(ISNUMBER(DATA!P770),DATA!P770,"n/a")</f>
        <v>257115.82</v>
      </c>
      <c r="H913" s="77">
        <f>+IF(ISNUMBER(DATA!Q770),DATA!Q770,"n/a")</f>
        <v>-0.242228739590644</v>
      </c>
      <c r="I913" s="76">
        <f>+IF(ISNUMBER(DATA!Z770),DATA!Z770,"n/a")</f>
        <v>499532.35</v>
      </c>
      <c r="J913" s="77">
        <f>+IF(ISNUMBER(DATA!AA770),DATA!AA770,"n/a")</f>
        <v>-0.222117118372715</v>
      </c>
      <c r="K913" s="76">
        <f>+IF(ISNUMBER(DATA!AJ770),DATA!AJ770,"n/a")</f>
        <v>934871.41</v>
      </c>
      <c r="L913" s="77">
        <f>+IF(ISNUMBER(DATA!AK770),DATA!AK770,"n/a")</f>
        <v>-0.243969532520316</v>
      </c>
      <c r="R913" s="66"/>
      <c r="S913" s="66"/>
      <c r="T913" s="66"/>
      <c r="U913" s="66"/>
      <c r="V913" s="66"/>
      <c r="W913" s="66"/>
      <c r="X913" s="66"/>
      <c r="Y913" s="66"/>
    </row>
    <row r="914" spans="1:25" x14ac:dyDescent="0.2">
      <c r="A914" s="75" t="s">
        <v>19</v>
      </c>
      <c r="B914" s="66" t="s">
        <v>27</v>
      </c>
      <c r="C914" s="66" t="s">
        <v>0</v>
      </c>
      <c r="D914" s="66" t="s">
        <v>311</v>
      </c>
      <c r="E914" s="76">
        <f>+IF(ISNUMBER(DATA!F771),DATA!F771,"n/a")</f>
        <v>188345.92</v>
      </c>
      <c r="F914" s="77">
        <f>+IF(ISNUMBER(DATA!G771),DATA!G771,"n/a")</f>
        <v>-0.20897019926487001</v>
      </c>
      <c r="G914" s="76">
        <f>+IF(ISNUMBER(DATA!P771),DATA!P771,"n/a")</f>
        <v>620761.73</v>
      </c>
      <c r="H914" s="77">
        <f>+IF(ISNUMBER(DATA!Q771),DATA!Q771,"n/a")</f>
        <v>-0.224261437113291</v>
      </c>
      <c r="I914" s="76">
        <f>+IF(ISNUMBER(DATA!Z771),DATA!Z771,"n/a")</f>
        <v>1233390.6499999999</v>
      </c>
      <c r="J914" s="77">
        <f>+IF(ISNUMBER(DATA!AA771),DATA!AA771,"n/a")</f>
        <v>-0.25319426414212898</v>
      </c>
      <c r="K914" s="76">
        <f>+IF(ISNUMBER(DATA!AJ771),DATA!AJ771,"n/a")</f>
        <v>2628674.0299999998</v>
      </c>
      <c r="L914" s="77">
        <f>+IF(ISNUMBER(DATA!AK771),DATA!AK771,"n/a")</f>
        <v>-0.130303750412636</v>
      </c>
      <c r="R914" s="66"/>
      <c r="S914" s="66"/>
      <c r="T914" s="66"/>
      <c r="U914" s="66"/>
      <c r="V914" s="66"/>
      <c r="W914" s="66"/>
      <c r="X914" s="66"/>
      <c r="Y914" s="66"/>
    </row>
    <row r="915" spans="1:25" x14ac:dyDescent="0.2">
      <c r="A915" s="75" t="s">
        <v>19</v>
      </c>
      <c r="B915" s="66" t="s">
        <v>27</v>
      </c>
      <c r="C915" s="66" t="s">
        <v>0</v>
      </c>
      <c r="D915" s="66" t="s">
        <v>312</v>
      </c>
      <c r="E915" s="76">
        <f>+IF(ISNUMBER(DATA!F772),DATA!F772,"n/a")</f>
        <v>64615.31</v>
      </c>
      <c r="F915" s="77">
        <f>+IF(ISNUMBER(DATA!G772),DATA!G772,"n/a")</f>
        <v>0.129905552834438</v>
      </c>
      <c r="G915" s="76">
        <f>+IF(ISNUMBER(DATA!P772),DATA!P772,"n/a")</f>
        <v>213898.82</v>
      </c>
      <c r="H915" s="77">
        <f>+IF(ISNUMBER(DATA!Q772),DATA!Q772,"n/a")</f>
        <v>0.190314404447471</v>
      </c>
      <c r="I915" s="76">
        <f>+IF(ISNUMBER(DATA!Z772),DATA!Z772,"n/a")</f>
        <v>431344.36</v>
      </c>
      <c r="J915" s="77">
        <f>+IF(ISNUMBER(DATA!AA772),DATA!AA772,"n/a")</f>
        <v>0.169442172721019</v>
      </c>
      <c r="K915" s="76">
        <f>+IF(ISNUMBER(DATA!AJ772),DATA!AJ772,"n/a")</f>
        <v>766830.16</v>
      </c>
      <c r="L915" s="77">
        <f>+IF(ISNUMBER(DATA!AK772),DATA!AK772,"n/a")</f>
        <v>9.8608466814933807E-2</v>
      </c>
      <c r="R915" s="66"/>
      <c r="S915" s="66"/>
      <c r="T915" s="66"/>
      <c r="U915" s="66"/>
      <c r="V915" s="66"/>
      <c r="W915" s="66"/>
      <c r="X915" s="66"/>
      <c r="Y915" s="66"/>
    </row>
    <row r="916" spans="1:25" x14ac:dyDescent="0.2">
      <c r="A916" s="75" t="s">
        <v>19</v>
      </c>
      <c r="B916" s="66" t="s">
        <v>27</v>
      </c>
      <c r="C916" s="66" t="s">
        <v>0</v>
      </c>
      <c r="D916" s="66" t="s">
        <v>313</v>
      </c>
      <c r="E916" s="76">
        <f>+IF(ISNUMBER(DATA!F773),DATA!F773,"n/a")</f>
        <v>189077.14</v>
      </c>
      <c r="F916" s="77">
        <f>+IF(ISNUMBER(DATA!G773),DATA!G773,"n/a")</f>
        <v>7.2520633486508904E-2</v>
      </c>
      <c r="G916" s="76">
        <f>+IF(ISNUMBER(DATA!P773),DATA!P773,"n/a")</f>
        <v>616752.67000000004</v>
      </c>
      <c r="H916" s="77">
        <f>+IF(ISNUMBER(DATA!Q773),DATA!Q773,"n/a")</f>
        <v>-2.5646309445274298E-3</v>
      </c>
      <c r="I916" s="76">
        <f>+IF(ISNUMBER(DATA!Z773),DATA!Z773,"n/a")</f>
        <v>1239191.47</v>
      </c>
      <c r="J916" s="77">
        <f>+IF(ISNUMBER(DATA!AA773),DATA!AA773,"n/a")</f>
        <v>-5.0612820924686601E-2</v>
      </c>
      <c r="K916" s="76">
        <f>+IF(ISNUMBER(DATA!AJ773),DATA!AJ773,"n/a")</f>
        <v>2325493.79</v>
      </c>
      <c r="L916" s="77">
        <f>+IF(ISNUMBER(DATA!AK773),DATA!AK773,"n/a")</f>
        <v>-7.2860324159036899E-2</v>
      </c>
      <c r="R916" s="66"/>
      <c r="S916" s="66"/>
      <c r="T916" s="66"/>
      <c r="U916" s="66"/>
      <c r="V916" s="66"/>
      <c r="W916" s="66"/>
      <c r="X916" s="66"/>
      <c r="Y916" s="66"/>
    </row>
    <row r="917" spans="1:25" x14ac:dyDescent="0.2">
      <c r="A917" s="75" t="s">
        <v>19</v>
      </c>
      <c r="B917" s="66" t="s">
        <v>27</v>
      </c>
      <c r="C917" s="66" t="s">
        <v>0</v>
      </c>
      <c r="D917" s="66" t="s">
        <v>314</v>
      </c>
      <c r="E917" s="76">
        <f>+IF(ISNUMBER(DATA!F774),DATA!F774,"n/a")</f>
        <v>423192.86</v>
      </c>
      <c r="F917" s="77">
        <f>+IF(ISNUMBER(DATA!G774),DATA!G774,"n/a")</f>
        <v>-9.0372188064510195E-2</v>
      </c>
      <c r="G917" s="76">
        <f>+IF(ISNUMBER(DATA!P774),DATA!P774,"n/a")</f>
        <v>1500146.04</v>
      </c>
      <c r="H917" s="77">
        <f>+IF(ISNUMBER(DATA!Q774),DATA!Q774,"n/a")</f>
        <v>-1.1457417681940901E-2</v>
      </c>
      <c r="I917" s="76">
        <f>+IF(ISNUMBER(DATA!Z774),DATA!Z774,"n/a")</f>
        <v>3050428.92</v>
      </c>
      <c r="J917" s="77">
        <f>+IF(ISNUMBER(DATA!AA774),DATA!AA774,"n/a")</f>
        <v>-3.3818995059464597E-2</v>
      </c>
      <c r="K917" s="76">
        <f>+IF(ISNUMBER(DATA!AJ774),DATA!AJ774,"n/a")</f>
        <v>5878533.9500000002</v>
      </c>
      <c r="L917" s="77">
        <f>+IF(ISNUMBER(DATA!AK774),DATA!AK774,"n/a")</f>
        <v>-3.8592664465961303E-2</v>
      </c>
      <c r="R917" s="66"/>
      <c r="S917" s="66"/>
      <c r="T917" s="66"/>
      <c r="U917" s="66"/>
      <c r="V917" s="66"/>
      <c r="W917" s="66"/>
      <c r="X917" s="66"/>
      <c r="Y917" s="66"/>
    </row>
    <row r="918" spans="1:25" x14ac:dyDescent="0.2">
      <c r="A918" s="75" t="s">
        <v>19</v>
      </c>
      <c r="B918" s="66" t="s">
        <v>27</v>
      </c>
      <c r="C918" s="66" t="s">
        <v>0</v>
      </c>
      <c r="D918" s="66" t="s">
        <v>315</v>
      </c>
      <c r="E918" s="76">
        <f>+IF(ISNUMBER(DATA!F775),DATA!F775,"n/a")</f>
        <v>297163.23</v>
      </c>
      <c r="F918" s="77">
        <f>+IF(ISNUMBER(DATA!G775),DATA!G775,"n/a")</f>
        <v>0.13203056251204701</v>
      </c>
      <c r="G918" s="76">
        <f>+IF(ISNUMBER(DATA!P775),DATA!P775,"n/a")</f>
        <v>997048.27</v>
      </c>
      <c r="H918" s="77">
        <f>+IF(ISNUMBER(DATA!Q775),DATA!Q775,"n/a")</f>
        <v>0.13335615319396099</v>
      </c>
      <c r="I918" s="76">
        <f>+IF(ISNUMBER(DATA!Z775),DATA!Z775,"n/a")</f>
        <v>2037809.69</v>
      </c>
      <c r="J918" s="77">
        <f>+IF(ISNUMBER(DATA!AA775),DATA!AA775,"n/a")</f>
        <v>3.6010944896716801E-2</v>
      </c>
      <c r="K918" s="76">
        <f>+IF(ISNUMBER(DATA!AJ775),DATA!AJ775,"n/a")</f>
        <v>3719658.28</v>
      </c>
      <c r="L918" s="77">
        <f>+IF(ISNUMBER(DATA!AK775),DATA!AK775,"n/a")</f>
        <v>-2.6326388515383901E-2</v>
      </c>
      <c r="R918" s="66"/>
      <c r="S918" s="66"/>
      <c r="T918" s="66"/>
      <c r="U918" s="66"/>
      <c r="V918" s="66"/>
      <c r="W918" s="66"/>
      <c r="X918" s="66"/>
      <c r="Y918" s="66"/>
    </row>
    <row r="919" spans="1:25" x14ac:dyDescent="0.2">
      <c r="A919" s="75" t="s">
        <v>19</v>
      </c>
      <c r="B919" s="66" t="s">
        <v>27</v>
      </c>
      <c r="C919" s="66" t="s">
        <v>0</v>
      </c>
      <c r="D919" s="66" t="s">
        <v>316</v>
      </c>
      <c r="E919" s="76">
        <f>+IF(ISNUMBER(DATA!F776),DATA!F776,"n/a")</f>
        <v>338349.23</v>
      </c>
      <c r="F919" s="77">
        <f>+IF(ISNUMBER(DATA!G776),DATA!G776,"n/a")</f>
        <v>5.5335184543407398E-2</v>
      </c>
      <c r="G919" s="76">
        <f>+IF(ISNUMBER(DATA!P776),DATA!P776,"n/a")</f>
        <v>1137829.8600000001</v>
      </c>
      <c r="H919" s="77">
        <f>+IF(ISNUMBER(DATA!Q776),DATA!Q776,"n/a")</f>
        <v>3.4268343251220003E-2</v>
      </c>
      <c r="I919" s="76">
        <f>+IF(ISNUMBER(DATA!Z776),DATA!Z776,"n/a")</f>
        <v>2140434.5499999998</v>
      </c>
      <c r="J919" s="77">
        <f>+IF(ISNUMBER(DATA!AA776),DATA!AA776,"n/a")</f>
        <v>5.3794623449771699E-2</v>
      </c>
      <c r="K919" s="76">
        <f>+IF(ISNUMBER(DATA!AJ776),DATA!AJ776,"n/a")</f>
        <v>3983492.05</v>
      </c>
      <c r="L919" s="77">
        <f>+IF(ISNUMBER(DATA!AK776),DATA!AK776,"n/a")</f>
        <v>5.5543070759808397E-2</v>
      </c>
      <c r="R919" s="66"/>
      <c r="S919" s="66"/>
      <c r="T919" s="66"/>
      <c r="U919" s="66"/>
      <c r="V919" s="66"/>
      <c r="W919" s="66"/>
      <c r="X919" s="66"/>
      <c r="Y919" s="66"/>
    </row>
    <row r="920" spans="1:25" x14ac:dyDescent="0.2">
      <c r="A920" s="75" t="s">
        <v>19</v>
      </c>
      <c r="B920" s="66" t="s">
        <v>27</v>
      </c>
      <c r="C920" s="66" t="s">
        <v>0</v>
      </c>
      <c r="D920" s="66" t="s">
        <v>317</v>
      </c>
      <c r="E920" s="76">
        <f>+IF(ISNUMBER(DATA!F777),DATA!F777,"n/a")</f>
        <v>173789.9</v>
      </c>
      <c r="F920" s="77">
        <f>+IF(ISNUMBER(DATA!G777),DATA!G777,"n/a")</f>
        <v>5.6960014849387598E-2</v>
      </c>
      <c r="G920" s="76">
        <f>+IF(ISNUMBER(DATA!P777),DATA!P777,"n/a")</f>
        <v>618337.42000000004</v>
      </c>
      <c r="H920" s="77">
        <f>+IF(ISNUMBER(DATA!Q777),DATA!Q777,"n/a")</f>
        <v>0.13693223021603901</v>
      </c>
      <c r="I920" s="76">
        <f>+IF(ISNUMBER(DATA!Z777),DATA!Z777,"n/a")</f>
        <v>1248055.27</v>
      </c>
      <c r="J920" s="77">
        <f>+IF(ISNUMBER(DATA!AA777),DATA!AA777,"n/a")</f>
        <v>0.14462991081004001</v>
      </c>
      <c r="K920" s="76">
        <f>+IF(ISNUMBER(DATA!AJ777),DATA!AJ777,"n/a")</f>
        <v>2220981.85</v>
      </c>
      <c r="L920" s="77">
        <f>+IF(ISNUMBER(DATA!AK777),DATA!AK777,"n/a")</f>
        <v>0.15224847901439001</v>
      </c>
      <c r="R920" s="66"/>
      <c r="S920" s="66"/>
      <c r="T920" s="66"/>
      <c r="U920" s="66"/>
      <c r="V920" s="66"/>
      <c r="W920" s="66"/>
      <c r="X920" s="66"/>
      <c r="Y920" s="66"/>
    </row>
    <row r="921" spans="1:25" x14ac:dyDescent="0.2">
      <c r="A921" s="75" t="s">
        <v>19</v>
      </c>
      <c r="B921" s="66" t="s">
        <v>27</v>
      </c>
      <c r="C921" s="66" t="s">
        <v>0</v>
      </c>
      <c r="D921" s="66" t="s">
        <v>318</v>
      </c>
      <c r="E921" s="76">
        <f>+IF(ISNUMBER(DATA!F778),DATA!F778,"n/a")</f>
        <v>405251.57</v>
      </c>
      <c r="F921" s="77">
        <f>+IF(ISNUMBER(DATA!G778),DATA!G778,"n/a")</f>
        <v>5.8090828253581403E-2</v>
      </c>
      <c r="G921" s="76">
        <f>+IF(ISNUMBER(DATA!P778),DATA!P778,"n/a")</f>
        <v>1441414.26</v>
      </c>
      <c r="H921" s="77">
        <f>+IF(ISNUMBER(DATA!Q778),DATA!Q778,"n/a")</f>
        <v>6.4080636227996507E-2</v>
      </c>
      <c r="I921" s="76">
        <f>+IF(ISNUMBER(DATA!Z778),DATA!Z778,"n/a")</f>
        <v>2764950.46</v>
      </c>
      <c r="J921" s="77">
        <f>+IF(ISNUMBER(DATA!AA778),DATA!AA778,"n/a")</f>
        <v>5.1307033225962098E-2</v>
      </c>
      <c r="K921" s="76">
        <f>+IF(ISNUMBER(DATA!AJ778),DATA!AJ778,"n/a")</f>
        <v>5106267.05</v>
      </c>
      <c r="L921" s="77">
        <f>+IF(ISNUMBER(DATA!AK778),DATA!AK778,"n/a")</f>
        <v>8.1442088133517901E-2</v>
      </c>
      <c r="R921" s="66"/>
      <c r="S921" s="66"/>
      <c r="T921" s="66"/>
      <c r="U921" s="66"/>
      <c r="V921" s="66"/>
      <c r="W921" s="66"/>
      <c r="X921" s="66"/>
      <c r="Y921" s="66"/>
    </row>
    <row r="922" spans="1:25" x14ac:dyDescent="0.2">
      <c r="A922" s="75" t="s">
        <v>19</v>
      </c>
      <c r="B922" s="66" t="s">
        <v>27</v>
      </c>
      <c r="C922" s="66" t="s">
        <v>0</v>
      </c>
      <c r="D922" s="66" t="s">
        <v>344</v>
      </c>
      <c r="E922" s="76">
        <f>+IF(ISNUMBER(DATA!F779),DATA!F779,"n/a")</f>
        <v>51333.23</v>
      </c>
      <c r="F922" s="77">
        <f>+IF(ISNUMBER(DATA!G779),DATA!G779,"n/a")</f>
        <v>-0.326924725994438</v>
      </c>
      <c r="G922" s="76">
        <f>+IF(ISNUMBER(DATA!P779),DATA!P779,"n/a")</f>
        <v>201511.98</v>
      </c>
      <c r="H922" s="77">
        <f>+IF(ISNUMBER(DATA!Q779),DATA!Q779,"n/a")</f>
        <v>-0.21216410424102999</v>
      </c>
      <c r="I922" s="76">
        <f>+IF(ISNUMBER(DATA!Z779),DATA!Z779,"n/a")</f>
        <v>417311.38</v>
      </c>
      <c r="J922" s="77">
        <f>+IF(ISNUMBER(DATA!AA779),DATA!AA779,"n/a")</f>
        <v>-0.156144345247544</v>
      </c>
      <c r="K922" s="76">
        <f>+IF(ISNUMBER(DATA!AJ779),DATA!AJ779,"n/a")</f>
        <v>812674.86</v>
      </c>
      <c r="L922" s="77">
        <f>+IF(ISNUMBER(DATA!AK779),DATA!AK779,"n/a")</f>
        <v>-0.124409666643926</v>
      </c>
      <c r="R922" s="66"/>
      <c r="S922" s="66"/>
      <c r="T922" s="66"/>
      <c r="U922" s="66"/>
      <c r="V922" s="66"/>
      <c r="W922" s="66"/>
      <c r="X922" s="66"/>
      <c r="Y922" s="66"/>
    </row>
    <row r="923" spans="1:25" x14ac:dyDescent="0.2">
      <c r="A923" s="75" t="s">
        <v>19</v>
      </c>
      <c r="B923" s="66" t="s">
        <v>27</v>
      </c>
      <c r="C923" s="66" t="s">
        <v>0</v>
      </c>
      <c r="D923" s="66" t="s">
        <v>345</v>
      </c>
      <c r="E923" s="76">
        <f>+IF(ISNUMBER(DATA!F780),DATA!F780,"n/a")</f>
        <v>236062.01</v>
      </c>
      <c r="F923" s="77">
        <f>+IF(ISNUMBER(DATA!G780),DATA!G780,"n/a")</f>
        <v>8.3891207010897195E-2</v>
      </c>
      <c r="G923" s="76">
        <f>+IF(ISNUMBER(DATA!P780),DATA!P780,"n/a")</f>
        <v>775089.7</v>
      </c>
      <c r="H923" s="77">
        <f>+IF(ISNUMBER(DATA!Q780),DATA!Q780,"n/a")</f>
        <v>9.5629374430144201E-2</v>
      </c>
      <c r="I923" s="76">
        <f>+IF(ISNUMBER(DATA!Z780),DATA!Z780,"n/a")</f>
        <v>1524561.6</v>
      </c>
      <c r="J923" s="77">
        <f>+IF(ISNUMBER(DATA!AA780),DATA!AA780,"n/a")</f>
        <v>0.102441261688813</v>
      </c>
      <c r="K923" s="76">
        <f>+IF(ISNUMBER(DATA!AJ780),DATA!AJ780,"n/a")</f>
        <v>2814418.72</v>
      </c>
      <c r="L923" s="77">
        <f>+IF(ISNUMBER(DATA!AK780),DATA!AK780,"n/a")</f>
        <v>9.9859827814697294E-2</v>
      </c>
      <c r="R923" s="66"/>
      <c r="S923" s="66"/>
      <c r="T923" s="66"/>
      <c r="U923" s="66"/>
      <c r="V923" s="66"/>
      <c r="W923" s="66"/>
      <c r="X923" s="66"/>
      <c r="Y923" s="66"/>
    </row>
    <row r="924" spans="1:25" x14ac:dyDescent="0.2">
      <c r="A924" s="75"/>
      <c r="E924" s="90"/>
      <c r="F924" s="77"/>
      <c r="G924" s="91"/>
      <c r="H924" s="77"/>
      <c r="I924" s="91"/>
      <c r="J924" s="82"/>
      <c r="K924" s="91"/>
      <c r="L924" s="77"/>
      <c r="R924" s="66"/>
      <c r="S924" s="66"/>
      <c r="T924" s="66"/>
      <c r="U924" s="66"/>
      <c r="V924" s="66"/>
      <c r="W924" s="66"/>
      <c r="X924" s="66"/>
      <c r="Y924" s="66"/>
    </row>
    <row r="925" spans="1:25" x14ac:dyDescent="0.2">
      <c r="A925" s="75" t="s">
        <v>19</v>
      </c>
      <c r="B925" s="66" t="s">
        <v>27</v>
      </c>
      <c r="C925" s="66" t="s">
        <v>9</v>
      </c>
      <c r="D925" s="66" t="s">
        <v>271</v>
      </c>
      <c r="E925" s="76">
        <f>+IF(ISNUMBER(DATA!H731),DATA!H731,"n/a")</f>
        <v>23328.12</v>
      </c>
      <c r="F925" s="77">
        <f>+IF(ISNUMBER(DATA!I731),DATA!I731,"n/a")</f>
        <v>0.25999121769898298</v>
      </c>
      <c r="G925" s="76">
        <f>+IF(ISNUMBER(DATA!R731),DATA!R731,"n/a")</f>
        <v>73452.740000000005</v>
      </c>
      <c r="H925" s="77">
        <f>+IF(ISNUMBER(DATA!S731),DATA!S731,"n/a")</f>
        <v>0.14126783989906899</v>
      </c>
      <c r="I925" s="76">
        <f>+IF(ISNUMBER(DATA!AB731),DATA!AB731,"n/a")</f>
        <v>146464.57999999999</v>
      </c>
      <c r="J925" s="77">
        <f>+IF(ISNUMBER(DATA!AC731),DATA!AC731,"n/a")</f>
        <v>0.174012162501095</v>
      </c>
      <c r="K925" s="76">
        <f>+IF(ISNUMBER(DATA!AL731),DATA!AL731,"n/a")</f>
        <v>265589.3</v>
      </c>
      <c r="L925" s="77">
        <f>+IF(ISNUMBER(DATA!AM731),DATA!AM731,"n/a")</f>
        <v>0.17484478131369499</v>
      </c>
      <c r="R925" s="66"/>
      <c r="S925" s="66"/>
      <c r="T925" s="66"/>
      <c r="U925" s="66"/>
      <c r="V925" s="66"/>
      <c r="W925" s="66"/>
      <c r="X925" s="66"/>
      <c r="Y925" s="66"/>
    </row>
    <row r="926" spans="1:25" x14ac:dyDescent="0.2">
      <c r="A926" s="75" t="s">
        <v>19</v>
      </c>
      <c r="B926" s="66" t="s">
        <v>27</v>
      </c>
      <c r="C926" s="66" t="s">
        <v>9</v>
      </c>
      <c r="D926" s="66" t="s">
        <v>272</v>
      </c>
      <c r="E926" s="76">
        <f>+IF(ISNUMBER(DATA!H732),DATA!H732,"n/a")</f>
        <v>71362.03</v>
      </c>
      <c r="F926" s="77">
        <f>+IF(ISNUMBER(DATA!I732),DATA!I732,"n/a")</f>
        <v>0.258675947961862</v>
      </c>
      <c r="G926" s="76">
        <f>+IF(ISNUMBER(DATA!R732),DATA!R732,"n/a")</f>
        <v>247021.26</v>
      </c>
      <c r="H926" s="77">
        <f>+IF(ISNUMBER(DATA!S732),DATA!S732,"n/a")</f>
        <v>0.22914286754950999</v>
      </c>
      <c r="I926" s="76">
        <f>+IF(ISNUMBER(DATA!AB732),DATA!AB732,"n/a")</f>
        <v>464221.14</v>
      </c>
      <c r="J926" s="77">
        <f>+IF(ISNUMBER(DATA!AC732),DATA!AC732,"n/a")</f>
        <v>0.15781063340531101</v>
      </c>
      <c r="K926" s="76">
        <f>+IF(ISNUMBER(DATA!AL732),DATA!AL732,"n/a")</f>
        <v>859063.65</v>
      </c>
      <c r="L926" s="77">
        <f>+IF(ISNUMBER(DATA!AM732),DATA!AM732,"n/a")</f>
        <v>1.36862041995429E-2</v>
      </c>
      <c r="R926" s="66"/>
      <c r="S926" s="66"/>
      <c r="T926" s="66"/>
      <c r="U926" s="66"/>
      <c r="V926" s="66"/>
      <c r="W926" s="66"/>
      <c r="X926" s="66"/>
      <c r="Y926" s="66"/>
    </row>
    <row r="927" spans="1:25" x14ac:dyDescent="0.2">
      <c r="A927" s="75" t="s">
        <v>19</v>
      </c>
      <c r="B927" s="66" t="s">
        <v>27</v>
      </c>
      <c r="C927" s="66" t="s">
        <v>9</v>
      </c>
      <c r="D927" s="66" t="s">
        <v>273</v>
      </c>
      <c r="E927" s="76">
        <f>+IF(ISNUMBER(DATA!H733),DATA!H733,"n/a")</f>
        <v>129624.83</v>
      </c>
      <c r="F927" s="77">
        <f>+IF(ISNUMBER(DATA!I733),DATA!I733,"n/a")</f>
        <v>5.6780988303691597E-2</v>
      </c>
      <c r="G927" s="76">
        <f>+IF(ISNUMBER(DATA!R733),DATA!R733,"n/a")</f>
        <v>452771.48</v>
      </c>
      <c r="H927" s="77">
        <f>+IF(ISNUMBER(DATA!S733),DATA!S733,"n/a")</f>
        <v>6.7474760753770402E-2</v>
      </c>
      <c r="I927" s="76">
        <f>+IF(ISNUMBER(DATA!AB733),DATA!AB733,"n/a")</f>
        <v>896782.61</v>
      </c>
      <c r="J927" s="77">
        <f>+IF(ISNUMBER(DATA!AC733),DATA!AC733,"n/a")</f>
        <v>-1.05667190513049E-2</v>
      </c>
      <c r="K927" s="76">
        <f>+IF(ISNUMBER(DATA!AL733),DATA!AL733,"n/a")</f>
        <v>1664721.61</v>
      </c>
      <c r="L927" s="77">
        <f>+IF(ISNUMBER(DATA!AM733),DATA!AM733,"n/a")</f>
        <v>-4.0039658470300298E-2</v>
      </c>
      <c r="R927" s="66"/>
      <c r="S927" s="66"/>
      <c r="T927" s="66"/>
      <c r="U927" s="66"/>
      <c r="V927" s="66"/>
      <c r="W927" s="66"/>
      <c r="X927" s="66"/>
      <c r="Y927" s="66"/>
    </row>
    <row r="928" spans="1:25" x14ac:dyDescent="0.2">
      <c r="A928" s="75" t="s">
        <v>19</v>
      </c>
      <c r="B928" s="66" t="s">
        <v>27</v>
      </c>
      <c r="C928" s="66" t="s">
        <v>9</v>
      </c>
      <c r="D928" s="66" t="s">
        <v>274</v>
      </c>
      <c r="E928" s="76">
        <f>+IF(ISNUMBER(DATA!H734),DATA!H734,"n/a")</f>
        <v>57510.21</v>
      </c>
      <c r="F928" s="77">
        <f>+IF(ISNUMBER(DATA!I734),DATA!I734,"n/a")</f>
        <v>0.152461179974863</v>
      </c>
      <c r="G928" s="76">
        <f>+IF(ISNUMBER(DATA!R734),DATA!R734,"n/a")</f>
        <v>195588.27</v>
      </c>
      <c r="H928" s="77">
        <f>+IF(ISNUMBER(DATA!S734),DATA!S734,"n/a")</f>
        <v>0.15015328358171201</v>
      </c>
      <c r="I928" s="76">
        <f>+IF(ISNUMBER(DATA!AB734),DATA!AB734,"n/a")</f>
        <v>357258.59</v>
      </c>
      <c r="J928" s="77">
        <f>+IF(ISNUMBER(DATA!AC734),DATA!AC734,"n/a")</f>
        <v>0.101683615791334</v>
      </c>
      <c r="K928" s="76">
        <f>+IF(ISNUMBER(DATA!AL734),DATA!AL734,"n/a")</f>
        <v>667892.56000000006</v>
      </c>
      <c r="L928" s="77">
        <f>+IF(ISNUMBER(DATA!AM734),DATA!AM734,"n/a")</f>
        <v>8.85119702854925E-2</v>
      </c>
      <c r="R928" s="66"/>
      <c r="S928" s="66"/>
      <c r="T928" s="66"/>
      <c r="U928" s="66"/>
      <c r="V928" s="66"/>
      <c r="W928" s="66"/>
      <c r="X928" s="66"/>
      <c r="Y928" s="66"/>
    </row>
    <row r="929" spans="1:25" x14ac:dyDescent="0.2">
      <c r="A929" s="75" t="s">
        <v>19</v>
      </c>
      <c r="B929" s="66" t="s">
        <v>27</v>
      </c>
      <c r="C929" s="66" t="s">
        <v>9</v>
      </c>
      <c r="D929" s="66" t="s">
        <v>275</v>
      </c>
      <c r="E929" s="76">
        <f>+IF(ISNUMBER(DATA!H735),DATA!H735,"n/a")</f>
        <v>115398.15</v>
      </c>
      <c r="F929" s="77">
        <f>+IF(ISNUMBER(DATA!I735),DATA!I735,"n/a")</f>
        <v>3.9221702322868798E-2</v>
      </c>
      <c r="G929" s="76">
        <f>+IF(ISNUMBER(DATA!R735),DATA!R735,"n/a")</f>
        <v>380846.18</v>
      </c>
      <c r="H929" s="77">
        <f>+IF(ISNUMBER(DATA!S735),DATA!S735,"n/a")</f>
        <v>-0.106462647335722</v>
      </c>
      <c r="I929" s="76">
        <f>+IF(ISNUMBER(DATA!AB735),DATA!AB735,"n/a")</f>
        <v>760998.24</v>
      </c>
      <c r="J929" s="77">
        <f>+IF(ISNUMBER(DATA!AC735),DATA!AC735,"n/a")</f>
        <v>-0.17103087603404701</v>
      </c>
      <c r="K929" s="76">
        <f>+IF(ISNUMBER(DATA!AL735),DATA!AL735,"n/a")</f>
        <v>1412928.26</v>
      </c>
      <c r="L929" s="77">
        <f>+IF(ISNUMBER(DATA!AM735),DATA!AM735,"n/a")</f>
        <v>-0.166429531457045</v>
      </c>
      <c r="R929" s="66"/>
      <c r="S929" s="66"/>
      <c r="T929" s="66"/>
      <c r="U929" s="66"/>
      <c r="V929" s="66"/>
      <c r="W929" s="66"/>
      <c r="X929" s="66"/>
      <c r="Y929" s="66"/>
    </row>
    <row r="930" spans="1:25" x14ac:dyDescent="0.2">
      <c r="A930" s="75" t="s">
        <v>19</v>
      </c>
      <c r="B930" s="66" t="s">
        <v>27</v>
      </c>
      <c r="C930" s="66" t="s">
        <v>9</v>
      </c>
      <c r="D930" s="66" t="s">
        <v>276</v>
      </c>
      <c r="E930" s="76">
        <f>+IF(ISNUMBER(DATA!H736),DATA!H736,"n/a")</f>
        <v>60102.36</v>
      </c>
      <c r="F930" s="77">
        <f>+IF(ISNUMBER(DATA!I736),DATA!I736,"n/a")</f>
        <v>-1.3072742221602599E-2</v>
      </c>
      <c r="G930" s="76">
        <f>+IF(ISNUMBER(DATA!R736),DATA!R736,"n/a")</f>
        <v>204168.57</v>
      </c>
      <c r="H930" s="77">
        <f>+IF(ISNUMBER(DATA!S736),DATA!S736,"n/a")</f>
        <v>-3.07302027619137E-2</v>
      </c>
      <c r="I930" s="76">
        <f>+IF(ISNUMBER(DATA!AB736),DATA!AB736,"n/a")</f>
        <v>424386.87</v>
      </c>
      <c r="J930" s="77">
        <f>+IF(ISNUMBER(DATA!AC736),DATA!AC736,"n/a")</f>
        <v>-9.7760111237047802E-3</v>
      </c>
      <c r="K930" s="76">
        <f>+IF(ISNUMBER(DATA!AL736),DATA!AL736,"n/a")</f>
        <v>797514.66</v>
      </c>
      <c r="L930" s="77">
        <f>+IF(ISNUMBER(DATA!AM736),DATA!AM736,"n/a")</f>
        <v>-5.3355027940232197E-2</v>
      </c>
      <c r="R930" s="66"/>
      <c r="S930" s="66"/>
      <c r="T930" s="66"/>
      <c r="U930" s="66"/>
      <c r="V930" s="66"/>
      <c r="W930" s="66"/>
      <c r="X930" s="66"/>
      <c r="Y930" s="66"/>
    </row>
    <row r="931" spans="1:25" x14ac:dyDescent="0.2">
      <c r="A931" s="75" t="s">
        <v>19</v>
      </c>
      <c r="B931" s="66" t="s">
        <v>27</v>
      </c>
      <c r="C931" s="66" t="s">
        <v>9</v>
      </c>
      <c r="D931" s="66" t="s">
        <v>277</v>
      </c>
      <c r="E931" s="76">
        <f>+IF(ISNUMBER(DATA!H737),DATA!H737,"n/a")</f>
        <v>32459.01</v>
      </c>
      <c r="F931" s="77">
        <f>+IF(ISNUMBER(DATA!I737),DATA!I737,"n/a")</f>
        <v>0.130103376626271</v>
      </c>
      <c r="G931" s="76">
        <f>+IF(ISNUMBER(DATA!R737),DATA!R737,"n/a")</f>
        <v>114172.86</v>
      </c>
      <c r="H931" s="77">
        <f>+IF(ISNUMBER(DATA!S737),DATA!S737,"n/a")</f>
        <v>0.109473002349979</v>
      </c>
      <c r="I931" s="76">
        <f>+IF(ISNUMBER(DATA!AB737),DATA!AB737,"n/a")</f>
        <v>225612.96</v>
      </c>
      <c r="J931" s="77">
        <f>+IF(ISNUMBER(DATA!AC737),DATA!AC737,"n/a")</f>
        <v>0.175549475284867</v>
      </c>
      <c r="K931" s="76">
        <f>+IF(ISNUMBER(DATA!AL737),DATA!AL737,"n/a")</f>
        <v>404999.92</v>
      </c>
      <c r="L931" s="77">
        <f>+IF(ISNUMBER(DATA!AM737),DATA!AM737,"n/a")</f>
        <v>0.15059112980429101</v>
      </c>
      <c r="R931" s="66"/>
      <c r="S931" s="66"/>
      <c r="T931" s="66"/>
      <c r="U931" s="66"/>
      <c r="V931" s="66"/>
      <c r="W931" s="66"/>
      <c r="X931" s="66"/>
      <c r="Y931" s="66"/>
    </row>
    <row r="932" spans="1:25" x14ac:dyDescent="0.2">
      <c r="A932" s="75" t="s">
        <v>19</v>
      </c>
      <c r="B932" s="66" t="s">
        <v>27</v>
      </c>
      <c r="C932" s="66" t="s">
        <v>9</v>
      </c>
      <c r="D932" s="66" t="s">
        <v>278</v>
      </c>
      <c r="E932" s="76">
        <f>+IF(ISNUMBER(DATA!H738),DATA!H738,"n/a")</f>
        <v>87816.19</v>
      </c>
      <c r="F932" s="77">
        <f>+IF(ISNUMBER(DATA!I738),DATA!I738,"n/a")</f>
        <v>0.14399871603956599</v>
      </c>
      <c r="G932" s="76">
        <f>+IF(ISNUMBER(DATA!R738),DATA!R738,"n/a")</f>
        <v>302878.83</v>
      </c>
      <c r="H932" s="77">
        <f>+IF(ISNUMBER(DATA!S738),DATA!S738,"n/a")</f>
        <v>0.15999124641364701</v>
      </c>
      <c r="I932" s="76">
        <f>+IF(ISNUMBER(DATA!AB738),DATA!AB738,"n/a")</f>
        <v>591071.48</v>
      </c>
      <c r="J932" s="77">
        <f>+IF(ISNUMBER(DATA!AC738),DATA!AC738,"n/a")</f>
        <v>0.14368672268699401</v>
      </c>
      <c r="K932" s="76">
        <f>+IF(ISNUMBER(DATA!AL738),DATA!AL738,"n/a")</f>
        <v>1048326.18</v>
      </c>
      <c r="L932" s="77">
        <f>+IF(ISNUMBER(DATA!AM738),DATA!AM738,"n/a")</f>
        <v>0.14414585538466701</v>
      </c>
      <c r="R932" s="66"/>
      <c r="S932" s="66"/>
      <c r="T932" s="66"/>
      <c r="U932" s="66"/>
      <c r="V932" s="66"/>
      <c r="W932" s="66"/>
      <c r="X932" s="66"/>
      <c r="Y932" s="66"/>
    </row>
    <row r="933" spans="1:25" x14ac:dyDescent="0.2">
      <c r="A933" s="75" t="s">
        <v>19</v>
      </c>
      <c r="B933" s="66" t="s">
        <v>27</v>
      </c>
      <c r="C933" s="66" t="s">
        <v>9</v>
      </c>
      <c r="D933" s="66" t="s">
        <v>279</v>
      </c>
      <c r="E933" s="76">
        <f>+IF(ISNUMBER(DATA!H739),DATA!H739,"n/a")</f>
        <v>23383.93</v>
      </c>
      <c r="F933" s="77">
        <f>+IF(ISNUMBER(DATA!I739),DATA!I739,"n/a")</f>
        <v>-0.10589296454494</v>
      </c>
      <c r="G933" s="76">
        <f>+IF(ISNUMBER(DATA!R739),DATA!R739,"n/a")</f>
        <v>87067.58</v>
      </c>
      <c r="H933" s="77">
        <f>+IF(ISNUMBER(DATA!S739),DATA!S739,"n/a")</f>
        <v>-1.02042625947535E-2</v>
      </c>
      <c r="I933" s="76">
        <f>+IF(ISNUMBER(DATA!AB739),DATA!AB739,"n/a")</f>
        <v>179940.1</v>
      </c>
      <c r="J933" s="77">
        <f>+IF(ISNUMBER(DATA!AC739),DATA!AC739,"n/a")</f>
        <v>4.4336269359443903E-2</v>
      </c>
      <c r="K933" s="76">
        <f>+IF(ISNUMBER(DATA!AL739),DATA!AL739,"n/a")</f>
        <v>348035.85</v>
      </c>
      <c r="L933" s="77">
        <f>+IF(ISNUMBER(DATA!AM739),DATA!AM739,"n/a")</f>
        <v>-0.114332412079445</v>
      </c>
      <c r="R933" s="66"/>
      <c r="S933" s="66"/>
      <c r="T933" s="66"/>
      <c r="U933" s="66"/>
      <c r="V933" s="66"/>
      <c r="W933" s="66"/>
      <c r="X933" s="66"/>
      <c r="Y933" s="66"/>
    </row>
    <row r="934" spans="1:25" x14ac:dyDescent="0.2">
      <c r="A934" s="75" t="s">
        <v>19</v>
      </c>
      <c r="B934" s="66" t="s">
        <v>27</v>
      </c>
      <c r="C934" s="66" t="s">
        <v>9</v>
      </c>
      <c r="D934" s="66" t="s">
        <v>280</v>
      </c>
      <c r="E934" s="76">
        <f>+IF(ISNUMBER(DATA!H740),DATA!H740,"n/a")</f>
        <v>23072.1</v>
      </c>
      <c r="F934" s="77">
        <f>+IF(ISNUMBER(DATA!I740),DATA!I740,"n/a")</f>
        <v>-0.19583040990094699</v>
      </c>
      <c r="G934" s="76">
        <f>+IF(ISNUMBER(DATA!R740),DATA!R740,"n/a")</f>
        <v>89535.54</v>
      </c>
      <c r="H934" s="77">
        <f>+IF(ISNUMBER(DATA!S740),DATA!S740,"n/a")</f>
        <v>4.4005983102911497E-2</v>
      </c>
      <c r="I934" s="76">
        <f>+IF(ISNUMBER(DATA!AB740),DATA!AB740,"n/a")</f>
        <v>184796.19</v>
      </c>
      <c r="J934" s="77">
        <f>+IF(ISNUMBER(DATA!AC740),DATA!AC740,"n/a")</f>
        <v>0.103456032252153</v>
      </c>
      <c r="K934" s="76">
        <f>+IF(ISNUMBER(DATA!AL740),DATA!AL740,"n/a")</f>
        <v>350518.04</v>
      </c>
      <c r="L934" s="77">
        <f>+IF(ISNUMBER(DATA!AM740),DATA!AM740,"n/a")</f>
        <v>0.142059069207531</v>
      </c>
      <c r="R934" s="66"/>
      <c r="S934" s="66"/>
      <c r="T934" s="66"/>
      <c r="U934" s="66"/>
      <c r="V934" s="66"/>
      <c r="W934" s="66"/>
      <c r="X934" s="66"/>
      <c r="Y934" s="66"/>
    </row>
    <row r="935" spans="1:25" x14ac:dyDescent="0.2">
      <c r="A935" s="75" t="s">
        <v>19</v>
      </c>
      <c r="B935" s="66" t="s">
        <v>27</v>
      </c>
      <c r="C935" s="66" t="s">
        <v>9</v>
      </c>
      <c r="D935" s="66" t="s">
        <v>281</v>
      </c>
      <c r="E935" s="76">
        <f>+IF(ISNUMBER(DATA!H741),DATA!H741,"n/a")</f>
        <v>18724.580000000002</v>
      </c>
      <c r="F935" s="77">
        <f>+IF(ISNUMBER(DATA!I741),DATA!I741,"n/a")</f>
        <v>-0.34639365263315902</v>
      </c>
      <c r="G935" s="76">
        <f>+IF(ISNUMBER(DATA!R741),DATA!R741,"n/a")</f>
        <v>72102.77</v>
      </c>
      <c r="H935" s="77">
        <f>+IF(ISNUMBER(DATA!S741),DATA!S741,"n/a")</f>
        <v>-0.26084276884427399</v>
      </c>
      <c r="I935" s="76">
        <f>+IF(ISNUMBER(DATA!AB741),DATA!AB741,"n/a")</f>
        <v>147953.04</v>
      </c>
      <c r="J935" s="77">
        <f>+IF(ISNUMBER(DATA!AC741),DATA!AC741,"n/a")</f>
        <v>-0.21791211405191999</v>
      </c>
      <c r="K935" s="76">
        <f>+IF(ISNUMBER(DATA!AL741),DATA!AL741,"n/a")</f>
        <v>285084.96000000002</v>
      </c>
      <c r="L935" s="77">
        <f>+IF(ISNUMBER(DATA!AM741),DATA!AM741,"n/a")</f>
        <v>-0.17486110538670699</v>
      </c>
      <c r="R935" s="66"/>
      <c r="S935" s="66"/>
      <c r="T935" s="66"/>
      <c r="U935" s="66"/>
      <c r="V935" s="66"/>
      <c r="W935" s="66"/>
      <c r="X935" s="66"/>
      <c r="Y935" s="66"/>
    </row>
    <row r="936" spans="1:25" x14ac:dyDescent="0.2">
      <c r="A936" s="75" t="s">
        <v>19</v>
      </c>
      <c r="B936" s="66" t="s">
        <v>27</v>
      </c>
      <c r="C936" s="66" t="s">
        <v>9</v>
      </c>
      <c r="D936" s="66" t="s">
        <v>282</v>
      </c>
      <c r="E936" s="76">
        <f>+IF(ISNUMBER(DATA!H742),DATA!H742,"n/a")</f>
        <v>66774.64</v>
      </c>
      <c r="F936" s="77">
        <f>+IF(ISNUMBER(DATA!I742),DATA!I742,"n/a")</f>
        <v>5.3488473724806598E-2</v>
      </c>
      <c r="G936" s="76">
        <f>+IF(ISNUMBER(DATA!R742),DATA!R742,"n/a")</f>
        <v>226159.78</v>
      </c>
      <c r="H936" s="77">
        <f>+IF(ISNUMBER(DATA!S742),DATA!S742,"n/a")</f>
        <v>7.5382759556762699E-2</v>
      </c>
      <c r="I936" s="76">
        <f>+IF(ISNUMBER(DATA!AB742),DATA!AB742,"n/a")</f>
        <v>448954.98</v>
      </c>
      <c r="J936" s="77">
        <f>+IF(ISNUMBER(DATA!AC742),DATA!AC742,"n/a")</f>
        <v>0.107871754217917</v>
      </c>
      <c r="K936" s="76">
        <f>+IF(ISNUMBER(DATA!AL742),DATA!AL742,"n/a")</f>
        <v>856085.89</v>
      </c>
      <c r="L936" s="77">
        <f>+IF(ISNUMBER(DATA!AM742),DATA!AM742,"n/a")</f>
        <v>0.14241197287764401</v>
      </c>
      <c r="R936" s="66"/>
      <c r="S936" s="66"/>
      <c r="T936" s="66"/>
      <c r="U936" s="66"/>
      <c r="V936" s="66"/>
      <c r="W936" s="66"/>
      <c r="X936" s="66"/>
      <c r="Y936" s="66"/>
    </row>
    <row r="937" spans="1:25" x14ac:dyDescent="0.2">
      <c r="A937" s="75" t="s">
        <v>19</v>
      </c>
      <c r="B937" s="66" t="s">
        <v>27</v>
      </c>
      <c r="C937" s="66" t="s">
        <v>9</v>
      </c>
      <c r="D937" s="66" t="s">
        <v>283</v>
      </c>
      <c r="E937" s="76">
        <f>+IF(ISNUMBER(DATA!H743),DATA!H743,"n/a")</f>
        <v>61821.53</v>
      </c>
      <c r="F937" s="77">
        <f>+IF(ISNUMBER(DATA!I743),DATA!I743,"n/a")</f>
        <v>0.22827949163759501</v>
      </c>
      <c r="G937" s="76">
        <f>+IF(ISNUMBER(DATA!R743),DATA!R743,"n/a")</f>
        <v>198698.36</v>
      </c>
      <c r="H937" s="77">
        <f>+IF(ISNUMBER(DATA!S743),DATA!S743,"n/a")</f>
        <v>0.199993960725389</v>
      </c>
      <c r="I937" s="76">
        <f>+IF(ISNUMBER(DATA!AB743),DATA!AB743,"n/a")</f>
        <v>391671.62</v>
      </c>
      <c r="J937" s="77">
        <f>+IF(ISNUMBER(DATA!AC743),DATA!AC743,"n/a")</f>
        <v>0.20615115761177299</v>
      </c>
      <c r="K937" s="76">
        <f>+IF(ISNUMBER(DATA!AL743),DATA!AL743,"n/a")</f>
        <v>710742.32</v>
      </c>
      <c r="L937" s="77">
        <f>+IF(ISNUMBER(DATA!AM743),DATA!AM743,"n/a")</f>
        <v>0.20678247092802801</v>
      </c>
      <c r="R937" s="66"/>
      <c r="S937" s="66"/>
      <c r="T937" s="66"/>
      <c r="U937" s="66"/>
      <c r="V937" s="66"/>
      <c r="W937" s="66"/>
      <c r="X937" s="66"/>
      <c r="Y937" s="66"/>
    </row>
    <row r="938" spans="1:25" x14ac:dyDescent="0.2">
      <c r="A938" s="75" t="s">
        <v>19</v>
      </c>
      <c r="B938" s="66" t="s">
        <v>27</v>
      </c>
      <c r="C938" s="66" t="s">
        <v>9</v>
      </c>
      <c r="D938" s="66" t="s">
        <v>284</v>
      </c>
      <c r="E938" s="76">
        <f>+IF(ISNUMBER(DATA!H744),DATA!H744,"n/a")</f>
        <v>17841</v>
      </c>
      <c r="F938" s="77">
        <f>+IF(ISNUMBER(DATA!I744),DATA!I744,"n/a")</f>
        <v>-0.54357746647503402</v>
      </c>
      <c r="G938" s="76">
        <f>+IF(ISNUMBER(DATA!R744),DATA!R744,"n/a")</f>
        <v>87980.9</v>
      </c>
      <c r="H938" s="77">
        <f>+IF(ISNUMBER(DATA!S744),DATA!S744,"n/a")</f>
        <v>-0.37692791495146</v>
      </c>
      <c r="I938" s="76">
        <f>+IF(ISNUMBER(DATA!AB744),DATA!AB744,"n/a")</f>
        <v>195155.77</v>
      </c>
      <c r="J938" s="77">
        <f>+IF(ISNUMBER(DATA!AC744),DATA!AC744,"n/a")</f>
        <v>-0.31934378240236699</v>
      </c>
      <c r="K938" s="76">
        <f>+IF(ISNUMBER(DATA!AL744),DATA!AL744,"n/a")</f>
        <v>379749.38</v>
      </c>
      <c r="L938" s="77">
        <f>+IF(ISNUMBER(DATA!AM744),DATA!AM744,"n/a")</f>
        <v>-0.29551558344335199</v>
      </c>
      <c r="R938" s="66"/>
      <c r="S938" s="66"/>
      <c r="T938" s="66"/>
      <c r="U938" s="66"/>
      <c r="V938" s="66"/>
      <c r="W938" s="66"/>
      <c r="X938" s="66"/>
      <c r="Y938" s="66"/>
    </row>
    <row r="939" spans="1:25" x14ac:dyDescent="0.2">
      <c r="A939" s="75" t="s">
        <v>19</v>
      </c>
      <c r="B939" s="66" t="s">
        <v>27</v>
      </c>
      <c r="C939" s="66" t="s">
        <v>9</v>
      </c>
      <c r="D939" s="66" t="s">
        <v>285</v>
      </c>
      <c r="E939" s="76">
        <f>+IF(ISNUMBER(DATA!H745),DATA!H745,"n/a")</f>
        <v>12454.37</v>
      </c>
      <c r="F939" s="77">
        <f>+IF(ISNUMBER(DATA!I745),DATA!I745,"n/a")</f>
        <v>-0.490054850026369</v>
      </c>
      <c r="G939" s="76">
        <f>+IF(ISNUMBER(DATA!R745),DATA!R745,"n/a")</f>
        <v>71771.02</v>
      </c>
      <c r="H939" s="77">
        <f>+IF(ISNUMBER(DATA!S745),DATA!S745,"n/a")</f>
        <v>-7.2516496940588496E-2</v>
      </c>
      <c r="I939" s="76">
        <f>+IF(ISNUMBER(DATA!AB745),DATA!AB745,"n/a")</f>
        <v>176767.98</v>
      </c>
      <c r="J939" s="77">
        <f>+IF(ISNUMBER(DATA!AC745),DATA!AC745,"n/a")</f>
        <v>0.107128442897524</v>
      </c>
      <c r="K939" s="76">
        <f>+IF(ISNUMBER(DATA!AL745),DATA!AL745,"n/a")</f>
        <v>353912.71</v>
      </c>
      <c r="L939" s="77">
        <f>+IF(ISNUMBER(DATA!AM745),DATA!AM745,"n/a")</f>
        <v>8.1404960735776105E-2</v>
      </c>
      <c r="R939" s="66"/>
      <c r="S939" s="66"/>
      <c r="T939" s="66"/>
      <c r="U939" s="66"/>
      <c r="V939" s="66"/>
      <c r="W939" s="66"/>
      <c r="X939" s="66"/>
      <c r="Y939" s="66"/>
    </row>
    <row r="940" spans="1:25" x14ac:dyDescent="0.2">
      <c r="A940" s="75" t="s">
        <v>19</v>
      </c>
      <c r="B940" s="66" t="s">
        <v>27</v>
      </c>
      <c r="C940" s="66" t="s">
        <v>9</v>
      </c>
      <c r="D940" s="66" t="s">
        <v>286</v>
      </c>
      <c r="E940" s="76">
        <f>+IF(ISNUMBER(DATA!H746),DATA!H746,"n/a")</f>
        <v>77540.210000000006</v>
      </c>
      <c r="F940" s="77">
        <f>+IF(ISNUMBER(DATA!I746),DATA!I746,"n/a")</f>
        <v>-3.6552986273837101E-2</v>
      </c>
      <c r="G940" s="76">
        <f>+IF(ISNUMBER(DATA!R746),DATA!R746,"n/a")</f>
        <v>267506.38</v>
      </c>
      <c r="H940" s="77">
        <f>+IF(ISNUMBER(DATA!S746),DATA!S746,"n/a")</f>
        <v>-1.44546035274904E-2</v>
      </c>
      <c r="I940" s="76">
        <f>+IF(ISNUMBER(DATA!AB746),DATA!AB746,"n/a")</f>
        <v>530841.91</v>
      </c>
      <c r="J940" s="77">
        <f>+IF(ISNUMBER(DATA!AC746),DATA!AC746,"n/a")</f>
        <v>-8.6983936829780506E-2</v>
      </c>
      <c r="K940" s="76">
        <f>+IF(ISNUMBER(DATA!AL746),DATA!AL746,"n/a")</f>
        <v>1021599.22</v>
      </c>
      <c r="L940" s="77">
        <f>+IF(ISNUMBER(DATA!AM746),DATA!AM746,"n/a")</f>
        <v>-9.8109881940586605E-2</v>
      </c>
      <c r="R940" s="66"/>
      <c r="S940" s="66"/>
      <c r="T940" s="66"/>
      <c r="U940" s="66"/>
      <c r="V940" s="66"/>
      <c r="W940" s="66"/>
      <c r="X940" s="66"/>
      <c r="Y940" s="66"/>
    </row>
    <row r="941" spans="1:25" x14ac:dyDescent="0.2">
      <c r="A941" s="75" t="s">
        <v>19</v>
      </c>
      <c r="B941" s="66" t="s">
        <v>27</v>
      </c>
      <c r="C941" s="66" t="s">
        <v>9</v>
      </c>
      <c r="D941" s="66" t="s">
        <v>287</v>
      </c>
      <c r="E941" s="76">
        <f>+IF(ISNUMBER(DATA!H747),DATA!H747,"n/a")</f>
        <v>78460.69</v>
      </c>
      <c r="F941" s="77">
        <f>+IF(ISNUMBER(DATA!I747),DATA!I747,"n/a")</f>
        <v>0.19019753677088</v>
      </c>
      <c r="G941" s="76">
        <f>+IF(ISNUMBER(DATA!R747),DATA!R747,"n/a")</f>
        <v>266307.38</v>
      </c>
      <c r="H941" s="77">
        <f>+IF(ISNUMBER(DATA!S747),DATA!S747,"n/a")</f>
        <v>3.2898315355789597E-2</v>
      </c>
      <c r="I941" s="76">
        <f>+IF(ISNUMBER(DATA!AB747),DATA!AB747,"n/a")</f>
        <v>521337.63</v>
      </c>
      <c r="J941" s="77">
        <f>+IF(ISNUMBER(DATA!AC747),DATA!AC747,"n/a")</f>
        <v>-6.0860443378781999E-2</v>
      </c>
      <c r="K941" s="76">
        <f>+IF(ISNUMBER(DATA!AL747),DATA!AL747,"n/a")</f>
        <v>960022.36</v>
      </c>
      <c r="L941" s="77">
        <f>+IF(ISNUMBER(DATA!AM747),DATA!AM747,"n/a")</f>
        <v>-9.7875689564002805E-2</v>
      </c>
      <c r="R941" s="66"/>
      <c r="S941" s="66"/>
      <c r="T941" s="66"/>
      <c r="U941" s="66"/>
      <c r="V941" s="66"/>
      <c r="W941" s="66"/>
      <c r="X941" s="66"/>
      <c r="Y941" s="66"/>
    </row>
    <row r="942" spans="1:25" x14ac:dyDescent="0.2">
      <c r="A942" s="75" t="s">
        <v>19</v>
      </c>
      <c r="B942" s="66" t="s">
        <v>27</v>
      </c>
      <c r="C942" s="66" t="s">
        <v>9</v>
      </c>
      <c r="D942" s="66" t="s">
        <v>288</v>
      </c>
      <c r="E942" s="76">
        <f>+IF(ISNUMBER(DATA!H748),DATA!H748,"n/a")</f>
        <v>44919.43</v>
      </c>
      <c r="F942" s="77">
        <f>+IF(ISNUMBER(DATA!I748),DATA!I748,"n/a")</f>
        <v>6.8526938900273907E-2</v>
      </c>
      <c r="G942" s="76">
        <f>+IF(ISNUMBER(DATA!R748),DATA!R748,"n/a")</f>
        <v>146619.76</v>
      </c>
      <c r="H942" s="77">
        <f>+IF(ISNUMBER(DATA!S748),DATA!S748,"n/a")</f>
        <v>0.105093409639322</v>
      </c>
      <c r="I942" s="76">
        <f>+IF(ISNUMBER(DATA!AB748),DATA!AB748,"n/a")</f>
        <v>286129.59999999998</v>
      </c>
      <c r="J942" s="77">
        <f>+IF(ISNUMBER(DATA!AC748),DATA!AC748,"n/a")</f>
        <v>0.14864658989823101</v>
      </c>
      <c r="K942" s="76">
        <f>+IF(ISNUMBER(DATA!AL748),DATA!AL748,"n/a")</f>
        <v>554187.02</v>
      </c>
      <c r="L942" s="77">
        <f>+IF(ISNUMBER(DATA!AM748),DATA!AM748,"n/a")</f>
        <v>0.121384250361959</v>
      </c>
      <c r="R942" s="66"/>
      <c r="S942" s="66"/>
      <c r="T942" s="66"/>
      <c r="U942" s="66"/>
      <c r="V942" s="66"/>
      <c r="W942" s="66"/>
      <c r="X942" s="66"/>
      <c r="Y942" s="66"/>
    </row>
    <row r="943" spans="1:25" x14ac:dyDescent="0.2">
      <c r="A943" s="75" t="s">
        <v>19</v>
      </c>
      <c r="B943" s="66" t="s">
        <v>27</v>
      </c>
      <c r="C943" s="66" t="s">
        <v>9</v>
      </c>
      <c r="D943" s="66" t="s">
        <v>289</v>
      </c>
      <c r="E943" s="76">
        <f>+IF(ISNUMBER(DATA!H749),DATA!H749,"n/a")</f>
        <v>23484.7</v>
      </c>
      <c r="F943" s="77">
        <f>+IF(ISNUMBER(DATA!I749),DATA!I749,"n/a")</f>
        <v>-0.111331173659497</v>
      </c>
      <c r="G943" s="76">
        <f>+IF(ISNUMBER(DATA!R749),DATA!R749,"n/a")</f>
        <v>86031.47</v>
      </c>
      <c r="H943" s="77">
        <f>+IF(ISNUMBER(DATA!S749),DATA!S749,"n/a")</f>
        <v>-1.7526174777314101E-2</v>
      </c>
      <c r="I943" s="76">
        <f>+IF(ISNUMBER(DATA!AB749),DATA!AB749,"n/a")</f>
        <v>174228.76</v>
      </c>
      <c r="J943" s="77">
        <f>+IF(ISNUMBER(DATA!AC749),DATA!AC749,"n/a")</f>
        <v>-1.63173603970632E-3</v>
      </c>
      <c r="K943" s="76">
        <f>+IF(ISNUMBER(DATA!AL749),DATA!AL749,"n/a")</f>
        <v>333773.83</v>
      </c>
      <c r="L943" s="77">
        <f>+IF(ISNUMBER(DATA!AM749),DATA!AM749,"n/a")</f>
        <v>-3.7248260558007701E-2</v>
      </c>
      <c r="R943" s="66"/>
      <c r="S943" s="66"/>
      <c r="T943" s="66"/>
      <c r="U943" s="66"/>
      <c r="V943" s="66"/>
      <c r="W943" s="66"/>
      <c r="X943" s="66"/>
      <c r="Y943" s="66"/>
    </row>
    <row r="944" spans="1:25" x14ac:dyDescent="0.2">
      <c r="A944" s="75" t="s">
        <v>19</v>
      </c>
      <c r="B944" s="66" t="s">
        <v>27</v>
      </c>
      <c r="C944" s="66" t="s">
        <v>9</v>
      </c>
      <c r="D944" s="66" t="s">
        <v>290</v>
      </c>
      <c r="E944" s="76">
        <f>+IF(ISNUMBER(DATA!H750),DATA!H750,"n/a")</f>
        <v>43075.57</v>
      </c>
      <c r="F944" s="77">
        <f>+IF(ISNUMBER(DATA!I750),DATA!I750,"n/a")</f>
        <v>8.6087871225343005E-2</v>
      </c>
      <c r="G944" s="76">
        <f>+IF(ISNUMBER(DATA!R750),DATA!R750,"n/a")</f>
        <v>146763.63</v>
      </c>
      <c r="H944" s="77">
        <f>+IF(ISNUMBER(DATA!S750),DATA!S750,"n/a")</f>
        <v>8.1857892384191902E-2</v>
      </c>
      <c r="I944" s="76">
        <f>+IF(ISNUMBER(DATA!AB750),DATA!AB750,"n/a")</f>
        <v>272567.44</v>
      </c>
      <c r="J944" s="77">
        <f>+IF(ISNUMBER(DATA!AC750),DATA!AC750,"n/a")</f>
        <v>2.7371837014786699E-2</v>
      </c>
      <c r="K944" s="76">
        <f>+IF(ISNUMBER(DATA!AL750),DATA!AL750,"n/a")</f>
        <v>510039.23</v>
      </c>
      <c r="L944" s="77">
        <f>+IF(ISNUMBER(DATA!AM750),DATA!AM750,"n/a")</f>
        <v>6.5672712870347094E-2</v>
      </c>
      <c r="R944" s="66"/>
      <c r="S944" s="66"/>
      <c r="T944" s="66"/>
      <c r="U944" s="66"/>
      <c r="V944" s="66"/>
      <c r="W944" s="66"/>
      <c r="X944" s="66"/>
      <c r="Y944" s="66"/>
    </row>
    <row r="945" spans="1:25" x14ac:dyDescent="0.2">
      <c r="A945" s="75" t="s">
        <v>19</v>
      </c>
      <c r="B945" s="66" t="s">
        <v>27</v>
      </c>
      <c r="C945" s="66" t="s">
        <v>9</v>
      </c>
      <c r="D945" s="66" t="s">
        <v>291</v>
      </c>
      <c r="E945" s="76">
        <f>+IF(ISNUMBER(DATA!H751),DATA!H751,"n/a")</f>
        <v>29053.15</v>
      </c>
      <c r="F945" s="77">
        <f>+IF(ISNUMBER(DATA!I751),DATA!I751,"n/a")</f>
        <v>5.2601546015257399E-2</v>
      </c>
      <c r="G945" s="76">
        <f>+IF(ISNUMBER(DATA!R751),DATA!R751,"n/a")</f>
        <v>107145.26</v>
      </c>
      <c r="H945" s="77">
        <f>+IF(ISNUMBER(DATA!S751),DATA!S751,"n/a")</f>
        <v>0.26835193487568099</v>
      </c>
      <c r="I945" s="76">
        <f>+IF(ISNUMBER(DATA!AB751),DATA!AB751,"n/a")</f>
        <v>206117.03</v>
      </c>
      <c r="J945" s="77">
        <f>+IF(ISNUMBER(DATA!AC751),DATA!AC751,"n/a")</f>
        <v>0.214313588925715</v>
      </c>
      <c r="K945" s="76">
        <f>+IF(ISNUMBER(DATA!AL751),DATA!AL751,"n/a")</f>
        <v>382357.07</v>
      </c>
      <c r="L945" s="77">
        <f>+IF(ISNUMBER(DATA!AM751),DATA!AM751,"n/a")</f>
        <v>0.29492269977669899</v>
      </c>
      <c r="R945" s="66"/>
      <c r="S945" s="66"/>
      <c r="T945" s="66"/>
      <c r="U945" s="66"/>
      <c r="V945" s="66"/>
      <c r="W945" s="66"/>
      <c r="X945" s="66"/>
      <c r="Y945" s="66"/>
    </row>
    <row r="946" spans="1:25" x14ac:dyDescent="0.2">
      <c r="A946" s="75" t="s">
        <v>19</v>
      </c>
      <c r="B946" s="66" t="s">
        <v>27</v>
      </c>
      <c r="C946" s="66" t="s">
        <v>9</v>
      </c>
      <c r="D946" s="66" t="s">
        <v>292</v>
      </c>
      <c r="E946" s="76">
        <f>+IF(ISNUMBER(DATA!H752),DATA!H752,"n/a")</f>
        <v>128644.99</v>
      </c>
      <c r="F946" s="77">
        <f>+IF(ISNUMBER(DATA!I752),DATA!I752,"n/a")</f>
        <v>5.1735033877569801E-2</v>
      </c>
      <c r="G946" s="76">
        <f>+IF(ISNUMBER(DATA!R752),DATA!R752,"n/a")</f>
        <v>410349.79</v>
      </c>
      <c r="H946" s="77">
        <f>+IF(ISNUMBER(DATA!S752),DATA!S752,"n/a")</f>
        <v>-6.8021983927044505E-2</v>
      </c>
      <c r="I946" s="76">
        <f>+IF(ISNUMBER(DATA!AB752),DATA!AB752,"n/a")</f>
        <v>818584.8</v>
      </c>
      <c r="J946" s="77">
        <f>+IF(ISNUMBER(DATA!AC752),DATA!AC752,"n/a")</f>
        <v>-0.122911333561042</v>
      </c>
      <c r="K946" s="76">
        <f>+IF(ISNUMBER(DATA!AL752),DATA!AL752,"n/a")</f>
        <v>1549046.35</v>
      </c>
      <c r="L946" s="77">
        <f>+IF(ISNUMBER(DATA!AM752),DATA!AM752,"n/a")</f>
        <v>-0.118413746087445</v>
      </c>
      <c r="R946" s="66"/>
      <c r="S946" s="66"/>
      <c r="T946" s="66"/>
      <c r="U946" s="66"/>
      <c r="V946" s="66"/>
      <c r="W946" s="66"/>
      <c r="X946" s="66"/>
      <c r="Y946" s="66"/>
    </row>
    <row r="947" spans="1:25" x14ac:dyDescent="0.2">
      <c r="A947" s="75" t="s">
        <v>19</v>
      </c>
      <c r="B947" s="66" t="s">
        <v>27</v>
      </c>
      <c r="C947" s="66" t="s">
        <v>9</v>
      </c>
      <c r="D947" s="66" t="s">
        <v>293</v>
      </c>
      <c r="E947" s="76">
        <f>+IF(ISNUMBER(DATA!H753),DATA!H753,"n/a")</f>
        <v>9608.7099999999991</v>
      </c>
      <c r="F947" s="77">
        <f>+IF(ISNUMBER(DATA!I753),DATA!I753,"n/a")</f>
        <v>0.139185414572149</v>
      </c>
      <c r="G947" s="76">
        <f>+IF(ISNUMBER(DATA!R753),DATA!R753,"n/a")</f>
        <v>35892.129999999997</v>
      </c>
      <c r="H947" s="77">
        <f>+IF(ISNUMBER(DATA!S753),DATA!S753,"n/a")</f>
        <v>0.33332924702758399</v>
      </c>
      <c r="I947" s="76">
        <f>+IF(ISNUMBER(DATA!AB753),DATA!AB753,"n/a")</f>
        <v>69404.63</v>
      </c>
      <c r="J947" s="77">
        <f>+IF(ISNUMBER(DATA!AC753),DATA!AC753,"n/a")</f>
        <v>0.42695427266166802</v>
      </c>
      <c r="K947" s="76">
        <f>+IF(ISNUMBER(DATA!AL753),DATA!AL753,"n/a")</f>
        <v>125084.31</v>
      </c>
      <c r="L947" s="77">
        <f>+IF(ISNUMBER(DATA!AM753),DATA!AM753,"n/a")</f>
        <v>6.2885147694562896E-2</v>
      </c>
      <c r="R947" s="66"/>
      <c r="S947" s="66"/>
      <c r="T947" s="66"/>
      <c r="U947" s="66"/>
      <c r="V947" s="66"/>
      <c r="W947" s="66"/>
      <c r="X947" s="66"/>
      <c r="Y947" s="66"/>
    </row>
    <row r="948" spans="1:25" x14ac:dyDescent="0.2">
      <c r="A948" s="75" t="s">
        <v>19</v>
      </c>
      <c r="B948" s="66" t="s">
        <v>27</v>
      </c>
      <c r="C948" s="66" t="s">
        <v>9</v>
      </c>
      <c r="D948" s="66" t="s">
        <v>294</v>
      </c>
      <c r="E948" s="76">
        <f>+IF(ISNUMBER(DATA!H754),DATA!H754,"n/a")</f>
        <v>123529.24</v>
      </c>
      <c r="F948" s="77">
        <f>+IF(ISNUMBER(DATA!I754),DATA!I754,"n/a")</f>
        <v>0.12717768683612099</v>
      </c>
      <c r="G948" s="76">
        <f>+IF(ISNUMBER(DATA!R754),DATA!R754,"n/a")</f>
        <v>413456.52</v>
      </c>
      <c r="H948" s="77">
        <f>+IF(ISNUMBER(DATA!S754),DATA!S754,"n/a")</f>
        <v>9.2410470784101806E-2</v>
      </c>
      <c r="I948" s="76">
        <f>+IF(ISNUMBER(DATA!AB754),DATA!AB754,"n/a")</f>
        <v>793316.36</v>
      </c>
      <c r="J948" s="77">
        <f>+IF(ISNUMBER(DATA!AC754),DATA!AC754,"n/a")</f>
        <v>5.0313702095684101E-2</v>
      </c>
      <c r="K948" s="76">
        <f>+IF(ISNUMBER(DATA!AL754),DATA!AL754,"n/a")</f>
        <v>1507076.03</v>
      </c>
      <c r="L948" s="77">
        <f>+IF(ISNUMBER(DATA!AM754),DATA!AM754,"n/a")</f>
        <v>0.102270021189067</v>
      </c>
      <c r="R948" s="66"/>
      <c r="S948" s="66"/>
      <c r="T948" s="66"/>
      <c r="U948" s="66"/>
      <c r="V948" s="66"/>
      <c r="W948" s="66"/>
      <c r="X948" s="66"/>
      <c r="Y948" s="66"/>
    </row>
    <row r="949" spans="1:25" x14ac:dyDescent="0.2">
      <c r="A949" s="75" t="s">
        <v>19</v>
      </c>
      <c r="B949" s="66" t="s">
        <v>27</v>
      </c>
      <c r="C949" s="66" t="s">
        <v>9</v>
      </c>
      <c r="D949" s="66" t="s">
        <v>295</v>
      </c>
      <c r="E949" s="76">
        <f>+IF(ISNUMBER(DATA!H755),DATA!H755,"n/a")</f>
        <v>52400.81</v>
      </c>
      <c r="F949" s="77">
        <f>+IF(ISNUMBER(DATA!I755),DATA!I755,"n/a")</f>
        <v>0.184270286078214</v>
      </c>
      <c r="G949" s="76">
        <f>+IF(ISNUMBER(DATA!R755),DATA!R755,"n/a")</f>
        <v>185885.32</v>
      </c>
      <c r="H949" s="77">
        <f>+IF(ISNUMBER(DATA!S755),DATA!S755,"n/a")</f>
        <v>0.150745728501858</v>
      </c>
      <c r="I949" s="76">
        <f>+IF(ISNUMBER(DATA!AB755),DATA!AB755,"n/a")</f>
        <v>372083.55</v>
      </c>
      <c r="J949" s="77">
        <f>+IF(ISNUMBER(DATA!AC755),DATA!AC755,"n/a")</f>
        <v>0.15088208448961499</v>
      </c>
      <c r="K949" s="76">
        <f>+IF(ISNUMBER(DATA!AL755),DATA!AL755,"n/a")</f>
        <v>697449.07</v>
      </c>
      <c r="L949" s="77">
        <f>+IF(ISNUMBER(DATA!AM755),DATA!AM755,"n/a")</f>
        <v>0.195522666082352</v>
      </c>
      <c r="R949" s="66"/>
      <c r="S949" s="66"/>
      <c r="T949" s="66"/>
      <c r="U949" s="66"/>
      <c r="V949" s="66"/>
      <c r="W949" s="66"/>
      <c r="X949" s="66"/>
      <c r="Y949" s="66"/>
    </row>
    <row r="950" spans="1:25" x14ac:dyDescent="0.2">
      <c r="A950" s="75" t="s">
        <v>19</v>
      </c>
      <c r="B950" s="66" t="s">
        <v>27</v>
      </c>
      <c r="C950" s="66" t="s">
        <v>9</v>
      </c>
      <c r="D950" s="66" t="s">
        <v>296</v>
      </c>
      <c r="E950" s="76">
        <f>+IF(ISNUMBER(DATA!H756),DATA!H756,"n/a")</f>
        <v>103704.28</v>
      </c>
      <c r="F950" s="77">
        <f>+IF(ISNUMBER(DATA!I756),DATA!I756,"n/a")</f>
        <v>0.97690000939798904</v>
      </c>
      <c r="G950" s="76">
        <f>+IF(ISNUMBER(DATA!R756),DATA!R756,"n/a")</f>
        <v>249618.31</v>
      </c>
      <c r="H950" s="77">
        <f>+IF(ISNUMBER(DATA!S756),DATA!S756,"n/a")</f>
        <v>0.30272143387378397</v>
      </c>
      <c r="I950" s="76">
        <f>+IF(ISNUMBER(DATA!AB756),DATA!AB756,"n/a")</f>
        <v>453280.47</v>
      </c>
      <c r="J950" s="77">
        <f>+IF(ISNUMBER(DATA!AC756),DATA!AC756,"n/a")</f>
        <v>0.14987318632857799</v>
      </c>
      <c r="K950" s="76">
        <f>+IF(ISNUMBER(DATA!AL756),DATA!AL756,"n/a")</f>
        <v>824472.94</v>
      </c>
      <c r="L950" s="77">
        <f>+IF(ISNUMBER(DATA!AM756),DATA!AM756,"n/a")</f>
        <v>8.5216811190612293E-2</v>
      </c>
      <c r="R950" s="66"/>
      <c r="S950" s="66"/>
      <c r="T950" s="66"/>
      <c r="U950" s="66"/>
      <c r="V950" s="66"/>
      <c r="W950" s="66"/>
      <c r="X950" s="66"/>
      <c r="Y950" s="66"/>
    </row>
    <row r="951" spans="1:25" x14ac:dyDescent="0.2">
      <c r="A951" s="75" t="s">
        <v>19</v>
      </c>
      <c r="B951" s="66" t="s">
        <v>27</v>
      </c>
      <c r="C951" s="66" t="s">
        <v>9</v>
      </c>
      <c r="D951" s="66" t="s">
        <v>297</v>
      </c>
      <c r="E951" s="76">
        <f>+IF(ISNUMBER(DATA!H757),DATA!H757,"n/a")</f>
        <v>23529.919999999998</v>
      </c>
      <c r="F951" s="77">
        <f>+IF(ISNUMBER(DATA!I757),DATA!I757,"n/a")</f>
        <v>0.22794826004410801</v>
      </c>
      <c r="G951" s="76">
        <f>+IF(ISNUMBER(DATA!R757),DATA!R757,"n/a")</f>
        <v>80349.31</v>
      </c>
      <c r="H951" s="77">
        <f>+IF(ISNUMBER(DATA!S757),DATA!S757,"n/a")</f>
        <v>0.27207423974507</v>
      </c>
      <c r="I951" s="76">
        <f>+IF(ISNUMBER(DATA!AB757),DATA!AB757,"n/a")</f>
        <v>150369.76999999999</v>
      </c>
      <c r="J951" s="77">
        <f>+IF(ISNUMBER(DATA!AC757),DATA!AC757,"n/a")</f>
        <v>0.26387575822575299</v>
      </c>
      <c r="K951" s="76">
        <f>+IF(ISNUMBER(DATA!AL757),DATA!AL757,"n/a")</f>
        <v>277990.96999999997</v>
      </c>
      <c r="L951" s="77">
        <f>+IF(ISNUMBER(DATA!AM757),DATA!AM757,"n/a")</f>
        <v>9.1511144180348503E-2</v>
      </c>
      <c r="R951" s="66"/>
      <c r="S951" s="66"/>
      <c r="T951" s="66"/>
      <c r="U951" s="66"/>
      <c r="V951" s="66"/>
      <c r="W951" s="66"/>
      <c r="X951" s="66"/>
      <c r="Y951" s="66"/>
    </row>
    <row r="952" spans="1:25" x14ac:dyDescent="0.2">
      <c r="A952" s="75" t="s">
        <v>19</v>
      </c>
      <c r="B952" s="66" t="s">
        <v>27</v>
      </c>
      <c r="C952" s="66" t="s">
        <v>9</v>
      </c>
      <c r="D952" s="66" t="s">
        <v>298</v>
      </c>
      <c r="E952" s="76">
        <f>+IF(ISNUMBER(DATA!H758),DATA!H758,"n/a")</f>
        <v>47353.13</v>
      </c>
      <c r="F952" s="77">
        <f>+IF(ISNUMBER(DATA!I758),DATA!I758,"n/a")</f>
        <v>4.9431493939296599E-2</v>
      </c>
      <c r="G952" s="76">
        <f>+IF(ISNUMBER(DATA!R758),DATA!R758,"n/a")</f>
        <v>152379.41</v>
      </c>
      <c r="H952" s="77">
        <f>+IF(ISNUMBER(DATA!S758),DATA!S758,"n/a")</f>
        <v>0.110916609630936</v>
      </c>
      <c r="I952" s="76">
        <f>+IF(ISNUMBER(DATA!AB758),DATA!AB758,"n/a")</f>
        <v>281525.62</v>
      </c>
      <c r="J952" s="77">
        <f>+IF(ISNUMBER(DATA!AC758),DATA!AC758,"n/a")</f>
        <v>0.12947101435320699</v>
      </c>
      <c r="K952" s="76">
        <f>+IF(ISNUMBER(DATA!AL758),DATA!AL758,"n/a")</f>
        <v>497940.31</v>
      </c>
      <c r="L952" s="77">
        <f>+IF(ISNUMBER(DATA!AM758),DATA!AM758,"n/a")</f>
        <v>0.15514747979125301</v>
      </c>
      <c r="R952" s="66"/>
      <c r="S952" s="66"/>
      <c r="T952" s="66"/>
      <c r="U952" s="66"/>
      <c r="V952" s="66"/>
      <c r="W952" s="66"/>
      <c r="X952" s="66"/>
      <c r="Y952" s="66"/>
    </row>
    <row r="953" spans="1:25" x14ac:dyDescent="0.2">
      <c r="A953" s="75" t="s">
        <v>19</v>
      </c>
      <c r="B953" s="66" t="s">
        <v>27</v>
      </c>
      <c r="C953" s="66" t="s">
        <v>9</v>
      </c>
      <c r="D953" s="66" t="s">
        <v>299</v>
      </c>
      <c r="E953" s="76">
        <f>+IF(ISNUMBER(DATA!H759),DATA!H759,"n/a")</f>
        <v>251188.39</v>
      </c>
      <c r="F953" s="77">
        <f>+IF(ISNUMBER(DATA!I759),DATA!I759,"n/a")</f>
        <v>0.125417391441486</v>
      </c>
      <c r="G953" s="76">
        <f>+IF(ISNUMBER(DATA!R759),DATA!R759,"n/a")</f>
        <v>857541.01</v>
      </c>
      <c r="H953" s="77">
        <f>+IF(ISNUMBER(DATA!S759),DATA!S759,"n/a")</f>
        <v>2.5077969738372199E-2</v>
      </c>
      <c r="I953" s="76">
        <f>+IF(ISNUMBER(DATA!AB759),DATA!AB759,"n/a")</f>
        <v>1713507.31</v>
      </c>
      <c r="J953" s="77">
        <f>+IF(ISNUMBER(DATA!AC759),DATA!AC759,"n/a")</f>
        <v>5.2637582769612001E-2</v>
      </c>
      <c r="K953" s="76">
        <f>+IF(ISNUMBER(DATA!AL759),DATA!AL759,"n/a")</f>
        <v>3161316.62</v>
      </c>
      <c r="L953" s="77">
        <f>+IF(ISNUMBER(DATA!AM759),DATA!AM759,"n/a")</f>
        <v>6.78369721838257E-2</v>
      </c>
      <c r="R953" s="66"/>
      <c r="S953" s="66"/>
      <c r="T953" s="66"/>
      <c r="U953" s="66"/>
      <c r="V953" s="66"/>
      <c r="W953" s="66"/>
      <c r="X953" s="66"/>
      <c r="Y953" s="66"/>
    </row>
    <row r="954" spans="1:25" x14ac:dyDescent="0.2">
      <c r="A954" s="75" t="s">
        <v>19</v>
      </c>
      <c r="B954" s="66" t="s">
        <v>27</v>
      </c>
      <c r="C954" s="66" t="s">
        <v>9</v>
      </c>
      <c r="D954" s="66" t="s">
        <v>300</v>
      </c>
      <c r="E954" s="76">
        <f>+IF(ISNUMBER(DATA!H760),DATA!H760,"n/a")</f>
        <v>90576.33</v>
      </c>
      <c r="F954" s="77">
        <f>+IF(ISNUMBER(DATA!I760),DATA!I760,"n/a")</f>
        <v>0.166318654051338</v>
      </c>
      <c r="G954" s="76">
        <f>+IF(ISNUMBER(DATA!R760),DATA!R760,"n/a")</f>
        <v>289552.84999999998</v>
      </c>
      <c r="H954" s="77">
        <f>+IF(ISNUMBER(DATA!S760),DATA!S760,"n/a")</f>
        <v>-2.6648230031601799E-2</v>
      </c>
      <c r="I954" s="76">
        <f>+IF(ISNUMBER(DATA!AB760),DATA!AB760,"n/a")</f>
        <v>567591.54</v>
      </c>
      <c r="J954" s="77">
        <f>+IF(ISNUMBER(DATA!AC760),DATA!AC760,"n/a")</f>
        <v>-2.8242791096770199E-2</v>
      </c>
      <c r="K954" s="76">
        <f>+IF(ISNUMBER(DATA!AL760),DATA!AL760,"n/a")</f>
        <v>1029116.65</v>
      </c>
      <c r="L954" s="77">
        <f>+IF(ISNUMBER(DATA!AM760),DATA!AM760,"n/a")</f>
        <v>-4.0034198519879903E-2</v>
      </c>
      <c r="R954" s="66"/>
      <c r="S954" s="66"/>
      <c r="T954" s="66"/>
      <c r="U954" s="66"/>
      <c r="V954" s="66"/>
      <c r="W954" s="66"/>
      <c r="X954" s="66"/>
      <c r="Y954" s="66"/>
    </row>
    <row r="955" spans="1:25" x14ac:dyDescent="0.2">
      <c r="A955" s="75" t="s">
        <v>19</v>
      </c>
      <c r="B955" s="66" t="s">
        <v>27</v>
      </c>
      <c r="C955" s="66" t="s">
        <v>9</v>
      </c>
      <c r="D955" s="66" t="s">
        <v>301</v>
      </c>
      <c r="E955" s="76">
        <f>+IF(ISNUMBER(DATA!H761),DATA!H761,"n/a")</f>
        <v>9644.92</v>
      </c>
      <c r="F955" s="77">
        <f>+IF(ISNUMBER(DATA!I761),DATA!I761,"n/a")</f>
        <v>0.219192229465384</v>
      </c>
      <c r="G955" s="76">
        <f>+IF(ISNUMBER(DATA!R761),DATA!R761,"n/a")</f>
        <v>31580</v>
      </c>
      <c r="H955" s="77">
        <f>+IF(ISNUMBER(DATA!S761),DATA!S761,"n/a")</f>
        <v>0.26526237767561101</v>
      </c>
      <c r="I955" s="76">
        <f>+IF(ISNUMBER(DATA!AB761),DATA!AB761,"n/a")</f>
        <v>60106.74</v>
      </c>
      <c r="J955" s="77">
        <f>+IF(ISNUMBER(DATA!AC761),DATA!AC761,"n/a")</f>
        <v>0.268608087746599</v>
      </c>
      <c r="K955" s="76">
        <f>+IF(ISNUMBER(DATA!AL761),DATA!AL761,"n/a")</f>
        <v>102713.26</v>
      </c>
      <c r="L955" s="77">
        <f>+IF(ISNUMBER(DATA!AM761),DATA!AM761,"n/a")</f>
        <v>2.3244855189027199E-4</v>
      </c>
      <c r="R955" s="66"/>
      <c r="S955" s="66"/>
      <c r="T955" s="66"/>
      <c r="U955" s="66"/>
      <c r="V955" s="66"/>
      <c r="W955" s="66"/>
      <c r="X955" s="66"/>
      <c r="Y955" s="66"/>
    </row>
    <row r="956" spans="1:25" x14ac:dyDescent="0.2">
      <c r="A956" s="75" t="s">
        <v>19</v>
      </c>
      <c r="B956" s="66" t="s">
        <v>27</v>
      </c>
      <c r="C956" s="66" t="s">
        <v>9</v>
      </c>
      <c r="D956" s="66" t="s">
        <v>302</v>
      </c>
      <c r="E956" s="76">
        <f>+IF(ISNUMBER(DATA!H762),DATA!H762,"n/a")</f>
        <v>76683.39</v>
      </c>
      <c r="F956" s="77">
        <f>+IF(ISNUMBER(DATA!I762),DATA!I762,"n/a")</f>
        <v>8.6779811675677193E-2</v>
      </c>
      <c r="G956" s="76">
        <f>+IF(ISNUMBER(DATA!R762),DATA!R762,"n/a")</f>
        <v>262126.36</v>
      </c>
      <c r="H956" s="77">
        <f>+IF(ISNUMBER(DATA!S762),DATA!S762,"n/a")</f>
        <v>8.1069056167788103E-2</v>
      </c>
      <c r="I956" s="76">
        <f>+IF(ISNUMBER(DATA!AB762),DATA!AB762,"n/a")</f>
        <v>499221.87</v>
      </c>
      <c r="J956" s="77">
        <f>+IF(ISNUMBER(DATA!AC762),DATA!AC762,"n/a")</f>
        <v>3.3729475405273802E-2</v>
      </c>
      <c r="K956" s="76">
        <f>+IF(ISNUMBER(DATA!AL762),DATA!AL762,"n/a")</f>
        <v>945865.97</v>
      </c>
      <c r="L956" s="77">
        <f>+IF(ISNUMBER(DATA!AM762),DATA!AM762,"n/a")</f>
        <v>9.0709849337442305E-2</v>
      </c>
      <c r="R956" s="66"/>
      <c r="S956" s="66"/>
      <c r="T956" s="66"/>
      <c r="U956" s="66"/>
      <c r="V956" s="66"/>
      <c r="W956" s="66"/>
      <c r="X956" s="66"/>
      <c r="Y956" s="66"/>
    </row>
    <row r="957" spans="1:25" x14ac:dyDescent="0.2">
      <c r="A957" s="75" t="s">
        <v>19</v>
      </c>
      <c r="B957" s="66" t="s">
        <v>27</v>
      </c>
      <c r="C957" s="66" t="s">
        <v>9</v>
      </c>
      <c r="D957" s="66" t="s">
        <v>303</v>
      </c>
      <c r="E957" s="76">
        <f>+IF(ISNUMBER(DATA!H763),DATA!H763,"n/a")</f>
        <v>17814.400000000001</v>
      </c>
      <c r="F957" s="77">
        <f>+IF(ISNUMBER(DATA!I763),DATA!I763,"n/a")</f>
        <v>-0.12702924146258299</v>
      </c>
      <c r="G957" s="76">
        <f>+IF(ISNUMBER(DATA!R763),DATA!R763,"n/a")</f>
        <v>66803.62</v>
      </c>
      <c r="H957" s="77">
        <f>+IF(ISNUMBER(DATA!S763),DATA!S763,"n/a")</f>
        <v>1.5752587025741002E-2</v>
      </c>
      <c r="I957" s="76">
        <f>+IF(ISNUMBER(DATA!AB763),DATA!AB763,"n/a")</f>
        <v>131029.78</v>
      </c>
      <c r="J957" s="77">
        <f>+IF(ISNUMBER(DATA!AC763),DATA!AC763,"n/a")</f>
        <v>3.6353012025131901E-2</v>
      </c>
      <c r="K957" s="76">
        <f>+IF(ISNUMBER(DATA!AL763),DATA!AL763,"n/a")</f>
        <v>244284.47</v>
      </c>
      <c r="L957" s="77">
        <f>+IF(ISNUMBER(DATA!AM763),DATA!AM763,"n/a")</f>
        <v>3.0411428567090001E-2</v>
      </c>
      <c r="R957" s="66"/>
      <c r="S957" s="66"/>
      <c r="T957" s="66"/>
      <c r="U957" s="66"/>
      <c r="V957" s="66"/>
      <c r="W957" s="66"/>
      <c r="X957" s="66"/>
      <c r="Y957" s="66"/>
    </row>
    <row r="958" spans="1:25" x14ac:dyDescent="0.2">
      <c r="A958" s="75" t="s">
        <v>19</v>
      </c>
      <c r="B958" s="66" t="s">
        <v>27</v>
      </c>
      <c r="C958" s="66" t="s">
        <v>9</v>
      </c>
      <c r="D958" s="66" t="s">
        <v>304</v>
      </c>
      <c r="E958" s="76">
        <f>+IF(ISNUMBER(DATA!H764),DATA!H764,"n/a")</f>
        <v>103373.43</v>
      </c>
      <c r="F958" s="77">
        <f>+IF(ISNUMBER(DATA!I764),DATA!I764,"n/a")</f>
        <v>2.7808061498207502E-2</v>
      </c>
      <c r="G958" s="76">
        <f>+IF(ISNUMBER(DATA!R764),DATA!R764,"n/a")</f>
        <v>357366.64</v>
      </c>
      <c r="H958" s="77">
        <f>+IF(ISNUMBER(DATA!S764),DATA!S764,"n/a")</f>
        <v>9.5261389529075304E-5</v>
      </c>
      <c r="I958" s="76">
        <f>+IF(ISNUMBER(DATA!AB764),DATA!AB764,"n/a")</f>
        <v>716817.96</v>
      </c>
      <c r="J958" s="77">
        <f>+IF(ISNUMBER(DATA!AC764),DATA!AC764,"n/a")</f>
        <v>-7.0742937352211701E-3</v>
      </c>
      <c r="K958" s="76">
        <f>+IF(ISNUMBER(DATA!AL764),DATA!AL764,"n/a")</f>
        <v>1336723.75</v>
      </c>
      <c r="L958" s="77">
        <f>+IF(ISNUMBER(DATA!AM764),DATA!AM764,"n/a")</f>
        <v>9.9383359245456809E-3</v>
      </c>
      <c r="R958" s="66"/>
      <c r="S958" s="66"/>
      <c r="T958" s="66"/>
      <c r="U958" s="66"/>
      <c r="V958" s="66"/>
      <c r="W958" s="66"/>
      <c r="X958" s="66"/>
      <c r="Y958" s="66"/>
    </row>
    <row r="959" spans="1:25" x14ac:dyDescent="0.2">
      <c r="A959" s="75" t="s">
        <v>19</v>
      </c>
      <c r="B959" s="66" t="s">
        <v>27</v>
      </c>
      <c r="C959" s="66" t="s">
        <v>9</v>
      </c>
      <c r="D959" s="66" t="s">
        <v>305</v>
      </c>
      <c r="E959" s="76">
        <f>+IF(ISNUMBER(DATA!H765),DATA!H765,"n/a")</f>
        <v>45513.36</v>
      </c>
      <c r="F959" s="77">
        <f>+IF(ISNUMBER(DATA!I765),DATA!I765,"n/a")</f>
        <v>-9.8267874910398095E-2</v>
      </c>
      <c r="G959" s="76">
        <f>+IF(ISNUMBER(DATA!R765),DATA!R765,"n/a")</f>
        <v>147862.57999999999</v>
      </c>
      <c r="H959" s="77">
        <f>+IF(ISNUMBER(DATA!S765),DATA!S765,"n/a")</f>
        <v>-0.15856499422853701</v>
      </c>
      <c r="I959" s="76">
        <f>+IF(ISNUMBER(DATA!AB765),DATA!AB765,"n/a")</f>
        <v>302090.12</v>
      </c>
      <c r="J959" s="77">
        <f>+IF(ISNUMBER(DATA!AC765),DATA!AC765,"n/a")</f>
        <v>-0.113536557542412</v>
      </c>
      <c r="K959" s="76">
        <f>+IF(ISNUMBER(DATA!AL765),DATA!AL765,"n/a")</f>
        <v>578864.84</v>
      </c>
      <c r="L959" s="77">
        <f>+IF(ISNUMBER(DATA!AM765),DATA!AM765,"n/a")</f>
        <v>-2.39657353901273E-2</v>
      </c>
      <c r="R959" s="66"/>
      <c r="S959" s="66"/>
      <c r="T959" s="66"/>
      <c r="U959" s="66"/>
      <c r="V959" s="66"/>
      <c r="W959" s="66"/>
      <c r="X959" s="66"/>
      <c r="Y959" s="66"/>
    </row>
    <row r="960" spans="1:25" x14ac:dyDescent="0.2">
      <c r="A960" s="75" t="s">
        <v>19</v>
      </c>
      <c r="B960" s="66" t="s">
        <v>27</v>
      </c>
      <c r="C960" s="66" t="s">
        <v>9</v>
      </c>
      <c r="D960" s="66" t="s">
        <v>306</v>
      </c>
      <c r="E960" s="76">
        <f>+IF(ISNUMBER(DATA!H766),DATA!H766,"n/a")</f>
        <v>38268.93</v>
      </c>
      <c r="F960" s="77">
        <f>+IF(ISNUMBER(DATA!I766),DATA!I766,"n/a")</f>
        <v>-0.25452208211356198</v>
      </c>
      <c r="G960" s="76">
        <f>+IF(ISNUMBER(DATA!R766),DATA!R766,"n/a")</f>
        <v>154566.47</v>
      </c>
      <c r="H960" s="77">
        <f>+IF(ISNUMBER(DATA!S766),DATA!S766,"n/a")</f>
        <v>-3.5652655079135599E-2</v>
      </c>
      <c r="I960" s="76">
        <f>+IF(ISNUMBER(DATA!AB766),DATA!AB766,"n/a")</f>
        <v>318944.84000000003</v>
      </c>
      <c r="J960" s="77">
        <f>+IF(ISNUMBER(DATA!AC766),DATA!AC766,"n/a")</f>
        <v>5.3383095522073397E-2</v>
      </c>
      <c r="K960" s="76">
        <f>+IF(ISNUMBER(DATA!AL766),DATA!AL766,"n/a")</f>
        <v>605865.72</v>
      </c>
      <c r="L960" s="77">
        <f>+IF(ISNUMBER(DATA!AM766),DATA!AM766,"n/a")</f>
        <v>9.3840326709721394E-2</v>
      </c>
      <c r="R960" s="66"/>
      <c r="S960" s="66"/>
      <c r="T960" s="66"/>
      <c r="U960" s="66"/>
      <c r="V960" s="66"/>
      <c r="W960" s="66"/>
      <c r="X960" s="66"/>
      <c r="Y960" s="66"/>
    </row>
    <row r="961" spans="1:25" x14ac:dyDescent="0.2">
      <c r="A961" s="75" t="s">
        <v>19</v>
      </c>
      <c r="B961" s="66" t="s">
        <v>27</v>
      </c>
      <c r="C961" s="66" t="s">
        <v>9</v>
      </c>
      <c r="D961" s="66" t="s">
        <v>307</v>
      </c>
      <c r="E961" s="76">
        <f>+IF(ISNUMBER(DATA!H767),DATA!H767,"n/a")</f>
        <v>73824.31</v>
      </c>
      <c r="F961" s="77">
        <f>+IF(ISNUMBER(DATA!I767),DATA!I767,"n/a")</f>
        <v>0.120934004498051</v>
      </c>
      <c r="G961" s="76">
        <f>+IF(ISNUMBER(DATA!R767),DATA!R767,"n/a")</f>
        <v>234783.28</v>
      </c>
      <c r="H961" s="77">
        <f>+IF(ISNUMBER(DATA!S767),DATA!S767,"n/a")</f>
        <v>0.11085630883096199</v>
      </c>
      <c r="I961" s="76">
        <f>+IF(ISNUMBER(DATA!AB767),DATA!AB767,"n/a")</f>
        <v>466025.83</v>
      </c>
      <c r="J961" s="77">
        <f>+IF(ISNUMBER(DATA!AC767),DATA!AC767,"n/a")</f>
        <v>3.71645263707355E-3</v>
      </c>
      <c r="K961" s="76">
        <f>+IF(ISNUMBER(DATA!AL767),DATA!AL767,"n/a")</f>
        <v>887417.06</v>
      </c>
      <c r="L961" s="77">
        <f>+IF(ISNUMBER(DATA!AM767),DATA!AM767,"n/a")</f>
        <v>-5.8067098869904396E-3</v>
      </c>
      <c r="R961" s="66"/>
      <c r="S961" s="66"/>
      <c r="T961" s="66"/>
      <c r="U961" s="66"/>
      <c r="V961" s="66"/>
      <c r="W961" s="66"/>
      <c r="X961" s="66"/>
      <c r="Y961" s="66"/>
    </row>
    <row r="962" spans="1:25" x14ac:dyDescent="0.2">
      <c r="A962" s="75" t="s">
        <v>19</v>
      </c>
      <c r="B962" s="66" t="s">
        <v>27</v>
      </c>
      <c r="C962" s="66" t="s">
        <v>9</v>
      </c>
      <c r="D962" s="66" t="s">
        <v>308</v>
      </c>
      <c r="E962" s="76">
        <f>+IF(ISNUMBER(DATA!H768),DATA!H768,"n/a")</f>
        <v>42088.53</v>
      </c>
      <c r="F962" s="77">
        <f>+IF(ISNUMBER(DATA!I768),DATA!I768,"n/a")</f>
        <v>6.2593459861017303E-2</v>
      </c>
      <c r="G962" s="76">
        <f>+IF(ISNUMBER(DATA!R768),DATA!R768,"n/a")</f>
        <v>149429.12</v>
      </c>
      <c r="H962" s="77">
        <f>+IF(ISNUMBER(DATA!S768),DATA!S768,"n/a")</f>
        <v>4.7976173076777401E-2</v>
      </c>
      <c r="I962" s="76">
        <f>+IF(ISNUMBER(DATA!AB768),DATA!AB768,"n/a")</f>
        <v>293404.52</v>
      </c>
      <c r="J962" s="77">
        <f>+IF(ISNUMBER(DATA!AC768),DATA!AC768,"n/a")</f>
        <v>8.4491489441839804E-2</v>
      </c>
      <c r="K962" s="76">
        <f>+IF(ISNUMBER(DATA!AL768),DATA!AL768,"n/a")</f>
        <v>527859.82999999996</v>
      </c>
      <c r="L962" s="77">
        <f>+IF(ISNUMBER(DATA!AM768),DATA!AM768,"n/a")</f>
        <v>6.4826310162827097E-2</v>
      </c>
      <c r="R962" s="66"/>
      <c r="S962" s="66"/>
      <c r="T962" s="66"/>
      <c r="U962" s="66"/>
      <c r="V962" s="66"/>
      <c r="W962" s="66"/>
      <c r="X962" s="66"/>
      <c r="Y962" s="66"/>
    </row>
    <row r="963" spans="1:25" x14ac:dyDescent="0.2">
      <c r="A963" s="75" t="s">
        <v>19</v>
      </c>
      <c r="B963" s="66" t="s">
        <v>27</v>
      </c>
      <c r="C963" s="66" t="s">
        <v>9</v>
      </c>
      <c r="D963" s="66" t="s">
        <v>309</v>
      </c>
      <c r="E963" s="76">
        <f>+IF(ISNUMBER(DATA!H769),DATA!H769,"n/a")</f>
        <v>37693.67</v>
      </c>
      <c r="F963" s="77">
        <f>+IF(ISNUMBER(DATA!I769),DATA!I769,"n/a")</f>
        <v>-5.5422434903416397E-2</v>
      </c>
      <c r="G963" s="76">
        <f>+IF(ISNUMBER(DATA!R769),DATA!R769,"n/a")</f>
        <v>131319.47</v>
      </c>
      <c r="H963" s="77">
        <f>+IF(ISNUMBER(DATA!S769),DATA!S769,"n/a")</f>
        <v>-4.6253687229937397E-2</v>
      </c>
      <c r="I963" s="76">
        <f>+IF(ISNUMBER(DATA!AB769),DATA!AB769,"n/a")</f>
        <v>260448.81</v>
      </c>
      <c r="J963" s="77">
        <f>+IF(ISNUMBER(DATA!AC769),DATA!AC769,"n/a")</f>
        <v>-3.0688010707773699E-2</v>
      </c>
      <c r="K963" s="76">
        <f>+IF(ISNUMBER(DATA!AL769),DATA!AL769,"n/a")</f>
        <v>479445.47</v>
      </c>
      <c r="L963" s="77">
        <f>+IF(ISNUMBER(DATA!AM769),DATA!AM769,"n/a")</f>
        <v>-2.8774555123596501E-2</v>
      </c>
      <c r="R963" s="66"/>
      <c r="S963" s="66"/>
      <c r="T963" s="66"/>
      <c r="U963" s="66"/>
      <c r="V963" s="66"/>
      <c r="W963" s="66"/>
      <c r="X963" s="66"/>
      <c r="Y963" s="66"/>
    </row>
    <row r="964" spans="1:25" x14ac:dyDescent="0.2">
      <c r="A964" s="75" t="s">
        <v>19</v>
      </c>
      <c r="B964" s="66" t="s">
        <v>27</v>
      </c>
      <c r="C964" s="66" t="s">
        <v>9</v>
      </c>
      <c r="D964" s="66" t="s">
        <v>310</v>
      </c>
      <c r="E964" s="76">
        <f>+IF(ISNUMBER(DATA!H770),DATA!H770,"n/a")</f>
        <v>16395.669999999998</v>
      </c>
      <c r="F964" s="77">
        <f>+IF(ISNUMBER(DATA!I770),DATA!I770,"n/a")</f>
        <v>-0.175039045046713</v>
      </c>
      <c r="G964" s="76">
        <f>+IF(ISNUMBER(DATA!R770),DATA!R770,"n/a")</f>
        <v>55620.3</v>
      </c>
      <c r="H964" s="77">
        <f>+IF(ISNUMBER(DATA!S770),DATA!S770,"n/a")</f>
        <v>-0.18048310864271799</v>
      </c>
      <c r="I964" s="76">
        <f>+IF(ISNUMBER(DATA!AB770),DATA!AB770,"n/a")</f>
        <v>108345.03</v>
      </c>
      <c r="J964" s="77">
        <f>+IF(ISNUMBER(DATA!AC770),DATA!AC770,"n/a")</f>
        <v>-0.16444197008865799</v>
      </c>
      <c r="K964" s="76">
        <f>+IF(ISNUMBER(DATA!AL770),DATA!AL770,"n/a")</f>
        <v>198613.53</v>
      </c>
      <c r="L964" s="77">
        <f>+IF(ISNUMBER(DATA!AM770),DATA!AM770,"n/a")</f>
        <v>-0.19269497252728199</v>
      </c>
      <c r="R964" s="66"/>
      <c r="S964" s="66"/>
      <c r="T964" s="66"/>
      <c r="U964" s="66"/>
      <c r="V964" s="66"/>
      <c r="W964" s="66"/>
      <c r="X964" s="66"/>
      <c r="Y964" s="66"/>
    </row>
    <row r="965" spans="1:25" x14ac:dyDescent="0.2">
      <c r="A965" s="75" t="s">
        <v>19</v>
      </c>
      <c r="B965" s="66" t="s">
        <v>27</v>
      </c>
      <c r="C965" s="66" t="s">
        <v>9</v>
      </c>
      <c r="D965" s="66" t="s">
        <v>311</v>
      </c>
      <c r="E965" s="76">
        <f>+IF(ISNUMBER(DATA!H771),DATA!H771,"n/a")</f>
        <v>38687.1</v>
      </c>
      <c r="F965" s="77">
        <f>+IF(ISNUMBER(DATA!I771),DATA!I771,"n/a")</f>
        <v>-0.18906784022034501</v>
      </c>
      <c r="G965" s="76">
        <f>+IF(ISNUMBER(DATA!R771),DATA!R771,"n/a")</f>
        <v>126377.13</v>
      </c>
      <c r="H965" s="77">
        <f>+IF(ISNUMBER(DATA!S771),DATA!S771,"n/a")</f>
        <v>-0.21059082852866401</v>
      </c>
      <c r="I965" s="76">
        <f>+IF(ISNUMBER(DATA!AB771),DATA!AB771,"n/a")</f>
        <v>246781.29</v>
      </c>
      <c r="J965" s="77">
        <f>+IF(ISNUMBER(DATA!AC771),DATA!AC771,"n/a")</f>
        <v>-0.26666391892420399</v>
      </c>
      <c r="K965" s="76">
        <f>+IF(ISNUMBER(DATA!AL771),DATA!AL771,"n/a")</f>
        <v>522160.25</v>
      </c>
      <c r="L965" s="77">
        <f>+IF(ISNUMBER(DATA!AM771),DATA!AM771,"n/a")</f>
        <v>-0.16369779740438301</v>
      </c>
      <c r="R965" s="66"/>
      <c r="S965" s="66"/>
      <c r="T965" s="66"/>
      <c r="U965" s="66"/>
      <c r="V965" s="66"/>
      <c r="W965" s="66"/>
      <c r="X965" s="66"/>
      <c r="Y965" s="66"/>
    </row>
    <row r="966" spans="1:25" x14ac:dyDescent="0.2">
      <c r="A966" s="75" t="s">
        <v>19</v>
      </c>
      <c r="B966" s="66" t="s">
        <v>27</v>
      </c>
      <c r="C966" s="66" t="s">
        <v>9</v>
      </c>
      <c r="D966" s="66" t="s">
        <v>312</v>
      </c>
      <c r="E966" s="76">
        <f>+IF(ISNUMBER(DATA!H772),DATA!H772,"n/a")</f>
        <v>14838.99</v>
      </c>
      <c r="F966" s="77">
        <f>+IF(ISNUMBER(DATA!I772),DATA!I772,"n/a")</f>
        <v>0.11921592230725001</v>
      </c>
      <c r="G966" s="76">
        <f>+IF(ISNUMBER(DATA!R772),DATA!R772,"n/a")</f>
        <v>48960.9</v>
      </c>
      <c r="H966" s="77">
        <f>+IF(ISNUMBER(DATA!S772),DATA!S772,"n/a")</f>
        <v>0.18301362832743701</v>
      </c>
      <c r="I966" s="76">
        <f>+IF(ISNUMBER(DATA!AB772),DATA!AB772,"n/a")</f>
        <v>99928.31</v>
      </c>
      <c r="J966" s="77">
        <f>+IF(ISNUMBER(DATA!AC772),DATA!AC772,"n/a")</f>
        <v>0.18541212599958901</v>
      </c>
      <c r="K966" s="76">
        <f>+IF(ISNUMBER(DATA!AL772),DATA!AL772,"n/a")</f>
        <v>176306.7</v>
      </c>
      <c r="L966" s="77">
        <f>+IF(ISNUMBER(DATA!AM772),DATA!AM772,"n/a")</f>
        <v>0.12280876720473501</v>
      </c>
      <c r="R966" s="66"/>
      <c r="S966" s="66"/>
      <c r="T966" s="66"/>
      <c r="U966" s="66"/>
      <c r="V966" s="66"/>
      <c r="W966" s="66"/>
      <c r="X966" s="66"/>
      <c r="Y966" s="66"/>
    </row>
    <row r="967" spans="1:25" x14ac:dyDescent="0.2">
      <c r="A967" s="75" t="s">
        <v>19</v>
      </c>
      <c r="B967" s="66" t="s">
        <v>27</v>
      </c>
      <c r="C967" s="66" t="s">
        <v>9</v>
      </c>
      <c r="D967" s="66" t="s">
        <v>313</v>
      </c>
      <c r="E967" s="76">
        <f>+IF(ISNUMBER(DATA!H773),DATA!H773,"n/a")</f>
        <v>37770.519999999997</v>
      </c>
      <c r="F967" s="77">
        <f>+IF(ISNUMBER(DATA!I773),DATA!I773,"n/a")</f>
        <v>3.0224409627078799E-2</v>
      </c>
      <c r="G967" s="76">
        <f>+IF(ISNUMBER(DATA!R773),DATA!R773,"n/a")</f>
        <v>122879.9</v>
      </c>
      <c r="H967" s="77">
        <f>+IF(ISNUMBER(DATA!S773),DATA!S773,"n/a")</f>
        <v>-6.4494293966310706E-2</v>
      </c>
      <c r="I967" s="76">
        <f>+IF(ISNUMBER(DATA!AB773),DATA!AB773,"n/a")</f>
        <v>245831.52</v>
      </c>
      <c r="J967" s="77">
        <f>+IF(ISNUMBER(DATA!AC773),DATA!AC773,"n/a")</f>
        <v>-8.9287369457488594E-2</v>
      </c>
      <c r="K967" s="76">
        <f>+IF(ISNUMBER(DATA!AL773),DATA!AL773,"n/a")</f>
        <v>477492.21</v>
      </c>
      <c r="L967" s="77">
        <f>+IF(ISNUMBER(DATA!AM773),DATA!AM773,"n/a")</f>
        <v>-6.7648068835289593E-2</v>
      </c>
      <c r="R967" s="66"/>
      <c r="S967" s="66"/>
      <c r="T967" s="66"/>
      <c r="U967" s="66"/>
      <c r="V967" s="66"/>
      <c r="W967" s="66"/>
      <c r="X967" s="66"/>
      <c r="Y967" s="66"/>
    </row>
    <row r="968" spans="1:25" x14ac:dyDescent="0.2">
      <c r="A968" s="75" t="s">
        <v>19</v>
      </c>
      <c r="B968" s="66" t="s">
        <v>27</v>
      </c>
      <c r="C968" s="66" t="s">
        <v>9</v>
      </c>
      <c r="D968" s="66" t="s">
        <v>314</v>
      </c>
      <c r="E968" s="76">
        <f>+IF(ISNUMBER(DATA!H774),DATA!H774,"n/a")</f>
        <v>82307.360000000001</v>
      </c>
      <c r="F968" s="77">
        <f>+IF(ISNUMBER(DATA!I774),DATA!I774,"n/a")</f>
        <v>2.1811553333731502E-2</v>
      </c>
      <c r="G968" s="76">
        <f>+IF(ISNUMBER(DATA!R774),DATA!R774,"n/a")</f>
        <v>286064.40000000002</v>
      </c>
      <c r="H968" s="77">
        <f>+IF(ISNUMBER(DATA!S774),DATA!S774,"n/a")</f>
        <v>9.0600117826920401E-2</v>
      </c>
      <c r="I968" s="76">
        <f>+IF(ISNUMBER(DATA!AB774),DATA!AB774,"n/a")</f>
        <v>559406.32999999996</v>
      </c>
      <c r="J968" s="77">
        <f>+IF(ISNUMBER(DATA!AC774),DATA!AC774,"n/a")</f>
        <v>-5.42083956856963E-3</v>
      </c>
      <c r="K968" s="76">
        <f>+IF(ISNUMBER(DATA!AL774),DATA!AL774,"n/a")</f>
        <v>1076169.8799999999</v>
      </c>
      <c r="L968" s="77">
        <f>+IF(ISNUMBER(DATA!AM774),DATA!AM774,"n/a")</f>
        <v>-6.0678506388145502E-2</v>
      </c>
      <c r="R968" s="66"/>
      <c r="S968" s="66"/>
      <c r="T968" s="66"/>
      <c r="U968" s="66"/>
      <c r="V968" s="66"/>
      <c r="W968" s="66"/>
      <c r="X968" s="66"/>
      <c r="Y968" s="66"/>
    </row>
    <row r="969" spans="1:25" x14ac:dyDescent="0.2">
      <c r="A969" s="75" t="s">
        <v>19</v>
      </c>
      <c r="B969" s="66" t="s">
        <v>27</v>
      </c>
      <c r="C969" s="66" t="s">
        <v>9</v>
      </c>
      <c r="D969" s="66" t="s">
        <v>315</v>
      </c>
      <c r="E969" s="76">
        <f>+IF(ISNUMBER(DATA!H775),DATA!H775,"n/a")</f>
        <v>72937.600000000006</v>
      </c>
      <c r="F969" s="77">
        <f>+IF(ISNUMBER(DATA!I775),DATA!I775,"n/a")</f>
        <v>0.100343661274896</v>
      </c>
      <c r="G969" s="76">
        <f>+IF(ISNUMBER(DATA!R775),DATA!R775,"n/a")</f>
        <v>242843.19</v>
      </c>
      <c r="H969" s="77">
        <f>+IF(ISNUMBER(DATA!S775),DATA!S775,"n/a")</f>
        <v>8.6316762210200598E-2</v>
      </c>
      <c r="I969" s="76">
        <f>+IF(ISNUMBER(DATA!AB775),DATA!AB775,"n/a")</f>
        <v>495892.15</v>
      </c>
      <c r="J969" s="77">
        <f>+IF(ISNUMBER(DATA!AC775),DATA!AC775,"n/a")</f>
        <v>1.2790689503917999E-3</v>
      </c>
      <c r="K969" s="76">
        <f>+IF(ISNUMBER(DATA!AL775),DATA!AL775,"n/a")</f>
        <v>928237.26</v>
      </c>
      <c r="L969" s="77">
        <f>+IF(ISNUMBER(DATA!AM775),DATA!AM775,"n/a")</f>
        <v>-1.8194935314050299E-2</v>
      </c>
      <c r="R969" s="66"/>
      <c r="S969" s="66"/>
      <c r="T969" s="66"/>
      <c r="U969" s="66"/>
      <c r="V969" s="66"/>
      <c r="W969" s="66"/>
      <c r="X969" s="66"/>
      <c r="Y969" s="66"/>
    </row>
    <row r="970" spans="1:25" x14ac:dyDescent="0.2">
      <c r="A970" s="75" t="s">
        <v>19</v>
      </c>
      <c r="B970" s="66" t="s">
        <v>27</v>
      </c>
      <c r="C970" s="66" t="s">
        <v>9</v>
      </c>
      <c r="D970" s="66" t="s">
        <v>316</v>
      </c>
      <c r="E970" s="76">
        <f>+IF(ISNUMBER(DATA!H776),DATA!H776,"n/a")</f>
        <v>76799.75</v>
      </c>
      <c r="F970" s="77">
        <f>+IF(ISNUMBER(DATA!I776),DATA!I776,"n/a")</f>
        <v>9.5968009046332098E-2</v>
      </c>
      <c r="G970" s="76">
        <f>+IF(ISNUMBER(DATA!R776),DATA!R776,"n/a")</f>
        <v>261627.49</v>
      </c>
      <c r="H970" s="77">
        <f>+IF(ISNUMBER(DATA!S776),DATA!S776,"n/a")</f>
        <v>8.6489920750216998E-2</v>
      </c>
      <c r="I970" s="76">
        <f>+IF(ISNUMBER(DATA!AB776),DATA!AB776,"n/a")</f>
        <v>486086.15</v>
      </c>
      <c r="J970" s="77">
        <f>+IF(ISNUMBER(DATA!AC776),DATA!AC776,"n/a")</f>
        <v>8.2324561845901201E-2</v>
      </c>
      <c r="K970" s="76">
        <f>+IF(ISNUMBER(DATA!AL776),DATA!AL776,"n/a")</f>
        <v>895653.69</v>
      </c>
      <c r="L970" s="77">
        <f>+IF(ISNUMBER(DATA!AM776),DATA!AM776,"n/a")</f>
        <v>7.8769636049809202E-2</v>
      </c>
      <c r="R970" s="66"/>
      <c r="S970" s="66"/>
      <c r="T970" s="66"/>
      <c r="U970" s="66"/>
      <c r="V970" s="66"/>
      <c r="W970" s="66"/>
      <c r="X970" s="66"/>
      <c r="Y970" s="66"/>
    </row>
    <row r="971" spans="1:25" x14ac:dyDescent="0.2">
      <c r="A971" s="75" t="s">
        <v>19</v>
      </c>
      <c r="B971" s="66" t="s">
        <v>27</v>
      </c>
      <c r="C971" s="66" t="s">
        <v>9</v>
      </c>
      <c r="D971" s="66" t="s">
        <v>317</v>
      </c>
      <c r="E971" s="76">
        <f>+IF(ISNUMBER(DATA!H777),DATA!H777,"n/a")</f>
        <v>39273.08</v>
      </c>
      <c r="F971" s="77">
        <f>+IF(ISNUMBER(DATA!I777),DATA!I777,"n/a")</f>
        <v>0.112733724464311</v>
      </c>
      <c r="G971" s="76">
        <f>+IF(ISNUMBER(DATA!R777),DATA!R777,"n/a")</f>
        <v>131522.54</v>
      </c>
      <c r="H971" s="77">
        <f>+IF(ISNUMBER(DATA!S777),DATA!S777,"n/a")</f>
        <v>0.16375078340628901</v>
      </c>
      <c r="I971" s="76">
        <f>+IF(ISNUMBER(DATA!AB777),DATA!AB777,"n/a")</f>
        <v>260286.22</v>
      </c>
      <c r="J971" s="77">
        <f>+IF(ISNUMBER(DATA!AC777),DATA!AC777,"n/a")</f>
        <v>0.16841824962128801</v>
      </c>
      <c r="K971" s="76">
        <f>+IF(ISNUMBER(DATA!AL777),DATA!AL777,"n/a")</f>
        <v>454545.26</v>
      </c>
      <c r="L971" s="77">
        <f>+IF(ISNUMBER(DATA!AM777),DATA!AM777,"n/a")</f>
        <v>0.15340133875119999</v>
      </c>
      <c r="R971" s="66"/>
      <c r="S971" s="66"/>
      <c r="T971" s="66"/>
      <c r="U971" s="66"/>
      <c r="V971" s="66"/>
      <c r="W971" s="66"/>
      <c r="X971" s="66"/>
      <c r="Y971" s="66"/>
    </row>
    <row r="972" spans="1:25" x14ac:dyDescent="0.2">
      <c r="A972" s="75" t="s">
        <v>19</v>
      </c>
      <c r="B972" s="66" t="s">
        <v>27</v>
      </c>
      <c r="C972" s="66" t="s">
        <v>9</v>
      </c>
      <c r="D972" s="66" t="s">
        <v>318</v>
      </c>
      <c r="E972" s="76">
        <f>+IF(ISNUMBER(DATA!H778),DATA!H778,"n/a")</f>
        <v>99265.66</v>
      </c>
      <c r="F972" s="77">
        <f>+IF(ISNUMBER(DATA!I778),DATA!I778,"n/a")</f>
        <v>0.102815886353559</v>
      </c>
      <c r="G972" s="76">
        <f>+IF(ISNUMBER(DATA!R778),DATA!R778,"n/a")</f>
        <v>345741.51</v>
      </c>
      <c r="H972" s="77">
        <f>+IF(ISNUMBER(DATA!S778),DATA!S778,"n/a")</f>
        <v>8.3030695958049003E-2</v>
      </c>
      <c r="I972" s="76">
        <f>+IF(ISNUMBER(DATA!AB778),DATA!AB778,"n/a")</f>
        <v>659097.65</v>
      </c>
      <c r="J972" s="77">
        <f>+IF(ISNUMBER(DATA!AC778),DATA!AC778,"n/a")</f>
        <v>3.3768154823919601E-2</v>
      </c>
      <c r="K972" s="76">
        <f>+IF(ISNUMBER(DATA!AL778),DATA!AL778,"n/a")</f>
        <v>1217410.8600000001</v>
      </c>
      <c r="L972" s="77">
        <f>+IF(ISNUMBER(DATA!AM778),DATA!AM778,"n/a")</f>
        <v>6.5768481818024097E-2</v>
      </c>
      <c r="R972" s="66"/>
      <c r="S972" s="66"/>
      <c r="T972" s="66"/>
      <c r="U972" s="66"/>
      <c r="V972" s="66"/>
      <c r="W972" s="66"/>
      <c r="X972" s="66"/>
      <c r="Y972" s="66"/>
    </row>
    <row r="973" spans="1:25" x14ac:dyDescent="0.2">
      <c r="A973" s="75" t="s">
        <v>19</v>
      </c>
      <c r="B973" s="66" t="s">
        <v>27</v>
      </c>
      <c r="C973" s="66" t="s">
        <v>9</v>
      </c>
      <c r="D973" s="66" t="s">
        <v>344</v>
      </c>
      <c r="E973" s="76">
        <f>+IF(ISNUMBER(DATA!H779),DATA!H779,"n/a")</f>
        <v>11439.2</v>
      </c>
      <c r="F973" s="77">
        <f>+IF(ISNUMBER(DATA!I779),DATA!I779,"n/a")</f>
        <v>-0.34078004314043497</v>
      </c>
      <c r="G973" s="76">
        <f>+IF(ISNUMBER(DATA!R779),DATA!R779,"n/a")</f>
        <v>45944.05</v>
      </c>
      <c r="H973" s="77">
        <f>+IF(ISNUMBER(DATA!S779),DATA!S779,"n/a")</f>
        <v>-0.21425701928663099</v>
      </c>
      <c r="I973" s="76">
        <f>+IF(ISNUMBER(DATA!AB779),DATA!AB779,"n/a")</f>
        <v>94706.77</v>
      </c>
      <c r="J973" s="77">
        <f>+IF(ISNUMBER(DATA!AC779),DATA!AC779,"n/a")</f>
        <v>-0.173534378468541</v>
      </c>
      <c r="K973" s="76">
        <f>+IF(ISNUMBER(DATA!AL779),DATA!AL779,"n/a")</f>
        <v>185121.78</v>
      </c>
      <c r="L973" s="77">
        <f>+IF(ISNUMBER(DATA!AM779),DATA!AM779,"n/a")</f>
        <v>-0.14122138095117301</v>
      </c>
      <c r="R973" s="66"/>
      <c r="S973" s="66"/>
      <c r="T973" s="66"/>
      <c r="U973" s="66"/>
      <c r="V973" s="66"/>
      <c r="W973" s="66"/>
      <c r="X973" s="66"/>
      <c r="Y973" s="66"/>
    </row>
    <row r="974" spans="1:25" x14ac:dyDescent="0.2">
      <c r="A974" s="75" t="s">
        <v>19</v>
      </c>
      <c r="B974" s="66" t="s">
        <v>27</v>
      </c>
      <c r="C974" s="66" t="s">
        <v>9</v>
      </c>
      <c r="D974" s="66" t="s">
        <v>345</v>
      </c>
      <c r="E974" s="76">
        <f>+IF(ISNUMBER(DATA!H780),DATA!H780,"n/a")</f>
        <v>67648.47</v>
      </c>
      <c r="F974" s="77">
        <f>+IF(ISNUMBER(DATA!I780),DATA!I780,"n/a")</f>
        <v>6.4141749089048905E-2</v>
      </c>
      <c r="G974" s="76">
        <f>+IF(ISNUMBER(DATA!R780),DATA!R780,"n/a")</f>
        <v>220736.22</v>
      </c>
      <c r="H974" s="77">
        <f>+IF(ISNUMBER(DATA!S780),DATA!S780,"n/a")</f>
        <v>6.8270496877696804E-2</v>
      </c>
      <c r="I974" s="76">
        <f>+IF(ISNUMBER(DATA!AB780),DATA!AB780,"n/a")</f>
        <v>438383.1</v>
      </c>
      <c r="J974" s="77">
        <f>+IF(ISNUMBER(DATA!AC780),DATA!AC780,"n/a")</f>
        <v>7.99005201828107E-2</v>
      </c>
      <c r="K974" s="76">
        <f>+IF(ISNUMBER(DATA!AL780),DATA!AL780,"n/a")</f>
        <v>812291.09</v>
      </c>
      <c r="L974" s="77">
        <f>+IF(ISNUMBER(DATA!AM780),DATA!AM780,"n/a")</f>
        <v>0.229318438889204</v>
      </c>
      <c r="R974" s="66"/>
      <c r="S974" s="66"/>
      <c r="T974" s="66"/>
      <c r="U974" s="66"/>
      <c r="V974" s="66"/>
      <c r="W974" s="66"/>
      <c r="X974" s="66"/>
      <c r="Y974" s="66"/>
    </row>
    <row r="975" spans="1:25" x14ac:dyDescent="0.2">
      <c r="A975" s="75"/>
      <c r="E975" s="90"/>
      <c r="F975" s="77"/>
      <c r="G975" s="91"/>
      <c r="H975" s="77"/>
      <c r="I975" s="91"/>
      <c r="J975" s="82"/>
      <c r="K975" s="91"/>
      <c r="L975" s="77"/>
      <c r="R975" s="66"/>
      <c r="S975" s="66"/>
      <c r="T975" s="66"/>
      <c r="U975" s="66"/>
      <c r="V975" s="66"/>
      <c r="W975" s="66"/>
      <c r="X975" s="66"/>
      <c r="Y975" s="66"/>
    </row>
    <row r="976" spans="1:25" x14ac:dyDescent="0.2">
      <c r="A976" s="75" t="s">
        <v>19</v>
      </c>
      <c r="B976" s="66" t="s">
        <v>27</v>
      </c>
      <c r="C976" s="66" t="s">
        <v>25</v>
      </c>
      <c r="D976" s="66" t="s">
        <v>271</v>
      </c>
      <c r="E976" s="86">
        <f>+IF(ISNUMBER(DATA!J731),DATA!J731,"n/a")</f>
        <v>38435.129999999997</v>
      </c>
      <c r="F976" s="77">
        <f>+IF(ISNUMBER(DATA!K731),DATA!K731,"n/a")</f>
        <v>0.26573243952430903</v>
      </c>
      <c r="G976" s="86">
        <f>+IF(ISNUMBER(DATA!T731),DATA!T731,"n/a")</f>
        <v>121041.41</v>
      </c>
      <c r="H976" s="77">
        <f>+IF(ISNUMBER(DATA!U731),DATA!U731,"n/a")</f>
        <v>0.13773405569455399</v>
      </c>
      <c r="I976" s="86">
        <f>+IF(ISNUMBER(DATA!AD731),DATA!AD731,"n/a")</f>
        <v>241909.76000000001</v>
      </c>
      <c r="J976" s="77">
        <f>+IF(ISNUMBER(DATA!AE731),DATA!AE731,"n/a")</f>
        <v>0.16689454520757299</v>
      </c>
      <c r="K976" s="86">
        <f>+IF(ISNUMBER(DATA!AN731),DATA!AN731,"n/a")</f>
        <v>438558.44</v>
      </c>
      <c r="L976" s="77">
        <f>+IF(ISNUMBER(DATA!AO731),DATA!AO731,"n/a")</f>
        <v>0.16480593904406701</v>
      </c>
      <c r="R976" s="66"/>
      <c r="S976" s="66"/>
      <c r="T976" s="66"/>
      <c r="U976" s="66"/>
      <c r="V976" s="66"/>
      <c r="W976" s="66"/>
      <c r="X976" s="66"/>
      <c r="Y976" s="66"/>
    </row>
    <row r="977" spans="1:25" x14ac:dyDescent="0.2">
      <c r="A977" s="75" t="s">
        <v>19</v>
      </c>
      <c r="B977" s="66" t="s">
        <v>27</v>
      </c>
      <c r="C977" s="66" t="s">
        <v>25</v>
      </c>
      <c r="D977" s="66" t="s">
        <v>272</v>
      </c>
      <c r="E977" s="86">
        <f>+IF(ISNUMBER(DATA!J732),DATA!J732,"n/a")</f>
        <v>133240.71</v>
      </c>
      <c r="F977" s="77">
        <f>+IF(ISNUMBER(DATA!K732),DATA!K732,"n/a")</f>
        <v>0.20287610803221601</v>
      </c>
      <c r="G977" s="86">
        <f>+IF(ISNUMBER(DATA!T732),DATA!T732,"n/a")</f>
        <v>462303.92</v>
      </c>
      <c r="H977" s="77">
        <f>+IF(ISNUMBER(DATA!U732),DATA!U732,"n/a")</f>
        <v>0.171953858415587</v>
      </c>
      <c r="I977" s="86">
        <f>+IF(ISNUMBER(DATA!AD732),DATA!AD732,"n/a")</f>
        <v>872348.81</v>
      </c>
      <c r="J977" s="77">
        <f>+IF(ISNUMBER(DATA!AE732),DATA!AE732,"n/a")</f>
        <v>0.108715544267786</v>
      </c>
      <c r="K977" s="86">
        <f>+IF(ISNUMBER(DATA!AN732),DATA!AN732,"n/a")</f>
        <v>1641924.54</v>
      </c>
      <c r="L977" s="77">
        <f>+IF(ISNUMBER(DATA!AO732),DATA!AO732,"n/a")</f>
        <v>-1.6378759219558999E-2</v>
      </c>
      <c r="R977" s="66"/>
      <c r="S977" s="66"/>
      <c r="T977" s="66"/>
      <c r="U977" s="66"/>
      <c r="V977" s="66"/>
      <c r="W977" s="66"/>
      <c r="X977" s="66"/>
      <c r="Y977" s="66"/>
    </row>
    <row r="978" spans="1:25" x14ac:dyDescent="0.2">
      <c r="A978" s="75" t="s">
        <v>19</v>
      </c>
      <c r="B978" s="66" t="s">
        <v>27</v>
      </c>
      <c r="C978" s="66" t="s">
        <v>25</v>
      </c>
      <c r="D978" s="66" t="s">
        <v>273</v>
      </c>
      <c r="E978" s="86">
        <f>+IF(ISNUMBER(DATA!J733),DATA!J733,"n/a")</f>
        <v>245363.59</v>
      </c>
      <c r="F978" s="77">
        <f>+IF(ISNUMBER(DATA!K733),DATA!K733,"n/a")</f>
        <v>4.8524531850218697E-2</v>
      </c>
      <c r="G978" s="86">
        <f>+IF(ISNUMBER(DATA!T733),DATA!T733,"n/a")</f>
        <v>857904.9</v>
      </c>
      <c r="H978" s="77">
        <f>+IF(ISNUMBER(DATA!U733),DATA!U733,"n/a")</f>
        <v>6.01617143326236E-2</v>
      </c>
      <c r="I978" s="86">
        <f>+IF(ISNUMBER(DATA!AD733),DATA!AD733,"n/a")</f>
        <v>1701547.47</v>
      </c>
      <c r="J978" s="77">
        <f>+IF(ISNUMBER(DATA!AE733),DATA!AE733,"n/a")</f>
        <v>-1.9058360115876902E-2</v>
      </c>
      <c r="K978" s="86">
        <f>+IF(ISNUMBER(DATA!AN733),DATA!AN733,"n/a")</f>
        <v>3169831.53</v>
      </c>
      <c r="L978" s="77">
        <f>+IF(ISNUMBER(DATA!AO733),DATA!AO733,"n/a")</f>
        <v>-4.2960345466321499E-2</v>
      </c>
      <c r="R978" s="66"/>
      <c r="S978" s="66"/>
      <c r="T978" s="66"/>
      <c r="U978" s="66"/>
      <c r="V978" s="66"/>
      <c r="W978" s="66"/>
      <c r="X978" s="66"/>
      <c r="Y978" s="66"/>
    </row>
    <row r="979" spans="1:25" x14ac:dyDescent="0.2">
      <c r="A979" s="75" t="s">
        <v>19</v>
      </c>
      <c r="B979" s="66" t="s">
        <v>27</v>
      </c>
      <c r="C979" s="66" t="s">
        <v>25</v>
      </c>
      <c r="D979" s="66" t="s">
        <v>274</v>
      </c>
      <c r="E979" s="86">
        <f>+IF(ISNUMBER(DATA!J734),DATA!J734,"n/a")</f>
        <v>110082.51</v>
      </c>
      <c r="F979" s="77">
        <f>+IF(ISNUMBER(DATA!K734),DATA!K734,"n/a")</f>
        <v>0.15560420618582699</v>
      </c>
      <c r="G979" s="86">
        <f>+IF(ISNUMBER(DATA!T734),DATA!T734,"n/a")</f>
        <v>375003.38</v>
      </c>
      <c r="H979" s="77">
        <f>+IF(ISNUMBER(DATA!U734),DATA!U734,"n/a")</f>
        <v>0.14654452785676</v>
      </c>
      <c r="I979" s="86">
        <f>+IF(ISNUMBER(DATA!AD734),DATA!AD734,"n/a")</f>
        <v>684022.94</v>
      </c>
      <c r="J979" s="77">
        <f>+IF(ISNUMBER(DATA!AE734),DATA!AE734,"n/a")</f>
        <v>9.7734068814030906E-2</v>
      </c>
      <c r="K979" s="86">
        <f>+IF(ISNUMBER(DATA!AN734),DATA!AN734,"n/a")</f>
        <v>1281720.79</v>
      </c>
      <c r="L979" s="77">
        <f>+IF(ISNUMBER(DATA!AO734),DATA!AO734,"n/a")</f>
        <v>8.1684972012224494E-2</v>
      </c>
      <c r="R979" s="66"/>
      <c r="S979" s="66"/>
      <c r="T979" s="66"/>
      <c r="U979" s="66"/>
      <c r="V979" s="66"/>
      <c r="W979" s="66"/>
      <c r="X979" s="66"/>
      <c r="Y979" s="66"/>
    </row>
    <row r="980" spans="1:25" x14ac:dyDescent="0.2">
      <c r="A980" s="75" t="s">
        <v>19</v>
      </c>
      <c r="B980" s="66" t="s">
        <v>27</v>
      </c>
      <c r="C980" s="66" t="s">
        <v>25</v>
      </c>
      <c r="D980" s="66" t="s">
        <v>275</v>
      </c>
      <c r="E980" s="86">
        <f>+IF(ISNUMBER(DATA!J735),DATA!J735,"n/a")</f>
        <v>193917.32</v>
      </c>
      <c r="F980" s="77">
        <f>+IF(ISNUMBER(DATA!K735),DATA!K735,"n/a")</f>
        <v>0.121776114527334</v>
      </c>
      <c r="G980" s="86">
        <f>+IF(ISNUMBER(DATA!T735),DATA!T735,"n/a")</f>
        <v>642515.98</v>
      </c>
      <c r="H980" s="77">
        <f>+IF(ISNUMBER(DATA!U735),DATA!U735,"n/a")</f>
        <v>2.9294332831016801E-3</v>
      </c>
      <c r="I980" s="86">
        <f>+IF(ISNUMBER(DATA!AD735),DATA!AD735,"n/a")</f>
        <v>1284403.83</v>
      </c>
      <c r="J980" s="77">
        <f>+IF(ISNUMBER(DATA!AE735),DATA!AE735,"n/a")</f>
        <v>-9.4733196135497702E-2</v>
      </c>
      <c r="K980" s="86">
        <f>+IF(ISNUMBER(DATA!AN735),DATA!AN735,"n/a")</f>
        <v>2327371.2200000002</v>
      </c>
      <c r="L980" s="77">
        <f>+IF(ISNUMBER(DATA!AO735),DATA!AO735,"n/a")</f>
        <v>-0.12001438635845001</v>
      </c>
      <c r="R980" s="66"/>
      <c r="S980" s="66"/>
      <c r="T980" s="66"/>
      <c r="U980" s="66"/>
      <c r="V980" s="66"/>
      <c r="W980" s="66"/>
      <c r="X980" s="66"/>
      <c r="Y980" s="66"/>
    </row>
    <row r="981" spans="1:25" x14ac:dyDescent="0.2">
      <c r="A981" s="75" t="s">
        <v>19</v>
      </c>
      <c r="B981" s="66" t="s">
        <v>27</v>
      </c>
      <c r="C981" s="66" t="s">
        <v>25</v>
      </c>
      <c r="D981" s="66" t="s">
        <v>276</v>
      </c>
      <c r="E981" s="86">
        <f>+IF(ISNUMBER(DATA!J736),DATA!J736,"n/a")</f>
        <v>114322.21</v>
      </c>
      <c r="F981" s="77">
        <f>+IF(ISNUMBER(DATA!K736),DATA!K736,"n/a")</f>
        <v>-1.37844083985435E-2</v>
      </c>
      <c r="G981" s="86">
        <f>+IF(ISNUMBER(DATA!T736),DATA!T736,"n/a")</f>
        <v>388499.38</v>
      </c>
      <c r="H981" s="77">
        <f>+IF(ISNUMBER(DATA!U736),DATA!U736,"n/a")</f>
        <v>-3.3873589928793801E-2</v>
      </c>
      <c r="I981" s="86">
        <f>+IF(ISNUMBER(DATA!AD736),DATA!AD736,"n/a")</f>
        <v>805210.53</v>
      </c>
      <c r="J981" s="77">
        <f>+IF(ISNUMBER(DATA!AE736),DATA!AE736,"n/a")</f>
        <v>-1.23184432104882E-2</v>
      </c>
      <c r="K981" s="86">
        <f>+IF(ISNUMBER(DATA!AN736),DATA!AN736,"n/a")</f>
        <v>1514987.46</v>
      </c>
      <c r="L981" s="77">
        <f>+IF(ISNUMBER(DATA!AO736),DATA!AO736,"n/a")</f>
        <v>-3.4818586535737703E-2</v>
      </c>
      <c r="R981" s="66"/>
      <c r="S981" s="66"/>
      <c r="T981" s="66"/>
      <c r="U981" s="66"/>
      <c r="V981" s="66"/>
      <c r="W981" s="66"/>
      <c r="X981" s="66"/>
      <c r="Y981" s="66"/>
    </row>
    <row r="982" spans="1:25" x14ac:dyDescent="0.2">
      <c r="A982" s="75" t="s">
        <v>19</v>
      </c>
      <c r="B982" s="66" t="s">
        <v>27</v>
      </c>
      <c r="C982" s="66" t="s">
        <v>25</v>
      </c>
      <c r="D982" s="66" t="s">
        <v>277</v>
      </c>
      <c r="E982" s="86">
        <f>+IF(ISNUMBER(DATA!J737),DATA!J737,"n/a")</f>
        <v>60660.38</v>
      </c>
      <c r="F982" s="77">
        <f>+IF(ISNUMBER(DATA!K737),DATA!K737,"n/a")</f>
        <v>9.6689991220749796E-2</v>
      </c>
      <c r="G982" s="86">
        <f>+IF(ISNUMBER(DATA!T737),DATA!T737,"n/a")</f>
        <v>213464.41</v>
      </c>
      <c r="H982" s="77">
        <f>+IF(ISNUMBER(DATA!U737),DATA!U737,"n/a")</f>
        <v>0.10282929334312201</v>
      </c>
      <c r="I982" s="86">
        <f>+IF(ISNUMBER(DATA!AD737),DATA!AD737,"n/a")</f>
        <v>422059.63</v>
      </c>
      <c r="J982" s="77">
        <f>+IF(ISNUMBER(DATA!AE737),DATA!AE737,"n/a")</f>
        <v>0.17869719802099601</v>
      </c>
      <c r="K982" s="86">
        <f>+IF(ISNUMBER(DATA!AN737),DATA!AN737,"n/a")</f>
        <v>763577.69</v>
      </c>
      <c r="L982" s="77">
        <f>+IF(ISNUMBER(DATA!AO737),DATA!AO737,"n/a")</f>
        <v>0.147603443632328</v>
      </c>
      <c r="R982" s="66"/>
      <c r="S982" s="66"/>
      <c r="T982" s="66"/>
      <c r="U982" s="66"/>
      <c r="V982" s="66"/>
      <c r="W982" s="66"/>
      <c r="X982" s="66"/>
      <c r="Y982" s="66"/>
    </row>
    <row r="983" spans="1:25" x14ac:dyDescent="0.2">
      <c r="A983" s="75" t="s">
        <v>19</v>
      </c>
      <c r="B983" s="66" t="s">
        <v>27</v>
      </c>
      <c r="C983" s="66" t="s">
        <v>25</v>
      </c>
      <c r="D983" s="66" t="s">
        <v>278</v>
      </c>
      <c r="E983" s="86">
        <f>+IF(ISNUMBER(DATA!J738),DATA!J738,"n/a")</f>
        <v>159605.59</v>
      </c>
      <c r="F983" s="77">
        <f>+IF(ISNUMBER(DATA!K738),DATA!K738,"n/a")</f>
        <v>0.14562690549806301</v>
      </c>
      <c r="G983" s="86">
        <f>+IF(ISNUMBER(DATA!T738),DATA!T738,"n/a")</f>
        <v>553619.41</v>
      </c>
      <c r="H983" s="77">
        <f>+IF(ISNUMBER(DATA!U738),DATA!U738,"n/a")</f>
        <v>0.16349848618097701</v>
      </c>
      <c r="I983" s="86">
        <f>+IF(ISNUMBER(DATA!AD738),DATA!AD738,"n/a")</f>
        <v>1082244.24</v>
      </c>
      <c r="J983" s="77">
        <f>+IF(ISNUMBER(DATA!AE738),DATA!AE738,"n/a")</f>
        <v>0.14752122591566999</v>
      </c>
      <c r="K983" s="86">
        <f>+IF(ISNUMBER(DATA!AN738),DATA!AN738,"n/a")</f>
        <v>1952405.1</v>
      </c>
      <c r="L983" s="77">
        <f>+IF(ISNUMBER(DATA!AO738),DATA!AO738,"n/a")</f>
        <v>0.15096637151389</v>
      </c>
      <c r="R983" s="66"/>
      <c r="S983" s="66"/>
      <c r="T983" s="66"/>
      <c r="U983" s="66"/>
      <c r="V983" s="66"/>
      <c r="W983" s="66"/>
      <c r="X983" s="66"/>
      <c r="Y983" s="66"/>
    </row>
    <row r="984" spans="1:25" x14ac:dyDescent="0.2">
      <c r="A984" s="75" t="s">
        <v>19</v>
      </c>
      <c r="B984" s="66" t="s">
        <v>27</v>
      </c>
      <c r="C984" s="66" t="s">
        <v>25</v>
      </c>
      <c r="D984" s="66" t="s">
        <v>279</v>
      </c>
      <c r="E984" s="86">
        <f>+IF(ISNUMBER(DATA!J739),DATA!J739,"n/a")</f>
        <v>34423.230000000003</v>
      </c>
      <c r="F984" s="77">
        <f>+IF(ISNUMBER(DATA!K739),DATA!K739,"n/a")</f>
        <v>-0.14049041382177399</v>
      </c>
      <c r="G984" s="86">
        <f>+IF(ISNUMBER(DATA!T739),DATA!T739,"n/a")</f>
        <v>131248.04999999999</v>
      </c>
      <c r="H984" s="77">
        <f>+IF(ISNUMBER(DATA!U739),DATA!U739,"n/a")</f>
        <v>-2.6579051299119201E-2</v>
      </c>
      <c r="I984" s="86">
        <f>+IF(ISNUMBER(DATA!AD739),DATA!AD739,"n/a")</f>
        <v>272724.11</v>
      </c>
      <c r="J984" s="77">
        <f>+IF(ISNUMBER(DATA!AE739),DATA!AE739,"n/a")</f>
        <v>2.4777970311120501E-2</v>
      </c>
      <c r="K984" s="86">
        <f>+IF(ISNUMBER(DATA!AN739),DATA!AN739,"n/a")</f>
        <v>544137.79</v>
      </c>
      <c r="L984" s="77">
        <f>+IF(ISNUMBER(DATA!AO739),DATA!AO739,"n/a")</f>
        <v>-0.18099943790751999</v>
      </c>
      <c r="R984" s="66"/>
      <c r="S984" s="66"/>
      <c r="T984" s="66"/>
      <c r="U984" s="66"/>
      <c r="V984" s="66"/>
      <c r="W984" s="66"/>
      <c r="X984" s="66"/>
      <c r="Y984" s="66"/>
    </row>
    <row r="985" spans="1:25" x14ac:dyDescent="0.2">
      <c r="A985" s="75" t="s">
        <v>19</v>
      </c>
      <c r="B985" s="66" t="s">
        <v>27</v>
      </c>
      <c r="C985" s="66" t="s">
        <v>25</v>
      </c>
      <c r="D985" s="66" t="s">
        <v>280</v>
      </c>
      <c r="E985" s="86">
        <f>+IF(ISNUMBER(DATA!J740),DATA!J740,"n/a")</f>
        <v>40772.75</v>
      </c>
      <c r="F985" s="77">
        <f>+IF(ISNUMBER(DATA!K740),DATA!K740,"n/a")</f>
        <v>-0.20894447482946499</v>
      </c>
      <c r="G985" s="86">
        <f>+IF(ISNUMBER(DATA!T740),DATA!T740,"n/a")</f>
        <v>159996.81</v>
      </c>
      <c r="H985" s="77">
        <f>+IF(ISNUMBER(DATA!U740),DATA!U740,"n/a")</f>
        <v>3.7471292272772697E-2</v>
      </c>
      <c r="I985" s="86">
        <f>+IF(ISNUMBER(DATA!AD740),DATA!AD740,"n/a")</f>
        <v>333684.44</v>
      </c>
      <c r="J985" s="77">
        <f>+IF(ISNUMBER(DATA!AE740),DATA!AE740,"n/a")</f>
        <v>0.105600726861178</v>
      </c>
      <c r="K985" s="86">
        <f>+IF(ISNUMBER(DATA!AN740),DATA!AN740,"n/a")</f>
        <v>635317.42000000004</v>
      </c>
      <c r="L985" s="77">
        <f>+IF(ISNUMBER(DATA!AO740),DATA!AO740,"n/a")</f>
        <v>0.128624028658057</v>
      </c>
      <c r="R985" s="66"/>
      <c r="S985" s="66"/>
      <c r="T985" s="66"/>
      <c r="U985" s="66"/>
      <c r="V985" s="66"/>
      <c r="W985" s="66"/>
      <c r="X985" s="66"/>
      <c r="Y985" s="66"/>
    </row>
    <row r="986" spans="1:25" x14ac:dyDescent="0.2">
      <c r="A986" s="75" t="s">
        <v>19</v>
      </c>
      <c r="B986" s="66" t="s">
        <v>27</v>
      </c>
      <c r="C986" s="66" t="s">
        <v>25</v>
      </c>
      <c r="D986" s="66" t="s">
        <v>281</v>
      </c>
      <c r="E986" s="86">
        <f>+IF(ISNUMBER(DATA!J741),DATA!J741,"n/a")</f>
        <v>33960.89</v>
      </c>
      <c r="F986" s="77">
        <f>+IF(ISNUMBER(DATA!K741),DATA!K741,"n/a")</f>
        <v>-0.34984503706035103</v>
      </c>
      <c r="G986" s="86">
        <f>+IF(ISNUMBER(DATA!T741),DATA!T741,"n/a")</f>
        <v>132481.5</v>
      </c>
      <c r="H986" s="77">
        <f>+IF(ISNUMBER(DATA!U741),DATA!U741,"n/a")</f>
        <v>-0.25888468218467398</v>
      </c>
      <c r="I986" s="86">
        <f>+IF(ISNUMBER(DATA!AD741),DATA!AD741,"n/a")</f>
        <v>275166.15999999997</v>
      </c>
      <c r="J986" s="77">
        <f>+IF(ISNUMBER(DATA!AE741),DATA!AE741,"n/a")</f>
        <v>-0.20988364163242301</v>
      </c>
      <c r="K986" s="86">
        <f>+IF(ISNUMBER(DATA!AN741),DATA!AN741,"n/a")</f>
        <v>538239.07999999996</v>
      </c>
      <c r="L986" s="77">
        <f>+IF(ISNUMBER(DATA!AO741),DATA!AO741,"n/a")</f>
        <v>-0.163391384346526</v>
      </c>
      <c r="R986" s="66"/>
      <c r="S986" s="66"/>
      <c r="T986" s="66"/>
      <c r="U986" s="66"/>
      <c r="V986" s="66"/>
      <c r="W986" s="66"/>
      <c r="X986" s="66"/>
      <c r="Y986" s="66"/>
    </row>
    <row r="987" spans="1:25" x14ac:dyDescent="0.2">
      <c r="A987" s="75" t="s">
        <v>19</v>
      </c>
      <c r="B987" s="66" t="s">
        <v>27</v>
      </c>
      <c r="C987" s="66" t="s">
        <v>25</v>
      </c>
      <c r="D987" s="66" t="s">
        <v>282</v>
      </c>
      <c r="E987" s="86">
        <f>+IF(ISNUMBER(DATA!J742),DATA!J742,"n/a")</f>
        <v>108455.27</v>
      </c>
      <c r="F987" s="77">
        <f>+IF(ISNUMBER(DATA!K742),DATA!K742,"n/a")</f>
        <v>7.5502561049282296E-2</v>
      </c>
      <c r="G987" s="86">
        <f>+IF(ISNUMBER(DATA!T742),DATA!T742,"n/a")</f>
        <v>367461.39</v>
      </c>
      <c r="H987" s="77">
        <f>+IF(ISNUMBER(DATA!U742),DATA!U742,"n/a")</f>
        <v>9.0719103700974593E-2</v>
      </c>
      <c r="I987" s="86">
        <f>+IF(ISNUMBER(DATA!AD742),DATA!AD742,"n/a")</f>
        <v>722395.21</v>
      </c>
      <c r="J987" s="77">
        <f>+IF(ISNUMBER(DATA!AE742),DATA!AE742,"n/a")</f>
        <v>0.100238566322376</v>
      </c>
      <c r="K987" s="86">
        <f>+IF(ISNUMBER(DATA!AN742),DATA!AN742,"n/a")</f>
        <v>1366213.71</v>
      </c>
      <c r="L987" s="77">
        <f>+IF(ISNUMBER(DATA!AO742),DATA!AO742,"n/a")</f>
        <v>6.9674266862777307E-2</v>
      </c>
      <c r="R987" s="66"/>
      <c r="S987" s="66"/>
      <c r="T987" s="66"/>
      <c r="U987" s="66"/>
      <c r="V987" s="66"/>
      <c r="W987" s="66"/>
      <c r="X987" s="66"/>
      <c r="Y987" s="66"/>
    </row>
    <row r="988" spans="1:25" x14ac:dyDescent="0.2">
      <c r="A988" s="75" t="s">
        <v>19</v>
      </c>
      <c r="B988" s="66" t="s">
        <v>27</v>
      </c>
      <c r="C988" s="66" t="s">
        <v>25</v>
      </c>
      <c r="D988" s="66" t="s">
        <v>283</v>
      </c>
      <c r="E988" s="86">
        <f>+IF(ISNUMBER(DATA!J743),DATA!J743,"n/a")</f>
        <v>105962.45</v>
      </c>
      <c r="F988" s="77">
        <f>+IF(ISNUMBER(DATA!K743),DATA!K743,"n/a")</f>
        <v>0.18678853554733699</v>
      </c>
      <c r="G988" s="86">
        <f>+IF(ISNUMBER(DATA!T743),DATA!T743,"n/a")</f>
        <v>340271.65</v>
      </c>
      <c r="H988" s="77">
        <f>+IF(ISNUMBER(DATA!U743),DATA!U743,"n/a")</f>
        <v>0.162359486425906</v>
      </c>
      <c r="I988" s="86">
        <f>+IF(ISNUMBER(DATA!AD743),DATA!AD743,"n/a")</f>
        <v>673056.79</v>
      </c>
      <c r="J988" s="77">
        <f>+IF(ISNUMBER(DATA!AE743),DATA!AE743,"n/a")</f>
        <v>0.17147941048889301</v>
      </c>
      <c r="K988" s="86">
        <f>+IF(ISNUMBER(DATA!AN743),DATA!AN743,"n/a")</f>
        <v>1222871.1499999999</v>
      </c>
      <c r="L988" s="77">
        <f>+IF(ISNUMBER(DATA!AO743),DATA!AO743,"n/a")</f>
        <v>0.148412752642679</v>
      </c>
      <c r="R988" s="66"/>
      <c r="S988" s="66"/>
      <c r="T988" s="66"/>
      <c r="U988" s="66"/>
      <c r="V988" s="66"/>
      <c r="W988" s="66"/>
      <c r="X988" s="66"/>
      <c r="Y988" s="66"/>
    </row>
    <row r="989" spans="1:25" x14ac:dyDescent="0.2">
      <c r="A989" s="75" t="s">
        <v>19</v>
      </c>
      <c r="B989" s="66" t="s">
        <v>27</v>
      </c>
      <c r="C989" s="66" t="s">
        <v>25</v>
      </c>
      <c r="D989" s="66" t="s">
        <v>284</v>
      </c>
      <c r="E989" s="86">
        <f>+IF(ISNUMBER(DATA!J744),DATA!J744,"n/a")</f>
        <v>29575.66</v>
      </c>
      <c r="F989" s="77">
        <f>+IF(ISNUMBER(DATA!K744),DATA!K744,"n/a")</f>
        <v>-0.57474579856068098</v>
      </c>
      <c r="G989" s="86">
        <f>+IF(ISNUMBER(DATA!T744),DATA!T744,"n/a")</f>
        <v>157594.01</v>
      </c>
      <c r="H989" s="77">
        <f>+IF(ISNUMBER(DATA!U744),DATA!U744,"n/a")</f>
        <v>-0.37588196655661499</v>
      </c>
      <c r="I989" s="86">
        <f>+IF(ISNUMBER(DATA!AD744),DATA!AD744,"n/a")</f>
        <v>356372.53</v>
      </c>
      <c r="J989" s="77">
        <f>+IF(ISNUMBER(DATA!AE744),DATA!AE744,"n/a")</f>
        <v>-0.30808976856536902</v>
      </c>
      <c r="K989" s="86">
        <f>+IF(ISNUMBER(DATA!AN744),DATA!AN744,"n/a")</f>
        <v>712458.06</v>
      </c>
      <c r="L989" s="77">
        <f>+IF(ISNUMBER(DATA!AO744),DATA!AO744,"n/a")</f>
        <v>-0.28010268674116501</v>
      </c>
      <c r="R989" s="66"/>
      <c r="S989" s="66"/>
      <c r="T989" s="66"/>
      <c r="U989" s="66"/>
      <c r="V989" s="66"/>
      <c r="W989" s="66"/>
      <c r="X989" s="66"/>
      <c r="Y989" s="66"/>
    </row>
    <row r="990" spans="1:25" x14ac:dyDescent="0.2">
      <c r="A990" s="75" t="s">
        <v>19</v>
      </c>
      <c r="B990" s="66" t="s">
        <v>27</v>
      </c>
      <c r="C990" s="66" t="s">
        <v>25</v>
      </c>
      <c r="D990" s="66" t="s">
        <v>285</v>
      </c>
      <c r="E990" s="86">
        <f>+IF(ISNUMBER(DATA!J745),DATA!J745,"n/a")</f>
        <v>21781.27</v>
      </c>
      <c r="F990" s="77">
        <f>+IF(ISNUMBER(DATA!K745),DATA!K745,"n/a")</f>
        <v>-0.52405147985574696</v>
      </c>
      <c r="G990" s="86">
        <f>+IF(ISNUMBER(DATA!T745),DATA!T745,"n/a")</f>
        <v>134096.20000000001</v>
      </c>
      <c r="H990" s="77">
        <f>+IF(ISNUMBER(DATA!U745),DATA!U745,"n/a")</f>
        <v>-7.3610533588510899E-2</v>
      </c>
      <c r="I990" s="86">
        <f>+IF(ISNUMBER(DATA!AD745),DATA!AD745,"n/a")</f>
        <v>335290.57</v>
      </c>
      <c r="J990" s="77">
        <f>+IF(ISNUMBER(DATA!AE745),DATA!AE745,"n/a")</f>
        <v>0.115233132688835</v>
      </c>
      <c r="K990" s="86">
        <f>+IF(ISNUMBER(DATA!AN745),DATA!AN745,"n/a")</f>
        <v>678810.43</v>
      </c>
      <c r="L990" s="77">
        <f>+IF(ISNUMBER(DATA!AO745),DATA!AO745,"n/a")</f>
        <v>7.9967329103802207E-2</v>
      </c>
      <c r="R990" s="66"/>
      <c r="S990" s="66"/>
      <c r="T990" s="66"/>
      <c r="U990" s="66"/>
      <c r="V990" s="66"/>
      <c r="W990" s="66"/>
      <c r="X990" s="66"/>
      <c r="Y990" s="66"/>
    </row>
    <row r="991" spans="1:25" x14ac:dyDescent="0.2">
      <c r="A991" s="75" t="s">
        <v>19</v>
      </c>
      <c r="B991" s="66" t="s">
        <v>27</v>
      </c>
      <c r="C991" s="66" t="s">
        <v>25</v>
      </c>
      <c r="D991" s="66" t="s">
        <v>286</v>
      </c>
      <c r="E991" s="86">
        <f>+IF(ISNUMBER(DATA!J746),DATA!J746,"n/a")</f>
        <v>138767.64000000001</v>
      </c>
      <c r="F991" s="77">
        <f>+IF(ISNUMBER(DATA!K746),DATA!K746,"n/a")</f>
        <v>-5.89775522624899E-2</v>
      </c>
      <c r="G991" s="86">
        <f>+IF(ISNUMBER(DATA!T746),DATA!T746,"n/a")</f>
        <v>482273.42</v>
      </c>
      <c r="H991" s="77">
        <f>+IF(ISNUMBER(DATA!U746),DATA!U746,"n/a")</f>
        <v>-2.88777886189601E-2</v>
      </c>
      <c r="I991" s="86">
        <f>+IF(ISNUMBER(DATA!AD746),DATA!AD746,"n/a")</f>
        <v>958402.76</v>
      </c>
      <c r="J991" s="77">
        <f>+IF(ISNUMBER(DATA!AE746),DATA!AE746,"n/a")</f>
        <v>-0.10538780416902099</v>
      </c>
      <c r="K991" s="86">
        <f>+IF(ISNUMBER(DATA!AN746),DATA!AN746,"n/a")</f>
        <v>1855257.32</v>
      </c>
      <c r="L991" s="77">
        <f>+IF(ISNUMBER(DATA!AO746),DATA!AO746,"n/a")</f>
        <v>-0.113866706906345</v>
      </c>
      <c r="R991" s="66"/>
      <c r="S991" s="66"/>
      <c r="T991" s="66"/>
      <c r="U991" s="66"/>
      <c r="V991" s="66"/>
      <c r="W991" s="66"/>
      <c r="X991" s="66"/>
      <c r="Y991" s="66"/>
    </row>
    <row r="992" spans="1:25" x14ac:dyDescent="0.2">
      <c r="A992" s="75" t="s">
        <v>19</v>
      </c>
      <c r="B992" s="66" t="s">
        <v>27</v>
      </c>
      <c r="C992" s="66" t="s">
        <v>25</v>
      </c>
      <c r="D992" s="66" t="s">
        <v>287</v>
      </c>
      <c r="E992" s="86">
        <f>+IF(ISNUMBER(DATA!J747),DATA!J747,"n/a")</f>
        <v>136385.9</v>
      </c>
      <c r="F992" s="77">
        <f>+IF(ISNUMBER(DATA!K747),DATA!K747,"n/a")</f>
        <v>0.18094880689759299</v>
      </c>
      <c r="G992" s="86">
        <f>+IF(ISNUMBER(DATA!T747),DATA!T747,"n/a")</f>
        <v>466872.35</v>
      </c>
      <c r="H992" s="77">
        <f>+IF(ISNUMBER(DATA!U747),DATA!U747,"n/a")</f>
        <v>1.73018893693958E-2</v>
      </c>
      <c r="I992" s="86">
        <f>+IF(ISNUMBER(DATA!AD747),DATA!AD747,"n/a")</f>
        <v>917989.21</v>
      </c>
      <c r="J992" s="77">
        <f>+IF(ISNUMBER(DATA!AE747),DATA!AE747,"n/a")</f>
        <v>-9.3316059780646596E-2</v>
      </c>
      <c r="K992" s="86">
        <f>+IF(ISNUMBER(DATA!AN747),DATA!AN747,"n/a")</f>
        <v>1694298.99</v>
      </c>
      <c r="L992" s="77">
        <f>+IF(ISNUMBER(DATA!AO747),DATA!AO747,"n/a")</f>
        <v>-0.12978735946228201</v>
      </c>
      <c r="R992" s="66"/>
      <c r="S992" s="66"/>
      <c r="T992" s="66"/>
      <c r="U992" s="66"/>
      <c r="V992" s="66"/>
      <c r="W992" s="66"/>
      <c r="X992" s="66"/>
      <c r="Y992" s="66"/>
    </row>
    <row r="993" spans="1:25" x14ac:dyDescent="0.2">
      <c r="A993" s="75" t="s">
        <v>19</v>
      </c>
      <c r="B993" s="66" t="s">
        <v>27</v>
      </c>
      <c r="C993" s="66" t="s">
        <v>25</v>
      </c>
      <c r="D993" s="66" t="s">
        <v>288</v>
      </c>
      <c r="E993" s="86">
        <f>+IF(ISNUMBER(DATA!J748),DATA!J748,"n/a")</f>
        <v>71205.740000000005</v>
      </c>
      <c r="F993" s="77">
        <f>+IF(ISNUMBER(DATA!K748),DATA!K748,"n/a")</f>
        <v>8.7483433250546694E-2</v>
      </c>
      <c r="G993" s="86">
        <f>+IF(ISNUMBER(DATA!T748),DATA!T748,"n/a")</f>
        <v>233698.26</v>
      </c>
      <c r="H993" s="77">
        <f>+IF(ISNUMBER(DATA!U748),DATA!U748,"n/a")</f>
        <v>0.123564235756205</v>
      </c>
      <c r="I993" s="86">
        <f>+IF(ISNUMBER(DATA!AD748),DATA!AD748,"n/a")</f>
        <v>453542.57</v>
      </c>
      <c r="J993" s="77">
        <f>+IF(ISNUMBER(DATA!AE748),DATA!AE748,"n/a")</f>
        <v>0.137475102981994</v>
      </c>
      <c r="K993" s="86">
        <f>+IF(ISNUMBER(DATA!AN748),DATA!AN748,"n/a")</f>
        <v>870802.93</v>
      </c>
      <c r="L993" s="77">
        <f>+IF(ISNUMBER(DATA!AO748),DATA!AO748,"n/a")</f>
        <v>3.6563475104258697E-2</v>
      </c>
      <c r="R993" s="66"/>
      <c r="S993" s="66"/>
      <c r="T993" s="66"/>
      <c r="U993" s="66"/>
      <c r="V993" s="66"/>
      <c r="W993" s="66"/>
      <c r="X993" s="66"/>
      <c r="Y993" s="66"/>
    </row>
    <row r="994" spans="1:25" x14ac:dyDescent="0.2">
      <c r="A994" s="75" t="s">
        <v>19</v>
      </c>
      <c r="B994" s="66" t="s">
        <v>27</v>
      </c>
      <c r="C994" s="66" t="s">
        <v>25</v>
      </c>
      <c r="D994" s="66" t="s">
        <v>289</v>
      </c>
      <c r="E994" s="86">
        <f>+IF(ISNUMBER(DATA!J749),DATA!J749,"n/a")</f>
        <v>36531.9</v>
      </c>
      <c r="F994" s="77">
        <f>+IF(ISNUMBER(DATA!K749),DATA!K749,"n/a")</f>
        <v>-0.158647789544376</v>
      </c>
      <c r="G994" s="86">
        <f>+IF(ISNUMBER(DATA!T749),DATA!T749,"n/a")</f>
        <v>137562.42000000001</v>
      </c>
      <c r="H994" s="77">
        <f>+IF(ISNUMBER(DATA!U749),DATA!U749,"n/a")</f>
        <v>-4.59742708863876E-2</v>
      </c>
      <c r="I994" s="86">
        <f>+IF(ISNUMBER(DATA!AD749),DATA!AD749,"n/a")</f>
        <v>280980.47999999998</v>
      </c>
      <c r="J994" s="77">
        <f>+IF(ISNUMBER(DATA!AE749),DATA!AE749,"n/a")</f>
        <v>-2.62957230966917E-2</v>
      </c>
      <c r="K994" s="86">
        <f>+IF(ISNUMBER(DATA!AN749),DATA!AN749,"n/a")</f>
        <v>550805.9</v>
      </c>
      <c r="L994" s="77">
        <f>+IF(ISNUMBER(DATA!AO749),DATA!AO749,"n/a")</f>
        <v>-7.3309641854164401E-2</v>
      </c>
      <c r="R994" s="66"/>
      <c r="S994" s="66"/>
      <c r="T994" s="66"/>
      <c r="U994" s="66"/>
      <c r="V994" s="66"/>
      <c r="W994" s="66"/>
      <c r="X994" s="66"/>
      <c r="Y994" s="66"/>
    </row>
    <row r="995" spans="1:25" x14ac:dyDescent="0.2">
      <c r="A995" s="75" t="s">
        <v>19</v>
      </c>
      <c r="B995" s="66" t="s">
        <v>27</v>
      </c>
      <c r="C995" s="66" t="s">
        <v>25</v>
      </c>
      <c r="D995" s="66" t="s">
        <v>290</v>
      </c>
      <c r="E995" s="86">
        <f>+IF(ISNUMBER(DATA!J750),DATA!J750,"n/a")</f>
        <v>83041.600000000006</v>
      </c>
      <c r="F995" s="77">
        <f>+IF(ISNUMBER(DATA!K750),DATA!K750,"n/a")</f>
        <v>0.104421551073259</v>
      </c>
      <c r="G995" s="86">
        <f>+IF(ISNUMBER(DATA!T750),DATA!T750,"n/a")</f>
        <v>285199.83</v>
      </c>
      <c r="H995" s="77">
        <f>+IF(ISNUMBER(DATA!U750),DATA!U750,"n/a")</f>
        <v>0.10305464324012301</v>
      </c>
      <c r="I995" s="86">
        <f>+IF(ISNUMBER(DATA!AD750),DATA!AD750,"n/a")</f>
        <v>529657.59999999998</v>
      </c>
      <c r="J995" s="77">
        <f>+IF(ISNUMBER(DATA!AE750),DATA!AE750,"n/a")</f>
        <v>4.8074993958294801E-2</v>
      </c>
      <c r="K995" s="86">
        <f>+IF(ISNUMBER(DATA!AN750),DATA!AN750,"n/a")</f>
        <v>988940.91</v>
      </c>
      <c r="L995" s="77">
        <f>+IF(ISNUMBER(DATA!AO750),DATA!AO750,"n/a")</f>
        <v>7.3103331159509094E-2</v>
      </c>
      <c r="R995" s="66"/>
      <c r="S995" s="66"/>
      <c r="T995" s="66"/>
      <c r="U995" s="66"/>
      <c r="V995" s="66"/>
      <c r="W995" s="66"/>
      <c r="X995" s="66"/>
      <c r="Y995" s="66"/>
    </row>
    <row r="996" spans="1:25" x14ac:dyDescent="0.2">
      <c r="A996" s="75" t="s">
        <v>19</v>
      </c>
      <c r="B996" s="66" t="s">
        <v>27</v>
      </c>
      <c r="C996" s="66" t="s">
        <v>25</v>
      </c>
      <c r="D996" s="66" t="s">
        <v>291</v>
      </c>
      <c r="E996" s="86">
        <f>+IF(ISNUMBER(DATA!J751),DATA!J751,"n/a")</f>
        <v>53187.03</v>
      </c>
      <c r="F996" s="77">
        <f>+IF(ISNUMBER(DATA!K751),DATA!K751,"n/a")</f>
        <v>2.3374217995690699E-2</v>
      </c>
      <c r="G996" s="86">
        <f>+IF(ISNUMBER(DATA!T751),DATA!T751,"n/a")</f>
        <v>194133.57</v>
      </c>
      <c r="H996" s="77">
        <f>+IF(ISNUMBER(DATA!U751),DATA!U751,"n/a")</f>
        <v>0.25668925662109299</v>
      </c>
      <c r="I996" s="86">
        <f>+IF(ISNUMBER(DATA!AD751),DATA!AD751,"n/a")</f>
        <v>378505.32</v>
      </c>
      <c r="J996" s="77">
        <f>+IF(ISNUMBER(DATA!AE751),DATA!AE751,"n/a")</f>
        <v>0.21772015620572399</v>
      </c>
      <c r="K996" s="86">
        <f>+IF(ISNUMBER(DATA!AN751),DATA!AN751,"n/a")</f>
        <v>722145.15</v>
      </c>
      <c r="L996" s="77">
        <f>+IF(ISNUMBER(DATA!AO751),DATA!AO751,"n/a")</f>
        <v>0.32040837178356402</v>
      </c>
      <c r="R996" s="66"/>
      <c r="S996" s="66"/>
      <c r="T996" s="66"/>
      <c r="U996" s="66"/>
      <c r="V996" s="66"/>
      <c r="W996" s="66"/>
      <c r="X996" s="66"/>
      <c r="Y996" s="66"/>
    </row>
    <row r="997" spans="1:25" x14ac:dyDescent="0.2">
      <c r="A997" s="75" t="s">
        <v>19</v>
      </c>
      <c r="B997" s="66" t="s">
        <v>27</v>
      </c>
      <c r="C997" s="66" t="s">
        <v>25</v>
      </c>
      <c r="D997" s="66" t="s">
        <v>292</v>
      </c>
      <c r="E997" s="86">
        <f>+IF(ISNUMBER(DATA!J752),DATA!J752,"n/a")</f>
        <v>259176.78</v>
      </c>
      <c r="F997" s="77">
        <f>+IF(ISNUMBER(DATA!K752),DATA!K752,"n/a")</f>
        <v>6.8465681039697093E-2</v>
      </c>
      <c r="G997" s="86">
        <f>+IF(ISNUMBER(DATA!T752),DATA!T752,"n/a")</f>
        <v>822745.4</v>
      </c>
      <c r="H997" s="77">
        <f>+IF(ISNUMBER(DATA!U752),DATA!U752,"n/a")</f>
        <v>-5.5729834135650802E-2</v>
      </c>
      <c r="I997" s="86">
        <f>+IF(ISNUMBER(DATA!AD752),DATA!AD752,"n/a")</f>
        <v>1638884.92</v>
      </c>
      <c r="J997" s="77">
        <f>+IF(ISNUMBER(DATA!AE752),DATA!AE752,"n/a")</f>
        <v>-0.111896726159151</v>
      </c>
      <c r="K997" s="86">
        <f>+IF(ISNUMBER(DATA!AN752),DATA!AN752,"n/a")</f>
        <v>3125957.14</v>
      </c>
      <c r="L997" s="77">
        <f>+IF(ISNUMBER(DATA!AO752),DATA!AO752,"n/a")</f>
        <v>-0.11018395334521799</v>
      </c>
      <c r="R997" s="66"/>
      <c r="S997" s="66"/>
      <c r="T997" s="66"/>
      <c r="U997" s="66"/>
      <c r="V997" s="66"/>
      <c r="W997" s="66"/>
      <c r="X997" s="66"/>
      <c r="Y997" s="66"/>
    </row>
    <row r="998" spans="1:25" x14ac:dyDescent="0.2">
      <c r="A998" s="75" t="s">
        <v>19</v>
      </c>
      <c r="B998" s="66" t="s">
        <v>27</v>
      </c>
      <c r="C998" s="66" t="s">
        <v>25</v>
      </c>
      <c r="D998" s="66" t="s">
        <v>293</v>
      </c>
      <c r="E998" s="86">
        <f>+IF(ISNUMBER(DATA!J753),DATA!J753,"n/a")</f>
        <v>14807.76</v>
      </c>
      <c r="F998" s="77">
        <f>+IF(ISNUMBER(DATA!K753),DATA!K753,"n/a")</f>
        <v>0.13132801021940099</v>
      </c>
      <c r="G998" s="86">
        <f>+IF(ISNUMBER(DATA!T753),DATA!T753,"n/a")</f>
        <v>55496.54</v>
      </c>
      <c r="H998" s="77">
        <f>+IF(ISNUMBER(DATA!U753),DATA!U753,"n/a")</f>
        <v>0.32361777068836201</v>
      </c>
      <c r="I998" s="86">
        <f>+IF(ISNUMBER(DATA!AD753),DATA!AD753,"n/a")</f>
        <v>107276.27</v>
      </c>
      <c r="J998" s="77">
        <f>+IF(ISNUMBER(DATA!AE753),DATA!AE753,"n/a")</f>
        <v>0.37856546588857098</v>
      </c>
      <c r="K998" s="86">
        <f>+IF(ISNUMBER(DATA!AN753),DATA!AN753,"n/a")</f>
        <v>201834.18</v>
      </c>
      <c r="L998" s="77">
        <f>+IF(ISNUMBER(DATA!AO753),DATA!AO753,"n/a")</f>
        <v>-3.48709313046804E-2</v>
      </c>
      <c r="R998" s="66"/>
      <c r="S998" s="66"/>
      <c r="T998" s="66"/>
      <c r="U998" s="66"/>
      <c r="V998" s="66"/>
      <c r="W998" s="66"/>
      <c r="X998" s="66"/>
      <c r="Y998" s="66"/>
    </row>
    <row r="999" spans="1:25" x14ac:dyDescent="0.2">
      <c r="A999" s="75" t="s">
        <v>19</v>
      </c>
      <c r="B999" s="66" t="s">
        <v>27</v>
      </c>
      <c r="C999" s="66" t="s">
        <v>25</v>
      </c>
      <c r="D999" s="66" t="s">
        <v>294</v>
      </c>
      <c r="E999" s="86">
        <f>+IF(ISNUMBER(DATA!J754),DATA!J754,"n/a")</f>
        <v>235200.44</v>
      </c>
      <c r="F999" s="77">
        <f>+IF(ISNUMBER(DATA!K754),DATA!K754,"n/a")</f>
        <v>0.13484883619829099</v>
      </c>
      <c r="G999" s="86">
        <f>+IF(ISNUMBER(DATA!T754),DATA!T754,"n/a")</f>
        <v>788245.03</v>
      </c>
      <c r="H999" s="77">
        <f>+IF(ISNUMBER(DATA!U754),DATA!U754,"n/a")</f>
        <v>9.7508352811763899E-2</v>
      </c>
      <c r="I999" s="86">
        <f>+IF(ISNUMBER(DATA!AD754),DATA!AD754,"n/a")</f>
        <v>1512874.58</v>
      </c>
      <c r="J999" s="77">
        <f>+IF(ISNUMBER(DATA!AE754),DATA!AE754,"n/a")</f>
        <v>5.3171871926217501E-2</v>
      </c>
      <c r="K999" s="86">
        <f>+IF(ISNUMBER(DATA!AN754),DATA!AN754,"n/a")</f>
        <v>2883416.91</v>
      </c>
      <c r="L999" s="77">
        <f>+IF(ISNUMBER(DATA!AO754),DATA!AO754,"n/a")</f>
        <v>0.10105357692076899</v>
      </c>
      <c r="R999" s="66"/>
      <c r="S999" s="66"/>
      <c r="T999" s="66"/>
      <c r="U999" s="66"/>
      <c r="V999" s="66"/>
      <c r="W999" s="66"/>
      <c r="X999" s="66"/>
      <c r="Y999" s="66"/>
    </row>
    <row r="1000" spans="1:25" x14ac:dyDescent="0.2">
      <c r="A1000" s="75" t="s">
        <v>19</v>
      </c>
      <c r="B1000" s="66" t="s">
        <v>27</v>
      </c>
      <c r="C1000" s="66" t="s">
        <v>25</v>
      </c>
      <c r="D1000" s="66" t="s">
        <v>295</v>
      </c>
      <c r="E1000" s="86">
        <f>+IF(ISNUMBER(DATA!J755),DATA!J755,"n/a")</f>
        <v>99762.15</v>
      </c>
      <c r="F1000" s="77">
        <f>+IF(ISNUMBER(DATA!K755),DATA!K755,"n/a")</f>
        <v>0.18976213618284901</v>
      </c>
      <c r="G1000" s="86">
        <f>+IF(ISNUMBER(DATA!T755),DATA!T755,"n/a")</f>
        <v>355891.43</v>
      </c>
      <c r="H1000" s="77">
        <f>+IF(ISNUMBER(DATA!U755),DATA!U755,"n/a")</f>
        <v>0.15316805964449301</v>
      </c>
      <c r="I1000" s="86">
        <f>+IF(ISNUMBER(DATA!AD755),DATA!AD755,"n/a")</f>
        <v>712933.33</v>
      </c>
      <c r="J1000" s="77">
        <f>+IF(ISNUMBER(DATA!AE755),DATA!AE755,"n/a")</f>
        <v>0.150852352852754</v>
      </c>
      <c r="K1000" s="86">
        <f>+IF(ISNUMBER(DATA!AN755),DATA!AN755,"n/a")</f>
        <v>1351067.69</v>
      </c>
      <c r="L1000" s="77">
        <f>+IF(ISNUMBER(DATA!AO755),DATA!AO755,"n/a")</f>
        <v>0.19845296255902101</v>
      </c>
      <c r="R1000" s="66"/>
      <c r="S1000" s="66"/>
      <c r="T1000" s="66"/>
      <c r="U1000" s="66"/>
      <c r="V1000" s="66"/>
      <c r="W1000" s="66"/>
      <c r="X1000" s="66"/>
      <c r="Y1000" s="66"/>
    </row>
    <row r="1001" spans="1:25" x14ac:dyDescent="0.2">
      <c r="A1001" s="75" t="s">
        <v>19</v>
      </c>
      <c r="B1001" s="66" t="s">
        <v>27</v>
      </c>
      <c r="C1001" s="66" t="s">
        <v>25</v>
      </c>
      <c r="D1001" s="66" t="s">
        <v>296</v>
      </c>
      <c r="E1001" s="86">
        <f>+IF(ISNUMBER(DATA!J756),DATA!J756,"n/a")</f>
        <v>195984.79</v>
      </c>
      <c r="F1001" s="77">
        <f>+IF(ISNUMBER(DATA!K756),DATA!K756,"n/a")</f>
        <v>1.06828410593434</v>
      </c>
      <c r="G1001" s="86">
        <f>+IF(ISNUMBER(DATA!T756),DATA!T756,"n/a")</f>
        <v>463718.27</v>
      </c>
      <c r="H1001" s="77">
        <f>+IF(ISNUMBER(DATA!U756),DATA!U756,"n/a")</f>
        <v>0.32347518733057501</v>
      </c>
      <c r="I1001" s="86">
        <f>+IF(ISNUMBER(DATA!AD756),DATA!AD756,"n/a")</f>
        <v>836441.01</v>
      </c>
      <c r="J1001" s="77">
        <f>+IF(ISNUMBER(DATA!AE756),DATA!AE756,"n/a")</f>
        <v>0.15816642941157599</v>
      </c>
      <c r="K1001" s="86">
        <f>+IF(ISNUMBER(DATA!AN756),DATA!AN756,"n/a")</f>
        <v>1552933.78</v>
      </c>
      <c r="L1001" s="77">
        <f>+IF(ISNUMBER(DATA!AO756),DATA!AO756,"n/a")</f>
        <v>8.5694242810106194E-2</v>
      </c>
      <c r="R1001" s="66"/>
      <c r="S1001" s="66"/>
      <c r="T1001" s="66"/>
      <c r="U1001" s="66"/>
      <c r="V1001" s="66"/>
      <c r="W1001" s="66"/>
      <c r="X1001" s="66"/>
      <c r="Y1001" s="66"/>
    </row>
    <row r="1002" spans="1:25" x14ac:dyDescent="0.2">
      <c r="A1002" s="75" t="s">
        <v>19</v>
      </c>
      <c r="B1002" s="66" t="s">
        <v>27</v>
      </c>
      <c r="C1002" s="66" t="s">
        <v>25</v>
      </c>
      <c r="D1002" s="66" t="s">
        <v>297</v>
      </c>
      <c r="E1002" s="86">
        <f>+IF(ISNUMBER(DATA!J757),DATA!J757,"n/a")</f>
        <v>41635.839999999997</v>
      </c>
      <c r="F1002" s="77">
        <f>+IF(ISNUMBER(DATA!K757),DATA!K757,"n/a")</f>
        <v>0.24233021655525699</v>
      </c>
      <c r="G1002" s="86">
        <f>+IF(ISNUMBER(DATA!T757),DATA!T757,"n/a")</f>
        <v>140777.5</v>
      </c>
      <c r="H1002" s="77">
        <f>+IF(ISNUMBER(DATA!U757),DATA!U757,"n/a")</f>
        <v>0.25968504093422701</v>
      </c>
      <c r="I1002" s="86">
        <f>+IF(ISNUMBER(DATA!AD757),DATA!AD757,"n/a")</f>
        <v>263233.25</v>
      </c>
      <c r="J1002" s="77">
        <f>+IF(ISNUMBER(DATA!AE757),DATA!AE757,"n/a")</f>
        <v>0.23139055176824</v>
      </c>
      <c r="K1002" s="86">
        <f>+IF(ISNUMBER(DATA!AN757),DATA!AN757,"n/a")</f>
        <v>496343.32</v>
      </c>
      <c r="L1002" s="77">
        <f>+IF(ISNUMBER(DATA!AO757),DATA!AO757,"n/a")</f>
        <v>4.2195206135694503E-2</v>
      </c>
      <c r="R1002" s="66"/>
      <c r="S1002" s="66"/>
      <c r="T1002" s="66"/>
      <c r="U1002" s="66"/>
      <c r="V1002" s="66"/>
      <c r="W1002" s="66"/>
      <c r="X1002" s="66"/>
      <c r="Y1002" s="66"/>
    </row>
    <row r="1003" spans="1:25" x14ac:dyDescent="0.2">
      <c r="A1003" s="75" t="s">
        <v>19</v>
      </c>
      <c r="B1003" s="66" t="s">
        <v>27</v>
      </c>
      <c r="C1003" s="66" t="s">
        <v>25</v>
      </c>
      <c r="D1003" s="66" t="s">
        <v>298</v>
      </c>
      <c r="E1003" s="86">
        <f>+IF(ISNUMBER(DATA!J758),DATA!J758,"n/a")</f>
        <v>79086.84</v>
      </c>
      <c r="F1003" s="77">
        <f>+IF(ISNUMBER(DATA!K758),DATA!K758,"n/a")</f>
        <v>4.0292593160154801E-2</v>
      </c>
      <c r="G1003" s="86">
        <f>+IF(ISNUMBER(DATA!T758),DATA!T758,"n/a")</f>
        <v>258752.16</v>
      </c>
      <c r="H1003" s="77">
        <f>+IF(ISNUMBER(DATA!U758),DATA!U758,"n/a")</f>
        <v>0.10725650701937001</v>
      </c>
      <c r="I1003" s="86">
        <f>+IF(ISNUMBER(DATA!AD758),DATA!AD758,"n/a")</f>
        <v>478382.81</v>
      </c>
      <c r="J1003" s="77">
        <f>+IF(ISNUMBER(DATA!AE758),DATA!AE758,"n/a")</f>
        <v>0.12751287789006899</v>
      </c>
      <c r="K1003" s="86">
        <f>+IF(ISNUMBER(DATA!AN758),DATA!AN758,"n/a")</f>
        <v>870066.91</v>
      </c>
      <c r="L1003" s="77">
        <f>+IF(ISNUMBER(DATA!AO758),DATA!AO758,"n/a")</f>
        <v>0.13977972162667501</v>
      </c>
      <c r="R1003" s="66"/>
      <c r="S1003" s="66"/>
      <c r="T1003" s="66"/>
      <c r="U1003" s="66"/>
      <c r="V1003" s="66"/>
      <c r="W1003" s="66"/>
      <c r="X1003" s="66"/>
      <c r="Y1003" s="66"/>
    </row>
    <row r="1004" spans="1:25" x14ac:dyDescent="0.2">
      <c r="A1004" s="75" t="s">
        <v>19</v>
      </c>
      <c r="B1004" s="66" t="s">
        <v>27</v>
      </c>
      <c r="C1004" s="66" t="s">
        <v>25</v>
      </c>
      <c r="D1004" s="66" t="s">
        <v>299</v>
      </c>
      <c r="E1004" s="86">
        <f>+IF(ISNUMBER(DATA!J759),DATA!J759,"n/a")</f>
        <v>359315.08</v>
      </c>
      <c r="F1004" s="77">
        <f>+IF(ISNUMBER(DATA!K759),DATA!K759,"n/a")</f>
        <v>7.3573124187477898E-2</v>
      </c>
      <c r="G1004" s="86">
        <f>+IF(ISNUMBER(DATA!T759),DATA!T759,"n/a")</f>
        <v>1254137.99</v>
      </c>
      <c r="H1004" s="77">
        <f>+IF(ISNUMBER(DATA!U759),DATA!U759,"n/a")</f>
        <v>-8.7625471202907607E-3</v>
      </c>
      <c r="I1004" s="86">
        <f>+IF(ISNUMBER(DATA!AD759),DATA!AD759,"n/a")</f>
        <v>2521726.9</v>
      </c>
      <c r="J1004" s="77">
        <f>+IF(ISNUMBER(DATA!AE759),DATA!AE759,"n/a")</f>
        <v>-5.1383598895693799E-2</v>
      </c>
      <c r="K1004" s="86">
        <f>+IF(ISNUMBER(DATA!AN759),DATA!AN759,"n/a")</f>
        <v>4683144.38</v>
      </c>
      <c r="L1004" s="77">
        <f>+IF(ISNUMBER(DATA!AO759),DATA!AO759,"n/a")</f>
        <v>-6.10422778655067E-2</v>
      </c>
      <c r="R1004" s="66"/>
      <c r="S1004" s="66"/>
      <c r="T1004" s="66"/>
      <c r="U1004" s="66"/>
      <c r="V1004" s="66"/>
      <c r="W1004" s="66"/>
      <c r="X1004" s="66"/>
      <c r="Y1004" s="66"/>
    </row>
    <row r="1005" spans="1:25" x14ac:dyDescent="0.2">
      <c r="A1005" s="75" t="s">
        <v>19</v>
      </c>
      <c r="B1005" s="66" t="s">
        <v>27</v>
      </c>
      <c r="C1005" s="66" t="s">
        <v>25</v>
      </c>
      <c r="D1005" s="66" t="s">
        <v>300</v>
      </c>
      <c r="E1005" s="86">
        <f>+IF(ISNUMBER(DATA!J760),DATA!J760,"n/a")</f>
        <v>155753.76999999999</v>
      </c>
      <c r="F1005" s="77">
        <f>+IF(ISNUMBER(DATA!K760),DATA!K760,"n/a")</f>
        <v>0.275742091245746</v>
      </c>
      <c r="G1005" s="86">
        <f>+IF(ISNUMBER(DATA!T760),DATA!T760,"n/a")</f>
        <v>494196.52</v>
      </c>
      <c r="H1005" s="77">
        <f>+IF(ISNUMBER(DATA!U760),DATA!U760,"n/a")</f>
        <v>8.9132647395318204E-2</v>
      </c>
      <c r="I1005" s="86">
        <f>+IF(ISNUMBER(DATA!AD760),DATA!AD760,"n/a")</f>
        <v>971956.2</v>
      </c>
      <c r="J1005" s="77">
        <f>+IF(ISNUMBER(DATA!AE760),DATA!AE760,"n/a")</f>
        <v>8.6250694220351601E-2</v>
      </c>
      <c r="K1005" s="86">
        <f>+IF(ISNUMBER(DATA!AN760),DATA!AN760,"n/a")</f>
        <v>1725169.7</v>
      </c>
      <c r="L1005" s="77">
        <f>+IF(ISNUMBER(DATA!AO760),DATA!AO760,"n/a")</f>
        <v>4.5728696975457998E-2</v>
      </c>
      <c r="R1005" s="66"/>
      <c r="S1005" s="66"/>
      <c r="T1005" s="66"/>
      <c r="U1005" s="66"/>
      <c r="V1005" s="66"/>
      <c r="W1005" s="66"/>
      <c r="X1005" s="66"/>
      <c r="Y1005" s="66"/>
    </row>
    <row r="1006" spans="1:25" x14ac:dyDescent="0.2">
      <c r="A1006" s="75" t="s">
        <v>19</v>
      </c>
      <c r="B1006" s="66" t="s">
        <v>27</v>
      </c>
      <c r="C1006" s="66" t="s">
        <v>25</v>
      </c>
      <c r="D1006" s="66" t="s">
        <v>301</v>
      </c>
      <c r="E1006" s="86">
        <f>+IF(ISNUMBER(DATA!J761),DATA!J761,"n/a")</f>
        <v>15647.39</v>
      </c>
      <c r="F1006" s="77">
        <f>+IF(ISNUMBER(DATA!K761),DATA!K761,"n/a")</f>
        <v>0.24073574818933399</v>
      </c>
      <c r="G1006" s="86">
        <f>+IF(ISNUMBER(DATA!T761),DATA!T761,"n/a")</f>
        <v>51893.85</v>
      </c>
      <c r="H1006" s="77">
        <f>+IF(ISNUMBER(DATA!U761),DATA!U761,"n/a")</f>
        <v>0.30278014598892</v>
      </c>
      <c r="I1006" s="86">
        <f>+IF(ISNUMBER(DATA!AD761),DATA!AD761,"n/a")</f>
        <v>98521.95</v>
      </c>
      <c r="J1006" s="77">
        <f>+IF(ISNUMBER(DATA!AE761),DATA!AE761,"n/a")</f>
        <v>0.300920516412441</v>
      </c>
      <c r="K1006" s="86">
        <f>+IF(ISNUMBER(DATA!AN761),DATA!AN761,"n/a")</f>
        <v>176093.02</v>
      </c>
      <c r="L1006" s="77">
        <f>+IF(ISNUMBER(DATA!AO761),DATA!AO761,"n/a")</f>
        <v>5.3605942059359998E-3</v>
      </c>
      <c r="R1006" s="66"/>
      <c r="S1006" s="66"/>
      <c r="T1006" s="66"/>
      <c r="U1006" s="66"/>
      <c r="V1006" s="66"/>
      <c r="W1006" s="66"/>
      <c r="X1006" s="66"/>
      <c r="Y1006" s="66"/>
    </row>
    <row r="1007" spans="1:25" x14ac:dyDescent="0.2">
      <c r="A1007" s="75" t="s">
        <v>19</v>
      </c>
      <c r="B1007" s="66" t="s">
        <v>27</v>
      </c>
      <c r="C1007" s="66" t="s">
        <v>25</v>
      </c>
      <c r="D1007" s="66" t="s">
        <v>302</v>
      </c>
      <c r="E1007" s="86">
        <f>+IF(ISNUMBER(DATA!J762),DATA!J762,"n/a")</f>
        <v>143152.60999999999</v>
      </c>
      <c r="F1007" s="77">
        <f>+IF(ISNUMBER(DATA!K762),DATA!K762,"n/a")</f>
        <v>9.7439168748875496E-2</v>
      </c>
      <c r="G1007" s="86">
        <f>+IF(ISNUMBER(DATA!T762),DATA!T762,"n/a")</f>
        <v>493267.22</v>
      </c>
      <c r="H1007" s="77">
        <f>+IF(ISNUMBER(DATA!U762),DATA!U762,"n/a")</f>
        <v>9.1054806464472698E-2</v>
      </c>
      <c r="I1007" s="86">
        <f>+IF(ISNUMBER(DATA!AD762),DATA!AD762,"n/a")</f>
        <v>938569.75</v>
      </c>
      <c r="J1007" s="77">
        <f>+IF(ISNUMBER(DATA!AE762),DATA!AE762,"n/a")</f>
        <v>4.0952058864020702E-2</v>
      </c>
      <c r="K1007" s="86">
        <f>+IF(ISNUMBER(DATA!AN762),DATA!AN762,"n/a")</f>
        <v>1780098.78</v>
      </c>
      <c r="L1007" s="77">
        <f>+IF(ISNUMBER(DATA!AO762),DATA!AO762,"n/a")</f>
        <v>8.4827366496363701E-2</v>
      </c>
      <c r="R1007" s="66"/>
      <c r="S1007" s="66"/>
      <c r="T1007" s="66"/>
      <c r="U1007" s="66"/>
      <c r="V1007" s="66"/>
      <c r="W1007" s="66"/>
      <c r="X1007" s="66"/>
      <c r="Y1007" s="66"/>
    </row>
    <row r="1008" spans="1:25" x14ac:dyDescent="0.2">
      <c r="A1008" s="75" t="s">
        <v>19</v>
      </c>
      <c r="B1008" s="66" t="s">
        <v>27</v>
      </c>
      <c r="C1008" s="66" t="s">
        <v>25</v>
      </c>
      <c r="D1008" s="66" t="s">
        <v>303</v>
      </c>
      <c r="E1008" s="86">
        <f>+IF(ISNUMBER(DATA!J763),DATA!J763,"n/a")</f>
        <v>25907.23</v>
      </c>
      <c r="F1008" s="77">
        <f>+IF(ISNUMBER(DATA!K763),DATA!K763,"n/a")</f>
        <v>-0.19390983706276799</v>
      </c>
      <c r="G1008" s="86">
        <f>+IF(ISNUMBER(DATA!T763),DATA!T763,"n/a")</f>
        <v>101371.34</v>
      </c>
      <c r="H1008" s="77">
        <f>+IF(ISNUMBER(DATA!U763),DATA!U763,"n/a")</f>
        <v>-2.44753653213035E-2</v>
      </c>
      <c r="I1008" s="86">
        <f>+IF(ISNUMBER(DATA!AD763),DATA!AD763,"n/a")</f>
        <v>200229.28</v>
      </c>
      <c r="J1008" s="77">
        <f>+IF(ISNUMBER(DATA!AE763),DATA!AE763,"n/a")</f>
        <v>-1.79645378477445E-3</v>
      </c>
      <c r="K1008" s="86">
        <f>+IF(ISNUMBER(DATA!AN763),DATA!AN763,"n/a")</f>
        <v>386727.71</v>
      </c>
      <c r="L1008" s="77">
        <f>+IF(ISNUMBER(DATA!AO763),DATA!AO763,"n/a")</f>
        <v>-1.31098465032601E-2</v>
      </c>
      <c r="R1008" s="66"/>
      <c r="S1008" s="66"/>
      <c r="T1008" s="66"/>
      <c r="U1008" s="66"/>
      <c r="V1008" s="66"/>
      <c r="W1008" s="66"/>
      <c r="X1008" s="66"/>
      <c r="Y1008" s="66"/>
    </row>
    <row r="1009" spans="1:25" x14ac:dyDescent="0.2">
      <c r="A1009" s="75" t="s">
        <v>19</v>
      </c>
      <c r="B1009" s="66" t="s">
        <v>27</v>
      </c>
      <c r="C1009" s="66" t="s">
        <v>25</v>
      </c>
      <c r="D1009" s="66" t="s">
        <v>304</v>
      </c>
      <c r="E1009" s="86">
        <f>+IF(ISNUMBER(DATA!J764),DATA!J764,"n/a")</f>
        <v>170238.07999999999</v>
      </c>
      <c r="F1009" s="77">
        <f>+IF(ISNUMBER(DATA!K764),DATA!K764,"n/a")</f>
        <v>-1.46364943538334E-2</v>
      </c>
      <c r="G1009" s="86">
        <f>+IF(ISNUMBER(DATA!T764),DATA!T764,"n/a")</f>
        <v>596803.12</v>
      </c>
      <c r="H1009" s="77">
        <f>+IF(ISNUMBER(DATA!U764),DATA!U764,"n/a")</f>
        <v>-2.5933678410192399E-2</v>
      </c>
      <c r="I1009" s="86">
        <f>+IF(ISNUMBER(DATA!AD764),DATA!AD764,"n/a")</f>
        <v>1205050.58</v>
      </c>
      <c r="J1009" s="77">
        <f>+IF(ISNUMBER(DATA!AE764),DATA!AE764,"n/a")</f>
        <v>-5.8881398081481101E-2</v>
      </c>
      <c r="K1009" s="86">
        <f>+IF(ISNUMBER(DATA!AN764),DATA!AN764,"n/a")</f>
        <v>2268062.8199999998</v>
      </c>
      <c r="L1009" s="77">
        <f>+IF(ISNUMBER(DATA!AO764),DATA!AO764,"n/a")</f>
        <v>-4.2051082123484303E-2</v>
      </c>
      <c r="R1009" s="66"/>
      <c r="S1009" s="66"/>
      <c r="T1009" s="66"/>
      <c r="U1009" s="66"/>
      <c r="V1009" s="66"/>
      <c r="W1009" s="66"/>
      <c r="X1009" s="66"/>
      <c r="Y1009" s="66"/>
    </row>
    <row r="1010" spans="1:25" x14ac:dyDescent="0.2">
      <c r="A1010" s="75" t="s">
        <v>19</v>
      </c>
      <c r="B1010" s="66" t="s">
        <v>27</v>
      </c>
      <c r="C1010" s="66" t="s">
        <v>25</v>
      </c>
      <c r="D1010" s="66" t="s">
        <v>305</v>
      </c>
      <c r="E1010" s="86">
        <f>+IF(ISNUMBER(DATA!J765),DATA!J765,"n/a")</f>
        <v>73522.960000000006</v>
      </c>
      <c r="F1010" s="77">
        <f>+IF(ISNUMBER(DATA!K765),DATA!K765,"n/a")</f>
        <v>-0.15779147266122701</v>
      </c>
      <c r="G1010" s="86">
        <f>+IF(ISNUMBER(DATA!T765),DATA!T765,"n/a")</f>
        <v>244109.76</v>
      </c>
      <c r="H1010" s="77">
        <f>+IF(ISNUMBER(DATA!U765),DATA!U765,"n/a")</f>
        <v>-0.200018850092574</v>
      </c>
      <c r="I1010" s="86">
        <f>+IF(ISNUMBER(DATA!AD765),DATA!AD765,"n/a")</f>
        <v>500256.77</v>
      </c>
      <c r="J1010" s="77">
        <f>+IF(ISNUMBER(DATA!AE765),DATA!AE765,"n/a")</f>
        <v>-0.151896149753871</v>
      </c>
      <c r="K1010" s="86">
        <f>+IF(ISNUMBER(DATA!AN765),DATA!AN765,"n/a")</f>
        <v>984433.02</v>
      </c>
      <c r="L1010" s="77">
        <f>+IF(ISNUMBER(DATA!AO765),DATA!AO765,"n/a")</f>
        <v>-8.6913436574384703E-2</v>
      </c>
      <c r="R1010" s="66"/>
      <c r="S1010" s="66"/>
      <c r="T1010" s="66"/>
      <c r="U1010" s="66"/>
      <c r="V1010" s="66"/>
      <c r="W1010" s="66"/>
      <c r="X1010" s="66"/>
      <c r="Y1010" s="66"/>
    </row>
    <row r="1011" spans="1:25" x14ac:dyDescent="0.2">
      <c r="A1011" s="75" t="s">
        <v>19</v>
      </c>
      <c r="B1011" s="66" t="s">
        <v>27</v>
      </c>
      <c r="C1011" s="66" t="s">
        <v>25</v>
      </c>
      <c r="D1011" s="66" t="s">
        <v>306</v>
      </c>
      <c r="E1011" s="86">
        <f>+IF(ISNUMBER(DATA!J766),DATA!J766,"n/a")</f>
        <v>66472.100000000006</v>
      </c>
      <c r="F1011" s="77">
        <f>+IF(ISNUMBER(DATA!K766),DATA!K766,"n/a")</f>
        <v>-0.27441457246499601</v>
      </c>
      <c r="G1011" s="86">
        <f>+IF(ISNUMBER(DATA!T766),DATA!T766,"n/a")</f>
        <v>272623.51</v>
      </c>
      <c r="H1011" s="77">
        <f>+IF(ISNUMBER(DATA!U766),DATA!U766,"n/a")</f>
        <v>-4.88946027818516E-2</v>
      </c>
      <c r="I1011" s="86">
        <f>+IF(ISNUMBER(DATA!AD766),DATA!AD766,"n/a")</f>
        <v>568168.15</v>
      </c>
      <c r="J1011" s="77">
        <f>+IF(ISNUMBER(DATA!AE766),DATA!AE766,"n/a")</f>
        <v>4.7774443452037602E-2</v>
      </c>
      <c r="K1011" s="86">
        <f>+IF(ISNUMBER(DATA!AN766),DATA!AN766,"n/a")</f>
        <v>1074233.3600000001</v>
      </c>
      <c r="L1011" s="77">
        <f>+IF(ISNUMBER(DATA!AO766),DATA!AO766,"n/a")</f>
        <v>8.5035649414879497E-2</v>
      </c>
      <c r="R1011" s="66"/>
      <c r="S1011" s="66"/>
      <c r="T1011" s="66"/>
      <c r="U1011" s="66"/>
      <c r="V1011" s="66"/>
      <c r="W1011" s="66"/>
      <c r="X1011" s="66"/>
      <c r="Y1011" s="66"/>
    </row>
    <row r="1012" spans="1:25" x14ac:dyDescent="0.2">
      <c r="A1012" s="75" t="s">
        <v>19</v>
      </c>
      <c r="B1012" s="66" t="s">
        <v>27</v>
      </c>
      <c r="C1012" s="66" t="s">
        <v>25</v>
      </c>
      <c r="D1012" s="66" t="s">
        <v>307</v>
      </c>
      <c r="E1012" s="86">
        <f>+IF(ISNUMBER(DATA!J767),DATA!J767,"n/a")</f>
        <v>153948.07</v>
      </c>
      <c r="F1012" s="77">
        <f>+IF(ISNUMBER(DATA!K767),DATA!K767,"n/a")</f>
        <v>0.103604807748485</v>
      </c>
      <c r="G1012" s="86">
        <f>+IF(ISNUMBER(DATA!T767),DATA!T767,"n/a")</f>
        <v>494193.15</v>
      </c>
      <c r="H1012" s="77">
        <f>+IF(ISNUMBER(DATA!U767),DATA!U767,"n/a")</f>
        <v>9.5303617849964203E-2</v>
      </c>
      <c r="I1012" s="86">
        <f>+IF(ISNUMBER(DATA!AD767),DATA!AD767,"n/a")</f>
        <v>979509.98</v>
      </c>
      <c r="J1012" s="77">
        <f>+IF(ISNUMBER(DATA!AE767),DATA!AE767,"n/a")</f>
        <v>-5.2118850690293199E-3</v>
      </c>
      <c r="K1012" s="86">
        <f>+IF(ISNUMBER(DATA!AN767),DATA!AN767,"n/a")</f>
        <v>1871366.41</v>
      </c>
      <c r="L1012" s="77">
        <f>+IF(ISNUMBER(DATA!AO767),DATA!AO767,"n/a")</f>
        <v>2.7739194259318598E-3</v>
      </c>
      <c r="R1012" s="66"/>
      <c r="S1012" s="66"/>
      <c r="T1012" s="66"/>
      <c r="U1012" s="66"/>
      <c r="V1012" s="66"/>
      <c r="W1012" s="66"/>
      <c r="X1012" s="66"/>
      <c r="Y1012" s="66"/>
    </row>
    <row r="1013" spans="1:25" x14ac:dyDescent="0.2">
      <c r="A1013" s="75" t="s">
        <v>19</v>
      </c>
      <c r="B1013" s="66" t="s">
        <v>27</v>
      </c>
      <c r="C1013" s="66" t="s">
        <v>25</v>
      </c>
      <c r="D1013" s="66" t="s">
        <v>308</v>
      </c>
      <c r="E1013" s="86">
        <f>+IF(ISNUMBER(DATA!J768),DATA!J768,"n/a")</f>
        <v>77709.7</v>
      </c>
      <c r="F1013" s="77">
        <f>+IF(ISNUMBER(DATA!K768),DATA!K768,"n/a")</f>
        <v>3.2426089777706599E-2</v>
      </c>
      <c r="G1013" s="86">
        <f>+IF(ISNUMBER(DATA!T768),DATA!T768,"n/a")</f>
        <v>275755.2</v>
      </c>
      <c r="H1013" s="77">
        <f>+IF(ISNUMBER(DATA!U768),DATA!U768,"n/a")</f>
        <v>3.78210226621589E-2</v>
      </c>
      <c r="I1013" s="86">
        <f>+IF(ISNUMBER(DATA!AD768),DATA!AD768,"n/a")</f>
        <v>540520.85</v>
      </c>
      <c r="J1013" s="77">
        <f>+IF(ISNUMBER(DATA!AE768),DATA!AE768,"n/a")</f>
        <v>8.3114977026725004E-2</v>
      </c>
      <c r="K1013" s="86">
        <f>+IF(ISNUMBER(DATA!AN768),DATA!AN768,"n/a")</f>
        <v>980792.23</v>
      </c>
      <c r="L1013" s="77">
        <f>+IF(ISNUMBER(DATA!AO768),DATA!AO768,"n/a")</f>
        <v>5.95662668720493E-2</v>
      </c>
      <c r="R1013" s="66"/>
      <c r="S1013" s="66"/>
      <c r="T1013" s="66"/>
      <c r="U1013" s="66"/>
      <c r="V1013" s="66"/>
      <c r="W1013" s="66"/>
      <c r="X1013" s="66"/>
      <c r="Y1013" s="66"/>
    </row>
    <row r="1014" spans="1:25" x14ac:dyDescent="0.2">
      <c r="A1014" s="75" t="s">
        <v>19</v>
      </c>
      <c r="B1014" s="66" t="s">
        <v>27</v>
      </c>
      <c r="C1014" s="66" t="s">
        <v>25</v>
      </c>
      <c r="D1014" s="66" t="s">
        <v>309</v>
      </c>
      <c r="E1014" s="86">
        <f>+IF(ISNUMBER(DATA!J769),DATA!J769,"n/a")</f>
        <v>69615.47</v>
      </c>
      <c r="F1014" s="77">
        <f>+IF(ISNUMBER(DATA!K769),DATA!K769,"n/a")</f>
        <v>-8.7678348079255702E-2</v>
      </c>
      <c r="G1014" s="86">
        <f>+IF(ISNUMBER(DATA!T769),DATA!T769,"n/a")</f>
        <v>242079.85</v>
      </c>
      <c r="H1014" s="77">
        <f>+IF(ISNUMBER(DATA!U769),DATA!U769,"n/a")</f>
        <v>-5.51799378294901E-2</v>
      </c>
      <c r="I1014" s="86">
        <f>+IF(ISNUMBER(DATA!AD769),DATA!AD769,"n/a")</f>
        <v>479952.97</v>
      </c>
      <c r="J1014" s="77">
        <f>+IF(ISNUMBER(DATA!AE769),DATA!AE769,"n/a")</f>
        <v>-3.5615361299410703E-2</v>
      </c>
      <c r="K1014" s="86">
        <f>+IF(ISNUMBER(DATA!AN769),DATA!AN769,"n/a")</f>
        <v>893121.84</v>
      </c>
      <c r="L1014" s="77">
        <f>+IF(ISNUMBER(DATA!AO769),DATA!AO769,"n/a")</f>
        <v>-3.37541003591088E-2</v>
      </c>
      <c r="R1014" s="66"/>
      <c r="S1014" s="66"/>
      <c r="T1014" s="66"/>
      <c r="U1014" s="66"/>
      <c r="V1014" s="66"/>
      <c r="W1014" s="66"/>
      <c r="X1014" s="66"/>
      <c r="Y1014" s="66"/>
    </row>
    <row r="1015" spans="1:25" x14ac:dyDescent="0.2">
      <c r="A1015" s="75" t="s">
        <v>19</v>
      </c>
      <c r="B1015" s="66" t="s">
        <v>27</v>
      </c>
      <c r="C1015" s="66" t="s">
        <v>25</v>
      </c>
      <c r="D1015" s="66" t="s">
        <v>310</v>
      </c>
      <c r="E1015" s="86">
        <f>+IF(ISNUMBER(DATA!J770),DATA!J770,"n/a")</f>
        <v>26919.26</v>
      </c>
      <c r="F1015" s="77">
        <f>+IF(ISNUMBER(DATA!K770),DATA!K770,"n/a")</f>
        <v>-0.21725767469125601</v>
      </c>
      <c r="G1015" s="86">
        <f>+IF(ISNUMBER(DATA!T770),DATA!T770,"n/a")</f>
        <v>91214.27</v>
      </c>
      <c r="H1015" s="77">
        <f>+IF(ISNUMBER(DATA!U770),DATA!U770,"n/a")</f>
        <v>-0.21062152012760299</v>
      </c>
      <c r="I1015" s="86">
        <f>+IF(ISNUMBER(DATA!AD770),DATA!AD770,"n/a")</f>
        <v>178468.91</v>
      </c>
      <c r="J1015" s="77">
        <f>+IF(ISNUMBER(DATA!AE770),DATA!AE770,"n/a")</f>
        <v>-0.185390610030086</v>
      </c>
      <c r="K1015" s="86">
        <f>+IF(ISNUMBER(DATA!AN770),DATA!AN770,"n/a")</f>
        <v>333676.95</v>
      </c>
      <c r="L1015" s="77">
        <f>+IF(ISNUMBER(DATA!AO770),DATA!AO770,"n/a")</f>
        <v>-0.213347716760248</v>
      </c>
      <c r="R1015" s="66"/>
      <c r="S1015" s="66"/>
      <c r="T1015" s="66"/>
      <c r="U1015" s="66"/>
      <c r="V1015" s="66"/>
      <c r="W1015" s="66"/>
      <c r="X1015" s="66"/>
      <c r="Y1015" s="66"/>
    </row>
    <row r="1016" spans="1:25" x14ac:dyDescent="0.2">
      <c r="A1016" s="75" t="s">
        <v>19</v>
      </c>
      <c r="B1016" s="66" t="s">
        <v>27</v>
      </c>
      <c r="C1016" s="66" t="s">
        <v>25</v>
      </c>
      <c r="D1016" s="66" t="s">
        <v>311</v>
      </c>
      <c r="E1016" s="86">
        <f>+IF(ISNUMBER(DATA!J771),DATA!J771,"n/a")</f>
        <v>69361.87</v>
      </c>
      <c r="F1016" s="77">
        <f>+IF(ISNUMBER(DATA!K771),DATA!K771,"n/a")</f>
        <v>-0.214450838247602</v>
      </c>
      <c r="G1016" s="86">
        <f>+IF(ISNUMBER(DATA!T771),DATA!T771,"n/a")</f>
        <v>229734.7</v>
      </c>
      <c r="H1016" s="77">
        <f>+IF(ISNUMBER(DATA!U771),DATA!U771,"n/a")</f>
        <v>-0.22709620842144099</v>
      </c>
      <c r="I1016" s="86">
        <f>+IF(ISNUMBER(DATA!AD771),DATA!AD771,"n/a")</f>
        <v>451478.01</v>
      </c>
      <c r="J1016" s="77">
        <f>+IF(ISNUMBER(DATA!AE771),DATA!AE771,"n/a")</f>
        <v>-0.27584443418440602</v>
      </c>
      <c r="K1016" s="86">
        <f>+IF(ISNUMBER(DATA!AN771),DATA!AN771,"n/a")</f>
        <v>974050.39</v>
      </c>
      <c r="L1016" s="77">
        <f>+IF(ISNUMBER(DATA!AO771),DATA!AO771,"n/a")</f>
        <v>-0.16467425340470501</v>
      </c>
      <c r="R1016" s="66"/>
      <c r="S1016" s="66"/>
      <c r="T1016" s="66"/>
      <c r="U1016" s="66"/>
      <c r="V1016" s="66"/>
      <c r="W1016" s="66"/>
      <c r="X1016" s="66"/>
      <c r="Y1016" s="66"/>
    </row>
    <row r="1017" spans="1:25" x14ac:dyDescent="0.2">
      <c r="A1017" s="75" t="s">
        <v>19</v>
      </c>
      <c r="B1017" s="66" t="s">
        <v>27</v>
      </c>
      <c r="C1017" s="66" t="s">
        <v>25</v>
      </c>
      <c r="D1017" s="66" t="s">
        <v>312</v>
      </c>
      <c r="E1017" s="86">
        <f>+IF(ISNUMBER(DATA!J772),DATA!J772,"n/a")</f>
        <v>25420.1</v>
      </c>
      <c r="F1017" s="77">
        <f>+IF(ISNUMBER(DATA!K772),DATA!K772,"n/a")</f>
        <v>0.16616127093645799</v>
      </c>
      <c r="G1017" s="86">
        <f>+IF(ISNUMBER(DATA!T772),DATA!T772,"n/a")</f>
        <v>83373.210000000006</v>
      </c>
      <c r="H1017" s="77">
        <f>+IF(ISNUMBER(DATA!U772),DATA!U772,"n/a")</f>
        <v>0.20405028828507199</v>
      </c>
      <c r="I1017" s="86">
        <f>+IF(ISNUMBER(DATA!AD772),DATA!AD772,"n/a")</f>
        <v>169980.45</v>
      </c>
      <c r="J1017" s="77">
        <f>+IF(ISNUMBER(DATA!AE772),DATA!AE772,"n/a")</f>
        <v>0.20155412747382501</v>
      </c>
      <c r="K1017" s="86">
        <f>+IF(ISNUMBER(DATA!AN772),DATA!AN772,"n/a")</f>
        <v>302494.90000000002</v>
      </c>
      <c r="L1017" s="77">
        <f>+IF(ISNUMBER(DATA!AO772),DATA!AO772,"n/a")</f>
        <v>0.119386653104036</v>
      </c>
      <c r="R1017" s="66"/>
      <c r="S1017" s="66"/>
      <c r="T1017" s="66"/>
      <c r="U1017" s="66"/>
      <c r="V1017" s="66"/>
      <c r="W1017" s="66"/>
      <c r="X1017" s="66"/>
      <c r="Y1017" s="66"/>
    </row>
    <row r="1018" spans="1:25" x14ac:dyDescent="0.2">
      <c r="A1018" s="75" t="s">
        <v>19</v>
      </c>
      <c r="B1018" s="66" t="s">
        <v>27</v>
      </c>
      <c r="C1018" s="66" t="s">
        <v>25</v>
      </c>
      <c r="D1018" s="66" t="s">
        <v>313</v>
      </c>
      <c r="E1018" s="86">
        <f>+IF(ISNUMBER(DATA!J773),DATA!J773,"n/a")</f>
        <v>75173.48</v>
      </c>
      <c r="F1018" s="77">
        <f>+IF(ISNUMBER(DATA!K773),DATA!K773,"n/a")</f>
        <v>4.3358077878348902E-2</v>
      </c>
      <c r="G1018" s="86">
        <f>+IF(ISNUMBER(DATA!T773),DATA!T773,"n/a")</f>
        <v>244219.95</v>
      </c>
      <c r="H1018" s="77">
        <f>+IF(ISNUMBER(DATA!U773),DATA!U773,"n/a")</f>
        <v>-5.4498043934839001E-2</v>
      </c>
      <c r="I1018" s="86">
        <f>+IF(ISNUMBER(DATA!AD773),DATA!AD773,"n/a")</f>
        <v>487136.15</v>
      </c>
      <c r="J1018" s="77">
        <f>+IF(ISNUMBER(DATA!AE773),DATA!AE773,"n/a")</f>
        <v>-8.1938805877409607E-2</v>
      </c>
      <c r="K1018" s="86">
        <f>+IF(ISNUMBER(DATA!AN773),DATA!AN773,"n/a")</f>
        <v>943905.93</v>
      </c>
      <c r="L1018" s="77">
        <f>+IF(ISNUMBER(DATA!AO773),DATA!AO773,"n/a")</f>
        <v>-6.4450788487895094E-2</v>
      </c>
      <c r="R1018" s="66"/>
      <c r="S1018" s="66"/>
      <c r="T1018" s="66"/>
      <c r="U1018" s="66"/>
      <c r="V1018" s="66"/>
      <c r="W1018" s="66"/>
      <c r="X1018" s="66"/>
      <c r="Y1018" s="66"/>
    </row>
    <row r="1019" spans="1:25" x14ac:dyDescent="0.2">
      <c r="A1019" s="75" t="s">
        <v>19</v>
      </c>
      <c r="B1019" s="66" t="s">
        <v>27</v>
      </c>
      <c r="C1019" s="66" t="s">
        <v>25</v>
      </c>
      <c r="D1019" s="66" t="s">
        <v>314</v>
      </c>
      <c r="E1019" s="86">
        <f>+IF(ISNUMBER(DATA!J774),DATA!J774,"n/a")</f>
        <v>153614.82</v>
      </c>
      <c r="F1019" s="77">
        <f>+IF(ISNUMBER(DATA!K774),DATA!K774,"n/a")</f>
        <v>1.5002013619933601E-2</v>
      </c>
      <c r="G1019" s="86">
        <f>+IF(ISNUMBER(DATA!T774),DATA!T774,"n/a")</f>
        <v>534871.26</v>
      </c>
      <c r="H1019" s="77">
        <f>+IF(ISNUMBER(DATA!U774),DATA!U774,"n/a")</f>
        <v>7.8808503016802298E-2</v>
      </c>
      <c r="I1019" s="86">
        <f>+IF(ISNUMBER(DATA!AD774),DATA!AD774,"n/a")</f>
        <v>1044280.61</v>
      </c>
      <c r="J1019" s="77">
        <f>+IF(ISNUMBER(DATA!AE774),DATA!AE774,"n/a")</f>
        <v>-5.3115046828334797E-3</v>
      </c>
      <c r="K1019" s="86">
        <f>+IF(ISNUMBER(DATA!AN774),DATA!AN774,"n/a")</f>
        <v>2013310.45</v>
      </c>
      <c r="L1019" s="77">
        <f>+IF(ISNUMBER(DATA!AO774),DATA!AO774,"n/a")</f>
        <v>-5.1233202407367701E-2</v>
      </c>
      <c r="R1019" s="66"/>
      <c r="S1019" s="66"/>
      <c r="T1019" s="66"/>
      <c r="U1019" s="66"/>
      <c r="V1019" s="66"/>
      <c r="W1019" s="66"/>
      <c r="X1019" s="66"/>
      <c r="Y1019" s="66"/>
    </row>
    <row r="1020" spans="1:25" x14ac:dyDescent="0.2">
      <c r="A1020" s="75" t="s">
        <v>19</v>
      </c>
      <c r="B1020" s="66" t="s">
        <v>27</v>
      </c>
      <c r="C1020" s="66" t="s">
        <v>25</v>
      </c>
      <c r="D1020" s="66" t="s">
        <v>315</v>
      </c>
      <c r="E1020" s="86">
        <f>+IF(ISNUMBER(DATA!J775),DATA!J775,"n/a")</f>
        <v>151180.59</v>
      </c>
      <c r="F1020" s="77">
        <f>+IF(ISNUMBER(DATA!K775),DATA!K775,"n/a")</f>
        <v>0.10225789919855099</v>
      </c>
      <c r="G1020" s="86">
        <f>+IF(ISNUMBER(DATA!T775),DATA!T775,"n/a")</f>
        <v>498362.32</v>
      </c>
      <c r="H1020" s="77">
        <f>+IF(ISNUMBER(DATA!U775),DATA!U775,"n/a")</f>
        <v>8.6976541364318399E-2</v>
      </c>
      <c r="I1020" s="86">
        <f>+IF(ISNUMBER(DATA!AD775),DATA!AD775,"n/a")</f>
        <v>1006247.12</v>
      </c>
      <c r="J1020" s="77">
        <f>+IF(ISNUMBER(DATA!AE775),DATA!AE775,"n/a")</f>
        <v>-9.4757975386556906E-3</v>
      </c>
      <c r="K1020" s="86">
        <f>+IF(ISNUMBER(DATA!AN775),DATA!AN775,"n/a")</f>
        <v>1900623.11</v>
      </c>
      <c r="L1020" s="77">
        <f>+IF(ISNUMBER(DATA!AO775),DATA!AO775,"n/a")</f>
        <v>-2.7409290157831299E-2</v>
      </c>
      <c r="R1020" s="66"/>
      <c r="S1020" s="66"/>
      <c r="T1020" s="66"/>
      <c r="U1020" s="66"/>
      <c r="V1020" s="66"/>
      <c r="W1020" s="66"/>
      <c r="X1020" s="66"/>
      <c r="Y1020" s="66"/>
    </row>
    <row r="1021" spans="1:25" x14ac:dyDescent="0.2">
      <c r="A1021" s="75" t="s">
        <v>19</v>
      </c>
      <c r="B1021" s="66" t="s">
        <v>27</v>
      </c>
      <c r="C1021" s="66" t="s">
        <v>25</v>
      </c>
      <c r="D1021" s="66" t="s">
        <v>316</v>
      </c>
      <c r="E1021" s="86">
        <f>+IF(ISNUMBER(DATA!J776),DATA!J776,"n/a")</f>
        <v>144230.72</v>
      </c>
      <c r="F1021" s="77">
        <f>+IF(ISNUMBER(DATA!K776),DATA!K776,"n/a")</f>
        <v>6.8336214831762998E-2</v>
      </c>
      <c r="G1021" s="86">
        <f>+IF(ISNUMBER(DATA!T776),DATA!T776,"n/a")</f>
        <v>495142.09</v>
      </c>
      <c r="H1021" s="77">
        <f>+IF(ISNUMBER(DATA!U776),DATA!U776,"n/a")</f>
        <v>6.8789482192309903E-2</v>
      </c>
      <c r="I1021" s="86">
        <f>+IF(ISNUMBER(DATA!AD776),DATA!AD776,"n/a")</f>
        <v>921997.66</v>
      </c>
      <c r="J1021" s="77">
        <f>+IF(ISNUMBER(DATA!AE776),DATA!AE776,"n/a")</f>
        <v>7.1163646128550306E-2</v>
      </c>
      <c r="K1021" s="86">
        <f>+IF(ISNUMBER(DATA!AN776),DATA!AN776,"n/a")</f>
        <v>1710063.22</v>
      </c>
      <c r="L1021" s="77">
        <f>+IF(ISNUMBER(DATA!AO776),DATA!AO776,"n/a")</f>
        <v>6.5037339358057902E-2</v>
      </c>
      <c r="R1021" s="66"/>
      <c r="S1021" s="66"/>
      <c r="T1021" s="66"/>
      <c r="U1021" s="66"/>
      <c r="V1021" s="66"/>
      <c r="W1021" s="66"/>
      <c r="X1021" s="66"/>
      <c r="Y1021" s="66"/>
    </row>
    <row r="1022" spans="1:25" x14ac:dyDescent="0.2">
      <c r="A1022" s="75" t="s">
        <v>19</v>
      </c>
      <c r="B1022" s="66" t="s">
        <v>27</v>
      </c>
      <c r="C1022" s="66" t="s">
        <v>25</v>
      </c>
      <c r="D1022" s="66" t="s">
        <v>317</v>
      </c>
      <c r="E1022" s="86">
        <f>+IF(ISNUMBER(DATA!J777),DATA!J777,"n/a")</f>
        <v>65300.06</v>
      </c>
      <c r="F1022" s="77">
        <f>+IF(ISNUMBER(DATA!K777),DATA!K777,"n/a")</f>
        <v>0.13246027027795701</v>
      </c>
      <c r="G1022" s="86">
        <f>+IF(ISNUMBER(DATA!T777),DATA!T777,"n/a")</f>
        <v>219141.57</v>
      </c>
      <c r="H1022" s="77">
        <f>+IF(ISNUMBER(DATA!U777),DATA!U777,"n/a")</f>
        <v>0.163091682961545</v>
      </c>
      <c r="I1022" s="86">
        <f>+IF(ISNUMBER(DATA!AD777),DATA!AD777,"n/a")</f>
        <v>436697.23</v>
      </c>
      <c r="J1022" s="77">
        <f>+IF(ISNUMBER(DATA!AE777),DATA!AE777,"n/a")</f>
        <v>0.16283917866765901</v>
      </c>
      <c r="K1022" s="86">
        <f>+IF(ISNUMBER(DATA!AN777),DATA!AN777,"n/a")</f>
        <v>777403.6</v>
      </c>
      <c r="L1022" s="77">
        <f>+IF(ISNUMBER(DATA!AO777),DATA!AO777,"n/a")</f>
        <v>0.15378629679265199</v>
      </c>
      <c r="R1022" s="66"/>
      <c r="S1022" s="66"/>
      <c r="T1022" s="66"/>
      <c r="U1022" s="66"/>
      <c r="V1022" s="66"/>
      <c r="W1022" s="66"/>
      <c r="X1022" s="66"/>
      <c r="Y1022" s="66"/>
    </row>
    <row r="1023" spans="1:25" x14ac:dyDescent="0.2">
      <c r="A1023" s="75" t="s">
        <v>19</v>
      </c>
      <c r="B1023" s="66" t="s">
        <v>27</v>
      </c>
      <c r="C1023" s="66" t="s">
        <v>25</v>
      </c>
      <c r="D1023" s="66" t="s">
        <v>318</v>
      </c>
      <c r="E1023" s="86">
        <f>+IF(ISNUMBER(DATA!J778),DATA!J778,"n/a")</f>
        <v>186044.58</v>
      </c>
      <c r="F1023" s="77">
        <f>+IF(ISNUMBER(DATA!K778),DATA!K778,"n/a")</f>
        <v>0.10757125141099701</v>
      </c>
      <c r="G1023" s="86">
        <f>+IF(ISNUMBER(DATA!T778),DATA!T778,"n/a")</f>
        <v>651978.75</v>
      </c>
      <c r="H1023" s="77">
        <f>+IF(ISNUMBER(DATA!U778),DATA!U778,"n/a")</f>
        <v>8.5951516747283893E-2</v>
      </c>
      <c r="I1023" s="86">
        <f>+IF(ISNUMBER(DATA!AD778),DATA!AD778,"n/a")</f>
        <v>1243849.6399999999</v>
      </c>
      <c r="J1023" s="77">
        <f>+IF(ISNUMBER(DATA!AE778),DATA!AE778,"n/a")</f>
        <v>3.5956707232994503E-2</v>
      </c>
      <c r="K1023" s="86">
        <f>+IF(ISNUMBER(DATA!AN778),DATA!AN778,"n/a")</f>
        <v>2311645.5699999998</v>
      </c>
      <c r="L1023" s="77">
        <f>+IF(ISNUMBER(DATA!AO778),DATA!AO778,"n/a")</f>
        <v>5.7495253110566302E-2</v>
      </c>
      <c r="R1023" s="66"/>
      <c r="S1023" s="66"/>
      <c r="T1023" s="66"/>
      <c r="U1023" s="66"/>
      <c r="V1023" s="66"/>
      <c r="W1023" s="66"/>
      <c r="X1023" s="66"/>
      <c r="Y1023" s="66"/>
    </row>
    <row r="1024" spans="1:25" x14ac:dyDescent="0.2">
      <c r="A1024" s="75" t="s">
        <v>19</v>
      </c>
      <c r="B1024" s="66" t="s">
        <v>27</v>
      </c>
      <c r="C1024" s="66" t="s">
        <v>25</v>
      </c>
      <c r="D1024" s="66" t="s">
        <v>344</v>
      </c>
      <c r="E1024" s="86">
        <f>+IF(ISNUMBER(DATA!J779),DATA!J779,"n/a")</f>
        <v>18448.77</v>
      </c>
      <c r="F1024" s="77">
        <f>+IF(ISNUMBER(DATA!K779),DATA!K779,"n/a")</f>
        <v>-0.37511469696122901</v>
      </c>
      <c r="G1024" s="86">
        <f>+IF(ISNUMBER(DATA!T779),DATA!T779,"n/a")</f>
        <v>77255.08</v>
      </c>
      <c r="H1024" s="77">
        <f>+IF(ISNUMBER(DATA!U779),DATA!U779,"n/a")</f>
        <v>-0.23169217993630201</v>
      </c>
      <c r="I1024" s="86">
        <f>+IF(ISNUMBER(DATA!AD779),DATA!AD779,"n/a")</f>
        <v>161590.75</v>
      </c>
      <c r="J1024" s="77">
        <f>+IF(ISNUMBER(DATA!AE779),DATA!AE779,"n/a")</f>
        <v>-0.183780022993869</v>
      </c>
      <c r="K1024" s="86">
        <f>+IF(ISNUMBER(DATA!AN779),DATA!AN779,"n/a")</f>
        <v>320382.03999999998</v>
      </c>
      <c r="L1024" s="77">
        <f>+IF(ISNUMBER(DATA!AO779),DATA!AO779,"n/a")</f>
        <v>-0.156450211961664</v>
      </c>
      <c r="R1024" s="66"/>
      <c r="S1024" s="66"/>
      <c r="T1024" s="66"/>
      <c r="U1024" s="66"/>
      <c r="V1024" s="66"/>
      <c r="W1024" s="66"/>
      <c r="X1024" s="66"/>
      <c r="Y1024" s="66"/>
    </row>
    <row r="1025" spans="1:25" x14ac:dyDescent="0.2">
      <c r="A1025" s="75" t="s">
        <v>19</v>
      </c>
      <c r="B1025" s="66" t="s">
        <v>27</v>
      </c>
      <c r="C1025" s="66" t="s">
        <v>25</v>
      </c>
      <c r="D1025" s="66" t="s">
        <v>345</v>
      </c>
      <c r="E1025" s="86">
        <f>+IF(ISNUMBER(DATA!J780),DATA!J780,"n/a")</f>
        <v>84876.43</v>
      </c>
      <c r="F1025" s="77">
        <f>+IF(ISNUMBER(DATA!K780),DATA!K780,"n/a")</f>
        <v>2.13097886336482E-2</v>
      </c>
      <c r="G1025" s="86">
        <f>+IF(ISNUMBER(DATA!T780),DATA!T780,"n/a")</f>
        <v>279005.90000000002</v>
      </c>
      <c r="H1025" s="77">
        <f>+IF(ISNUMBER(DATA!U780),DATA!U780,"n/a")</f>
        <v>4.3306669247331502E-2</v>
      </c>
      <c r="I1025" s="86">
        <f>+IF(ISNUMBER(DATA!AD780),DATA!AD780,"n/a")</f>
        <v>556625.81000000006</v>
      </c>
      <c r="J1025" s="77">
        <f>+IF(ISNUMBER(DATA!AE780),DATA!AE780,"n/a")</f>
        <v>7.9346810995106001E-2</v>
      </c>
      <c r="K1025" s="86">
        <f>+IF(ISNUMBER(DATA!AN780),DATA!AN780,"n/a")</f>
        <v>1037210.09</v>
      </c>
      <c r="L1025" s="77">
        <f>+IF(ISNUMBER(DATA!AO780),DATA!AO780,"n/a")</f>
        <v>4.7402806620401999E-2</v>
      </c>
      <c r="R1025" s="66"/>
      <c r="S1025" s="66"/>
      <c r="T1025" s="66"/>
      <c r="U1025" s="66"/>
      <c r="V1025" s="66"/>
      <c r="W1025" s="66"/>
      <c r="X1025" s="66"/>
      <c r="Y1025" s="66"/>
    </row>
    <row r="1026" spans="1:25" x14ac:dyDescent="0.2">
      <c r="A1026" s="75"/>
      <c r="E1026" s="99"/>
      <c r="F1026" s="77"/>
      <c r="G1026" s="99"/>
      <c r="H1026" s="77"/>
      <c r="I1026" s="99"/>
      <c r="J1026" s="77"/>
      <c r="K1026" s="99"/>
      <c r="L1026" s="77"/>
      <c r="R1026" s="66"/>
      <c r="S1026" s="95"/>
      <c r="T1026" s="66"/>
      <c r="U1026" s="95"/>
      <c r="V1026" s="66"/>
      <c r="W1026" s="95"/>
      <c r="X1026" s="66"/>
      <c r="Y1026" s="95"/>
    </row>
    <row r="1027" spans="1:25" x14ac:dyDescent="0.2">
      <c r="A1027" s="75" t="s">
        <v>19</v>
      </c>
      <c r="B1027" s="66" t="s">
        <v>27</v>
      </c>
      <c r="C1027" s="66" t="s">
        <v>10</v>
      </c>
      <c r="D1027" s="66" t="s">
        <v>271</v>
      </c>
      <c r="E1027" s="87">
        <f>+IF(ISNUMBER(DATA!L731),DATA!L731,"n/a")</f>
        <v>4.7194043069051403</v>
      </c>
      <c r="F1027" s="77">
        <f>+IF(ISNUMBER(DATA!M731),DATA!M731,"n/a")</f>
        <v>2.9530265514611698E-3</v>
      </c>
      <c r="G1027" s="87">
        <f>+IF(ISNUMBER(DATA!V731),DATA!V731,"n/a")</f>
        <v>4.56227473610923</v>
      </c>
      <c r="H1027" s="77">
        <f>+IF(ISNUMBER(DATA!W731),DATA!W731,"n/a")</f>
        <v>-1.80327014137818E-3</v>
      </c>
      <c r="I1027" s="87">
        <f>+IF(ISNUMBER(DATA!AF731),DATA!AF731,"n/a")</f>
        <v>4.5240305881462897</v>
      </c>
      <c r="J1027" s="77">
        <f>+IF(ISNUMBER(DATA!AG731),DATA!AG731,"n/a")</f>
        <v>-2.6536683231976201E-2</v>
      </c>
      <c r="K1027" s="87">
        <f>+IF(ISNUMBER(DATA!AP731),DATA!AP731,"n/a")</f>
        <v>4.48857845553266</v>
      </c>
      <c r="L1027" s="77">
        <f>+IF(ISNUMBER(DATA!AQ731),DATA!AQ731,"n/a")</f>
        <v>-2.6317867748742601E-2</v>
      </c>
      <c r="R1027" s="66"/>
      <c r="S1027" s="66"/>
      <c r="T1027" s="66"/>
      <c r="U1027" s="66"/>
      <c r="V1027" s="66"/>
      <c r="W1027" s="66"/>
      <c r="X1027" s="66"/>
      <c r="Y1027" s="66"/>
    </row>
    <row r="1028" spans="1:25" x14ac:dyDescent="0.2">
      <c r="A1028" s="75" t="s">
        <v>19</v>
      </c>
      <c r="B1028" s="66" t="s">
        <v>27</v>
      </c>
      <c r="C1028" s="66" t="s">
        <v>10</v>
      </c>
      <c r="D1028" s="66" t="s">
        <v>272</v>
      </c>
      <c r="E1028" s="87">
        <f>+IF(ISNUMBER(DATA!L732),DATA!L732,"n/a")</f>
        <v>4.2453996894426904</v>
      </c>
      <c r="F1028" s="77">
        <f>+IF(ISNUMBER(DATA!M732),DATA!M732,"n/a")</f>
        <v>-6.1873943675683697E-2</v>
      </c>
      <c r="G1028" s="87">
        <f>+IF(ISNUMBER(DATA!V732),DATA!V732,"n/a")</f>
        <v>4.2880489314968298</v>
      </c>
      <c r="H1028" s="77">
        <f>+IF(ISNUMBER(DATA!W732),DATA!W732,"n/a")</f>
        <v>-4.7272522737078201E-2</v>
      </c>
      <c r="I1028" s="87">
        <f>+IF(ISNUMBER(DATA!AF732),DATA!AF732,"n/a")</f>
        <v>4.32228316875013</v>
      </c>
      <c r="J1028" s="77">
        <f>+IF(ISNUMBER(DATA!AG732),DATA!AG732,"n/a")</f>
        <v>-2.4508651091042999E-2</v>
      </c>
      <c r="K1028" s="87">
        <f>+IF(ISNUMBER(DATA!AP732),DATA!AP732,"n/a")</f>
        <v>4.3196288074812603</v>
      </c>
      <c r="L1028" s="77">
        <f>+IF(ISNUMBER(DATA!AQ732),DATA!AQ732,"n/a")</f>
        <v>-1.6733830718519901E-2</v>
      </c>
      <c r="R1028" s="66"/>
      <c r="S1028" s="66"/>
      <c r="T1028" s="66"/>
      <c r="U1028" s="66"/>
      <c r="V1028" s="66"/>
      <c r="W1028" s="66"/>
      <c r="X1028" s="66"/>
      <c r="Y1028" s="66"/>
    </row>
    <row r="1029" spans="1:25" x14ac:dyDescent="0.2">
      <c r="A1029" s="75" t="s">
        <v>19</v>
      </c>
      <c r="B1029" s="66" t="s">
        <v>27</v>
      </c>
      <c r="C1029" s="66" t="s">
        <v>10</v>
      </c>
      <c r="D1029" s="66" t="s">
        <v>273</v>
      </c>
      <c r="E1029" s="87">
        <f>+IF(ISNUMBER(DATA!L733),DATA!L733,"n/a")</f>
        <v>4.4215291931337504</v>
      </c>
      <c r="F1029" s="77">
        <f>+IF(ISNUMBER(DATA!M733),DATA!M733,"n/a")</f>
        <v>5.2891367332309501E-2</v>
      </c>
      <c r="G1029" s="87">
        <f>+IF(ISNUMBER(DATA!V733),DATA!V733,"n/a")</f>
        <v>4.3666853751477497</v>
      </c>
      <c r="H1029" s="77">
        <f>+IF(ISNUMBER(DATA!W733),DATA!W733,"n/a")</f>
        <v>3.6371836341670002E-2</v>
      </c>
      <c r="I1029" s="87">
        <f>+IF(ISNUMBER(DATA!AF733),DATA!AF733,"n/a")</f>
        <v>4.3412561936275704</v>
      </c>
      <c r="J1029" s="77">
        <f>+IF(ISNUMBER(DATA!AG733),DATA!AG733,"n/a")</f>
        <v>4.9209261826476801E-2</v>
      </c>
      <c r="K1029" s="87">
        <f>+IF(ISNUMBER(DATA!AP733),DATA!AP733,"n/a")</f>
        <v>4.2877139559688899</v>
      </c>
      <c r="L1029" s="77">
        <f>+IF(ISNUMBER(DATA!AQ733),DATA!AQ733,"n/a")</f>
        <v>4.5600266413690999E-2</v>
      </c>
      <c r="R1029" s="66"/>
      <c r="S1029" s="66"/>
      <c r="T1029" s="66"/>
      <c r="U1029" s="66"/>
      <c r="V1029" s="66"/>
      <c r="W1029" s="66"/>
      <c r="X1029" s="66"/>
      <c r="Y1029" s="66"/>
    </row>
    <row r="1030" spans="1:25" x14ac:dyDescent="0.2">
      <c r="A1030" s="75" t="s">
        <v>19</v>
      </c>
      <c r="B1030" s="66" t="s">
        <v>27</v>
      </c>
      <c r="C1030" s="66" t="s">
        <v>10</v>
      </c>
      <c r="D1030" s="66" t="s">
        <v>274</v>
      </c>
      <c r="E1030" s="87">
        <f>+IF(ISNUMBER(DATA!L734),DATA!L734,"n/a")</f>
        <v>4.3604278266415601</v>
      </c>
      <c r="F1030" s="77">
        <f>+IF(ISNUMBER(DATA!M734),DATA!M734,"n/a")</f>
        <v>-2.3280200810422098E-2</v>
      </c>
      <c r="G1030" s="87">
        <f>+IF(ISNUMBER(DATA!V734),DATA!V734,"n/a")</f>
        <v>4.3848932760640498</v>
      </c>
      <c r="H1030" s="77">
        <f>+IF(ISNUMBER(DATA!W734),DATA!W734,"n/a")</f>
        <v>-1.8817529828138401E-2</v>
      </c>
      <c r="I1030" s="87">
        <f>+IF(ISNUMBER(DATA!AF734),DATA!AF734,"n/a")</f>
        <v>4.39753227487126</v>
      </c>
      <c r="J1030" s="77">
        <f>+IF(ISNUMBER(DATA!AG734),DATA!AG734,"n/a")</f>
        <v>3.5825125663900299E-3</v>
      </c>
      <c r="K1030" s="87">
        <f>+IF(ISNUMBER(DATA!AP734),DATA!AP734,"n/a")</f>
        <v>4.3834130747017204</v>
      </c>
      <c r="L1030" s="77">
        <f>+IF(ISNUMBER(DATA!AQ734),DATA!AQ734,"n/a")</f>
        <v>1.6153956782332699E-5</v>
      </c>
      <c r="R1030" s="66"/>
      <c r="S1030" s="66"/>
      <c r="T1030" s="66"/>
      <c r="U1030" s="66"/>
      <c r="V1030" s="66"/>
      <c r="W1030" s="66"/>
      <c r="X1030" s="66"/>
      <c r="Y1030" s="66"/>
    </row>
    <row r="1031" spans="1:25" x14ac:dyDescent="0.2">
      <c r="A1031" s="75" t="s">
        <v>19</v>
      </c>
      <c r="B1031" s="66" t="s">
        <v>27</v>
      </c>
      <c r="C1031" s="66" t="s">
        <v>10</v>
      </c>
      <c r="D1031" s="66" t="s">
        <v>275</v>
      </c>
      <c r="E1031" s="87">
        <f>+IF(ISNUMBER(DATA!L735),DATA!L735,"n/a")</f>
        <v>3.9509120380179401</v>
      </c>
      <c r="F1031" s="77">
        <f>+IF(ISNUMBER(DATA!M735),DATA!M735,"n/a")</f>
        <v>3.6559764673315301E-2</v>
      </c>
      <c r="G1031" s="87">
        <f>+IF(ISNUMBER(DATA!V735),DATA!V735,"n/a")</f>
        <v>3.92415402459859</v>
      </c>
      <c r="H1031" s="77">
        <f>+IF(ISNUMBER(DATA!W735),DATA!W735,"n/a")</f>
        <v>6.4389448077570799E-2</v>
      </c>
      <c r="I1031" s="87">
        <f>+IF(ISNUMBER(DATA!AF735),DATA!AF735,"n/a")</f>
        <v>3.8344059639349499</v>
      </c>
      <c r="J1031" s="77">
        <f>+IF(ISNUMBER(DATA!AG735),DATA!AG735,"n/a")</f>
        <v>4.6245703561970698E-2</v>
      </c>
      <c r="K1031" s="87">
        <f>+IF(ISNUMBER(DATA!AP735),DATA!AP735,"n/a")</f>
        <v>3.8477269327177299</v>
      </c>
      <c r="L1031" s="77">
        <f>+IF(ISNUMBER(DATA!AQ735),DATA!AQ735,"n/a")</f>
        <v>3.6144338989589998E-2</v>
      </c>
      <c r="R1031" s="66"/>
      <c r="S1031" s="66"/>
      <c r="T1031" s="66"/>
      <c r="U1031" s="66"/>
      <c r="V1031" s="66"/>
      <c r="W1031" s="66"/>
      <c r="X1031" s="66"/>
      <c r="Y1031" s="66"/>
    </row>
    <row r="1032" spans="1:25" x14ac:dyDescent="0.2">
      <c r="A1032" s="75" t="s">
        <v>19</v>
      </c>
      <c r="B1032" s="66" t="s">
        <v>27</v>
      </c>
      <c r="C1032" s="66" t="s">
        <v>10</v>
      </c>
      <c r="D1032" s="66" t="s">
        <v>276</v>
      </c>
      <c r="E1032" s="87">
        <f>+IF(ISNUMBER(DATA!L736),DATA!L736,"n/a")</f>
        <v>4.2171573628722703</v>
      </c>
      <c r="F1032" s="77">
        <f>+IF(ISNUMBER(DATA!M736),DATA!M736,"n/a")</f>
        <v>2.6909048651267801E-2</v>
      </c>
      <c r="G1032" s="87">
        <f>+IF(ISNUMBER(DATA!V736),DATA!V736,"n/a")</f>
        <v>4.1329704175329196</v>
      </c>
      <c r="H1032" s="77">
        <f>+IF(ISNUMBER(DATA!W736),DATA!W736,"n/a")</f>
        <v>8.5619710458328495E-3</v>
      </c>
      <c r="I1032" s="87">
        <f>+IF(ISNUMBER(DATA!AF736),DATA!AF736,"n/a")</f>
        <v>4.1123958429722398</v>
      </c>
      <c r="J1032" s="77">
        <f>+IF(ISNUMBER(DATA!AG736),DATA!AG736,"n/a")</f>
        <v>5.6324447413870597E-3</v>
      </c>
      <c r="K1032" s="87">
        <f>+IF(ISNUMBER(DATA!AP736),DATA!AP736,"n/a")</f>
        <v>4.1129755031713104</v>
      </c>
      <c r="L1032" s="77">
        <f>+IF(ISNUMBER(DATA!AQ736),DATA!AQ736,"n/a")</f>
        <v>9.9879933339998492E-3</v>
      </c>
      <c r="R1032" s="66"/>
      <c r="S1032" s="66"/>
      <c r="T1032" s="66"/>
      <c r="U1032" s="66"/>
      <c r="V1032" s="66"/>
      <c r="W1032" s="66"/>
      <c r="X1032" s="66"/>
      <c r="Y1032" s="66"/>
    </row>
    <row r="1033" spans="1:25" x14ac:dyDescent="0.2">
      <c r="A1033" s="75" t="s">
        <v>19</v>
      </c>
      <c r="B1033" s="66" t="s">
        <v>27</v>
      </c>
      <c r="C1033" s="66" t="s">
        <v>10</v>
      </c>
      <c r="D1033" s="66" t="s">
        <v>277</v>
      </c>
      <c r="E1033" s="87">
        <f>+IF(ISNUMBER(DATA!L737),DATA!L737,"n/a")</f>
        <v>4.6531696438061401</v>
      </c>
      <c r="F1033" s="77">
        <f>+IF(ISNUMBER(DATA!M737),DATA!M737,"n/a")</f>
        <v>-4.04731213135823E-2</v>
      </c>
      <c r="G1033" s="87">
        <f>+IF(ISNUMBER(DATA!V737),DATA!V737,"n/a")</f>
        <v>4.6589792004859998</v>
      </c>
      <c r="H1033" s="77">
        <f>+IF(ISNUMBER(DATA!W737),DATA!W737,"n/a")</f>
        <v>-2.99546147044439E-2</v>
      </c>
      <c r="I1033" s="87">
        <f>+IF(ISNUMBER(DATA!AF737),DATA!AF737,"n/a")</f>
        <v>4.6326497378519402</v>
      </c>
      <c r="J1033" s="77">
        <f>+IF(ISNUMBER(DATA!AG737),DATA!AG737,"n/a")</f>
        <v>-3.8973351655834799E-2</v>
      </c>
      <c r="K1033" s="87">
        <f>+IF(ISNUMBER(DATA!AP737),DATA!AP737,"n/a")</f>
        <v>4.6839238387997701</v>
      </c>
      <c r="L1033" s="77">
        <f>+IF(ISNUMBER(DATA!AQ737),DATA!AQ737,"n/a")</f>
        <v>-3.5412966607136699E-2</v>
      </c>
      <c r="R1033" s="66"/>
      <c r="S1033" s="66"/>
      <c r="T1033" s="66"/>
      <c r="U1033" s="66"/>
      <c r="V1033" s="66"/>
      <c r="W1033" s="66"/>
      <c r="X1033" s="66"/>
      <c r="Y1033" s="66"/>
    </row>
    <row r="1034" spans="1:25" x14ac:dyDescent="0.2">
      <c r="A1034" s="75" t="s">
        <v>19</v>
      </c>
      <c r="B1034" s="66" t="s">
        <v>27</v>
      </c>
      <c r="C1034" s="66" t="s">
        <v>10</v>
      </c>
      <c r="D1034" s="66" t="s">
        <v>278</v>
      </c>
      <c r="E1034" s="87">
        <f>+IF(ISNUMBER(DATA!L738),DATA!L738,"n/a")</f>
        <v>4.0745395581384303</v>
      </c>
      <c r="F1034" s="77">
        <f>+IF(ISNUMBER(DATA!M738),DATA!M738,"n/a")</f>
        <v>-8.2269320416365505E-2</v>
      </c>
      <c r="G1034" s="87">
        <f>+IF(ISNUMBER(DATA!V738),DATA!V738,"n/a")</f>
        <v>4.1267804355953199</v>
      </c>
      <c r="H1034" s="77">
        <f>+IF(ISNUMBER(DATA!W738),DATA!W738,"n/a")</f>
        <v>-5.2038327364023501E-2</v>
      </c>
      <c r="I1034" s="87">
        <f>+IF(ISNUMBER(DATA!AF738),DATA!AF738,"n/a")</f>
        <v>4.2299335775767801</v>
      </c>
      <c r="J1034" s="77">
        <f>+IF(ISNUMBER(DATA!AG738),DATA!AG738,"n/a")</f>
        <v>-2.6388427809661101E-2</v>
      </c>
      <c r="K1034" s="87">
        <f>+IF(ISNUMBER(DATA!AP738),DATA!AP738,"n/a")</f>
        <v>4.30564053069818</v>
      </c>
      <c r="L1034" s="77">
        <f>+IF(ISNUMBER(DATA!AQ738),DATA!AQ738,"n/a")</f>
        <v>-1.61147171537337E-2</v>
      </c>
      <c r="R1034" s="66"/>
      <c r="S1034" s="66"/>
      <c r="T1034" s="66"/>
      <c r="U1034" s="66"/>
      <c r="V1034" s="66"/>
      <c r="W1034" s="66"/>
      <c r="X1034" s="66"/>
      <c r="Y1034" s="66"/>
    </row>
    <row r="1035" spans="1:25" x14ac:dyDescent="0.2">
      <c r="A1035" s="75" t="s">
        <v>19</v>
      </c>
      <c r="B1035" s="66" t="s">
        <v>27</v>
      </c>
      <c r="C1035" s="66" t="s">
        <v>10</v>
      </c>
      <c r="D1035" s="66" t="s">
        <v>279</v>
      </c>
      <c r="E1035" s="87">
        <f>+IF(ISNUMBER(DATA!L739),DATA!L739,"n/a")</f>
        <v>4.2767178143280402</v>
      </c>
      <c r="F1035" s="77">
        <f>+IF(ISNUMBER(DATA!M739),DATA!M739,"n/a")</f>
        <v>9.1767022098744697E-2</v>
      </c>
      <c r="G1035" s="87">
        <f>+IF(ISNUMBER(DATA!V739),DATA!V739,"n/a")</f>
        <v>4.2068563293019103</v>
      </c>
      <c r="H1035" s="77">
        <f>+IF(ISNUMBER(DATA!W739),DATA!W739,"n/a")</f>
        <v>0.121706414161649</v>
      </c>
      <c r="I1035" s="87">
        <f>+IF(ISNUMBER(DATA!AF739),DATA!AF739,"n/a")</f>
        <v>4.2087586369019503</v>
      </c>
      <c r="J1035" s="77">
        <f>+IF(ISNUMBER(DATA!AG739),DATA!AG739,"n/a")</f>
        <v>7.2917562382747103E-2</v>
      </c>
      <c r="K1035" s="87">
        <f>+IF(ISNUMBER(DATA!AP739),DATA!AP739,"n/a")</f>
        <v>4.23262402422049</v>
      </c>
      <c r="L1035" s="77">
        <f>+IF(ISNUMBER(DATA!AQ739),DATA!AQ739,"n/a")</f>
        <v>6.5089369578127498E-2</v>
      </c>
      <c r="R1035" s="66"/>
      <c r="S1035" s="66"/>
      <c r="T1035" s="66"/>
      <c r="U1035" s="66"/>
      <c r="V1035" s="66"/>
      <c r="W1035" s="66"/>
      <c r="X1035" s="66"/>
      <c r="Y1035" s="66"/>
    </row>
    <row r="1036" spans="1:25" x14ac:dyDescent="0.2">
      <c r="A1036" s="75" t="s">
        <v>19</v>
      </c>
      <c r="B1036" s="66" t="s">
        <v>27</v>
      </c>
      <c r="C1036" s="66" t="s">
        <v>10</v>
      </c>
      <c r="D1036" s="66" t="s">
        <v>280</v>
      </c>
      <c r="E1036" s="87">
        <f>+IF(ISNUMBER(DATA!L740),DATA!L740,"n/a")</f>
        <v>5.6296414283918699</v>
      </c>
      <c r="F1036" s="77">
        <f>+IF(ISNUMBER(DATA!M740),DATA!M740,"n/a")</f>
        <v>0.13648953826020799</v>
      </c>
      <c r="G1036" s="87">
        <f>+IF(ISNUMBER(DATA!V740),DATA!V740,"n/a")</f>
        <v>5.1102726358717403</v>
      </c>
      <c r="H1036" s="77">
        <f>+IF(ISNUMBER(DATA!W740),DATA!W740,"n/a")</f>
        <v>1.6162406309309301E-2</v>
      </c>
      <c r="I1036" s="87">
        <f>+IF(ISNUMBER(DATA!AF740),DATA!AF740,"n/a")</f>
        <v>5.0699526867951104</v>
      </c>
      <c r="J1036" s="77">
        <f>+IF(ISNUMBER(DATA!AG740),DATA!AG740,"n/a")</f>
        <v>-1.23592262195216E-2</v>
      </c>
      <c r="K1036" s="87">
        <f>+IF(ISNUMBER(DATA!AP740),DATA!AP740,"n/a")</f>
        <v>5.1051590383193997</v>
      </c>
      <c r="L1036" s="77">
        <f>+IF(ISNUMBER(DATA!AQ740),DATA!AQ740,"n/a")</f>
        <v>-1.92609610060623E-2</v>
      </c>
      <c r="R1036" s="66"/>
      <c r="S1036" s="66"/>
      <c r="T1036" s="66"/>
      <c r="U1036" s="66"/>
      <c r="V1036" s="66"/>
      <c r="W1036" s="66"/>
      <c r="X1036" s="66"/>
      <c r="Y1036" s="66"/>
    </row>
    <row r="1037" spans="1:25" x14ac:dyDescent="0.2">
      <c r="A1037" s="75" t="s">
        <v>19</v>
      </c>
      <c r="B1037" s="66" t="s">
        <v>27</v>
      </c>
      <c r="C1037" s="66" t="s">
        <v>10</v>
      </c>
      <c r="D1037" s="66" t="s">
        <v>281</v>
      </c>
      <c r="E1037" s="87">
        <f>+IF(ISNUMBER(DATA!L741),DATA!L741,"n/a")</f>
        <v>5.0334918059577296</v>
      </c>
      <c r="F1037" s="77">
        <f>+IF(ISNUMBER(DATA!M741),DATA!M741,"n/a")</f>
        <v>0.105793527811345</v>
      </c>
      <c r="G1037" s="87">
        <f>+IF(ISNUMBER(DATA!V741),DATA!V741,"n/a")</f>
        <v>4.6761759638360596</v>
      </c>
      <c r="H1037" s="77">
        <f>+IF(ISNUMBER(DATA!W741),DATA!W741,"n/a")</f>
        <v>2.0567096374863099E-2</v>
      </c>
      <c r="I1037" s="87">
        <f>+IF(ISNUMBER(DATA!AF741),DATA!AF741,"n/a")</f>
        <v>4.6456819001488601</v>
      </c>
      <c r="J1037" s="77">
        <f>+IF(ISNUMBER(DATA!AG741),DATA!AG741,"n/a")</f>
        <v>1.61739449399118E-2</v>
      </c>
      <c r="K1037" s="87">
        <f>+IF(ISNUMBER(DATA!AP741),DATA!AP741,"n/a")</f>
        <v>4.6612289543439998</v>
      </c>
      <c r="L1037" s="77">
        <f>+IF(ISNUMBER(DATA!AQ741),DATA!AQ741,"n/a")</f>
        <v>1.5857408456414999E-2</v>
      </c>
      <c r="R1037" s="66"/>
      <c r="S1037" s="66"/>
      <c r="T1037" s="66"/>
      <c r="U1037" s="66"/>
      <c r="V1037" s="66"/>
      <c r="W1037" s="66"/>
      <c r="X1037" s="66"/>
      <c r="Y1037" s="66"/>
    </row>
    <row r="1038" spans="1:25" x14ac:dyDescent="0.2">
      <c r="A1038" s="75" t="s">
        <v>19</v>
      </c>
      <c r="B1038" s="66" t="s">
        <v>27</v>
      </c>
      <c r="C1038" s="66" t="s">
        <v>10</v>
      </c>
      <c r="D1038" s="66" t="s">
        <v>282</v>
      </c>
      <c r="E1038" s="87">
        <f>+IF(ISNUMBER(DATA!L742),DATA!L742,"n/a")</f>
        <v>4.9164257568442196</v>
      </c>
      <c r="F1038" s="77">
        <f>+IF(ISNUMBER(DATA!M742),DATA!M742,"n/a")</f>
        <v>6.0457266060605003E-2</v>
      </c>
      <c r="G1038" s="87">
        <f>+IF(ISNUMBER(DATA!V742),DATA!V742,"n/a")</f>
        <v>4.8258501135789897</v>
      </c>
      <c r="H1038" s="77">
        <f>+IF(ISNUMBER(DATA!W742),DATA!W742,"n/a")</f>
        <v>4.0849967481862599E-2</v>
      </c>
      <c r="I1038" s="87">
        <f>+IF(ISNUMBER(DATA!AF742),DATA!AF742,"n/a")</f>
        <v>4.82316754789088</v>
      </c>
      <c r="J1038" s="77">
        <f>+IF(ISNUMBER(DATA!AG742),DATA!AG742,"n/a")</f>
        <v>4.8612112956809998E-2</v>
      </c>
      <c r="K1038" s="87">
        <f>+IF(ISNUMBER(DATA!AP742),DATA!AP742,"n/a")</f>
        <v>4.7231345560431999</v>
      </c>
      <c r="L1038" s="77">
        <f>+IF(ISNUMBER(DATA!AQ742),DATA!AQ742,"n/a")</f>
        <v>2.6074249849832899E-3</v>
      </c>
      <c r="R1038" s="66"/>
      <c r="S1038" s="66"/>
      <c r="T1038" s="66"/>
      <c r="U1038" s="66"/>
      <c r="V1038" s="66"/>
      <c r="W1038" s="66"/>
      <c r="X1038" s="66"/>
      <c r="Y1038" s="66"/>
    </row>
    <row r="1039" spans="1:25" x14ac:dyDescent="0.2">
      <c r="A1039" s="75" t="s">
        <v>19</v>
      </c>
      <c r="B1039" s="66" t="s">
        <v>27</v>
      </c>
      <c r="C1039" s="66" t="s">
        <v>10</v>
      </c>
      <c r="D1039" s="66" t="s">
        <v>283</v>
      </c>
      <c r="E1039" s="87">
        <f>+IF(ISNUMBER(DATA!L743),DATA!L743,"n/a")</f>
        <v>4.5079968095257401</v>
      </c>
      <c r="F1039" s="77">
        <f>+IF(ISNUMBER(DATA!M743),DATA!M743,"n/a")</f>
        <v>1.6497861898140599E-2</v>
      </c>
      <c r="G1039" s="87">
        <f>+IF(ISNUMBER(DATA!V743),DATA!V743,"n/a")</f>
        <v>4.5988532567656799</v>
      </c>
      <c r="H1039" s="77">
        <f>+IF(ISNUMBER(DATA!W743),DATA!W743,"n/a")</f>
        <v>4.0895808999636303E-2</v>
      </c>
      <c r="I1039" s="87">
        <f>+IF(ISNUMBER(DATA!AF743),DATA!AF743,"n/a")</f>
        <v>4.6573418058729903</v>
      </c>
      <c r="J1039" s="77">
        <f>+IF(ISNUMBER(DATA!AG743),DATA!AG743,"n/a")</f>
        <v>5.1990775589311901E-2</v>
      </c>
      <c r="K1039" s="87">
        <f>+IF(ISNUMBER(DATA!AP743),DATA!AP743,"n/a")</f>
        <v>4.5925595791172302</v>
      </c>
      <c r="L1039" s="77">
        <f>+IF(ISNUMBER(DATA!AQ743),DATA!AQ743,"n/a")</f>
        <v>1.05839131541544E-2</v>
      </c>
      <c r="R1039" s="66"/>
      <c r="S1039" s="66"/>
      <c r="T1039" s="66"/>
      <c r="U1039" s="66"/>
      <c r="V1039" s="66"/>
      <c r="W1039" s="66"/>
      <c r="X1039" s="66"/>
      <c r="Y1039" s="66"/>
    </row>
    <row r="1040" spans="1:25" x14ac:dyDescent="0.2">
      <c r="A1040" s="75" t="s">
        <v>19</v>
      </c>
      <c r="B1040" s="66" t="s">
        <v>27</v>
      </c>
      <c r="C1040" s="66" t="s">
        <v>10</v>
      </c>
      <c r="D1040" s="66" t="s">
        <v>284</v>
      </c>
      <c r="E1040" s="87">
        <f>+IF(ISNUMBER(DATA!L744),DATA!L744,"n/a")</f>
        <v>4.7563202735272698</v>
      </c>
      <c r="F1040" s="77">
        <f>+IF(ISNUMBER(DATA!M744),DATA!M744,"n/a")</f>
        <v>5.1303208975488797E-2</v>
      </c>
      <c r="G1040" s="87">
        <f>+IF(ISNUMBER(DATA!V744),DATA!V744,"n/a")</f>
        <v>4.4604946073522802</v>
      </c>
      <c r="H1040" s="77">
        <f>+IF(ISNUMBER(DATA!W744),DATA!W744,"n/a")</f>
        <v>-5.2617758355832402E-4</v>
      </c>
      <c r="I1040" s="87">
        <f>+IF(ISNUMBER(DATA!AF744),DATA!AF744,"n/a")</f>
        <v>4.4987101329363703</v>
      </c>
      <c r="J1040" s="77">
        <f>+IF(ISNUMBER(DATA!AG744),DATA!AG744,"n/a")</f>
        <v>3.0434958416407101E-2</v>
      </c>
      <c r="K1040" s="87">
        <f>+IF(ISNUMBER(DATA!AP744),DATA!AP744,"n/a")</f>
        <v>4.5135958352321701</v>
      </c>
      <c r="L1040" s="77">
        <f>+IF(ISNUMBER(DATA!AQ744),DATA!AQ744,"n/a")</f>
        <v>3.4855353354134498E-2</v>
      </c>
      <c r="R1040" s="66"/>
      <c r="S1040" s="66"/>
      <c r="T1040" s="66"/>
      <c r="U1040" s="66"/>
      <c r="V1040" s="66"/>
      <c r="W1040" s="66"/>
      <c r="X1040" s="66"/>
      <c r="Y1040" s="66"/>
    </row>
    <row r="1041" spans="1:25" x14ac:dyDescent="0.2">
      <c r="A1041" s="75" t="s">
        <v>19</v>
      </c>
      <c r="B1041" s="66" t="s">
        <v>27</v>
      </c>
      <c r="C1041" s="66" t="s">
        <v>10</v>
      </c>
      <c r="D1041" s="66" t="s">
        <v>285</v>
      </c>
      <c r="E1041" s="87">
        <f>+IF(ISNUMBER(DATA!L745),DATA!L745,"n/a")</f>
        <v>4.0016323587624303</v>
      </c>
      <c r="F1041" s="77">
        <f>+IF(ISNUMBER(DATA!M745),DATA!M745,"n/a")</f>
        <v>-5.6797252563333601E-2</v>
      </c>
      <c r="G1041" s="87">
        <f>+IF(ISNUMBER(DATA!V745),DATA!V745,"n/a")</f>
        <v>3.99522230560469</v>
      </c>
      <c r="H1041" s="77">
        <f>+IF(ISNUMBER(DATA!W745),DATA!W745,"n/a")</f>
        <v>-6.5074434775786602E-2</v>
      </c>
      <c r="I1041" s="87">
        <f>+IF(ISNUMBER(DATA!AF745),DATA!AF745,"n/a")</f>
        <v>3.8493819978029999</v>
      </c>
      <c r="J1041" s="77">
        <f>+IF(ISNUMBER(DATA!AG745),DATA!AG745,"n/a")</f>
        <v>-7.6200588174000702E-2</v>
      </c>
      <c r="K1041" s="87">
        <f>+IF(ISNUMBER(DATA!AP745),DATA!AP745,"n/a")</f>
        <v>3.7953669988286101</v>
      </c>
      <c r="L1041" s="77">
        <f>+IF(ISNUMBER(DATA!AQ745),DATA!AQ745,"n/a")</f>
        <v>-4.9263844260250003E-2</v>
      </c>
      <c r="R1041" s="66"/>
      <c r="S1041" s="66"/>
      <c r="T1041" s="66"/>
      <c r="U1041" s="66"/>
      <c r="V1041" s="66"/>
      <c r="W1041" s="66"/>
      <c r="X1041" s="66"/>
      <c r="Y1041" s="66"/>
    </row>
    <row r="1042" spans="1:25" x14ac:dyDescent="0.2">
      <c r="A1042" s="75" t="s">
        <v>19</v>
      </c>
      <c r="B1042" s="66" t="s">
        <v>27</v>
      </c>
      <c r="C1042" s="66" t="s">
        <v>10</v>
      </c>
      <c r="D1042" s="66" t="s">
        <v>286</v>
      </c>
      <c r="E1042" s="87">
        <f>+IF(ISNUMBER(DATA!L746),DATA!L746,"n/a")</f>
        <v>4.1349324434380597</v>
      </c>
      <c r="F1042" s="77">
        <f>+IF(ISNUMBER(DATA!M746),DATA!M746,"n/a")</f>
        <v>5.2155323737313901E-2</v>
      </c>
      <c r="G1042" s="87">
        <f>+IF(ISNUMBER(DATA!V746),DATA!V746,"n/a")</f>
        <v>4.0471345019883298</v>
      </c>
      <c r="H1042" s="77">
        <f>+IF(ISNUMBER(DATA!W746),DATA!W746,"n/a")</f>
        <v>2.8789759274581699E-2</v>
      </c>
      <c r="I1042" s="87">
        <f>+IF(ISNUMBER(DATA!AF746),DATA!AF746,"n/a")</f>
        <v>4.0141211533203904</v>
      </c>
      <c r="J1042" s="77">
        <f>+IF(ISNUMBER(DATA!AG746),DATA!AG746,"n/a")</f>
        <v>2.74001329254311E-2</v>
      </c>
      <c r="K1042" s="87">
        <f>+IF(ISNUMBER(DATA!AP746),DATA!AP746,"n/a")</f>
        <v>3.9797916153459898</v>
      </c>
      <c r="L1042" s="77">
        <f>+IF(ISNUMBER(DATA!AQ746),DATA!AQ746,"n/a")</f>
        <v>2.14694636625062E-2</v>
      </c>
      <c r="R1042" s="66"/>
      <c r="S1042" s="66"/>
      <c r="T1042" s="66"/>
      <c r="U1042" s="66"/>
      <c r="V1042" s="66"/>
      <c r="W1042" s="66"/>
      <c r="X1042" s="66"/>
      <c r="Y1042" s="66"/>
    </row>
    <row r="1043" spans="1:25" x14ac:dyDescent="0.2">
      <c r="A1043" s="75" t="s">
        <v>19</v>
      </c>
      <c r="B1043" s="66" t="s">
        <v>27</v>
      </c>
      <c r="C1043" s="66" t="s">
        <v>10</v>
      </c>
      <c r="D1043" s="66" t="s">
        <v>287</v>
      </c>
      <c r="E1043" s="87">
        <f>+IF(ISNUMBER(DATA!L747),DATA!L747,"n/a")</f>
        <v>4.3261342718245297</v>
      </c>
      <c r="F1043" s="77">
        <f>+IF(ISNUMBER(DATA!M747),DATA!M747,"n/a")</f>
        <v>5.8034960187767298E-2</v>
      </c>
      <c r="G1043" s="87">
        <f>+IF(ISNUMBER(DATA!V747),DATA!V747,"n/a")</f>
        <v>4.0860682494041303</v>
      </c>
      <c r="H1043" s="77">
        <f>+IF(ISNUMBER(DATA!W747),DATA!W747,"n/a")</f>
        <v>2.0236065905046501E-2</v>
      </c>
      <c r="I1043" s="87">
        <f>+IF(ISNUMBER(DATA!AF747),DATA!AF747,"n/a")</f>
        <v>4.0569445178933297</v>
      </c>
      <c r="J1043" s="77">
        <f>+IF(ISNUMBER(DATA!AG747),DATA!AG747,"n/a")</f>
        <v>1.9537835997731699E-2</v>
      </c>
      <c r="K1043" s="87">
        <f>+IF(ISNUMBER(DATA!AP747),DATA!AP747,"n/a")</f>
        <v>4.0086822769419701</v>
      </c>
      <c r="L1043" s="77">
        <f>+IF(ISNUMBER(DATA!AQ747),DATA!AQ747,"n/a")</f>
        <v>1.4758214419804599E-2</v>
      </c>
      <c r="R1043" s="66"/>
      <c r="S1043" s="66"/>
      <c r="T1043" s="66"/>
      <c r="U1043" s="66"/>
      <c r="V1043" s="66"/>
      <c r="W1043" s="66"/>
      <c r="X1043" s="66"/>
      <c r="Y1043" s="66"/>
    </row>
    <row r="1044" spans="1:25" x14ac:dyDescent="0.2">
      <c r="A1044" s="75" t="s">
        <v>19</v>
      </c>
      <c r="B1044" s="66" t="s">
        <v>27</v>
      </c>
      <c r="C1044" s="66" t="s">
        <v>10</v>
      </c>
      <c r="D1044" s="66" t="s">
        <v>288</v>
      </c>
      <c r="E1044" s="87">
        <f>+IF(ISNUMBER(DATA!L748),DATA!L748,"n/a")</f>
        <v>4.7919535043075996</v>
      </c>
      <c r="F1044" s="77">
        <f>+IF(ISNUMBER(DATA!M748),DATA!M748,"n/a")</f>
        <v>6.5268711459754505E-2</v>
      </c>
      <c r="G1044" s="87">
        <f>+IF(ISNUMBER(DATA!V748),DATA!V748,"n/a")</f>
        <v>4.7738036810318096</v>
      </c>
      <c r="H1044" s="77">
        <f>+IF(ISNUMBER(DATA!W748),DATA!W748,"n/a")</f>
        <v>5.88255095541656E-2</v>
      </c>
      <c r="I1044" s="87">
        <f>+IF(ISNUMBER(DATA!AF748),DATA!AF748,"n/a")</f>
        <v>4.7601765773271998</v>
      </c>
      <c r="J1044" s="77">
        <f>+IF(ISNUMBER(DATA!AG748),DATA!AG748,"n/a")</f>
        <v>5.6211932465407899E-2</v>
      </c>
      <c r="K1044" s="87">
        <f>+IF(ISNUMBER(DATA!AP748),DATA!AP748,"n/a")</f>
        <v>4.64151511524034</v>
      </c>
      <c r="L1044" s="77">
        <f>+IF(ISNUMBER(DATA!AQ748),DATA!AQ748,"n/a")</f>
        <v>-4.2866967404493004E-3</v>
      </c>
      <c r="R1044" s="66"/>
      <c r="S1044" s="66"/>
      <c r="T1044" s="66"/>
      <c r="U1044" s="66"/>
      <c r="V1044" s="66"/>
      <c r="W1044" s="66"/>
      <c r="X1044" s="66"/>
      <c r="Y1044" s="66"/>
    </row>
    <row r="1045" spans="1:25" x14ac:dyDescent="0.2">
      <c r="A1045" s="75" t="s">
        <v>19</v>
      </c>
      <c r="B1045" s="66" t="s">
        <v>27</v>
      </c>
      <c r="C1045" s="66" t="s">
        <v>10</v>
      </c>
      <c r="D1045" s="66" t="s">
        <v>289</v>
      </c>
      <c r="E1045" s="87">
        <f>+IF(ISNUMBER(DATA!L749),DATA!L749,"n/a")</f>
        <v>4.2979390837438798</v>
      </c>
      <c r="F1045" s="77">
        <f>+IF(ISNUMBER(DATA!M749),DATA!M749,"n/a")</f>
        <v>7.3242435102725901E-3</v>
      </c>
      <c r="G1045" s="87">
        <f>+IF(ISNUMBER(DATA!V749),DATA!V749,"n/a")</f>
        <v>4.2875464059837602</v>
      </c>
      <c r="H1045" s="77">
        <f>+IF(ISNUMBER(DATA!W749),DATA!W749,"n/a")</f>
        <v>1.6683921645832201E-2</v>
      </c>
      <c r="I1045" s="87">
        <f>+IF(ISNUMBER(DATA!AF749),DATA!AF749,"n/a")</f>
        <v>4.3032220972013997</v>
      </c>
      <c r="J1045" s="77">
        <f>+IF(ISNUMBER(DATA!AG749),DATA!AG749,"n/a")</f>
        <v>4.9126999104838698E-2</v>
      </c>
      <c r="K1045" s="87">
        <f>+IF(ISNUMBER(DATA!AP749),DATA!AP749,"n/a")</f>
        <v>4.3312328590890399</v>
      </c>
      <c r="L1045" s="77">
        <f>+IF(ISNUMBER(DATA!AQ749),DATA!AQ749,"n/a")</f>
        <v>4.1173175056622303E-2</v>
      </c>
      <c r="R1045" s="66"/>
      <c r="S1045" s="66"/>
      <c r="T1045" s="66"/>
      <c r="U1045" s="66"/>
      <c r="V1045" s="66"/>
      <c r="W1045" s="66"/>
      <c r="X1045" s="66"/>
      <c r="Y1045" s="66"/>
    </row>
    <row r="1046" spans="1:25" x14ac:dyDescent="0.2">
      <c r="A1046" s="75" t="s">
        <v>19</v>
      </c>
      <c r="B1046" s="66" t="s">
        <v>27</v>
      </c>
      <c r="C1046" s="66" t="s">
        <v>10</v>
      </c>
      <c r="D1046" s="66" t="s">
        <v>290</v>
      </c>
      <c r="E1046" s="87">
        <f>+IF(ISNUMBER(DATA!L750),DATA!L750,"n/a")</f>
        <v>4.21590312095696</v>
      </c>
      <c r="F1046" s="77">
        <f>+IF(ISNUMBER(DATA!M750),DATA!M750,"n/a")</f>
        <v>-2.2651321889847399E-2</v>
      </c>
      <c r="G1046" s="87">
        <f>+IF(ISNUMBER(DATA!V750),DATA!V750,"n/a")</f>
        <v>4.2546340670369096</v>
      </c>
      <c r="H1046" s="77">
        <f>+IF(ISNUMBER(DATA!W750),DATA!W750,"n/a")</f>
        <v>-1.33465615416016E-2</v>
      </c>
      <c r="I1046" s="87">
        <f>+IF(ISNUMBER(DATA!AF750),DATA!AF750,"n/a")</f>
        <v>4.2603866771467596</v>
      </c>
      <c r="J1046" s="77">
        <f>+IF(ISNUMBER(DATA!AG750),DATA!AG750,"n/a")</f>
        <v>1.36992547685462E-2</v>
      </c>
      <c r="K1046" s="87">
        <f>+IF(ISNUMBER(DATA!AP750),DATA!AP750,"n/a")</f>
        <v>4.2567203114944698</v>
      </c>
      <c r="L1046" s="77">
        <f>+IF(ISNUMBER(DATA!AQ750),DATA!AQ750,"n/a")</f>
        <v>1.2517641834837801E-2</v>
      </c>
      <c r="R1046" s="66"/>
      <c r="S1046" s="66"/>
      <c r="T1046" s="66"/>
      <c r="U1046" s="66"/>
      <c r="V1046" s="66"/>
      <c r="W1046" s="66"/>
      <c r="X1046" s="66"/>
      <c r="Y1046" s="66"/>
    </row>
    <row r="1047" spans="1:25" x14ac:dyDescent="0.2">
      <c r="A1047" s="75" t="s">
        <v>19</v>
      </c>
      <c r="B1047" s="66" t="s">
        <v>27</v>
      </c>
      <c r="C1047" s="66" t="s">
        <v>10</v>
      </c>
      <c r="D1047" s="66" t="s">
        <v>291</v>
      </c>
      <c r="E1047" s="87">
        <f>+IF(ISNUMBER(DATA!L751),DATA!L751,"n/a")</f>
        <v>5.4311463645078097</v>
      </c>
      <c r="F1047" s="77">
        <f>+IF(ISNUMBER(DATA!M751),DATA!M751,"n/a")</f>
        <v>0.120878738723379</v>
      </c>
      <c r="G1047" s="87">
        <f>+IF(ISNUMBER(DATA!V751),DATA!V751,"n/a")</f>
        <v>5.2495405769699897</v>
      </c>
      <c r="H1047" s="77">
        <f>+IF(ISNUMBER(DATA!W751),DATA!W751,"n/a")</f>
        <v>1.76662176994094E-2</v>
      </c>
      <c r="I1047" s="87">
        <f>+IF(ISNUMBER(DATA!AF751),DATA!AF751,"n/a")</f>
        <v>5.3443124520084497</v>
      </c>
      <c r="J1047" s="77">
        <f>+IF(ISNUMBER(DATA!AG751),DATA!AG751,"n/a")</f>
        <v>2.1939505704934199E-2</v>
      </c>
      <c r="K1047" s="87">
        <f>+IF(ISNUMBER(DATA!AP751),DATA!AP751,"n/a")</f>
        <v>5.3276517680188302</v>
      </c>
      <c r="L1047" s="77">
        <f>+IF(ISNUMBER(DATA!AQ751),DATA!AQ751,"n/a")</f>
        <v>-2.5087003969726201E-3</v>
      </c>
      <c r="R1047" s="66"/>
      <c r="S1047" s="66"/>
      <c r="T1047" s="66"/>
      <c r="U1047" s="66"/>
      <c r="V1047" s="66"/>
      <c r="W1047" s="66"/>
      <c r="X1047" s="66"/>
      <c r="Y1047" s="66"/>
    </row>
    <row r="1048" spans="1:25" x14ac:dyDescent="0.2">
      <c r="A1048" s="75" t="s">
        <v>19</v>
      </c>
      <c r="B1048" s="66" t="s">
        <v>27</v>
      </c>
      <c r="C1048" s="66" t="s">
        <v>10</v>
      </c>
      <c r="D1048" s="66" t="s">
        <v>292</v>
      </c>
      <c r="E1048" s="87">
        <f>+IF(ISNUMBER(DATA!L752),DATA!L752,"n/a")</f>
        <v>5.0375240419389797</v>
      </c>
      <c r="F1048" s="77">
        <f>+IF(ISNUMBER(DATA!M752),DATA!M752,"n/a")</f>
        <v>3.2438453484299801E-2</v>
      </c>
      <c r="G1048" s="87">
        <f>+IF(ISNUMBER(DATA!V752),DATA!V752,"n/a")</f>
        <v>5.0855614182232198</v>
      </c>
      <c r="H1048" s="77">
        <f>+IF(ISNUMBER(DATA!W752),DATA!W752,"n/a")</f>
        <v>4.7291681125104498E-2</v>
      </c>
      <c r="I1048" s="87">
        <f>+IF(ISNUMBER(DATA!AF752),DATA!AF752,"n/a")</f>
        <v>5.1218490252934101</v>
      </c>
      <c r="J1048" s="77">
        <f>+IF(ISNUMBER(DATA!AG752),DATA!AG752,"n/a")</f>
        <v>3.3813328567652401E-2</v>
      </c>
      <c r="K1048" s="87">
        <f>+IF(ISNUMBER(DATA!AP752),DATA!AP752,"n/a")</f>
        <v>5.0190734447681304</v>
      </c>
      <c r="L1048" s="77">
        <f>+IF(ISNUMBER(DATA!AQ752),DATA!AQ752,"n/a")</f>
        <v>7.2458574591728901E-4</v>
      </c>
      <c r="R1048" s="66"/>
      <c r="S1048" s="66"/>
      <c r="T1048" s="66"/>
      <c r="U1048" s="66"/>
      <c r="V1048" s="66"/>
      <c r="W1048" s="66"/>
      <c r="X1048" s="66"/>
      <c r="Y1048" s="66"/>
    </row>
    <row r="1049" spans="1:25" x14ac:dyDescent="0.2">
      <c r="A1049" s="75" t="s">
        <v>19</v>
      </c>
      <c r="B1049" s="66" t="s">
        <v>27</v>
      </c>
      <c r="C1049" s="66" t="s">
        <v>10</v>
      </c>
      <c r="D1049" s="66" t="s">
        <v>293</v>
      </c>
      <c r="E1049" s="87">
        <f>+IF(ISNUMBER(DATA!L753),DATA!L753,"n/a")</f>
        <v>4.5052998789639798</v>
      </c>
      <c r="F1049" s="77">
        <f>+IF(ISNUMBER(DATA!M753),DATA!M753,"n/a")</f>
        <v>-6.7296838761705599E-3</v>
      </c>
      <c r="G1049" s="87">
        <f>+IF(ISNUMBER(DATA!V753),DATA!V753,"n/a")</f>
        <v>4.3832419530409599</v>
      </c>
      <c r="H1049" s="77">
        <f>+IF(ISNUMBER(DATA!W753),DATA!W753,"n/a")</f>
        <v>-6.6266569826180302E-2</v>
      </c>
      <c r="I1049" s="87">
        <f>+IF(ISNUMBER(DATA!AF753),DATA!AF753,"n/a")</f>
        <v>4.3566191477427401</v>
      </c>
      <c r="J1049" s="77">
        <f>+IF(ISNUMBER(DATA!AG753),DATA!AG753,"n/a")</f>
        <v>-7.7162748173037296E-2</v>
      </c>
      <c r="K1049" s="87">
        <f>+IF(ISNUMBER(DATA!AP753),DATA!AP753,"n/a")</f>
        <v>4.4271521344283702</v>
      </c>
      <c r="L1049" s="77">
        <f>+IF(ISNUMBER(DATA!AQ753),DATA!AQ753,"n/a")</f>
        <v>-5.2205058589602303E-2</v>
      </c>
      <c r="R1049" s="66"/>
      <c r="S1049" s="66"/>
      <c r="T1049" s="66"/>
      <c r="U1049" s="66"/>
      <c r="V1049" s="66"/>
      <c r="W1049" s="66"/>
      <c r="X1049" s="66"/>
      <c r="Y1049" s="66"/>
    </row>
    <row r="1050" spans="1:25" x14ac:dyDescent="0.2">
      <c r="A1050" s="75" t="s">
        <v>19</v>
      </c>
      <c r="B1050" s="66" t="s">
        <v>27</v>
      </c>
      <c r="C1050" s="66" t="s">
        <v>10</v>
      </c>
      <c r="D1050" s="66" t="s">
        <v>294</v>
      </c>
      <c r="E1050" s="87">
        <f>+IF(ISNUMBER(DATA!L754),DATA!L754,"n/a")</f>
        <v>4.1444105865137697</v>
      </c>
      <c r="F1050" s="77">
        <f>+IF(ISNUMBER(DATA!M754),DATA!M754,"n/a")</f>
        <v>-4.4169562652155402E-2</v>
      </c>
      <c r="G1050" s="87">
        <f>+IF(ISNUMBER(DATA!V754),DATA!V754,"n/a")</f>
        <v>4.1964046425002604</v>
      </c>
      <c r="H1050" s="77">
        <f>+IF(ISNUMBER(DATA!W754),DATA!W754,"n/a")</f>
        <v>-2.98545564773799E-2</v>
      </c>
      <c r="I1050" s="87">
        <f>+IF(ISNUMBER(DATA!AF754),DATA!AF754,"n/a")</f>
        <v>4.2125363077095797</v>
      </c>
      <c r="J1050" s="77">
        <f>+IF(ISNUMBER(DATA!AG754),DATA!AG754,"n/a")</f>
        <v>4.43759384422436E-4</v>
      </c>
      <c r="K1050" s="87">
        <f>+IF(ISNUMBER(DATA!AP754),DATA!AP754,"n/a")</f>
        <v>4.2144096273629899</v>
      </c>
      <c r="L1050" s="77">
        <f>+IF(ISNUMBER(DATA!AQ754),DATA!AQ754,"n/a")</f>
        <v>1.8317974079963501E-3</v>
      </c>
      <c r="R1050" s="66"/>
      <c r="S1050" s="66"/>
      <c r="T1050" s="66"/>
      <c r="U1050" s="66"/>
      <c r="V1050" s="66"/>
      <c r="W1050" s="66"/>
      <c r="X1050" s="66"/>
      <c r="Y1050" s="66"/>
    </row>
    <row r="1051" spans="1:25" x14ac:dyDescent="0.2">
      <c r="A1051" s="75" t="s">
        <v>19</v>
      </c>
      <c r="B1051" s="66" t="s">
        <v>27</v>
      </c>
      <c r="C1051" s="66" t="s">
        <v>10</v>
      </c>
      <c r="D1051" s="66" t="s">
        <v>295</v>
      </c>
      <c r="E1051" s="87">
        <f>+IF(ISNUMBER(DATA!L755),DATA!L755,"n/a")</f>
        <v>4.0206588409606603</v>
      </c>
      <c r="F1051" s="77">
        <f>+IF(ISNUMBER(DATA!M755),DATA!M755,"n/a")</f>
        <v>-8.7565448655565307E-3</v>
      </c>
      <c r="G1051" s="87">
        <f>+IF(ISNUMBER(DATA!V755),DATA!V755,"n/a")</f>
        <v>3.9555510354448602</v>
      </c>
      <c r="H1051" s="77">
        <f>+IF(ISNUMBER(DATA!W755),DATA!W755,"n/a")</f>
        <v>3.3722273150249102E-2</v>
      </c>
      <c r="I1051" s="87">
        <f>+IF(ISNUMBER(DATA!AF755),DATA!AF755,"n/a")</f>
        <v>3.8777154754624301</v>
      </c>
      <c r="J1051" s="77">
        <f>+IF(ISNUMBER(DATA!AG755),DATA!AG755,"n/a")</f>
        <v>1.68317318592608E-2</v>
      </c>
      <c r="K1051" s="87">
        <f>+IF(ISNUMBER(DATA!AP755),DATA!AP755,"n/a")</f>
        <v>3.85517903120869</v>
      </c>
      <c r="L1051" s="77">
        <f>+IF(ISNUMBER(DATA!AQ755),DATA!AQ755,"n/a")</f>
        <v>1.5784029827294099E-2</v>
      </c>
      <c r="R1051" s="66"/>
      <c r="S1051" s="66"/>
      <c r="T1051" s="66"/>
      <c r="U1051" s="66"/>
      <c r="V1051" s="66"/>
      <c r="W1051" s="66"/>
      <c r="X1051" s="66"/>
      <c r="Y1051" s="66"/>
    </row>
    <row r="1052" spans="1:25" x14ac:dyDescent="0.2">
      <c r="A1052" s="75" t="s">
        <v>19</v>
      </c>
      <c r="B1052" s="66" t="s">
        <v>27</v>
      </c>
      <c r="C1052" s="66" t="s">
        <v>10</v>
      </c>
      <c r="D1052" s="66" t="s">
        <v>296</v>
      </c>
      <c r="E1052" s="87">
        <f>+IF(ISNUMBER(DATA!L756),DATA!L756,"n/a")</f>
        <v>3.70720533424464</v>
      </c>
      <c r="F1052" s="77">
        <f>+IF(ISNUMBER(DATA!M756),DATA!M756,"n/a")</f>
        <v>-9.7693442534879493E-2</v>
      </c>
      <c r="G1052" s="87">
        <f>+IF(ISNUMBER(DATA!V756),DATA!V756,"n/a")</f>
        <v>3.8887388108668799</v>
      </c>
      <c r="H1052" s="77">
        <f>+IF(ISNUMBER(DATA!W756),DATA!W756,"n/a")</f>
        <v>-2.65198713533084E-2</v>
      </c>
      <c r="I1052" s="87">
        <f>+IF(ISNUMBER(DATA!AF756),DATA!AF756,"n/a")</f>
        <v>3.9865081325917302</v>
      </c>
      <c r="J1052" s="77">
        <f>+IF(ISNUMBER(DATA!AG756),DATA!AG756,"n/a")</f>
        <v>-3.2554664170724801E-3</v>
      </c>
      <c r="K1052" s="87">
        <f>+IF(ISNUMBER(DATA!AP756),DATA!AP756,"n/a")</f>
        <v>4.0054181644821503</v>
      </c>
      <c r="L1052" s="77">
        <f>+IF(ISNUMBER(DATA!AQ756),DATA!AQ756,"n/a")</f>
        <v>3.0683260219692601E-2</v>
      </c>
      <c r="R1052" s="66"/>
      <c r="S1052" s="66"/>
      <c r="T1052" s="66"/>
      <c r="U1052" s="66"/>
      <c r="V1052" s="66"/>
      <c r="W1052" s="66"/>
      <c r="X1052" s="66"/>
      <c r="Y1052" s="66"/>
    </row>
    <row r="1053" spans="1:25" x14ac:dyDescent="0.2">
      <c r="A1053" s="75" t="s">
        <v>19</v>
      </c>
      <c r="B1053" s="66" t="s">
        <v>27</v>
      </c>
      <c r="C1053" s="66" t="s">
        <v>10</v>
      </c>
      <c r="D1053" s="66" t="s">
        <v>297</v>
      </c>
      <c r="E1053" s="87">
        <f>+IF(ISNUMBER(DATA!L757),DATA!L757,"n/a")</f>
        <v>4.2781037929580696</v>
      </c>
      <c r="F1053" s="77">
        <f>+IF(ISNUMBER(DATA!M757),DATA!M757,"n/a")</f>
        <v>-4.6413642556866197E-2</v>
      </c>
      <c r="G1053" s="87">
        <f>+IF(ISNUMBER(DATA!V757),DATA!V757,"n/a")</f>
        <v>4.2985955946603696</v>
      </c>
      <c r="H1053" s="77">
        <f>+IF(ISNUMBER(DATA!W757),DATA!W757,"n/a")</f>
        <v>-5.4543312591137899E-2</v>
      </c>
      <c r="I1053" s="87">
        <f>+IF(ISNUMBER(DATA!AF757),DATA!AF757,"n/a")</f>
        <v>4.2994409714133397</v>
      </c>
      <c r="J1053" s="77">
        <f>+IF(ISNUMBER(DATA!AG757),DATA!AG757,"n/a")</f>
        <v>-4.9311708522256199E-2</v>
      </c>
      <c r="K1053" s="87">
        <f>+IF(ISNUMBER(DATA!AP757),DATA!AP757,"n/a")</f>
        <v>4.3320773692756998</v>
      </c>
      <c r="L1053" s="77">
        <f>+IF(ISNUMBER(DATA!AQ757),DATA!AQ757,"n/a")</f>
        <v>-4.6645079701455899E-2</v>
      </c>
      <c r="R1053" s="66"/>
      <c r="S1053" s="66"/>
      <c r="T1053" s="66"/>
      <c r="U1053" s="66"/>
      <c r="V1053" s="66"/>
      <c r="W1053" s="66"/>
      <c r="X1053" s="66"/>
      <c r="Y1053" s="66"/>
    </row>
    <row r="1054" spans="1:25" x14ac:dyDescent="0.2">
      <c r="A1054" s="75" t="s">
        <v>19</v>
      </c>
      <c r="B1054" s="66" t="s">
        <v>27</v>
      </c>
      <c r="C1054" s="66" t="s">
        <v>10</v>
      </c>
      <c r="D1054" s="66" t="s">
        <v>298</v>
      </c>
      <c r="E1054" s="87">
        <f>+IF(ISNUMBER(DATA!L758),DATA!L758,"n/a")</f>
        <v>4.5349078297464196</v>
      </c>
      <c r="F1054" s="77">
        <f>+IF(ISNUMBER(DATA!M758),DATA!M758,"n/a")</f>
        <v>3.5609783345311202E-2</v>
      </c>
      <c r="G1054" s="87">
        <f>+IF(ISNUMBER(DATA!V758),DATA!V758,"n/a")</f>
        <v>4.5117249108655804</v>
      </c>
      <c r="H1054" s="77">
        <f>+IF(ISNUMBER(DATA!W758),DATA!W758,"n/a")</f>
        <v>1.2106547826441501E-2</v>
      </c>
      <c r="I1054" s="87">
        <f>+IF(ISNUMBER(DATA!AF758),DATA!AF758,"n/a")</f>
        <v>4.4856511105454597</v>
      </c>
      <c r="J1054" s="77">
        <f>+IF(ISNUMBER(DATA!AG758),DATA!AG758,"n/a")</f>
        <v>7.7203393949353497E-3</v>
      </c>
      <c r="K1054" s="87">
        <f>+IF(ISNUMBER(DATA!AP758),DATA!AP758,"n/a")</f>
        <v>4.5499242469443804</v>
      </c>
      <c r="L1054" s="77">
        <f>+IF(ISNUMBER(DATA!AQ758),DATA!AQ758,"n/a")</f>
        <v>-1.05939864947088E-2</v>
      </c>
      <c r="R1054" s="66"/>
      <c r="S1054" s="66"/>
      <c r="T1054" s="66"/>
      <c r="U1054" s="66"/>
      <c r="V1054" s="66"/>
      <c r="W1054" s="66"/>
      <c r="X1054" s="66"/>
      <c r="Y1054" s="66"/>
    </row>
    <row r="1055" spans="1:25" x14ac:dyDescent="0.2">
      <c r="A1055" s="75" t="s">
        <v>19</v>
      </c>
      <c r="B1055" s="66" t="s">
        <v>27</v>
      </c>
      <c r="C1055" s="66" t="s">
        <v>10</v>
      </c>
      <c r="D1055" s="66" t="s">
        <v>299</v>
      </c>
      <c r="E1055" s="87">
        <f>+IF(ISNUMBER(DATA!L759),DATA!L759,"n/a")</f>
        <v>3.77579162794905</v>
      </c>
      <c r="F1055" s="77">
        <f>+IF(ISNUMBER(DATA!M759),DATA!M759,"n/a")</f>
        <v>-1.44128502083647E-2</v>
      </c>
      <c r="G1055" s="87">
        <f>+IF(ISNUMBER(DATA!V759),DATA!V759,"n/a")</f>
        <v>3.7653171712452602</v>
      </c>
      <c r="H1055" s="77">
        <f>+IF(ISNUMBER(DATA!W759),DATA!W759,"n/a")</f>
        <v>1.8545105309302701E-2</v>
      </c>
      <c r="I1055" s="87">
        <f>+IF(ISNUMBER(DATA!AF759),DATA!AF759,"n/a")</f>
        <v>3.7589718832305401</v>
      </c>
      <c r="J1055" s="77">
        <f>+IF(ISNUMBER(DATA!AG759),DATA!AG759,"n/a")</f>
        <v>-5.5825140301957399E-2</v>
      </c>
      <c r="K1055" s="87">
        <f>+IF(ISNUMBER(DATA!AP759),DATA!AP759,"n/a")</f>
        <v>3.7449826964817001</v>
      </c>
      <c r="L1055" s="77">
        <f>+IF(ISNUMBER(DATA!AQ759),DATA!AQ759,"n/a")</f>
        <v>-7.8407587468212595E-2</v>
      </c>
      <c r="R1055" s="66"/>
      <c r="S1055" s="66"/>
      <c r="T1055" s="66"/>
      <c r="U1055" s="66"/>
      <c r="V1055" s="66"/>
      <c r="W1055" s="66"/>
      <c r="X1055" s="66"/>
      <c r="Y1055" s="66"/>
    </row>
    <row r="1056" spans="1:25" x14ac:dyDescent="0.2">
      <c r="A1056" s="75" t="s">
        <v>19</v>
      </c>
      <c r="B1056" s="66" t="s">
        <v>27</v>
      </c>
      <c r="C1056" s="66" t="s">
        <v>10</v>
      </c>
      <c r="D1056" s="66" t="s">
        <v>300</v>
      </c>
      <c r="E1056" s="87">
        <f>+IF(ISNUMBER(DATA!L760),DATA!L760,"n/a")</f>
        <v>4.21723832263904</v>
      </c>
      <c r="F1056" s="77">
        <f>+IF(ISNUMBER(DATA!M760),DATA!M760,"n/a")</f>
        <v>-1.7844317477073199E-2</v>
      </c>
      <c r="G1056" s="87">
        <f>+IF(ISNUMBER(DATA!V760),DATA!V760,"n/a")</f>
        <v>4.2732654850401204</v>
      </c>
      <c r="H1056" s="77">
        <f>+IF(ISNUMBER(DATA!W760),DATA!W760,"n/a")</f>
        <v>5.0318849586334403E-2</v>
      </c>
      <c r="I1056" s="87">
        <f>+IF(ISNUMBER(DATA!AF760),DATA!AF760,"n/a")</f>
        <v>4.2277518442223396</v>
      </c>
      <c r="J1056" s="77">
        <f>+IF(ISNUMBER(DATA!AG760),DATA!AG760,"n/a")</f>
        <v>4.6319566324522901E-2</v>
      </c>
      <c r="K1056" s="87">
        <f>+IF(ISNUMBER(DATA!AP760),DATA!AP760,"n/a")</f>
        <v>4.2385446780984504</v>
      </c>
      <c r="L1056" s="77">
        <f>+IF(ISNUMBER(DATA!AQ760),DATA!AQ760,"n/a")</f>
        <v>4.2155144252327699E-2</v>
      </c>
      <c r="R1056" s="66"/>
      <c r="S1056" s="66"/>
      <c r="T1056" s="66"/>
      <c r="U1056" s="66"/>
      <c r="V1056" s="66"/>
      <c r="W1056" s="66"/>
      <c r="X1056" s="66"/>
      <c r="Y1056" s="66"/>
    </row>
    <row r="1057" spans="1:25" x14ac:dyDescent="0.2">
      <c r="A1057" s="75" t="s">
        <v>19</v>
      </c>
      <c r="B1057" s="66" t="s">
        <v>27</v>
      </c>
      <c r="C1057" s="66" t="s">
        <v>10</v>
      </c>
      <c r="D1057" s="66" t="s">
        <v>301</v>
      </c>
      <c r="E1057" s="87">
        <f>+IF(ISNUMBER(DATA!L761),DATA!L761,"n/a")</f>
        <v>4.4692884959128696</v>
      </c>
      <c r="F1057" s="77">
        <f>+IF(ISNUMBER(DATA!M761),DATA!M761,"n/a")</f>
        <v>9.9959108753277497E-3</v>
      </c>
      <c r="G1057" s="87">
        <f>+IF(ISNUMBER(DATA!V761),DATA!V761,"n/a")</f>
        <v>4.4899550348321702</v>
      </c>
      <c r="H1057" s="77">
        <f>+IF(ISNUMBER(DATA!W761),DATA!W761,"n/a")</f>
        <v>1.8263168740686699E-2</v>
      </c>
      <c r="I1057" s="87">
        <f>+IF(ISNUMBER(DATA!AF761),DATA!AF761,"n/a")</f>
        <v>4.52884751360663</v>
      </c>
      <c r="J1057" s="77">
        <f>+IF(ISNUMBER(DATA!AG761),DATA!AG761,"n/a")</f>
        <v>7.5075876982313803E-3</v>
      </c>
      <c r="K1057" s="87">
        <f>+IF(ISNUMBER(DATA!AP761),DATA!AP761,"n/a")</f>
        <v>4.6455157785859402</v>
      </c>
      <c r="L1057" s="77">
        <f>+IF(ISNUMBER(DATA!AQ761),DATA!AQ761,"n/a")</f>
        <v>-3.7127099884191703E-2</v>
      </c>
      <c r="R1057" s="66"/>
      <c r="S1057" s="66"/>
      <c r="T1057" s="66"/>
      <c r="U1057" s="66"/>
      <c r="V1057" s="66"/>
      <c r="W1057" s="66"/>
      <c r="X1057" s="66"/>
      <c r="Y1057" s="66"/>
    </row>
    <row r="1058" spans="1:25" x14ac:dyDescent="0.2">
      <c r="A1058" s="75" t="s">
        <v>19</v>
      </c>
      <c r="B1058" s="66" t="s">
        <v>27</v>
      </c>
      <c r="C1058" s="66" t="s">
        <v>10</v>
      </c>
      <c r="D1058" s="66" t="s">
        <v>302</v>
      </c>
      <c r="E1058" s="87">
        <f>+IF(ISNUMBER(DATA!L762),DATA!L762,"n/a")</f>
        <v>4.14282727980597</v>
      </c>
      <c r="F1058" s="77">
        <f>+IF(ISNUMBER(DATA!M762),DATA!M762,"n/a")</f>
        <v>-3.2217451708014801E-2</v>
      </c>
      <c r="G1058" s="87">
        <f>+IF(ISNUMBER(DATA!V762),DATA!V762,"n/a")</f>
        <v>4.2091276512594904</v>
      </c>
      <c r="H1058" s="77">
        <f>+IF(ISNUMBER(DATA!W762),DATA!W762,"n/a")</f>
        <v>-1.4104473819163001E-2</v>
      </c>
      <c r="I1058" s="87">
        <f>+IF(ISNUMBER(DATA!AF762),DATA!AF762,"n/a")</f>
        <v>4.2248346211274797</v>
      </c>
      <c r="J1058" s="77">
        <f>+IF(ISNUMBER(DATA!AG762),DATA!AG762,"n/a")</f>
        <v>1.74403076507708E-2</v>
      </c>
      <c r="K1058" s="87">
        <f>+IF(ISNUMBER(DATA!AP762),DATA!AP762,"n/a")</f>
        <v>4.2125515626701304</v>
      </c>
      <c r="L1058" s="77">
        <f>+IF(ISNUMBER(DATA!AQ762),DATA!AQ762,"n/a")</f>
        <v>1.05791141126478E-2</v>
      </c>
      <c r="R1058" s="66"/>
      <c r="S1058" s="66"/>
      <c r="T1058" s="66"/>
      <c r="U1058" s="66"/>
      <c r="V1058" s="66"/>
      <c r="W1058" s="66"/>
      <c r="X1058" s="66"/>
      <c r="Y1058" s="66"/>
    </row>
    <row r="1059" spans="1:25" x14ac:dyDescent="0.2">
      <c r="A1059" s="75" t="s">
        <v>19</v>
      </c>
      <c r="B1059" s="66" t="s">
        <v>27</v>
      </c>
      <c r="C1059" s="66" t="s">
        <v>10</v>
      </c>
      <c r="D1059" s="66" t="s">
        <v>303</v>
      </c>
      <c r="E1059" s="87">
        <f>+IF(ISNUMBER(DATA!L763),DATA!L763,"n/a")</f>
        <v>4.3635620621519697</v>
      </c>
      <c r="F1059" s="77">
        <f>+IF(ISNUMBER(DATA!M763),DATA!M763,"n/a")</f>
        <v>-2.5114412393917301E-2</v>
      </c>
      <c r="G1059" s="87">
        <f>+IF(ISNUMBER(DATA!V763),DATA!V763,"n/a")</f>
        <v>4.3853508238026597</v>
      </c>
      <c r="H1059" s="77">
        <f>+IF(ISNUMBER(DATA!W763),DATA!W763,"n/a")</f>
        <v>-1.16745478938514E-2</v>
      </c>
      <c r="I1059" s="87">
        <f>+IF(ISNUMBER(DATA!AF763),DATA!AF763,"n/a")</f>
        <v>4.4298387740557903</v>
      </c>
      <c r="J1059" s="77">
        <f>+IF(ISNUMBER(DATA!AG763),DATA!AG763,"n/a")</f>
        <v>1.2739538199999701E-2</v>
      </c>
      <c r="K1059" s="87">
        <f>+IF(ISNUMBER(DATA!AP763),DATA!AP763,"n/a")</f>
        <v>4.4815058443952704</v>
      </c>
      <c r="L1059" s="77">
        <f>+IF(ISNUMBER(DATA!AQ763),DATA!AQ763,"n/a")</f>
        <v>1.4622061034303101E-2</v>
      </c>
      <c r="R1059" s="66"/>
      <c r="S1059" s="66"/>
      <c r="T1059" s="66"/>
      <c r="U1059" s="66"/>
      <c r="V1059" s="66"/>
      <c r="W1059" s="66"/>
      <c r="X1059" s="66"/>
      <c r="Y1059" s="66"/>
    </row>
    <row r="1060" spans="1:25" x14ac:dyDescent="0.2">
      <c r="A1060" s="75" t="s">
        <v>19</v>
      </c>
      <c r="B1060" s="66" t="s">
        <v>27</v>
      </c>
      <c r="C1060" s="66" t="s">
        <v>10</v>
      </c>
      <c r="D1060" s="66" t="s">
        <v>304</v>
      </c>
      <c r="E1060" s="87">
        <f>+IF(ISNUMBER(DATA!L764),DATA!L764,"n/a")</f>
        <v>4.0215222615714703</v>
      </c>
      <c r="F1060" s="77">
        <f>+IF(ISNUMBER(DATA!M764),DATA!M764,"n/a")</f>
        <v>8.8103661113042801E-3</v>
      </c>
      <c r="G1060" s="87">
        <f>+IF(ISNUMBER(DATA!V764),DATA!V764,"n/a")</f>
        <v>3.9965556661920099</v>
      </c>
      <c r="H1060" s="77">
        <f>+IF(ISNUMBER(DATA!W764),DATA!W764,"n/a")</f>
        <v>1.83250766777182E-2</v>
      </c>
      <c r="I1060" s="87">
        <f>+IF(ISNUMBER(DATA!AF764),DATA!AF764,"n/a")</f>
        <v>3.9894100449157301</v>
      </c>
      <c r="J1060" s="77">
        <f>+IF(ISNUMBER(DATA!AG764),DATA!AG764,"n/a")</f>
        <v>-1.3819174395183801E-2</v>
      </c>
      <c r="K1060" s="87">
        <f>+IF(ISNUMBER(DATA!AP764),DATA!AP764,"n/a")</f>
        <v>3.9787819884250601</v>
      </c>
      <c r="L1060" s="77">
        <f>+IF(ISNUMBER(DATA!AQ764),DATA!AQ764,"n/a")</f>
        <v>-1.91615222769271E-2</v>
      </c>
      <c r="R1060" s="66"/>
      <c r="S1060" s="66"/>
      <c r="T1060" s="66"/>
      <c r="U1060" s="66"/>
      <c r="V1060" s="66"/>
      <c r="W1060" s="66"/>
      <c r="X1060" s="66"/>
      <c r="Y1060" s="66"/>
    </row>
    <row r="1061" spans="1:25" x14ac:dyDescent="0.2">
      <c r="A1061" s="75" t="s">
        <v>19</v>
      </c>
      <c r="B1061" s="66" t="s">
        <v>27</v>
      </c>
      <c r="C1061" s="66" t="s">
        <v>10</v>
      </c>
      <c r="D1061" s="66" t="s">
        <v>305</v>
      </c>
      <c r="E1061" s="87">
        <f>+IF(ISNUMBER(DATA!L765),DATA!L765,"n/a")</f>
        <v>4.8628602678422297</v>
      </c>
      <c r="F1061" s="77">
        <f>+IF(ISNUMBER(DATA!M765),DATA!M765,"n/a")</f>
        <v>4.9378702537654702E-2</v>
      </c>
      <c r="G1061" s="87">
        <f>+IF(ISNUMBER(DATA!V765),DATA!V765,"n/a")</f>
        <v>4.9581475583612802</v>
      </c>
      <c r="H1061" s="77">
        <f>+IF(ISNUMBER(DATA!W765),DATA!W765,"n/a")</f>
        <v>7.9653192760631805E-2</v>
      </c>
      <c r="I1061" s="87">
        <f>+IF(ISNUMBER(DATA!AF765),DATA!AF765,"n/a")</f>
        <v>4.9822039529131201</v>
      </c>
      <c r="J1061" s="77">
        <f>+IF(ISNUMBER(DATA!AG765),DATA!AG765,"n/a")</f>
        <v>4.9155141467555202E-2</v>
      </c>
      <c r="K1061" s="87">
        <f>+IF(ISNUMBER(DATA!AP765),DATA!AP765,"n/a")</f>
        <v>4.8832911150727396</v>
      </c>
      <c r="L1061" s="77">
        <f>+IF(ISNUMBER(DATA!AQ765),DATA!AQ765,"n/a")</f>
        <v>-4.0650640784640696E-3</v>
      </c>
      <c r="R1061" s="66"/>
      <c r="S1061" s="66"/>
      <c r="T1061" s="66"/>
      <c r="U1061" s="66"/>
      <c r="V1061" s="66"/>
      <c r="W1061" s="66"/>
      <c r="X1061" s="66"/>
      <c r="Y1061" s="66"/>
    </row>
    <row r="1062" spans="1:25" x14ac:dyDescent="0.2">
      <c r="A1062" s="75" t="s">
        <v>19</v>
      </c>
      <c r="B1062" s="66" t="s">
        <v>27</v>
      </c>
      <c r="C1062" s="66" t="s">
        <v>10</v>
      </c>
      <c r="D1062" s="66" t="s">
        <v>306</v>
      </c>
      <c r="E1062" s="87">
        <f>+IF(ISNUMBER(DATA!L766),DATA!L766,"n/a")</f>
        <v>5.5436867453571397</v>
      </c>
      <c r="F1062" s="77">
        <f>+IF(ISNUMBER(DATA!M766),DATA!M766,"n/a")</f>
        <v>0.1442239024751</v>
      </c>
      <c r="G1062" s="87">
        <f>+IF(ISNUMBER(DATA!V766),DATA!V766,"n/a")</f>
        <v>5.0557466959037098</v>
      </c>
      <c r="H1062" s="77">
        <f>+IF(ISNUMBER(DATA!W766),DATA!W766,"n/a")</f>
        <v>3.1749765797320001E-2</v>
      </c>
      <c r="I1062" s="87">
        <f>+IF(ISNUMBER(DATA!AF766),DATA!AF766,"n/a")</f>
        <v>5.0045263626149303</v>
      </c>
      <c r="J1062" s="77">
        <f>+IF(ISNUMBER(DATA!AG766),DATA!AG766,"n/a")</f>
        <v>3.5697545412492E-3</v>
      </c>
      <c r="K1062" s="87">
        <f>+IF(ISNUMBER(DATA!AP766),DATA!AP766,"n/a")</f>
        <v>4.9865017119635002</v>
      </c>
      <c r="L1062" s="77">
        <f>+IF(ISNUMBER(DATA!AQ766),DATA!AQ766,"n/a")</f>
        <v>-2.04558857133732E-3</v>
      </c>
      <c r="R1062" s="66"/>
      <c r="S1062" s="66"/>
      <c r="T1062" s="66"/>
      <c r="U1062" s="66"/>
      <c r="V1062" s="66"/>
      <c r="W1062" s="66"/>
      <c r="X1062" s="66"/>
      <c r="Y1062" s="66"/>
    </row>
    <row r="1063" spans="1:25" x14ac:dyDescent="0.2">
      <c r="A1063" s="75" t="s">
        <v>19</v>
      </c>
      <c r="B1063" s="66" t="s">
        <v>27</v>
      </c>
      <c r="C1063" s="66" t="s">
        <v>10</v>
      </c>
      <c r="D1063" s="66" t="s">
        <v>307</v>
      </c>
      <c r="E1063" s="87">
        <f>+IF(ISNUMBER(DATA!L767),DATA!L767,"n/a")</f>
        <v>3.5744791925586599</v>
      </c>
      <c r="F1063" s="77">
        <f>+IF(ISNUMBER(DATA!M767),DATA!M767,"n/a")</f>
        <v>-2.0245630336055E-3</v>
      </c>
      <c r="G1063" s="87">
        <f>+IF(ISNUMBER(DATA!V767),DATA!V767,"n/a")</f>
        <v>3.6079369024915202</v>
      </c>
      <c r="H1063" s="77">
        <f>+IF(ISNUMBER(DATA!W767),DATA!W767,"n/a")</f>
        <v>5.8599134109315904E-3</v>
      </c>
      <c r="I1063" s="87">
        <f>+IF(ISNUMBER(DATA!AF767),DATA!AF767,"n/a")</f>
        <v>3.6305432254688501</v>
      </c>
      <c r="J1063" s="77">
        <f>+IF(ISNUMBER(DATA!AG767),DATA!AG767,"n/a")</f>
        <v>3.31703563075576E-3</v>
      </c>
      <c r="K1063" s="87">
        <f>+IF(ISNUMBER(DATA!AP767),DATA!AP767,"n/a")</f>
        <v>3.5736714482365302</v>
      </c>
      <c r="L1063" s="77">
        <f>+IF(ISNUMBER(DATA!AQ767),DATA!AQ767,"n/a")</f>
        <v>-5.2286899454913903E-2</v>
      </c>
      <c r="R1063" s="66"/>
      <c r="S1063" s="66"/>
      <c r="T1063" s="66"/>
      <c r="U1063" s="66"/>
      <c r="V1063" s="66"/>
      <c r="W1063" s="66"/>
      <c r="X1063" s="66"/>
      <c r="Y1063" s="66"/>
    </row>
    <row r="1064" spans="1:25" x14ac:dyDescent="0.2">
      <c r="A1064" s="75" t="s">
        <v>19</v>
      </c>
      <c r="B1064" s="66" t="s">
        <v>27</v>
      </c>
      <c r="C1064" s="66" t="s">
        <v>10</v>
      </c>
      <c r="D1064" s="66" t="s">
        <v>308</v>
      </c>
      <c r="E1064" s="87">
        <f>+IF(ISNUMBER(DATA!L768),DATA!L768,"n/a")</f>
        <v>4.7060762160141998</v>
      </c>
      <c r="F1064" s="77">
        <f>+IF(ISNUMBER(DATA!M768),DATA!M768,"n/a")</f>
        <v>-4.5491754829157099E-2</v>
      </c>
      <c r="G1064" s="87">
        <f>+IF(ISNUMBER(DATA!V768),DATA!V768,"n/a")</f>
        <v>4.7028695611671898</v>
      </c>
      <c r="H1064" s="77">
        <f>+IF(ISNUMBER(DATA!W768),DATA!W768,"n/a")</f>
        <v>-3.5999864995684402E-2</v>
      </c>
      <c r="I1064" s="87">
        <f>+IF(ISNUMBER(DATA!AF768),DATA!AF768,"n/a")</f>
        <v>4.6775405505000398</v>
      </c>
      <c r="J1064" s="77">
        <f>+IF(ISNUMBER(DATA!AG768),DATA!AG768,"n/a")</f>
        <v>-4.1832540014095497E-2</v>
      </c>
      <c r="K1064" s="87">
        <f>+IF(ISNUMBER(DATA!AP768),DATA!AP768,"n/a")</f>
        <v>4.7351443279932903</v>
      </c>
      <c r="L1064" s="77">
        <f>+IF(ISNUMBER(DATA!AQ768),DATA!AQ768,"n/a")</f>
        <v>-3.5423989515070697E-2</v>
      </c>
      <c r="R1064" s="66"/>
      <c r="S1064" s="66"/>
      <c r="T1064" s="66"/>
      <c r="U1064" s="66"/>
      <c r="V1064" s="66"/>
      <c r="W1064" s="66"/>
      <c r="X1064" s="66"/>
      <c r="Y1064" s="66"/>
    </row>
    <row r="1065" spans="1:25" x14ac:dyDescent="0.2">
      <c r="A1065" s="75" t="s">
        <v>19</v>
      </c>
      <c r="B1065" s="66" t="s">
        <v>27</v>
      </c>
      <c r="C1065" s="66" t="s">
        <v>10</v>
      </c>
      <c r="D1065" s="66" t="s">
        <v>309</v>
      </c>
      <c r="E1065" s="87">
        <f>+IF(ISNUMBER(DATA!L769),DATA!L769,"n/a")</f>
        <v>4.5557405261944499</v>
      </c>
      <c r="F1065" s="77">
        <f>+IF(ISNUMBER(DATA!M769),DATA!M769,"n/a")</f>
        <v>-2.50035662533604E-2</v>
      </c>
      <c r="G1065" s="87">
        <f>+IF(ISNUMBER(DATA!V769),DATA!V769,"n/a")</f>
        <v>4.5162808683282103</v>
      </c>
      <c r="H1065" s="77">
        <f>+IF(ISNUMBER(DATA!W769),DATA!W769,"n/a")</f>
        <v>-1.0297426467945601E-2</v>
      </c>
      <c r="I1065" s="87">
        <f>+IF(ISNUMBER(DATA!AF769),DATA!AF769,"n/a")</f>
        <v>4.4748850647465099</v>
      </c>
      <c r="J1065" s="77">
        <f>+IF(ISNUMBER(DATA!AG769),DATA!AG769,"n/a")</f>
        <v>-8.7699158149956401E-3</v>
      </c>
      <c r="K1065" s="87">
        <f>+IF(ISNUMBER(DATA!AP769),DATA!AP769,"n/a")</f>
        <v>4.5215468820677396</v>
      </c>
      <c r="L1065" s="77">
        <f>+IF(ISNUMBER(DATA!AQ769),DATA!AQ769,"n/a")</f>
        <v>-4.1278943621198098E-3</v>
      </c>
      <c r="R1065" s="66"/>
      <c r="S1065" s="66"/>
      <c r="T1065" s="66"/>
      <c r="U1065" s="66"/>
      <c r="V1065" s="66"/>
      <c r="W1065" s="66"/>
      <c r="X1065" s="66"/>
      <c r="Y1065" s="66"/>
    </row>
    <row r="1066" spans="1:25" x14ac:dyDescent="0.2">
      <c r="A1066" s="75" t="s">
        <v>19</v>
      </c>
      <c r="B1066" s="66" t="s">
        <v>27</v>
      </c>
      <c r="C1066" s="66" t="s">
        <v>10</v>
      </c>
      <c r="D1066" s="66" t="s">
        <v>310</v>
      </c>
      <c r="E1066" s="87">
        <f>+IF(ISNUMBER(DATA!L770),DATA!L770,"n/a")</f>
        <v>4.6967046787353004</v>
      </c>
      <c r="F1066" s="77">
        <f>+IF(ISNUMBER(DATA!M770),DATA!M770,"n/a")</f>
        <v>-7.7299765812937404E-2</v>
      </c>
      <c r="G1066" s="87">
        <f>+IF(ISNUMBER(DATA!V770),DATA!V770,"n/a")</f>
        <v>4.6226974683703599</v>
      </c>
      <c r="H1066" s="77">
        <f>+IF(ISNUMBER(DATA!W770),DATA!W770,"n/a")</f>
        <v>-7.5343939336823804E-2</v>
      </c>
      <c r="I1066" s="87">
        <f>+IF(ISNUMBER(DATA!AF770),DATA!AF770,"n/a")</f>
        <v>4.6105700464525201</v>
      </c>
      <c r="J1066" s="77">
        <f>+IF(ISNUMBER(DATA!AG770),DATA!AG770,"n/a")</f>
        <v>-6.9025903910201206E-2</v>
      </c>
      <c r="K1066" s="87">
        <f>+IF(ISNUMBER(DATA!AP770),DATA!AP770,"n/a")</f>
        <v>4.70698753503852</v>
      </c>
      <c r="L1066" s="77">
        <f>+IF(ISNUMBER(DATA!AQ770),DATA!AQ770,"n/a")</f>
        <v>-6.3513242514480997E-2</v>
      </c>
      <c r="R1066" s="66"/>
      <c r="S1066" s="66"/>
      <c r="T1066" s="66"/>
      <c r="U1066" s="66"/>
      <c r="V1066" s="66"/>
      <c r="W1066" s="66"/>
      <c r="X1066" s="66"/>
      <c r="Y1066" s="66"/>
    </row>
    <row r="1067" spans="1:25" x14ac:dyDescent="0.2">
      <c r="A1067" s="75" t="s">
        <v>19</v>
      </c>
      <c r="B1067" s="66" t="s">
        <v>27</v>
      </c>
      <c r="C1067" s="66" t="s">
        <v>10</v>
      </c>
      <c r="D1067" s="66" t="s">
        <v>311</v>
      </c>
      <c r="E1067" s="87">
        <f>+IF(ISNUMBER(DATA!L771),DATA!L771,"n/a")</f>
        <v>4.8684424523936896</v>
      </c>
      <c r="F1067" s="77">
        <f>+IF(ISNUMBER(DATA!M771),DATA!M771,"n/a")</f>
        <v>-2.45425696891007E-2</v>
      </c>
      <c r="G1067" s="87">
        <f>+IF(ISNUMBER(DATA!V771),DATA!V771,"n/a")</f>
        <v>4.9119783777333801</v>
      </c>
      <c r="H1067" s="77">
        <f>+IF(ISNUMBER(DATA!W771),DATA!W771,"n/a")</f>
        <v>-1.73175193279646E-2</v>
      </c>
      <c r="I1067" s="87">
        <f>+IF(ISNUMBER(DATA!AF771),DATA!AF771,"n/a")</f>
        <v>4.9979098901703596</v>
      </c>
      <c r="J1067" s="77">
        <f>+IF(ISNUMBER(DATA!AG771),DATA!AG771,"n/a")</f>
        <v>1.8367642244350401E-2</v>
      </c>
      <c r="K1067" s="87">
        <f>+IF(ISNUMBER(DATA!AP771),DATA!AP771,"n/a")</f>
        <v>5.0342285342478696</v>
      </c>
      <c r="L1067" s="77">
        <f>+IF(ISNUMBER(DATA!AQ771),DATA!AQ771,"n/a")</f>
        <v>3.9930597920348102E-2</v>
      </c>
      <c r="R1067" s="66"/>
      <c r="S1067" s="66"/>
      <c r="T1067" s="66"/>
      <c r="U1067" s="66"/>
      <c r="V1067" s="66"/>
      <c r="W1067" s="66"/>
      <c r="X1067" s="66"/>
      <c r="Y1067" s="66"/>
    </row>
    <row r="1068" spans="1:25" x14ac:dyDescent="0.2">
      <c r="A1068" s="75" t="s">
        <v>19</v>
      </c>
      <c r="B1068" s="66" t="s">
        <v>27</v>
      </c>
      <c r="C1068" s="66" t="s">
        <v>10</v>
      </c>
      <c r="D1068" s="66" t="s">
        <v>312</v>
      </c>
      <c r="E1068" s="87">
        <f>+IF(ISNUMBER(DATA!L772),DATA!L772,"n/a")</f>
        <v>4.35442776091904</v>
      </c>
      <c r="F1068" s="77">
        <f>+IF(ISNUMBER(DATA!M772),DATA!M772,"n/a")</f>
        <v>9.5509993327749405E-3</v>
      </c>
      <c r="G1068" s="87">
        <f>+IF(ISNUMBER(DATA!V772),DATA!V772,"n/a")</f>
        <v>4.3687681394745601</v>
      </c>
      <c r="H1068" s="77">
        <f>+IF(ISNUMBER(DATA!W772),DATA!W772,"n/a")</f>
        <v>6.1713372908104398E-3</v>
      </c>
      <c r="I1068" s="87">
        <f>+IF(ISNUMBER(DATA!AF772),DATA!AF772,"n/a")</f>
        <v>4.3165381261826603</v>
      </c>
      <c r="J1068" s="77">
        <f>+IF(ISNUMBER(DATA!AG772),DATA!AG772,"n/a")</f>
        <v>-1.3472068429453799E-2</v>
      </c>
      <c r="K1068" s="87">
        <f>+IF(ISNUMBER(DATA!AP772),DATA!AP772,"n/a")</f>
        <v>4.3494102039230498</v>
      </c>
      <c r="L1068" s="77">
        <f>+IF(ISNUMBER(DATA!AQ772),DATA!AQ772,"n/a")</f>
        <v>-2.1553358948245799E-2</v>
      </c>
      <c r="R1068" s="66"/>
      <c r="S1068" s="66"/>
      <c r="T1068" s="66"/>
      <c r="U1068" s="66"/>
      <c r="V1068" s="66"/>
      <c r="W1068" s="66"/>
      <c r="X1068" s="66"/>
      <c r="Y1068" s="66"/>
    </row>
    <row r="1069" spans="1:25" x14ac:dyDescent="0.2">
      <c r="A1069" s="75" t="s">
        <v>19</v>
      </c>
      <c r="B1069" s="66" t="s">
        <v>27</v>
      </c>
      <c r="C1069" s="66" t="s">
        <v>10</v>
      </c>
      <c r="D1069" s="66" t="s">
        <v>313</v>
      </c>
      <c r="E1069" s="87">
        <f>+IF(ISNUMBER(DATA!L773),DATA!L773,"n/a")</f>
        <v>5.0059448479925601</v>
      </c>
      <c r="F1069" s="77">
        <f>+IF(ISNUMBER(DATA!M773),DATA!M773,"n/a")</f>
        <v>4.1055350139432803E-2</v>
      </c>
      <c r="G1069" s="87">
        <f>+IF(ISNUMBER(DATA!V773),DATA!V773,"n/a")</f>
        <v>5.0191501620688204</v>
      </c>
      <c r="H1069" s="77">
        <f>+IF(ISNUMBER(DATA!W773),DATA!W773,"n/a")</f>
        <v>6.6199129115256397E-2</v>
      </c>
      <c r="I1069" s="87">
        <f>+IF(ISNUMBER(DATA!AF773),DATA!AF773,"n/a")</f>
        <v>5.0408160434430904</v>
      </c>
      <c r="J1069" s="77">
        <f>+IF(ISNUMBER(DATA!AG773),DATA!AG773,"n/a")</f>
        <v>4.2466248117986001E-2</v>
      </c>
      <c r="K1069" s="87">
        <f>+IF(ISNUMBER(DATA!AP773),DATA!AP773,"n/a")</f>
        <v>4.8702235163166296</v>
      </c>
      <c r="L1069" s="77">
        <f>+IF(ISNUMBER(DATA!AQ773),DATA!AQ773,"n/a")</f>
        <v>-5.5904376336048797E-3</v>
      </c>
      <c r="R1069" s="66"/>
      <c r="S1069" s="66"/>
      <c r="T1069" s="66"/>
      <c r="U1069" s="66"/>
      <c r="V1069" s="66"/>
      <c r="W1069" s="66"/>
      <c r="X1069" s="66"/>
      <c r="Y1069" s="66"/>
    </row>
    <row r="1070" spans="1:25" x14ac:dyDescent="0.2">
      <c r="A1070" s="75" t="s">
        <v>19</v>
      </c>
      <c r="B1070" s="66" t="s">
        <v>27</v>
      </c>
      <c r="C1070" s="66" t="s">
        <v>10</v>
      </c>
      <c r="D1070" s="66" t="s">
        <v>314</v>
      </c>
      <c r="E1070" s="87">
        <f>+IF(ISNUMBER(DATA!L774),DATA!L774,"n/a")</f>
        <v>5.14161625400207</v>
      </c>
      <c r="F1070" s="77">
        <f>+IF(ISNUMBER(DATA!M774),DATA!M774,"n/a")</f>
        <v>-0.10978907121595401</v>
      </c>
      <c r="G1070" s="87">
        <f>+IF(ISNUMBER(DATA!V774),DATA!V774,"n/a")</f>
        <v>5.2440850381941999</v>
      </c>
      <c r="H1070" s="77">
        <f>+IF(ISNUMBER(DATA!W774),DATA!W774,"n/a")</f>
        <v>-9.3579244895201794E-2</v>
      </c>
      <c r="I1070" s="87">
        <f>+IF(ISNUMBER(DATA!AF774),DATA!AF774,"n/a")</f>
        <v>5.4529753354775199</v>
      </c>
      <c r="J1070" s="77">
        <f>+IF(ISNUMBER(DATA!AG774),DATA!AG774,"n/a")</f>
        <v>-2.8552936378212899E-2</v>
      </c>
      <c r="K1070" s="87">
        <f>+IF(ISNUMBER(DATA!AP774),DATA!AP774,"n/a")</f>
        <v>5.4624590961419601</v>
      </c>
      <c r="L1070" s="77">
        <f>+IF(ISNUMBER(DATA!AQ774),DATA!AQ774,"n/a")</f>
        <v>2.35125482301702E-2</v>
      </c>
      <c r="R1070" s="66"/>
      <c r="S1070" s="66"/>
      <c r="T1070" s="66"/>
      <c r="U1070" s="66"/>
      <c r="V1070" s="66"/>
      <c r="W1070" s="66"/>
      <c r="X1070" s="66"/>
      <c r="Y1070" s="66"/>
    </row>
    <row r="1071" spans="1:25" x14ac:dyDescent="0.2">
      <c r="A1071" s="75" t="s">
        <v>19</v>
      </c>
      <c r="B1071" s="66" t="s">
        <v>27</v>
      </c>
      <c r="C1071" s="66" t="s">
        <v>10</v>
      </c>
      <c r="D1071" s="66" t="s">
        <v>315</v>
      </c>
      <c r="E1071" s="87">
        <f>+IF(ISNUMBER(DATA!L775),DATA!L775,"n/a")</f>
        <v>4.0742117919975396</v>
      </c>
      <c r="F1071" s="77">
        <f>+IF(ISNUMBER(DATA!M775),DATA!M775,"n/a")</f>
        <v>2.87972770256502E-2</v>
      </c>
      <c r="G1071" s="87">
        <f>+IF(ISNUMBER(DATA!V775),DATA!V775,"n/a")</f>
        <v>4.1057287626636798</v>
      </c>
      <c r="H1071" s="77">
        <f>+IF(ISNUMBER(DATA!W775),DATA!W775,"n/a")</f>
        <v>4.3301726181648098E-2</v>
      </c>
      <c r="I1071" s="87">
        <f>+IF(ISNUMBER(DATA!AF775),DATA!AF775,"n/a")</f>
        <v>4.1093808200029001</v>
      </c>
      <c r="J1071" s="77">
        <f>+IF(ISNUMBER(DATA!AG775),DATA!AG775,"n/a")</f>
        <v>3.4687508231579497E-2</v>
      </c>
      <c r="K1071" s="87">
        <f>+IF(ISNUMBER(DATA!AP775),DATA!AP775,"n/a")</f>
        <v>4.0072279365299304</v>
      </c>
      <c r="L1071" s="77">
        <f>+IF(ISNUMBER(DATA!AQ775),DATA!AQ775,"n/a")</f>
        <v>-8.2821463178483594E-3</v>
      </c>
      <c r="R1071" s="66"/>
      <c r="S1071" s="66"/>
      <c r="T1071" s="66"/>
      <c r="U1071" s="66"/>
      <c r="V1071" s="66"/>
      <c r="W1071" s="66"/>
      <c r="X1071" s="66"/>
      <c r="Y1071" s="66"/>
    </row>
    <row r="1072" spans="1:25" x14ac:dyDescent="0.2">
      <c r="A1072" s="75" t="s">
        <v>19</v>
      </c>
      <c r="B1072" s="66" t="s">
        <v>27</v>
      </c>
      <c r="C1072" s="66" t="s">
        <v>10</v>
      </c>
      <c r="D1072" s="66" t="s">
        <v>316</v>
      </c>
      <c r="E1072" s="87">
        <f>+IF(ISNUMBER(DATA!L776),DATA!L776,"n/a")</f>
        <v>4.4056032734481603</v>
      </c>
      <c r="F1072" s="77">
        <f>+IF(ISNUMBER(DATA!M776),DATA!M776,"n/a")</f>
        <v>-3.7074827155111602E-2</v>
      </c>
      <c r="G1072" s="87">
        <f>+IF(ISNUMBER(DATA!V776),DATA!V776,"n/a")</f>
        <v>4.3490455074120904</v>
      </c>
      <c r="H1072" s="77">
        <f>+IF(ISNUMBER(DATA!W776),DATA!W776,"n/a")</f>
        <v>-4.8064484080016401E-2</v>
      </c>
      <c r="I1072" s="87">
        <f>+IF(ISNUMBER(DATA!AF776),DATA!AF776,"n/a")</f>
        <v>4.4034057543091896</v>
      </c>
      <c r="J1072" s="77">
        <f>+IF(ISNUMBER(DATA!AG776),DATA!AG776,"n/a")</f>
        <v>-2.63598733705828E-2</v>
      </c>
      <c r="K1072" s="87">
        <f>+IF(ISNUMBER(DATA!AP776),DATA!AP776,"n/a")</f>
        <v>4.4475806826631796</v>
      </c>
      <c r="L1072" s="77">
        <f>+IF(ISNUMBER(DATA!AQ776),DATA!AQ776,"n/a")</f>
        <v>-2.1530607197150001E-2</v>
      </c>
      <c r="R1072" s="66"/>
      <c r="S1072" s="66"/>
      <c r="T1072" s="66"/>
      <c r="U1072" s="66"/>
      <c r="V1072" s="66"/>
      <c r="W1072" s="66"/>
      <c r="X1072" s="66"/>
      <c r="Y1072" s="66"/>
    </row>
    <row r="1073" spans="1:25" x14ac:dyDescent="0.2">
      <c r="A1073" s="75" t="s">
        <v>19</v>
      </c>
      <c r="B1073" s="66" t="s">
        <v>27</v>
      </c>
      <c r="C1073" s="66" t="s">
        <v>10</v>
      </c>
      <c r="D1073" s="66" t="s">
        <v>317</v>
      </c>
      <c r="E1073" s="87">
        <f>+IF(ISNUMBER(DATA!L777),DATA!L777,"n/a")</f>
        <v>4.4251660424901704</v>
      </c>
      <c r="F1073" s="77">
        <f>+IF(ISNUMBER(DATA!M777),DATA!M777,"n/a")</f>
        <v>-5.0123141223003202E-2</v>
      </c>
      <c r="G1073" s="87">
        <f>+IF(ISNUMBER(DATA!V777),DATA!V777,"n/a")</f>
        <v>4.7013798547382102</v>
      </c>
      <c r="H1073" s="77">
        <f>+IF(ISNUMBER(DATA!W777),DATA!W777,"n/a")</f>
        <v>-2.30449281518443E-2</v>
      </c>
      <c r="I1073" s="87">
        <f>+IF(ISNUMBER(DATA!AF777),DATA!AF777,"n/a")</f>
        <v>4.7949340921697701</v>
      </c>
      <c r="J1073" s="77">
        <f>+IF(ISNUMBER(DATA!AG777),DATA!AG777,"n/a")</f>
        <v>-2.0359437914426799E-2</v>
      </c>
      <c r="K1073" s="87">
        <f>+IF(ISNUMBER(DATA!AP777),DATA!AP777,"n/a")</f>
        <v>4.8861621612774098</v>
      </c>
      <c r="L1073" s="77">
        <f>+IF(ISNUMBER(DATA!AQ777),DATA!AQ777,"n/a")</f>
        <v>-9.9953043062860005E-4</v>
      </c>
      <c r="R1073" s="66"/>
      <c r="S1073" s="66"/>
      <c r="T1073" s="66"/>
      <c r="U1073" s="66"/>
      <c r="V1073" s="66"/>
      <c r="W1073" s="66"/>
      <c r="X1073" s="66"/>
      <c r="Y1073" s="66"/>
    </row>
    <row r="1074" spans="1:25" x14ac:dyDescent="0.2">
      <c r="A1074" s="75" t="s">
        <v>19</v>
      </c>
      <c r="B1074" s="66" t="s">
        <v>27</v>
      </c>
      <c r="C1074" s="66" t="s">
        <v>10</v>
      </c>
      <c r="D1074" s="66" t="s">
        <v>318</v>
      </c>
      <c r="E1074" s="87">
        <f>+IF(ISNUMBER(DATA!L778),DATA!L778,"n/a")</f>
        <v>4.0824950944767799</v>
      </c>
      <c r="F1074" s="77">
        <f>+IF(ISNUMBER(DATA!M778),DATA!M778,"n/a")</f>
        <v>-4.0555326281942201E-2</v>
      </c>
      <c r="G1074" s="87">
        <f>+IF(ISNUMBER(DATA!V778),DATA!V778,"n/a")</f>
        <v>4.1690517866946299</v>
      </c>
      <c r="H1074" s="77">
        <f>+IF(ISNUMBER(DATA!W778),DATA!W778,"n/a")</f>
        <v>-1.7497250817336499E-2</v>
      </c>
      <c r="I1074" s="87">
        <f>+IF(ISNUMBER(DATA!AF778),DATA!AF778,"n/a")</f>
        <v>4.1950543443752197</v>
      </c>
      <c r="J1074" s="77">
        <f>+IF(ISNUMBER(DATA!AG778),DATA!AG778,"n/a")</f>
        <v>1.69659689362649E-2</v>
      </c>
      <c r="K1074" s="87">
        <f>+IF(ISNUMBER(DATA!AP778),DATA!AP778,"n/a")</f>
        <v>4.19436627171208</v>
      </c>
      <c r="L1074" s="77">
        <f>+IF(ISNUMBER(DATA!AQ778),DATA!AQ778,"n/a")</f>
        <v>1.4706389410913401E-2</v>
      </c>
      <c r="R1074" s="66"/>
      <c r="S1074" s="66"/>
      <c r="T1074" s="66"/>
      <c r="U1074" s="66"/>
      <c r="V1074" s="66"/>
      <c r="W1074" s="66"/>
      <c r="X1074" s="66"/>
      <c r="Y1074" s="66"/>
    </row>
    <row r="1075" spans="1:25" x14ac:dyDescent="0.2">
      <c r="A1075" s="75" t="s">
        <v>19</v>
      </c>
      <c r="B1075" s="66" t="s">
        <v>27</v>
      </c>
      <c r="C1075" s="66" t="s">
        <v>10</v>
      </c>
      <c r="D1075" s="66" t="s">
        <v>344</v>
      </c>
      <c r="E1075" s="87">
        <f>+IF(ISNUMBER(DATA!L779),DATA!L779,"n/a")</f>
        <v>4.4874842646338902</v>
      </c>
      <c r="F1075" s="77">
        <f>+IF(ISNUMBER(DATA!M779),DATA!M779,"n/a")</f>
        <v>2.1017745294001001E-2</v>
      </c>
      <c r="G1075" s="87">
        <f>+IF(ISNUMBER(DATA!V779),DATA!V779,"n/a")</f>
        <v>4.3860299647070704</v>
      </c>
      <c r="H1075" s="77">
        <f>+IF(ISNUMBER(DATA!W779),DATA!W779,"n/a")</f>
        <v>2.66361278048008E-3</v>
      </c>
      <c r="I1075" s="87">
        <f>+IF(ISNUMBER(DATA!AF779),DATA!AF779,"n/a")</f>
        <v>4.4063521541279496</v>
      </c>
      <c r="J1075" s="77">
        <f>+IF(ISNUMBER(DATA!AG779),DATA!AG779,"n/a")</f>
        <v>2.1041447784328499E-2</v>
      </c>
      <c r="K1075" s="87">
        <f>+IF(ISNUMBER(DATA!AP779),DATA!AP779,"n/a")</f>
        <v>4.3899473092793304</v>
      </c>
      <c r="L1075" s="77">
        <f>+IF(ISNUMBER(DATA!AQ779),DATA!AQ779,"n/a")</f>
        <v>1.95763074840722E-2</v>
      </c>
      <c r="R1075" s="66"/>
      <c r="S1075" s="66"/>
      <c r="T1075" s="66"/>
      <c r="U1075" s="66"/>
      <c r="V1075" s="66"/>
      <c r="W1075" s="66"/>
      <c r="X1075" s="66"/>
      <c r="Y1075" s="66"/>
    </row>
    <row r="1076" spans="1:25" x14ac:dyDescent="0.2">
      <c r="A1076" s="75" t="s">
        <v>19</v>
      </c>
      <c r="B1076" s="66" t="s">
        <v>27</v>
      </c>
      <c r="C1076" s="66" t="s">
        <v>10</v>
      </c>
      <c r="D1076" s="66" t="s">
        <v>345</v>
      </c>
      <c r="E1076" s="87">
        <f>+IF(ISNUMBER(DATA!L780),DATA!L780,"n/a")</f>
        <v>3.4895395269102201</v>
      </c>
      <c r="F1076" s="77">
        <f>+IF(ISNUMBER(DATA!M780),DATA!M780,"n/a")</f>
        <v>1.8559048114365002E-2</v>
      </c>
      <c r="G1076" s="87">
        <f>+IF(ISNUMBER(DATA!V780),DATA!V780,"n/a")</f>
        <v>3.5113843120082402</v>
      </c>
      <c r="H1076" s="77">
        <f>+IF(ISNUMBER(DATA!W780),DATA!W780,"n/a")</f>
        <v>2.56104400827422E-2</v>
      </c>
      <c r="I1076" s="87">
        <f>+IF(ISNUMBER(DATA!AF780),DATA!AF780,"n/a")</f>
        <v>3.4776924566663299</v>
      </c>
      <c r="J1076" s="77">
        <f>+IF(ISNUMBER(DATA!AG780),DATA!AG780,"n/a")</f>
        <v>2.08729795798103E-2</v>
      </c>
      <c r="K1076" s="87">
        <f>+IF(ISNUMBER(DATA!AP780),DATA!AP780,"n/a")</f>
        <v>3.46479083009516</v>
      </c>
      <c r="L1076" s="77">
        <f>+IF(ISNUMBER(DATA!AQ780),DATA!AQ780,"n/a")</f>
        <v>-0.105309256722354</v>
      </c>
      <c r="R1076" s="66"/>
      <c r="S1076" s="66"/>
      <c r="T1076" s="66"/>
      <c r="U1076" s="66"/>
      <c r="V1076" s="66"/>
      <c r="W1076" s="66"/>
      <c r="X1076" s="66"/>
      <c r="Y1076" s="66"/>
    </row>
    <row r="1077" spans="1:25" x14ac:dyDescent="0.2">
      <c r="A1077" s="75"/>
      <c r="E1077" s="87"/>
      <c r="F1077" s="77"/>
      <c r="G1077" s="87"/>
      <c r="H1077" s="77"/>
      <c r="I1077" s="87"/>
      <c r="J1077" s="77"/>
      <c r="K1077" s="87"/>
      <c r="L1077" s="77"/>
      <c r="R1077" s="66"/>
      <c r="S1077" s="66"/>
      <c r="T1077" s="66"/>
      <c r="U1077" s="66"/>
      <c r="V1077" s="66"/>
      <c r="W1077" s="66"/>
      <c r="X1077" s="66"/>
      <c r="Y1077" s="66"/>
    </row>
    <row r="1078" spans="1:25" x14ac:dyDescent="0.2">
      <c r="A1078" s="75" t="s">
        <v>19</v>
      </c>
      <c r="B1078" s="66" t="s">
        <v>27</v>
      </c>
      <c r="C1078" s="66" t="s">
        <v>26</v>
      </c>
      <c r="D1078" s="66" t="s">
        <v>271</v>
      </c>
      <c r="E1078" s="87">
        <f>+IF(ISNUMBER(DATA!N731),DATA!N731,"n/a")</f>
        <v>2.8644323565446501</v>
      </c>
      <c r="F1078" s="77">
        <f>+IF(ISNUMBER(DATA!O731),DATA!O731,"n/a")</f>
        <v>-1.59625703012876E-3</v>
      </c>
      <c r="G1078" s="87">
        <f>+IF(ISNUMBER(DATA!X731),DATA!X731,"n/a")</f>
        <v>2.7685696985849702</v>
      </c>
      <c r="H1078" s="77">
        <f>+IF(ISNUMBER(DATA!Y731),DATA!Y731,"n/a")</f>
        <v>1.29711330879429E-3</v>
      </c>
      <c r="I1078" s="87">
        <f>+IF(ISNUMBER(DATA!AH731),DATA!AH731,"n/a")</f>
        <v>2.7390802256180198</v>
      </c>
      <c r="J1078" s="77">
        <f>+IF(ISNUMBER(DATA!AI731),DATA!AI731,"n/a")</f>
        <v>-2.0598923589090299E-2</v>
      </c>
      <c r="K1078" s="87">
        <f>+IF(ISNUMBER(DATA!AR731),DATA!AR731,"n/a")</f>
        <v>2.7182658028426001</v>
      </c>
      <c r="L1078" s="77">
        <f>+IF(ISNUMBER(DATA!AS731),DATA!AS731,"n/a")</f>
        <v>-1.7926219819434298E-2</v>
      </c>
      <c r="R1078" s="66"/>
      <c r="S1078" s="66"/>
      <c r="T1078" s="66"/>
      <c r="U1078" s="66"/>
      <c r="V1078" s="66"/>
      <c r="W1078" s="66"/>
      <c r="X1078" s="66"/>
      <c r="Y1078" s="66"/>
    </row>
    <row r="1079" spans="1:25" x14ac:dyDescent="0.2">
      <c r="A1079" s="75" t="s">
        <v>19</v>
      </c>
      <c r="B1079" s="66" t="s">
        <v>27</v>
      </c>
      <c r="C1079" s="66" t="s">
        <v>26</v>
      </c>
      <c r="D1079" s="66" t="s">
        <v>272</v>
      </c>
      <c r="E1079" s="87">
        <f>+IF(ISNUMBER(DATA!N732),DATA!N732,"n/a")</f>
        <v>2.27378208957307</v>
      </c>
      <c r="F1079" s="77">
        <f>+IF(ISNUMBER(DATA!O732),DATA!O732,"n/a")</f>
        <v>-1.8355510291582201E-2</v>
      </c>
      <c r="G1079" s="87">
        <f>+IF(ISNUMBER(DATA!X732),DATA!X732,"n/a")</f>
        <v>2.2912184045508401</v>
      </c>
      <c r="H1079" s="77">
        <f>+IF(ISNUMBER(DATA!Y732),DATA!Y732,"n/a")</f>
        <v>-7.8132343935974401E-4</v>
      </c>
      <c r="I1079" s="87">
        <f>+IF(ISNUMBER(DATA!AH732),DATA!AH732,"n/a")</f>
        <v>2.3001065594392198</v>
      </c>
      <c r="J1079" s="77">
        <f>+IF(ISNUMBER(DATA!AI732),DATA!AI732,"n/a")</f>
        <v>1.8687130708154798E-2</v>
      </c>
      <c r="K1079" s="87">
        <f>+IF(ISNUMBER(DATA!AR732),DATA!AR732,"n/a")</f>
        <v>2.2600527610117802</v>
      </c>
      <c r="L1079" s="77">
        <f>+IF(ISNUMBER(DATA!AS732),DATA!AS732,"n/a")</f>
        <v>1.3320279730775399E-2</v>
      </c>
      <c r="R1079" s="66"/>
      <c r="S1079" s="66"/>
      <c r="T1079" s="66"/>
      <c r="U1079" s="66"/>
      <c r="V1079" s="66"/>
      <c r="W1079" s="66"/>
      <c r="X1079" s="66"/>
      <c r="Y1079" s="66"/>
    </row>
    <row r="1080" spans="1:25" x14ac:dyDescent="0.2">
      <c r="A1080" s="75" t="s">
        <v>19</v>
      </c>
      <c r="B1080" s="66" t="s">
        <v>27</v>
      </c>
      <c r="C1080" s="66" t="s">
        <v>26</v>
      </c>
      <c r="D1080" s="66" t="s">
        <v>273</v>
      </c>
      <c r="E1080" s="87">
        <f>+IF(ISNUMBER(DATA!N733),DATA!N733,"n/a")</f>
        <v>2.3358802746568901</v>
      </c>
      <c r="F1080" s="77">
        <f>+IF(ISNUMBER(DATA!O733),DATA!O733,"n/a")</f>
        <v>6.1182209807188803E-2</v>
      </c>
      <c r="G1080" s="87">
        <f>+IF(ISNUMBER(DATA!X733),DATA!X733,"n/a")</f>
        <v>2.3045801463542199</v>
      </c>
      <c r="H1080" s="77">
        <f>+IF(ISNUMBER(DATA!Y733),DATA!Y733,"n/a")</f>
        <v>4.3520779041894803E-2</v>
      </c>
      <c r="I1080" s="87">
        <f>+IF(ISNUMBER(DATA!AH733),DATA!AH733,"n/a")</f>
        <v>2.2880131930730099</v>
      </c>
      <c r="J1080" s="77">
        <f>+IF(ISNUMBER(DATA!AI733),DATA!AI733,"n/a")</f>
        <v>5.8291869894890998E-2</v>
      </c>
      <c r="K1080" s="87">
        <f>+IF(ISNUMBER(DATA!AR733),DATA!AR733,"n/a")</f>
        <v>2.2518073949501001</v>
      </c>
      <c r="L1080" s="77">
        <f>+IF(ISNUMBER(DATA!AS733),DATA!AS733,"n/a")</f>
        <v>4.8791222072303402E-2</v>
      </c>
      <c r="R1080" s="66"/>
      <c r="S1080" s="66"/>
      <c r="T1080" s="66"/>
      <c r="U1080" s="66"/>
      <c r="V1080" s="66"/>
      <c r="W1080" s="66"/>
      <c r="X1080" s="66"/>
      <c r="Y1080" s="66"/>
    </row>
    <row r="1081" spans="1:25" x14ac:dyDescent="0.2">
      <c r="A1081" s="75" t="s">
        <v>19</v>
      </c>
      <c r="B1081" s="66" t="s">
        <v>27</v>
      </c>
      <c r="C1081" s="66" t="s">
        <v>26</v>
      </c>
      <c r="D1081" s="66" t="s">
        <v>274</v>
      </c>
      <c r="E1081" s="87">
        <f>+IF(ISNUMBER(DATA!N734),DATA!N734,"n/a")</f>
        <v>2.2780105577171201</v>
      </c>
      <c r="F1081" s="77">
        <f>+IF(ISNUMBER(DATA!O734),DATA!O734,"n/a")</f>
        <v>-2.59366950609515E-2</v>
      </c>
      <c r="G1081" s="87">
        <f>+IF(ISNUMBER(DATA!X734),DATA!X734,"n/a")</f>
        <v>2.2870025598169299</v>
      </c>
      <c r="H1081" s="77">
        <f>+IF(ISNUMBER(DATA!Y734),DATA!Y734,"n/a")</f>
        <v>-1.57292521638825E-2</v>
      </c>
      <c r="I1081" s="87">
        <f>+IF(ISNUMBER(DATA!AH734),DATA!AH734,"n/a")</f>
        <v>2.2967887305066101</v>
      </c>
      <c r="J1081" s="77">
        <f>+IF(ISNUMBER(DATA!AI734),DATA!AI734,"n/a")</f>
        <v>7.1933108385643504E-3</v>
      </c>
      <c r="K1081" s="87">
        <f>+IF(ISNUMBER(DATA!AR734),DATA!AR734,"n/a")</f>
        <v>2.2841550225614999</v>
      </c>
      <c r="L1081" s="77">
        <f>+IF(ISNUMBER(DATA!AS734),DATA!AS734,"n/a")</f>
        <v>6.3277037452597303E-3</v>
      </c>
      <c r="R1081" s="66"/>
      <c r="S1081" s="66"/>
      <c r="T1081" s="66"/>
      <c r="U1081" s="66"/>
      <c r="V1081" s="66"/>
      <c r="W1081" s="66"/>
      <c r="X1081" s="66"/>
      <c r="Y1081" s="66"/>
    </row>
    <row r="1082" spans="1:25" x14ac:dyDescent="0.2">
      <c r="A1082" s="75" t="s">
        <v>19</v>
      </c>
      <c r="B1082" s="66" t="s">
        <v>27</v>
      </c>
      <c r="C1082" s="66" t="s">
        <v>26</v>
      </c>
      <c r="D1082" s="66" t="s">
        <v>275</v>
      </c>
      <c r="E1082" s="87">
        <f>+IF(ISNUMBER(DATA!N735),DATA!N735,"n/a")</f>
        <v>2.3511460451289201</v>
      </c>
      <c r="F1082" s="77">
        <f>+IF(ISNUMBER(DATA!O735),DATA!O735,"n/a")</f>
        <v>-3.9723355442378303E-2</v>
      </c>
      <c r="G1082" s="87">
        <f>+IF(ISNUMBER(DATA!X735),DATA!X735,"n/a")</f>
        <v>2.3260107398418302</v>
      </c>
      <c r="H1082" s="77">
        <f>+IF(ISNUMBER(DATA!Y735),DATA!Y735,"n/a")</f>
        <v>-5.1706233682184903E-2</v>
      </c>
      <c r="I1082" s="87">
        <f>+IF(ISNUMBER(DATA!AH735),DATA!AH735,"n/a")</f>
        <v>2.2718526072909602</v>
      </c>
      <c r="J1082" s="77">
        <f>+IF(ISNUMBER(DATA!AI735),DATA!AI735,"n/a")</f>
        <v>-4.1933957334500699E-2</v>
      </c>
      <c r="K1082" s="87">
        <f>+IF(ISNUMBER(DATA!AR735),DATA!AR735,"n/a")</f>
        <v>2.33592392708199</v>
      </c>
      <c r="L1082" s="77">
        <f>+IF(ISNUMBER(DATA!AS735),DATA!AS735,"n/a")</f>
        <v>-1.85074520076207E-2</v>
      </c>
      <c r="R1082" s="66"/>
      <c r="S1082" s="66"/>
      <c r="T1082" s="66"/>
      <c r="U1082" s="66"/>
      <c r="V1082" s="66"/>
      <c r="W1082" s="66"/>
      <c r="X1082" s="66"/>
      <c r="Y1082" s="66"/>
    </row>
    <row r="1083" spans="1:25" x14ac:dyDescent="0.2">
      <c r="A1083" s="75" t="s">
        <v>19</v>
      </c>
      <c r="B1083" s="66" t="s">
        <v>27</v>
      </c>
      <c r="C1083" s="66" t="s">
        <v>26</v>
      </c>
      <c r="D1083" s="66" t="s">
        <v>276</v>
      </c>
      <c r="E1083" s="87">
        <f>+IF(ISNUMBER(DATA!N736),DATA!N736,"n/a")</f>
        <v>2.2170767167639598</v>
      </c>
      <c r="F1083" s="77">
        <f>+IF(ISNUMBER(DATA!O736),DATA!O736,"n/a")</f>
        <v>2.7650079763474101E-2</v>
      </c>
      <c r="G1083" s="87">
        <f>+IF(ISNUMBER(DATA!X736),DATA!X736,"n/a")</f>
        <v>2.1720051651047698</v>
      </c>
      <c r="H1083" s="77">
        <f>+IF(ISNUMBER(DATA!Y736),DATA!Y736,"n/a")</f>
        <v>1.18434264783109E-2</v>
      </c>
      <c r="I1083" s="87">
        <f>+IF(ISNUMBER(DATA!AH736),DATA!AH736,"n/a")</f>
        <v>2.1674416006457302</v>
      </c>
      <c r="J1083" s="77">
        <f>+IF(ISNUMBER(DATA!AI736),DATA!AI736,"n/a")</f>
        <v>8.2210849538577394E-3</v>
      </c>
      <c r="K1083" s="87">
        <f>+IF(ISNUMBER(DATA!AR736),DATA!AR736,"n/a")</f>
        <v>2.1651388850439699</v>
      </c>
      <c r="L1083" s="77">
        <f>+IF(ISNUMBER(DATA!AS736),DATA!AS736,"n/a")</f>
        <v>-9.4089645813856693E-3</v>
      </c>
      <c r="R1083" s="66"/>
      <c r="S1083" s="66"/>
      <c r="T1083" s="66"/>
      <c r="U1083" s="66"/>
      <c r="V1083" s="66"/>
      <c r="W1083" s="66"/>
      <c r="X1083" s="66"/>
      <c r="Y1083" s="66"/>
    </row>
    <row r="1084" spans="1:25" x14ac:dyDescent="0.2">
      <c r="A1084" s="75" t="s">
        <v>19</v>
      </c>
      <c r="B1084" s="66" t="s">
        <v>27</v>
      </c>
      <c r="C1084" s="66" t="s">
        <v>26</v>
      </c>
      <c r="D1084" s="66" t="s">
        <v>277</v>
      </c>
      <c r="E1084" s="87">
        <f>+IF(ISNUMBER(DATA!N737),DATA!N737,"n/a")</f>
        <v>2.4898835121046101</v>
      </c>
      <c r="F1084" s="77">
        <f>+IF(ISNUMBER(DATA!O737),DATA!O737,"n/a")</f>
        <v>-1.12387509252671E-2</v>
      </c>
      <c r="G1084" s="87">
        <f>+IF(ISNUMBER(DATA!X737),DATA!X737,"n/a")</f>
        <v>2.4918860244665599</v>
      </c>
      <c r="H1084" s="77">
        <f>+IF(ISNUMBER(DATA!Y737),DATA!Y737,"n/a")</f>
        <v>-2.41108279078384E-2</v>
      </c>
      <c r="I1084" s="87">
        <f>+IF(ISNUMBER(DATA!AH737),DATA!AH737,"n/a")</f>
        <v>2.47639372664</v>
      </c>
      <c r="J1084" s="77">
        <f>+IF(ISNUMBER(DATA!AI737),DATA!AI737,"n/a")</f>
        <v>-4.1539782997232502E-2</v>
      </c>
      <c r="K1084" s="87">
        <f>+IF(ISNUMBER(DATA!AR737),DATA!AR737,"n/a")</f>
        <v>2.48434285710993</v>
      </c>
      <c r="L1084" s="77">
        <f>+IF(ISNUMBER(DATA!AS737),DATA!AS737,"n/a")</f>
        <v>-3.2901747808245299E-2</v>
      </c>
      <c r="R1084" s="66"/>
      <c r="S1084" s="66"/>
      <c r="T1084" s="66"/>
      <c r="U1084" s="66"/>
      <c r="V1084" s="66"/>
      <c r="W1084" s="66"/>
      <c r="X1084" s="66"/>
      <c r="Y1084" s="66"/>
    </row>
    <row r="1085" spans="1:25" x14ac:dyDescent="0.2">
      <c r="A1085" s="75" t="s">
        <v>19</v>
      </c>
      <c r="B1085" s="66" t="s">
        <v>27</v>
      </c>
      <c r="C1085" s="66" t="s">
        <v>26</v>
      </c>
      <c r="D1085" s="66" t="s">
        <v>278</v>
      </c>
      <c r="E1085" s="87">
        <f>+IF(ISNUMBER(DATA!N738),DATA!N738,"n/a")</f>
        <v>2.2418421560297501</v>
      </c>
      <c r="F1085" s="77">
        <f>+IF(ISNUMBER(DATA!O738),DATA!O738,"n/a")</f>
        <v>-8.3573618884799097E-2</v>
      </c>
      <c r="G1085" s="87">
        <f>+IF(ISNUMBER(DATA!X738),DATA!X738,"n/a")</f>
        <v>2.2577142481330301</v>
      </c>
      <c r="H1085" s="77">
        <f>+IF(ISNUMBER(DATA!Y738),DATA!Y738,"n/a")</f>
        <v>-5.4895854825950899E-2</v>
      </c>
      <c r="I1085" s="87">
        <f>+IF(ISNUMBER(DATA!AH738),DATA!AH738,"n/a")</f>
        <v>2.3101930299947799</v>
      </c>
      <c r="J1085" s="77">
        <f>+IF(ISNUMBER(DATA!AI738),DATA!AI738,"n/a")</f>
        <v>-2.9641802677791498E-2</v>
      </c>
      <c r="K1085" s="87">
        <f>+IF(ISNUMBER(DATA!AR738),DATA!AR738,"n/a")</f>
        <v>2.31187456435143</v>
      </c>
      <c r="L1085" s="77">
        <f>+IF(ISNUMBER(DATA!AS738),DATA!AS738,"n/a")</f>
        <v>-2.1945126805174402E-2</v>
      </c>
      <c r="R1085" s="66"/>
      <c r="S1085" s="66"/>
      <c r="T1085" s="66"/>
      <c r="U1085" s="66"/>
      <c r="V1085" s="66"/>
      <c r="W1085" s="66"/>
      <c r="X1085" s="66"/>
      <c r="Y1085" s="66"/>
    </row>
    <row r="1086" spans="1:25" x14ac:dyDescent="0.2">
      <c r="A1086" s="75" t="s">
        <v>19</v>
      </c>
      <c r="B1086" s="66" t="s">
        <v>27</v>
      </c>
      <c r="C1086" s="66" t="s">
        <v>26</v>
      </c>
      <c r="D1086" s="66" t="s">
        <v>279</v>
      </c>
      <c r="E1086" s="87">
        <f>+IF(ISNUMBER(DATA!N739),DATA!N739,"n/a")</f>
        <v>2.9052029690415502</v>
      </c>
      <c r="F1086" s="77">
        <f>+IF(ISNUMBER(DATA!O739),DATA!O739,"n/a")</f>
        <v>0.13571342453171201</v>
      </c>
      <c r="G1086" s="87">
        <f>+IF(ISNUMBER(DATA!X739),DATA!X739,"n/a")</f>
        <v>2.79075231974875</v>
      </c>
      <c r="H1086" s="77">
        <f>+IF(ISNUMBER(DATA!Y739),DATA!Y739,"n/a")</f>
        <v>0.140575645961871</v>
      </c>
      <c r="I1086" s="87">
        <f>+IF(ISNUMBER(DATA!AH739),DATA!AH739,"n/a")</f>
        <v>2.7768885193171999</v>
      </c>
      <c r="J1086" s="77">
        <f>+IF(ISNUMBER(DATA!AI739),DATA!AI739,"n/a")</f>
        <v>9.3394624875522303E-2</v>
      </c>
      <c r="K1086" s="87">
        <f>+IF(ISNUMBER(DATA!AR739),DATA!AR739,"n/a")</f>
        <v>2.7072277042180799</v>
      </c>
      <c r="L1086" s="77">
        <f>+IF(ISNUMBER(DATA!AS739),DATA!AS739,"n/a")</f>
        <v>0.15178813853801401</v>
      </c>
      <c r="R1086" s="66"/>
      <c r="S1086" s="66"/>
      <c r="T1086" s="66"/>
      <c r="U1086" s="66"/>
      <c r="V1086" s="66"/>
      <c r="W1086" s="66"/>
      <c r="X1086" s="66"/>
      <c r="Y1086" s="66"/>
    </row>
    <row r="1087" spans="1:25" x14ac:dyDescent="0.2">
      <c r="A1087" s="75" t="s">
        <v>19</v>
      </c>
      <c r="B1087" s="66" t="s">
        <v>27</v>
      </c>
      <c r="C1087" s="66" t="s">
        <v>26</v>
      </c>
      <c r="D1087" s="66" t="s">
        <v>280</v>
      </c>
      <c r="E1087" s="87">
        <f>+IF(ISNUMBER(DATA!N740),DATA!N740,"n/a")</f>
        <v>3.1856485029830002</v>
      </c>
      <c r="F1087" s="77">
        <f>+IF(ISNUMBER(DATA!O740),DATA!O740,"n/a")</f>
        <v>0.155330184866037</v>
      </c>
      <c r="G1087" s="87">
        <f>+IF(ISNUMBER(DATA!X740),DATA!X740,"n/a")</f>
        <v>2.8597508912834</v>
      </c>
      <c r="H1087" s="77">
        <f>+IF(ISNUMBER(DATA!Y740),DATA!Y740,"n/a")</f>
        <v>2.2562879467361199E-2</v>
      </c>
      <c r="I1087" s="87">
        <f>+IF(ISNUMBER(DATA!AH740),DATA!AH740,"n/a")</f>
        <v>2.8077663435550102</v>
      </c>
      <c r="J1087" s="77">
        <f>+IF(ISNUMBER(DATA!AI740),DATA!AI740,"n/a")</f>
        <v>-1.42750967428648E-2</v>
      </c>
      <c r="K1087" s="87">
        <f>+IF(ISNUMBER(DATA!AR740),DATA!AR740,"n/a")</f>
        <v>2.8166240743091899</v>
      </c>
      <c r="L1087" s="77">
        <f>+IF(ISNUMBER(DATA!AS740),DATA!AS740,"n/a")</f>
        <v>-7.5863302851458198E-3</v>
      </c>
      <c r="R1087" s="66"/>
      <c r="S1087" s="66"/>
      <c r="T1087" s="66"/>
      <c r="U1087" s="66"/>
      <c r="V1087" s="66"/>
      <c r="W1087" s="66"/>
      <c r="X1087" s="66"/>
      <c r="Y1087" s="66"/>
    </row>
    <row r="1088" spans="1:25" x14ac:dyDescent="0.2">
      <c r="A1088" s="75" t="s">
        <v>19</v>
      </c>
      <c r="B1088" s="66" t="s">
        <v>27</v>
      </c>
      <c r="C1088" s="66" t="s">
        <v>26</v>
      </c>
      <c r="D1088" s="66" t="s">
        <v>281</v>
      </c>
      <c r="E1088" s="87">
        <f>+IF(ISNUMBER(DATA!N741),DATA!N741,"n/a")</f>
        <v>2.77525176754791</v>
      </c>
      <c r="F1088" s="77">
        <f>+IF(ISNUMBER(DATA!O741),DATA!O741,"n/a")</f>
        <v>0.111663695354666</v>
      </c>
      <c r="G1088" s="87">
        <f>+IF(ISNUMBER(DATA!X741),DATA!X741,"n/a")</f>
        <v>2.5449986601902901</v>
      </c>
      <c r="H1088" s="77">
        <f>+IF(ISNUMBER(DATA!Y741),DATA!Y741,"n/a")</f>
        <v>1.7870675495952001E-2</v>
      </c>
      <c r="I1088" s="87">
        <f>+IF(ISNUMBER(DATA!AH741),DATA!AH741,"n/a")</f>
        <v>2.49791893014751</v>
      </c>
      <c r="J1088" s="77">
        <f>+IF(ISNUMBER(DATA!AI741),DATA!AI741,"n/a")</f>
        <v>5.8484727433644901E-3</v>
      </c>
      <c r="K1088" s="87">
        <f>+IF(ISNUMBER(DATA!AR741),DATA!AR741,"n/a")</f>
        <v>2.4688773435031899</v>
      </c>
      <c r="L1088" s="77">
        <f>+IF(ISNUMBER(DATA!AS741),DATA!AS741,"n/a")</f>
        <v>1.9302256930681899E-3</v>
      </c>
      <c r="R1088" s="66"/>
      <c r="S1088" s="66"/>
      <c r="T1088" s="66"/>
      <c r="U1088" s="66"/>
      <c r="V1088" s="66"/>
      <c r="W1088" s="66"/>
      <c r="X1088" s="66"/>
      <c r="Y1088" s="66"/>
    </row>
    <row r="1089" spans="1:25" x14ac:dyDescent="0.2">
      <c r="A1089" s="75" t="s">
        <v>19</v>
      </c>
      <c r="B1089" s="66" t="s">
        <v>27</v>
      </c>
      <c r="C1089" s="66" t="s">
        <v>26</v>
      </c>
      <c r="D1089" s="66" t="s">
        <v>282</v>
      </c>
      <c r="E1089" s="87">
        <f>+IF(ISNUMBER(DATA!N742),DATA!N742,"n/a")</f>
        <v>3.0269857794831001</v>
      </c>
      <c r="F1089" s="77">
        <f>+IF(ISNUMBER(DATA!O742),DATA!O742,"n/a")</f>
        <v>3.87511356389749E-2</v>
      </c>
      <c r="G1089" s="87">
        <f>+IF(ISNUMBER(DATA!X742),DATA!X742,"n/a")</f>
        <v>2.9701438836880198</v>
      </c>
      <c r="H1089" s="77">
        <f>+IF(ISNUMBER(DATA!Y742),DATA!Y742,"n/a")</f>
        <v>2.6214821503737398E-2</v>
      </c>
      <c r="I1089" s="87">
        <f>+IF(ISNUMBER(DATA!AH742),DATA!AH742,"n/a")</f>
        <v>2.9975075416128498</v>
      </c>
      <c r="J1089" s="77">
        <f>+IF(ISNUMBER(DATA!AI742),DATA!AI742,"n/a")</f>
        <v>5.5887129060357602E-2</v>
      </c>
      <c r="K1089" s="87">
        <f>+IF(ISNUMBER(DATA!AR742),DATA!AR742,"n/a")</f>
        <v>2.9595727377087999</v>
      </c>
      <c r="L1089" s="77">
        <f>+IF(ISNUMBER(DATA!AS742),DATA!AS742,"n/a")</f>
        <v>7.0784594788990005E-2</v>
      </c>
      <c r="R1089" s="66"/>
      <c r="S1089" s="66"/>
      <c r="T1089" s="66"/>
      <c r="U1089" s="66"/>
      <c r="V1089" s="66"/>
      <c r="W1089" s="66"/>
      <c r="X1089" s="66"/>
      <c r="Y1089" s="66"/>
    </row>
    <row r="1090" spans="1:25" x14ac:dyDescent="0.2">
      <c r="A1090" s="75" t="s">
        <v>19</v>
      </c>
      <c r="B1090" s="66" t="s">
        <v>27</v>
      </c>
      <c r="C1090" s="66" t="s">
        <v>26</v>
      </c>
      <c r="D1090" s="66" t="s">
        <v>283</v>
      </c>
      <c r="E1090" s="87">
        <f>+IF(ISNUMBER(DATA!N743),DATA!N743,"n/a")</f>
        <v>2.6300945287693902</v>
      </c>
      <c r="F1090" s="77">
        <f>+IF(ISNUMBER(DATA!O743),DATA!O743,"n/a")</f>
        <v>5.2035337101679E-2</v>
      </c>
      <c r="G1090" s="87">
        <f>+IF(ISNUMBER(DATA!X743),DATA!X743,"n/a")</f>
        <v>2.6854561642146799</v>
      </c>
      <c r="H1090" s="77">
        <f>+IF(ISNUMBER(DATA!Y743),DATA!Y743,"n/a")</f>
        <v>7.4597574270800798E-2</v>
      </c>
      <c r="I1090" s="87">
        <f>+IF(ISNUMBER(DATA!AH743),DATA!AH743,"n/a")</f>
        <v>2.7102447179828602</v>
      </c>
      <c r="J1090" s="77">
        <f>+IF(ISNUMBER(DATA!AI743),DATA!AI743,"n/a")</f>
        <v>8.3126071540960994E-2</v>
      </c>
      <c r="K1090" s="87">
        <f>+IF(ISNUMBER(DATA!AR743),DATA!AR743,"n/a")</f>
        <v>2.66923170932604</v>
      </c>
      <c r="L1090" s="77">
        <f>+IF(ISNUMBER(DATA!AS743),DATA!AS743,"n/a")</f>
        <v>6.19482838290479E-2</v>
      </c>
      <c r="R1090" s="66"/>
      <c r="S1090" s="66"/>
      <c r="T1090" s="66"/>
      <c r="U1090" s="66"/>
      <c r="V1090" s="66"/>
      <c r="W1090" s="66"/>
      <c r="X1090" s="66"/>
      <c r="Y1090" s="66"/>
    </row>
    <row r="1091" spans="1:25" x14ac:dyDescent="0.2">
      <c r="A1091" s="75" t="s">
        <v>19</v>
      </c>
      <c r="B1091" s="66" t="s">
        <v>27</v>
      </c>
      <c r="C1091" s="66" t="s">
        <v>26</v>
      </c>
      <c r="D1091" s="66" t="s">
        <v>284</v>
      </c>
      <c r="E1091" s="87">
        <f>+IF(ISNUMBER(DATA!N744),DATA!N744,"n/a")</f>
        <v>2.8691670786044998</v>
      </c>
      <c r="F1091" s="77">
        <f>+IF(ISNUMBER(DATA!O744),DATA!O744,"n/a")</f>
        <v>0.12835680992557899</v>
      </c>
      <c r="G1091" s="87">
        <f>+IF(ISNUMBER(DATA!X744),DATA!X744,"n/a")</f>
        <v>2.4901855724084898</v>
      </c>
      <c r="H1091" s="77">
        <f>+IF(ISNUMBER(DATA!Y744),DATA!Y744,"n/a")</f>
        <v>-2.2011781190781898E-3</v>
      </c>
      <c r="I1091" s="87">
        <f>+IF(ISNUMBER(DATA!AH744),DATA!AH744,"n/a")</f>
        <v>2.4635715889774099</v>
      </c>
      <c r="J1091" s="77">
        <f>+IF(ISNUMBER(DATA!AI744),DATA!AI744,"n/a")</f>
        <v>1.36747939423244E-2</v>
      </c>
      <c r="K1091" s="87">
        <f>+IF(ISNUMBER(DATA!AR744),DATA!AR744,"n/a")</f>
        <v>2.4058050799509498</v>
      </c>
      <c r="L1091" s="77">
        <f>+IF(ISNUMBER(DATA!AS744),DATA!AS744,"n/a")</f>
        <v>1.2699250852863799E-2</v>
      </c>
      <c r="R1091" s="66"/>
      <c r="S1091" s="66"/>
      <c r="T1091" s="66"/>
      <c r="U1091" s="66"/>
      <c r="V1091" s="66"/>
      <c r="W1091" s="66"/>
      <c r="X1091" s="66"/>
      <c r="Y1091" s="66"/>
    </row>
    <row r="1092" spans="1:25" x14ac:dyDescent="0.2">
      <c r="A1092" s="75" t="s">
        <v>19</v>
      </c>
      <c r="B1092" s="66" t="s">
        <v>27</v>
      </c>
      <c r="C1092" s="66" t="s">
        <v>26</v>
      </c>
      <c r="D1092" s="66" t="s">
        <v>285</v>
      </c>
      <c r="E1092" s="87">
        <f>+IF(ISNUMBER(DATA!N745),DATA!N745,"n/a")</f>
        <v>2.2881039535343901</v>
      </c>
      <c r="F1092" s="77">
        <f>+IF(ISNUMBER(DATA!O745),DATA!O745,"n/a")</f>
        <v>1.0574980570068801E-2</v>
      </c>
      <c r="G1092" s="87">
        <f>+IF(ISNUMBER(DATA!X745),DATA!X745,"n/a")</f>
        <v>2.13832442679211</v>
      </c>
      <c r="H1092" s="77">
        <f>+IF(ISNUMBER(DATA!Y745),DATA!Y745,"n/a")</f>
        <v>-6.3970317265257204E-2</v>
      </c>
      <c r="I1092" s="87">
        <f>+IF(ISNUMBER(DATA!AH745),DATA!AH745,"n/a")</f>
        <v>2.0294262376660299</v>
      </c>
      <c r="J1092" s="77">
        <f>+IF(ISNUMBER(DATA!AI745),DATA!AI745,"n/a")</f>
        <v>-8.2914079230523893E-2</v>
      </c>
      <c r="K1092" s="87">
        <f>+IF(ISNUMBER(DATA!AR745),DATA!AR745,"n/a")</f>
        <v>1.97879785082265</v>
      </c>
      <c r="L1092" s="77">
        <f>+IF(ISNUMBER(DATA!AS745),DATA!AS745,"n/a")</f>
        <v>-4.7998242668128598E-2</v>
      </c>
      <c r="R1092" s="66"/>
      <c r="S1092" s="66"/>
      <c r="T1092" s="66"/>
      <c r="U1092" s="66"/>
      <c r="V1092" s="66"/>
      <c r="W1092" s="66"/>
      <c r="X1092" s="66"/>
      <c r="Y1092" s="66"/>
    </row>
    <row r="1093" spans="1:25" x14ac:dyDescent="0.2">
      <c r="A1093" s="75" t="s">
        <v>19</v>
      </c>
      <c r="B1093" s="66" t="s">
        <v>27</v>
      </c>
      <c r="C1093" s="66" t="s">
        <v>26</v>
      </c>
      <c r="D1093" s="66" t="s">
        <v>286</v>
      </c>
      <c r="E1093" s="87">
        <f>+IF(ISNUMBER(DATA!N746),DATA!N746,"n/a")</f>
        <v>2.3105064696639701</v>
      </c>
      <c r="F1093" s="77">
        <f>+IF(ISNUMBER(DATA!O746),DATA!O746,"n/a")</f>
        <v>7.7228186286115802E-2</v>
      </c>
      <c r="G1093" s="87">
        <f>+IF(ISNUMBER(DATA!X746),DATA!X746,"n/a")</f>
        <v>2.24485583302517</v>
      </c>
      <c r="H1093" s="77">
        <f>+IF(ISNUMBER(DATA!Y746),DATA!Y746,"n/a")</f>
        <v>4.4069427419669301E-2</v>
      </c>
      <c r="I1093" s="87">
        <f>+IF(ISNUMBER(DATA!AH746),DATA!AH746,"n/a")</f>
        <v>2.2233489185694801</v>
      </c>
      <c r="J1093" s="77">
        <f>+IF(ISNUMBER(DATA!AI746),DATA!AI746,"n/a")</f>
        <v>4.8535699642263397E-2</v>
      </c>
      <c r="K1093" s="87">
        <f>+IF(ISNUMBER(DATA!AR746),DATA!AR746,"n/a")</f>
        <v>2.1914760643553199</v>
      </c>
      <c r="L1093" s="77">
        <f>+IF(ISNUMBER(DATA!AS746),DATA!AS746,"n/a")</f>
        <v>3.9632775742347297E-2</v>
      </c>
      <c r="R1093" s="66"/>
      <c r="S1093" s="66"/>
      <c r="T1093" s="66"/>
      <c r="U1093" s="66"/>
      <c r="V1093" s="66"/>
      <c r="W1093" s="66"/>
      <c r="X1093" s="66"/>
      <c r="Y1093" s="66"/>
    </row>
    <row r="1094" spans="1:25" x14ac:dyDescent="0.2">
      <c r="A1094" s="75" t="s">
        <v>19</v>
      </c>
      <c r="B1094" s="66" t="s">
        <v>27</v>
      </c>
      <c r="C1094" s="66" t="s">
        <v>26</v>
      </c>
      <c r="D1094" s="66" t="s">
        <v>287</v>
      </c>
      <c r="E1094" s="87">
        <f>+IF(ISNUMBER(DATA!N747),DATA!N747,"n/a")</f>
        <v>2.4887578554674601</v>
      </c>
      <c r="F1094" s="77">
        <f>+IF(ISNUMBER(DATA!O747),DATA!O747,"n/a")</f>
        <v>6.6321076813752003E-2</v>
      </c>
      <c r="G1094" s="87">
        <f>+IF(ISNUMBER(DATA!X747),DATA!X747,"n/a")</f>
        <v>2.3307230124037099</v>
      </c>
      <c r="H1094" s="77">
        <f>+IF(ISNUMBER(DATA!Y747),DATA!Y747,"n/a")</f>
        <v>3.5877476244313103E-2</v>
      </c>
      <c r="I1094" s="87">
        <f>+IF(ISNUMBER(DATA!AH747),DATA!AH747,"n/a")</f>
        <v>2.3039898693362599</v>
      </c>
      <c r="J1094" s="77">
        <f>+IF(ISNUMBER(DATA!AI747),DATA!AI747,"n/a")</f>
        <v>5.6033165234867899E-2</v>
      </c>
      <c r="K1094" s="87">
        <f>+IF(ISNUMBER(DATA!AR747),DATA!AR747,"n/a")</f>
        <v>2.2713963962169399</v>
      </c>
      <c r="L1094" s="77">
        <f>+IF(ISNUMBER(DATA!AS747),DATA!AS747,"n/a")</f>
        <v>5.1970532026594199E-2</v>
      </c>
      <c r="R1094" s="66"/>
      <c r="S1094" s="66"/>
      <c r="T1094" s="66"/>
      <c r="U1094" s="66"/>
      <c r="V1094" s="66"/>
      <c r="W1094" s="66"/>
      <c r="X1094" s="66"/>
      <c r="Y1094" s="66"/>
    </row>
    <row r="1095" spans="1:25" x14ac:dyDescent="0.2">
      <c r="A1095" s="75" t="s">
        <v>19</v>
      </c>
      <c r="B1095" s="66" t="s">
        <v>27</v>
      </c>
      <c r="C1095" s="66" t="s">
        <v>26</v>
      </c>
      <c r="D1095" s="66" t="s">
        <v>288</v>
      </c>
      <c r="E1095" s="87">
        <f>+IF(ISNUMBER(DATA!N748),DATA!N748,"n/a")</f>
        <v>3.0229560145010801</v>
      </c>
      <c r="F1095" s="77">
        <f>+IF(ISNUMBER(DATA!O748),DATA!O748,"n/a")</f>
        <v>4.6699453581545598E-2</v>
      </c>
      <c r="G1095" s="87">
        <f>+IF(ISNUMBER(DATA!X748),DATA!X748,"n/a")</f>
        <v>2.9950327828713799</v>
      </c>
      <c r="H1095" s="77">
        <f>+IF(ISNUMBER(DATA!Y748),DATA!Y748,"n/a")</f>
        <v>4.1418955257843802E-2</v>
      </c>
      <c r="I1095" s="87">
        <f>+IF(ISNUMBER(DATA!AH748),DATA!AH748,"n/a")</f>
        <v>3.0030861711613999</v>
      </c>
      <c r="J1095" s="77">
        <f>+IF(ISNUMBER(DATA!AI748),DATA!AI748,"n/a")</f>
        <v>6.6585309213063104E-2</v>
      </c>
      <c r="K1095" s="87">
        <f>+IF(ISNUMBER(DATA!AR748),DATA!AR748,"n/a")</f>
        <v>2.9539030489940998</v>
      </c>
      <c r="L1095" s="77">
        <f>+IF(ISNUMBER(DATA!AS748),DATA!AS748,"n/a")</f>
        <v>7.71913567944644E-2</v>
      </c>
      <c r="R1095" s="66"/>
      <c r="S1095" s="66"/>
      <c r="T1095" s="66"/>
      <c r="U1095" s="66"/>
      <c r="V1095" s="66"/>
      <c r="W1095" s="66"/>
      <c r="X1095" s="66"/>
      <c r="Y1095" s="66"/>
    </row>
    <row r="1096" spans="1:25" x14ac:dyDescent="0.2">
      <c r="A1096" s="75" t="s">
        <v>19</v>
      </c>
      <c r="B1096" s="66" t="s">
        <v>27</v>
      </c>
      <c r="C1096" s="66" t="s">
        <v>26</v>
      </c>
      <c r="D1096" s="66" t="s">
        <v>289</v>
      </c>
      <c r="E1096" s="87">
        <f>+IF(ISNUMBER(DATA!N749),DATA!N749,"n/a")</f>
        <v>2.7629499150057901</v>
      </c>
      <c r="F1096" s="77">
        <f>+IF(ISNUMBER(DATA!O749),DATA!O749,"n/a")</f>
        <v>6.3974922868315298E-2</v>
      </c>
      <c r="G1096" s="87">
        <f>+IF(ISNUMBER(DATA!X749),DATA!X749,"n/a")</f>
        <v>2.6814294194591799</v>
      </c>
      <c r="H1096" s="77">
        <f>+IF(ISNUMBER(DATA!Y749),DATA!Y749,"n/a")</f>
        <v>4.7000422588005498E-2</v>
      </c>
      <c r="I1096" s="87">
        <f>+IF(ISNUMBER(DATA!AH749),DATA!AH749,"n/a")</f>
        <v>2.6683172083697801</v>
      </c>
      <c r="J1096" s="77">
        <f>+IF(ISNUMBER(DATA!AI749),DATA!AI749,"n/a")</f>
        <v>7.5701448186390102E-2</v>
      </c>
      <c r="K1096" s="87">
        <f>+IF(ISNUMBER(DATA!AR749),DATA!AR749,"n/a")</f>
        <v>2.6246127356297402</v>
      </c>
      <c r="L1096" s="77">
        <f>+IF(ISNUMBER(DATA!AS749),DATA!AS749,"n/a")</f>
        <v>8.1689559554428998E-2</v>
      </c>
      <c r="R1096" s="66"/>
      <c r="S1096" s="66"/>
      <c r="T1096" s="66"/>
      <c r="U1096" s="66"/>
      <c r="V1096" s="66"/>
      <c r="W1096" s="66"/>
      <c r="X1096" s="66"/>
      <c r="Y1096" s="66"/>
    </row>
    <row r="1097" spans="1:25" x14ac:dyDescent="0.2">
      <c r="A1097" s="75" t="s">
        <v>19</v>
      </c>
      <c r="B1097" s="66" t="s">
        <v>27</v>
      </c>
      <c r="C1097" s="66" t="s">
        <v>26</v>
      </c>
      <c r="D1097" s="66" t="s">
        <v>290</v>
      </c>
      <c r="E1097" s="87">
        <f>+IF(ISNUMBER(DATA!N750),DATA!N750,"n/a")</f>
        <v>2.18688500703262</v>
      </c>
      <c r="F1097" s="77">
        <f>+IF(ISNUMBER(DATA!O750),DATA!O750,"n/a")</f>
        <v>-3.8875559588616299E-2</v>
      </c>
      <c r="G1097" s="87">
        <f>+IF(ISNUMBER(DATA!X750),DATA!X750,"n/a")</f>
        <v>2.1894316697173402</v>
      </c>
      <c r="H1097" s="77">
        <f>+IF(ISNUMBER(DATA!Y750),DATA!Y750,"n/a")</f>
        <v>-3.2306499060851097E-2</v>
      </c>
      <c r="I1097" s="87">
        <f>+IF(ISNUMBER(DATA!AH750),DATA!AH750,"n/a")</f>
        <v>2.1924403425911398</v>
      </c>
      <c r="J1097" s="77">
        <f>+IF(ISNUMBER(DATA!AI750),DATA!AI750,"n/a")</f>
        <v>-6.3248607632338198E-3</v>
      </c>
      <c r="K1097" s="87">
        <f>+IF(ISNUMBER(DATA!AR750),DATA!AR750,"n/a")</f>
        <v>2.1953731795765199</v>
      </c>
      <c r="L1097" s="77">
        <f>+IF(ISNUMBER(DATA!AS750),DATA!AS750,"n/a")</f>
        <v>5.5065443113704602E-3</v>
      </c>
      <c r="R1097" s="66"/>
      <c r="S1097" s="66"/>
      <c r="T1097" s="66"/>
      <c r="U1097" s="66"/>
      <c r="V1097" s="66"/>
      <c r="W1097" s="66"/>
      <c r="X1097" s="66"/>
      <c r="Y1097" s="66"/>
    </row>
    <row r="1098" spans="1:25" x14ac:dyDescent="0.2">
      <c r="A1098" s="75" t="s">
        <v>19</v>
      </c>
      <c r="B1098" s="66" t="s">
        <v>27</v>
      </c>
      <c r="C1098" s="66" t="s">
        <v>26</v>
      </c>
      <c r="D1098" s="66" t="s">
        <v>291</v>
      </c>
      <c r="E1098" s="87">
        <f>+IF(ISNUMBER(DATA!N751),DATA!N751,"n/a")</f>
        <v>2.96673662733189</v>
      </c>
      <c r="F1098" s="77">
        <f>+IF(ISNUMBER(DATA!O751),DATA!O751,"n/a")</f>
        <v>0.152890773022024</v>
      </c>
      <c r="G1098" s="87">
        <f>+IF(ISNUMBER(DATA!X751),DATA!X751,"n/a")</f>
        <v>2.89730101805679</v>
      </c>
      <c r="H1098" s="77">
        <f>+IF(ISNUMBER(DATA!Y751),DATA!Y751,"n/a")</f>
        <v>2.7110647660960999E-2</v>
      </c>
      <c r="I1098" s="87">
        <f>+IF(ISNUMBER(DATA!AH751),DATA!AH751,"n/a")</f>
        <v>2.91027299167156</v>
      </c>
      <c r="J1098" s="77">
        <f>+IF(ISNUMBER(DATA!AI751),DATA!AI751,"n/a")</f>
        <v>1.9080634013814299E-2</v>
      </c>
      <c r="K1098" s="87">
        <f>+IF(ISNUMBER(DATA!AR751),DATA!AR751,"n/a")</f>
        <v>2.8208530099523599</v>
      </c>
      <c r="L1098" s="77">
        <f>+IF(ISNUMBER(DATA!AS751),DATA!AS751,"n/a")</f>
        <v>-2.1761635045550599E-2</v>
      </c>
      <c r="R1098" s="66"/>
      <c r="S1098" s="66"/>
      <c r="T1098" s="66"/>
      <c r="U1098" s="66"/>
      <c r="V1098" s="66"/>
      <c r="W1098" s="66"/>
      <c r="X1098" s="66"/>
      <c r="Y1098" s="66"/>
    </row>
    <row r="1099" spans="1:25" x14ac:dyDescent="0.2">
      <c r="A1099" s="75" t="s">
        <v>19</v>
      </c>
      <c r="B1099" s="66" t="s">
        <v>27</v>
      </c>
      <c r="C1099" s="66" t="s">
        <v>26</v>
      </c>
      <c r="D1099" s="66" t="s">
        <v>292</v>
      </c>
      <c r="E1099" s="87">
        <f>+IF(ISNUMBER(DATA!N752),DATA!N752,"n/a")</f>
        <v>2.5004255010807701</v>
      </c>
      <c r="F1099" s="77">
        <f>+IF(ISNUMBER(DATA!O752),DATA!O752,"n/a")</f>
        <v>1.6271941271151301E-2</v>
      </c>
      <c r="G1099" s="87">
        <f>+IF(ISNUMBER(DATA!X752),DATA!X752,"n/a")</f>
        <v>2.5364578884306099</v>
      </c>
      <c r="H1099" s="77">
        <f>+IF(ISNUMBER(DATA!Y752),DATA!Y752,"n/a")</f>
        <v>3.3658436440426397E-2</v>
      </c>
      <c r="I1099" s="87">
        <f>+IF(ISNUMBER(DATA!AH752),DATA!AH752,"n/a")</f>
        <v>2.55824415054109</v>
      </c>
      <c r="J1099" s="77">
        <f>+IF(ISNUMBER(DATA!AI752),DATA!AI752,"n/a")</f>
        <v>2.0991567544558699E-2</v>
      </c>
      <c r="K1099" s="87">
        <f>+IF(ISNUMBER(DATA!AR752),DATA!AR752,"n/a")</f>
        <v>2.4871669865569599</v>
      </c>
      <c r="L1099" s="77">
        <f>+IF(ISNUMBER(DATA!AS752),DATA!AS752,"n/a")</f>
        <v>-8.53098563167487E-3</v>
      </c>
      <c r="R1099" s="66"/>
      <c r="S1099" s="66"/>
      <c r="T1099" s="66"/>
      <c r="U1099" s="66"/>
      <c r="V1099" s="66"/>
      <c r="W1099" s="66"/>
      <c r="X1099" s="66"/>
      <c r="Y1099" s="66"/>
    </row>
    <row r="1100" spans="1:25" x14ac:dyDescent="0.2">
      <c r="A1100" s="75" t="s">
        <v>19</v>
      </c>
      <c r="B1100" s="66" t="s">
        <v>27</v>
      </c>
      <c r="C1100" s="66" t="s">
        <v>26</v>
      </c>
      <c r="D1100" s="66" t="s">
        <v>293</v>
      </c>
      <c r="E1100" s="87">
        <f>+IF(ISNUMBER(DATA!N753),DATA!N753,"n/a")</f>
        <v>2.9234752589183</v>
      </c>
      <c r="F1100" s="77">
        <f>+IF(ISNUMBER(DATA!O753),DATA!O753,"n/a")</f>
        <v>1.6886935937913801E-4</v>
      </c>
      <c r="G1100" s="87">
        <f>+IF(ISNUMBER(DATA!X753),DATA!X753,"n/a")</f>
        <v>2.8348414153386901</v>
      </c>
      <c r="H1100" s="77">
        <f>+IF(ISNUMBER(DATA!Y753),DATA!Y753,"n/a")</f>
        <v>-5.94157022153914E-2</v>
      </c>
      <c r="I1100" s="87">
        <f>+IF(ISNUMBER(DATA!AH753),DATA!AH753,"n/a")</f>
        <v>2.81860601603691</v>
      </c>
      <c r="J1100" s="77">
        <f>+IF(ISNUMBER(DATA!AI753),DATA!AI753,"n/a")</f>
        <v>-4.47703848311281E-2</v>
      </c>
      <c r="K1100" s="87">
        <f>+IF(ISNUMBER(DATA!AR753),DATA!AR753,"n/a")</f>
        <v>2.74367438656822</v>
      </c>
      <c r="L1100" s="77">
        <f>+IF(ISNUMBER(DATA!AS753),DATA!AS753,"n/a")</f>
        <v>4.3795279782598798E-2</v>
      </c>
      <c r="R1100" s="66"/>
      <c r="S1100" s="66"/>
      <c r="T1100" s="66"/>
      <c r="U1100" s="66"/>
      <c r="V1100" s="66"/>
      <c r="W1100" s="66"/>
      <c r="X1100" s="66"/>
      <c r="Y1100" s="66"/>
    </row>
    <row r="1101" spans="1:25" x14ac:dyDescent="0.2">
      <c r="A1101" s="75" t="s">
        <v>19</v>
      </c>
      <c r="B1101" s="66" t="s">
        <v>27</v>
      </c>
      <c r="C1101" s="66" t="s">
        <v>26</v>
      </c>
      <c r="D1101" s="66" t="s">
        <v>294</v>
      </c>
      <c r="E1101" s="87">
        <f>+IF(ISNUMBER(DATA!N754),DATA!N754,"n/a")</f>
        <v>2.1766791337635301</v>
      </c>
      <c r="F1101" s="77">
        <f>+IF(ISNUMBER(DATA!O754),DATA!O754,"n/a")</f>
        <v>-5.0630615275134398E-2</v>
      </c>
      <c r="G1101" s="87">
        <f>+IF(ISNUMBER(DATA!X754),DATA!X754,"n/a")</f>
        <v>2.2011313664737</v>
      </c>
      <c r="H1101" s="77">
        <f>+IF(ISNUMBER(DATA!Y754),DATA!Y754,"n/a")</f>
        <v>-3.4360842928942301E-2</v>
      </c>
      <c r="I1101" s="87">
        <f>+IF(ISNUMBER(DATA!AH754),DATA!AH754,"n/a")</f>
        <v>2.2089563894979301</v>
      </c>
      <c r="J1101" s="77">
        <f>+IF(ISNUMBER(DATA!AI754),DATA!AI754,"n/a")</f>
        <v>-2.2713132893171601E-3</v>
      </c>
      <c r="K1101" s="87">
        <f>+IF(ISNUMBER(DATA!AR754),DATA!AR754,"n/a")</f>
        <v>2.2027462306864298</v>
      </c>
      <c r="L1101" s="77">
        <f>+IF(ISNUMBER(DATA!AS754),DATA!AS754,"n/a")</f>
        <v>2.9386214293694898E-3</v>
      </c>
      <c r="R1101" s="66"/>
      <c r="S1101" s="66"/>
      <c r="T1101" s="66"/>
      <c r="U1101" s="66"/>
      <c r="V1101" s="66"/>
      <c r="W1101" s="66"/>
      <c r="X1101" s="66"/>
      <c r="Y1101" s="66"/>
    </row>
    <row r="1102" spans="1:25" x14ac:dyDescent="0.2">
      <c r="A1102" s="75" t="s">
        <v>19</v>
      </c>
      <c r="B1102" s="66" t="s">
        <v>27</v>
      </c>
      <c r="C1102" s="66" t="s">
        <v>26</v>
      </c>
      <c r="D1102" s="66" t="s">
        <v>295</v>
      </c>
      <c r="E1102" s="87">
        <f>+IF(ISNUMBER(DATA!N755),DATA!N755,"n/a")</f>
        <v>2.1118809087414401</v>
      </c>
      <c r="F1102" s="77">
        <f>+IF(ISNUMBER(DATA!O755),DATA!O755,"n/a")</f>
        <v>-1.3332048075185E-2</v>
      </c>
      <c r="G1102" s="87">
        <f>+IF(ISNUMBER(DATA!X755),DATA!X755,"n/a")</f>
        <v>2.0660201623849201</v>
      </c>
      <c r="H1102" s="77">
        <f>+IF(ISNUMBER(DATA!Y755),DATA!Y755,"n/a")</f>
        <v>3.15508484093842E-2</v>
      </c>
      <c r="I1102" s="87">
        <f>+IF(ISNUMBER(DATA!AH755),DATA!AH755,"n/a")</f>
        <v>2.0237995325593801</v>
      </c>
      <c r="J1102" s="77">
        <f>+IF(ISNUMBER(DATA!AI755),DATA!AI755,"n/a")</f>
        <v>1.68580011471723E-2</v>
      </c>
      <c r="K1102" s="87">
        <f>+IF(ISNUMBER(DATA!AR755),DATA!AR755,"n/a")</f>
        <v>1.9901231077474699</v>
      </c>
      <c r="L1102" s="77">
        <f>+IF(ISNUMBER(DATA!AS755),DATA!AS755,"n/a")</f>
        <v>1.33003709298237E-2</v>
      </c>
      <c r="R1102" s="66"/>
      <c r="S1102" s="66"/>
      <c r="T1102" s="66"/>
      <c r="U1102" s="66"/>
      <c r="V1102" s="66"/>
      <c r="W1102" s="66"/>
      <c r="X1102" s="66"/>
      <c r="Y1102" s="66"/>
    </row>
    <row r="1103" spans="1:25" x14ac:dyDescent="0.2">
      <c r="A1103" s="75" t="s">
        <v>19</v>
      </c>
      <c r="B1103" s="66" t="s">
        <v>27</v>
      </c>
      <c r="C1103" s="66" t="s">
        <v>26</v>
      </c>
      <c r="D1103" s="66" t="s">
        <v>296</v>
      </c>
      <c r="E1103" s="87">
        <f>+IF(ISNUMBER(DATA!N756),DATA!N756,"n/a")</f>
        <v>1.96164743192571</v>
      </c>
      <c r="F1103" s="77">
        <f>+IF(ISNUMBER(DATA!O756),DATA!O756,"n/a")</f>
        <v>-0.137560532997059</v>
      </c>
      <c r="G1103" s="87">
        <f>+IF(ISNUMBER(DATA!X756),DATA!X756,"n/a")</f>
        <v>2.0932977473585401</v>
      </c>
      <c r="H1103" s="77">
        <f>+IF(ISNUMBER(DATA!Y756),DATA!Y756,"n/a")</f>
        <v>-4.1785262634098701E-2</v>
      </c>
      <c r="I1103" s="87">
        <f>+IF(ISNUMBER(DATA!AH756),DATA!AH756,"n/a")</f>
        <v>2.1603511286468402</v>
      </c>
      <c r="J1103" s="77">
        <f>+IF(ISNUMBER(DATA!AI756),DATA!AI756,"n/a")</f>
        <v>-1.0392821203683501E-2</v>
      </c>
      <c r="K1103" s="87">
        <f>+IF(ISNUMBER(DATA!AR756),DATA!AR756,"n/a")</f>
        <v>2.1265291105973598</v>
      </c>
      <c r="L1103" s="77">
        <f>+IF(ISNUMBER(DATA!AS756),DATA!AS756,"n/a")</f>
        <v>3.0230019556982402E-2</v>
      </c>
      <c r="R1103" s="66"/>
      <c r="S1103" s="66"/>
      <c r="T1103" s="66"/>
      <c r="U1103" s="66"/>
      <c r="V1103" s="66"/>
      <c r="W1103" s="66"/>
      <c r="X1103" s="66"/>
      <c r="Y1103" s="66"/>
    </row>
    <row r="1104" spans="1:25" x14ac:dyDescent="0.2">
      <c r="A1104" s="75" t="s">
        <v>19</v>
      </c>
      <c r="B1104" s="66" t="s">
        <v>27</v>
      </c>
      <c r="C1104" s="66" t="s">
        <v>26</v>
      </c>
      <c r="D1104" s="66" t="s">
        <v>297</v>
      </c>
      <c r="E1104" s="87">
        <f>+IF(ISNUMBER(DATA!N757),DATA!N757,"n/a")</f>
        <v>2.41771127951304</v>
      </c>
      <c r="F1104" s="77">
        <f>+IF(ISNUMBER(DATA!O757),DATA!O757,"n/a")</f>
        <v>-5.74529277160079E-2</v>
      </c>
      <c r="G1104" s="87">
        <f>+IF(ISNUMBER(DATA!X757),DATA!X757,"n/a")</f>
        <v>2.4534402869776799</v>
      </c>
      <c r="H1104" s="77">
        <f>+IF(ISNUMBER(DATA!Y757),DATA!Y757,"n/a")</f>
        <v>-4.5244598637479899E-2</v>
      </c>
      <c r="I1104" s="87">
        <f>+IF(ISNUMBER(DATA!AH757),DATA!AH757,"n/a")</f>
        <v>2.4560193288651799</v>
      </c>
      <c r="J1104" s="77">
        <f>+IF(ISNUMBER(DATA!AI757),DATA!AI757,"n/a")</f>
        <v>-2.4231683845237301E-2</v>
      </c>
      <c r="K1104" s="87">
        <f>+IF(ISNUMBER(DATA!AR757),DATA!AR757,"n/a")</f>
        <v>2.4263011941008901</v>
      </c>
      <c r="L1104" s="77">
        <f>+IF(ISNUMBER(DATA!AS757),DATA!AS757,"n/a")</f>
        <v>-1.53300097837696E-3</v>
      </c>
      <c r="R1104" s="66"/>
      <c r="S1104" s="66"/>
      <c r="T1104" s="66"/>
      <c r="U1104" s="66"/>
      <c r="V1104" s="66"/>
      <c r="W1104" s="66"/>
      <c r="X1104" s="66"/>
      <c r="Y1104" s="66"/>
    </row>
    <row r="1105" spans="1:25" x14ac:dyDescent="0.2">
      <c r="A1105" s="75" t="s">
        <v>19</v>
      </c>
      <c r="B1105" s="66" t="s">
        <v>27</v>
      </c>
      <c r="C1105" s="66" t="s">
        <v>26</v>
      </c>
      <c r="D1105" s="66" t="s">
        <v>298</v>
      </c>
      <c r="E1105" s="87">
        <f>+IF(ISNUMBER(DATA!N758),DATA!N758,"n/a")</f>
        <v>2.71526944305778</v>
      </c>
      <c r="F1105" s="77">
        <f>+IF(ISNUMBER(DATA!O758),DATA!O758,"n/a")</f>
        <v>4.4707545953762501E-2</v>
      </c>
      <c r="G1105" s="87">
        <f>+IF(ISNUMBER(DATA!X758),DATA!X758,"n/a")</f>
        <v>2.6569593853825202</v>
      </c>
      <c r="H1105" s="77">
        <f>+IF(ISNUMBER(DATA!Y758),DATA!Y758,"n/a")</f>
        <v>1.54521265567531E-2</v>
      </c>
      <c r="I1105" s="87">
        <f>+IF(ISNUMBER(DATA!AH758),DATA!AH758,"n/a")</f>
        <v>2.6397807019863402</v>
      </c>
      <c r="J1105" s="77">
        <f>+IF(ISNUMBER(DATA!AI758),DATA!AI758,"n/a")</f>
        <v>9.4704337662813408E-3</v>
      </c>
      <c r="K1105" s="87">
        <f>+IF(ISNUMBER(DATA!AR758),DATA!AR758,"n/a")</f>
        <v>2.6039269669501599</v>
      </c>
      <c r="L1105" s="77">
        <f>+IF(ISNUMBER(DATA!AS758),DATA!AS758,"n/a")</f>
        <v>2.7462686911165499E-3</v>
      </c>
      <c r="R1105" s="66"/>
      <c r="S1105" s="66"/>
      <c r="T1105" s="66"/>
      <c r="U1105" s="66"/>
      <c r="V1105" s="66"/>
      <c r="W1105" s="66"/>
      <c r="X1105" s="66"/>
      <c r="Y1105" s="66"/>
    </row>
    <row r="1106" spans="1:25" x14ac:dyDescent="0.2">
      <c r="A1106" s="75" t="s">
        <v>19</v>
      </c>
      <c r="B1106" s="66" t="s">
        <v>27</v>
      </c>
      <c r="C1106" s="66" t="s">
        <v>26</v>
      </c>
      <c r="D1106" s="66" t="s">
        <v>299</v>
      </c>
      <c r="E1106" s="87">
        <f>+IF(ISNUMBER(DATA!N759),DATA!N759,"n/a")</f>
        <v>2.6395636386872501</v>
      </c>
      <c r="F1106" s="77">
        <f>+IF(ISNUMBER(DATA!O759),DATA!O759,"n/a")</f>
        <v>3.3182457875177401E-2</v>
      </c>
      <c r="G1106" s="87">
        <f>+IF(ISNUMBER(DATA!X759),DATA!X759,"n/a")</f>
        <v>2.5746081497778399</v>
      </c>
      <c r="H1106" s="77">
        <f>+IF(ISNUMBER(DATA!Y759),DATA!Y759,"n/a")</f>
        <v>5.3317896336712703E-2</v>
      </c>
      <c r="I1106" s="87">
        <f>+IF(ISNUMBER(DATA!AH759),DATA!AH759,"n/a")</f>
        <v>2.5542122741364301</v>
      </c>
      <c r="J1106" s="77">
        <f>+IF(ISNUMBER(DATA!AI759),DATA!AI759,"n/a")</f>
        <v>4.7709001096115901E-2</v>
      </c>
      <c r="K1106" s="87">
        <f>+IF(ISNUMBER(DATA!AR759),DATA!AR759,"n/a")</f>
        <v>2.5280185873748402</v>
      </c>
      <c r="L1106" s="77">
        <f>+IF(ISNUMBER(DATA!AS759),DATA!AS759,"n/a")</f>
        <v>4.80881387805129E-2</v>
      </c>
      <c r="R1106" s="66"/>
      <c r="S1106" s="66"/>
      <c r="T1106" s="66"/>
      <c r="U1106" s="66"/>
      <c r="V1106" s="66"/>
      <c r="W1106" s="66"/>
      <c r="X1106" s="66"/>
      <c r="Y1106" s="66"/>
    </row>
    <row r="1107" spans="1:25" x14ac:dyDescent="0.2">
      <c r="A1107" s="75" t="s">
        <v>19</v>
      </c>
      <c r="B1107" s="66" t="s">
        <v>27</v>
      </c>
      <c r="C1107" s="66" t="s">
        <v>26</v>
      </c>
      <c r="D1107" s="66" t="s">
        <v>300</v>
      </c>
      <c r="E1107" s="87">
        <f>+IF(ISNUMBER(DATA!N760),DATA!N760,"n/a")</f>
        <v>2.4524733494412398</v>
      </c>
      <c r="F1107" s="77">
        <f>+IF(ISNUMBER(DATA!O760),DATA!O760,"n/a")</f>
        <v>-0.102086149254164</v>
      </c>
      <c r="G1107" s="87">
        <f>+IF(ISNUMBER(DATA!X760),DATA!X760,"n/a")</f>
        <v>2.503733130294</v>
      </c>
      <c r="H1107" s="77">
        <f>+IF(ISNUMBER(DATA!Y760),DATA!Y760,"n/a")</f>
        <v>-6.13359045650207E-2</v>
      </c>
      <c r="I1107" s="87">
        <f>+IF(ISNUMBER(DATA!AH760),DATA!AH760,"n/a")</f>
        <v>2.4688727537310799</v>
      </c>
      <c r="J1107" s="77">
        <f>+IF(ISNUMBER(DATA!AI760),DATA!AI760,"n/a")</f>
        <v>-6.3965080250526996E-2</v>
      </c>
      <c r="K1107" s="87">
        <f>+IF(ISNUMBER(DATA!AR760),DATA!AR760,"n/a")</f>
        <v>2.52842192857897</v>
      </c>
      <c r="L1107" s="77">
        <f>+IF(ISNUMBER(DATA!AS760),DATA!AS760,"n/a")</f>
        <v>-4.3314675008583998E-2</v>
      </c>
      <c r="R1107" s="66"/>
      <c r="S1107" s="66"/>
      <c r="T1107" s="66"/>
      <c r="U1107" s="66"/>
      <c r="V1107" s="66"/>
      <c r="W1107" s="66"/>
      <c r="X1107" s="66"/>
      <c r="Y1107" s="66"/>
    </row>
    <row r="1108" spans="1:25" x14ac:dyDescent="0.2">
      <c r="A1108" s="75" t="s">
        <v>19</v>
      </c>
      <c r="B1108" s="66" t="s">
        <v>27</v>
      </c>
      <c r="C1108" s="66" t="s">
        <v>26</v>
      </c>
      <c r="D1108" s="66" t="s">
        <v>301</v>
      </c>
      <c r="E1108" s="87">
        <f>+IF(ISNUMBER(DATA!N761),DATA!N761,"n/a")</f>
        <v>2.7548319560003298</v>
      </c>
      <c r="F1108" s="77">
        <f>+IF(ISNUMBER(DATA!O761),DATA!O761,"n/a")</f>
        <v>-7.5411560213174801E-3</v>
      </c>
      <c r="G1108" s="87">
        <f>+IF(ISNUMBER(DATA!X761),DATA!X761,"n/a")</f>
        <v>2.7323619272804001</v>
      </c>
      <c r="H1108" s="77">
        <f>+IF(ISNUMBER(DATA!Y761),DATA!Y761,"n/a")</f>
        <v>-1.1061012906086101E-2</v>
      </c>
      <c r="I1108" s="87">
        <f>+IF(ISNUMBER(DATA!AH761),DATA!AH761,"n/a")</f>
        <v>2.7629808382802001</v>
      </c>
      <c r="J1108" s="77">
        <f>+IF(ISNUMBER(DATA!AI761),DATA!AI761,"n/a")</f>
        <v>-1.7517013456934301E-2</v>
      </c>
      <c r="K1108" s="87">
        <f>+IF(ISNUMBER(DATA!AR761),DATA!AR761,"n/a")</f>
        <v>2.7096819056201098</v>
      </c>
      <c r="L1108" s="77">
        <f>+IF(ISNUMBER(DATA!AS761),DATA!AS761,"n/a")</f>
        <v>-4.2038524209537499E-2</v>
      </c>
      <c r="R1108" s="66"/>
      <c r="S1108" s="66"/>
      <c r="T1108" s="66"/>
      <c r="U1108" s="66"/>
      <c r="V1108" s="66"/>
      <c r="W1108" s="66"/>
      <c r="X1108" s="66"/>
      <c r="Y1108" s="66"/>
    </row>
    <row r="1109" spans="1:25" x14ac:dyDescent="0.2">
      <c r="A1109" s="75" t="s">
        <v>19</v>
      </c>
      <c r="B1109" s="66" t="s">
        <v>27</v>
      </c>
      <c r="C1109" s="66" t="s">
        <v>26</v>
      </c>
      <c r="D1109" s="66" t="s">
        <v>302</v>
      </c>
      <c r="E1109" s="87">
        <f>+IF(ISNUMBER(DATA!N762),DATA!N762,"n/a")</f>
        <v>2.2192123496735401</v>
      </c>
      <c r="F1109" s="77">
        <f>+IF(ISNUMBER(DATA!O762),DATA!O762,"n/a")</f>
        <v>-4.1617462246380098E-2</v>
      </c>
      <c r="G1109" s="87">
        <f>+IF(ISNUMBER(DATA!X762),DATA!X762,"n/a")</f>
        <v>2.2367659257795398</v>
      </c>
      <c r="H1109" s="77">
        <f>+IF(ISNUMBER(DATA!Y762),DATA!Y762,"n/a")</f>
        <v>-2.3127766219076699E-2</v>
      </c>
      <c r="I1109" s="87">
        <f>+IF(ISNUMBER(DATA!AH762),DATA!AH762,"n/a")</f>
        <v>2.2471743202889298</v>
      </c>
      <c r="J1109" s="77">
        <f>+IF(ISNUMBER(DATA!AI762),DATA!AI762,"n/a")</f>
        <v>1.03808590683643E-2</v>
      </c>
      <c r="K1109" s="87">
        <f>+IF(ISNUMBER(DATA!AR762),DATA!AR762,"n/a")</f>
        <v>2.2383640811213898</v>
      </c>
      <c r="L1109" s="77">
        <f>+IF(ISNUMBER(DATA!AS762),DATA!AS762,"n/a")</f>
        <v>1.60589853639783E-2</v>
      </c>
      <c r="R1109" s="66"/>
      <c r="S1109" s="66"/>
      <c r="T1109" s="66"/>
      <c r="U1109" s="66"/>
      <c r="V1109" s="66"/>
      <c r="W1109" s="66"/>
      <c r="X1109" s="66"/>
      <c r="Y1109" s="66"/>
    </row>
    <row r="1110" spans="1:25" x14ac:dyDescent="0.2">
      <c r="A1110" s="75" t="s">
        <v>19</v>
      </c>
      <c r="B1110" s="66" t="s">
        <v>27</v>
      </c>
      <c r="C1110" s="66" t="s">
        <v>26</v>
      </c>
      <c r="D1110" s="66" t="s">
        <v>303</v>
      </c>
      <c r="E1110" s="87">
        <f>+IF(ISNUMBER(DATA!N763),DATA!N763,"n/a")</f>
        <v>3.00048442075822</v>
      </c>
      <c r="F1110" s="77">
        <f>+IF(ISNUMBER(DATA!O763),DATA!O763,"n/a")</f>
        <v>5.57709919181162E-2</v>
      </c>
      <c r="G1110" s="87">
        <f>+IF(ISNUMBER(DATA!X763),DATA!X763,"n/a")</f>
        <v>2.8899421670858798</v>
      </c>
      <c r="H1110" s="77">
        <f>+IF(ISNUMBER(DATA!Y763),DATA!Y763,"n/a")</f>
        <v>2.9081274949917701E-2</v>
      </c>
      <c r="I1110" s="87">
        <f>+IF(ISNUMBER(DATA!AH763),DATA!AH763,"n/a")</f>
        <v>2.8988807231389901</v>
      </c>
      <c r="J1110" s="77">
        <f>+IF(ISNUMBER(DATA!AI763),DATA!AI763,"n/a")</f>
        <v>5.1444542338074599E-2</v>
      </c>
      <c r="K1110" s="87">
        <f>+IF(ISNUMBER(DATA!AR763),DATA!AR763,"n/a")</f>
        <v>2.8308348527701801</v>
      </c>
      <c r="L1110" s="77">
        <f>+IF(ISNUMBER(DATA!AS763),DATA!AS763,"n/a")</f>
        <v>5.9366296909248703E-2</v>
      </c>
      <c r="R1110" s="66"/>
      <c r="S1110" s="66"/>
      <c r="T1110" s="66"/>
      <c r="U1110" s="66"/>
      <c r="V1110" s="66"/>
      <c r="W1110" s="66"/>
      <c r="X1110" s="66"/>
      <c r="Y1110" s="66"/>
    </row>
    <row r="1111" spans="1:25" x14ac:dyDescent="0.2">
      <c r="A1111" s="75" t="s">
        <v>19</v>
      </c>
      <c r="B1111" s="66" t="s">
        <v>27</v>
      </c>
      <c r="C1111" s="66" t="s">
        <v>26</v>
      </c>
      <c r="D1111" s="66" t="s">
        <v>304</v>
      </c>
      <c r="E1111" s="87">
        <f>+IF(ISNUMBER(DATA!N764),DATA!N764,"n/a")</f>
        <v>2.4419833094922101</v>
      </c>
      <c r="F1111" s="77">
        <f>+IF(ISNUMBER(DATA!O764),DATA!O764,"n/a")</f>
        <v>5.2264896021512602E-2</v>
      </c>
      <c r="G1111" s="87">
        <f>+IF(ISNUMBER(DATA!X764),DATA!X764,"n/a")</f>
        <v>2.3931437724387199</v>
      </c>
      <c r="H1111" s="77">
        <f>+IF(ISNUMBER(DATA!Y764),DATA!Y764,"n/a")</f>
        <v>4.5536696184416497E-2</v>
      </c>
      <c r="I1111" s="87">
        <f>+IF(ISNUMBER(DATA!AH764),DATA!AH764,"n/a")</f>
        <v>2.3730794519845002</v>
      </c>
      <c r="J1111" s="77">
        <f>+IF(ISNUMBER(DATA!AI764),DATA!AI764,"n/a")</f>
        <v>4.0468534754584999E-2</v>
      </c>
      <c r="K1111" s="87">
        <f>+IF(ISNUMBER(DATA!AR764),DATA!AR764,"n/a")</f>
        <v>2.3449669617175801</v>
      </c>
      <c r="L1111" s="77">
        <f>+IF(ISNUMBER(DATA!AS764),DATA!AS764,"n/a")</f>
        <v>3.4070148748888099E-2</v>
      </c>
      <c r="R1111" s="66"/>
      <c r="S1111" s="66"/>
      <c r="T1111" s="66"/>
      <c r="U1111" s="66"/>
      <c r="V1111" s="66"/>
      <c r="W1111" s="66"/>
      <c r="X1111" s="66"/>
      <c r="Y1111" s="66"/>
    </row>
    <row r="1112" spans="1:25" x14ac:dyDescent="0.2">
      <c r="A1112" s="75" t="s">
        <v>19</v>
      </c>
      <c r="B1112" s="66" t="s">
        <v>27</v>
      </c>
      <c r="C1112" s="66" t="s">
        <v>26</v>
      </c>
      <c r="D1112" s="66" t="s">
        <v>305</v>
      </c>
      <c r="E1112" s="87">
        <f>+IF(ISNUMBER(DATA!N765),DATA!N765,"n/a")</f>
        <v>3.0102856305023602</v>
      </c>
      <c r="F1112" s="77">
        <f>+IF(ISNUMBER(DATA!O765),DATA!O765,"n/a")</f>
        <v>0.123544177892683</v>
      </c>
      <c r="G1112" s="87">
        <f>+IF(ISNUMBER(DATA!X765),DATA!X765,"n/a")</f>
        <v>3.00325759199468</v>
      </c>
      <c r="H1112" s="77">
        <f>+IF(ISNUMBER(DATA!Y765),DATA!Y765,"n/a")</f>
        <v>0.135599245790788</v>
      </c>
      <c r="I1112" s="87">
        <f>+IF(ISNUMBER(DATA!AH765),DATA!AH765,"n/a")</f>
        <v>3.0086041414292102</v>
      </c>
      <c r="J1112" s="77">
        <f>+IF(ISNUMBER(DATA!AI765),DATA!AI765,"n/a")</f>
        <v>9.6608249222662798E-2</v>
      </c>
      <c r="K1112" s="87">
        <f>+IF(ISNUMBER(DATA!AR765),DATA!AR765,"n/a")</f>
        <v>2.8714655772111302</v>
      </c>
      <c r="L1112" s="77">
        <f>+IF(ISNUMBER(DATA!AS765),DATA!AS765,"n/a")</f>
        <v>6.4594159763524506E-2</v>
      </c>
      <c r="R1112" s="66"/>
      <c r="S1112" s="66"/>
      <c r="T1112" s="66"/>
      <c r="U1112" s="66"/>
      <c r="V1112" s="66"/>
      <c r="W1112" s="66"/>
      <c r="X1112" s="66"/>
      <c r="Y1112" s="66"/>
    </row>
    <row r="1113" spans="1:25" x14ac:dyDescent="0.2">
      <c r="A1113" s="75" t="s">
        <v>19</v>
      </c>
      <c r="B1113" s="66" t="s">
        <v>27</v>
      </c>
      <c r="C1113" s="66" t="s">
        <v>26</v>
      </c>
      <c r="D1113" s="66" t="s">
        <v>306</v>
      </c>
      <c r="E1113" s="87">
        <f>+IF(ISNUMBER(DATA!N766),DATA!N766,"n/a")</f>
        <v>3.1915790233797301</v>
      </c>
      <c r="F1113" s="77">
        <f>+IF(ISNUMBER(DATA!O766),DATA!O766,"n/a")</f>
        <v>0.17559369309671199</v>
      </c>
      <c r="G1113" s="87">
        <f>+IF(ISNUMBER(DATA!X766),DATA!X766,"n/a")</f>
        <v>2.8664032680086899</v>
      </c>
      <c r="H1113" s="77">
        <f>+IF(ISNUMBER(DATA!Y766),DATA!Y766,"n/a")</f>
        <v>4.6114500222062101E-2</v>
      </c>
      <c r="I1113" s="87">
        <f>+IF(ISNUMBER(DATA!AH766),DATA!AH766,"n/a")</f>
        <v>2.8093230146744399</v>
      </c>
      <c r="J1113" s="77">
        <f>+IF(ISNUMBER(DATA!AI766),DATA!AI766,"n/a")</f>
        <v>8.9417824776136003E-3</v>
      </c>
      <c r="K1113" s="87">
        <f>+IF(ISNUMBER(DATA!AR766),DATA!AR766,"n/a")</f>
        <v>2.8123781689296998</v>
      </c>
      <c r="L1113" s="77">
        <f>+IF(ISNUMBER(DATA!AS766),DATA!AS766,"n/a")</f>
        <v>6.0524555365512097E-3</v>
      </c>
      <c r="R1113" s="66"/>
      <c r="S1113" s="66"/>
      <c r="T1113" s="66"/>
      <c r="U1113" s="66"/>
      <c r="V1113" s="66"/>
      <c r="W1113" s="66"/>
      <c r="X1113" s="66"/>
      <c r="Y1113" s="66"/>
    </row>
    <row r="1114" spans="1:25" x14ac:dyDescent="0.2">
      <c r="A1114" s="75" t="s">
        <v>19</v>
      </c>
      <c r="B1114" s="66" t="s">
        <v>27</v>
      </c>
      <c r="C1114" s="66" t="s">
        <v>26</v>
      </c>
      <c r="D1114" s="66" t="s">
        <v>307</v>
      </c>
      <c r="E1114" s="87">
        <f>+IF(ISNUMBER(DATA!N767),DATA!N767,"n/a")</f>
        <v>1.7141069712663499</v>
      </c>
      <c r="F1114" s="77">
        <f>+IF(ISNUMBER(DATA!O767),DATA!O767,"n/a")</f>
        <v>1.3646003619421599E-2</v>
      </c>
      <c r="G1114" s="87">
        <f>+IF(ISNUMBER(DATA!X767),DATA!X767,"n/a")</f>
        <v>1.7140732525329401</v>
      </c>
      <c r="H1114" s="77">
        <f>+IF(ISNUMBER(DATA!Y767),DATA!Y767,"n/a")</f>
        <v>2.01425544508302E-2</v>
      </c>
      <c r="I1114" s="87">
        <f>+IF(ISNUMBER(DATA!AH767),DATA!AH767,"n/a")</f>
        <v>1.72731973593572</v>
      </c>
      <c r="J1114" s="77">
        <f>+IF(ISNUMBER(DATA!AI767),DATA!AI767,"n/a")</f>
        <v>1.23219213807417E-2</v>
      </c>
      <c r="K1114" s="87">
        <f>+IF(ISNUMBER(DATA!AR767),DATA!AR767,"n/a")</f>
        <v>1.6946638526016899</v>
      </c>
      <c r="L1114" s="77">
        <f>+IF(ISNUMBER(DATA!AS767),DATA!AS767,"n/a")</f>
        <v>-6.0396379222230803E-2</v>
      </c>
      <c r="R1114" s="66"/>
      <c r="S1114" s="66"/>
      <c r="T1114" s="66"/>
      <c r="U1114" s="66"/>
      <c r="V1114" s="66"/>
      <c r="W1114" s="66"/>
      <c r="X1114" s="66"/>
      <c r="Y1114" s="66"/>
    </row>
    <row r="1115" spans="1:25" x14ac:dyDescent="0.2">
      <c r="A1115" s="75" t="s">
        <v>19</v>
      </c>
      <c r="B1115" s="66" t="s">
        <v>27</v>
      </c>
      <c r="C1115" s="66" t="s">
        <v>26</v>
      </c>
      <c r="D1115" s="66" t="s">
        <v>308</v>
      </c>
      <c r="E1115" s="87">
        <f>+IF(ISNUMBER(DATA!N768),DATA!N768,"n/a")</f>
        <v>2.5488688027363402</v>
      </c>
      <c r="F1115" s="77">
        <f>+IF(ISNUMBER(DATA!O768),DATA!O768,"n/a")</f>
        <v>-1.7601135089161699E-2</v>
      </c>
      <c r="G1115" s="87">
        <f>+IF(ISNUMBER(DATA!X768),DATA!X768,"n/a")</f>
        <v>2.54844028326574</v>
      </c>
      <c r="H1115" s="77">
        <f>+IF(ISNUMBER(DATA!Y768),DATA!Y768,"n/a")</f>
        <v>-2.65670570674254E-2</v>
      </c>
      <c r="I1115" s="87">
        <f>+IF(ISNUMBER(DATA!AH768),DATA!AH768,"n/a")</f>
        <v>2.5390538403837701</v>
      </c>
      <c r="J1115" s="77">
        <f>+IF(ISNUMBER(DATA!AI768),DATA!AI768,"n/a")</f>
        <v>-4.0614821274714399E-2</v>
      </c>
      <c r="K1115" s="87">
        <f>+IF(ISNUMBER(DATA!AR768),DATA!AR768,"n/a")</f>
        <v>2.5484423749972001</v>
      </c>
      <c r="L1115" s="77">
        <f>+IF(ISNUMBER(DATA!AS768),DATA!AS768,"n/a")</f>
        <v>-3.0635509803108401E-2</v>
      </c>
      <c r="R1115" s="66"/>
      <c r="S1115" s="66"/>
      <c r="T1115" s="66"/>
      <c r="U1115" s="66"/>
      <c r="V1115" s="66"/>
      <c r="W1115" s="66"/>
      <c r="X1115" s="66"/>
      <c r="Y1115" s="66"/>
    </row>
    <row r="1116" spans="1:25" x14ac:dyDescent="0.2">
      <c r="A1116" s="75" t="s">
        <v>19</v>
      </c>
      <c r="B1116" s="66" t="s">
        <v>27</v>
      </c>
      <c r="C1116" s="66" t="s">
        <v>26</v>
      </c>
      <c r="D1116" s="66" t="s">
        <v>309</v>
      </c>
      <c r="E1116" s="87">
        <f>+IF(ISNUMBER(DATA!N769),DATA!N769,"n/a")</f>
        <v>2.4667301678779201</v>
      </c>
      <c r="F1116" s="77">
        <f>+IF(ISNUMBER(DATA!O769),DATA!O769,"n/a")</f>
        <v>9.4682674989933196E-3</v>
      </c>
      <c r="G1116" s="87">
        <f>+IF(ISNUMBER(DATA!X769),DATA!X769,"n/a")</f>
        <v>2.4499172896876802</v>
      </c>
      <c r="H1116" s="77">
        <f>+IF(ISNUMBER(DATA!Y769),DATA!Y769,"n/a")</f>
        <v>-9.4714534661299898E-4</v>
      </c>
      <c r="I1116" s="87">
        <f>+IF(ISNUMBER(DATA!AH769),DATA!AH769,"n/a")</f>
        <v>2.4283181120850199</v>
      </c>
      <c r="J1116" s="77">
        <f>+IF(ISNUMBER(DATA!AI769),DATA!AI769,"n/a")</f>
        <v>-3.70540322763386E-3</v>
      </c>
      <c r="K1116" s="87">
        <f>+IF(ISNUMBER(DATA!AR769),DATA!AR769,"n/a")</f>
        <v>2.4272558042024799</v>
      </c>
      <c r="L1116" s="77">
        <f>+IF(ISNUMBER(DATA!AS769),DATA!AS769,"n/a")</f>
        <v>1.0043294337606899E-3</v>
      </c>
      <c r="R1116" s="66"/>
      <c r="S1116" s="66"/>
      <c r="T1116" s="66"/>
      <c r="U1116" s="66"/>
      <c r="V1116" s="66"/>
      <c r="W1116" s="66"/>
      <c r="X1116" s="66"/>
      <c r="Y1116" s="66"/>
    </row>
    <row r="1117" spans="1:25" x14ac:dyDescent="0.2">
      <c r="A1117" s="75" t="s">
        <v>19</v>
      </c>
      <c r="B1117" s="66" t="s">
        <v>27</v>
      </c>
      <c r="C1117" s="66" t="s">
        <v>26</v>
      </c>
      <c r="D1117" s="66" t="s">
        <v>310</v>
      </c>
      <c r="E1117" s="87">
        <f>+IF(ISNUMBER(DATA!N770),DATA!N770,"n/a")</f>
        <v>2.8606142962325101</v>
      </c>
      <c r="F1117" s="77">
        <f>+IF(ISNUMBER(DATA!O770),DATA!O770,"n/a")</f>
        <v>-2.75322520341072E-2</v>
      </c>
      <c r="G1117" s="87">
        <f>+IF(ISNUMBER(DATA!X770),DATA!X770,"n/a")</f>
        <v>2.8188113548461202</v>
      </c>
      <c r="H1117" s="77">
        <f>+IF(ISNUMBER(DATA!Y770),DATA!Y770,"n/a")</f>
        <v>-4.0040639907170598E-2</v>
      </c>
      <c r="I1117" s="87">
        <f>+IF(ISNUMBER(DATA!AH770),DATA!AH770,"n/a")</f>
        <v>2.7989880702470802</v>
      </c>
      <c r="J1117" s="77">
        <f>+IF(ISNUMBER(DATA!AI770),DATA!AI770,"n/a")</f>
        <v>-4.5084808492062298E-2</v>
      </c>
      <c r="K1117" s="87">
        <f>+IF(ISNUMBER(DATA!AR770),DATA!AR770,"n/a")</f>
        <v>2.80172607068004</v>
      </c>
      <c r="L1117" s="77">
        <f>+IF(ISNUMBER(DATA!AS770),DATA!AS770,"n/a")</f>
        <v>-3.8926748720482601E-2</v>
      </c>
      <c r="R1117" s="66"/>
      <c r="S1117" s="66"/>
      <c r="T1117" s="66"/>
      <c r="U1117" s="66"/>
      <c r="V1117" s="66"/>
      <c r="W1117" s="66"/>
      <c r="X1117" s="66"/>
      <c r="Y1117" s="66"/>
    </row>
    <row r="1118" spans="1:25" x14ac:dyDescent="0.2">
      <c r="A1118" s="75" t="s">
        <v>19</v>
      </c>
      <c r="B1118" s="66" t="s">
        <v>27</v>
      </c>
      <c r="C1118" s="66" t="s">
        <v>26</v>
      </c>
      <c r="D1118" s="66" t="s">
        <v>311</v>
      </c>
      <c r="E1118" s="87">
        <f>+IF(ISNUMBER(DATA!N771),DATA!N771,"n/a")</f>
        <v>2.71541006607809</v>
      </c>
      <c r="F1118" s="77">
        <f>+IF(ISNUMBER(DATA!O771),DATA!O771,"n/a")</f>
        <v>6.9768249392637002E-3</v>
      </c>
      <c r="G1118" s="87">
        <f>+IF(ISNUMBER(DATA!X771),DATA!X771,"n/a")</f>
        <v>2.7020808349805199</v>
      </c>
      <c r="H1118" s="77">
        <f>+IF(ISNUMBER(DATA!Y771),DATA!Y771,"n/a")</f>
        <v>3.6676897422905398E-3</v>
      </c>
      <c r="I1118" s="87">
        <f>+IF(ISNUMBER(DATA!AH771),DATA!AH771,"n/a")</f>
        <v>2.73189529208743</v>
      </c>
      <c r="J1118" s="77">
        <f>+IF(ISNUMBER(DATA!AI771),DATA!AI771,"n/a")</f>
        <v>3.1278044541114901E-2</v>
      </c>
      <c r="K1118" s="87">
        <f>+IF(ISNUMBER(DATA!AR771),DATA!AR771,"n/a")</f>
        <v>2.6987043555313401</v>
      </c>
      <c r="L1118" s="77">
        <f>+IF(ISNUMBER(DATA!AS771),DATA!AS771,"n/a")</f>
        <v>4.11462272438744E-2</v>
      </c>
      <c r="R1118" s="66"/>
      <c r="S1118" s="66"/>
      <c r="T1118" s="66"/>
      <c r="U1118" s="66"/>
      <c r="V1118" s="66"/>
      <c r="W1118" s="66"/>
      <c r="X1118" s="66"/>
      <c r="Y1118" s="66"/>
    </row>
    <row r="1119" spans="1:25" x14ac:dyDescent="0.2">
      <c r="A1119" s="75" t="s">
        <v>19</v>
      </c>
      <c r="B1119" s="66" t="s">
        <v>27</v>
      </c>
      <c r="C1119" s="66" t="s">
        <v>26</v>
      </c>
      <c r="D1119" s="66" t="s">
        <v>312</v>
      </c>
      <c r="E1119" s="87">
        <f>+IF(ISNUMBER(DATA!N772),DATA!N772,"n/a")</f>
        <v>2.5418983402897699</v>
      </c>
      <c r="F1119" s="77">
        <f>+IF(ISNUMBER(DATA!O772),DATA!O772,"n/a")</f>
        <v>-3.10897977883502E-2</v>
      </c>
      <c r="G1119" s="87">
        <f>+IF(ISNUMBER(DATA!X772),DATA!X772,"n/a")</f>
        <v>2.5655581691049201</v>
      </c>
      <c r="H1119" s="77">
        <f>+IF(ISNUMBER(DATA!Y772),DATA!Y772,"n/a")</f>
        <v>-1.14080649049679E-2</v>
      </c>
      <c r="I1119" s="87">
        <f>+IF(ISNUMBER(DATA!AH772),DATA!AH772,"n/a")</f>
        <v>2.5376115900387402</v>
      </c>
      <c r="J1119" s="77">
        <f>+IF(ISNUMBER(DATA!AI772),DATA!AI772,"n/a")</f>
        <v>-2.6725350126605998E-2</v>
      </c>
      <c r="K1119" s="87">
        <f>+IF(ISNUMBER(DATA!AR772),DATA!AR772,"n/a")</f>
        <v>2.5350184746916402</v>
      </c>
      <c r="L1119" s="77">
        <f>+IF(ISNUMBER(DATA!AS772),DATA!AS772,"n/a")</f>
        <v>-1.8562117237582498E-2</v>
      </c>
      <c r="R1119" s="66"/>
      <c r="S1119" s="66"/>
      <c r="T1119" s="66"/>
      <c r="U1119" s="66"/>
      <c r="V1119" s="66"/>
      <c r="W1119" s="66"/>
      <c r="X1119" s="66"/>
      <c r="Y1119" s="66"/>
    </row>
    <row r="1120" spans="1:25" x14ac:dyDescent="0.2">
      <c r="A1120" s="75" t="s">
        <v>19</v>
      </c>
      <c r="B1120" s="66" t="s">
        <v>27</v>
      </c>
      <c r="C1120" s="66" t="s">
        <v>26</v>
      </c>
      <c r="D1120" s="66" t="s">
        <v>313</v>
      </c>
      <c r="E1120" s="87">
        <f>+IF(ISNUMBER(DATA!N773),DATA!N773,"n/a")</f>
        <v>2.5152106833420498</v>
      </c>
      <c r="F1120" s="77">
        <f>+IF(ISNUMBER(DATA!O773),DATA!O773,"n/a")</f>
        <v>2.7950668352960398E-2</v>
      </c>
      <c r="G1120" s="87">
        <f>+IF(ISNUMBER(DATA!X773),DATA!X773,"n/a")</f>
        <v>2.5253983959950901</v>
      </c>
      <c r="H1120" s="77">
        <f>+IF(ISNUMBER(DATA!Y773),DATA!Y773,"n/a")</f>
        <v>5.4926817080780801E-2</v>
      </c>
      <c r="I1120" s="87">
        <f>+IF(ISNUMBER(DATA!AH773),DATA!AH773,"n/a")</f>
        <v>2.5438298307362301</v>
      </c>
      <c r="J1120" s="77">
        <f>+IF(ISNUMBER(DATA!AI773),DATA!AI773,"n/a")</f>
        <v>3.4121892040826302E-2</v>
      </c>
      <c r="K1120" s="87">
        <f>+IF(ISNUMBER(DATA!AR773),DATA!AR773,"n/a")</f>
        <v>2.4636923194242502</v>
      </c>
      <c r="L1120" s="77">
        <f>+IF(ISNUMBER(DATA!AS773),DATA!AS773,"n/a")</f>
        <v>-8.9888758043520697E-3</v>
      </c>
      <c r="R1120" s="66"/>
      <c r="S1120" s="66"/>
      <c r="T1120" s="66"/>
      <c r="U1120" s="66"/>
      <c r="V1120" s="66"/>
      <c r="W1120" s="66"/>
      <c r="X1120" s="66"/>
      <c r="Y1120" s="66"/>
    </row>
    <row r="1121" spans="1:25" x14ac:dyDescent="0.2">
      <c r="A1121" s="75" t="s">
        <v>19</v>
      </c>
      <c r="B1121" s="66" t="s">
        <v>27</v>
      </c>
      <c r="C1121" s="66" t="s">
        <v>26</v>
      </c>
      <c r="D1121" s="66" t="s">
        <v>314</v>
      </c>
      <c r="E1121" s="87">
        <f>+IF(ISNUMBER(DATA!N774),DATA!N774,"n/a")</f>
        <v>2.7548960445352901</v>
      </c>
      <c r="F1121" s="77">
        <f>+IF(ISNUMBER(DATA!O774),DATA!O774,"n/a")</f>
        <v>-0.10381674151427001</v>
      </c>
      <c r="G1121" s="87">
        <f>+IF(ISNUMBER(DATA!X774),DATA!X774,"n/a")</f>
        <v>2.8046861968242598</v>
      </c>
      <c r="H1121" s="77">
        <f>+IF(ISNUMBER(DATA!Y774),DATA!Y774,"n/a")</f>
        <v>-8.3671866180440493E-2</v>
      </c>
      <c r="I1121" s="87">
        <f>+IF(ISNUMBER(DATA!AH774),DATA!AH774,"n/a")</f>
        <v>2.9210816429886601</v>
      </c>
      <c r="J1121" s="77">
        <f>+IF(ISNUMBER(DATA!AI774),DATA!AI774,"n/a")</f>
        <v>-2.8659716595537E-2</v>
      </c>
      <c r="K1121" s="87">
        <f>+IF(ISNUMBER(DATA!AR774),DATA!AR774,"n/a")</f>
        <v>2.9198348173278501</v>
      </c>
      <c r="L1121" s="77">
        <f>+IF(ISNUMBER(DATA!AS774),DATA!AS774,"n/a")</f>
        <v>1.3323124263496701E-2</v>
      </c>
      <c r="R1121" s="66"/>
      <c r="S1121" s="66"/>
      <c r="T1121" s="66"/>
      <c r="U1121" s="66"/>
      <c r="V1121" s="66"/>
      <c r="W1121" s="66"/>
      <c r="X1121" s="66"/>
      <c r="Y1121" s="66"/>
    </row>
    <row r="1122" spans="1:25" x14ac:dyDescent="0.2">
      <c r="A1122" s="75" t="s">
        <v>19</v>
      </c>
      <c r="B1122" s="66" t="s">
        <v>27</v>
      </c>
      <c r="C1122" s="66" t="s">
        <v>26</v>
      </c>
      <c r="D1122" s="66" t="s">
        <v>315</v>
      </c>
      <c r="E1122" s="87">
        <f>+IF(ISNUMBER(DATA!N775),DATA!N775,"n/a")</f>
        <v>1.9656176100384299</v>
      </c>
      <c r="F1122" s="77">
        <f>+IF(ISNUMBER(DATA!O775),DATA!O775,"n/a")</f>
        <v>2.7010614607655699E-2</v>
      </c>
      <c r="G1122" s="87">
        <f>+IF(ISNUMBER(DATA!X775),DATA!X775,"n/a")</f>
        <v>2.0006493869761299</v>
      </c>
      <c r="H1122" s="77">
        <f>+IF(ISNUMBER(DATA!Y775),DATA!Y775,"n/a")</f>
        <v>4.2668457013275998E-2</v>
      </c>
      <c r="I1122" s="87">
        <f>+IF(ISNUMBER(DATA!AH775),DATA!AH775,"n/a")</f>
        <v>2.0251582831859398</v>
      </c>
      <c r="J1122" s="77">
        <f>+IF(ISNUMBER(DATA!AI775),DATA!AI775,"n/a")</f>
        <v>4.5921888957728599E-2</v>
      </c>
      <c r="K1122" s="87">
        <f>+IF(ISNUMBER(DATA!AR775),DATA!AR775,"n/a")</f>
        <v>1.95707305695131</v>
      </c>
      <c r="L1122" s="77">
        <f>+IF(ISNUMBER(DATA!AS775),DATA!AS775,"n/a")</f>
        <v>1.1134196856796199E-3</v>
      </c>
      <c r="R1122" s="66"/>
      <c r="S1122" s="66"/>
      <c r="T1122" s="66"/>
      <c r="U1122" s="66"/>
      <c r="V1122" s="66"/>
      <c r="W1122" s="66"/>
      <c r="X1122" s="66"/>
      <c r="Y1122" s="66"/>
    </row>
    <row r="1123" spans="1:25" x14ac:dyDescent="0.2">
      <c r="A1123" s="75" t="s">
        <v>19</v>
      </c>
      <c r="B1123" s="66" t="s">
        <v>27</v>
      </c>
      <c r="C1123" s="66" t="s">
        <v>26</v>
      </c>
      <c r="D1123" s="66" t="s">
        <v>316</v>
      </c>
      <c r="E1123" s="87">
        <f>+IF(ISNUMBER(DATA!N776),DATA!N776,"n/a")</f>
        <v>2.3458887953967098</v>
      </c>
      <c r="F1123" s="77">
        <f>+IF(ISNUMBER(DATA!O776),DATA!O776,"n/a")</f>
        <v>-1.21694183047075E-2</v>
      </c>
      <c r="G1123" s="87">
        <f>+IF(ISNUMBER(DATA!X776),DATA!X776,"n/a")</f>
        <v>2.2979865436202398</v>
      </c>
      <c r="H1123" s="77">
        <f>+IF(ISNUMBER(DATA!Y776),DATA!Y776,"n/a")</f>
        <v>-3.22992876672775E-2</v>
      </c>
      <c r="I1123" s="87">
        <f>+IF(ISNUMBER(DATA!AH776),DATA!AH776,"n/a")</f>
        <v>2.3215184190380702</v>
      </c>
      <c r="J1123" s="77">
        <f>+IF(ISNUMBER(DATA!AI776),DATA!AI776,"n/a")</f>
        <v>-1.62150972370603E-2</v>
      </c>
      <c r="K1123" s="87">
        <f>+IF(ISNUMBER(DATA!AR776),DATA!AR776,"n/a")</f>
        <v>2.3294413934006499</v>
      </c>
      <c r="L1123" s="77">
        <f>+IF(ISNUMBER(DATA!AS776),DATA!AS776,"n/a")</f>
        <v>-8.9144936495579204E-3</v>
      </c>
      <c r="R1123" s="66"/>
      <c r="S1123" s="66"/>
      <c r="T1123" s="66"/>
      <c r="U1123" s="66"/>
      <c r="V1123" s="66"/>
      <c r="W1123" s="66"/>
      <c r="X1123" s="66"/>
      <c r="Y1123" s="66"/>
    </row>
    <row r="1124" spans="1:25" x14ac:dyDescent="0.2">
      <c r="A1124" s="75" t="s">
        <v>19</v>
      </c>
      <c r="B1124" s="66" t="s">
        <v>27</v>
      </c>
      <c r="C1124" s="66" t="s">
        <v>26</v>
      </c>
      <c r="D1124" s="66" t="s">
        <v>317</v>
      </c>
      <c r="E1124" s="87">
        <f>+IF(ISNUMBER(DATA!N777),DATA!N777,"n/a")</f>
        <v>2.66140490529411</v>
      </c>
      <c r="F1124" s="77">
        <f>+IF(ISNUMBER(DATA!O777),DATA!O777,"n/a")</f>
        <v>-6.6669231062771395E-2</v>
      </c>
      <c r="G1124" s="87">
        <f>+IF(ISNUMBER(DATA!X777),DATA!X777,"n/a")</f>
        <v>2.8216345260280802</v>
      </c>
      <c r="H1124" s="77">
        <f>+IF(ISNUMBER(DATA!Y777),DATA!Y777,"n/a")</f>
        <v>-2.24913075458485E-2</v>
      </c>
      <c r="I1124" s="87">
        <f>+IF(ISNUMBER(DATA!AH777),DATA!AH777,"n/a")</f>
        <v>2.8579418055846202</v>
      </c>
      <c r="J1124" s="77">
        <f>+IF(ISNUMBER(DATA!AI777),DATA!AI777,"n/a")</f>
        <v>-1.5659317463384999E-2</v>
      </c>
      <c r="K1124" s="87">
        <f>+IF(ISNUMBER(DATA!AR777),DATA!AR777,"n/a")</f>
        <v>2.8569225174671198</v>
      </c>
      <c r="L1124" s="77">
        <f>+IF(ISNUMBER(DATA!AS777),DATA!AS777,"n/a")</f>
        <v>-1.3328445506215201E-3</v>
      </c>
      <c r="R1124" s="66"/>
      <c r="S1124" s="66"/>
      <c r="T1124" s="66"/>
      <c r="U1124" s="66"/>
      <c r="V1124" s="66"/>
      <c r="W1124" s="66"/>
      <c r="X1124" s="66"/>
      <c r="Y1124" s="66"/>
    </row>
    <row r="1125" spans="1:25" x14ac:dyDescent="0.2">
      <c r="A1125" s="75" t="s">
        <v>19</v>
      </c>
      <c r="B1125" s="66" t="s">
        <v>27</v>
      </c>
      <c r="C1125" s="66" t="s">
        <v>26</v>
      </c>
      <c r="D1125" s="66" t="s">
        <v>318</v>
      </c>
      <c r="E1125" s="87">
        <f>+IF(ISNUMBER(DATA!N778),DATA!N778,"n/a")</f>
        <v>2.1782498044285901</v>
      </c>
      <c r="F1125" s="77">
        <f>+IF(ISNUMBER(DATA!O778),DATA!O778,"n/a")</f>
        <v>-4.4674708822912503E-2</v>
      </c>
      <c r="G1125" s="87">
        <f>+IF(ISNUMBER(DATA!X778),DATA!X778,"n/a")</f>
        <v>2.2108301229142802</v>
      </c>
      <c r="H1125" s="77">
        <f>+IF(ISNUMBER(DATA!Y778),DATA!Y778,"n/a")</f>
        <v>-2.0139831458403E-2</v>
      </c>
      <c r="I1125" s="87">
        <f>+IF(ISNUMBER(DATA!AH778),DATA!AH778,"n/a")</f>
        <v>2.2228976647048801</v>
      </c>
      <c r="J1125" s="77">
        <f>+IF(ISNUMBER(DATA!AI778),DATA!AI778,"n/a")</f>
        <v>1.48175361825378E-2</v>
      </c>
      <c r="K1125" s="87">
        <f>+IF(ISNUMBER(DATA!AR778),DATA!AR778,"n/a")</f>
        <v>2.20893164430912</v>
      </c>
      <c r="L1125" s="77">
        <f>+IF(ISNUMBER(DATA!AS778),DATA!AS778,"n/a")</f>
        <v>2.2644862898923899E-2</v>
      </c>
      <c r="R1125" s="66"/>
      <c r="S1125" s="66"/>
      <c r="T1125" s="66"/>
      <c r="U1125" s="66"/>
      <c r="V1125" s="66"/>
      <c r="W1125" s="66"/>
      <c r="X1125" s="66"/>
      <c r="Y1125" s="66"/>
    </row>
    <row r="1126" spans="1:25" x14ac:dyDescent="0.2">
      <c r="A1126" s="75" t="s">
        <v>19</v>
      </c>
      <c r="B1126" s="66" t="s">
        <v>27</v>
      </c>
      <c r="C1126" s="66" t="s">
        <v>26</v>
      </c>
      <c r="D1126" s="66" t="s">
        <v>344</v>
      </c>
      <c r="E1126" s="87">
        <f>+IF(ISNUMBER(DATA!N779),DATA!N779,"n/a")</f>
        <v>2.7824743871813702</v>
      </c>
      <c r="F1126" s="77">
        <f>+IF(ISNUMBER(DATA!O779),DATA!O779,"n/a")</f>
        <v>7.7118105886707394E-2</v>
      </c>
      <c r="G1126" s="87">
        <f>+IF(ISNUMBER(DATA!X779),DATA!X779,"n/a")</f>
        <v>2.6083977907990001</v>
      </c>
      <c r="H1126" s="77">
        <f>+IF(ISNUMBER(DATA!Y779),DATA!Y779,"n/a")</f>
        <v>2.5416994576018599E-2</v>
      </c>
      <c r="I1126" s="87">
        <f>+IF(ISNUMBER(DATA!AH779),DATA!AH779,"n/a")</f>
        <v>2.58252022470346</v>
      </c>
      <c r="J1126" s="77">
        <f>+IF(ISNUMBER(DATA!AI779),DATA!AI779,"n/a")</f>
        <v>3.3858124678217603E-2</v>
      </c>
      <c r="K1126" s="87">
        <f>+IF(ISNUMBER(DATA!AR779),DATA!AR779,"n/a")</f>
        <v>2.5365805773632002</v>
      </c>
      <c r="L1126" s="77">
        <f>+IF(ISNUMBER(DATA!AS779),DATA!AS779,"n/a")</f>
        <v>3.7982992553703403E-2</v>
      </c>
      <c r="R1126" s="66"/>
      <c r="S1126" s="66"/>
      <c r="T1126" s="66"/>
      <c r="U1126" s="66"/>
      <c r="V1126" s="66"/>
      <c r="W1126" s="66"/>
      <c r="X1126" s="66"/>
      <c r="Y1126" s="66"/>
    </row>
    <row r="1127" spans="1:25" x14ac:dyDescent="0.2">
      <c r="A1127" s="75" t="s">
        <v>19</v>
      </c>
      <c r="B1127" s="66" t="s">
        <v>27</v>
      </c>
      <c r="C1127" s="66" t="s">
        <v>26</v>
      </c>
      <c r="D1127" s="66" t="s">
        <v>345</v>
      </c>
      <c r="E1127" s="87">
        <f>+IF(ISNUMBER(DATA!N780),DATA!N780,"n/a")</f>
        <v>2.7812433911275498</v>
      </c>
      <c r="F1127" s="77">
        <f>+IF(ISNUMBER(DATA!O780),DATA!O780,"n/a")</f>
        <v>6.12756472852111E-2</v>
      </c>
      <c r="G1127" s="87">
        <f>+IF(ISNUMBER(DATA!X780),DATA!X780,"n/a")</f>
        <v>2.7780405360603502</v>
      </c>
      <c r="H1127" s="77">
        <f>+IF(ISNUMBER(DATA!Y780),DATA!Y780,"n/a")</f>
        <v>5.0150839369750802E-2</v>
      </c>
      <c r="I1127" s="87">
        <f>+IF(ISNUMBER(DATA!AH780),DATA!AH780,"n/a")</f>
        <v>2.7389344378407499</v>
      </c>
      <c r="J1127" s="77">
        <f>+IF(ISNUMBER(DATA!AI780),DATA!AI780,"n/a")</f>
        <v>2.1396691460472302E-2</v>
      </c>
      <c r="K1127" s="87">
        <f>+IF(ISNUMBER(DATA!AR780),DATA!AR780,"n/a")</f>
        <v>2.7134509653680698</v>
      </c>
      <c r="L1127" s="77">
        <f>+IF(ISNUMBER(DATA!AS780),DATA!AS780,"n/a")</f>
        <v>5.0082948854753798E-2</v>
      </c>
      <c r="R1127" s="66"/>
      <c r="S1127" s="66"/>
      <c r="T1127" s="66"/>
      <c r="U1127" s="66"/>
      <c r="V1127" s="66"/>
      <c r="W1127" s="66"/>
      <c r="X1127" s="66"/>
      <c r="Y1127" s="66"/>
    </row>
    <row r="1128" spans="1:25" x14ac:dyDescent="0.2">
      <c r="A1128" s="75"/>
      <c r="E1128" s="87"/>
      <c r="F1128" s="77"/>
      <c r="G1128" s="87"/>
      <c r="H1128" s="77"/>
      <c r="I1128" s="87"/>
      <c r="J1128" s="77"/>
      <c r="K1128" s="87"/>
      <c r="L1128" s="77"/>
      <c r="R1128" s="66"/>
      <c r="S1128" s="66"/>
      <c r="T1128" s="66"/>
      <c r="U1128" s="66"/>
      <c r="V1128" s="66"/>
      <c r="W1128" s="66"/>
      <c r="X1128" s="66"/>
      <c r="Y1128" s="66"/>
    </row>
    <row r="1129" spans="1:25" x14ac:dyDescent="0.2">
      <c r="A1129" s="75" t="s">
        <v>19</v>
      </c>
      <c r="B1129" s="66" t="s">
        <v>28</v>
      </c>
      <c r="C1129" s="66" t="s">
        <v>0</v>
      </c>
      <c r="D1129" s="66" t="s">
        <v>271</v>
      </c>
      <c r="E1129" s="76">
        <f>+IF(ISNUMBER(DATA!F790),DATA!F790,"n/a")</f>
        <v>56719.519999999997</v>
      </c>
      <c r="F1129" s="77">
        <f>+IF(ISNUMBER(DATA!G790),DATA!G790,"n/a")</f>
        <v>0.10581762082261301</v>
      </c>
      <c r="G1129" s="76">
        <f>+IF(ISNUMBER(DATA!P790),DATA!P790,"n/a")</f>
        <v>161656.38</v>
      </c>
      <c r="H1129" s="77">
        <f>+IF(ISNUMBER(DATA!Q790),DATA!Q790,"n/a")</f>
        <v>3.58925651673421E-2</v>
      </c>
      <c r="I1129" s="76">
        <f>+IF(ISNUMBER(DATA!Z790),DATA!Z790,"n/a")</f>
        <v>310408.95</v>
      </c>
      <c r="J1129" s="77">
        <f>+IF(ISNUMBER(DATA!AA790),DATA!AA790,"n/a")</f>
        <v>-9.2317531939784606E-3</v>
      </c>
      <c r="K1129" s="76">
        <f>+IF(ISNUMBER(DATA!AJ790),DATA!AJ790,"n/a")</f>
        <v>694217.64</v>
      </c>
      <c r="L1129" s="77">
        <f>+IF(ISNUMBER(DATA!AK790),DATA!AK790,"n/a")</f>
        <v>-6.4463043934310807E-2</v>
      </c>
      <c r="R1129" s="66"/>
      <c r="S1129" s="66"/>
      <c r="T1129" s="66"/>
      <c r="U1129" s="66"/>
      <c r="V1129" s="66"/>
      <c r="W1129" s="66"/>
      <c r="X1129" s="66"/>
      <c r="Y1129" s="66"/>
    </row>
    <row r="1130" spans="1:25" x14ac:dyDescent="0.2">
      <c r="A1130" s="75" t="s">
        <v>19</v>
      </c>
      <c r="B1130" s="66" t="s">
        <v>28</v>
      </c>
      <c r="C1130" s="66" t="s">
        <v>0</v>
      </c>
      <c r="D1130" s="66" t="s">
        <v>272</v>
      </c>
      <c r="E1130" s="76">
        <f>+IF(ISNUMBER(DATA!F791),DATA!F791,"n/a")</f>
        <v>179416.48</v>
      </c>
      <c r="F1130" s="77">
        <f>+IF(ISNUMBER(DATA!G791),DATA!G791,"n/a")</f>
        <v>-9.6228875551612504E-3</v>
      </c>
      <c r="G1130" s="76">
        <f>+IF(ISNUMBER(DATA!P791),DATA!P791,"n/a")</f>
        <v>626284.97</v>
      </c>
      <c r="H1130" s="77">
        <f>+IF(ISNUMBER(DATA!Q791),DATA!Q791,"n/a")</f>
        <v>5.54975848445853E-2</v>
      </c>
      <c r="I1130" s="76">
        <f>+IF(ISNUMBER(DATA!Z791),DATA!Z791,"n/a")</f>
        <v>1165951.19</v>
      </c>
      <c r="J1130" s="77">
        <f>+IF(ISNUMBER(DATA!AA791),DATA!AA791,"n/a")</f>
        <v>5.97457205476426E-2</v>
      </c>
      <c r="K1130" s="76">
        <f>+IF(ISNUMBER(DATA!AJ791),DATA!AJ791,"n/a")</f>
        <v>2319184.92</v>
      </c>
      <c r="L1130" s="77">
        <f>+IF(ISNUMBER(DATA!AK791),DATA!AK791,"n/a")</f>
        <v>0.37230096978439498</v>
      </c>
      <c r="R1130" s="66"/>
      <c r="S1130" s="66"/>
      <c r="T1130" s="66"/>
      <c r="U1130" s="66"/>
      <c r="V1130" s="66"/>
      <c r="W1130" s="66"/>
      <c r="X1130" s="66"/>
      <c r="Y1130" s="66"/>
    </row>
    <row r="1131" spans="1:25" x14ac:dyDescent="0.2">
      <c r="A1131" s="75" t="s">
        <v>19</v>
      </c>
      <c r="B1131" s="66" t="s">
        <v>28</v>
      </c>
      <c r="C1131" s="66" t="s">
        <v>0</v>
      </c>
      <c r="D1131" s="66" t="s">
        <v>273</v>
      </c>
      <c r="E1131" s="76">
        <f>+IF(ISNUMBER(DATA!F792),DATA!F792,"n/a")</f>
        <v>236807.24</v>
      </c>
      <c r="F1131" s="77">
        <f>+IF(ISNUMBER(DATA!G792),DATA!G792,"n/a")</f>
        <v>0.32777635547074802</v>
      </c>
      <c r="G1131" s="76">
        <f>+IF(ISNUMBER(DATA!P792),DATA!P792,"n/a")</f>
        <v>761694.13</v>
      </c>
      <c r="H1131" s="77">
        <f>+IF(ISNUMBER(DATA!Q792),DATA!Q792,"n/a")</f>
        <v>0.32699661000885799</v>
      </c>
      <c r="I1131" s="76">
        <f>+IF(ISNUMBER(DATA!Z792),DATA!Z792,"n/a")</f>
        <v>1412828.55</v>
      </c>
      <c r="J1131" s="77">
        <f>+IF(ISNUMBER(DATA!AA792),DATA!AA792,"n/a")</f>
        <v>0.36107963533552201</v>
      </c>
      <c r="K1131" s="76">
        <f>+IF(ISNUMBER(DATA!AJ792),DATA!AJ792,"n/a")</f>
        <v>2744399.74</v>
      </c>
      <c r="L1131" s="77">
        <f>+IF(ISNUMBER(DATA!AK792),DATA!AK792,"n/a")</f>
        <v>0.26399333187725099</v>
      </c>
      <c r="R1131" s="66"/>
      <c r="S1131" s="66"/>
      <c r="T1131" s="66"/>
      <c r="U1131" s="66"/>
      <c r="V1131" s="66"/>
      <c r="W1131" s="66"/>
      <c r="X1131" s="66"/>
      <c r="Y1131" s="66"/>
    </row>
    <row r="1132" spans="1:25" x14ac:dyDescent="0.2">
      <c r="A1132" s="75" t="s">
        <v>19</v>
      </c>
      <c r="B1132" s="66" t="s">
        <v>28</v>
      </c>
      <c r="C1132" s="66" t="s">
        <v>0</v>
      </c>
      <c r="D1132" s="66" t="s">
        <v>274</v>
      </c>
      <c r="E1132" s="76">
        <f>+IF(ISNUMBER(DATA!F793),DATA!F793,"n/a")</f>
        <v>90261.41</v>
      </c>
      <c r="F1132" s="77">
        <f>+IF(ISNUMBER(DATA!G793),DATA!G793,"n/a")</f>
        <v>7.9754524167772997E-2</v>
      </c>
      <c r="G1132" s="76">
        <f>+IF(ISNUMBER(DATA!P793),DATA!P793,"n/a")</f>
        <v>299727.18</v>
      </c>
      <c r="H1132" s="77">
        <f>+IF(ISNUMBER(DATA!Q793),DATA!Q793,"n/a")</f>
        <v>8.9783707912966498E-2</v>
      </c>
      <c r="I1132" s="76">
        <f>+IF(ISNUMBER(DATA!Z793),DATA!Z793,"n/a")</f>
        <v>527272.81000000006</v>
      </c>
      <c r="J1132" s="77">
        <f>+IF(ISNUMBER(DATA!AA793),DATA!AA793,"n/a")</f>
        <v>8.2843904612407607E-2</v>
      </c>
      <c r="K1132" s="76">
        <f>+IF(ISNUMBER(DATA!AJ793),DATA!AJ793,"n/a")</f>
        <v>1064654.28</v>
      </c>
      <c r="L1132" s="77">
        <f>+IF(ISNUMBER(DATA!AK793),DATA!AK793,"n/a")</f>
        <v>0.15334051417125</v>
      </c>
      <c r="R1132" s="66"/>
      <c r="S1132" s="66"/>
      <c r="T1132" s="66"/>
      <c r="U1132" s="66"/>
      <c r="V1132" s="66"/>
      <c r="W1132" s="66"/>
      <c r="X1132" s="66"/>
      <c r="Y1132" s="66"/>
    </row>
    <row r="1133" spans="1:25" x14ac:dyDescent="0.2">
      <c r="A1133" s="75" t="s">
        <v>19</v>
      </c>
      <c r="B1133" s="66" t="s">
        <v>28</v>
      </c>
      <c r="C1133" s="66" t="s">
        <v>0</v>
      </c>
      <c r="D1133" s="66" t="s">
        <v>275</v>
      </c>
      <c r="E1133" s="76">
        <f>+IF(ISNUMBER(DATA!F794),DATA!F794,"n/a")</f>
        <v>268537.59000000003</v>
      </c>
      <c r="F1133" s="77">
        <f>+IF(ISNUMBER(DATA!G794),DATA!G794,"n/a")</f>
        <v>0.81226882044293203</v>
      </c>
      <c r="G1133" s="76">
        <f>+IF(ISNUMBER(DATA!P794),DATA!P794,"n/a")</f>
        <v>856297.15</v>
      </c>
      <c r="H1133" s="77">
        <f>+IF(ISNUMBER(DATA!Q794),DATA!Q794,"n/a")</f>
        <v>0.90970964020531297</v>
      </c>
      <c r="I1133" s="76">
        <f>+IF(ISNUMBER(DATA!Z794),DATA!Z794,"n/a")</f>
        <v>1648446.91</v>
      </c>
      <c r="J1133" s="77">
        <f>+IF(ISNUMBER(DATA!AA794),DATA!AA794,"n/a")</f>
        <v>0.87590235971650499</v>
      </c>
      <c r="K1133" s="76">
        <f>+IF(ISNUMBER(DATA!AJ794),DATA!AJ794,"n/a")</f>
        <v>3156874.13</v>
      </c>
      <c r="L1133" s="77">
        <f>+IF(ISNUMBER(DATA!AK794),DATA!AK794,"n/a")</f>
        <v>0.57109175542677104</v>
      </c>
      <c r="R1133" s="66"/>
      <c r="S1133" s="66"/>
      <c r="T1133" s="66"/>
      <c r="U1133" s="66"/>
      <c r="V1133" s="66"/>
      <c r="W1133" s="66"/>
      <c r="X1133" s="66"/>
      <c r="Y1133" s="66"/>
    </row>
    <row r="1134" spans="1:25" x14ac:dyDescent="0.2">
      <c r="A1134" s="75" t="s">
        <v>19</v>
      </c>
      <c r="B1134" s="66" t="s">
        <v>28</v>
      </c>
      <c r="C1134" s="66" t="s">
        <v>0</v>
      </c>
      <c r="D1134" s="66" t="s">
        <v>276</v>
      </c>
      <c r="E1134" s="76">
        <f>+IF(ISNUMBER(DATA!F795),DATA!F795,"n/a")</f>
        <v>67416.47</v>
      </c>
      <c r="F1134" s="77">
        <f>+IF(ISNUMBER(DATA!G795),DATA!G795,"n/a")</f>
        <v>-7.1563582839470299E-2</v>
      </c>
      <c r="G1134" s="76">
        <f>+IF(ISNUMBER(DATA!P795),DATA!P795,"n/a")</f>
        <v>169825.26</v>
      </c>
      <c r="H1134" s="77">
        <f>+IF(ISNUMBER(DATA!Q795),DATA!Q795,"n/a")</f>
        <v>-0.192921827143296</v>
      </c>
      <c r="I1134" s="76">
        <f>+IF(ISNUMBER(DATA!Z795),DATA!Z795,"n/a")</f>
        <v>315654.01</v>
      </c>
      <c r="J1134" s="77">
        <f>+IF(ISNUMBER(DATA!AA795),DATA!AA795,"n/a")</f>
        <v>-0.13084301704360399</v>
      </c>
      <c r="K1134" s="76">
        <f>+IF(ISNUMBER(DATA!AJ795),DATA!AJ795,"n/a")</f>
        <v>873707.6</v>
      </c>
      <c r="L1134" s="77">
        <f>+IF(ISNUMBER(DATA!AK795),DATA!AK795,"n/a")</f>
        <v>-7.7655320352846294E-2</v>
      </c>
      <c r="R1134" s="66"/>
      <c r="S1134" s="66"/>
      <c r="T1134" s="66"/>
      <c r="U1134" s="66"/>
      <c r="V1134" s="66"/>
      <c r="W1134" s="66"/>
      <c r="X1134" s="66"/>
      <c r="Y1134" s="66"/>
    </row>
    <row r="1135" spans="1:25" x14ac:dyDescent="0.2">
      <c r="A1135" s="75" t="s">
        <v>19</v>
      </c>
      <c r="B1135" s="66" t="s">
        <v>28</v>
      </c>
      <c r="C1135" s="66" t="s">
        <v>0</v>
      </c>
      <c r="D1135" s="66" t="s">
        <v>277</v>
      </c>
      <c r="E1135" s="76">
        <f>+IF(ISNUMBER(DATA!F796),DATA!F796,"n/a")</f>
        <v>39368.339999999997</v>
      </c>
      <c r="F1135" s="77">
        <f>+IF(ISNUMBER(DATA!G796),DATA!G796,"n/a")</f>
        <v>-2.06600437574707E-2</v>
      </c>
      <c r="G1135" s="76">
        <f>+IF(ISNUMBER(DATA!P796),DATA!P796,"n/a")</f>
        <v>132370.21</v>
      </c>
      <c r="H1135" s="77">
        <f>+IF(ISNUMBER(DATA!Q796),DATA!Q796,"n/a")</f>
        <v>3.93441832622273E-2</v>
      </c>
      <c r="I1135" s="76">
        <f>+IF(ISNUMBER(DATA!Z796),DATA!Z796,"n/a")</f>
        <v>239586.28</v>
      </c>
      <c r="J1135" s="77">
        <f>+IF(ISNUMBER(DATA!AA796),DATA!AA796,"n/a")</f>
        <v>1.9992877521684101E-2</v>
      </c>
      <c r="K1135" s="76">
        <f>+IF(ISNUMBER(DATA!AJ796),DATA!AJ796,"n/a")</f>
        <v>498893.98</v>
      </c>
      <c r="L1135" s="77">
        <f>+IF(ISNUMBER(DATA!AK796),DATA!AK796,"n/a")</f>
        <v>-5.6856385189566601E-2</v>
      </c>
      <c r="R1135" s="66"/>
      <c r="S1135" s="66"/>
      <c r="T1135" s="66"/>
      <c r="U1135" s="66"/>
      <c r="V1135" s="66"/>
      <c r="W1135" s="66"/>
      <c r="X1135" s="66"/>
      <c r="Y1135" s="66"/>
    </row>
    <row r="1136" spans="1:25" x14ac:dyDescent="0.2">
      <c r="A1136" s="75" t="s">
        <v>19</v>
      </c>
      <c r="B1136" s="66" t="s">
        <v>28</v>
      </c>
      <c r="C1136" s="66" t="s">
        <v>0</v>
      </c>
      <c r="D1136" s="66" t="s">
        <v>278</v>
      </c>
      <c r="E1136" s="76">
        <f>+IF(ISNUMBER(DATA!F797),DATA!F797,"n/a")</f>
        <v>196037.17</v>
      </c>
      <c r="F1136" s="77">
        <f>+IF(ISNUMBER(DATA!G797),DATA!G797,"n/a")</f>
        <v>0.27370953831456002</v>
      </c>
      <c r="G1136" s="76">
        <f>+IF(ISNUMBER(DATA!P797),DATA!P797,"n/a")</f>
        <v>567550.6</v>
      </c>
      <c r="H1136" s="77">
        <f>+IF(ISNUMBER(DATA!Q797),DATA!Q797,"n/a")</f>
        <v>0.17114735898863201</v>
      </c>
      <c r="I1136" s="76">
        <f>+IF(ISNUMBER(DATA!Z797),DATA!Z797,"n/a")</f>
        <v>1051031.98</v>
      </c>
      <c r="J1136" s="77">
        <f>+IF(ISNUMBER(DATA!AA797),DATA!AA797,"n/a")</f>
        <v>0.110970751820713</v>
      </c>
      <c r="K1136" s="76">
        <f>+IF(ISNUMBER(DATA!AJ797),DATA!AJ797,"n/a")</f>
        <v>2140629.65</v>
      </c>
      <c r="L1136" s="77">
        <f>+IF(ISNUMBER(DATA!AK797),DATA!AK797,"n/a")</f>
        <v>0.103834042711949</v>
      </c>
      <c r="R1136" s="66"/>
      <c r="S1136" s="66"/>
      <c r="T1136" s="66"/>
      <c r="U1136" s="66"/>
      <c r="V1136" s="66"/>
      <c r="W1136" s="66"/>
      <c r="X1136" s="66"/>
      <c r="Y1136" s="66"/>
    </row>
    <row r="1137" spans="1:25" x14ac:dyDescent="0.2">
      <c r="A1137" s="75" t="s">
        <v>19</v>
      </c>
      <c r="B1137" s="66" t="s">
        <v>28</v>
      </c>
      <c r="C1137" s="66" t="s">
        <v>0</v>
      </c>
      <c r="D1137" s="66" t="s">
        <v>279</v>
      </c>
      <c r="E1137" s="76">
        <f>+IF(ISNUMBER(DATA!F798),DATA!F798,"n/a")</f>
        <v>168669.86</v>
      </c>
      <c r="F1137" s="77">
        <f>+IF(ISNUMBER(DATA!G798),DATA!G798,"n/a")</f>
        <v>0.19949562400990101</v>
      </c>
      <c r="G1137" s="76">
        <f>+IF(ISNUMBER(DATA!P798),DATA!P798,"n/a")</f>
        <v>523285.15</v>
      </c>
      <c r="H1137" s="77">
        <f>+IF(ISNUMBER(DATA!Q798),DATA!Q798,"n/a")</f>
        <v>0.18812201644173199</v>
      </c>
      <c r="I1137" s="76">
        <f>+IF(ISNUMBER(DATA!Z798),DATA!Z798,"n/a")</f>
        <v>992830.73</v>
      </c>
      <c r="J1137" s="77">
        <f>+IF(ISNUMBER(DATA!AA798),DATA!AA798,"n/a")</f>
        <v>0.18301385997014499</v>
      </c>
      <c r="K1137" s="76">
        <f>+IF(ISNUMBER(DATA!AJ798),DATA!AJ798,"n/a")</f>
        <v>1964125.89</v>
      </c>
      <c r="L1137" s="77">
        <f>+IF(ISNUMBER(DATA!AK798),DATA!AK798,"n/a")</f>
        <v>0.68480104066680902</v>
      </c>
      <c r="R1137" s="66"/>
      <c r="S1137" s="66"/>
      <c r="T1137" s="66"/>
      <c r="U1137" s="66"/>
      <c r="V1137" s="66"/>
      <c r="W1137" s="66"/>
      <c r="X1137" s="66"/>
      <c r="Y1137" s="66"/>
    </row>
    <row r="1138" spans="1:25" x14ac:dyDescent="0.2">
      <c r="A1138" s="75" t="s">
        <v>19</v>
      </c>
      <c r="B1138" s="66" t="s">
        <v>28</v>
      </c>
      <c r="C1138" s="66" t="s">
        <v>0</v>
      </c>
      <c r="D1138" s="66" t="s">
        <v>280</v>
      </c>
      <c r="E1138" s="76">
        <f>+IF(ISNUMBER(DATA!F799),DATA!F799,"n/a")</f>
        <v>30746.16</v>
      </c>
      <c r="F1138" s="77">
        <f>+IF(ISNUMBER(DATA!G799),DATA!G799,"n/a")</f>
        <v>-8.3307767097103705E-2</v>
      </c>
      <c r="G1138" s="76">
        <f>+IF(ISNUMBER(DATA!P799),DATA!P799,"n/a")</f>
        <v>89360.5</v>
      </c>
      <c r="H1138" s="77">
        <f>+IF(ISNUMBER(DATA!Q799),DATA!Q799,"n/a")</f>
        <v>-4.99849089203643E-2</v>
      </c>
      <c r="I1138" s="76">
        <f>+IF(ISNUMBER(DATA!Z799),DATA!Z799,"n/a")</f>
        <v>177187.22</v>
      </c>
      <c r="J1138" s="77">
        <f>+IF(ISNUMBER(DATA!AA799),DATA!AA799,"n/a")</f>
        <v>-2.13662965945676E-2</v>
      </c>
      <c r="K1138" s="76">
        <f>+IF(ISNUMBER(DATA!AJ799),DATA!AJ799,"n/a")</f>
        <v>477288.75</v>
      </c>
      <c r="L1138" s="77">
        <f>+IF(ISNUMBER(DATA!AK799),DATA!AK799,"n/a")</f>
        <v>9.4082091283256494E-2</v>
      </c>
      <c r="R1138" s="66"/>
      <c r="S1138" s="66"/>
      <c r="T1138" s="66"/>
      <c r="U1138" s="66"/>
      <c r="V1138" s="66"/>
      <c r="W1138" s="66"/>
      <c r="X1138" s="66"/>
      <c r="Y1138" s="66"/>
    </row>
    <row r="1139" spans="1:25" x14ac:dyDescent="0.2">
      <c r="A1139" s="75" t="s">
        <v>19</v>
      </c>
      <c r="B1139" s="66" t="s">
        <v>28</v>
      </c>
      <c r="C1139" s="66" t="s">
        <v>0</v>
      </c>
      <c r="D1139" s="66" t="s">
        <v>281</v>
      </c>
      <c r="E1139" s="76">
        <f>+IF(ISNUMBER(DATA!F800),DATA!F800,"n/a")</f>
        <v>106347.55</v>
      </c>
      <c r="F1139" s="77">
        <f>+IF(ISNUMBER(DATA!G800),DATA!G800,"n/a")</f>
        <v>0.93673778461231405</v>
      </c>
      <c r="G1139" s="76">
        <f>+IF(ISNUMBER(DATA!P800),DATA!P800,"n/a")</f>
        <v>307960.40999999997</v>
      </c>
      <c r="H1139" s="77">
        <f>+IF(ISNUMBER(DATA!Q800),DATA!Q800,"n/a")</f>
        <v>0.99467075929001303</v>
      </c>
      <c r="I1139" s="76">
        <f>+IF(ISNUMBER(DATA!Z800),DATA!Z800,"n/a")</f>
        <v>558456.26</v>
      </c>
      <c r="J1139" s="77">
        <f>+IF(ISNUMBER(DATA!AA800),DATA!AA800,"n/a")</f>
        <v>1.0050349167288799</v>
      </c>
      <c r="K1139" s="76">
        <f>+IF(ISNUMBER(DATA!AJ800),DATA!AJ800,"n/a")</f>
        <v>1138086.07</v>
      </c>
      <c r="L1139" s="77">
        <f>+IF(ISNUMBER(DATA!AK800),DATA!AK800,"n/a")</f>
        <v>1.0634636614271</v>
      </c>
      <c r="R1139" s="66"/>
      <c r="S1139" s="66"/>
      <c r="T1139" s="66"/>
      <c r="U1139" s="66"/>
      <c r="V1139" s="66"/>
      <c r="W1139" s="66"/>
      <c r="X1139" s="66"/>
      <c r="Y1139" s="66"/>
    </row>
    <row r="1140" spans="1:25" x14ac:dyDescent="0.2">
      <c r="A1140" s="75" t="s">
        <v>19</v>
      </c>
      <c r="B1140" s="66" t="s">
        <v>28</v>
      </c>
      <c r="C1140" s="66" t="s">
        <v>0</v>
      </c>
      <c r="D1140" s="66" t="s">
        <v>282</v>
      </c>
      <c r="E1140" s="76">
        <f>+IF(ISNUMBER(DATA!F801),DATA!F801,"n/a")</f>
        <v>149361.79999999999</v>
      </c>
      <c r="F1140" s="77">
        <f>+IF(ISNUMBER(DATA!G801),DATA!G801,"n/a")</f>
        <v>3.3410529147415997E-2</v>
      </c>
      <c r="G1140" s="76">
        <f>+IF(ISNUMBER(DATA!P801),DATA!P801,"n/a")</f>
        <v>503758.37</v>
      </c>
      <c r="H1140" s="77">
        <f>+IF(ISNUMBER(DATA!Q801),DATA!Q801,"n/a")</f>
        <v>8.8138510959192506E-2</v>
      </c>
      <c r="I1140" s="76">
        <f>+IF(ISNUMBER(DATA!Z801),DATA!Z801,"n/a")</f>
        <v>968291.41</v>
      </c>
      <c r="J1140" s="77">
        <f>+IF(ISNUMBER(DATA!AA801),DATA!AA801,"n/a")</f>
        <v>0.13730724200758601</v>
      </c>
      <c r="K1140" s="76">
        <f>+IF(ISNUMBER(DATA!AJ801),DATA!AJ801,"n/a")</f>
        <v>1849592.54</v>
      </c>
      <c r="L1140" s="77">
        <f>+IF(ISNUMBER(DATA!AK801),DATA!AK801,"n/a")</f>
        <v>0.30126493578830299</v>
      </c>
      <c r="R1140" s="66"/>
      <c r="S1140" s="66"/>
      <c r="T1140" s="66"/>
      <c r="U1140" s="66"/>
      <c r="V1140" s="66"/>
      <c r="W1140" s="66"/>
      <c r="X1140" s="66"/>
      <c r="Y1140" s="66"/>
    </row>
    <row r="1141" spans="1:25" x14ac:dyDescent="0.2">
      <c r="A1141" s="75" t="s">
        <v>19</v>
      </c>
      <c r="B1141" s="66" t="s">
        <v>28</v>
      </c>
      <c r="C1141" s="66" t="s">
        <v>0</v>
      </c>
      <c r="D1141" s="66" t="s">
        <v>283</v>
      </c>
      <c r="E1141" s="76">
        <f>+IF(ISNUMBER(DATA!F802),DATA!F802,"n/a")</f>
        <v>158866.56</v>
      </c>
      <c r="F1141" s="77">
        <f>+IF(ISNUMBER(DATA!G802),DATA!G802,"n/a")</f>
        <v>0.24376740583975001</v>
      </c>
      <c r="G1141" s="76">
        <f>+IF(ISNUMBER(DATA!P802),DATA!P802,"n/a")</f>
        <v>515507.16</v>
      </c>
      <c r="H1141" s="77">
        <f>+IF(ISNUMBER(DATA!Q802),DATA!Q802,"n/a")</f>
        <v>0.31755745263018698</v>
      </c>
      <c r="I1141" s="76">
        <f>+IF(ISNUMBER(DATA!Z802),DATA!Z802,"n/a")</f>
        <v>977773.54</v>
      </c>
      <c r="J1141" s="77">
        <f>+IF(ISNUMBER(DATA!AA802),DATA!AA802,"n/a")</f>
        <v>0.38370143811339702</v>
      </c>
      <c r="K1141" s="76">
        <f>+IF(ISNUMBER(DATA!AJ802),DATA!AJ802,"n/a")</f>
        <v>1883039.77</v>
      </c>
      <c r="L1141" s="77">
        <f>+IF(ISNUMBER(DATA!AK802),DATA!AK802,"n/a")</f>
        <v>0.56963778959789102</v>
      </c>
      <c r="R1141" s="66"/>
      <c r="S1141" s="66"/>
      <c r="T1141" s="66"/>
      <c r="U1141" s="66"/>
      <c r="V1141" s="66"/>
      <c r="W1141" s="66"/>
      <c r="X1141" s="66"/>
      <c r="Y1141" s="66"/>
    </row>
    <row r="1142" spans="1:25" x14ac:dyDescent="0.2">
      <c r="A1142" s="75" t="s">
        <v>19</v>
      </c>
      <c r="B1142" s="66" t="s">
        <v>28</v>
      </c>
      <c r="C1142" s="66" t="s">
        <v>0</v>
      </c>
      <c r="D1142" s="66" t="s">
        <v>284</v>
      </c>
      <c r="E1142" s="76">
        <f>+IF(ISNUMBER(DATA!F803),DATA!F803,"n/a")</f>
        <v>276665.43</v>
      </c>
      <c r="F1142" s="77">
        <f>+IF(ISNUMBER(DATA!G803),DATA!G803,"n/a")</f>
        <v>1.1997476533623199</v>
      </c>
      <c r="G1142" s="76">
        <f>+IF(ISNUMBER(DATA!P803),DATA!P803,"n/a")</f>
        <v>777735.92</v>
      </c>
      <c r="H1142" s="77">
        <f>+IF(ISNUMBER(DATA!Q803),DATA!Q803,"n/a")</f>
        <v>1.0032839770003601</v>
      </c>
      <c r="I1142" s="76">
        <f>+IF(ISNUMBER(DATA!Z803),DATA!Z803,"n/a")</f>
        <v>1391518.13</v>
      </c>
      <c r="J1142" s="77">
        <f>+IF(ISNUMBER(DATA!AA803),DATA!AA803,"n/a")</f>
        <v>0.93219661204464999</v>
      </c>
      <c r="K1142" s="76">
        <f>+IF(ISNUMBER(DATA!AJ803),DATA!AJ803,"n/a")</f>
        <v>2612689.84</v>
      </c>
      <c r="L1142" s="77">
        <f>+IF(ISNUMBER(DATA!AK803),DATA!AK803,"n/a")</f>
        <v>0.89412734505378899</v>
      </c>
      <c r="R1142" s="66"/>
      <c r="S1142" s="66"/>
      <c r="T1142" s="66"/>
      <c r="U1142" s="66"/>
      <c r="V1142" s="66"/>
      <c r="W1142" s="66"/>
      <c r="X1142" s="66"/>
      <c r="Y1142" s="66"/>
    </row>
    <row r="1143" spans="1:25" x14ac:dyDescent="0.2">
      <c r="A1143" s="75" t="s">
        <v>19</v>
      </c>
      <c r="B1143" s="66" t="s">
        <v>28</v>
      </c>
      <c r="C1143" s="66" t="s">
        <v>0</v>
      </c>
      <c r="D1143" s="66" t="s">
        <v>285</v>
      </c>
      <c r="E1143" s="76">
        <f>+IF(ISNUMBER(DATA!F804),DATA!F804,"n/a")</f>
        <v>139239.92000000001</v>
      </c>
      <c r="F1143" s="77">
        <f>+IF(ISNUMBER(DATA!G804),DATA!G804,"n/a")</f>
        <v>1.1566279018619099</v>
      </c>
      <c r="G1143" s="76">
        <f>+IF(ISNUMBER(DATA!P804),DATA!P804,"n/a")</f>
        <v>348609.71</v>
      </c>
      <c r="H1143" s="77">
        <f>+IF(ISNUMBER(DATA!Q804),DATA!Q804,"n/a")</f>
        <v>0.65347532714516299</v>
      </c>
      <c r="I1143" s="76">
        <f>+IF(ISNUMBER(DATA!Z804),DATA!Z804,"n/a")</f>
        <v>593806.49</v>
      </c>
      <c r="J1143" s="77">
        <f>+IF(ISNUMBER(DATA!AA804),DATA!AA804,"n/a")</f>
        <v>0.447700301519666</v>
      </c>
      <c r="K1143" s="76">
        <f>+IF(ISNUMBER(DATA!AJ804),DATA!AJ804,"n/a")</f>
        <v>1100600.8600000001</v>
      </c>
      <c r="L1143" s="77">
        <f>+IF(ISNUMBER(DATA!AK804),DATA!AK804,"n/a")</f>
        <v>0.27839024798312201</v>
      </c>
      <c r="R1143" s="66"/>
      <c r="S1143" s="66"/>
      <c r="T1143" s="66"/>
      <c r="U1143" s="66"/>
      <c r="V1143" s="66"/>
      <c r="W1143" s="66"/>
      <c r="X1143" s="66"/>
      <c r="Y1143" s="66"/>
    </row>
    <row r="1144" spans="1:25" x14ac:dyDescent="0.2">
      <c r="A1144" s="75" t="s">
        <v>19</v>
      </c>
      <c r="B1144" s="66" t="s">
        <v>28</v>
      </c>
      <c r="C1144" s="66" t="s">
        <v>0</v>
      </c>
      <c r="D1144" s="66" t="s">
        <v>286</v>
      </c>
      <c r="E1144" s="76">
        <f>+IF(ISNUMBER(DATA!F805),DATA!F805,"n/a")</f>
        <v>104507.97</v>
      </c>
      <c r="F1144" s="77">
        <f>+IF(ISNUMBER(DATA!G805),DATA!G805,"n/a")</f>
        <v>0.40452032904931301</v>
      </c>
      <c r="G1144" s="76">
        <f>+IF(ISNUMBER(DATA!P805),DATA!P805,"n/a")</f>
        <v>322654.86</v>
      </c>
      <c r="H1144" s="77">
        <f>+IF(ISNUMBER(DATA!Q805),DATA!Q805,"n/a")</f>
        <v>0.42357659706210699</v>
      </c>
      <c r="I1144" s="76">
        <f>+IF(ISNUMBER(DATA!Z805),DATA!Z805,"n/a")</f>
        <v>604446.44999999995</v>
      </c>
      <c r="J1144" s="77">
        <f>+IF(ISNUMBER(DATA!AA805),DATA!AA805,"n/a")</f>
        <v>0.41029077102352302</v>
      </c>
      <c r="K1144" s="76">
        <f>+IF(ISNUMBER(DATA!AJ805),DATA!AJ805,"n/a")</f>
        <v>1228374.76</v>
      </c>
      <c r="L1144" s="77">
        <f>+IF(ISNUMBER(DATA!AK805),DATA!AK805,"n/a")</f>
        <v>0.10488032989001</v>
      </c>
      <c r="R1144" s="66"/>
      <c r="S1144" s="66"/>
      <c r="T1144" s="66"/>
      <c r="U1144" s="66"/>
      <c r="V1144" s="66"/>
      <c r="W1144" s="66"/>
      <c r="X1144" s="66"/>
      <c r="Y1144" s="66"/>
    </row>
    <row r="1145" spans="1:25" x14ac:dyDescent="0.2">
      <c r="A1145" s="75" t="s">
        <v>19</v>
      </c>
      <c r="B1145" s="66" t="s">
        <v>28</v>
      </c>
      <c r="C1145" s="66" t="s">
        <v>0</v>
      </c>
      <c r="D1145" s="66" t="s">
        <v>287</v>
      </c>
      <c r="E1145" s="76">
        <f>+IF(ISNUMBER(DATA!F806),DATA!F806,"n/a")</f>
        <v>129063.95</v>
      </c>
      <c r="F1145" s="77">
        <f>+IF(ISNUMBER(DATA!G806),DATA!G806,"n/a")</f>
        <v>0.46975836390586201</v>
      </c>
      <c r="G1145" s="76">
        <f>+IF(ISNUMBER(DATA!P806),DATA!P806,"n/a")</f>
        <v>408732.9</v>
      </c>
      <c r="H1145" s="77">
        <f>+IF(ISNUMBER(DATA!Q806),DATA!Q806,"n/a")</f>
        <v>0.51183877542852796</v>
      </c>
      <c r="I1145" s="76">
        <f>+IF(ISNUMBER(DATA!Z806),DATA!Z806,"n/a")</f>
        <v>758287.41</v>
      </c>
      <c r="J1145" s="77">
        <f>+IF(ISNUMBER(DATA!AA806),DATA!AA806,"n/a")</f>
        <v>0.43626581583061702</v>
      </c>
      <c r="K1145" s="76">
        <f>+IF(ISNUMBER(DATA!AJ806),DATA!AJ806,"n/a")</f>
        <v>1565976.81</v>
      </c>
      <c r="L1145" s="77">
        <f>+IF(ISNUMBER(DATA!AK806),DATA!AK806,"n/a")</f>
        <v>0.149283208382406</v>
      </c>
      <c r="R1145" s="66"/>
      <c r="S1145" s="66"/>
      <c r="T1145" s="66"/>
      <c r="U1145" s="66"/>
      <c r="V1145" s="66"/>
      <c r="W1145" s="66"/>
      <c r="X1145" s="66"/>
      <c r="Y1145" s="66"/>
    </row>
    <row r="1146" spans="1:25" x14ac:dyDescent="0.2">
      <c r="A1146" s="75" t="s">
        <v>19</v>
      </c>
      <c r="B1146" s="66" t="s">
        <v>28</v>
      </c>
      <c r="C1146" s="66" t="s">
        <v>0</v>
      </c>
      <c r="D1146" s="66" t="s">
        <v>288</v>
      </c>
      <c r="E1146" s="76">
        <f>+IF(ISNUMBER(DATA!F807),DATA!F807,"n/a")</f>
        <v>170717.85</v>
      </c>
      <c r="F1146" s="77">
        <f>+IF(ISNUMBER(DATA!G807),DATA!G807,"n/a")</f>
        <v>0.25672409597099699</v>
      </c>
      <c r="G1146" s="76">
        <f>+IF(ISNUMBER(DATA!P807),DATA!P807,"n/a")</f>
        <v>559762.43000000005</v>
      </c>
      <c r="H1146" s="77">
        <f>+IF(ISNUMBER(DATA!Q807),DATA!Q807,"n/a")</f>
        <v>0.19290469861034301</v>
      </c>
      <c r="I1146" s="76">
        <f>+IF(ISNUMBER(DATA!Z807),DATA!Z807,"n/a")</f>
        <v>1051233.3</v>
      </c>
      <c r="J1146" s="77">
        <f>+IF(ISNUMBER(DATA!AA807),DATA!AA807,"n/a")</f>
        <v>0.193267663615969</v>
      </c>
      <c r="K1146" s="76">
        <f>+IF(ISNUMBER(DATA!AJ807),DATA!AJ807,"n/a")</f>
        <v>1908732.28</v>
      </c>
      <c r="L1146" s="77">
        <f>+IF(ISNUMBER(DATA!AK807),DATA!AK807,"n/a")</f>
        <v>0.51056545783877505</v>
      </c>
      <c r="R1146" s="66"/>
      <c r="S1146" s="66"/>
      <c r="T1146" s="66"/>
      <c r="U1146" s="66"/>
      <c r="V1146" s="66"/>
      <c r="W1146" s="66"/>
      <c r="X1146" s="66"/>
      <c r="Y1146" s="66"/>
    </row>
    <row r="1147" spans="1:25" x14ac:dyDescent="0.2">
      <c r="A1147" s="75" t="s">
        <v>19</v>
      </c>
      <c r="B1147" s="66" t="s">
        <v>28</v>
      </c>
      <c r="C1147" s="66" t="s">
        <v>0</v>
      </c>
      <c r="D1147" s="66" t="s">
        <v>289</v>
      </c>
      <c r="E1147" s="76">
        <f>+IF(ISNUMBER(DATA!F808),DATA!F808,"n/a")</f>
        <v>95170.03</v>
      </c>
      <c r="F1147" s="77">
        <f>+IF(ISNUMBER(DATA!G808),DATA!G808,"n/a")</f>
        <v>0.299629420694841</v>
      </c>
      <c r="G1147" s="76">
        <f>+IF(ISNUMBER(DATA!P808),DATA!P808,"n/a")</f>
        <v>282114.75</v>
      </c>
      <c r="H1147" s="77">
        <f>+IF(ISNUMBER(DATA!Q808),DATA!Q808,"n/a")</f>
        <v>0.22478655161771299</v>
      </c>
      <c r="I1147" s="76">
        <f>+IF(ISNUMBER(DATA!Z808),DATA!Z808,"n/a")</f>
        <v>517267.61</v>
      </c>
      <c r="J1147" s="77">
        <f>+IF(ISNUMBER(DATA!AA808),DATA!AA808,"n/a")</f>
        <v>0.204260237819156</v>
      </c>
      <c r="K1147" s="76">
        <f>+IF(ISNUMBER(DATA!AJ808),DATA!AJ808,"n/a")</f>
        <v>1013336.7</v>
      </c>
      <c r="L1147" s="77">
        <f>+IF(ISNUMBER(DATA!AK808),DATA!AK808,"n/a")</f>
        <v>0.401006835747721</v>
      </c>
      <c r="R1147" s="66"/>
      <c r="S1147" s="66"/>
      <c r="T1147" s="66"/>
      <c r="U1147" s="66"/>
      <c r="V1147" s="66"/>
      <c r="W1147" s="66"/>
      <c r="X1147" s="66"/>
      <c r="Y1147" s="66"/>
    </row>
    <row r="1148" spans="1:25" x14ac:dyDescent="0.2">
      <c r="A1148" s="75" t="s">
        <v>19</v>
      </c>
      <c r="B1148" s="66" t="s">
        <v>28</v>
      </c>
      <c r="C1148" s="66" t="s">
        <v>0</v>
      </c>
      <c r="D1148" s="66" t="s">
        <v>290</v>
      </c>
      <c r="E1148" s="76">
        <f>+IF(ISNUMBER(DATA!F809),DATA!F809,"n/a")</f>
        <v>42087.55</v>
      </c>
      <c r="F1148" s="77">
        <f>+IF(ISNUMBER(DATA!G809),DATA!G809,"n/a")</f>
        <v>4.5505616721511898E-2</v>
      </c>
      <c r="G1148" s="76">
        <f>+IF(ISNUMBER(DATA!P809),DATA!P809,"n/a")</f>
        <v>153127.76999999999</v>
      </c>
      <c r="H1148" s="77">
        <f>+IF(ISNUMBER(DATA!Q809),DATA!Q809,"n/a")</f>
        <v>0.104764082213595</v>
      </c>
      <c r="I1148" s="76">
        <f>+IF(ISNUMBER(DATA!Z809),DATA!Z809,"n/a")</f>
        <v>285003.59000000003</v>
      </c>
      <c r="J1148" s="77">
        <f>+IF(ISNUMBER(DATA!AA809),DATA!AA809,"n/a")</f>
        <v>0.12841274236713601</v>
      </c>
      <c r="K1148" s="76">
        <f>+IF(ISNUMBER(DATA!AJ809),DATA!AJ809,"n/a")</f>
        <v>569772.17000000004</v>
      </c>
      <c r="L1148" s="77">
        <f>+IF(ISNUMBER(DATA!AK809),DATA!AK809,"n/a")</f>
        <v>8.4448273125908593E-2</v>
      </c>
      <c r="R1148" s="66"/>
      <c r="S1148" s="66"/>
      <c r="T1148" s="66"/>
      <c r="U1148" s="66"/>
      <c r="V1148" s="66"/>
      <c r="W1148" s="66"/>
      <c r="X1148" s="66"/>
      <c r="Y1148" s="66"/>
    </row>
    <row r="1149" spans="1:25" x14ac:dyDescent="0.2">
      <c r="A1149" s="75" t="s">
        <v>19</v>
      </c>
      <c r="B1149" s="66" t="s">
        <v>28</v>
      </c>
      <c r="C1149" s="66" t="s">
        <v>0</v>
      </c>
      <c r="D1149" s="66" t="s">
        <v>291</v>
      </c>
      <c r="E1149" s="76">
        <f>+IF(ISNUMBER(DATA!F810),DATA!F810,"n/a")</f>
        <v>29010.23</v>
      </c>
      <c r="F1149" s="77">
        <f>+IF(ISNUMBER(DATA!G810),DATA!G810,"n/a")</f>
        <v>-0.101134433094846</v>
      </c>
      <c r="G1149" s="76">
        <f>+IF(ISNUMBER(DATA!P810),DATA!P810,"n/a")</f>
        <v>88083.37</v>
      </c>
      <c r="H1149" s="77">
        <f>+IF(ISNUMBER(DATA!Q810),DATA!Q810,"n/a")</f>
        <v>5.7285188046844703E-2</v>
      </c>
      <c r="I1149" s="76">
        <f>+IF(ISNUMBER(DATA!Z810),DATA!Z810,"n/a")</f>
        <v>169323.21</v>
      </c>
      <c r="J1149" s="77">
        <f>+IF(ISNUMBER(DATA!AA810),DATA!AA810,"n/a")</f>
        <v>6.40818113330483E-2</v>
      </c>
      <c r="K1149" s="76">
        <f>+IF(ISNUMBER(DATA!AJ810),DATA!AJ810,"n/a")</f>
        <v>371638.12</v>
      </c>
      <c r="L1149" s="77">
        <f>+IF(ISNUMBER(DATA!AK810),DATA!AK810,"n/a")</f>
        <v>0.18472358095129299</v>
      </c>
      <c r="R1149" s="66"/>
      <c r="S1149" s="66"/>
      <c r="T1149" s="66"/>
      <c r="U1149" s="66"/>
      <c r="V1149" s="66"/>
      <c r="W1149" s="66"/>
      <c r="X1149" s="66"/>
      <c r="Y1149" s="66"/>
    </row>
    <row r="1150" spans="1:25" x14ac:dyDescent="0.2">
      <c r="A1150" s="75" t="s">
        <v>19</v>
      </c>
      <c r="B1150" s="66" t="s">
        <v>28</v>
      </c>
      <c r="C1150" s="66" t="s">
        <v>0</v>
      </c>
      <c r="D1150" s="66" t="s">
        <v>292</v>
      </c>
      <c r="E1150" s="76">
        <f>+IF(ISNUMBER(DATA!F811),DATA!F811,"n/a")</f>
        <v>342071.63</v>
      </c>
      <c r="F1150" s="77">
        <f>+IF(ISNUMBER(DATA!G811),DATA!G811,"n/a")</f>
        <v>7.6595365132217402E-2</v>
      </c>
      <c r="G1150" s="76">
        <f>+IF(ISNUMBER(DATA!P811),DATA!P811,"n/a")</f>
        <v>1098969.9099999999</v>
      </c>
      <c r="H1150" s="77">
        <f>+IF(ISNUMBER(DATA!Q811),DATA!Q811,"n/a")</f>
        <v>0.23272109836819499</v>
      </c>
      <c r="I1150" s="76">
        <f>+IF(ISNUMBER(DATA!Z811),DATA!Z811,"n/a")</f>
        <v>2179444.89</v>
      </c>
      <c r="J1150" s="77">
        <f>+IF(ISNUMBER(DATA!AA811),DATA!AA811,"n/a")</f>
        <v>0.459421589713573</v>
      </c>
      <c r="K1150" s="76">
        <f>+IF(ISNUMBER(DATA!AJ811),DATA!AJ811,"n/a")</f>
        <v>4196398.28</v>
      </c>
      <c r="L1150" s="77">
        <f>+IF(ISNUMBER(DATA!AK811),DATA!AK811,"n/a")</f>
        <v>0.59814495374137</v>
      </c>
      <c r="R1150" s="66"/>
      <c r="S1150" s="66"/>
      <c r="T1150" s="66"/>
      <c r="U1150" s="66"/>
      <c r="V1150" s="66"/>
      <c r="W1150" s="66"/>
      <c r="X1150" s="66"/>
      <c r="Y1150" s="66"/>
    </row>
    <row r="1151" spans="1:25" x14ac:dyDescent="0.2">
      <c r="A1151" s="75" t="s">
        <v>19</v>
      </c>
      <c r="B1151" s="66" t="s">
        <v>28</v>
      </c>
      <c r="C1151" s="66" t="s">
        <v>0</v>
      </c>
      <c r="D1151" s="66" t="s">
        <v>293</v>
      </c>
      <c r="E1151" s="76">
        <f>+IF(ISNUMBER(DATA!F812),DATA!F812,"n/a")</f>
        <v>62950.67</v>
      </c>
      <c r="F1151" s="77">
        <f>+IF(ISNUMBER(DATA!G812),DATA!G812,"n/a")</f>
        <v>0.275102128618051</v>
      </c>
      <c r="G1151" s="76">
        <f>+IF(ISNUMBER(DATA!P812),DATA!P812,"n/a")</f>
        <v>197138.78</v>
      </c>
      <c r="H1151" s="77">
        <f>+IF(ISNUMBER(DATA!Q812),DATA!Q812,"n/a")</f>
        <v>0.15125428160739299</v>
      </c>
      <c r="I1151" s="76">
        <f>+IF(ISNUMBER(DATA!Z812),DATA!Z812,"n/a")</f>
        <v>357718.57</v>
      </c>
      <c r="J1151" s="77">
        <f>+IF(ISNUMBER(DATA!AA812),DATA!AA812,"n/a")</f>
        <v>0.105899446219535</v>
      </c>
      <c r="K1151" s="76">
        <f>+IF(ISNUMBER(DATA!AJ812),DATA!AJ812,"n/a")</f>
        <v>660354.18999999994</v>
      </c>
      <c r="L1151" s="77">
        <f>+IF(ISNUMBER(DATA!AK812),DATA!AK812,"n/a")</f>
        <v>0.44526698038402002</v>
      </c>
      <c r="R1151" s="66"/>
      <c r="S1151" s="66"/>
      <c r="T1151" s="66"/>
      <c r="U1151" s="66"/>
      <c r="V1151" s="66"/>
      <c r="W1151" s="66"/>
      <c r="X1151" s="66"/>
      <c r="Y1151" s="66"/>
    </row>
    <row r="1152" spans="1:25" x14ac:dyDescent="0.2">
      <c r="A1152" s="75" t="s">
        <v>19</v>
      </c>
      <c r="B1152" s="66" t="s">
        <v>28</v>
      </c>
      <c r="C1152" s="66" t="s">
        <v>0</v>
      </c>
      <c r="D1152" s="66" t="s">
        <v>294</v>
      </c>
      <c r="E1152" s="76">
        <f>+IF(ISNUMBER(DATA!F813),DATA!F813,"n/a")</f>
        <v>153461.20000000001</v>
      </c>
      <c r="F1152" s="77">
        <f>+IF(ISNUMBER(DATA!G813),DATA!G813,"n/a")</f>
        <v>9.1279644444444502E-2</v>
      </c>
      <c r="G1152" s="76">
        <f>+IF(ISNUMBER(DATA!P813),DATA!P813,"n/a")</f>
        <v>517681.15</v>
      </c>
      <c r="H1152" s="77">
        <f>+IF(ISNUMBER(DATA!Q813),DATA!Q813,"n/a")</f>
        <v>7.2406768734423907E-2</v>
      </c>
      <c r="I1152" s="76">
        <f>+IF(ISNUMBER(DATA!Z813),DATA!Z813,"n/a")</f>
        <v>982680.86</v>
      </c>
      <c r="J1152" s="77">
        <f>+IF(ISNUMBER(DATA!AA813),DATA!AA813,"n/a")</f>
        <v>6.8599323147075605E-2</v>
      </c>
      <c r="K1152" s="76">
        <f>+IF(ISNUMBER(DATA!AJ813),DATA!AJ813,"n/a")</f>
        <v>1927058.25</v>
      </c>
      <c r="L1152" s="77">
        <f>+IF(ISNUMBER(DATA!AK813),DATA!AK813,"n/a")</f>
        <v>5.91851471620174E-2</v>
      </c>
      <c r="R1152" s="66"/>
      <c r="S1152" s="66"/>
      <c r="T1152" s="66"/>
      <c r="U1152" s="66"/>
      <c r="V1152" s="66"/>
      <c r="W1152" s="66"/>
      <c r="X1152" s="66"/>
      <c r="Y1152" s="66"/>
    </row>
    <row r="1153" spans="1:25" x14ac:dyDescent="0.2">
      <c r="A1153" s="75" t="s">
        <v>19</v>
      </c>
      <c r="B1153" s="66" t="s">
        <v>28</v>
      </c>
      <c r="C1153" s="66" t="s">
        <v>0</v>
      </c>
      <c r="D1153" s="66" t="s">
        <v>295</v>
      </c>
      <c r="E1153" s="76">
        <f>+IF(ISNUMBER(DATA!F814),DATA!F814,"n/a")</f>
        <v>33872.39</v>
      </c>
      <c r="F1153" s="77">
        <f>+IF(ISNUMBER(DATA!G814),DATA!G814,"n/a")</f>
        <v>8.9452642548373804E-2</v>
      </c>
      <c r="G1153" s="76">
        <f>+IF(ISNUMBER(DATA!P814),DATA!P814,"n/a")</f>
        <v>99242.01</v>
      </c>
      <c r="H1153" s="77">
        <f>+IF(ISNUMBER(DATA!Q814),DATA!Q814,"n/a")</f>
        <v>-0.114010694327828</v>
      </c>
      <c r="I1153" s="76">
        <f>+IF(ISNUMBER(DATA!Z814),DATA!Z814,"n/a")</f>
        <v>197304.95</v>
      </c>
      <c r="J1153" s="77">
        <f>+IF(ISNUMBER(DATA!AA814),DATA!AA814,"n/a")</f>
        <v>-2.5539750016964999E-2</v>
      </c>
      <c r="K1153" s="76">
        <f>+IF(ISNUMBER(DATA!AJ814),DATA!AJ814,"n/a")</f>
        <v>430294.43</v>
      </c>
      <c r="L1153" s="77">
        <f>+IF(ISNUMBER(DATA!AK814),DATA!AK814,"n/a")</f>
        <v>-2.41240873015422E-2</v>
      </c>
      <c r="R1153" s="66"/>
      <c r="S1153" s="66"/>
      <c r="T1153" s="66"/>
      <c r="U1153" s="66"/>
      <c r="V1153" s="66"/>
      <c r="W1153" s="66"/>
      <c r="X1153" s="66"/>
      <c r="Y1153" s="66"/>
    </row>
    <row r="1154" spans="1:25" x14ac:dyDescent="0.2">
      <c r="A1154" s="75" t="s">
        <v>19</v>
      </c>
      <c r="B1154" s="66" t="s">
        <v>28</v>
      </c>
      <c r="C1154" s="66" t="s">
        <v>0</v>
      </c>
      <c r="D1154" s="66" t="s">
        <v>296</v>
      </c>
      <c r="E1154" s="76">
        <f>+IF(ISNUMBER(DATA!F815),DATA!F815,"n/a")</f>
        <v>32363.11</v>
      </c>
      <c r="F1154" s="77">
        <f>+IF(ISNUMBER(DATA!G815),DATA!G815,"n/a")</f>
        <v>-4.3591600846026798E-2</v>
      </c>
      <c r="G1154" s="76">
        <f>+IF(ISNUMBER(DATA!P815),DATA!P815,"n/a")</f>
        <v>94824.25</v>
      </c>
      <c r="H1154" s="77">
        <f>+IF(ISNUMBER(DATA!Q815),DATA!Q815,"n/a")</f>
        <v>-0.17450454646359601</v>
      </c>
      <c r="I1154" s="76">
        <f>+IF(ISNUMBER(DATA!Z815),DATA!Z815,"n/a")</f>
        <v>195804.28</v>
      </c>
      <c r="J1154" s="77">
        <f>+IF(ISNUMBER(DATA!AA815),DATA!AA815,"n/a")</f>
        <v>-8.2352515527024703E-2</v>
      </c>
      <c r="K1154" s="76">
        <f>+IF(ISNUMBER(DATA!AJ815),DATA!AJ815,"n/a")</f>
        <v>440807.31</v>
      </c>
      <c r="L1154" s="77">
        <f>+IF(ISNUMBER(DATA!AK815),DATA!AK815,"n/a")</f>
        <v>-5.7197457264355003E-2</v>
      </c>
      <c r="R1154" s="66"/>
      <c r="S1154" s="66"/>
      <c r="T1154" s="66"/>
      <c r="U1154" s="66"/>
      <c r="V1154" s="66"/>
      <c r="W1154" s="66"/>
      <c r="X1154" s="66"/>
      <c r="Y1154" s="66"/>
    </row>
    <row r="1155" spans="1:25" x14ac:dyDescent="0.2">
      <c r="A1155" s="75" t="s">
        <v>19</v>
      </c>
      <c r="B1155" s="66" t="s">
        <v>28</v>
      </c>
      <c r="C1155" s="66" t="s">
        <v>0</v>
      </c>
      <c r="D1155" s="66" t="s">
        <v>297</v>
      </c>
      <c r="E1155" s="76">
        <f>+IF(ISNUMBER(DATA!F816),DATA!F816,"n/a")</f>
        <v>68087.95</v>
      </c>
      <c r="F1155" s="77">
        <f>+IF(ISNUMBER(DATA!G816),DATA!G816,"n/a")</f>
        <v>8.7070086280104902E-2</v>
      </c>
      <c r="G1155" s="76">
        <f>+IF(ISNUMBER(DATA!P816),DATA!P816,"n/a")</f>
        <v>223402.77</v>
      </c>
      <c r="H1155" s="77">
        <f>+IF(ISNUMBER(DATA!Q816),DATA!Q816,"n/a")</f>
        <v>7.2253280171220402E-2</v>
      </c>
      <c r="I1155" s="76">
        <f>+IF(ISNUMBER(DATA!Z816),DATA!Z816,"n/a")</f>
        <v>404223.64</v>
      </c>
      <c r="J1155" s="77">
        <f>+IF(ISNUMBER(DATA!AA816),DATA!AA816,"n/a")</f>
        <v>6.2265650689929002E-2</v>
      </c>
      <c r="K1155" s="76">
        <f>+IF(ISNUMBER(DATA!AJ816),DATA!AJ816,"n/a")</f>
        <v>768022.91</v>
      </c>
      <c r="L1155" s="77">
        <f>+IF(ISNUMBER(DATA!AK816),DATA!AK816,"n/a")</f>
        <v>0.384176244787438</v>
      </c>
      <c r="R1155" s="66"/>
      <c r="S1155" s="66"/>
      <c r="T1155" s="66"/>
      <c r="U1155" s="66"/>
      <c r="V1155" s="66"/>
      <c r="W1155" s="66"/>
      <c r="X1155" s="66"/>
      <c r="Y1155" s="66"/>
    </row>
    <row r="1156" spans="1:25" x14ac:dyDescent="0.2">
      <c r="A1156" s="75" t="s">
        <v>19</v>
      </c>
      <c r="B1156" s="66" t="s">
        <v>28</v>
      </c>
      <c r="C1156" s="66" t="s">
        <v>0</v>
      </c>
      <c r="D1156" s="66" t="s">
        <v>298</v>
      </c>
      <c r="E1156" s="76">
        <f>+IF(ISNUMBER(DATA!F817),DATA!F817,"n/a")</f>
        <v>75022.91</v>
      </c>
      <c r="F1156" s="77">
        <f>+IF(ISNUMBER(DATA!G817),DATA!G817,"n/a")</f>
        <v>0.13929678866530201</v>
      </c>
      <c r="G1156" s="76">
        <f>+IF(ISNUMBER(DATA!P817),DATA!P817,"n/a")</f>
        <v>248447.21</v>
      </c>
      <c r="H1156" s="77">
        <f>+IF(ISNUMBER(DATA!Q817),DATA!Q817,"n/a")</f>
        <v>0.165475994513546</v>
      </c>
      <c r="I1156" s="76">
        <f>+IF(ISNUMBER(DATA!Z817),DATA!Z817,"n/a")</f>
        <v>434077.61</v>
      </c>
      <c r="J1156" s="77">
        <f>+IF(ISNUMBER(DATA!AA817),DATA!AA817,"n/a")</f>
        <v>0.16962964775275399</v>
      </c>
      <c r="K1156" s="76">
        <f>+IF(ISNUMBER(DATA!AJ817),DATA!AJ817,"n/a")</f>
        <v>842816.57</v>
      </c>
      <c r="L1156" s="77">
        <f>+IF(ISNUMBER(DATA!AK817),DATA!AK817,"n/a")</f>
        <v>0.114609122544526</v>
      </c>
      <c r="R1156" s="66"/>
      <c r="S1156" s="66"/>
      <c r="T1156" s="66"/>
      <c r="U1156" s="66"/>
      <c r="V1156" s="66"/>
      <c r="W1156" s="66"/>
      <c r="X1156" s="66"/>
      <c r="Y1156" s="66"/>
    </row>
    <row r="1157" spans="1:25" x14ac:dyDescent="0.2">
      <c r="A1157" s="75" t="s">
        <v>19</v>
      </c>
      <c r="B1157" s="66" t="s">
        <v>28</v>
      </c>
      <c r="C1157" s="66" t="s">
        <v>0</v>
      </c>
      <c r="D1157" s="66" t="s">
        <v>299</v>
      </c>
      <c r="E1157" s="76">
        <f>+IF(ISNUMBER(DATA!F818),DATA!F818,"n/a")</f>
        <v>367582.38</v>
      </c>
      <c r="F1157" s="77">
        <f>+IF(ISNUMBER(DATA!G818),DATA!G818,"n/a")</f>
        <v>-8.1514913451267296E-3</v>
      </c>
      <c r="G1157" s="76">
        <f>+IF(ISNUMBER(DATA!P818),DATA!P818,"n/a")</f>
        <v>1161362.1000000001</v>
      </c>
      <c r="H1157" s="77">
        <f>+IF(ISNUMBER(DATA!Q818),DATA!Q818,"n/a")</f>
        <v>1.6464363030952799E-2</v>
      </c>
      <c r="I1157" s="76">
        <f>+IF(ISNUMBER(DATA!Z818),DATA!Z818,"n/a")</f>
        <v>2262343.09</v>
      </c>
      <c r="J1157" s="77">
        <f>+IF(ISNUMBER(DATA!AA818),DATA!AA818,"n/a")</f>
        <v>1.0221872612836301E-2</v>
      </c>
      <c r="K1157" s="76">
        <f>+IF(ISNUMBER(DATA!AJ818),DATA!AJ818,"n/a")</f>
        <v>5303812.97</v>
      </c>
      <c r="L1157" s="77">
        <f>+IF(ISNUMBER(DATA!AK818),DATA!AK818,"n/a")</f>
        <v>-2.59754672619582E-2</v>
      </c>
      <c r="R1157" s="66"/>
      <c r="S1157" s="66"/>
      <c r="T1157" s="66"/>
      <c r="U1157" s="66"/>
      <c r="V1157" s="66"/>
      <c r="W1157" s="66"/>
      <c r="X1157" s="66"/>
      <c r="Y1157" s="66"/>
    </row>
    <row r="1158" spans="1:25" x14ac:dyDescent="0.2">
      <c r="A1158" s="75" t="s">
        <v>19</v>
      </c>
      <c r="B1158" s="66" t="s">
        <v>28</v>
      </c>
      <c r="C1158" s="66" t="s">
        <v>0</v>
      </c>
      <c r="D1158" s="66" t="s">
        <v>300</v>
      </c>
      <c r="E1158" s="76">
        <f>+IF(ISNUMBER(DATA!F819),DATA!F819,"n/a")</f>
        <v>153053.59</v>
      </c>
      <c r="F1158" s="77">
        <f>+IF(ISNUMBER(DATA!G819),DATA!G819,"n/a")</f>
        <v>0.38072253441486398</v>
      </c>
      <c r="G1158" s="76">
        <f>+IF(ISNUMBER(DATA!P819),DATA!P819,"n/a")</f>
        <v>484083.56</v>
      </c>
      <c r="H1158" s="77">
        <f>+IF(ISNUMBER(DATA!Q819),DATA!Q819,"n/a")</f>
        <v>0.45771550967421698</v>
      </c>
      <c r="I1158" s="76">
        <f>+IF(ISNUMBER(DATA!Z819),DATA!Z819,"n/a")</f>
        <v>931735</v>
      </c>
      <c r="J1158" s="77">
        <f>+IF(ISNUMBER(DATA!AA819),DATA!AA819,"n/a")</f>
        <v>0.48256163597625801</v>
      </c>
      <c r="K1158" s="76">
        <f>+IF(ISNUMBER(DATA!AJ819),DATA!AJ819,"n/a")</f>
        <v>2001619.08</v>
      </c>
      <c r="L1158" s="77">
        <f>+IF(ISNUMBER(DATA!AK819),DATA!AK819,"n/a")</f>
        <v>0.34258521521638402</v>
      </c>
      <c r="R1158" s="66"/>
      <c r="S1158" s="66"/>
      <c r="T1158" s="66"/>
      <c r="U1158" s="66"/>
      <c r="V1158" s="66"/>
      <c r="W1158" s="66"/>
      <c r="X1158" s="66"/>
      <c r="Y1158" s="66"/>
    </row>
    <row r="1159" spans="1:25" x14ac:dyDescent="0.2">
      <c r="A1159" s="75" t="s">
        <v>19</v>
      </c>
      <c r="B1159" s="66" t="s">
        <v>28</v>
      </c>
      <c r="C1159" s="66" t="s">
        <v>0</v>
      </c>
      <c r="D1159" s="66" t="s">
        <v>301</v>
      </c>
      <c r="E1159" s="76">
        <f>+IF(ISNUMBER(DATA!F820),DATA!F820,"n/a")</f>
        <v>50227.83</v>
      </c>
      <c r="F1159" s="77">
        <f>+IF(ISNUMBER(DATA!G820),DATA!G820,"n/a")</f>
        <v>0.13701369229174201</v>
      </c>
      <c r="G1159" s="76">
        <f>+IF(ISNUMBER(DATA!P820),DATA!P820,"n/a")</f>
        <v>157636.74</v>
      </c>
      <c r="H1159" s="77">
        <f>+IF(ISNUMBER(DATA!Q820),DATA!Q820,"n/a")</f>
        <v>0.114951279638874</v>
      </c>
      <c r="I1159" s="76">
        <f>+IF(ISNUMBER(DATA!Z820),DATA!Z820,"n/a")</f>
        <v>300107.38</v>
      </c>
      <c r="J1159" s="77">
        <f>+IF(ISNUMBER(DATA!AA820),DATA!AA820,"n/a")</f>
        <v>0.20498368353289201</v>
      </c>
      <c r="K1159" s="76">
        <f>+IF(ISNUMBER(DATA!AJ820),DATA!AJ820,"n/a")</f>
        <v>581112.84</v>
      </c>
      <c r="L1159" s="77">
        <f>+IF(ISNUMBER(DATA!AK820),DATA!AK820,"n/a")</f>
        <v>0.75436440202477795</v>
      </c>
      <c r="R1159" s="66"/>
      <c r="S1159" s="66"/>
      <c r="T1159" s="66"/>
      <c r="U1159" s="66"/>
      <c r="V1159" s="66"/>
      <c r="W1159" s="66"/>
      <c r="X1159" s="66"/>
      <c r="Y1159" s="66"/>
    </row>
    <row r="1160" spans="1:25" x14ac:dyDescent="0.2">
      <c r="A1160" s="75" t="s">
        <v>19</v>
      </c>
      <c r="B1160" s="66" t="s">
        <v>28</v>
      </c>
      <c r="C1160" s="66" t="s">
        <v>0</v>
      </c>
      <c r="D1160" s="66" t="s">
        <v>302</v>
      </c>
      <c r="E1160" s="76">
        <f>+IF(ISNUMBER(DATA!F821),DATA!F821,"n/a")</f>
        <v>84051.01</v>
      </c>
      <c r="F1160" s="77">
        <f>+IF(ISNUMBER(DATA!G821),DATA!G821,"n/a")</f>
        <v>2.4264354273976399E-2</v>
      </c>
      <c r="G1160" s="76">
        <f>+IF(ISNUMBER(DATA!P821),DATA!P821,"n/a")</f>
        <v>291602.27</v>
      </c>
      <c r="H1160" s="77">
        <f>+IF(ISNUMBER(DATA!Q821),DATA!Q821,"n/a")</f>
        <v>5.7247321398109598E-2</v>
      </c>
      <c r="I1160" s="76">
        <f>+IF(ISNUMBER(DATA!Z821),DATA!Z821,"n/a")</f>
        <v>537421.4</v>
      </c>
      <c r="J1160" s="77">
        <f>+IF(ISNUMBER(DATA!AA821),DATA!AA821,"n/a")</f>
        <v>4.2689872881104401E-2</v>
      </c>
      <c r="K1160" s="76">
        <f>+IF(ISNUMBER(DATA!AJ821),DATA!AJ821,"n/a")</f>
        <v>1103069.55</v>
      </c>
      <c r="L1160" s="77">
        <f>+IF(ISNUMBER(DATA!AK821),DATA!AK821,"n/a")</f>
        <v>9.5175671476069902E-3</v>
      </c>
      <c r="R1160" s="66"/>
      <c r="S1160" s="66"/>
      <c r="T1160" s="66"/>
      <c r="U1160" s="66"/>
      <c r="V1160" s="66"/>
      <c r="W1160" s="66"/>
      <c r="X1160" s="66"/>
      <c r="Y1160" s="66"/>
    </row>
    <row r="1161" spans="1:25" x14ac:dyDescent="0.2">
      <c r="A1161" s="75" t="s">
        <v>19</v>
      </c>
      <c r="B1161" s="66" t="s">
        <v>28</v>
      </c>
      <c r="C1161" s="66" t="s">
        <v>0</v>
      </c>
      <c r="D1161" s="66" t="s">
        <v>303</v>
      </c>
      <c r="E1161" s="76">
        <f>+IF(ISNUMBER(DATA!F822),DATA!F822,"n/a")</f>
        <v>90800.23</v>
      </c>
      <c r="F1161" s="77">
        <f>+IF(ISNUMBER(DATA!G822),DATA!G822,"n/a")</f>
        <v>0.28236994358433898</v>
      </c>
      <c r="G1161" s="76">
        <f>+IF(ISNUMBER(DATA!P822),DATA!P822,"n/a")</f>
        <v>259192.4</v>
      </c>
      <c r="H1161" s="77">
        <f>+IF(ISNUMBER(DATA!Q822),DATA!Q822,"n/a")</f>
        <v>0.17197517202699</v>
      </c>
      <c r="I1161" s="76">
        <f>+IF(ISNUMBER(DATA!Z822),DATA!Z822,"n/a")</f>
        <v>468531.68</v>
      </c>
      <c r="J1161" s="77">
        <f>+IF(ISNUMBER(DATA!AA822),DATA!AA822,"n/a")</f>
        <v>0.14166008033039801</v>
      </c>
      <c r="K1161" s="76">
        <f>+IF(ISNUMBER(DATA!AJ822),DATA!AJ822,"n/a")</f>
        <v>911652.93</v>
      </c>
      <c r="L1161" s="77">
        <f>+IF(ISNUMBER(DATA!AK822),DATA!AK822,"n/a")</f>
        <v>0.27606485845971601</v>
      </c>
      <c r="R1161" s="66"/>
      <c r="S1161" s="66"/>
      <c r="T1161" s="66"/>
      <c r="U1161" s="66"/>
      <c r="V1161" s="66"/>
      <c r="W1161" s="66"/>
      <c r="X1161" s="66"/>
      <c r="Y1161" s="66"/>
    </row>
    <row r="1162" spans="1:25" x14ac:dyDescent="0.2">
      <c r="A1162" s="75" t="s">
        <v>19</v>
      </c>
      <c r="B1162" s="66" t="s">
        <v>28</v>
      </c>
      <c r="C1162" s="66" t="s">
        <v>0</v>
      </c>
      <c r="D1162" s="66" t="s">
        <v>304</v>
      </c>
      <c r="E1162" s="76">
        <f>+IF(ISNUMBER(DATA!F823),DATA!F823,"n/a")</f>
        <v>134966.47</v>
      </c>
      <c r="F1162" s="77">
        <f>+IF(ISNUMBER(DATA!G823),DATA!G823,"n/a")</f>
        <v>0.15135418814440099</v>
      </c>
      <c r="G1162" s="76">
        <f>+IF(ISNUMBER(DATA!P823),DATA!P823,"n/a")</f>
        <v>415786</v>
      </c>
      <c r="H1162" s="77">
        <f>+IF(ISNUMBER(DATA!Q823),DATA!Q823,"n/a")</f>
        <v>0.17343697405400599</v>
      </c>
      <c r="I1162" s="76">
        <f>+IF(ISNUMBER(DATA!Z823),DATA!Z823,"n/a")</f>
        <v>787957.37</v>
      </c>
      <c r="J1162" s="77">
        <f>+IF(ISNUMBER(DATA!AA823),DATA!AA823,"n/a")</f>
        <v>0.16108837648459001</v>
      </c>
      <c r="K1162" s="76">
        <f>+IF(ISNUMBER(DATA!AJ823),DATA!AJ823,"n/a")</f>
        <v>1712735.52</v>
      </c>
      <c r="L1162" s="77">
        <f>+IF(ISNUMBER(DATA!AK823),DATA!AK823,"n/a")</f>
        <v>-1.9319008955189601E-3</v>
      </c>
      <c r="R1162" s="66"/>
      <c r="S1162" s="66"/>
      <c r="T1162" s="66"/>
      <c r="U1162" s="66"/>
      <c r="V1162" s="66"/>
      <c r="W1162" s="66"/>
      <c r="X1162" s="66"/>
      <c r="Y1162" s="66"/>
    </row>
    <row r="1163" spans="1:25" x14ac:dyDescent="0.2">
      <c r="A1163" s="75" t="s">
        <v>19</v>
      </c>
      <c r="B1163" s="66" t="s">
        <v>28</v>
      </c>
      <c r="C1163" s="66" t="s">
        <v>0</v>
      </c>
      <c r="D1163" s="66" t="s">
        <v>305</v>
      </c>
      <c r="E1163" s="76">
        <f>+IF(ISNUMBER(DATA!F824),DATA!F824,"n/a")</f>
        <v>131774.43</v>
      </c>
      <c r="F1163" s="77">
        <f>+IF(ISNUMBER(DATA!G824),DATA!G824,"n/a")</f>
        <v>0.67793738678409898</v>
      </c>
      <c r="G1163" s="76">
        <f>+IF(ISNUMBER(DATA!P824),DATA!P824,"n/a")</f>
        <v>447031.03999999998</v>
      </c>
      <c r="H1163" s="77">
        <f>+IF(ISNUMBER(DATA!Q824),DATA!Q824,"n/a")</f>
        <v>0.67135444674475497</v>
      </c>
      <c r="I1163" s="76">
        <f>+IF(ISNUMBER(DATA!Z824),DATA!Z824,"n/a")</f>
        <v>921504.83</v>
      </c>
      <c r="J1163" s="77">
        <f>+IF(ISNUMBER(DATA!AA824),DATA!AA824,"n/a")</f>
        <v>0.73013749667633299</v>
      </c>
      <c r="K1163" s="76">
        <f>+IF(ISNUMBER(DATA!AJ824),DATA!AJ824,"n/a")</f>
        <v>1507744.97</v>
      </c>
      <c r="L1163" s="77">
        <f>+IF(ISNUMBER(DATA!AK824),DATA!AK824,"n/a")</f>
        <v>0.55549677667288699</v>
      </c>
      <c r="R1163" s="66"/>
      <c r="S1163" s="66"/>
      <c r="T1163" s="66"/>
      <c r="U1163" s="66"/>
      <c r="V1163" s="66"/>
      <c r="W1163" s="66"/>
      <c r="X1163" s="66"/>
      <c r="Y1163" s="66"/>
    </row>
    <row r="1164" spans="1:25" x14ac:dyDescent="0.2">
      <c r="A1164" s="75" t="s">
        <v>19</v>
      </c>
      <c r="B1164" s="66" t="s">
        <v>28</v>
      </c>
      <c r="C1164" s="66" t="s">
        <v>0</v>
      </c>
      <c r="D1164" s="66" t="s">
        <v>306</v>
      </c>
      <c r="E1164" s="76">
        <f>+IF(ISNUMBER(DATA!F825),DATA!F825,"n/a")</f>
        <v>65624.08</v>
      </c>
      <c r="F1164" s="77">
        <f>+IF(ISNUMBER(DATA!G825),DATA!G825,"n/a")</f>
        <v>-1.8008443824207899E-2</v>
      </c>
      <c r="G1164" s="76">
        <f>+IF(ISNUMBER(DATA!P825),DATA!P825,"n/a")</f>
        <v>198403.67</v>
      </c>
      <c r="H1164" s="77">
        <f>+IF(ISNUMBER(DATA!Q825),DATA!Q825,"n/a")</f>
        <v>2.7021413157189002E-3</v>
      </c>
      <c r="I1164" s="76">
        <f>+IF(ISNUMBER(DATA!Z825),DATA!Z825,"n/a")</f>
        <v>385940.1</v>
      </c>
      <c r="J1164" s="77">
        <f>+IF(ISNUMBER(DATA!AA825),DATA!AA825,"n/a")</f>
        <v>4.0921607813237497E-2</v>
      </c>
      <c r="K1164" s="76">
        <f>+IF(ISNUMBER(DATA!AJ825),DATA!AJ825,"n/a")</f>
        <v>968388.1</v>
      </c>
      <c r="L1164" s="77">
        <f>+IF(ISNUMBER(DATA!AK825),DATA!AK825,"n/a")</f>
        <v>0.109123760273537</v>
      </c>
      <c r="R1164" s="66"/>
      <c r="S1164" s="66"/>
      <c r="T1164" s="66"/>
      <c r="U1164" s="66"/>
      <c r="V1164" s="66"/>
      <c r="W1164" s="66"/>
      <c r="X1164" s="66"/>
      <c r="Y1164" s="66"/>
    </row>
    <row r="1165" spans="1:25" x14ac:dyDescent="0.2">
      <c r="A1165" s="75" t="s">
        <v>19</v>
      </c>
      <c r="B1165" s="66" t="s">
        <v>28</v>
      </c>
      <c r="C1165" s="66" t="s">
        <v>0</v>
      </c>
      <c r="D1165" s="66" t="s">
        <v>307</v>
      </c>
      <c r="E1165" s="76">
        <f>+IF(ISNUMBER(DATA!F826),DATA!F826,"n/a")</f>
        <v>141287.31</v>
      </c>
      <c r="F1165" s="77">
        <f>+IF(ISNUMBER(DATA!G826),DATA!G826,"n/a")</f>
        <v>0.10082421974705399</v>
      </c>
      <c r="G1165" s="76">
        <f>+IF(ISNUMBER(DATA!P826),DATA!P826,"n/a")</f>
        <v>440412.93</v>
      </c>
      <c r="H1165" s="77">
        <f>+IF(ISNUMBER(DATA!Q826),DATA!Q826,"n/a")</f>
        <v>3.7001305373013597E-2</v>
      </c>
      <c r="I1165" s="76">
        <f>+IF(ISNUMBER(DATA!Z826),DATA!Z826,"n/a")</f>
        <v>870265.69</v>
      </c>
      <c r="J1165" s="77">
        <f>+IF(ISNUMBER(DATA!AA826),DATA!AA826,"n/a")</f>
        <v>0.34114218717276301</v>
      </c>
      <c r="K1165" s="76">
        <f>+IF(ISNUMBER(DATA!AJ826),DATA!AJ826,"n/a")</f>
        <v>1728266.38</v>
      </c>
      <c r="L1165" s="77">
        <f>+IF(ISNUMBER(DATA!AK826),DATA!AK826,"n/a")</f>
        <v>0.62018219496781701</v>
      </c>
      <c r="R1165" s="66"/>
      <c r="S1165" s="66"/>
      <c r="T1165" s="66"/>
      <c r="U1165" s="66"/>
      <c r="V1165" s="66"/>
      <c r="W1165" s="66"/>
      <c r="X1165" s="66"/>
      <c r="Y1165" s="66"/>
    </row>
    <row r="1166" spans="1:25" x14ac:dyDescent="0.2">
      <c r="A1166" s="75" t="s">
        <v>19</v>
      </c>
      <c r="B1166" s="66" t="s">
        <v>28</v>
      </c>
      <c r="C1166" s="66" t="s">
        <v>0</v>
      </c>
      <c r="D1166" s="66" t="s">
        <v>308</v>
      </c>
      <c r="E1166" s="76">
        <f>+IF(ISNUMBER(DATA!F827),DATA!F827,"n/a")</f>
        <v>57053.97</v>
      </c>
      <c r="F1166" s="77">
        <f>+IF(ISNUMBER(DATA!G827),DATA!G827,"n/a")</f>
        <v>5.86951326050957E-2</v>
      </c>
      <c r="G1166" s="76">
        <f>+IF(ISNUMBER(DATA!P827),DATA!P827,"n/a")</f>
        <v>190207.98</v>
      </c>
      <c r="H1166" s="77">
        <f>+IF(ISNUMBER(DATA!Q827),DATA!Q827,"n/a")</f>
        <v>0.11987381164854199</v>
      </c>
      <c r="I1166" s="76">
        <f>+IF(ISNUMBER(DATA!Z827),DATA!Z827,"n/a")</f>
        <v>357938.39</v>
      </c>
      <c r="J1166" s="77">
        <f>+IF(ISNUMBER(DATA!AA827),DATA!AA827,"n/a")</f>
        <v>0.15899802463676799</v>
      </c>
      <c r="K1166" s="76">
        <f>+IF(ISNUMBER(DATA!AJ827),DATA!AJ827,"n/a")</f>
        <v>754601.82</v>
      </c>
      <c r="L1166" s="77">
        <f>+IF(ISNUMBER(DATA!AK827),DATA!AK827,"n/a")</f>
        <v>0.14635412868789099</v>
      </c>
      <c r="R1166" s="66"/>
      <c r="S1166" s="66"/>
      <c r="T1166" s="66"/>
      <c r="U1166" s="66"/>
      <c r="V1166" s="66"/>
      <c r="W1166" s="66"/>
      <c r="X1166" s="66"/>
      <c r="Y1166" s="66"/>
    </row>
    <row r="1167" spans="1:25" x14ac:dyDescent="0.2">
      <c r="A1167" s="75" t="s">
        <v>19</v>
      </c>
      <c r="B1167" s="66" t="s">
        <v>28</v>
      </c>
      <c r="C1167" s="66" t="s">
        <v>0</v>
      </c>
      <c r="D1167" s="66" t="s">
        <v>309</v>
      </c>
      <c r="E1167" s="76">
        <f>+IF(ISNUMBER(DATA!F828),DATA!F828,"n/a")</f>
        <v>81787.19</v>
      </c>
      <c r="F1167" s="77">
        <f>+IF(ISNUMBER(DATA!G828),DATA!G828,"n/a")</f>
        <v>0.63357376061639703</v>
      </c>
      <c r="G1167" s="76">
        <f>+IF(ISNUMBER(DATA!P828),DATA!P828,"n/a")</f>
        <v>271603.25</v>
      </c>
      <c r="H1167" s="77">
        <f>+IF(ISNUMBER(DATA!Q828),DATA!Q828,"n/a")</f>
        <v>0.71433894183505697</v>
      </c>
      <c r="I1167" s="76">
        <f>+IF(ISNUMBER(DATA!Z828),DATA!Z828,"n/a")</f>
        <v>510851.55</v>
      </c>
      <c r="J1167" s="77">
        <f>+IF(ISNUMBER(DATA!AA828),DATA!AA828,"n/a")</f>
        <v>0.75020637709064397</v>
      </c>
      <c r="K1167" s="76">
        <f>+IF(ISNUMBER(DATA!AJ828),DATA!AJ828,"n/a")</f>
        <v>984035.45</v>
      </c>
      <c r="L1167" s="77">
        <f>+IF(ISNUMBER(DATA!AK828),DATA!AK828,"n/a")</f>
        <v>0.64897014548235499</v>
      </c>
      <c r="R1167" s="66"/>
      <c r="S1167" s="66"/>
      <c r="T1167" s="66"/>
      <c r="U1167" s="66"/>
      <c r="V1167" s="66"/>
      <c r="W1167" s="66"/>
      <c r="X1167" s="66"/>
      <c r="Y1167" s="66"/>
    </row>
    <row r="1168" spans="1:25" x14ac:dyDescent="0.2">
      <c r="A1168" s="75" t="s">
        <v>19</v>
      </c>
      <c r="B1168" s="66" t="s">
        <v>28</v>
      </c>
      <c r="C1168" s="66" t="s">
        <v>0</v>
      </c>
      <c r="D1168" s="66" t="s">
        <v>310</v>
      </c>
      <c r="E1168" s="76">
        <f>+IF(ISNUMBER(DATA!F829),DATA!F829,"n/a")</f>
        <v>80728.73</v>
      </c>
      <c r="F1168" s="77">
        <f>+IF(ISNUMBER(DATA!G829),DATA!G829,"n/a")</f>
        <v>1.16229638256293</v>
      </c>
      <c r="G1168" s="76">
        <f>+IF(ISNUMBER(DATA!P829),DATA!P829,"n/a")</f>
        <v>263915.7</v>
      </c>
      <c r="H1168" s="77">
        <f>+IF(ISNUMBER(DATA!Q829),DATA!Q829,"n/a")</f>
        <v>1.23736856347611</v>
      </c>
      <c r="I1168" s="76">
        <f>+IF(ISNUMBER(DATA!Z829),DATA!Z829,"n/a")</f>
        <v>486591.52</v>
      </c>
      <c r="J1168" s="77">
        <f>+IF(ISNUMBER(DATA!AA829),DATA!AA829,"n/a")</f>
        <v>1.2951975479731099</v>
      </c>
      <c r="K1168" s="76">
        <f>+IF(ISNUMBER(DATA!AJ829),DATA!AJ829,"n/a")</f>
        <v>933254.06</v>
      </c>
      <c r="L1168" s="77">
        <f>+IF(ISNUMBER(DATA!AK829),DATA!AK829,"n/a")</f>
        <v>1.2463905000420601</v>
      </c>
      <c r="R1168" s="66"/>
      <c r="S1168" s="66"/>
      <c r="T1168" s="66"/>
      <c r="U1168" s="66"/>
      <c r="V1168" s="66"/>
      <c r="W1168" s="66"/>
      <c r="X1168" s="66"/>
      <c r="Y1168" s="66"/>
    </row>
    <row r="1169" spans="1:25" x14ac:dyDescent="0.2">
      <c r="A1169" s="75" t="s">
        <v>19</v>
      </c>
      <c r="B1169" s="66" t="s">
        <v>28</v>
      </c>
      <c r="C1169" s="66" t="s">
        <v>0</v>
      </c>
      <c r="D1169" s="66" t="s">
        <v>311</v>
      </c>
      <c r="E1169" s="76">
        <f>+IF(ISNUMBER(DATA!F830),DATA!F830,"n/a")</f>
        <v>51848.37</v>
      </c>
      <c r="F1169" s="77">
        <f>+IF(ISNUMBER(DATA!G830),DATA!G830,"n/a")</f>
        <v>-1.27805619235487E-2</v>
      </c>
      <c r="G1169" s="76">
        <f>+IF(ISNUMBER(DATA!P830),DATA!P830,"n/a")</f>
        <v>173734.27</v>
      </c>
      <c r="H1169" s="77">
        <f>+IF(ISNUMBER(DATA!Q830),DATA!Q830,"n/a")</f>
        <v>3.4430019727696798E-2</v>
      </c>
      <c r="I1169" s="76">
        <f>+IF(ISNUMBER(DATA!Z830),DATA!Z830,"n/a")</f>
        <v>347269.5</v>
      </c>
      <c r="J1169" s="77">
        <f>+IF(ISNUMBER(DATA!AA830),DATA!AA830,"n/a")</f>
        <v>8.1482692577194399E-2</v>
      </c>
      <c r="K1169" s="76">
        <f>+IF(ISNUMBER(DATA!AJ830),DATA!AJ830,"n/a")</f>
        <v>728261.18</v>
      </c>
      <c r="L1169" s="77">
        <f>+IF(ISNUMBER(DATA!AK830),DATA!AK830,"n/a")</f>
        <v>-8.7449067012224206E-3</v>
      </c>
      <c r="R1169" s="66"/>
      <c r="S1169" s="66"/>
      <c r="T1169" s="66"/>
      <c r="U1169" s="66"/>
      <c r="V1169" s="66"/>
      <c r="W1169" s="66"/>
      <c r="X1169" s="66"/>
      <c r="Y1169" s="66"/>
    </row>
    <row r="1170" spans="1:25" x14ac:dyDescent="0.2">
      <c r="A1170" s="75" t="s">
        <v>19</v>
      </c>
      <c r="B1170" s="66" t="s">
        <v>28</v>
      </c>
      <c r="C1170" s="66" t="s">
        <v>0</v>
      </c>
      <c r="D1170" s="66" t="s">
        <v>312</v>
      </c>
      <c r="E1170" s="76">
        <f>+IF(ISNUMBER(DATA!F831),DATA!F831,"n/a")</f>
        <v>51141.25</v>
      </c>
      <c r="F1170" s="77">
        <f>+IF(ISNUMBER(DATA!G831),DATA!G831,"n/a")</f>
        <v>0.17411837092188101</v>
      </c>
      <c r="G1170" s="76">
        <f>+IF(ISNUMBER(DATA!P831),DATA!P831,"n/a")</f>
        <v>164094.41</v>
      </c>
      <c r="H1170" s="77">
        <f>+IF(ISNUMBER(DATA!Q831),DATA!Q831,"n/a")</f>
        <v>8.4025113773665505E-2</v>
      </c>
      <c r="I1170" s="76">
        <f>+IF(ISNUMBER(DATA!Z831),DATA!Z831,"n/a")</f>
        <v>332038</v>
      </c>
      <c r="J1170" s="77">
        <f>+IF(ISNUMBER(DATA!AA831),DATA!AA831,"n/a")</f>
        <v>0.27839069339521899</v>
      </c>
      <c r="K1170" s="76">
        <f>+IF(ISNUMBER(DATA!AJ831),DATA!AJ831,"n/a")</f>
        <v>627227.19999999995</v>
      </c>
      <c r="L1170" s="77">
        <f>+IF(ISNUMBER(DATA!AK831),DATA!AK831,"n/a")</f>
        <v>0.52043177032275401</v>
      </c>
      <c r="R1170" s="66"/>
      <c r="S1170" s="66"/>
      <c r="T1170" s="66"/>
      <c r="U1170" s="66"/>
      <c r="V1170" s="66"/>
      <c r="W1170" s="66"/>
      <c r="X1170" s="66"/>
      <c r="Y1170" s="66"/>
    </row>
    <row r="1171" spans="1:25" x14ac:dyDescent="0.2">
      <c r="A1171" s="75" t="s">
        <v>19</v>
      </c>
      <c r="B1171" s="66" t="s">
        <v>28</v>
      </c>
      <c r="C1171" s="66" t="s">
        <v>0</v>
      </c>
      <c r="D1171" s="66" t="s">
        <v>313</v>
      </c>
      <c r="E1171" s="76">
        <f>+IF(ISNUMBER(DATA!F832),DATA!F832,"n/a")</f>
        <v>81760.34</v>
      </c>
      <c r="F1171" s="77">
        <f>+IF(ISNUMBER(DATA!G832),DATA!G832,"n/a")</f>
        <v>0.13054161512463699</v>
      </c>
      <c r="G1171" s="76">
        <f>+IF(ISNUMBER(DATA!P832),DATA!P832,"n/a")</f>
        <v>262761.15000000002</v>
      </c>
      <c r="H1171" s="77">
        <f>+IF(ISNUMBER(DATA!Q832),DATA!Q832,"n/a")</f>
        <v>0.18198621486945299</v>
      </c>
      <c r="I1171" s="76">
        <f>+IF(ISNUMBER(DATA!Z832),DATA!Z832,"n/a")</f>
        <v>517361.09</v>
      </c>
      <c r="J1171" s="77">
        <f>+IF(ISNUMBER(DATA!AA832),DATA!AA832,"n/a")</f>
        <v>0.29011943554251601</v>
      </c>
      <c r="K1171" s="76">
        <f>+IF(ISNUMBER(DATA!AJ832),DATA!AJ832,"n/a")</f>
        <v>1004283.54</v>
      </c>
      <c r="L1171" s="77">
        <f>+IF(ISNUMBER(DATA!AK832),DATA!AK832,"n/a")</f>
        <v>0.31018530326329402</v>
      </c>
      <c r="R1171" s="66"/>
      <c r="S1171" s="66"/>
      <c r="T1171" s="66"/>
      <c r="U1171" s="66"/>
      <c r="V1171" s="66"/>
      <c r="W1171" s="66"/>
      <c r="X1171" s="66"/>
      <c r="Y1171" s="66"/>
    </row>
    <row r="1172" spans="1:25" x14ac:dyDescent="0.2">
      <c r="A1172" s="75" t="s">
        <v>19</v>
      </c>
      <c r="B1172" s="66" t="s">
        <v>28</v>
      </c>
      <c r="C1172" s="66" t="s">
        <v>0</v>
      </c>
      <c r="D1172" s="66" t="s">
        <v>314</v>
      </c>
      <c r="E1172" s="76">
        <f>+IF(ISNUMBER(DATA!F833),DATA!F833,"n/a")</f>
        <v>118915.39</v>
      </c>
      <c r="F1172" s="77">
        <f>+IF(ISNUMBER(DATA!G833),DATA!G833,"n/a")</f>
        <v>-2.69341517702801E-2</v>
      </c>
      <c r="G1172" s="76">
        <f>+IF(ISNUMBER(DATA!P833),DATA!P833,"n/a")</f>
        <v>377134.3</v>
      </c>
      <c r="H1172" s="77">
        <f>+IF(ISNUMBER(DATA!Q833),DATA!Q833,"n/a")</f>
        <v>-3.3214384143717503E-2</v>
      </c>
      <c r="I1172" s="76">
        <f>+IF(ISNUMBER(DATA!Z833),DATA!Z833,"n/a")</f>
        <v>745378.89</v>
      </c>
      <c r="J1172" s="77">
        <f>+IF(ISNUMBER(DATA!AA833),DATA!AA833,"n/a")</f>
        <v>-4.2753061090535303E-2</v>
      </c>
      <c r="K1172" s="76">
        <f>+IF(ISNUMBER(DATA!AJ833),DATA!AJ833,"n/a")</f>
        <v>1595298.75</v>
      </c>
      <c r="L1172" s="77">
        <f>+IF(ISNUMBER(DATA!AK833),DATA!AK833,"n/a")</f>
        <v>-9.0989710642760999E-2</v>
      </c>
      <c r="R1172" s="66"/>
      <c r="S1172" s="66"/>
      <c r="T1172" s="66"/>
      <c r="U1172" s="66"/>
      <c r="V1172" s="66"/>
      <c r="W1172" s="66"/>
      <c r="X1172" s="66"/>
      <c r="Y1172" s="66"/>
    </row>
    <row r="1173" spans="1:25" x14ac:dyDescent="0.2">
      <c r="A1173" s="75" t="s">
        <v>19</v>
      </c>
      <c r="B1173" s="66" t="s">
        <v>28</v>
      </c>
      <c r="C1173" s="66" t="s">
        <v>0</v>
      </c>
      <c r="D1173" s="66" t="s">
        <v>315</v>
      </c>
      <c r="E1173" s="76">
        <f>+IF(ISNUMBER(DATA!F834),DATA!F834,"n/a")</f>
        <v>194631.08</v>
      </c>
      <c r="F1173" s="77">
        <f>+IF(ISNUMBER(DATA!G834),DATA!G834,"n/a")</f>
        <v>0.120260890466341</v>
      </c>
      <c r="G1173" s="76">
        <f>+IF(ISNUMBER(DATA!P834),DATA!P834,"n/a")</f>
        <v>606816.87</v>
      </c>
      <c r="H1173" s="77">
        <f>+IF(ISNUMBER(DATA!Q834),DATA!Q834,"n/a")</f>
        <v>5.7314598035080398E-2</v>
      </c>
      <c r="I1173" s="76">
        <f>+IF(ISNUMBER(DATA!Z834),DATA!Z834,"n/a")</f>
        <v>1195646.6100000001</v>
      </c>
      <c r="J1173" s="77">
        <f>+IF(ISNUMBER(DATA!AA834),DATA!AA834,"n/a")</f>
        <v>0.35872916501415603</v>
      </c>
      <c r="K1173" s="76">
        <f>+IF(ISNUMBER(DATA!AJ834),DATA!AJ834,"n/a")</f>
        <v>2341315.33</v>
      </c>
      <c r="L1173" s="77">
        <f>+IF(ISNUMBER(DATA!AK834),DATA!AK834,"n/a")</f>
        <v>0.64153208845397303</v>
      </c>
      <c r="R1173" s="66"/>
      <c r="S1173" s="66"/>
      <c r="T1173" s="66"/>
      <c r="U1173" s="66"/>
      <c r="V1173" s="66"/>
      <c r="W1173" s="66"/>
      <c r="X1173" s="66"/>
      <c r="Y1173" s="66"/>
    </row>
    <row r="1174" spans="1:25" x14ac:dyDescent="0.2">
      <c r="A1174" s="75" t="s">
        <v>19</v>
      </c>
      <c r="B1174" s="66" t="s">
        <v>28</v>
      </c>
      <c r="C1174" s="66" t="s">
        <v>0</v>
      </c>
      <c r="D1174" s="66" t="s">
        <v>316</v>
      </c>
      <c r="E1174" s="76">
        <f>+IF(ISNUMBER(DATA!F835),DATA!F835,"n/a")</f>
        <v>105879.38</v>
      </c>
      <c r="F1174" s="77">
        <f>+IF(ISNUMBER(DATA!G835),DATA!G835,"n/a")</f>
        <v>-2.8260547743771701E-2</v>
      </c>
      <c r="G1174" s="76">
        <f>+IF(ISNUMBER(DATA!P835),DATA!P835,"n/a")</f>
        <v>368306.06</v>
      </c>
      <c r="H1174" s="77">
        <f>+IF(ISNUMBER(DATA!Q835),DATA!Q835,"n/a")</f>
        <v>3.6877928875060501E-2</v>
      </c>
      <c r="I1174" s="76">
        <f>+IF(ISNUMBER(DATA!Z835),DATA!Z835,"n/a")</f>
        <v>667542.96</v>
      </c>
      <c r="J1174" s="77">
        <f>+IF(ISNUMBER(DATA!AA835),DATA!AA835,"n/a")</f>
        <v>5.2446207654438103E-2</v>
      </c>
      <c r="K1174" s="76">
        <f>+IF(ISNUMBER(DATA!AJ835),DATA!AJ835,"n/a")</f>
        <v>1390542</v>
      </c>
      <c r="L1174" s="77">
        <f>+IF(ISNUMBER(DATA!AK835),DATA!AK835,"n/a")</f>
        <v>0.109339315410169</v>
      </c>
      <c r="R1174" s="66"/>
      <c r="S1174" s="66"/>
      <c r="T1174" s="66"/>
      <c r="U1174" s="66"/>
      <c r="V1174" s="66"/>
      <c r="W1174" s="66"/>
      <c r="X1174" s="66"/>
      <c r="Y1174" s="66"/>
    </row>
    <row r="1175" spans="1:25" x14ac:dyDescent="0.2">
      <c r="A1175" s="75" t="s">
        <v>19</v>
      </c>
      <c r="B1175" s="66" t="s">
        <v>28</v>
      </c>
      <c r="C1175" s="66" t="s">
        <v>0</v>
      </c>
      <c r="D1175" s="66" t="s">
        <v>317</v>
      </c>
      <c r="E1175" s="76">
        <f>+IF(ISNUMBER(DATA!F836),DATA!F836,"n/a")</f>
        <v>71792.460000000006</v>
      </c>
      <c r="F1175" s="77">
        <f>+IF(ISNUMBER(DATA!G836),DATA!G836,"n/a")</f>
        <v>0.100477056322445</v>
      </c>
      <c r="G1175" s="76">
        <f>+IF(ISNUMBER(DATA!P836),DATA!P836,"n/a")</f>
        <v>206145.18</v>
      </c>
      <c r="H1175" s="77">
        <f>+IF(ISNUMBER(DATA!Q836),DATA!Q836,"n/a")</f>
        <v>2.8630990125510299E-2</v>
      </c>
      <c r="I1175" s="76">
        <f>+IF(ISNUMBER(DATA!Z836),DATA!Z836,"n/a")</f>
        <v>403739.01</v>
      </c>
      <c r="J1175" s="77">
        <f>+IF(ISNUMBER(DATA!AA836),DATA!AA836,"n/a")</f>
        <v>9.5483443694593495E-2</v>
      </c>
      <c r="K1175" s="76">
        <f>+IF(ISNUMBER(DATA!AJ836),DATA!AJ836,"n/a")</f>
        <v>864568.74</v>
      </c>
      <c r="L1175" s="77">
        <f>+IF(ISNUMBER(DATA!AK836),DATA!AK836,"n/a")</f>
        <v>7.5703538474694507E-2</v>
      </c>
      <c r="R1175" s="66"/>
      <c r="S1175" s="66"/>
      <c r="T1175" s="66"/>
      <c r="U1175" s="66"/>
      <c r="V1175" s="66"/>
      <c r="W1175" s="66"/>
      <c r="X1175" s="66"/>
      <c r="Y1175" s="66"/>
    </row>
    <row r="1176" spans="1:25" x14ac:dyDescent="0.2">
      <c r="A1176" s="75" t="s">
        <v>19</v>
      </c>
      <c r="B1176" s="66" t="s">
        <v>28</v>
      </c>
      <c r="C1176" s="66" t="s">
        <v>0</v>
      </c>
      <c r="D1176" s="66" t="s">
        <v>318</v>
      </c>
      <c r="E1176" s="76">
        <f>+IF(ISNUMBER(DATA!F837),DATA!F837,"n/a")</f>
        <v>105737.32</v>
      </c>
      <c r="F1176" s="77">
        <f>+IF(ISNUMBER(DATA!G837),DATA!G837,"n/a")</f>
        <v>2.7247522797914699E-2</v>
      </c>
      <c r="G1176" s="76">
        <f>+IF(ISNUMBER(DATA!P837),DATA!P837,"n/a")</f>
        <v>360098.38</v>
      </c>
      <c r="H1176" s="77">
        <f>+IF(ISNUMBER(DATA!Q837),DATA!Q837,"n/a")</f>
        <v>1.48233355406287E-2</v>
      </c>
      <c r="I1176" s="76">
        <f>+IF(ISNUMBER(DATA!Z837),DATA!Z837,"n/a")</f>
        <v>673629.86</v>
      </c>
      <c r="J1176" s="77">
        <f>+IF(ISNUMBER(DATA!AA837),DATA!AA837,"n/a")</f>
        <v>1.7538805995309801E-2</v>
      </c>
      <c r="K1176" s="76">
        <f>+IF(ISNUMBER(DATA!AJ837),DATA!AJ837,"n/a")</f>
        <v>1375831.44</v>
      </c>
      <c r="L1176" s="77">
        <f>+IF(ISNUMBER(DATA!AK837),DATA!AK837,"n/a")</f>
        <v>-1.50528387235206E-2</v>
      </c>
      <c r="R1176" s="66"/>
      <c r="S1176" s="66"/>
      <c r="T1176" s="66"/>
      <c r="U1176" s="66"/>
      <c r="V1176" s="66"/>
      <c r="W1176" s="66"/>
      <c r="X1176" s="66"/>
      <c r="Y1176" s="66"/>
    </row>
    <row r="1177" spans="1:25" x14ac:dyDescent="0.2">
      <c r="A1177" s="75" t="s">
        <v>19</v>
      </c>
      <c r="B1177" s="66" t="s">
        <v>28</v>
      </c>
      <c r="C1177" s="66" t="s">
        <v>0</v>
      </c>
      <c r="D1177" s="66" t="s">
        <v>344</v>
      </c>
      <c r="E1177" s="76">
        <f>+IF(ISNUMBER(DATA!F838),DATA!F838,"n/a")</f>
        <v>82116.61</v>
      </c>
      <c r="F1177" s="77">
        <f>+IF(ISNUMBER(DATA!G838),DATA!G838,"n/a")</f>
        <v>0.80269330688454399</v>
      </c>
      <c r="G1177" s="76">
        <f>+IF(ISNUMBER(DATA!P838),DATA!P838,"n/a")</f>
        <v>238589.89</v>
      </c>
      <c r="H1177" s="77">
        <f>+IF(ISNUMBER(DATA!Q838),DATA!Q838,"n/a")</f>
        <v>0.75056534430772504</v>
      </c>
      <c r="I1177" s="76">
        <f>+IF(ISNUMBER(DATA!Z838),DATA!Z838,"n/a")</f>
        <v>424602.87</v>
      </c>
      <c r="J1177" s="77">
        <f>+IF(ISNUMBER(DATA!AA838),DATA!AA838,"n/a")</f>
        <v>0.71701735477916395</v>
      </c>
      <c r="K1177" s="76">
        <f>+IF(ISNUMBER(DATA!AJ838),DATA!AJ838,"n/a")</f>
        <v>852664.51</v>
      </c>
      <c r="L1177" s="77">
        <f>+IF(ISNUMBER(DATA!AK838),DATA!AK838,"n/a")</f>
        <v>0.75972805652431397</v>
      </c>
      <c r="R1177" s="66"/>
      <c r="S1177" s="66"/>
      <c r="T1177" s="66"/>
      <c r="U1177" s="66"/>
      <c r="V1177" s="66"/>
      <c r="W1177" s="66"/>
      <c r="X1177" s="66"/>
      <c r="Y1177" s="66"/>
    </row>
    <row r="1178" spans="1:25" x14ac:dyDescent="0.2">
      <c r="A1178" s="75" t="s">
        <v>19</v>
      </c>
      <c r="B1178" s="66" t="s">
        <v>28</v>
      </c>
      <c r="C1178" s="66" t="s">
        <v>0</v>
      </c>
      <c r="D1178" s="66" t="s">
        <v>345</v>
      </c>
      <c r="E1178" s="76">
        <f>+IF(ISNUMBER(DATA!F839),DATA!F839,"n/a")</f>
        <v>78361.02</v>
      </c>
      <c r="F1178" s="77">
        <f>+IF(ISNUMBER(DATA!G839),DATA!G839,"n/a")</f>
        <v>0.267655217798968</v>
      </c>
      <c r="G1178" s="76">
        <f>+IF(ISNUMBER(DATA!P839),DATA!P839,"n/a")</f>
        <v>253019.99</v>
      </c>
      <c r="H1178" s="77">
        <f>+IF(ISNUMBER(DATA!Q839),DATA!Q839,"n/a")</f>
        <v>0.28506615129935298</v>
      </c>
      <c r="I1178" s="76">
        <f>+IF(ISNUMBER(DATA!Z839),DATA!Z839,"n/a")</f>
        <v>503437.65</v>
      </c>
      <c r="J1178" s="77">
        <f>+IF(ISNUMBER(DATA!AA839),DATA!AA839,"n/a")</f>
        <v>0.34495079274832402</v>
      </c>
      <c r="K1178" s="76">
        <f>+IF(ISNUMBER(DATA!AJ839),DATA!AJ839,"n/a")</f>
        <v>920505.56</v>
      </c>
      <c r="L1178" s="77">
        <f>+IF(ISNUMBER(DATA!AK839),DATA!AK839,"n/a")</f>
        <v>0.22329265921991401</v>
      </c>
      <c r="R1178" s="66"/>
      <c r="S1178" s="66"/>
      <c r="T1178" s="66"/>
      <c r="U1178" s="66"/>
      <c r="V1178" s="66"/>
      <c r="W1178" s="66"/>
      <c r="X1178" s="66"/>
      <c r="Y1178" s="66"/>
    </row>
    <row r="1179" spans="1:25" x14ac:dyDescent="0.2">
      <c r="A1179" s="75"/>
      <c r="E1179" s="76"/>
      <c r="F1179" s="77"/>
      <c r="G1179" s="76"/>
      <c r="H1179" s="77"/>
      <c r="I1179" s="76"/>
      <c r="J1179" s="77"/>
      <c r="K1179" s="76"/>
      <c r="L1179" s="77"/>
      <c r="R1179" s="66"/>
      <c r="S1179" s="66"/>
      <c r="T1179" s="66"/>
      <c r="U1179" s="66"/>
      <c r="V1179" s="66"/>
      <c r="W1179" s="66"/>
      <c r="X1179" s="66"/>
      <c r="Y1179" s="66"/>
    </row>
    <row r="1180" spans="1:25" x14ac:dyDescent="0.2">
      <c r="A1180" s="75" t="s">
        <v>19</v>
      </c>
      <c r="B1180" s="66" t="s">
        <v>28</v>
      </c>
      <c r="C1180" s="66" t="s">
        <v>9</v>
      </c>
      <c r="D1180" s="66" t="s">
        <v>271</v>
      </c>
      <c r="E1180" s="86">
        <f>+IF(ISNUMBER(DATA!H790),DATA!H790,"n/a")</f>
        <v>10676.96</v>
      </c>
      <c r="F1180" s="77">
        <f>+IF(ISNUMBER(DATA!I790),DATA!I790,"n/a")</f>
        <v>-2.6705774107822701E-3</v>
      </c>
      <c r="G1180" s="86">
        <f>+IF(ISNUMBER(DATA!R790),DATA!R790,"n/a")</f>
        <v>33195.75</v>
      </c>
      <c r="H1180" s="77">
        <f>+IF(ISNUMBER(DATA!S790),DATA!S790,"n/a")</f>
        <v>9.5235807155094401E-3</v>
      </c>
      <c r="I1180" s="86">
        <f>+IF(ISNUMBER(DATA!AB790),DATA!AB790,"n/a")</f>
        <v>65691.42</v>
      </c>
      <c r="J1180" s="77">
        <f>+IF(ISNUMBER(DATA!AC790),DATA!AC790,"n/a")</f>
        <v>1.3248449966984001E-2</v>
      </c>
      <c r="K1180" s="86">
        <f>+IF(ISNUMBER(DATA!AL790),DATA!AL790,"n/a")</f>
        <v>149114.04999999999</v>
      </c>
      <c r="L1180" s="77">
        <f>+IF(ISNUMBER(DATA!AM790),DATA!AM790,"n/a")</f>
        <v>-1.6354874165316301E-2</v>
      </c>
      <c r="R1180" s="66"/>
      <c r="S1180" s="66"/>
      <c r="T1180" s="66"/>
      <c r="U1180" s="66"/>
      <c r="V1180" s="66"/>
      <c r="W1180" s="66"/>
      <c r="X1180" s="66"/>
      <c r="Y1180" s="66"/>
    </row>
    <row r="1181" spans="1:25" x14ac:dyDescent="0.2">
      <c r="A1181" s="75" t="s">
        <v>19</v>
      </c>
      <c r="B1181" s="66" t="s">
        <v>28</v>
      </c>
      <c r="C1181" s="66" t="s">
        <v>9</v>
      </c>
      <c r="D1181" s="66" t="s">
        <v>272</v>
      </c>
      <c r="E1181" s="86">
        <f>+IF(ISNUMBER(DATA!H791),DATA!H791,"n/a")</f>
        <v>32926.53</v>
      </c>
      <c r="F1181" s="77">
        <f>+IF(ISNUMBER(DATA!I791),DATA!I791,"n/a")</f>
        <v>8.1508693117519695E-3</v>
      </c>
      <c r="G1181" s="86">
        <f>+IF(ISNUMBER(DATA!R791),DATA!R791,"n/a")</f>
        <v>113997.82</v>
      </c>
      <c r="H1181" s="77">
        <f>+IF(ISNUMBER(DATA!S791),DATA!S791,"n/a")</f>
        <v>4.5616056200186203E-2</v>
      </c>
      <c r="I1181" s="86">
        <f>+IF(ISNUMBER(DATA!AB791),DATA!AB791,"n/a")</f>
        <v>213786.37</v>
      </c>
      <c r="J1181" s="77">
        <f>+IF(ISNUMBER(DATA!AC791),DATA!AC791,"n/a")</f>
        <v>5.8541052249956503E-2</v>
      </c>
      <c r="K1181" s="86">
        <f>+IF(ISNUMBER(DATA!AL791),DATA!AL791,"n/a")</f>
        <v>412769.38</v>
      </c>
      <c r="L1181" s="77">
        <f>+IF(ISNUMBER(DATA!AM791),DATA!AM791,"n/a")</f>
        <v>0.45031907454065201</v>
      </c>
      <c r="R1181" s="66"/>
      <c r="S1181" s="66"/>
      <c r="T1181" s="66"/>
      <c r="U1181" s="66"/>
      <c r="V1181" s="66"/>
      <c r="W1181" s="66"/>
      <c r="X1181" s="66"/>
      <c r="Y1181" s="66"/>
    </row>
    <row r="1182" spans="1:25" x14ac:dyDescent="0.2">
      <c r="A1182" s="75" t="s">
        <v>19</v>
      </c>
      <c r="B1182" s="66" t="s">
        <v>28</v>
      </c>
      <c r="C1182" s="66" t="s">
        <v>9</v>
      </c>
      <c r="D1182" s="66" t="s">
        <v>273</v>
      </c>
      <c r="E1182" s="86">
        <f>+IF(ISNUMBER(DATA!H792),DATA!H792,"n/a")</f>
        <v>44837.15</v>
      </c>
      <c r="F1182" s="77">
        <f>+IF(ISNUMBER(DATA!I792),DATA!I792,"n/a")</f>
        <v>0.62997060849681696</v>
      </c>
      <c r="G1182" s="86">
        <f>+IF(ISNUMBER(DATA!R792),DATA!R792,"n/a")</f>
        <v>150436.41</v>
      </c>
      <c r="H1182" s="77">
        <f>+IF(ISNUMBER(DATA!S792),DATA!S792,"n/a")</f>
        <v>0.69817091204474901</v>
      </c>
      <c r="I1182" s="86">
        <f>+IF(ISNUMBER(DATA!AB792),DATA!AB792,"n/a")</f>
        <v>276185.96999999997</v>
      </c>
      <c r="J1182" s="77">
        <f>+IF(ISNUMBER(DATA!AC792),DATA!AC792,"n/a")</f>
        <v>0.716285731721095</v>
      </c>
      <c r="K1182" s="86">
        <f>+IF(ISNUMBER(DATA!AL792),DATA!AL792,"n/a")</f>
        <v>499332.44</v>
      </c>
      <c r="L1182" s="77">
        <f>+IF(ISNUMBER(DATA!AM792),DATA!AM792,"n/a")</f>
        <v>0.498821851877155</v>
      </c>
      <c r="R1182" s="66"/>
      <c r="S1182" s="66"/>
      <c r="T1182" s="66"/>
      <c r="U1182" s="66"/>
      <c r="V1182" s="66"/>
      <c r="W1182" s="66"/>
      <c r="X1182" s="66"/>
      <c r="Y1182" s="66"/>
    </row>
    <row r="1183" spans="1:25" x14ac:dyDescent="0.2">
      <c r="A1183" s="75" t="s">
        <v>19</v>
      </c>
      <c r="B1183" s="66" t="s">
        <v>28</v>
      </c>
      <c r="C1183" s="66" t="s">
        <v>9</v>
      </c>
      <c r="D1183" s="66" t="s">
        <v>274</v>
      </c>
      <c r="E1183" s="86">
        <f>+IF(ISNUMBER(DATA!H793),DATA!H793,"n/a")</f>
        <v>17888.150000000001</v>
      </c>
      <c r="F1183" s="77">
        <f>+IF(ISNUMBER(DATA!I793),DATA!I793,"n/a")</f>
        <v>5.3490334743040303E-2</v>
      </c>
      <c r="G1183" s="86">
        <f>+IF(ISNUMBER(DATA!R793),DATA!R793,"n/a")</f>
        <v>60615.68</v>
      </c>
      <c r="H1183" s="77">
        <f>+IF(ISNUMBER(DATA!S793),DATA!S793,"n/a")</f>
        <v>8.1810088999588096E-2</v>
      </c>
      <c r="I1183" s="86">
        <f>+IF(ISNUMBER(DATA!AB793),DATA!AB793,"n/a")</f>
        <v>107681.17</v>
      </c>
      <c r="J1183" s="77">
        <f>+IF(ISNUMBER(DATA!AC793),DATA!AC793,"n/a")</f>
        <v>8.49010476818301E-2</v>
      </c>
      <c r="K1183" s="86">
        <f>+IF(ISNUMBER(DATA!AL793),DATA!AL793,"n/a")</f>
        <v>212235.72</v>
      </c>
      <c r="L1183" s="77">
        <f>+IF(ISNUMBER(DATA!AM793),DATA!AM793,"n/a")</f>
        <v>0.23054867377933999</v>
      </c>
      <c r="R1183" s="66"/>
      <c r="S1183" s="66"/>
      <c r="T1183" s="66"/>
      <c r="U1183" s="66"/>
      <c r="V1183" s="66"/>
      <c r="W1183" s="66"/>
      <c r="X1183" s="66"/>
      <c r="Y1183" s="66"/>
    </row>
    <row r="1184" spans="1:25" x14ac:dyDescent="0.2">
      <c r="A1184" s="75" t="s">
        <v>19</v>
      </c>
      <c r="B1184" s="66" t="s">
        <v>28</v>
      </c>
      <c r="C1184" s="66" t="s">
        <v>9</v>
      </c>
      <c r="D1184" s="66" t="s">
        <v>275</v>
      </c>
      <c r="E1184" s="86">
        <f>+IF(ISNUMBER(DATA!H794),DATA!H794,"n/a")</f>
        <v>63357.78</v>
      </c>
      <c r="F1184" s="77">
        <f>+IF(ISNUMBER(DATA!I794),DATA!I794,"n/a")</f>
        <v>1.5576192961698601</v>
      </c>
      <c r="G1184" s="86">
        <f>+IF(ISNUMBER(DATA!R794),DATA!R794,"n/a")</f>
        <v>212180.06</v>
      </c>
      <c r="H1184" s="77">
        <f>+IF(ISNUMBER(DATA!S794),DATA!S794,"n/a")</f>
        <v>1.9665815756573199</v>
      </c>
      <c r="I1184" s="86">
        <f>+IF(ISNUMBER(DATA!AB794),DATA!AB794,"n/a")</f>
        <v>409058.67</v>
      </c>
      <c r="J1184" s="77">
        <f>+IF(ISNUMBER(DATA!AC794),DATA!AC794,"n/a")</f>
        <v>1.93693636320427</v>
      </c>
      <c r="K1184" s="86">
        <f>+IF(ISNUMBER(DATA!AL794),DATA!AL794,"n/a")</f>
        <v>735906.81</v>
      </c>
      <c r="L1184" s="77">
        <f>+IF(ISNUMBER(DATA!AM794),DATA!AM794,"n/a")</f>
        <v>1.2990006890377801</v>
      </c>
      <c r="R1184" s="66"/>
      <c r="S1184" s="66"/>
      <c r="T1184" s="66"/>
      <c r="U1184" s="66"/>
      <c r="V1184" s="66"/>
      <c r="W1184" s="66"/>
      <c r="X1184" s="66"/>
      <c r="Y1184" s="66"/>
    </row>
    <row r="1185" spans="1:25" x14ac:dyDescent="0.2">
      <c r="A1185" s="75" t="s">
        <v>19</v>
      </c>
      <c r="B1185" s="66" t="s">
        <v>28</v>
      </c>
      <c r="C1185" s="66" t="s">
        <v>9</v>
      </c>
      <c r="D1185" s="66" t="s">
        <v>276</v>
      </c>
      <c r="E1185" s="86">
        <f>+IF(ISNUMBER(DATA!H795),DATA!H795,"n/a")</f>
        <v>11003.43</v>
      </c>
      <c r="F1185" s="77">
        <f>+IF(ISNUMBER(DATA!I795),DATA!I795,"n/a")</f>
        <v>-0.114402093866651</v>
      </c>
      <c r="G1185" s="86">
        <f>+IF(ISNUMBER(DATA!R795),DATA!R795,"n/a")</f>
        <v>27545.39</v>
      </c>
      <c r="H1185" s="77">
        <f>+IF(ISNUMBER(DATA!S795),DATA!S795,"n/a")</f>
        <v>-0.23423170716790101</v>
      </c>
      <c r="I1185" s="86">
        <f>+IF(ISNUMBER(DATA!AB795),DATA!AB795,"n/a")</f>
        <v>51991.51</v>
      </c>
      <c r="J1185" s="77">
        <f>+IF(ISNUMBER(DATA!AC795),DATA!AC795,"n/a")</f>
        <v>-0.162186695285886</v>
      </c>
      <c r="K1185" s="86">
        <f>+IF(ISNUMBER(DATA!AL795),DATA!AL795,"n/a")</f>
        <v>145956.04</v>
      </c>
      <c r="L1185" s="77">
        <f>+IF(ISNUMBER(DATA!AM795),DATA!AM795,"n/a")</f>
        <v>-0.108754338651032</v>
      </c>
      <c r="R1185" s="66"/>
      <c r="S1185" s="66"/>
      <c r="T1185" s="66"/>
      <c r="U1185" s="66"/>
      <c r="V1185" s="66"/>
      <c r="W1185" s="66"/>
      <c r="X1185" s="66"/>
      <c r="Y1185" s="66"/>
    </row>
    <row r="1186" spans="1:25" x14ac:dyDescent="0.2">
      <c r="A1186" s="75" t="s">
        <v>19</v>
      </c>
      <c r="B1186" s="66" t="s">
        <v>28</v>
      </c>
      <c r="C1186" s="66" t="s">
        <v>9</v>
      </c>
      <c r="D1186" s="66" t="s">
        <v>277</v>
      </c>
      <c r="E1186" s="86">
        <f>+IF(ISNUMBER(DATA!H796),DATA!H796,"n/a")</f>
        <v>7112.99</v>
      </c>
      <c r="F1186" s="77">
        <f>+IF(ISNUMBER(DATA!I796),DATA!I796,"n/a")</f>
        <v>7.6109962162873607E-2</v>
      </c>
      <c r="G1186" s="86">
        <f>+IF(ISNUMBER(DATA!R796),DATA!R796,"n/a")</f>
        <v>24849.54</v>
      </c>
      <c r="H1186" s="77">
        <f>+IF(ISNUMBER(DATA!S796),DATA!S796,"n/a")</f>
        <v>0.22611450197119401</v>
      </c>
      <c r="I1186" s="86">
        <f>+IF(ISNUMBER(DATA!AB796),DATA!AB796,"n/a")</f>
        <v>44962.19</v>
      </c>
      <c r="J1186" s="77">
        <f>+IF(ISNUMBER(DATA!AC796),DATA!AC796,"n/a")</f>
        <v>0.22107329722072699</v>
      </c>
      <c r="K1186" s="86">
        <f>+IF(ISNUMBER(DATA!AL796),DATA!AL796,"n/a")</f>
        <v>86988.479999999996</v>
      </c>
      <c r="L1186" s="77">
        <f>+IF(ISNUMBER(DATA!AM796),DATA!AM796,"n/a")</f>
        <v>7.0934820923371694E-2</v>
      </c>
      <c r="R1186" s="66"/>
      <c r="S1186" s="66"/>
      <c r="T1186" s="66"/>
      <c r="U1186" s="66"/>
      <c r="V1186" s="66"/>
      <c r="W1186" s="66"/>
      <c r="X1186" s="66"/>
      <c r="Y1186" s="66"/>
    </row>
    <row r="1187" spans="1:25" x14ac:dyDescent="0.2">
      <c r="A1187" s="75" t="s">
        <v>19</v>
      </c>
      <c r="B1187" s="66" t="s">
        <v>28</v>
      </c>
      <c r="C1187" s="66" t="s">
        <v>9</v>
      </c>
      <c r="D1187" s="66" t="s">
        <v>278</v>
      </c>
      <c r="E1187" s="86">
        <f>+IF(ISNUMBER(DATA!H797),DATA!H797,"n/a")</f>
        <v>39617.06</v>
      </c>
      <c r="F1187" s="77">
        <f>+IF(ISNUMBER(DATA!I797),DATA!I797,"n/a")</f>
        <v>0.36198246755769398</v>
      </c>
      <c r="G1187" s="86">
        <f>+IF(ISNUMBER(DATA!R797),DATA!R797,"n/a")</f>
        <v>120986.03</v>
      </c>
      <c r="H1187" s="77">
        <f>+IF(ISNUMBER(DATA!S797),DATA!S797,"n/a")</f>
        <v>0.250656851563693</v>
      </c>
      <c r="I1187" s="86">
        <f>+IF(ISNUMBER(DATA!AB797),DATA!AB797,"n/a")</f>
        <v>224582.56</v>
      </c>
      <c r="J1187" s="77">
        <f>+IF(ISNUMBER(DATA!AC797),DATA!AC797,"n/a")</f>
        <v>0.21014181905121301</v>
      </c>
      <c r="K1187" s="86">
        <f>+IF(ISNUMBER(DATA!AL797),DATA!AL797,"n/a")</f>
        <v>438108.55</v>
      </c>
      <c r="L1187" s="77">
        <f>+IF(ISNUMBER(DATA!AM797),DATA!AM797,"n/a")</f>
        <v>0.136429882205025</v>
      </c>
      <c r="R1187" s="66"/>
      <c r="S1187" s="66"/>
      <c r="T1187" s="66"/>
      <c r="U1187" s="66"/>
      <c r="V1187" s="66"/>
      <c r="W1187" s="66"/>
      <c r="X1187" s="66"/>
      <c r="Y1187" s="66"/>
    </row>
    <row r="1188" spans="1:25" x14ac:dyDescent="0.2">
      <c r="A1188" s="75" t="s">
        <v>19</v>
      </c>
      <c r="B1188" s="66" t="s">
        <v>28</v>
      </c>
      <c r="C1188" s="66" t="s">
        <v>9</v>
      </c>
      <c r="D1188" s="66" t="s">
        <v>279</v>
      </c>
      <c r="E1188" s="86">
        <f>+IF(ISNUMBER(DATA!H798),DATA!H798,"n/a")</f>
        <v>36310.959999999999</v>
      </c>
      <c r="F1188" s="77">
        <f>+IF(ISNUMBER(DATA!I798),DATA!I798,"n/a")</f>
        <v>0.14562130881329</v>
      </c>
      <c r="G1188" s="86">
        <f>+IF(ISNUMBER(DATA!R798),DATA!R798,"n/a")</f>
        <v>118645.07</v>
      </c>
      <c r="H1188" s="77">
        <f>+IF(ISNUMBER(DATA!S798),DATA!S798,"n/a")</f>
        <v>8.4606378024751502E-2</v>
      </c>
      <c r="I1188" s="86">
        <f>+IF(ISNUMBER(DATA!AB798),DATA!AB798,"n/a")</f>
        <v>221615.72</v>
      </c>
      <c r="J1188" s="77">
        <f>+IF(ISNUMBER(DATA!AC798),DATA!AC798,"n/a")</f>
        <v>0.12832061542468801</v>
      </c>
      <c r="K1188" s="86">
        <f>+IF(ISNUMBER(DATA!AL798),DATA!AL798,"n/a")</f>
        <v>434167.65</v>
      </c>
      <c r="L1188" s="77">
        <f>+IF(ISNUMBER(DATA!AM798),DATA!AM798,"n/a")</f>
        <v>0.53468722249765999</v>
      </c>
      <c r="R1188" s="66"/>
      <c r="S1188" s="66"/>
      <c r="T1188" s="66"/>
      <c r="U1188" s="66"/>
      <c r="V1188" s="66"/>
      <c r="W1188" s="66"/>
      <c r="X1188" s="66"/>
      <c r="Y1188" s="66"/>
    </row>
    <row r="1189" spans="1:25" x14ac:dyDescent="0.2">
      <c r="A1189" s="75" t="s">
        <v>19</v>
      </c>
      <c r="B1189" s="66" t="s">
        <v>28</v>
      </c>
      <c r="C1189" s="66" t="s">
        <v>9</v>
      </c>
      <c r="D1189" s="66" t="s">
        <v>280</v>
      </c>
      <c r="E1189" s="86">
        <f>+IF(ISNUMBER(DATA!H799),DATA!H799,"n/a")</f>
        <v>4196.7</v>
      </c>
      <c r="F1189" s="77">
        <f>+IF(ISNUMBER(DATA!I799),DATA!I799,"n/a")</f>
        <v>-9.6333396496184401E-2</v>
      </c>
      <c r="G1189" s="86">
        <f>+IF(ISNUMBER(DATA!R799),DATA!R799,"n/a")</f>
        <v>12317.02</v>
      </c>
      <c r="H1189" s="77">
        <f>+IF(ISNUMBER(DATA!S799),DATA!S799,"n/a")</f>
        <v>-5.4348936000325497E-2</v>
      </c>
      <c r="I1189" s="86">
        <f>+IF(ISNUMBER(DATA!AB799),DATA!AB799,"n/a")</f>
        <v>24858.6</v>
      </c>
      <c r="J1189" s="77">
        <f>+IF(ISNUMBER(DATA!AC799),DATA!AC799,"n/a")</f>
        <v>-6.39405049928917E-3</v>
      </c>
      <c r="K1189" s="86">
        <f>+IF(ISNUMBER(DATA!AL799),DATA!AL799,"n/a")</f>
        <v>67155.460000000006</v>
      </c>
      <c r="L1189" s="77">
        <f>+IF(ISNUMBER(DATA!AM799),DATA!AM799,"n/a")</f>
        <v>0.13849809471771399</v>
      </c>
      <c r="R1189" s="66"/>
      <c r="S1189" s="66"/>
      <c r="T1189" s="66"/>
      <c r="U1189" s="66"/>
      <c r="V1189" s="66"/>
      <c r="W1189" s="66"/>
      <c r="X1189" s="66"/>
      <c r="Y1189" s="66"/>
    </row>
    <row r="1190" spans="1:25" x14ac:dyDescent="0.2">
      <c r="A1190" s="75" t="s">
        <v>19</v>
      </c>
      <c r="B1190" s="66" t="s">
        <v>28</v>
      </c>
      <c r="C1190" s="66" t="s">
        <v>9</v>
      </c>
      <c r="D1190" s="66" t="s">
        <v>281</v>
      </c>
      <c r="E1190" s="86">
        <f>+IF(ISNUMBER(DATA!H800),DATA!H800,"n/a")</f>
        <v>21716.93</v>
      </c>
      <c r="F1190" s="77">
        <f>+IF(ISNUMBER(DATA!I800),DATA!I800,"n/a")</f>
        <v>0.79361952711787698</v>
      </c>
      <c r="G1190" s="86">
        <f>+IF(ISNUMBER(DATA!R800),DATA!R800,"n/a")</f>
        <v>67481.78</v>
      </c>
      <c r="H1190" s="77">
        <f>+IF(ISNUMBER(DATA!S800),DATA!S800,"n/a")</f>
        <v>0.78879804053848102</v>
      </c>
      <c r="I1190" s="86">
        <f>+IF(ISNUMBER(DATA!AB800),DATA!AB800,"n/a")</f>
        <v>120721.65</v>
      </c>
      <c r="J1190" s="77">
        <f>+IF(ISNUMBER(DATA!AC800),DATA!AC800,"n/a")</f>
        <v>0.781019215329539</v>
      </c>
      <c r="K1190" s="86">
        <f>+IF(ISNUMBER(DATA!AL800),DATA!AL800,"n/a")</f>
        <v>243039.78</v>
      </c>
      <c r="L1190" s="77">
        <f>+IF(ISNUMBER(DATA!AM800),DATA!AM800,"n/a")</f>
        <v>0.77538872457664998</v>
      </c>
      <c r="R1190" s="66"/>
      <c r="S1190" s="66"/>
      <c r="T1190" s="66"/>
      <c r="U1190" s="66"/>
      <c r="V1190" s="66"/>
      <c r="W1190" s="66"/>
      <c r="X1190" s="66"/>
      <c r="Y1190" s="66"/>
    </row>
    <row r="1191" spans="1:25" x14ac:dyDescent="0.2">
      <c r="A1191" s="75" t="s">
        <v>19</v>
      </c>
      <c r="B1191" s="66" t="s">
        <v>28</v>
      </c>
      <c r="C1191" s="66" t="s">
        <v>9</v>
      </c>
      <c r="D1191" s="66" t="s">
        <v>282</v>
      </c>
      <c r="E1191" s="86">
        <f>+IF(ISNUMBER(DATA!H801),DATA!H801,"n/a")</f>
        <v>24767.16</v>
      </c>
      <c r="F1191" s="77">
        <f>+IF(ISNUMBER(DATA!I801),DATA!I801,"n/a")</f>
        <v>-3.6829081530470202E-2</v>
      </c>
      <c r="G1191" s="86">
        <f>+IF(ISNUMBER(DATA!R801),DATA!R801,"n/a")</f>
        <v>85253.42</v>
      </c>
      <c r="H1191" s="77">
        <f>+IF(ISNUMBER(DATA!S801),DATA!S801,"n/a")</f>
        <v>4.29844036962128E-2</v>
      </c>
      <c r="I1191" s="86">
        <f>+IF(ISNUMBER(DATA!AB801),DATA!AB801,"n/a")</f>
        <v>164230.6</v>
      </c>
      <c r="J1191" s="77">
        <f>+IF(ISNUMBER(DATA!AC801),DATA!AC801,"n/a")</f>
        <v>0.10294747751467501</v>
      </c>
      <c r="K1191" s="86">
        <f>+IF(ISNUMBER(DATA!AL801),DATA!AL801,"n/a")</f>
        <v>315399.03000000003</v>
      </c>
      <c r="L1191" s="77">
        <f>+IF(ISNUMBER(DATA!AM801),DATA!AM801,"n/a")</f>
        <v>0.376801590145248</v>
      </c>
      <c r="R1191" s="66"/>
      <c r="S1191" s="66"/>
      <c r="T1191" s="66"/>
      <c r="U1191" s="66"/>
      <c r="V1191" s="66"/>
      <c r="W1191" s="66"/>
      <c r="X1191" s="66"/>
      <c r="Y1191" s="66"/>
    </row>
    <row r="1192" spans="1:25" x14ac:dyDescent="0.2">
      <c r="A1192" s="75" t="s">
        <v>19</v>
      </c>
      <c r="B1192" s="66" t="s">
        <v>28</v>
      </c>
      <c r="C1192" s="66" t="s">
        <v>9</v>
      </c>
      <c r="D1192" s="66" t="s">
        <v>283</v>
      </c>
      <c r="E1192" s="86">
        <f>+IF(ISNUMBER(DATA!H802),DATA!H802,"n/a")</f>
        <v>25975.91</v>
      </c>
      <c r="F1192" s="77">
        <f>+IF(ISNUMBER(DATA!I802),DATA!I802,"n/a")</f>
        <v>-4.4842125932280402E-2</v>
      </c>
      <c r="G1192" s="86">
        <f>+IF(ISNUMBER(DATA!R802),DATA!R802,"n/a")</f>
        <v>82994.759999999995</v>
      </c>
      <c r="H1192" s="77">
        <f>+IF(ISNUMBER(DATA!S802),DATA!S802,"n/a")</f>
        <v>4.5156434141310799E-3</v>
      </c>
      <c r="I1192" s="86">
        <f>+IF(ISNUMBER(DATA!AB802),DATA!AB802,"n/a")</f>
        <v>156772.82999999999</v>
      </c>
      <c r="J1192" s="77">
        <f>+IF(ISNUMBER(DATA!AC802),DATA!AC802,"n/a")</f>
        <v>4.7030083355500997E-2</v>
      </c>
      <c r="K1192" s="86">
        <f>+IF(ISNUMBER(DATA!AL802),DATA!AL802,"n/a")</f>
        <v>338612.7</v>
      </c>
      <c r="L1192" s="77">
        <f>+IF(ISNUMBER(DATA!AM802),DATA!AM802,"n/a")</f>
        <v>0.219823426194102</v>
      </c>
      <c r="R1192" s="66"/>
      <c r="S1192" s="66"/>
      <c r="T1192" s="66"/>
      <c r="U1192" s="66"/>
      <c r="V1192" s="66"/>
      <c r="W1192" s="66"/>
      <c r="X1192" s="66"/>
      <c r="Y1192" s="66"/>
    </row>
    <row r="1193" spans="1:25" x14ac:dyDescent="0.2">
      <c r="A1193" s="75" t="s">
        <v>19</v>
      </c>
      <c r="B1193" s="66" t="s">
        <v>28</v>
      </c>
      <c r="C1193" s="66" t="s">
        <v>9</v>
      </c>
      <c r="D1193" s="66" t="s">
        <v>284</v>
      </c>
      <c r="E1193" s="86">
        <f>+IF(ISNUMBER(DATA!H803),DATA!H803,"n/a")</f>
        <v>69628.33</v>
      </c>
      <c r="F1193" s="77">
        <f>+IF(ISNUMBER(DATA!I803),DATA!I803,"n/a")</f>
        <v>1.04189489341012</v>
      </c>
      <c r="G1193" s="86">
        <f>+IF(ISNUMBER(DATA!R803),DATA!R803,"n/a")</f>
        <v>218854.91</v>
      </c>
      <c r="H1193" s="77">
        <f>+IF(ISNUMBER(DATA!S803),DATA!S803,"n/a")</f>
        <v>0.80354566568295904</v>
      </c>
      <c r="I1193" s="86">
        <f>+IF(ISNUMBER(DATA!AB803),DATA!AB803,"n/a")</f>
        <v>380760.25</v>
      </c>
      <c r="J1193" s="77">
        <f>+IF(ISNUMBER(DATA!AC803),DATA!AC803,"n/a")</f>
        <v>0.77101340961765297</v>
      </c>
      <c r="K1193" s="86">
        <f>+IF(ISNUMBER(DATA!AL803),DATA!AL803,"n/a")</f>
        <v>703887.19</v>
      </c>
      <c r="L1193" s="77">
        <f>+IF(ISNUMBER(DATA!AM803),DATA!AM803,"n/a")</f>
        <v>0.57644642263441104</v>
      </c>
      <c r="R1193" s="66"/>
      <c r="S1193" s="66"/>
      <c r="T1193" s="66"/>
      <c r="U1193" s="66"/>
      <c r="V1193" s="66"/>
      <c r="W1193" s="66"/>
      <c r="X1193" s="66"/>
      <c r="Y1193" s="66"/>
    </row>
    <row r="1194" spans="1:25" x14ac:dyDescent="0.2">
      <c r="A1194" s="75" t="s">
        <v>19</v>
      </c>
      <c r="B1194" s="66" t="s">
        <v>28</v>
      </c>
      <c r="C1194" s="66" t="s">
        <v>9</v>
      </c>
      <c r="D1194" s="66" t="s">
        <v>285</v>
      </c>
      <c r="E1194" s="86">
        <f>+IF(ISNUMBER(DATA!H804),DATA!H804,"n/a")</f>
        <v>44834.35</v>
      </c>
      <c r="F1194" s="77">
        <f>+IF(ISNUMBER(DATA!I804),DATA!I804,"n/a")</f>
        <v>1.1096125098283001</v>
      </c>
      <c r="G1194" s="86">
        <f>+IF(ISNUMBER(DATA!R804),DATA!R804,"n/a")</f>
        <v>134139.34</v>
      </c>
      <c r="H1194" s="77">
        <f>+IF(ISNUMBER(DATA!S804),DATA!S804,"n/a")</f>
        <v>0.63549058862832197</v>
      </c>
      <c r="I1194" s="86">
        <f>+IF(ISNUMBER(DATA!AB804),DATA!AB804,"n/a")</f>
        <v>223797.63</v>
      </c>
      <c r="J1194" s="77">
        <f>+IF(ISNUMBER(DATA!AC804),DATA!AC804,"n/a")</f>
        <v>0.494124583269687</v>
      </c>
      <c r="K1194" s="86">
        <f>+IF(ISNUMBER(DATA!AL804),DATA!AL804,"n/a")</f>
        <v>421170.58</v>
      </c>
      <c r="L1194" s="77">
        <f>+IF(ISNUMBER(DATA!AM804),DATA!AM804,"n/a")</f>
        <v>0.24488265614562901</v>
      </c>
      <c r="R1194" s="66"/>
      <c r="S1194" s="66"/>
      <c r="T1194" s="66"/>
      <c r="U1194" s="66"/>
      <c r="V1194" s="66"/>
      <c r="W1194" s="66"/>
      <c r="X1194" s="66"/>
      <c r="Y1194" s="66"/>
    </row>
    <row r="1195" spans="1:25" x14ac:dyDescent="0.2">
      <c r="A1195" s="75" t="s">
        <v>19</v>
      </c>
      <c r="B1195" s="66" t="s">
        <v>28</v>
      </c>
      <c r="C1195" s="66" t="s">
        <v>9</v>
      </c>
      <c r="D1195" s="66" t="s">
        <v>286</v>
      </c>
      <c r="E1195" s="86">
        <f>+IF(ISNUMBER(DATA!H805),DATA!H805,"n/a")</f>
        <v>21815.18</v>
      </c>
      <c r="F1195" s="77">
        <f>+IF(ISNUMBER(DATA!I805),DATA!I805,"n/a")</f>
        <v>0.66467731166180199</v>
      </c>
      <c r="G1195" s="86">
        <f>+IF(ISNUMBER(DATA!R805),DATA!R805,"n/a")</f>
        <v>72354.19</v>
      </c>
      <c r="H1195" s="77">
        <f>+IF(ISNUMBER(DATA!S805),DATA!S805,"n/a")</f>
        <v>0.83706611506248596</v>
      </c>
      <c r="I1195" s="86">
        <f>+IF(ISNUMBER(DATA!AB805),DATA!AB805,"n/a")</f>
        <v>135307.64000000001</v>
      </c>
      <c r="J1195" s="77">
        <f>+IF(ISNUMBER(DATA!AC805),DATA!AC805,"n/a")</f>
        <v>0.83894397028282097</v>
      </c>
      <c r="K1195" s="86">
        <f>+IF(ISNUMBER(DATA!AL805),DATA!AL805,"n/a")</f>
        <v>246905.86</v>
      </c>
      <c r="L1195" s="77">
        <f>+IF(ISNUMBER(DATA!AM805),DATA!AM805,"n/a")</f>
        <v>0.34072570255698897</v>
      </c>
      <c r="R1195" s="66"/>
      <c r="S1195" s="66"/>
      <c r="T1195" s="66"/>
      <c r="U1195" s="66"/>
      <c r="V1195" s="66"/>
      <c r="W1195" s="66"/>
      <c r="X1195" s="66"/>
      <c r="Y1195" s="66"/>
    </row>
    <row r="1196" spans="1:25" x14ac:dyDescent="0.2">
      <c r="A1196" s="75" t="s">
        <v>19</v>
      </c>
      <c r="B1196" s="66" t="s">
        <v>28</v>
      </c>
      <c r="C1196" s="66" t="s">
        <v>9</v>
      </c>
      <c r="D1196" s="66" t="s">
        <v>287</v>
      </c>
      <c r="E1196" s="86">
        <f>+IF(ISNUMBER(DATA!H806),DATA!H806,"n/a")</f>
        <v>28397.75</v>
      </c>
      <c r="F1196" s="77">
        <f>+IF(ISNUMBER(DATA!I806),DATA!I806,"n/a")</f>
        <v>0.67562271427542997</v>
      </c>
      <c r="G1196" s="86">
        <f>+IF(ISNUMBER(DATA!R806),DATA!R806,"n/a")</f>
        <v>99456.98</v>
      </c>
      <c r="H1196" s="77">
        <f>+IF(ISNUMBER(DATA!S806),DATA!S806,"n/a")</f>
        <v>0.94285914097467105</v>
      </c>
      <c r="I1196" s="86">
        <f>+IF(ISNUMBER(DATA!AB806),DATA!AB806,"n/a")</f>
        <v>183237.8</v>
      </c>
      <c r="J1196" s="77">
        <f>+IF(ISNUMBER(DATA!AC806),DATA!AC806,"n/a")</f>
        <v>0.85158411167356696</v>
      </c>
      <c r="K1196" s="86">
        <f>+IF(ISNUMBER(DATA!AL806),DATA!AL806,"n/a")</f>
        <v>349670.48</v>
      </c>
      <c r="L1196" s="77">
        <f>+IF(ISNUMBER(DATA!AM806),DATA!AM806,"n/a")</f>
        <v>0.35667460720042599</v>
      </c>
      <c r="R1196" s="66"/>
      <c r="S1196" s="66"/>
      <c r="T1196" s="66"/>
      <c r="U1196" s="66"/>
      <c r="V1196" s="66"/>
      <c r="W1196" s="66"/>
      <c r="X1196" s="66"/>
      <c r="Y1196" s="66"/>
    </row>
    <row r="1197" spans="1:25" x14ac:dyDescent="0.2">
      <c r="A1197" s="75" t="s">
        <v>19</v>
      </c>
      <c r="B1197" s="66" t="s">
        <v>28</v>
      </c>
      <c r="C1197" s="66" t="s">
        <v>9</v>
      </c>
      <c r="D1197" s="66" t="s">
        <v>288</v>
      </c>
      <c r="E1197" s="86">
        <f>+IF(ISNUMBER(DATA!H807),DATA!H807,"n/a")</f>
        <v>28124.240000000002</v>
      </c>
      <c r="F1197" s="77">
        <f>+IF(ISNUMBER(DATA!I807),DATA!I807,"n/a")</f>
        <v>0.23095373152097001</v>
      </c>
      <c r="G1197" s="86">
        <f>+IF(ISNUMBER(DATA!R807),DATA!R807,"n/a")</f>
        <v>92690.59</v>
      </c>
      <c r="H1197" s="77">
        <f>+IF(ISNUMBER(DATA!S807),DATA!S807,"n/a")</f>
        <v>0.18158857319721899</v>
      </c>
      <c r="I1197" s="86">
        <f>+IF(ISNUMBER(DATA!AB807),DATA!AB807,"n/a")</f>
        <v>174182.62</v>
      </c>
      <c r="J1197" s="77">
        <f>+IF(ISNUMBER(DATA!AC807),DATA!AC807,"n/a")</f>
        <v>0.189243658418418</v>
      </c>
      <c r="K1197" s="86">
        <f>+IF(ISNUMBER(DATA!AL807),DATA!AL807,"n/a")</f>
        <v>312579.34000000003</v>
      </c>
      <c r="L1197" s="77">
        <f>+IF(ISNUMBER(DATA!AM807),DATA!AM807,"n/a")</f>
        <v>0.544024703657081</v>
      </c>
      <c r="R1197" s="66"/>
      <c r="S1197" s="66"/>
      <c r="T1197" s="66"/>
      <c r="U1197" s="66"/>
      <c r="V1197" s="66"/>
      <c r="W1197" s="66"/>
      <c r="X1197" s="66"/>
      <c r="Y1197" s="66"/>
    </row>
    <row r="1198" spans="1:25" x14ac:dyDescent="0.2">
      <c r="A1198" s="75" t="s">
        <v>19</v>
      </c>
      <c r="B1198" s="66" t="s">
        <v>28</v>
      </c>
      <c r="C1198" s="66" t="s">
        <v>9</v>
      </c>
      <c r="D1198" s="66" t="s">
        <v>289</v>
      </c>
      <c r="E1198" s="86">
        <f>+IF(ISNUMBER(DATA!H808),DATA!H808,"n/a")</f>
        <v>21148.48</v>
      </c>
      <c r="F1198" s="77">
        <f>+IF(ISNUMBER(DATA!I808),DATA!I808,"n/a")</f>
        <v>0.34534027150472602</v>
      </c>
      <c r="G1198" s="86">
        <f>+IF(ISNUMBER(DATA!R808),DATA!R808,"n/a")</f>
        <v>67938.48</v>
      </c>
      <c r="H1198" s="77">
        <f>+IF(ISNUMBER(DATA!S808),DATA!S808,"n/a")</f>
        <v>0.27708374766486199</v>
      </c>
      <c r="I1198" s="86">
        <f>+IF(ISNUMBER(DATA!AB808),DATA!AB808,"n/a")</f>
        <v>121253.24</v>
      </c>
      <c r="J1198" s="77">
        <f>+IF(ISNUMBER(DATA!AC808),DATA!AC808,"n/a")</f>
        <v>0.25700368185978101</v>
      </c>
      <c r="K1198" s="86">
        <f>+IF(ISNUMBER(DATA!AL808),DATA!AL808,"n/a")</f>
        <v>233208.08</v>
      </c>
      <c r="L1198" s="77">
        <f>+IF(ISNUMBER(DATA!AM808),DATA!AM808,"n/a")</f>
        <v>0.37042737812183801</v>
      </c>
      <c r="R1198" s="66"/>
      <c r="S1198" s="66"/>
      <c r="T1198" s="66"/>
      <c r="U1198" s="66"/>
      <c r="V1198" s="66"/>
      <c r="W1198" s="66"/>
      <c r="X1198" s="66"/>
      <c r="Y1198" s="66"/>
    </row>
    <row r="1199" spans="1:25" x14ac:dyDescent="0.2">
      <c r="A1199" s="75" t="s">
        <v>19</v>
      </c>
      <c r="B1199" s="66" t="s">
        <v>28</v>
      </c>
      <c r="C1199" s="66" t="s">
        <v>9</v>
      </c>
      <c r="D1199" s="66" t="s">
        <v>290</v>
      </c>
      <c r="E1199" s="86">
        <f>+IF(ISNUMBER(DATA!H809),DATA!H809,"n/a")</f>
        <v>6775.53</v>
      </c>
      <c r="F1199" s="77">
        <f>+IF(ISNUMBER(DATA!I809),DATA!I809,"n/a")</f>
        <v>-3.9622569301225902E-2</v>
      </c>
      <c r="G1199" s="86">
        <f>+IF(ISNUMBER(DATA!R809),DATA!R809,"n/a")</f>
        <v>27232.53</v>
      </c>
      <c r="H1199" s="77">
        <f>+IF(ISNUMBER(DATA!S809),DATA!S809,"n/a")</f>
        <v>0.102144712766814</v>
      </c>
      <c r="I1199" s="86">
        <f>+IF(ISNUMBER(DATA!AB809),DATA!AB809,"n/a")</f>
        <v>51091.76</v>
      </c>
      <c r="J1199" s="77">
        <f>+IF(ISNUMBER(DATA!AC809),DATA!AC809,"n/a")</f>
        <v>0.13374992233337199</v>
      </c>
      <c r="K1199" s="86">
        <f>+IF(ISNUMBER(DATA!AL809),DATA!AL809,"n/a")</f>
        <v>99463.67</v>
      </c>
      <c r="L1199" s="77">
        <f>+IF(ISNUMBER(DATA!AM809),DATA!AM809,"n/a")</f>
        <v>0.201822483376772</v>
      </c>
      <c r="R1199" s="66"/>
      <c r="S1199" s="66"/>
      <c r="T1199" s="66"/>
      <c r="U1199" s="66"/>
      <c r="V1199" s="66"/>
      <c r="W1199" s="66"/>
      <c r="X1199" s="66"/>
      <c r="Y1199" s="66"/>
    </row>
    <row r="1200" spans="1:25" x14ac:dyDescent="0.2">
      <c r="A1200" s="75" t="s">
        <v>19</v>
      </c>
      <c r="B1200" s="66" t="s">
        <v>28</v>
      </c>
      <c r="C1200" s="66" t="s">
        <v>9</v>
      </c>
      <c r="D1200" s="66" t="s">
        <v>291</v>
      </c>
      <c r="E1200" s="86">
        <f>+IF(ISNUMBER(DATA!H810),DATA!H810,"n/a")</f>
        <v>3966.99</v>
      </c>
      <c r="F1200" s="77">
        <f>+IF(ISNUMBER(DATA!I810),DATA!I810,"n/a")</f>
        <v>-0.44401214851234</v>
      </c>
      <c r="G1200" s="86">
        <f>+IF(ISNUMBER(DATA!R810),DATA!R810,"n/a")</f>
        <v>12745.31</v>
      </c>
      <c r="H1200" s="77">
        <f>+IF(ISNUMBER(DATA!S810),DATA!S810,"n/a")</f>
        <v>-0.14544626801425201</v>
      </c>
      <c r="I1200" s="86">
        <f>+IF(ISNUMBER(DATA!AB810),DATA!AB810,"n/a")</f>
        <v>25076.01</v>
      </c>
      <c r="J1200" s="77">
        <f>+IF(ISNUMBER(DATA!AC810),DATA!AC810,"n/a")</f>
        <v>-4.8017830866441701E-2</v>
      </c>
      <c r="K1200" s="86">
        <f>+IF(ISNUMBER(DATA!AL810),DATA!AL810,"n/a")</f>
        <v>57053.34</v>
      </c>
      <c r="L1200" s="77">
        <f>+IF(ISNUMBER(DATA!AM810),DATA!AM810,"n/a")</f>
        <v>0.169877609873886</v>
      </c>
      <c r="R1200" s="66"/>
      <c r="S1200" s="66"/>
      <c r="T1200" s="66"/>
      <c r="U1200" s="66"/>
      <c r="V1200" s="66"/>
      <c r="W1200" s="66"/>
      <c r="X1200" s="66"/>
      <c r="Y1200" s="66"/>
    </row>
    <row r="1201" spans="1:25" x14ac:dyDescent="0.2">
      <c r="A1201" s="75" t="s">
        <v>19</v>
      </c>
      <c r="B1201" s="66" t="s">
        <v>28</v>
      </c>
      <c r="C1201" s="66" t="s">
        <v>9</v>
      </c>
      <c r="D1201" s="66" t="s">
        <v>292</v>
      </c>
      <c r="E1201" s="86">
        <f>+IF(ISNUMBER(DATA!H811),DATA!H811,"n/a")</f>
        <v>57579.75</v>
      </c>
      <c r="F1201" s="77">
        <f>+IF(ISNUMBER(DATA!I811),DATA!I811,"n/a")</f>
        <v>7.1826459411237595E-2</v>
      </c>
      <c r="G1201" s="86">
        <f>+IF(ISNUMBER(DATA!R811),DATA!R811,"n/a")</f>
        <v>181228.04</v>
      </c>
      <c r="H1201" s="77">
        <f>+IF(ISNUMBER(DATA!S811),DATA!S811,"n/a")</f>
        <v>0.24726456362129801</v>
      </c>
      <c r="I1201" s="86">
        <f>+IF(ISNUMBER(DATA!AB811),DATA!AB811,"n/a")</f>
        <v>358308.41</v>
      </c>
      <c r="J1201" s="77">
        <f>+IF(ISNUMBER(DATA!AC811),DATA!AC811,"n/a")</f>
        <v>0.51242691462400602</v>
      </c>
      <c r="K1201" s="86">
        <f>+IF(ISNUMBER(DATA!AL811),DATA!AL811,"n/a")</f>
        <v>695999.6</v>
      </c>
      <c r="L1201" s="77">
        <f>+IF(ISNUMBER(DATA!AM811),DATA!AM811,"n/a")</f>
        <v>0.67152168745398799</v>
      </c>
      <c r="R1201" s="66"/>
      <c r="S1201" s="66"/>
      <c r="T1201" s="66"/>
      <c r="U1201" s="66"/>
      <c r="V1201" s="66"/>
      <c r="W1201" s="66"/>
      <c r="X1201" s="66"/>
      <c r="Y1201" s="66"/>
    </row>
    <row r="1202" spans="1:25" x14ac:dyDescent="0.2">
      <c r="A1202" s="75" t="s">
        <v>19</v>
      </c>
      <c r="B1202" s="66" t="s">
        <v>28</v>
      </c>
      <c r="C1202" s="66" t="s">
        <v>9</v>
      </c>
      <c r="D1202" s="66" t="s">
        <v>293</v>
      </c>
      <c r="E1202" s="86">
        <f>+IF(ISNUMBER(DATA!H812),DATA!H812,"n/a")</f>
        <v>12465.76</v>
      </c>
      <c r="F1202" s="77">
        <f>+IF(ISNUMBER(DATA!I812),DATA!I812,"n/a")</f>
        <v>0.41469238416458198</v>
      </c>
      <c r="G1202" s="86">
        <f>+IF(ISNUMBER(DATA!R812),DATA!R812,"n/a")</f>
        <v>41906.76</v>
      </c>
      <c r="H1202" s="77">
        <f>+IF(ISNUMBER(DATA!S812),DATA!S812,"n/a")</f>
        <v>0.35540486430995799</v>
      </c>
      <c r="I1202" s="86">
        <f>+IF(ISNUMBER(DATA!AB812),DATA!AB812,"n/a")</f>
        <v>74879.839999999997</v>
      </c>
      <c r="J1202" s="77">
        <f>+IF(ISNUMBER(DATA!AC812),DATA!AC812,"n/a")</f>
        <v>0.320510760827797</v>
      </c>
      <c r="K1202" s="86">
        <f>+IF(ISNUMBER(DATA!AL812),DATA!AL812,"n/a")</f>
        <v>138732.54</v>
      </c>
      <c r="L1202" s="77">
        <f>+IF(ISNUMBER(DATA!AM812),DATA!AM812,"n/a")</f>
        <v>0.53818078886951004</v>
      </c>
      <c r="R1202" s="66"/>
      <c r="S1202" s="66"/>
      <c r="T1202" s="66"/>
      <c r="U1202" s="66"/>
      <c r="V1202" s="66"/>
      <c r="W1202" s="66"/>
      <c r="X1202" s="66"/>
      <c r="Y1202" s="66"/>
    </row>
    <row r="1203" spans="1:25" x14ac:dyDescent="0.2">
      <c r="A1203" s="75" t="s">
        <v>19</v>
      </c>
      <c r="B1203" s="66" t="s">
        <v>28</v>
      </c>
      <c r="C1203" s="66" t="s">
        <v>9</v>
      </c>
      <c r="D1203" s="66" t="s">
        <v>294</v>
      </c>
      <c r="E1203" s="86">
        <f>+IF(ISNUMBER(DATA!H813),DATA!H813,"n/a")</f>
        <v>21979.84</v>
      </c>
      <c r="F1203" s="77">
        <f>+IF(ISNUMBER(DATA!I813),DATA!I813,"n/a")</f>
        <v>0.17998245582012601</v>
      </c>
      <c r="G1203" s="86">
        <f>+IF(ISNUMBER(DATA!R813),DATA!R813,"n/a")</f>
        <v>75765.100000000006</v>
      </c>
      <c r="H1203" s="77">
        <f>+IF(ISNUMBER(DATA!S813),DATA!S813,"n/a")</f>
        <v>0.19986342495189999</v>
      </c>
      <c r="I1203" s="86">
        <f>+IF(ISNUMBER(DATA!AB813),DATA!AB813,"n/a")</f>
        <v>140653.23000000001</v>
      </c>
      <c r="J1203" s="77">
        <f>+IF(ISNUMBER(DATA!AC813),DATA!AC813,"n/a")</f>
        <v>0.18196200178168401</v>
      </c>
      <c r="K1203" s="86">
        <f>+IF(ISNUMBER(DATA!AL813),DATA!AL813,"n/a")</f>
        <v>268671.44</v>
      </c>
      <c r="L1203" s="77">
        <f>+IF(ISNUMBER(DATA!AM813),DATA!AM813,"n/a")</f>
        <v>0.15982263317394399</v>
      </c>
      <c r="R1203" s="66"/>
      <c r="S1203" s="66"/>
      <c r="T1203" s="66"/>
      <c r="U1203" s="66"/>
      <c r="V1203" s="66"/>
      <c r="W1203" s="66"/>
      <c r="X1203" s="66"/>
      <c r="Y1203" s="66"/>
    </row>
    <row r="1204" spans="1:25" x14ac:dyDescent="0.2">
      <c r="A1204" s="75" t="s">
        <v>19</v>
      </c>
      <c r="B1204" s="66" t="s">
        <v>28</v>
      </c>
      <c r="C1204" s="66" t="s">
        <v>9</v>
      </c>
      <c r="D1204" s="66" t="s">
        <v>295</v>
      </c>
      <c r="E1204" s="86">
        <f>+IF(ISNUMBER(DATA!H814),DATA!H814,"n/a")</f>
        <v>5261.59</v>
      </c>
      <c r="F1204" s="77">
        <f>+IF(ISNUMBER(DATA!I814),DATA!I814,"n/a")</f>
        <v>5.7062094680928099E-2</v>
      </c>
      <c r="G1204" s="86">
        <f>+IF(ISNUMBER(DATA!R814),DATA!R814,"n/a")</f>
        <v>15806.45</v>
      </c>
      <c r="H1204" s="77">
        <f>+IF(ISNUMBER(DATA!S814),DATA!S814,"n/a")</f>
        <v>-0.170964875842334</v>
      </c>
      <c r="I1204" s="86">
        <f>+IF(ISNUMBER(DATA!AB814),DATA!AB814,"n/a")</f>
        <v>31855.59</v>
      </c>
      <c r="J1204" s="77">
        <f>+IF(ISNUMBER(DATA!AC814),DATA!AC814,"n/a")</f>
        <v>-7.4131202087068193E-2</v>
      </c>
      <c r="K1204" s="86">
        <f>+IF(ISNUMBER(DATA!AL814),DATA!AL814,"n/a")</f>
        <v>68535.7</v>
      </c>
      <c r="L1204" s="77">
        <f>+IF(ISNUMBER(DATA!AM814),DATA!AM814,"n/a")</f>
        <v>-2.50899330592773E-2</v>
      </c>
      <c r="R1204" s="66"/>
      <c r="S1204" s="66"/>
      <c r="T1204" s="66"/>
      <c r="U1204" s="66"/>
      <c r="V1204" s="66"/>
      <c r="W1204" s="66"/>
      <c r="X1204" s="66"/>
      <c r="Y1204" s="66"/>
    </row>
    <row r="1205" spans="1:25" x14ac:dyDescent="0.2">
      <c r="A1205" s="75" t="s">
        <v>19</v>
      </c>
      <c r="B1205" s="66" t="s">
        <v>28</v>
      </c>
      <c r="C1205" s="66" t="s">
        <v>9</v>
      </c>
      <c r="D1205" s="66" t="s">
        <v>296</v>
      </c>
      <c r="E1205" s="86">
        <f>+IF(ISNUMBER(DATA!H815),DATA!H815,"n/a")</f>
        <v>4774.47</v>
      </c>
      <c r="F1205" s="77">
        <f>+IF(ISNUMBER(DATA!I815),DATA!I815,"n/a")</f>
        <v>-0.122780295917674</v>
      </c>
      <c r="G1205" s="86">
        <f>+IF(ISNUMBER(DATA!R815),DATA!R815,"n/a")</f>
        <v>14220.12</v>
      </c>
      <c r="H1205" s="77">
        <f>+IF(ISNUMBER(DATA!S815),DATA!S815,"n/a")</f>
        <v>-0.258373347977989</v>
      </c>
      <c r="I1205" s="86">
        <f>+IF(ISNUMBER(DATA!AB815),DATA!AB815,"n/a")</f>
        <v>30855.62</v>
      </c>
      <c r="J1205" s="77">
        <f>+IF(ISNUMBER(DATA!AC815),DATA!AC815,"n/a")</f>
        <v>-0.111855845773722</v>
      </c>
      <c r="K1205" s="86">
        <f>+IF(ISNUMBER(DATA!AL815),DATA!AL815,"n/a")</f>
        <v>69660.399999999994</v>
      </c>
      <c r="L1205" s="77">
        <f>+IF(ISNUMBER(DATA!AM815),DATA!AM815,"n/a")</f>
        <v>-7.7328306786850504E-3</v>
      </c>
      <c r="R1205" s="66"/>
      <c r="S1205" s="66"/>
      <c r="T1205" s="66"/>
      <c r="U1205" s="66"/>
      <c r="V1205" s="66"/>
      <c r="W1205" s="66"/>
      <c r="X1205" s="66"/>
      <c r="Y1205" s="66"/>
    </row>
    <row r="1206" spans="1:25" x14ac:dyDescent="0.2">
      <c r="A1206" s="75" t="s">
        <v>19</v>
      </c>
      <c r="B1206" s="66" t="s">
        <v>28</v>
      </c>
      <c r="C1206" s="66" t="s">
        <v>9</v>
      </c>
      <c r="D1206" s="66" t="s">
        <v>297</v>
      </c>
      <c r="E1206" s="86">
        <f>+IF(ISNUMBER(DATA!H816),DATA!H816,"n/a")</f>
        <v>11432.66</v>
      </c>
      <c r="F1206" s="77">
        <f>+IF(ISNUMBER(DATA!I816),DATA!I816,"n/a")</f>
        <v>0.20043932366835299</v>
      </c>
      <c r="G1206" s="86">
        <f>+IF(ISNUMBER(DATA!R816),DATA!R816,"n/a")</f>
        <v>37683</v>
      </c>
      <c r="H1206" s="77">
        <f>+IF(ISNUMBER(DATA!S816),DATA!S816,"n/a")</f>
        <v>0.24751625647792699</v>
      </c>
      <c r="I1206" s="86">
        <f>+IF(ISNUMBER(DATA!AB816),DATA!AB816,"n/a")</f>
        <v>68555.360000000001</v>
      </c>
      <c r="J1206" s="77">
        <f>+IF(ISNUMBER(DATA!AC816),DATA!AC816,"n/a")</f>
        <v>0.256957140104285</v>
      </c>
      <c r="K1206" s="86">
        <f>+IF(ISNUMBER(DATA!AL816),DATA!AL816,"n/a")</f>
        <v>128728.53</v>
      </c>
      <c r="L1206" s="77">
        <f>+IF(ISNUMBER(DATA!AM816),DATA!AM816,"n/a")</f>
        <v>0.60902617369131495</v>
      </c>
      <c r="R1206" s="66"/>
      <c r="S1206" s="66"/>
      <c r="T1206" s="66"/>
      <c r="U1206" s="66"/>
      <c r="V1206" s="66"/>
      <c r="W1206" s="66"/>
      <c r="X1206" s="66"/>
      <c r="Y1206" s="66"/>
    </row>
    <row r="1207" spans="1:25" x14ac:dyDescent="0.2">
      <c r="A1207" s="75" t="s">
        <v>19</v>
      </c>
      <c r="B1207" s="66" t="s">
        <v>28</v>
      </c>
      <c r="C1207" s="66" t="s">
        <v>9</v>
      </c>
      <c r="D1207" s="66" t="s">
        <v>298</v>
      </c>
      <c r="E1207" s="86">
        <f>+IF(ISNUMBER(DATA!H817),DATA!H817,"n/a")</f>
        <v>18081.09</v>
      </c>
      <c r="F1207" s="77">
        <f>+IF(ISNUMBER(DATA!I817),DATA!I817,"n/a")</f>
        <v>0.27605252107512201</v>
      </c>
      <c r="G1207" s="86">
        <f>+IF(ISNUMBER(DATA!R817),DATA!R817,"n/a")</f>
        <v>60237.59</v>
      </c>
      <c r="H1207" s="77">
        <f>+IF(ISNUMBER(DATA!S817),DATA!S817,"n/a")</f>
        <v>0.35207891572579603</v>
      </c>
      <c r="I1207" s="86">
        <f>+IF(ISNUMBER(DATA!AB817),DATA!AB817,"n/a")</f>
        <v>104225.88</v>
      </c>
      <c r="J1207" s="77">
        <f>+IF(ISNUMBER(DATA!AC817),DATA!AC817,"n/a")</f>
        <v>0.35153011108452797</v>
      </c>
      <c r="K1207" s="86">
        <f>+IF(ISNUMBER(DATA!AL817),DATA!AL817,"n/a")</f>
        <v>193991.01</v>
      </c>
      <c r="L1207" s="77">
        <f>+IF(ISNUMBER(DATA!AM817),DATA!AM817,"n/a")</f>
        <v>0.36995479292773997</v>
      </c>
      <c r="R1207" s="66"/>
      <c r="S1207" s="66"/>
      <c r="T1207" s="66"/>
      <c r="U1207" s="66"/>
      <c r="V1207" s="66"/>
      <c r="W1207" s="66"/>
      <c r="X1207" s="66"/>
      <c r="Y1207" s="66"/>
    </row>
    <row r="1208" spans="1:25" x14ac:dyDescent="0.2">
      <c r="A1208" s="75" t="s">
        <v>19</v>
      </c>
      <c r="B1208" s="66" t="s">
        <v>28</v>
      </c>
      <c r="C1208" s="66" t="s">
        <v>9</v>
      </c>
      <c r="D1208" s="66" t="s">
        <v>299</v>
      </c>
      <c r="E1208" s="86">
        <f>+IF(ISNUMBER(DATA!H818),DATA!H818,"n/a")</f>
        <v>108942.8</v>
      </c>
      <c r="F1208" s="77">
        <f>+IF(ISNUMBER(DATA!I818),DATA!I818,"n/a")</f>
        <v>-3.8310605685438502E-2</v>
      </c>
      <c r="G1208" s="86">
        <f>+IF(ISNUMBER(DATA!R818),DATA!R818,"n/a")</f>
        <v>369931.15</v>
      </c>
      <c r="H1208" s="77">
        <f>+IF(ISNUMBER(DATA!S818),DATA!S818,"n/a")</f>
        <v>0.118019119146443</v>
      </c>
      <c r="I1208" s="86">
        <f>+IF(ISNUMBER(DATA!AB818),DATA!AB818,"n/a")</f>
        <v>719701.2</v>
      </c>
      <c r="J1208" s="77">
        <f>+IF(ISNUMBER(DATA!AC818),DATA!AC818,"n/a")</f>
        <v>0.20733018808435</v>
      </c>
      <c r="K1208" s="86">
        <f>+IF(ISNUMBER(DATA!AL818),DATA!AL818,"n/a")</f>
        <v>1691141.65</v>
      </c>
      <c r="L1208" s="77">
        <f>+IF(ISNUMBER(DATA!AM818),DATA!AM818,"n/a")</f>
        <v>0.17543735343928801</v>
      </c>
    </row>
    <row r="1209" spans="1:25" x14ac:dyDescent="0.2">
      <c r="A1209" s="75" t="s">
        <v>19</v>
      </c>
      <c r="B1209" s="66" t="s">
        <v>28</v>
      </c>
      <c r="C1209" s="66" t="s">
        <v>9</v>
      </c>
      <c r="D1209" s="66" t="s">
        <v>300</v>
      </c>
      <c r="E1209" s="86">
        <f>+IF(ISNUMBER(DATA!H819),DATA!H819,"n/a")</f>
        <v>34787.449999999997</v>
      </c>
      <c r="F1209" s="77">
        <f>+IF(ISNUMBER(DATA!I819),DATA!I819,"n/a")</f>
        <v>0.72587700476126904</v>
      </c>
      <c r="G1209" s="86">
        <f>+IF(ISNUMBER(DATA!R819),DATA!R819,"n/a")</f>
        <v>113523.71</v>
      </c>
      <c r="H1209" s="77">
        <f>+IF(ISNUMBER(DATA!S819),DATA!S819,"n/a")</f>
        <v>0.95627897294574604</v>
      </c>
      <c r="I1209" s="86">
        <f>+IF(ISNUMBER(DATA!AB819),DATA!AB819,"n/a")</f>
        <v>220274.67</v>
      </c>
      <c r="J1209" s="77">
        <f>+IF(ISNUMBER(DATA!AC819),DATA!AC819,"n/a")</f>
        <v>1.0266194832326501</v>
      </c>
      <c r="K1209" s="86">
        <f>+IF(ISNUMBER(DATA!AL819),DATA!AL819,"n/a")</f>
        <v>452103.65</v>
      </c>
      <c r="L1209" s="77">
        <f>+IF(ISNUMBER(DATA!AM819),DATA!AM819,"n/a")</f>
        <v>0.78161252009913396</v>
      </c>
    </row>
    <row r="1210" spans="1:25" x14ac:dyDescent="0.2">
      <c r="A1210" s="75" t="s">
        <v>19</v>
      </c>
      <c r="B1210" s="66" t="s">
        <v>28</v>
      </c>
      <c r="C1210" s="66" t="s">
        <v>9</v>
      </c>
      <c r="D1210" s="66" t="s">
        <v>301</v>
      </c>
      <c r="E1210" s="86">
        <f>+IF(ISNUMBER(DATA!H820),DATA!H820,"n/a")</f>
        <v>8664.74</v>
      </c>
      <c r="F1210" s="77">
        <f>+IF(ISNUMBER(DATA!I820),DATA!I820,"n/a")</f>
        <v>0.12896517757793499</v>
      </c>
      <c r="G1210" s="86">
        <f>+IF(ISNUMBER(DATA!R820),DATA!R820,"n/a")</f>
        <v>26858.9</v>
      </c>
      <c r="H1210" s="77">
        <f>+IF(ISNUMBER(DATA!S820),DATA!S820,"n/a")</f>
        <v>8.0973721120701003E-2</v>
      </c>
      <c r="I1210" s="86">
        <f>+IF(ISNUMBER(DATA!AB820),DATA!AB820,"n/a")</f>
        <v>51649.67</v>
      </c>
      <c r="J1210" s="77">
        <f>+IF(ISNUMBER(DATA!AC820),DATA!AC820,"n/a")</f>
        <v>0.16820758717790699</v>
      </c>
      <c r="K1210" s="86">
        <f>+IF(ISNUMBER(DATA!AL820),DATA!AL820,"n/a")</f>
        <v>98528.54</v>
      </c>
      <c r="L1210" s="77">
        <f>+IF(ISNUMBER(DATA!AM820),DATA!AM820,"n/a")</f>
        <v>0.63144548907662101</v>
      </c>
    </row>
    <row r="1211" spans="1:25" x14ac:dyDescent="0.2">
      <c r="A1211" s="75" t="s">
        <v>19</v>
      </c>
      <c r="B1211" s="66" t="s">
        <v>28</v>
      </c>
      <c r="C1211" s="66" t="s">
        <v>9</v>
      </c>
      <c r="D1211" s="66" t="s">
        <v>302</v>
      </c>
      <c r="E1211" s="86">
        <f>+IF(ISNUMBER(DATA!H821),DATA!H821,"n/a")</f>
        <v>12352.96</v>
      </c>
      <c r="F1211" s="77">
        <f>+IF(ISNUMBER(DATA!I821),DATA!I821,"n/a")</f>
        <v>6.4044124536125104E-3</v>
      </c>
      <c r="G1211" s="86">
        <f>+IF(ISNUMBER(DATA!R821),DATA!R821,"n/a")</f>
        <v>44557.65</v>
      </c>
      <c r="H1211" s="77">
        <f>+IF(ISNUMBER(DATA!S821),DATA!S821,"n/a")</f>
        <v>0.108651320225544</v>
      </c>
      <c r="I1211" s="86">
        <f>+IF(ISNUMBER(DATA!AB821),DATA!AB821,"n/a")</f>
        <v>82289.88</v>
      </c>
      <c r="J1211" s="77">
        <f>+IF(ISNUMBER(DATA!AC821),DATA!AC821,"n/a")</f>
        <v>0.104970912729595</v>
      </c>
      <c r="K1211" s="86">
        <f>+IF(ISNUMBER(DATA!AL821),DATA!AL821,"n/a")</f>
        <v>168041.4</v>
      </c>
      <c r="L1211" s="77">
        <f>+IF(ISNUMBER(DATA!AM821),DATA!AM821,"n/a")</f>
        <v>0.112303085635702</v>
      </c>
    </row>
    <row r="1212" spans="1:25" x14ac:dyDescent="0.2">
      <c r="A1212" s="75" t="s">
        <v>19</v>
      </c>
      <c r="B1212" s="66" t="s">
        <v>28</v>
      </c>
      <c r="C1212" s="66" t="s">
        <v>9</v>
      </c>
      <c r="D1212" s="66" t="s">
        <v>303</v>
      </c>
      <c r="E1212" s="86">
        <f>+IF(ISNUMBER(DATA!H822),DATA!H822,"n/a")</f>
        <v>21325.61</v>
      </c>
      <c r="F1212" s="77">
        <f>+IF(ISNUMBER(DATA!I822),DATA!I822,"n/a")</f>
        <v>0.357051950217186</v>
      </c>
      <c r="G1212" s="86">
        <f>+IF(ISNUMBER(DATA!R822),DATA!R822,"n/a")</f>
        <v>65283.99</v>
      </c>
      <c r="H1212" s="77">
        <f>+IF(ISNUMBER(DATA!S822),DATA!S822,"n/a")</f>
        <v>0.22712975201764801</v>
      </c>
      <c r="I1212" s="86">
        <f>+IF(ISNUMBER(DATA!AB822),DATA!AB822,"n/a")</f>
        <v>115894.99</v>
      </c>
      <c r="J1212" s="77">
        <f>+IF(ISNUMBER(DATA!AC822),DATA!AC822,"n/a")</f>
        <v>0.185186613091325</v>
      </c>
      <c r="K1212" s="86">
        <f>+IF(ISNUMBER(DATA!AL822),DATA!AL822,"n/a")</f>
        <v>219162.61</v>
      </c>
      <c r="L1212" s="77">
        <f>+IF(ISNUMBER(DATA!AM822),DATA!AM822,"n/a")</f>
        <v>0.227580153319104</v>
      </c>
    </row>
    <row r="1213" spans="1:25" x14ac:dyDescent="0.2">
      <c r="A1213" s="75" t="s">
        <v>19</v>
      </c>
      <c r="B1213" s="66" t="s">
        <v>28</v>
      </c>
      <c r="C1213" s="66" t="s">
        <v>9</v>
      </c>
      <c r="D1213" s="66" t="s">
        <v>304</v>
      </c>
      <c r="E1213" s="86">
        <f>+IF(ISNUMBER(DATA!H823),DATA!H823,"n/a")</f>
        <v>35438.629999999997</v>
      </c>
      <c r="F1213" s="77">
        <f>+IF(ISNUMBER(DATA!I823),DATA!I823,"n/a")</f>
        <v>0.24782810010475301</v>
      </c>
      <c r="G1213" s="86">
        <f>+IF(ISNUMBER(DATA!R823),DATA!R823,"n/a")</f>
        <v>118027.33</v>
      </c>
      <c r="H1213" s="77">
        <f>+IF(ISNUMBER(DATA!S823),DATA!S823,"n/a")</f>
        <v>0.34667798983425102</v>
      </c>
      <c r="I1213" s="86">
        <f>+IF(ISNUMBER(DATA!AB823),DATA!AB823,"n/a")</f>
        <v>221937.86</v>
      </c>
      <c r="J1213" s="77">
        <f>+IF(ISNUMBER(DATA!AC823),DATA!AC823,"n/a")</f>
        <v>0.35708202904369402</v>
      </c>
      <c r="K1213" s="86">
        <f>+IF(ISNUMBER(DATA!AL823),DATA!AL823,"n/a")</f>
        <v>443773.04</v>
      </c>
      <c r="L1213" s="77">
        <f>+IF(ISNUMBER(DATA!AM823),DATA!AM823,"n/a")</f>
        <v>0.13277244162236501</v>
      </c>
    </row>
    <row r="1214" spans="1:25" x14ac:dyDescent="0.2">
      <c r="A1214" s="75" t="s">
        <v>19</v>
      </c>
      <c r="B1214" s="66" t="s">
        <v>28</v>
      </c>
      <c r="C1214" s="66" t="s">
        <v>9</v>
      </c>
      <c r="D1214" s="66" t="s">
        <v>305</v>
      </c>
      <c r="E1214" s="86">
        <f>+IF(ISNUMBER(DATA!H824),DATA!H824,"n/a")</f>
        <v>32170.73</v>
      </c>
      <c r="F1214" s="77">
        <f>+IF(ISNUMBER(DATA!I824),DATA!I824,"n/a")</f>
        <v>0.15644842867495701</v>
      </c>
      <c r="G1214" s="86">
        <f>+IF(ISNUMBER(DATA!R824),DATA!R824,"n/a")</f>
        <v>108698.1</v>
      </c>
      <c r="H1214" s="77">
        <f>+IF(ISNUMBER(DATA!S824),DATA!S824,"n/a")</f>
        <v>0.211629303170556</v>
      </c>
      <c r="I1214" s="86">
        <f>+IF(ISNUMBER(DATA!AB824),DATA!AB824,"n/a")</f>
        <v>220265.94</v>
      </c>
      <c r="J1214" s="77">
        <f>+IF(ISNUMBER(DATA!AC824),DATA!AC824,"n/a")</f>
        <v>0.258069711837497</v>
      </c>
      <c r="K1214" s="86">
        <f>+IF(ISNUMBER(DATA!AL824),DATA!AL824,"n/a")</f>
        <v>388243.61</v>
      </c>
      <c r="L1214" s="77">
        <f>+IF(ISNUMBER(DATA!AM824),DATA!AM824,"n/a")</f>
        <v>0.182367820598487</v>
      </c>
    </row>
    <row r="1215" spans="1:25" x14ac:dyDescent="0.2">
      <c r="A1215" s="75" t="s">
        <v>19</v>
      </c>
      <c r="B1215" s="66" t="s">
        <v>28</v>
      </c>
      <c r="C1215" s="66" t="s">
        <v>9</v>
      </c>
      <c r="D1215" s="66" t="s">
        <v>306</v>
      </c>
      <c r="E1215" s="86">
        <f>+IF(ISNUMBER(DATA!H825),DATA!H825,"n/a")</f>
        <v>10195.1</v>
      </c>
      <c r="F1215" s="77">
        <f>+IF(ISNUMBER(DATA!I825),DATA!I825,"n/a")</f>
        <v>0.101684658691823</v>
      </c>
      <c r="G1215" s="86">
        <f>+IF(ISNUMBER(DATA!R825),DATA!R825,"n/a")</f>
        <v>31124.37</v>
      </c>
      <c r="H1215" s="77">
        <f>+IF(ISNUMBER(DATA!S825),DATA!S825,"n/a")</f>
        <v>0.144815361912426</v>
      </c>
      <c r="I1215" s="86">
        <f>+IF(ISNUMBER(DATA!AB825),DATA!AB825,"n/a")</f>
        <v>61041.21</v>
      </c>
      <c r="J1215" s="77">
        <f>+IF(ISNUMBER(DATA!AC825),DATA!AC825,"n/a")</f>
        <v>0.202642885387292</v>
      </c>
      <c r="K1215" s="86">
        <f>+IF(ISNUMBER(DATA!AL825),DATA!AL825,"n/a")</f>
        <v>145225.51999999999</v>
      </c>
      <c r="L1215" s="77">
        <f>+IF(ISNUMBER(DATA!AM825),DATA!AM825,"n/a")</f>
        <v>0.24673108237761701</v>
      </c>
    </row>
    <row r="1216" spans="1:25" x14ac:dyDescent="0.2">
      <c r="A1216" s="75" t="s">
        <v>19</v>
      </c>
      <c r="B1216" s="66" t="s">
        <v>28</v>
      </c>
      <c r="C1216" s="66" t="s">
        <v>9</v>
      </c>
      <c r="D1216" s="66" t="s">
        <v>307</v>
      </c>
      <c r="E1216" s="86">
        <f>+IF(ISNUMBER(DATA!H826),DATA!H826,"n/a")</f>
        <v>26533.61</v>
      </c>
      <c r="F1216" s="77">
        <f>+IF(ISNUMBER(DATA!I826),DATA!I826,"n/a")</f>
        <v>6.1150846085674102E-2</v>
      </c>
      <c r="G1216" s="86">
        <f>+IF(ISNUMBER(DATA!R826),DATA!R826,"n/a")</f>
        <v>84351.25</v>
      </c>
      <c r="H1216" s="77">
        <f>+IF(ISNUMBER(DATA!S826),DATA!S826,"n/a")</f>
        <v>-1.35776942524415E-2</v>
      </c>
      <c r="I1216" s="86">
        <f>+IF(ISNUMBER(DATA!AB826),DATA!AB826,"n/a")</f>
        <v>166707.65</v>
      </c>
      <c r="J1216" s="77">
        <f>+IF(ISNUMBER(DATA!AC826),DATA!AC826,"n/a")</f>
        <v>0.34666002441809901</v>
      </c>
      <c r="K1216" s="86">
        <f>+IF(ISNUMBER(DATA!AL826),DATA!AL826,"n/a")</f>
        <v>336403.63</v>
      </c>
      <c r="L1216" s="77">
        <f>+IF(ISNUMBER(DATA!AM826),DATA!AM826,"n/a")</f>
        <v>0.78599626272103795</v>
      </c>
    </row>
    <row r="1217" spans="1:12" x14ac:dyDescent="0.2">
      <c r="A1217" s="75" t="s">
        <v>19</v>
      </c>
      <c r="B1217" s="66" t="s">
        <v>28</v>
      </c>
      <c r="C1217" s="66" t="s">
        <v>9</v>
      </c>
      <c r="D1217" s="66" t="s">
        <v>308</v>
      </c>
      <c r="E1217" s="86">
        <f>+IF(ISNUMBER(DATA!H827),DATA!H827,"n/a")</f>
        <v>10217.42</v>
      </c>
      <c r="F1217" s="77">
        <f>+IF(ISNUMBER(DATA!I827),DATA!I827,"n/a")</f>
        <v>0.15260535408697201</v>
      </c>
      <c r="G1217" s="86">
        <f>+IF(ISNUMBER(DATA!R827),DATA!R827,"n/a")</f>
        <v>35339.769999999997</v>
      </c>
      <c r="H1217" s="77">
        <f>+IF(ISNUMBER(DATA!S827),DATA!S827,"n/a")</f>
        <v>0.268988540607</v>
      </c>
      <c r="I1217" s="86">
        <f>+IF(ISNUMBER(DATA!AB827),DATA!AB827,"n/a")</f>
        <v>66420.27</v>
      </c>
      <c r="J1217" s="77">
        <f>+IF(ISNUMBER(DATA!AC827),DATA!AC827,"n/a")</f>
        <v>0.30316619833708702</v>
      </c>
      <c r="K1217" s="86">
        <f>+IF(ISNUMBER(DATA!AL827),DATA!AL827,"n/a")</f>
        <v>132697.32</v>
      </c>
      <c r="L1217" s="77">
        <f>+IF(ISNUMBER(DATA!AM827),DATA!AM827,"n/a")</f>
        <v>0.26705057705914198</v>
      </c>
    </row>
    <row r="1218" spans="1:12" x14ac:dyDescent="0.2">
      <c r="A1218" s="75" t="s">
        <v>19</v>
      </c>
      <c r="B1218" s="66" t="s">
        <v>28</v>
      </c>
      <c r="C1218" s="66" t="s">
        <v>9</v>
      </c>
      <c r="D1218" s="66" t="s">
        <v>309</v>
      </c>
      <c r="E1218" s="86">
        <f>+IF(ISNUMBER(DATA!H828),DATA!H828,"n/a")</f>
        <v>14807.18</v>
      </c>
      <c r="F1218" s="77">
        <f>+IF(ISNUMBER(DATA!I828),DATA!I828,"n/a")</f>
        <v>1.00889999579421</v>
      </c>
      <c r="G1218" s="86">
        <f>+IF(ISNUMBER(DATA!R828),DATA!R828,"n/a")</f>
        <v>50218.68</v>
      </c>
      <c r="H1218" s="77">
        <f>+IF(ISNUMBER(DATA!S828),DATA!S828,"n/a")</f>
        <v>1.0924598215904</v>
      </c>
      <c r="I1218" s="86">
        <f>+IF(ISNUMBER(DATA!AB828),DATA!AB828,"n/a")</f>
        <v>93603.89</v>
      </c>
      <c r="J1218" s="77">
        <f>+IF(ISNUMBER(DATA!AC828),DATA!AC828,"n/a")</f>
        <v>1.09287998726437</v>
      </c>
      <c r="K1218" s="86">
        <f>+IF(ISNUMBER(DATA!AL828),DATA!AL828,"n/a")</f>
        <v>166695.23000000001</v>
      </c>
      <c r="L1218" s="77">
        <f>+IF(ISNUMBER(DATA!AM828),DATA!AM828,"n/a")</f>
        <v>0.88267823216085906</v>
      </c>
    </row>
    <row r="1219" spans="1:12" x14ac:dyDescent="0.2">
      <c r="A1219" s="75" t="s">
        <v>19</v>
      </c>
      <c r="B1219" s="66" t="s">
        <v>28</v>
      </c>
      <c r="C1219" s="66" t="s">
        <v>9</v>
      </c>
      <c r="D1219" s="66" t="s">
        <v>310</v>
      </c>
      <c r="E1219" s="86">
        <f>+IF(ISNUMBER(DATA!H829),DATA!H829,"n/a")</f>
        <v>13439.6</v>
      </c>
      <c r="F1219" s="77">
        <f>+IF(ISNUMBER(DATA!I829),DATA!I829,"n/a")</f>
        <v>1.2876966260577101</v>
      </c>
      <c r="G1219" s="86">
        <f>+IF(ISNUMBER(DATA!R829),DATA!R829,"n/a")</f>
        <v>44997.47</v>
      </c>
      <c r="H1219" s="77">
        <f>+IF(ISNUMBER(DATA!S829),DATA!S829,"n/a")</f>
        <v>1.34592260939652</v>
      </c>
      <c r="I1219" s="86">
        <f>+IF(ISNUMBER(DATA!AB829),DATA!AB829,"n/a")</f>
        <v>83467.48</v>
      </c>
      <c r="J1219" s="77">
        <f>+IF(ISNUMBER(DATA!AC829),DATA!AC829,"n/a")</f>
        <v>1.42479424794829</v>
      </c>
      <c r="K1219" s="86">
        <f>+IF(ISNUMBER(DATA!AL829),DATA!AL829,"n/a")</f>
        <v>152457.72</v>
      </c>
      <c r="L1219" s="77">
        <f>+IF(ISNUMBER(DATA!AM829),DATA!AM829,"n/a")</f>
        <v>1.3260777723513</v>
      </c>
    </row>
    <row r="1220" spans="1:12" x14ac:dyDescent="0.2">
      <c r="A1220" s="75" t="s">
        <v>19</v>
      </c>
      <c r="B1220" s="66" t="s">
        <v>28</v>
      </c>
      <c r="C1220" s="66" t="s">
        <v>9</v>
      </c>
      <c r="D1220" s="66" t="s">
        <v>311</v>
      </c>
      <c r="E1220" s="86">
        <f>+IF(ISNUMBER(DATA!H830),DATA!H830,"n/a")</f>
        <v>7841.12</v>
      </c>
      <c r="F1220" s="77">
        <f>+IF(ISNUMBER(DATA!I830),DATA!I830,"n/a")</f>
        <v>-4.2768932522407398E-2</v>
      </c>
      <c r="G1220" s="86">
        <f>+IF(ISNUMBER(DATA!R830),DATA!R830,"n/a")</f>
        <v>27581.15</v>
      </c>
      <c r="H1220" s="77">
        <f>+IF(ISNUMBER(DATA!S830),DATA!S830,"n/a")</f>
        <v>4.3056231547315797E-2</v>
      </c>
      <c r="I1220" s="86">
        <f>+IF(ISNUMBER(DATA!AB830),DATA!AB830,"n/a")</f>
        <v>56295.27</v>
      </c>
      <c r="J1220" s="77">
        <f>+IF(ISNUMBER(DATA!AC830),DATA!AC830,"n/a")</f>
        <v>9.1763763585164707E-2</v>
      </c>
      <c r="K1220" s="86">
        <f>+IF(ISNUMBER(DATA!AL830),DATA!AL830,"n/a")</f>
        <v>116930.56</v>
      </c>
      <c r="L1220" s="77">
        <f>+IF(ISNUMBER(DATA!AM830),DATA!AM830,"n/a")</f>
        <v>-8.2161642232827098E-2</v>
      </c>
    </row>
    <row r="1221" spans="1:12" x14ac:dyDescent="0.2">
      <c r="A1221" s="75" t="s">
        <v>19</v>
      </c>
      <c r="B1221" s="66" t="s">
        <v>28</v>
      </c>
      <c r="C1221" s="66" t="s">
        <v>9</v>
      </c>
      <c r="D1221" s="66" t="s">
        <v>312</v>
      </c>
      <c r="E1221" s="86">
        <f>+IF(ISNUMBER(DATA!H831),DATA!H831,"n/a")</f>
        <v>9135.43</v>
      </c>
      <c r="F1221" s="77">
        <f>+IF(ISNUMBER(DATA!I831),DATA!I831,"n/a")</f>
        <v>0.17343398572421301</v>
      </c>
      <c r="G1221" s="86">
        <f>+IF(ISNUMBER(DATA!R831),DATA!R831,"n/a")</f>
        <v>29316.12</v>
      </c>
      <c r="H1221" s="77">
        <f>+IF(ISNUMBER(DATA!S831),DATA!S831,"n/a")</f>
        <v>5.6386126358628601E-2</v>
      </c>
      <c r="I1221" s="86">
        <f>+IF(ISNUMBER(DATA!AB831),DATA!AB831,"n/a")</f>
        <v>57985.77</v>
      </c>
      <c r="J1221" s="77">
        <f>+IF(ISNUMBER(DATA!AC831),DATA!AC831,"n/a")</f>
        <v>0.21421317267165699</v>
      </c>
      <c r="K1221" s="86">
        <f>+IF(ISNUMBER(DATA!AL831),DATA!AL831,"n/a")</f>
        <v>110321.39</v>
      </c>
      <c r="L1221" s="77">
        <f>+IF(ISNUMBER(DATA!AM831),DATA!AM831,"n/a")</f>
        <v>0.48991108454490601</v>
      </c>
    </row>
    <row r="1222" spans="1:12" x14ac:dyDescent="0.2">
      <c r="A1222" s="75" t="s">
        <v>19</v>
      </c>
      <c r="B1222" s="66" t="s">
        <v>28</v>
      </c>
      <c r="C1222" s="66" t="s">
        <v>9</v>
      </c>
      <c r="D1222" s="66" t="s">
        <v>313</v>
      </c>
      <c r="E1222" s="86">
        <f>+IF(ISNUMBER(DATA!H832),DATA!H832,"n/a")</f>
        <v>14665.68</v>
      </c>
      <c r="F1222" s="77">
        <f>+IF(ISNUMBER(DATA!I832),DATA!I832,"n/a")</f>
        <v>0.12832278152329199</v>
      </c>
      <c r="G1222" s="86">
        <f>+IF(ISNUMBER(DATA!R832),DATA!R832,"n/a")</f>
        <v>46377.91</v>
      </c>
      <c r="H1222" s="77">
        <f>+IF(ISNUMBER(DATA!S832),DATA!S832,"n/a")</f>
        <v>0.197561027883152</v>
      </c>
      <c r="I1222" s="86">
        <f>+IF(ISNUMBER(DATA!AB832),DATA!AB832,"n/a")</f>
        <v>90739.06</v>
      </c>
      <c r="J1222" s="77">
        <f>+IF(ISNUMBER(DATA!AC832),DATA!AC832,"n/a")</f>
        <v>0.30680720534353401</v>
      </c>
      <c r="K1222" s="86">
        <f>+IF(ISNUMBER(DATA!AL832),DATA!AL832,"n/a")</f>
        <v>178144.24</v>
      </c>
      <c r="L1222" s="77">
        <f>+IF(ISNUMBER(DATA!AM832),DATA!AM832,"n/a")</f>
        <v>0.31102220059560498</v>
      </c>
    </row>
    <row r="1223" spans="1:12" x14ac:dyDescent="0.2">
      <c r="A1223" s="75" t="s">
        <v>19</v>
      </c>
      <c r="B1223" s="66" t="s">
        <v>28</v>
      </c>
      <c r="C1223" s="66" t="s">
        <v>9</v>
      </c>
      <c r="D1223" s="66" t="s">
        <v>314</v>
      </c>
      <c r="E1223" s="86">
        <f>+IF(ISNUMBER(DATA!H833),DATA!H833,"n/a")</f>
        <v>16153.28</v>
      </c>
      <c r="F1223" s="77">
        <f>+IF(ISNUMBER(DATA!I833),DATA!I833,"n/a")</f>
        <v>-2.3086757681575198E-2</v>
      </c>
      <c r="G1223" s="86">
        <f>+IF(ISNUMBER(DATA!R833),DATA!R833,"n/a")</f>
        <v>51550.95</v>
      </c>
      <c r="H1223" s="77">
        <f>+IF(ISNUMBER(DATA!S833),DATA!S833,"n/a")</f>
        <v>-2.59239286116488E-2</v>
      </c>
      <c r="I1223" s="86">
        <f>+IF(ISNUMBER(DATA!AB833),DATA!AB833,"n/a")</f>
        <v>100500.63</v>
      </c>
      <c r="J1223" s="77">
        <f>+IF(ISNUMBER(DATA!AC833),DATA!AC833,"n/a")</f>
        <v>-0.10455976691970501</v>
      </c>
      <c r="K1223" s="86">
        <f>+IF(ISNUMBER(DATA!AL833),DATA!AL833,"n/a")</f>
        <v>215660.13</v>
      </c>
      <c r="L1223" s="77">
        <f>+IF(ISNUMBER(DATA!AM833),DATA!AM833,"n/a")</f>
        <v>-0.24469544742083901</v>
      </c>
    </row>
    <row r="1224" spans="1:12" x14ac:dyDescent="0.2">
      <c r="A1224" s="75" t="s">
        <v>19</v>
      </c>
      <c r="B1224" s="66" t="s">
        <v>28</v>
      </c>
      <c r="C1224" s="66" t="s">
        <v>9</v>
      </c>
      <c r="D1224" s="66" t="s">
        <v>315</v>
      </c>
      <c r="E1224" s="86">
        <f>+IF(ISNUMBER(DATA!H834),DATA!H834,"n/a")</f>
        <v>33601.31</v>
      </c>
      <c r="F1224" s="77">
        <f>+IF(ISNUMBER(DATA!I834),DATA!I834,"n/a")</f>
        <v>0.122182171825442</v>
      </c>
      <c r="G1224" s="86">
        <f>+IF(ISNUMBER(DATA!R834),DATA!R834,"n/a")</f>
        <v>107346.93</v>
      </c>
      <c r="H1224" s="77">
        <f>+IF(ISNUMBER(DATA!S834),DATA!S834,"n/a")</f>
        <v>7.5927255815911407E-2</v>
      </c>
      <c r="I1224" s="86">
        <f>+IF(ISNUMBER(DATA!AB834),DATA!AB834,"n/a")</f>
        <v>208943.18</v>
      </c>
      <c r="J1224" s="77">
        <f>+IF(ISNUMBER(DATA!AC834),DATA!AC834,"n/a")</f>
        <v>0.42259980617423698</v>
      </c>
      <c r="K1224" s="86">
        <f>+IF(ISNUMBER(DATA!AL834),DATA!AL834,"n/a")</f>
        <v>408886.45</v>
      </c>
      <c r="L1224" s="77">
        <f>+IF(ISNUMBER(DATA!AM834),DATA!AM834,"n/a")</f>
        <v>0.81566169118616405</v>
      </c>
    </row>
    <row r="1225" spans="1:12" x14ac:dyDescent="0.2">
      <c r="A1225" s="75" t="s">
        <v>19</v>
      </c>
      <c r="B1225" s="66" t="s">
        <v>28</v>
      </c>
      <c r="C1225" s="66" t="s">
        <v>9</v>
      </c>
      <c r="D1225" s="66" t="s">
        <v>316</v>
      </c>
      <c r="E1225" s="86">
        <f>+IF(ISNUMBER(DATA!H835),DATA!H835,"n/a")</f>
        <v>17089.75</v>
      </c>
      <c r="F1225" s="77">
        <f>+IF(ISNUMBER(DATA!I835),DATA!I835,"n/a")</f>
        <v>-2.10929207772486E-2</v>
      </c>
      <c r="G1225" s="86">
        <f>+IF(ISNUMBER(DATA!R835),DATA!R835,"n/a")</f>
        <v>62236.11</v>
      </c>
      <c r="H1225" s="77">
        <f>+IF(ISNUMBER(DATA!S835),DATA!S835,"n/a")</f>
        <v>8.3318755310099399E-2</v>
      </c>
      <c r="I1225" s="86">
        <f>+IF(ISNUMBER(DATA!AB835),DATA!AB835,"n/a")</f>
        <v>113597.64</v>
      </c>
      <c r="J1225" s="77">
        <f>+IF(ISNUMBER(DATA!AC835),DATA!AC835,"n/a")</f>
        <v>0.111687473889236</v>
      </c>
      <c r="K1225" s="86">
        <f>+IF(ISNUMBER(DATA!AL835),DATA!AL835,"n/a")</f>
        <v>225699.74</v>
      </c>
      <c r="L1225" s="77">
        <f>+IF(ISNUMBER(DATA!AM835),DATA!AM835,"n/a")</f>
        <v>0.199625771605554</v>
      </c>
    </row>
    <row r="1226" spans="1:12" x14ac:dyDescent="0.2">
      <c r="A1226" s="75" t="s">
        <v>19</v>
      </c>
      <c r="B1226" s="66" t="s">
        <v>28</v>
      </c>
      <c r="C1226" s="66" t="s">
        <v>9</v>
      </c>
      <c r="D1226" s="66" t="s">
        <v>317</v>
      </c>
      <c r="E1226" s="86">
        <f>+IF(ISNUMBER(DATA!H836),DATA!H836,"n/a")</f>
        <v>11393.61</v>
      </c>
      <c r="F1226" s="77">
        <f>+IF(ISNUMBER(DATA!I836),DATA!I836,"n/a")</f>
        <v>0.103281488754742</v>
      </c>
      <c r="G1226" s="86">
        <f>+IF(ISNUMBER(DATA!R836),DATA!R836,"n/a")</f>
        <v>32938.620000000003</v>
      </c>
      <c r="H1226" s="77">
        <f>+IF(ISNUMBER(DATA!S836),DATA!S836,"n/a")</f>
        <v>6.9212688473201996E-3</v>
      </c>
      <c r="I1226" s="86">
        <f>+IF(ISNUMBER(DATA!AB836),DATA!AB836,"n/a")</f>
        <v>66741.03</v>
      </c>
      <c r="J1226" s="77">
        <f>+IF(ISNUMBER(DATA!AC836),DATA!AC836,"n/a")</f>
        <v>0.117685773037595</v>
      </c>
      <c r="K1226" s="86">
        <f>+IF(ISNUMBER(DATA!AL836),DATA!AL836,"n/a")</f>
        <v>143196.45000000001</v>
      </c>
      <c r="L1226" s="77">
        <f>+IF(ISNUMBER(DATA!AM836),DATA!AM836,"n/a")</f>
        <v>0.107274175228472</v>
      </c>
    </row>
    <row r="1227" spans="1:12" x14ac:dyDescent="0.2">
      <c r="A1227" s="75" t="s">
        <v>19</v>
      </c>
      <c r="B1227" s="66" t="s">
        <v>28</v>
      </c>
      <c r="C1227" s="66" t="s">
        <v>9</v>
      </c>
      <c r="D1227" s="66" t="s">
        <v>318</v>
      </c>
      <c r="E1227" s="86">
        <f>+IF(ISNUMBER(DATA!H837),DATA!H837,"n/a")</f>
        <v>16419.32</v>
      </c>
      <c r="F1227" s="77">
        <f>+IF(ISNUMBER(DATA!I837),DATA!I837,"n/a")</f>
        <v>0.13033774541289</v>
      </c>
      <c r="G1227" s="86">
        <f>+IF(ISNUMBER(DATA!R837),DATA!R837,"n/a")</f>
        <v>54722.01</v>
      </c>
      <c r="H1227" s="77">
        <f>+IF(ISNUMBER(DATA!S837),DATA!S837,"n/a")</f>
        <v>0.105801648456906</v>
      </c>
      <c r="I1227" s="86">
        <f>+IF(ISNUMBER(DATA!AB837),DATA!AB837,"n/a")</f>
        <v>101070.97</v>
      </c>
      <c r="J1227" s="77">
        <f>+IF(ISNUMBER(DATA!AC837),DATA!AC837,"n/a")</f>
        <v>0.10227574624017099</v>
      </c>
      <c r="K1227" s="86">
        <f>+IF(ISNUMBER(DATA!AL837),DATA!AL837,"n/a")</f>
        <v>200489.24</v>
      </c>
      <c r="L1227" s="77">
        <f>+IF(ISNUMBER(DATA!AM837),DATA!AM837,"n/a")</f>
        <v>6.9189784225921896E-2</v>
      </c>
    </row>
    <row r="1228" spans="1:12" x14ac:dyDescent="0.2">
      <c r="A1228" s="75" t="s">
        <v>19</v>
      </c>
      <c r="B1228" s="66" t="s">
        <v>28</v>
      </c>
      <c r="C1228" s="66" t="s">
        <v>9</v>
      </c>
      <c r="D1228" s="66" t="s">
        <v>344</v>
      </c>
      <c r="E1228" s="86">
        <f>+IF(ISNUMBER(DATA!H838),DATA!H838,"n/a")</f>
        <v>19918.12</v>
      </c>
      <c r="F1228" s="77">
        <f>+IF(ISNUMBER(DATA!I838),DATA!I838,"n/a")</f>
        <v>0.66679525855756705</v>
      </c>
      <c r="G1228" s="86">
        <f>+IF(ISNUMBER(DATA!R838),DATA!R838,"n/a")</f>
        <v>64300.6</v>
      </c>
      <c r="H1228" s="77">
        <f>+IF(ISNUMBER(DATA!S838),DATA!S838,"n/a")</f>
        <v>0.55090727228829595</v>
      </c>
      <c r="I1228" s="86">
        <f>+IF(ISNUMBER(DATA!AB838),DATA!AB838,"n/a")</f>
        <v>111871.1</v>
      </c>
      <c r="J1228" s="77">
        <f>+IF(ISNUMBER(DATA!AC838),DATA!AC838,"n/a")</f>
        <v>0.52929465173175505</v>
      </c>
      <c r="K1228" s="86">
        <f>+IF(ISNUMBER(DATA!AL838),DATA!AL838,"n/a")</f>
        <v>222771.77</v>
      </c>
      <c r="L1228" s="77">
        <f>+IF(ISNUMBER(DATA!AM838),DATA!AM838,"n/a")</f>
        <v>0.48447939380785698</v>
      </c>
    </row>
    <row r="1229" spans="1:12" x14ac:dyDescent="0.2">
      <c r="A1229" s="75" t="s">
        <v>19</v>
      </c>
      <c r="B1229" s="66" t="s">
        <v>28</v>
      </c>
      <c r="C1229" s="66" t="s">
        <v>9</v>
      </c>
      <c r="D1229" s="66" t="s">
        <v>345</v>
      </c>
      <c r="E1229" s="86">
        <f>+IF(ISNUMBER(DATA!H839),DATA!H839,"n/a")</f>
        <v>64310.58</v>
      </c>
      <c r="F1229" s="77">
        <f>+IF(ISNUMBER(DATA!I839),DATA!I839,"n/a")</f>
        <v>3.6178763151102203E-2</v>
      </c>
      <c r="G1229" s="86">
        <f>+IF(ISNUMBER(DATA!R839),DATA!R839,"n/a")</f>
        <v>201710.64</v>
      </c>
      <c r="H1229" s="77">
        <f>+IF(ISNUMBER(DATA!S839),DATA!S839,"n/a")</f>
        <v>3.0408262283867098E-2</v>
      </c>
      <c r="I1229" s="86">
        <f>+IF(ISNUMBER(DATA!AB839),DATA!AB839,"n/a")</f>
        <v>383435.16</v>
      </c>
      <c r="J1229" s="77">
        <f>+IF(ISNUMBER(DATA!AC839),DATA!AC839,"n/a")</f>
        <v>2.72790449442132E-2</v>
      </c>
      <c r="K1229" s="86">
        <f>+IF(ISNUMBER(DATA!AL839),DATA!AL839,"n/a")</f>
        <v>756599.76</v>
      </c>
      <c r="L1229" s="77">
        <f>+IF(ISNUMBER(DATA!AM839),DATA!AM839,"n/a")</f>
        <v>-3.6720528129914699E-2</v>
      </c>
    </row>
    <row r="1230" spans="1:12" x14ac:dyDescent="0.2">
      <c r="A1230" s="75"/>
      <c r="E1230" s="86"/>
      <c r="F1230" s="77"/>
      <c r="G1230" s="86"/>
      <c r="H1230" s="77"/>
      <c r="I1230" s="86"/>
      <c r="J1230" s="77"/>
      <c r="K1230" s="86"/>
      <c r="L1230" s="77"/>
    </row>
    <row r="1231" spans="1:12" x14ac:dyDescent="0.2">
      <c r="A1231" s="75" t="s">
        <v>19</v>
      </c>
      <c r="B1231" s="66" t="s">
        <v>28</v>
      </c>
      <c r="C1231" s="66" t="s">
        <v>25</v>
      </c>
      <c r="D1231" s="66" t="s">
        <v>271</v>
      </c>
      <c r="E1231" s="86">
        <f>+IF(ISNUMBER(DATA!J790),DATA!J790,"n/a")</f>
        <v>19099.97</v>
      </c>
      <c r="F1231" s="77">
        <f>+IF(ISNUMBER(DATA!K790),DATA!K790,"n/a")</f>
        <v>2.8450983464528401E-2</v>
      </c>
      <c r="G1231" s="86">
        <f>+IF(ISNUMBER(DATA!T790),DATA!T790,"n/a")</f>
        <v>59061.88</v>
      </c>
      <c r="H1231" s="77">
        <f>+IF(ISNUMBER(DATA!U790),DATA!U790,"n/a")</f>
        <v>2.4636110489937899E-2</v>
      </c>
      <c r="I1231" s="86">
        <f>+IF(ISNUMBER(DATA!AD790),DATA!AD790,"n/a")</f>
        <v>116149.26</v>
      </c>
      <c r="J1231" s="77">
        <f>+IF(ISNUMBER(DATA!AE790),DATA!AE790,"n/a")</f>
        <v>1.9659404374652099E-2</v>
      </c>
      <c r="K1231" s="86">
        <f>+IF(ISNUMBER(DATA!AN790),DATA!AN790,"n/a")</f>
        <v>251076.2</v>
      </c>
      <c r="L1231" s="77">
        <f>+IF(ISNUMBER(DATA!AO790),DATA!AO790,"n/a")</f>
        <v>-2.6746012022900001E-2</v>
      </c>
    </row>
    <row r="1232" spans="1:12" x14ac:dyDescent="0.2">
      <c r="A1232" s="75" t="s">
        <v>19</v>
      </c>
      <c r="B1232" s="66" t="s">
        <v>28</v>
      </c>
      <c r="C1232" s="66" t="s">
        <v>25</v>
      </c>
      <c r="D1232" s="66" t="s">
        <v>272</v>
      </c>
      <c r="E1232" s="86">
        <f>+IF(ISNUMBER(DATA!J791),DATA!J791,"n/a")</f>
        <v>66263.33</v>
      </c>
      <c r="F1232" s="77">
        <f>+IF(ISNUMBER(DATA!K791),DATA!K791,"n/a")</f>
        <v>2.2848698858591698E-2</v>
      </c>
      <c r="G1232" s="86">
        <f>+IF(ISNUMBER(DATA!T791),DATA!T791,"n/a")</f>
        <v>227037.09</v>
      </c>
      <c r="H1232" s="77">
        <f>+IF(ISNUMBER(DATA!U791),DATA!U791,"n/a")</f>
        <v>5.68684341137147E-2</v>
      </c>
      <c r="I1232" s="86">
        <f>+IF(ISNUMBER(DATA!AD791),DATA!AD791,"n/a")</f>
        <v>424732.99</v>
      </c>
      <c r="J1232" s="77">
        <f>+IF(ISNUMBER(DATA!AE791),DATA!AE791,"n/a")</f>
        <v>6.6286968783616299E-2</v>
      </c>
      <c r="K1232" s="86">
        <f>+IF(ISNUMBER(DATA!AN791),DATA!AN791,"n/a")</f>
        <v>825406.22</v>
      </c>
      <c r="L1232" s="77">
        <f>+IF(ISNUMBER(DATA!AO791),DATA!AO791,"n/a")</f>
        <v>0.43002947442828099</v>
      </c>
    </row>
    <row r="1233" spans="1:12" x14ac:dyDescent="0.2">
      <c r="A1233" s="75" t="s">
        <v>19</v>
      </c>
      <c r="B1233" s="66" t="s">
        <v>28</v>
      </c>
      <c r="C1233" s="66" t="s">
        <v>25</v>
      </c>
      <c r="D1233" s="66" t="s">
        <v>273</v>
      </c>
      <c r="E1233" s="86">
        <f>+IF(ISNUMBER(DATA!J792),DATA!J792,"n/a")</f>
        <v>71486.679999999993</v>
      </c>
      <c r="F1233" s="77">
        <f>+IF(ISNUMBER(DATA!K792),DATA!K792,"n/a")</f>
        <v>0.33425286395214798</v>
      </c>
      <c r="G1233" s="86">
        <f>+IF(ISNUMBER(DATA!T792),DATA!T792,"n/a")</f>
        <v>232563.13</v>
      </c>
      <c r="H1233" s="77">
        <f>+IF(ISNUMBER(DATA!U792),DATA!U792,"n/a")</f>
        <v>0.33491311615418901</v>
      </c>
      <c r="I1233" s="86">
        <f>+IF(ISNUMBER(DATA!AD792),DATA!AD792,"n/a")</f>
        <v>431192.3</v>
      </c>
      <c r="J1233" s="77">
        <f>+IF(ISNUMBER(DATA!AE792),DATA!AE792,"n/a")</f>
        <v>0.34356938355767702</v>
      </c>
      <c r="K1233" s="86">
        <f>+IF(ISNUMBER(DATA!AN792),DATA!AN792,"n/a")</f>
        <v>838368.34</v>
      </c>
      <c r="L1233" s="77">
        <f>+IF(ISNUMBER(DATA!AO792),DATA!AO792,"n/a")</f>
        <v>0.23188030913957799</v>
      </c>
    </row>
    <row r="1234" spans="1:12" x14ac:dyDescent="0.2">
      <c r="A1234" s="75" t="s">
        <v>19</v>
      </c>
      <c r="B1234" s="66" t="s">
        <v>28</v>
      </c>
      <c r="C1234" s="66" t="s">
        <v>25</v>
      </c>
      <c r="D1234" s="66" t="s">
        <v>274</v>
      </c>
      <c r="E1234" s="86">
        <f>+IF(ISNUMBER(DATA!J793),DATA!J793,"n/a")</f>
        <v>26801.59</v>
      </c>
      <c r="F1234" s="77">
        <f>+IF(ISNUMBER(DATA!K793),DATA!K793,"n/a")</f>
        <v>8.1527397337663607E-2</v>
      </c>
      <c r="G1234" s="86">
        <f>+IF(ISNUMBER(DATA!T793),DATA!T793,"n/a")</f>
        <v>91099.86</v>
      </c>
      <c r="H1234" s="77">
        <f>+IF(ISNUMBER(DATA!U793),DATA!U793,"n/a")</f>
        <v>0.100983950022261</v>
      </c>
      <c r="I1234" s="86">
        <f>+IF(ISNUMBER(DATA!AD793),DATA!AD793,"n/a")</f>
        <v>159667.98000000001</v>
      </c>
      <c r="J1234" s="77">
        <f>+IF(ISNUMBER(DATA!AE793),DATA!AE793,"n/a")</f>
        <v>8.8835344695725196E-2</v>
      </c>
      <c r="K1234" s="86">
        <f>+IF(ISNUMBER(DATA!AN793),DATA!AN793,"n/a")</f>
        <v>317931.94</v>
      </c>
      <c r="L1234" s="77">
        <f>+IF(ISNUMBER(DATA!AO793),DATA!AO793,"n/a")</f>
        <v>0.16871489199020001</v>
      </c>
    </row>
    <row r="1235" spans="1:12" x14ac:dyDescent="0.2">
      <c r="A1235" s="75" t="s">
        <v>19</v>
      </c>
      <c r="B1235" s="66" t="s">
        <v>28</v>
      </c>
      <c r="C1235" s="66" t="s">
        <v>25</v>
      </c>
      <c r="D1235" s="66" t="s">
        <v>275</v>
      </c>
      <c r="E1235" s="86">
        <f>+IF(ISNUMBER(DATA!J794),DATA!J794,"n/a")</f>
        <v>86026.58</v>
      </c>
      <c r="F1235" s="77">
        <f>+IF(ISNUMBER(DATA!K794),DATA!K794,"n/a")</f>
        <v>0.83194343854738595</v>
      </c>
      <c r="G1235" s="86">
        <f>+IF(ISNUMBER(DATA!T794),DATA!T794,"n/a")</f>
        <v>282175.3</v>
      </c>
      <c r="H1235" s="77">
        <f>+IF(ISNUMBER(DATA!U794),DATA!U794,"n/a")</f>
        <v>0.96082768347330605</v>
      </c>
      <c r="I1235" s="86">
        <f>+IF(ISNUMBER(DATA!AD794),DATA!AD794,"n/a")</f>
        <v>543908.06999999995</v>
      </c>
      <c r="J1235" s="77">
        <f>+IF(ISNUMBER(DATA!AE794),DATA!AE794,"n/a")</f>
        <v>0.94005995655814001</v>
      </c>
      <c r="K1235" s="86">
        <f>+IF(ISNUMBER(DATA!AN794),DATA!AN794,"n/a")</f>
        <v>1048380.48</v>
      </c>
      <c r="L1235" s="77">
        <f>+IF(ISNUMBER(DATA!AO794),DATA!AO794,"n/a")</f>
        <v>0.61519342948524902</v>
      </c>
    </row>
    <row r="1236" spans="1:12" x14ac:dyDescent="0.2">
      <c r="A1236" s="75" t="s">
        <v>19</v>
      </c>
      <c r="B1236" s="66" t="s">
        <v>28</v>
      </c>
      <c r="C1236" s="66" t="s">
        <v>25</v>
      </c>
      <c r="D1236" s="66" t="s">
        <v>276</v>
      </c>
      <c r="E1236" s="86">
        <f>+IF(ISNUMBER(DATA!J795),DATA!J795,"n/a")</f>
        <v>20466.54</v>
      </c>
      <c r="F1236" s="77">
        <f>+IF(ISNUMBER(DATA!K795),DATA!K795,"n/a")</f>
        <v>-0.107354124551039</v>
      </c>
      <c r="G1236" s="86">
        <f>+IF(ISNUMBER(DATA!T795),DATA!T795,"n/a")</f>
        <v>51582.16</v>
      </c>
      <c r="H1236" s="77">
        <f>+IF(ISNUMBER(DATA!U795),DATA!U795,"n/a")</f>
        <v>-0.209907389338822</v>
      </c>
      <c r="I1236" s="86">
        <f>+IF(ISNUMBER(DATA!AD795),DATA!AD795,"n/a")</f>
        <v>98231.09</v>
      </c>
      <c r="J1236" s="77">
        <f>+IF(ISNUMBER(DATA!AE795),DATA!AE795,"n/a")</f>
        <v>-0.13339705818781999</v>
      </c>
      <c r="K1236" s="86">
        <f>+IF(ISNUMBER(DATA!AN795),DATA!AN795,"n/a")</f>
        <v>270927.21000000002</v>
      </c>
      <c r="L1236" s="77">
        <f>+IF(ISNUMBER(DATA!AO795),DATA!AO795,"n/a")</f>
        <v>-0.10884006015860299</v>
      </c>
    </row>
    <row r="1237" spans="1:12" x14ac:dyDescent="0.2">
      <c r="A1237" s="75" t="s">
        <v>19</v>
      </c>
      <c r="B1237" s="66" t="s">
        <v>28</v>
      </c>
      <c r="C1237" s="66" t="s">
        <v>25</v>
      </c>
      <c r="D1237" s="66" t="s">
        <v>277</v>
      </c>
      <c r="E1237" s="86">
        <f>+IF(ISNUMBER(DATA!J796),DATA!J796,"n/a")</f>
        <v>11297.67</v>
      </c>
      <c r="F1237" s="77">
        <f>+IF(ISNUMBER(DATA!K796),DATA!K796,"n/a")</f>
        <v>-4.3231968401512201E-2</v>
      </c>
      <c r="G1237" s="86">
        <f>+IF(ISNUMBER(DATA!T796),DATA!T796,"n/a")</f>
        <v>39312.949999999997</v>
      </c>
      <c r="H1237" s="77">
        <f>+IF(ISNUMBER(DATA!U796),DATA!U796,"n/a")</f>
        <v>3.79695132866497E-2</v>
      </c>
      <c r="I1237" s="86">
        <f>+IF(ISNUMBER(DATA!AD796),DATA!AD796,"n/a")</f>
        <v>70834.429999999993</v>
      </c>
      <c r="J1237" s="77">
        <f>+IF(ISNUMBER(DATA!AE796),DATA!AE796,"n/a")</f>
        <v>1.5657904566245801E-2</v>
      </c>
      <c r="K1237" s="86">
        <f>+IF(ISNUMBER(DATA!AN796),DATA!AN796,"n/a")</f>
        <v>150445.14000000001</v>
      </c>
      <c r="L1237" s="77">
        <f>+IF(ISNUMBER(DATA!AO796),DATA!AO796,"n/a")</f>
        <v>-5.1200681416952103E-2</v>
      </c>
    </row>
    <row r="1238" spans="1:12" x14ac:dyDescent="0.2">
      <c r="A1238" s="75" t="s">
        <v>19</v>
      </c>
      <c r="B1238" s="66" t="s">
        <v>28</v>
      </c>
      <c r="C1238" s="66" t="s">
        <v>25</v>
      </c>
      <c r="D1238" s="66" t="s">
        <v>278</v>
      </c>
      <c r="E1238" s="86">
        <f>+IF(ISNUMBER(DATA!J797),DATA!J797,"n/a")</f>
        <v>74127.98</v>
      </c>
      <c r="F1238" s="77">
        <f>+IF(ISNUMBER(DATA!K797),DATA!K797,"n/a")</f>
        <v>0.32569963724235501</v>
      </c>
      <c r="G1238" s="86">
        <f>+IF(ISNUMBER(DATA!T797),DATA!T797,"n/a")</f>
        <v>224364.25</v>
      </c>
      <c r="H1238" s="77">
        <f>+IF(ISNUMBER(DATA!U797),DATA!U797,"n/a")</f>
        <v>0.22155471852778599</v>
      </c>
      <c r="I1238" s="86">
        <f>+IF(ISNUMBER(DATA!AD797),DATA!AD797,"n/a")</f>
        <v>418114.21</v>
      </c>
      <c r="J1238" s="77">
        <f>+IF(ISNUMBER(DATA!AE797),DATA!AE797,"n/a")</f>
        <v>0.183943245371784</v>
      </c>
      <c r="K1238" s="86">
        <f>+IF(ISNUMBER(DATA!AN797),DATA!AN797,"n/a")</f>
        <v>832423.51</v>
      </c>
      <c r="L1238" s="77">
        <f>+IF(ISNUMBER(DATA!AO797),DATA!AO797,"n/a")</f>
        <v>9.7015670552778294E-2</v>
      </c>
    </row>
    <row r="1239" spans="1:12" x14ac:dyDescent="0.2">
      <c r="A1239" s="75" t="s">
        <v>19</v>
      </c>
      <c r="B1239" s="66" t="s">
        <v>28</v>
      </c>
      <c r="C1239" s="66" t="s">
        <v>25</v>
      </c>
      <c r="D1239" s="66" t="s">
        <v>279</v>
      </c>
      <c r="E1239" s="86">
        <f>+IF(ISNUMBER(DATA!J798),DATA!J798,"n/a")</f>
        <v>69304.28</v>
      </c>
      <c r="F1239" s="77">
        <f>+IF(ISNUMBER(DATA!K798),DATA!K798,"n/a")</f>
        <v>0.12657004987975101</v>
      </c>
      <c r="G1239" s="86">
        <f>+IF(ISNUMBER(DATA!T798),DATA!T798,"n/a")</f>
        <v>225047.87</v>
      </c>
      <c r="H1239" s="77">
        <f>+IF(ISNUMBER(DATA!U798),DATA!U798,"n/a")</f>
        <v>6.8766985031326694E-2</v>
      </c>
      <c r="I1239" s="86">
        <f>+IF(ISNUMBER(DATA!AD798),DATA!AD798,"n/a")</f>
        <v>422241.17</v>
      </c>
      <c r="J1239" s="77">
        <f>+IF(ISNUMBER(DATA!AE798),DATA!AE798,"n/a")</f>
        <v>0.121354052512229</v>
      </c>
      <c r="K1239" s="86">
        <f>+IF(ISNUMBER(DATA!AN798),DATA!AN798,"n/a")</f>
        <v>828846.15</v>
      </c>
      <c r="L1239" s="77">
        <f>+IF(ISNUMBER(DATA!AO798),DATA!AO798,"n/a")</f>
        <v>0.54701633784507597</v>
      </c>
    </row>
    <row r="1240" spans="1:12" x14ac:dyDescent="0.2">
      <c r="A1240" s="75" t="s">
        <v>19</v>
      </c>
      <c r="B1240" s="66" t="s">
        <v>28</v>
      </c>
      <c r="C1240" s="66" t="s">
        <v>25</v>
      </c>
      <c r="D1240" s="66" t="s">
        <v>280</v>
      </c>
      <c r="E1240" s="86">
        <f>+IF(ISNUMBER(DATA!J799),DATA!J799,"n/a")</f>
        <v>9503.0400000000009</v>
      </c>
      <c r="F1240" s="77">
        <f>+IF(ISNUMBER(DATA!K799),DATA!K799,"n/a")</f>
        <v>-0.10367282262172001</v>
      </c>
      <c r="G1240" s="86">
        <f>+IF(ISNUMBER(DATA!T799),DATA!T799,"n/a")</f>
        <v>28006.69</v>
      </c>
      <c r="H1240" s="77">
        <f>+IF(ISNUMBER(DATA!U799),DATA!U799,"n/a")</f>
        <v>-6.0801588744115398E-2</v>
      </c>
      <c r="I1240" s="86">
        <f>+IF(ISNUMBER(DATA!AD799),DATA!AD799,"n/a")</f>
        <v>55777.97</v>
      </c>
      <c r="J1240" s="77">
        <f>+IF(ISNUMBER(DATA!AE799),DATA!AE799,"n/a")</f>
        <v>-2.7687170930379298E-2</v>
      </c>
      <c r="K1240" s="86">
        <f>+IF(ISNUMBER(DATA!AN799),DATA!AN799,"n/a")</f>
        <v>150503.09</v>
      </c>
      <c r="L1240" s="77">
        <f>+IF(ISNUMBER(DATA!AO799),DATA!AO799,"n/a")</f>
        <v>7.9956779653658799E-2</v>
      </c>
    </row>
    <row r="1241" spans="1:12" x14ac:dyDescent="0.2">
      <c r="A1241" s="75" t="s">
        <v>19</v>
      </c>
      <c r="B1241" s="66" t="s">
        <v>28</v>
      </c>
      <c r="C1241" s="66" t="s">
        <v>25</v>
      </c>
      <c r="D1241" s="66" t="s">
        <v>281</v>
      </c>
      <c r="E1241" s="86">
        <f>+IF(ISNUMBER(DATA!J800),DATA!J800,"n/a")</f>
        <v>39500.36</v>
      </c>
      <c r="F1241" s="77">
        <f>+IF(ISNUMBER(DATA!K800),DATA!K800,"n/a")</f>
        <v>0.76244037316992297</v>
      </c>
      <c r="G1241" s="86">
        <f>+IF(ISNUMBER(DATA!T800),DATA!T800,"n/a")</f>
        <v>122426.83</v>
      </c>
      <c r="H1241" s="77">
        <f>+IF(ISNUMBER(DATA!U800),DATA!U800,"n/a")</f>
        <v>0.79206803096495104</v>
      </c>
      <c r="I1241" s="86">
        <f>+IF(ISNUMBER(DATA!AD800),DATA!AD800,"n/a")</f>
        <v>219807.87</v>
      </c>
      <c r="J1241" s="77">
        <f>+IF(ISNUMBER(DATA!AE800),DATA!AE800,"n/a")</f>
        <v>0.79478583574378303</v>
      </c>
      <c r="K1241" s="86">
        <f>+IF(ISNUMBER(DATA!AN800),DATA!AN800,"n/a")</f>
        <v>446304</v>
      </c>
      <c r="L1241" s="77">
        <f>+IF(ISNUMBER(DATA!AO800),DATA!AO800,"n/a")</f>
        <v>0.76711536661514601</v>
      </c>
    </row>
    <row r="1242" spans="1:12" x14ac:dyDescent="0.2">
      <c r="A1242" s="75" t="s">
        <v>19</v>
      </c>
      <c r="B1242" s="66" t="s">
        <v>28</v>
      </c>
      <c r="C1242" s="66" t="s">
        <v>25</v>
      </c>
      <c r="D1242" s="66" t="s">
        <v>282</v>
      </c>
      <c r="E1242" s="86">
        <f>+IF(ISNUMBER(DATA!J801),DATA!J801,"n/a")</f>
        <v>47375.21</v>
      </c>
      <c r="F1242" s="77">
        <f>+IF(ISNUMBER(DATA!K801),DATA!K801,"n/a")</f>
        <v>-2.0208941197492801E-2</v>
      </c>
      <c r="G1242" s="86">
        <f>+IF(ISNUMBER(DATA!T801),DATA!T801,"n/a")</f>
        <v>164056.53</v>
      </c>
      <c r="H1242" s="77">
        <f>+IF(ISNUMBER(DATA!U801),DATA!U801,"n/a")</f>
        <v>6.6848449626240897E-2</v>
      </c>
      <c r="I1242" s="86">
        <f>+IF(ISNUMBER(DATA!AD801),DATA!AD801,"n/a")</f>
        <v>315706.58</v>
      </c>
      <c r="J1242" s="77">
        <f>+IF(ISNUMBER(DATA!AE801),DATA!AE801,"n/a")</f>
        <v>0.13026131583876599</v>
      </c>
      <c r="K1242" s="86">
        <f>+IF(ISNUMBER(DATA!AN801),DATA!AN801,"n/a")</f>
        <v>601693.14</v>
      </c>
      <c r="L1242" s="77">
        <f>+IF(ISNUMBER(DATA!AO801),DATA!AO801,"n/a")</f>
        <v>0.33886724754037401</v>
      </c>
    </row>
    <row r="1243" spans="1:12" x14ac:dyDescent="0.2">
      <c r="A1243" s="75" t="s">
        <v>19</v>
      </c>
      <c r="B1243" s="66" t="s">
        <v>28</v>
      </c>
      <c r="C1243" s="66" t="s">
        <v>25</v>
      </c>
      <c r="D1243" s="66" t="s">
        <v>283</v>
      </c>
      <c r="E1243" s="86">
        <f>+IF(ISNUMBER(DATA!J802),DATA!J802,"n/a")</f>
        <v>52668.86</v>
      </c>
      <c r="F1243" s="77">
        <f>+IF(ISNUMBER(DATA!K802),DATA!K802,"n/a")</f>
        <v>0.30307665853927102</v>
      </c>
      <c r="G1243" s="86">
        <f>+IF(ISNUMBER(DATA!T802),DATA!T802,"n/a")</f>
        <v>168138.31</v>
      </c>
      <c r="H1243" s="77">
        <f>+IF(ISNUMBER(DATA!U802),DATA!U802,"n/a")</f>
        <v>0.36418742406793497</v>
      </c>
      <c r="I1243" s="86">
        <f>+IF(ISNUMBER(DATA!AD802),DATA!AD802,"n/a")</f>
        <v>314983.03999999998</v>
      </c>
      <c r="J1243" s="77">
        <f>+IF(ISNUMBER(DATA!AE802),DATA!AE802,"n/a")</f>
        <v>0.42410536162039197</v>
      </c>
      <c r="K1243" s="86">
        <f>+IF(ISNUMBER(DATA!AN802),DATA!AN802,"n/a")</f>
        <v>601765.09</v>
      </c>
      <c r="L1243" s="77">
        <f>+IF(ISNUMBER(DATA!AO802),DATA!AO802,"n/a")</f>
        <v>0.61313979929854101</v>
      </c>
    </row>
    <row r="1244" spans="1:12" x14ac:dyDescent="0.2">
      <c r="A1244" s="75" t="s">
        <v>19</v>
      </c>
      <c r="B1244" s="66" t="s">
        <v>28</v>
      </c>
      <c r="C1244" s="66" t="s">
        <v>25</v>
      </c>
      <c r="D1244" s="66" t="s">
        <v>284</v>
      </c>
      <c r="E1244" s="86">
        <f>+IF(ISNUMBER(DATA!J803),DATA!J803,"n/a")</f>
        <v>118411.56</v>
      </c>
      <c r="F1244" s="77">
        <f>+IF(ISNUMBER(DATA!K803),DATA!K803,"n/a")</f>
        <v>1.05513150429444</v>
      </c>
      <c r="G1244" s="86">
        <f>+IF(ISNUMBER(DATA!T803),DATA!T803,"n/a")</f>
        <v>371567.43</v>
      </c>
      <c r="H1244" s="77">
        <f>+IF(ISNUMBER(DATA!U803),DATA!U803,"n/a")</f>
        <v>0.83123913407324002</v>
      </c>
      <c r="I1244" s="86">
        <f>+IF(ISNUMBER(DATA!AD803),DATA!AD803,"n/a")</f>
        <v>649921.81999999995</v>
      </c>
      <c r="J1244" s="77">
        <f>+IF(ISNUMBER(DATA!AE803),DATA!AE803,"n/a")</f>
        <v>0.80305617054102696</v>
      </c>
      <c r="K1244" s="86">
        <f>+IF(ISNUMBER(DATA!AN803),DATA!AN803,"n/a")</f>
        <v>1206863.8999999999</v>
      </c>
      <c r="L1244" s="77">
        <f>+IF(ISNUMBER(DATA!AO803),DATA!AO803,"n/a")</f>
        <v>0.60322945156700702</v>
      </c>
    </row>
    <row r="1245" spans="1:12" x14ac:dyDescent="0.2">
      <c r="A1245" s="75" t="s">
        <v>19</v>
      </c>
      <c r="B1245" s="66" t="s">
        <v>28</v>
      </c>
      <c r="C1245" s="66" t="s">
        <v>25</v>
      </c>
      <c r="D1245" s="66" t="s">
        <v>285</v>
      </c>
      <c r="E1245" s="86">
        <f>+IF(ISNUMBER(DATA!J804),DATA!J804,"n/a")</f>
        <v>71895.570000000007</v>
      </c>
      <c r="F1245" s="77">
        <f>+IF(ISNUMBER(DATA!K804),DATA!K804,"n/a")</f>
        <v>1.10637559196024</v>
      </c>
      <c r="G1245" s="86">
        <f>+IF(ISNUMBER(DATA!T804),DATA!T804,"n/a")</f>
        <v>214226.89</v>
      </c>
      <c r="H1245" s="77">
        <f>+IF(ISNUMBER(DATA!U804),DATA!U804,"n/a")</f>
        <v>0.62570219128834703</v>
      </c>
      <c r="I1245" s="86">
        <f>+IF(ISNUMBER(DATA!AD804),DATA!AD804,"n/a")</f>
        <v>357890.17</v>
      </c>
      <c r="J1245" s="77">
        <f>+IF(ISNUMBER(DATA!AE804),DATA!AE804,"n/a")</f>
        <v>0.48577593053269202</v>
      </c>
      <c r="K1245" s="86">
        <f>+IF(ISNUMBER(DATA!AN804),DATA!AN804,"n/a")</f>
        <v>674998.51</v>
      </c>
      <c r="L1245" s="77">
        <f>+IF(ISNUMBER(DATA!AO804),DATA!AO804,"n/a")</f>
        <v>0.23893997676807999</v>
      </c>
    </row>
    <row r="1246" spans="1:12" x14ac:dyDescent="0.2">
      <c r="A1246" s="75" t="s">
        <v>19</v>
      </c>
      <c r="B1246" s="66" t="s">
        <v>28</v>
      </c>
      <c r="C1246" s="66" t="s">
        <v>25</v>
      </c>
      <c r="D1246" s="66" t="s">
        <v>286</v>
      </c>
      <c r="E1246" s="86">
        <f>+IF(ISNUMBER(DATA!J805),DATA!J805,"n/a")</f>
        <v>30094.77</v>
      </c>
      <c r="F1246" s="77">
        <f>+IF(ISNUMBER(DATA!K805),DATA!K805,"n/a")</f>
        <v>0.417650794069515</v>
      </c>
      <c r="G1246" s="86">
        <f>+IF(ISNUMBER(DATA!T805),DATA!T805,"n/a")</f>
        <v>97324.17</v>
      </c>
      <c r="H1246" s="77">
        <f>+IF(ISNUMBER(DATA!U805),DATA!U805,"n/a")</f>
        <v>0.486636198956925</v>
      </c>
      <c r="I1246" s="86">
        <f>+IF(ISNUMBER(DATA!AD805),DATA!AD805,"n/a")</f>
        <v>182048.39</v>
      </c>
      <c r="J1246" s="77">
        <f>+IF(ISNUMBER(DATA!AE805),DATA!AE805,"n/a")</f>
        <v>0.46429489816806702</v>
      </c>
      <c r="K1246" s="86">
        <f>+IF(ISNUMBER(DATA!AN805),DATA!AN805,"n/a")</f>
        <v>356409.47</v>
      </c>
      <c r="L1246" s="77">
        <f>+IF(ISNUMBER(DATA!AO805),DATA!AO805,"n/a")</f>
        <v>0.12391693818599001</v>
      </c>
    </row>
    <row r="1247" spans="1:12" x14ac:dyDescent="0.2">
      <c r="A1247" s="75" t="s">
        <v>19</v>
      </c>
      <c r="B1247" s="66" t="s">
        <v>28</v>
      </c>
      <c r="C1247" s="66" t="s">
        <v>25</v>
      </c>
      <c r="D1247" s="66" t="s">
        <v>287</v>
      </c>
      <c r="E1247" s="86">
        <f>+IF(ISNUMBER(DATA!J806),DATA!J806,"n/a")</f>
        <v>38086.46</v>
      </c>
      <c r="F1247" s="77">
        <f>+IF(ISNUMBER(DATA!K806),DATA!K806,"n/a")</f>
        <v>0.42108036025440798</v>
      </c>
      <c r="G1247" s="86">
        <f>+IF(ISNUMBER(DATA!T806),DATA!T806,"n/a")</f>
        <v>126989.6</v>
      </c>
      <c r="H1247" s="77">
        <f>+IF(ISNUMBER(DATA!U806),DATA!U806,"n/a")</f>
        <v>0.52793192036584802</v>
      </c>
      <c r="I1247" s="86">
        <f>+IF(ISNUMBER(DATA!AD806),DATA!AD806,"n/a")</f>
        <v>235844.4</v>
      </c>
      <c r="J1247" s="77">
        <f>+IF(ISNUMBER(DATA!AE806),DATA!AE806,"n/a")</f>
        <v>0.45553501856013201</v>
      </c>
      <c r="K1247" s="86">
        <f>+IF(ISNUMBER(DATA!AN806),DATA!AN806,"n/a")</f>
        <v>484266.41</v>
      </c>
      <c r="L1247" s="77">
        <f>+IF(ISNUMBER(DATA!AO806),DATA!AO806,"n/a")</f>
        <v>0.13767798125137301</v>
      </c>
    </row>
    <row r="1248" spans="1:12" x14ac:dyDescent="0.2">
      <c r="A1248" s="75" t="s">
        <v>19</v>
      </c>
      <c r="B1248" s="66" t="s">
        <v>28</v>
      </c>
      <c r="C1248" s="66" t="s">
        <v>25</v>
      </c>
      <c r="D1248" s="66" t="s">
        <v>288</v>
      </c>
      <c r="E1248" s="86">
        <f>+IF(ISNUMBER(DATA!J807),DATA!J807,"n/a")</f>
        <v>56048.86</v>
      </c>
      <c r="F1248" s="77">
        <f>+IF(ISNUMBER(DATA!K807),DATA!K807,"n/a")</f>
        <v>0.220051746048193</v>
      </c>
      <c r="G1248" s="86">
        <f>+IF(ISNUMBER(DATA!T807),DATA!T807,"n/a")</f>
        <v>185315.38</v>
      </c>
      <c r="H1248" s="77">
        <f>+IF(ISNUMBER(DATA!U807),DATA!U807,"n/a")</f>
        <v>0.18344817192229201</v>
      </c>
      <c r="I1248" s="86">
        <f>+IF(ISNUMBER(DATA!AD807),DATA!AD807,"n/a")</f>
        <v>347897.08</v>
      </c>
      <c r="J1248" s="77">
        <f>+IF(ISNUMBER(DATA!AE807),DATA!AE807,"n/a")</f>
        <v>0.19421652456663699</v>
      </c>
      <c r="K1248" s="86">
        <f>+IF(ISNUMBER(DATA!AN807),DATA!AN807,"n/a")</f>
        <v>628399.88</v>
      </c>
      <c r="L1248" s="77">
        <f>+IF(ISNUMBER(DATA!AO807),DATA!AO807,"n/a")</f>
        <v>0.54202512500246003</v>
      </c>
    </row>
    <row r="1249" spans="1:12" x14ac:dyDescent="0.2">
      <c r="A1249" s="75" t="s">
        <v>19</v>
      </c>
      <c r="B1249" s="66" t="s">
        <v>28</v>
      </c>
      <c r="C1249" s="66" t="s">
        <v>25</v>
      </c>
      <c r="D1249" s="66" t="s">
        <v>289</v>
      </c>
      <c r="E1249" s="86">
        <f>+IF(ISNUMBER(DATA!J808),DATA!J808,"n/a")</f>
        <v>38262.730000000003</v>
      </c>
      <c r="F1249" s="77">
        <f>+IF(ISNUMBER(DATA!K808),DATA!K808,"n/a")</f>
        <v>0.31587159440206403</v>
      </c>
      <c r="G1249" s="86">
        <f>+IF(ISNUMBER(DATA!T808),DATA!T808,"n/a")</f>
        <v>122249.46</v>
      </c>
      <c r="H1249" s="77">
        <f>+IF(ISNUMBER(DATA!U808),DATA!U808,"n/a")</f>
        <v>0.26478522351879802</v>
      </c>
      <c r="I1249" s="86">
        <f>+IF(ISNUMBER(DATA!AD808),DATA!AD808,"n/a")</f>
        <v>219510.04</v>
      </c>
      <c r="J1249" s="77">
        <f>+IF(ISNUMBER(DATA!AE808),DATA!AE808,"n/a")</f>
        <v>0.24375771257411</v>
      </c>
      <c r="K1249" s="86">
        <f>+IF(ISNUMBER(DATA!AN808),DATA!AN808,"n/a")</f>
        <v>423985.86</v>
      </c>
      <c r="L1249" s="77">
        <f>+IF(ISNUMBER(DATA!AO808),DATA!AO808,"n/a")</f>
        <v>0.35365611403323999</v>
      </c>
    </row>
    <row r="1250" spans="1:12" x14ac:dyDescent="0.2">
      <c r="A1250" s="75" t="s">
        <v>19</v>
      </c>
      <c r="B1250" s="66" t="s">
        <v>28</v>
      </c>
      <c r="C1250" s="66" t="s">
        <v>25</v>
      </c>
      <c r="D1250" s="66" t="s">
        <v>290</v>
      </c>
      <c r="E1250" s="86">
        <f>+IF(ISNUMBER(DATA!J809),DATA!J809,"n/a")</f>
        <v>11603.33</v>
      </c>
      <c r="F1250" s="77">
        <f>+IF(ISNUMBER(DATA!K809),DATA!K809,"n/a")</f>
        <v>4.3433024529825497E-2</v>
      </c>
      <c r="G1250" s="86">
        <f>+IF(ISNUMBER(DATA!T809),DATA!T809,"n/a")</f>
        <v>43291.56</v>
      </c>
      <c r="H1250" s="77">
        <f>+IF(ISNUMBER(DATA!U809),DATA!U809,"n/a")</f>
        <v>9.37341071305407E-2</v>
      </c>
      <c r="I1250" s="86">
        <f>+IF(ISNUMBER(DATA!AD809),DATA!AD809,"n/a")</f>
        <v>79282.070000000007</v>
      </c>
      <c r="J1250" s="77">
        <f>+IF(ISNUMBER(DATA!AE809),DATA!AE809,"n/a")</f>
        <v>0.102659847080872</v>
      </c>
      <c r="K1250" s="86">
        <f>+IF(ISNUMBER(DATA!AN809),DATA!AN809,"n/a")</f>
        <v>158557.99</v>
      </c>
      <c r="L1250" s="77">
        <f>+IF(ISNUMBER(DATA!AO809),DATA!AO809,"n/a")</f>
        <v>5.7391490958241198E-2</v>
      </c>
    </row>
    <row r="1251" spans="1:12" x14ac:dyDescent="0.2">
      <c r="A1251" s="75" t="s">
        <v>19</v>
      </c>
      <c r="B1251" s="66" t="s">
        <v>28</v>
      </c>
      <c r="C1251" s="66" t="s">
        <v>25</v>
      </c>
      <c r="D1251" s="66" t="s">
        <v>291</v>
      </c>
      <c r="E1251" s="86">
        <f>+IF(ISNUMBER(DATA!J810),DATA!J810,"n/a")</f>
        <v>8635.2199999999993</v>
      </c>
      <c r="F1251" s="77">
        <f>+IF(ISNUMBER(DATA!K810),DATA!K810,"n/a")</f>
        <v>-0.39766493864500002</v>
      </c>
      <c r="G1251" s="86">
        <f>+IF(ISNUMBER(DATA!T810),DATA!T810,"n/a")</f>
        <v>26847.78</v>
      </c>
      <c r="H1251" s="77">
        <f>+IF(ISNUMBER(DATA!U810),DATA!U810,"n/a")</f>
        <v>-0.123774692585933</v>
      </c>
      <c r="I1251" s="86">
        <f>+IF(ISNUMBER(DATA!AD810),DATA!AD810,"n/a")</f>
        <v>53103.54</v>
      </c>
      <c r="J1251" s="77">
        <f>+IF(ISNUMBER(DATA!AE810),DATA!AE810,"n/a")</f>
        <v>-3.2960377145806199E-2</v>
      </c>
      <c r="K1251" s="86">
        <f>+IF(ISNUMBER(DATA!AN810),DATA!AN810,"n/a")</f>
        <v>120507.62</v>
      </c>
      <c r="L1251" s="77">
        <f>+IF(ISNUMBER(DATA!AO810),DATA!AO810,"n/a")</f>
        <v>0.15671865140316901</v>
      </c>
    </row>
    <row r="1252" spans="1:12" x14ac:dyDescent="0.2">
      <c r="A1252" s="75" t="s">
        <v>19</v>
      </c>
      <c r="B1252" s="66" t="s">
        <v>28</v>
      </c>
      <c r="C1252" s="66" t="s">
        <v>25</v>
      </c>
      <c r="D1252" s="66" t="s">
        <v>292</v>
      </c>
      <c r="E1252" s="86">
        <f>+IF(ISNUMBER(DATA!J811),DATA!J811,"n/a")</f>
        <v>115067.34</v>
      </c>
      <c r="F1252" s="77">
        <f>+IF(ISNUMBER(DATA!K811),DATA!K811,"n/a")</f>
        <v>5.11471123845385E-2</v>
      </c>
      <c r="G1252" s="86">
        <f>+IF(ISNUMBER(DATA!T811),DATA!T811,"n/a")</f>
        <v>359380.54</v>
      </c>
      <c r="H1252" s="77">
        <f>+IF(ISNUMBER(DATA!U811),DATA!U811,"n/a")</f>
        <v>0.209960324013542</v>
      </c>
      <c r="I1252" s="86">
        <f>+IF(ISNUMBER(DATA!AD811),DATA!AD811,"n/a")</f>
        <v>707859.57</v>
      </c>
      <c r="J1252" s="77">
        <f>+IF(ISNUMBER(DATA!AE811),DATA!AE811,"n/a")</f>
        <v>0.45751891691284702</v>
      </c>
      <c r="K1252" s="86">
        <f>+IF(ISNUMBER(DATA!AN811),DATA!AN811,"n/a")</f>
        <v>1390840.46</v>
      </c>
      <c r="L1252" s="77">
        <f>+IF(ISNUMBER(DATA!AO811),DATA!AO811,"n/a")</f>
        <v>0.62536220022577904</v>
      </c>
    </row>
    <row r="1253" spans="1:12" x14ac:dyDescent="0.2">
      <c r="A1253" s="75" t="s">
        <v>19</v>
      </c>
      <c r="B1253" s="66" t="s">
        <v>28</v>
      </c>
      <c r="C1253" s="66" t="s">
        <v>25</v>
      </c>
      <c r="D1253" s="66" t="s">
        <v>293</v>
      </c>
      <c r="E1253" s="86">
        <f>+IF(ISNUMBER(DATA!J812),DATA!J812,"n/a")</f>
        <v>22703.96</v>
      </c>
      <c r="F1253" s="77">
        <f>+IF(ISNUMBER(DATA!K812),DATA!K812,"n/a")</f>
        <v>0.40768062755485102</v>
      </c>
      <c r="G1253" s="86">
        <f>+IF(ISNUMBER(DATA!T812),DATA!T812,"n/a")</f>
        <v>75749.539999999994</v>
      </c>
      <c r="H1253" s="77">
        <f>+IF(ISNUMBER(DATA!U812),DATA!U812,"n/a")</f>
        <v>0.35761887795299602</v>
      </c>
      <c r="I1253" s="86">
        <f>+IF(ISNUMBER(DATA!AD812),DATA!AD812,"n/a")</f>
        <v>136093.72</v>
      </c>
      <c r="J1253" s="77">
        <f>+IF(ISNUMBER(DATA!AE812),DATA!AE812,"n/a")</f>
        <v>0.33189470323801401</v>
      </c>
      <c r="K1253" s="86">
        <f>+IF(ISNUMBER(DATA!AN812),DATA!AN812,"n/a")</f>
        <v>252598.76</v>
      </c>
      <c r="L1253" s="77">
        <f>+IF(ISNUMBER(DATA!AO812),DATA!AO812,"n/a")</f>
        <v>0.576708689967115</v>
      </c>
    </row>
    <row r="1254" spans="1:12" x14ac:dyDescent="0.2">
      <c r="A1254" s="75" t="s">
        <v>19</v>
      </c>
      <c r="B1254" s="66" t="s">
        <v>28</v>
      </c>
      <c r="C1254" s="66" t="s">
        <v>25</v>
      </c>
      <c r="D1254" s="66" t="s">
        <v>294</v>
      </c>
      <c r="E1254" s="86">
        <f>+IF(ISNUMBER(DATA!J813),DATA!J813,"n/a")</f>
        <v>42785.46</v>
      </c>
      <c r="F1254" s="77">
        <f>+IF(ISNUMBER(DATA!K813),DATA!K813,"n/a")</f>
        <v>8.7592378267095303E-2</v>
      </c>
      <c r="G1254" s="86">
        <f>+IF(ISNUMBER(DATA!T813),DATA!T813,"n/a")</f>
        <v>147108.6</v>
      </c>
      <c r="H1254" s="77">
        <f>+IF(ISNUMBER(DATA!U813),DATA!U813,"n/a")</f>
        <v>4.2912156624763401E-2</v>
      </c>
      <c r="I1254" s="86">
        <f>+IF(ISNUMBER(DATA!AD813),DATA!AD813,"n/a")</f>
        <v>277194.34999999998</v>
      </c>
      <c r="J1254" s="77">
        <f>+IF(ISNUMBER(DATA!AE813),DATA!AE813,"n/a")</f>
        <v>4.0905177876558903E-2</v>
      </c>
      <c r="K1254" s="86">
        <f>+IF(ISNUMBER(DATA!AN813),DATA!AN813,"n/a")</f>
        <v>545016.38</v>
      </c>
      <c r="L1254" s="77">
        <f>+IF(ISNUMBER(DATA!AO813),DATA!AO813,"n/a")</f>
        <v>3.22427136129423E-2</v>
      </c>
    </row>
    <row r="1255" spans="1:12" x14ac:dyDescent="0.2">
      <c r="A1255" s="75" t="s">
        <v>19</v>
      </c>
      <c r="B1255" s="66" t="s">
        <v>28</v>
      </c>
      <c r="C1255" s="66" t="s">
        <v>25</v>
      </c>
      <c r="D1255" s="66" t="s">
        <v>295</v>
      </c>
      <c r="E1255" s="86">
        <f>+IF(ISNUMBER(DATA!J814),DATA!J814,"n/a")</f>
        <v>10083.790000000001</v>
      </c>
      <c r="F1255" s="77">
        <f>+IF(ISNUMBER(DATA!K814),DATA!K814,"n/a")</f>
        <v>4.54409262774624E-2</v>
      </c>
      <c r="G1255" s="86">
        <f>+IF(ISNUMBER(DATA!T814),DATA!T814,"n/a")</f>
        <v>29882.58</v>
      </c>
      <c r="H1255" s="77">
        <f>+IF(ISNUMBER(DATA!U814),DATA!U814,"n/a")</f>
        <v>-0.22070543539715601</v>
      </c>
      <c r="I1255" s="86">
        <f>+IF(ISNUMBER(DATA!AD814),DATA!AD814,"n/a")</f>
        <v>60051.62</v>
      </c>
      <c r="J1255" s="77">
        <f>+IF(ISNUMBER(DATA!AE814),DATA!AE814,"n/a")</f>
        <v>-0.101706113992738</v>
      </c>
      <c r="K1255" s="86">
        <f>+IF(ISNUMBER(DATA!AN814),DATA!AN814,"n/a")</f>
        <v>137201.32</v>
      </c>
      <c r="L1255" s="77">
        <f>+IF(ISNUMBER(DATA!AO814),DATA!AO814,"n/a")</f>
        <v>-6.1184006643359302E-2</v>
      </c>
    </row>
    <row r="1256" spans="1:12" x14ac:dyDescent="0.2">
      <c r="A1256" s="75" t="s">
        <v>19</v>
      </c>
      <c r="B1256" s="66" t="s">
        <v>28</v>
      </c>
      <c r="C1256" s="66" t="s">
        <v>25</v>
      </c>
      <c r="D1256" s="66" t="s">
        <v>296</v>
      </c>
      <c r="E1256" s="86">
        <f>+IF(ISNUMBER(DATA!J815),DATA!J815,"n/a")</f>
        <v>8685.7999999999993</v>
      </c>
      <c r="F1256" s="77">
        <f>+IF(ISNUMBER(DATA!K815),DATA!K815,"n/a")</f>
        <v>-9.3281611127233904E-2</v>
      </c>
      <c r="G1256" s="86">
        <f>+IF(ISNUMBER(DATA!T815),DATA!T815,"n/a")</f>
        <v>25989.33</v>
      </c>
      <c r="H1256" s="77">
        <f>+IF(ISNUMBER(DATA!U815),DATA!U815,"n/a")</f>
        <v>-0.26042566317965998</v>
      </c>
      <c r="I1256" s="86">
        <f>+IF(ISNUMBER(DATA!AD815),DATA!AD815,"n/a")</f>
        <v>54798.57</v>
      </c>
      <c r="J1256" s="77">
        <f>+IF(ISNUMBER(DATA!AE815),DATA!AE815,"n/a")</f>
        <v>-0.13511962097048799</v>
      </c>
      <c r="K1256" s="86">
        <f>+IF(ISNUMBER(DATA!AN815),DATA!AN815,"n/a")</f>
        <v>126071.02</v>
      </c>
      <c r="L1256" s="77">
        <f>+IF(ISNUMBER(DATA!AO815),DATA!AO815,"n/a")</f>
        <v>-8.7590462209456293E-2</v>
      </c>
    </row>
    <row r="1257" spans="1:12" x14ac:dyDescent="0.2">
      <c r="A1257" s="75" t="s">
        <v>19</v>
      </c>
      <c r="B1257" s="66" t="s">
        <v>28</v>
      </c>
      <c r="C1257" s="66" t="s">
        <v>25</v>
      </c>
      <c r="D1257" s="66" t="s">
        <v>297</v>
      </c>
      <c r="E1257" s="86">
        <f>+IF(ISNUMBER(DATA!J816),DATA!J816,"n/a")</f>
        <v>22204.99</v>
      </c>
      <c r="F1257" s="77">
        <f>+IF(ISNUMBER(DATA!K816),DATA!K816,"n/a")</f>
        <v>0.216055444048007</v>
      </c>
      <c r="G1257" s="86">
        <f>+IF(ISNUMBER(DATA!T816),DATA!T816,"n/a")</f>
        <v>72223.929999999993</v>
      </c>
      <c r="H1257" s="77">
        <f>+IF(ISNUMBER(DATA!U816),DATA!U816,"n/a")</f>
        <v>0.25574905997814101</v>
      </c>
      <c r="I1257" s="86">
        <f>+IF(ISNUMBER(DATA!AD816),DATA!AD816,"n/a")</f>
        <v>131152.45000000001</v>
      </c>
      <c r="J1257" s="77">
        <f>+IF(ISNUMBER(DATA!AE816),DATA!AE816,"n/a")</f>
        <v>0.27204258775281098</v>
      </c>
      <c r="K1257" s="86">
        <f>+IF(ISNUMBER(DATA!AN816),DATA!AN816,"n/a")</f>
        <v>248393.68</v>
      </c>
      <c r="L1257" s="77">
        <f>+IF(ISNUMBER(DATA!AO816),DATA!AO816,"n/a")</f>
        <v>0.61358700813738898</v>
      </c>
    </row>
    <row r="1258" spans="1:12" x14ac:dyDescent="0.2">
      <c r="A1258" s="75" t="s">
        <v>19</v>
      </c>
      <c r="B1258" s="66" t="s">
        <v>28</v>
      </c>
      <c r="C1258" s="66" t="s">
        <v>25</v>
      </c>
      <c r="D1258" s="66" t="s">
        <v>298</v>
      </c>
      <c r="E1258" s="86">
        <f>+IF(ISNUMBER(DATA!J817),DATA!J817,"n/a")</f>
        <v>20791.39</v>
      </c>
      <c r="F1258" s="77">
        <f>+IF(ISNUMBER(DATA!K817),DATA!K817,"n/a")</f>
        <v>0.139350389019128</v>
      </c>
      <c r="G1258" s="86">
        <f>+IF(ISNUMBER(DATA!T817),DATA!T817,"n/a")</f>
        <v>72137.83</v>
      </c>
      <c r="H1258" s="77">
        <f>+IF(ISNUMBER(DATA!U817),DATA!U817,"n/a")</f>
        <v>0.20267300197978499</v>
      </c>
      <c r="I1258" s="86">
        <f>+IF(ISNUMBER(DATA!AD817),DATA!AD817,"n/a")</f>
        <v>123832.53</v>
      </c>
      <c r="J1258" s="77">
        <f>+IF(ISNUMBER(DATA!AE817),DATA!AE817,"n/a")</f>
        <v>0.18280423275369501</v>
      </c>
      <c r="K1258" s="86">
        <f>+IF(ISNUMBER(DATA!AN817),DATA!AN817,"n/a")</f>
        <v>239442.9</v>
      </c>
      <c r="L1258" s="77">
        <f>+IF(ISNUMBER(DATA!AO817),DATA!AO817,"n/a")</f>
        <v>0.104965412795616</v>
      </c>
    </row>
    <row r="1259" spans="1:12" x14ac:dyDescent="0.2">
      <c r="A1259" s="75" t="s">
        <v>19</v>
      </c>
      <c r="B1259" s="66" t="s">
        <v>28</v>
      </c>
      <c r="C1259" s="66" t="s">
        <v>25</v>
      </c>
      <c r="D1259" s="66" t="s">
        <v>299</v>
      </c>
      <c r="E1259" s="86">
        <f>+IF(ISNUMBER(DATA!J818),DATA!J818,"n/a")</f>
        <v>103847.28</v>
      </c>
      <c r="F1259" s="77">
        <f>+IF(ISNUMBER(DATA!K818),DATA!K818,"n/a")</f>
        <v>-5.8206727319097696E-3</v>
      </c>
      <c r="G1259" s="86">
        <f>+IF(ISNUMBER(DATA!T818),DATA!T818,"n/a")</f>
        <v>338311.28</v>
      </c>
      <c r="H1259" s="77">
        <f>+IF(ISNUMBER(DATA!U818),DATA!U818,"n/a")</f>
        <v>5.60735110039473E-2</v>
      </c>
      <c r="I1259" s="86">
        <f>+IF(ISNUMBER(DATA!AD818),DATA!AD818,"n/a")</f>
        <v>659224.52</v>
      </c>
      <c r="J1259" s="77">
        <f>+IF(ISNUMBER(DATA!AE818),DATA!AE818,"n/a")</f>
        <v>6.5208484102314307E-2</v>
      </c>
      <c r="K1259" s="86">
        <f>+IF(ISNUMBER(DATA!AN818),DATA!AN818,"n/a")</f>
        <v>1517867.1</v>
      </c>
      <c r="L1259" s="77">
        <f>+IF(ISNUMBER(DATA!AO818),DATA!AO818,"n/a")</f>
        <v>-2.0839356322133299E-2</v>
      </c>
    </row>
    <row r="1260" spans="1:12" x14ac:dyDescent="0.2">
      <c r="A1260" s="75" t="s">
        <v>19</v>
      </c>
      <c r="B1260" s="66" t="s">
        <v>28</v>
      </c>
      <c r="C1260" s="66" t="s">
        <v>25</v>
      </c>
      <c r="D1260" s="66" t="s">
        <v>300</v>
      </c>
      <c r="E1260" s="86">
        <f>+IF(ISNUMBER(DATA!J819),DATA!J819,"n/a")</f>
        <v>51634.22</v>
      </c>
      <c r="F1260" s="77">
        <f>+IF(ISNUMBER(DATA!K819),DATA!K819,"n/a")</f>
        <v>0.39377084209486402</v>
      </c>
      <c r="G1260" s="86">
        <f>+IF(ISNUMBER(DATA!T819),DATA!T819,"n/a")</f>
        <v>166886.23000000001</v>
      </c>
      <c r="H1260" s="77">
        <f>+IF(ISNUMBER(DATA!U819),DATA!U819,"n/a")</f>
        <v>0.49117467170675799</v>
      </c>
      <c r="I1260" s="86">
        <f>+IF(ISNUMBER(DATA!AD819),DATA!AD819,"n/a")</f>
        <v>321831.86</v>
      </c>
      <c r="J1260" s="77">
        <f>+IF(ISNUMBER(DATA!AE819),DATA!AE819,"n/a")</f>
        <v>0.525215843120588</v>
      </c>
      <c r="K1260" s="86">
        <f>+IF(ISNUMBER(DATA!AN819),DATA!AN819,"n/a")</f>
        <v>690080.14</v>
      </c>
      <c r="L1260" s="77">
        <f>+IF(ISNUMBER(DATA!AO819),DATA!AO819,"n/a")</f>
        <v>0.40799883880110099</v>
      </c>
    </row>
    <row r="1261" spans="1:12" x14ac:dyDescent="0.2">
      <c r="A1261" s="75" t="s">
        <v>19</v>
      </c>
      <c r="B1261" s="66" t="s">
        <v>28</v>
      </c>
      <c r="C1261" s="66" t="s">
        <v>25</v>
      </c>
      <c r="D1261" s="66" t="s">
        <v>301</v>
      </c>
      <c r="E1261" s="86">
        <f>+IF(ISNUMBER(DATA!J820),DATA!J820,"n/a")</f>
        <v>16496.89</v>
      </c>
      <c r="F1261" s="77">
        <f>+IF(ISNUMBER(DATA!K820),DATA!K820,"n/a")</f>
        <v>0.13233755786306201</v>
      </c>
      <c r="G1261" s="86">
        <f>+IF(ISNUMBER(DATA!T820),DATA!T820,"n/a")</f>
        <v>51135.040000000001</v>
      </c>
      <c r="H1261" s="77">
        <f>+IF(ISNUMBER(DATA!U820),DATA!U820,"n/a")</f>
        <v>8.6087240762849501E-2</v>
      </c>
      <c r="I1261" s="86">
        <f>+IF(ISNUMBER(DATA!AD820),DATA!AD820,"n/a")</f>
        <v>97992.59</v>
      </c>
      <c r="J1261" s="77">
        <f>+IF(ISNUMBER(DATA!AE820),DATA!AE820,"n/a")</f>
        <v>0.17493940511197201</v>
      </c>
      <c r="K1261" s="86">
        <f>+IF(ISNUMBER(DATA!AN820),DATA!AN820,"n/a")</f>
        <v>187971.45</v>
      </c>
      <c r="L1261" s="77">
        <f>+IF(ISNUMBER(DATA!AO820),DATA!AO820,"n/a")</f>
        <v>0.64506678060192701</v>
      </c>
    </row>
    <row r="1262" spans="1:12" x14ac:dyDescent="0.2">
      <c r="A1262" s="75" t="s">
        <v>19</v>
      </c>
      <c r="B1262" s="66" t="s">
        <v>28</v>
      </c>
      <c r="C1262" s="66" t="s">
        <v>25</v>
      </c>
      <c r="D1262" s="66" t="s">
        <v>302</v>
      </c>
      <c r="E1262" s="86">
        <f>+IF(ISNUMBER(DATA!J821),DATA!J821,"n/a")</f>
        <v>23187.64</v>
      </c>
      <c r="F1262" s="77">
        <f>+IF(ISNUMBER(DATA!K821),DATA!K821,"n/a")</f>
        <v>2.0273790331097E-2</v>
      </c>
      <c r="G1262" s="86">
        <f>+IF(ISNUMBER(DATA!T821),DATA!T821,"n/a")</f>
        <v>81937.88</v>
      </c>
      <c r="H1262" s="77">
        <f>+IF(ISNUMBER(DATA!U821),DATA!U821,"n/a")</f>
        <v>3.5798679720713898E-2</v>
      </c>
      <c r="I1262" s="86">
        <f>+IF(ISNUMBER(DATA!AD821),DATA!AD821,"n/a")</f>
        <v>149445.72</v>
      </c>
      <c r="J1262" s="77">
        <f>+IF(ISNUMBER(DATA!AE821),DATA!AE821,"n/a")</f>
        <v>1.8379811829094501E-2</v>
      </c>
      <c r="K1262" s="86">
        <f>+IF(ISNUMBER(DATA!AN821),DATA!AN821,"n/a")</f>
        <v>307276.95</v>
      </c>
      <c r="L1262" s="77">
        <f>+IF(ISNUMBER(DATA!AO821),DATA!AO821,"n/a")</f>
        <v>-9.5018877770102206E-3</v>
      </c>
    </row>
    <row r="1263" spans="1:12" x14ac:dyDescent="0.2">
      <c r="A1263" s="75" t="s">
        <v>19</v>
      </c>
      <c r="B1263" s="66" t="s">
        <v>28</v>
      </c>
      <c r="C1263" s="66" t="s">
        <v>25</v>
      </c>
      <c r="D1263" s="66" t="s">
        <v>303</v>
      </c>
      <c r="E1263" s="86">
        <f>+IF(ISNUMBER(DATA!J822),DATA!J822,"n/a")</f>
        <v>36380.839999999997</v>
      </c>
      <c r="F1263" s="77">
        <f>+IF(ISNUMBER(DATA!K822),DATA!K822,"n/a")</f>
        <v>0.31233170131327498</v>
      </c>
      <c r="G1263" s="86">
        <f>+IF(ISNUMBER(DATA!T822),DATA!T822,"n/a")</f>
        <v>110868.87</v>
      </c>
      <c r="H1263" s="77">
        <f>+IF(ISNUMBER(DATA!U822),DATA!U822,"n/a")</f>
        <v>0.20324851106382399</v>
      </c>
      <c r="I1263" s="86">
        <f>+IF(ISNUMBER(DATA!AD822),DATA!AD822,"n/a")</f>
        <v>196616.83</v>
      </c>
      <c r="J1263" s="77">
        <f>+IF(ISNUMBER(DATA!AE822),DATA!AE822,"n/a")</f>
        <v>0.161795480990611</v>
      </c>
      <c r="K1263" s="86">
        <f>+IF(ISNUMBER(DATA!AN822),DATA!AN822,"n/a")</f>
        <v>376849.34</v>
      </c>
      <c r="L1263" s="77">
        <f>+IF(ISNUMBER(DATA!AO822),DATA!AO822,"n/a")</f>
        <v>0.214154087683955</v>
      </c>
    </row>
    <row r="1264" spans="1:12" x14ac:dyDescent="0.2">
      <c r="A1264" s="75" t="s">
        <v>19</v>
      </c>
      <c r="B1264" s="66" t="s">
        <v>28</v>
      </c>
      <c r="C1264" s="66" t="s">
        <v>25</v>
      </c>
      <c r="D1264" s="66" t="s">
        <v>304</v>
      </c>
      <c r="E1264" s="86">
        <f>+IF(ISNUMBER(DATA!J823),DATA!J823,"n/a")</f>
        <v>37640.32</v>
      </c>
      <c r="F1264" s="77">
        <f>+IF(ISNUMBER(DATA!K823),DATA!K823,"n/a")</f>
        <v>0.14579719135959399</v>
      </c>
      <c r="G1264" s="86">
        <f>+IF(ISNUMBER(DATA!T823),DATA!T823,"n/a")</f>
        <v>120969.24</v>
      </c>
      <c r="H1264" s="77">
        <f>+IF(ISNUMBER(DATA!U823),DATA!U823,"n/a")</f>
        <v>0.214462444141856</v>
      </c>
      <c r="I1264" s="86">
        <f>+IF(ISNUMBER(DATA!AD823),DATA!AD823,"n/a")</f>
        <v>229820.29</v>
      </c>
      <c r="J1264" s="77">
        <f>+IF(ISNUMBER(DATA!AE823),DATA!AE823,"n/a")</f>
        <v>0.20500184719178099</v>
      </c>
      <c r="K1264" s="86">
        <f>+IF(ISNUMBER(DATA!AN823),DATA!AN823,"n/a")</f>
        <v>485470.24</v>
      </c>
      <c r="L1264" s="77">
        <f>+IF(ISNUMBER(DATA!AO823),DATA!AO823,"n/a")</f>
        <v>-8.7737577601642008E-3</v>
      </c>
    </row>
    <row r="1265" spans="1:12" x14ac:dyDescent="0.2">
      <c r="A1265" s="75" t="s">
        <v>19</v>
      </c>
      <c r="B1265" s="66" t="s">
        <v>28</v>
      </c>
      <c r="C1265" s="66" t="s">
        <v>25</v>
      </c>
      <c r="D1265" s="66" t="s">
        <v>305</v>
      </c>
      <c r="E1265" s="86">
        <f>+IF(ISNUMBER(DATA!J824),DATA!J824,"n/a")</f>
        <v>36339.08</v>
      </c>
      <c r="F1265" s="77">
        <f>+IF(ISNUMBER(DATA!K824),DATA!K824,"n/a")</f>
        <v>0.50768048645293595</v>
      </c>
      <c r="G1265" s="86">
        <f>+IF(ISNUMBER(DATA!T824),DATA!T824,"n/a")</f>
        <v>123325.48</v>
      </c>
      <c r="H1265" s="77">
        <f>+IF(ISNUMBER(DATA!U824),DATA!U824,"n/a")</f>
        <v>0.52628240019148198</v>
      </c>
      <c r="I1265" s="86">
        <f>+IF(ISNUMBER(DATA!AD824),DATA!AD824,"n/a")</f>
        <v>250765.23</v>
      </c>
      <c r="J1265" s="77">
        <f>+IF(ISNUMBER(DATA!AE824),DATA!AE824,"n/a")</f>
        <v>0.54591838527519398</v>
      </c>
      <c r="K1265" s="86">
        <f>+IF(ISNUMBER(DATA!AN824),DATA!AN824,"n/a")</f>
        <v>421859.84000000003</v>
      </c>
      <c r="L1265" s="77">
        <f>+IF(ISNUMBER(DATA!AO824),DATA!AO824,"n/a")</f>
        <v>0.38399724447113598</v>
      </c>
    </row>
    <row r="1266" spans="1:12" x14ac:dyDescent="0.2">
      <c r="A1266" s="75" t="s">
        <v>19</v>
      </c>
      <c r="B1266" s="66" t="s">
        <v>28</v>
      </c>
      <c r="C1266" s="66" t="s">
        <v>25</v>
      </c>
      <c r="D1266" s="66" t="s">
        <v>306</v>
      </c>
      <c r="E1266" s="86">
        <f>+IF(ISNUMBER(DATA!J825),DATA!J825,"n/a")</f>
        <v>19595.080000000002</v>
      </c>
      <c r="F1266" s="77">
        <f>+IF(ISNUMBER(DATA!K825),DATA!K825,"n/a")</f>
        <v>-5.03471464974697E-2</v>
      </c>
      <c r="G1266" s="86">
        <f>+IF(ISNUMBER(DATA!T825),DATA!T825,"n/a")</f>
        <v>59539.08</v>
      </c>
      <c r="H1266" s="77">
        <f>+IF(ISNUMBER(DATA!U825),DATA!U825,"n/a")</f>
        <v>-2.14411892516621E-2</v>
      </c>
      <c r="I1266" s="86">
        <f>+IF(ISNUMBER(DATA!AD825),DATA!AD825,"n/a")</f>
        <v>116661.66</v>
      </c>
      <c r="J1266" s="77">
        <f>+IF(ISNUMBER(DATA!AE825),DATA!AE825,"n/a")</f>
        <v>2.31405741468176E-2</v>
      </c>
      <c r="K1266" s="86">
        <f>+IF(ISNUMBER(DATA!AN825),DATA!AN825,"n/a")</f>
        <v>300795.53999999998</v>
      </c>
      <c r="L1266" s="77">
        <f>+IF(ISNUMBER(DATA!AO825),DATA!AO825,"n/a")</f>
        <v>0.112628281506823</v>
      </c>
    </row>
    <row r="1267" spans="1:12" x14ac:dyDescent="0.2">
      <c r="A1267" s="75" t="s">
        <v>19</v>
      </c>
      <c r="B1267" s="66" t="s">
        <v>28</v>
      </c>
      <c r="C1267" s="66" t="s">
        <v>25</v>
      </c>
      <c r="D1267" s="66" t="s">
        <v>307</v>
      </c>
      <c r="E1267" s="86">
        <f>+IF(ISNUMBER(DATA!J826),DATA!J826,"n/a")</f>
        <v>52752.33</v>
      </c>
      <c r="F1267" s="77">
        <f>+IF(ISNUMBER(DATA!K826),DATA!K826,"n/a")</f>
        <v>6.6838580194607103E-2</v>
      </c>
      <c r="G1267" s="86">
        <f>+IF(ISNUMBER(DATA!T826),DATA!T826,"n/a")</f>
        <v>167594.6</v>
      </c>
      <c r="H1267" s="77">
        <f>+IF(ISNUMBER(DATA!U826),DATA!U826,"n/a")</f>
        <v>-1.26107107617355E-2</v>
      </c>
      <c r="I1267" s="86">
        <f>+IF(ISNUMBER(DATA!AD826),DATA!AD826,"n/a")</f>
        <v>331139.40000000002</v>
      </c>
      <c r="J1267" s="77">
        <f>+IF(ISNUMBER(DATA!AE826),DATA!AE826,"n/a")</f>
        <v>0.34933236776476101</v>
      </c>
      <c r="K1267" s="86">
        <f>+IF(ISNUMBER(DATA!AN826),DATA!AN826,"n/a")</f>
        <v>668276.38</v>
      </c>
      <c r="L1267" s="77">
        <f>+IF(ISNUMBER(DATA!AO826),DATA!AO826,"n/a")</f>
        <v>0.80194221344836802</v>
      </c>
    </row>
    <row r="1268" spans="1:12" x14ac:dyDescent="0.2">
      <c r="A1268" s="75" t="s">
        <v>19</v>
      </c>
      <c r="B1268" s="66" t="s">
        <v>28</v>
      </c>
      <c r="C1268" s="66" t="s">
        <v>25</v>
      </c>
      <c r="D1268" s="66" t="s">
        <v>308</v>
      </c>
      <c r="E1268" s="86">
        <f>+IF(ISNUMBER(DATA!J827),DATA!J827,"n/a")</f>
        <v>17158.599999999999</v>
      </c>
      <c r="F1268" s="77">
        <f>+IF(ISNUMBER(DATA!K827),DATA!K827,"n/a")</f>
        <v>7.57446189572199E-2</v>
      </c>
      <c r="G1268" s="86">
        <f>+IF(ISNUMBER(DATA!T827),DATA!T827,"n/a")</f>
        <v>58972.95</v>
      </c>
      <c r="H1268" s="77">
        <f>+IF(ISNUMBER(DATA!U827),DATA!U827,"n/a")</f>
        <v>0.14370717130778701</v>
      </c>
      <c r="I1268" s="86">
        <f>+IF(ISNUMBER(DATA!AD827),DATA!AD827,"n/a")</f>
        <v>110894.85</v>
      </c>
      <c r="J1268" s="77">
        <f>+IF(ISNUMBER(DATA!AE827),DATA!AE827,"n/a")</f>
        <v>0.18750822540231299</v>
      </c>
      <c r="K1268" s="86">
        <f>+IF(ISNUMBER(DATA!AN827),DATA!AN827,"n/a")</f>
        <v>233351.48</v>
      </c>
      <c r="L1268" s="77">
        <f>+IF(ISNUMBER(DATA!AO827),DATA!AO827,"n/a")</f>
        <v>0.18964849742255499</v>
      </c>
    </row>
    <row r="1269" spans="1:12" x14ac:dyDescent="0.2">
      <c r="A1269" s="75" t="s">
        <v>19</v>
      </c>
      <c r="B1269" s="66" t="s">
        <v>28</v>
      </c>
      <c r="C1269" s="66" t="s">
        <v>25</v>
      </c>
      <c r="D1269" s="66" t="s">
        <v>309</v>
      </c>
      <c r="E1269" s="86">
        <f>+IF(ISNUMBER(DATA!J828),DATA!J828,"n/a")</f>
        <v>25656.98</v>
      </c>
      <c r="F1269" s="77">
        <f>+IF(ISNUMBER(DATA!K828),DATA!K828,"n/a")</f>
        <v>0.68775268289538305</v>
      </c>
      <c r="G1269" s="86">
        <f>+IF(ISNUMBER(DATA!T828),DATA!T828,"n/a")</f>
        <v>86996.22</v>
      </c>
      <c r="H1269" s="77">
        <f>+IF(ISNUMBER(DATA!U828),DATA!U828,"n/a")</f>
        <v>0.74545154686831305</v>
      </c>
      <c r="I1269" s="86">
        <f>+IF(ISNUMBER(DATA!AD828),DATA!AD828,"n/a")</f>
        <v>163745.67000000001</v>
      </c>
      <c r="J1269" s="77">
        <f>+IF(ISNUMBER(DATA!AE828),DATA!AE828,"n/a")</f>
        <v>0.76623349026890097</v>
      </c>
      <c r="K1269" s="86">
        <f>+IF(ISNUMBER(DATA!AN828),DATA!AN828,"n/a")</f>
        <v>308831.56</v>
      </c>
      <c r="L1269" s="77">
        <f>+IF(ISNUMBER(DATA!AO828),DATA!AO828,"n/a")</f>
        <v>0.63938683006200803</v>
      </c>
    </row>
    <row r="1270" spans="1:12" x14ac:dyDescent="0.2">
      <c r="A1270" s="75" t="s">
        <v>19</v>
      </c>
      <c r="B1270" s="66" t="s">
        <v>28</v>
      </c>
      <c r="C1270" s="66" t="s">
        <v>25</v>
      </c>
      <c r="D1270" s="66" t="s">
        <v>310</v>
      </c>
      <c r="E1270" s="86">
        <f>+IF(ISNUMBER(DATA!J829),DATA!J829,"n/a")</f>
        <v>25638.76</v>
      </c>
      <c r="F1270" s="77">
        <f>+IF(ISNUMBER(DATA!K829),DATA!K829,"n/a")</f>
        <v>1.2169671909304001</v>
      </c>
      <c r="G1270" s="86">
        <f>+IF(ISNUMBER(DATA!T829),DATA!T829,"n/a")</f>
        <v>85029.42</v>
      </c>
      <c r="H1270" s="77">
        <f>+IF(ISNUMBER(DATA!U829),DATA!U829,"n/a")</f>
        <v>1.2534300577235</v>
      </c>
      <c r="I1270" s="86">
        <f>+IF(ISNUMBER(DATA!AD829),DATA!AD829,"n/a")</f>
        <v>157352.53</v>
      </c>
      <c r="J1270" s="77">
        <f>+IF(ISNUMBER(DATA!AE829),DATA!AE829,"n/a")</f>
        <v>1.32009531479508</v>
      </c>
      <c r="K1270" s="86">
        <f>+IF(ISNUMBER(DATA!AN829),DATA!AN829,"n/a")</f>
        <v>293115.89</v>
      </c>
      <c r="L1270" s="77">
        <f>+IF(ISNUMBER(DATA!AO829),DATA!AO829,"n/a")</f>
        <v>1.16300937917395</v>
      </c>
    </row>
    <row r="1271" spans="1:12" x14ac:dyDescent="0.2">
      <c r="A1271" s="75" t="s">
        <v>19</v>
      </c>
      <c r="B1271" s="66" t="s">
        <v>28</v>
      </c>
      <c r="C1271" s="66" t="s">
        <v>25</v>
      </c>
      <c r="D1271" s="66" t="s">
        <v>311</v>
      </c>
      <c r="E1271" s="86">
        <f>+IF(ISNUMBER(DATA!J830),DATA!J830,"n/a")</f>
        <v>15987.23</v>
      </c>
      <c r="F1271" s="77">
        <f>+IF(ISNUMBER(DATA!K830),DATA!K830,"n/a")</f>
        <v>-3.4181053257319002E-2</v>
      </c>
      <c r="G1271" s="86">
        <f>+IF(ISNUMBER(DATA!T830),DATA!T830,"n/a")</f>
        <v>52917.77</v>
      </c>
      <c r="H1271" s="77">
        <f>+IF(ISNUMBER(DATA!U830),DATA!U830,"n/a")</f>
        <v>-7.21227266416771E-3</v>
      </c>
      <c r="I1271" s="86">
        <f>+IF(ISNUMBER(DATA!AD830),DATA!AD830,"n/a")</f>
        <v>104963.78</v>
      </c>
      <c r="J1271" s="77">
        <f>+IF(ISNUMBER(DATA!AE830),DATA!AE830,"n/a")</f>
        <v>1.3315114398345601E-2</v>
      </c>
      <c r="K1271" s="86">
        <f>+IF(ISNUMBER(DATA!AN830),DATA!AN830,"n/a")</f>
        <v>222244.85</v>
      </c>
      <c r="L1271" s="77">
        <f>+IF(ISNUMBER(DATA!AO830),DATA!AO830,"n/a")</f>
        <v>-0.111195125725113</v>
      </c>
    </row>
    <row r="1272" spans="1:12" x14ac:dyDescent="0.2">
      <c r="A1272" s="75" t="s">
        <v>19</v>
      </c>
      <c r="B1272" s="66" t="s">
        <v>28</v>
      </c>
      <c r="C1272" s="66" t="s">
        <v>25</v>
      </c>
      <c r="D1272" s="66" t="s">
        <v>312</v>
      </c>
      <c r="E1272" s="86">
        <f>+IF(ISNUMBER(DATA!J831),DATA!J831,"n/a")</f>
        <v>16773.310000000001</v>
      </c>
      <c r="F1272" s="77">
        <f>+IF(ISNUMBER(DATA!K831),DATA!K831,"n/a")</f>
        <v>0.20179682249445799</v>
      </c>
      <c r="G1272" s="86">
        <f>+IF(ISNUMBER(DATA!T831),DATA!T831,"n/a")</f>
        <v>53748</v>
      </c>
      <c r="H1272" s="77">
        <f>+IF(ISNUMBER(DATA!U831),DATA!U831,"n/a")</f>
        <v>9.7785597252308801E-2</v>
      </c>
      <c r="I1272" s="86">
        <f>+IF(ISNUMBER(DATA!AD831),DATA!AD831,"n/a")</f>
        <v>105756.06</v>
      </c>
      <c r="J1272" s="77">
        <f>+IF(ISNUMBER(DATA!AE831),DATA!AE831,"n/a")</f>
        <v>0.28209086551389001</v>
      </c>
      <c r="K1272" s="86">
        <f>+IF(ISNUMBER(DATA!AN831),DATA!AN831,"n/a")</f>
        <v>201456.37</v>
      </c>
      <c r="L1272" s="77">
        <f>+IF(ISNUMBER(DATA!AO831),DATA!AO831,"n/a")</f>
        <v>0.55868485355943798</v>
      </c>
    </row>
    <row r="1273" spans="1:12" x14ac:dyDescent="0.2">
      <c r="A1273" s="75" t="s">
        <v>19</v>
      </c>
      <c r="B1273" s="66" t="s">
        <v>28</v>
      </c>
      <c r="C1273" s="66" t="s">
        <v>25</v>
      </c>
      <c r="D1273" s="66" t="s">
        <v>313</v>
      </c>
      <c r="E1273" s="86">
        <f>+IF(ISNUMBER(DATA!J832),DATA!J832,"n/a")</f>
        <v>28411.03</v>
      </c>
      <c r="F1273" s="77">
        <f>+IF(ISNUMBER(DATA!K832),DATA!K832,"n/a")</f>
        <v>9.8430241189679205E-2</v>
      </c>
      <c r="G1273" s="86">
        <f>+IF(ISNUMBER(DATA!T832),DATA!T832,"n/a")</f>
        <v>89544.09</v>
      </c>
      <c r="H1273" s="77">
        <f>+IF(ISNUMBER(DATA!U832),DATA!U832,"n/a")</f>
        <v>0.160465595788405</v>
      </c>
      <c r="I1273" s="86">
        <f>+IF(ISNUMBER(DATA!AD832),DATA!AD832,"n/a")</f>
        <v>174941.2</v>
      </c>
      <c r="J1273" s="77">
        <f>+IF(ISNUMBER(DATA!AE832),DATA!AE832,"n/a")</f>
        <v>0.26653391343190802</v>
      </c>
      <c r="K1273" s="86">
        <f>+IF(ISNUMBER(DATA!AN832),DATA!AN832,"n/a")</f>
        <v>347405.52</v>
      </c>
      <c r="L1273" s="77">
        <f>+IF(ISNUMBER(DATA!AO832),DATA!AO832,"n/a")</f>
        <v>0.287725828919557</v>
      </c>
    </row>
    <row r="1274" spans="1:12" x14ac:dyDescent="0.2">
      <c r="A1274" s="75" t="s">
        <v>19</v>
      </c>
      <c r="B1274" s="66" t="s">
        <v>28</v>
      </c>
      <c r="C1274" s="66" t="s">
        <v>25</v>
      </c>
      <c r="D1274" s="66" t="s">
        <v>314</v>
      </c>
      <c r="E1274" s="86">
        <f>+IF(ISNUMBER(DATA!J833),DATA!J833,"n/a")</f>
        <v>32462.44</v>
      </c>
      <c r="F1274" s="77">
        <f>+IF(ISNUMBER(DATA!K833),DATA!K833,"n/a")</f>
        <v>-1.49117674905263E-2</v>
      </c>
      <c r="G1274" s="86">
        <f>+IF(ISNUMBER(DATA!T833),DATA!T833,"n/a")</f>
        <v>102431.65</v>
      </c>
      <c r="H1274" s="77">
        <f>+IF(ISNUMBER(DATA!U833),DATA!U833,"n/a")</f>
        <v>-2.7729065876535699E-2</v>
      </c>
      <c r="I1274" s="86">
        <f>+IF(ISNUMBER(DATA!AD833),DATA!AD833,"n/a")</f>
        <v>199029.35</v>
      </c>
      <c r="J1274" s="77">
        <f>+IF(ISNUMBER(DATA!AE833),DATA!AE833,"n/a")</f>
        <v>-0.101892385662378</v>
      </c>
      <c r="K1274" s="86">
        <f>+IF(ISNUMBER(DATA!AN833),DATA!AN833,"n/a")</f>
        <v>427800.17</v>
      </c>
      <c r="L1274" s="77">
        <f>+IF(ISNUMBER(DATA!AO833),DATA!AO833,"n/a")</f>
        <v>-0.23063491495704699</v>
      </c>
    </row>
    <row r="1275" spans="1:12" x14ac:dyDescent="0.2">
      <c r="A1275" s="75" t="s">
        <v>19</v>
      </c>
      <c r="B1275" s="66" t="s">
        <v>28</v>
      </c>
      <c r="C1275" s="66" t="s">
        <v>25</v>
      </c>
      <c r="D1275" s="66" t="s">
        <v>315</v>
      </c>
      <c r="E1275" s="86">
        <f>+IF(ISNUMBER(DATA!J834),DATA!J834,"n/a")</f>
        <v>66544.05</v>
      </c>
      <c r="F1275" s="77">
        <f>+IF(ISNUMBER(DATA!K834),DATA!K834,"n/a")</f>
        <v>0.122841584861763</v>
      </c>
      <c r="G1275" s="86">
        <f>+IF(ISNUMBER(DATA!T834),DATA!T834,"n/a")</f>
        <v>213086.1</v>
      </c>
      <c r="H1275" s="77">
        <f>+IF(ISNUMBER(DATA!U834),DATA!U834,"n/a")</f>
        <v>8.0650982799792895E-2</v>
      </c>
      <c r="I1275" s="86">
        <f>+IF(ISNUMBER(DATA!AD834),DATA!AD834,"n/a")</f>
        <v>414504.34</v>
      </c>
      <c r="J1275" s="77">
        <f>+IF(ISNUMBER(DATA!AE834),DATA!AE834,"n/a")</f>
        <v>0.430040330510083</v>
      </c>
      <c r="K1275" s="86">
        <f>+IF(ISNUMBER(DATA!AN834),DATA!AN834,"n/a")</f>
        <v>809417.03</v>
      </c>
      <c r="L1275" s="77">
        <f>+IF(ISNUMBER(DATA!AO834),DATA!AO834,"n/a")</f>
        <v>0.81497796655483501</v>
      </c>
    </row>
    <row r="1276" spans="1:12" x14ac:dyDescent="0.2">
      <c r="A1276" s="75" t="s">
        <v>19</v>
      </c>
      <c r="B1276" s="66" t="s">
        <v>28</v>
      </c>
      <c r="C1276" s="66" t="s">
        <v>25</v>
      </c>
      <c r="D1276" s="66" t="s">
        <v>316</v>
      </c>
      <c r="E1276" s="86">
        <f>+IF(ISNUMBER(DATA!J835),DATA!J835,"n/a")</f>
        <v>34539.5</v>
      </c>
      <c r="F1276" s="77">
        <f>+IF(ISNUMBER(DATA!K835),DATA!K835,"n/a")</f>
        <v>-2.6962049280268199E-2</v>
      </c>
      <c r="G1276" s="86">
        <f>+IF(ISNUMBER(DATA!T835),DATA!T835,"n/a")</f>
        <v>121315.02</v>
      </c>
      <c r="H1276" s="77">
        <f>+IF(ISNUMBER(DATA!U835),DATA!U835,"n/a")</f>
        <v>2.38491014705479E-2</v>
      </c>
      <c r="I1276" s="86">
        <f>+IF(ISNUMBER(DATA!AD835),DATA!AD835,"n/a")</f>
        <v>218975.15</v>
      </c>
      <c r="J1276" s="77">
        <f>+IF(ISNUMBER(DATA!AE835),DATA!AE835,"n/a")</f>
        <v>3.1261555914188499E-2</v>
      </c>
      <c r="K1276" s="86">
        <f>+IF(ISNUMBER(DATA!AN835),DATA!AN835,"n/a")</f>
        <v>451700.45</v>
      </c>
      <c r="L1276" s="77">
        <f>+IF(ISNUMBER(DATA!AO835),DATA!AO835,"n/a")</f>
        <v>0.104043871340521</v>
      </c>
    </row>
    <row r="1277" spans="1:12" x14ac:dyDescent="0.2">
      <c r="A1277" s="75" t="s">
        <v>19</v>
      </c>
      <c r="B1277" s="66" t="s">
        <v>28</v>
      </c>
      <c r="C1277" s="66" t="s">
        <v>25</v>
      </c>
      <c r="D1277" s="66" t="s">
        <v>317</v>
      </c>
      <c r="E1277" s="86">
        <f>+IF(ISNUMBER(DATA!J836),DATA!J836,"n/a")</f>
        <v>21192.81</v>
      </c>
      <c r="F1277" s="77">
        <f>+IF(ISNUMBER(DATA!K836),DATA!K836,"n/a")</f>
        <v>0.12737727234280899</v>
      </c>
      <c r="G1277" s="86">
        <f>+IF(ISNUMBER(DATA!T836),DATA!T836,"n/a")</f>
        <v>58518.53</v>
      </c>
      <c r="H1277" s="77">
        <f>+IF(ISNUMBER(DATA!U836),DATA!U836,"n/a")</f>
        <v>-3.8039807280932897E-2</v>
      </c>
      <c r="I1277" s="86">
        <f>+IF(ISNUMBER(DATA!AD836),DATA!AD836,"n/a")</f>
        <v>113504.47</v>
      </c>
      <c r="J1277" s="77">
        <f>+IF(ISNUMBER(DATA!AE836),DATA!AE836,"n/a")</f>
        <v>2.45166660634141E-2</v>
      </c>
      <c r="K1277" s="86">
        <f>+IF(ISNUMBER(DATA!AN836),DATA!AN836,"n/a")</f>
        <v>252220.18</v>
      </c>
      <c r="L1277" s="77">
        <f>+IF(ISNUMBER(DATA!AO836),DATA!AO836,"n/a")</f>
        <v>1.2109226980962E-2</v>
      </c>
    </row>
    <row r="1278" spans="1:12" x14ac:dyDescent="0.2">
      <c r="A1278" s="75" t="s">
        <v>19</v>
      </c>
      <c r="B1278" s="66" t="s">
        <v>28</v>
      </c>
      <c r="C1278" s="66" t="s">
        <v>25</v>
      </c>
      <c r="D1278" s="66" t="s">
        <v>318</v>
      </c>
      <c r="E1278" s="86">
        <f>+IF(ISNUMBER(DATA!J837),DATA!J837,"n/a")</f>
        <v>29496.73</v>
      </c>
      <c r="F1278" s="77">
        <f>+IF(ISNUMBER(DATA!K837),DATA!K837,"n/a")</f>
        <v>1.5662564312340699E-2</v>
      </c>
      <c r="G1278" s="86">
        <f>+IF(ISNUMBER(DATA!T837),DATA!T837,"n/a")</f>
        <v>102367.36</v>
      </c>
      <c r="H1278" s="77">
        <f>+IF(ISNUMBER(DATA!U837),DATA!U837,"n/a")</f>
        <v>-1.38739386854024E-2</v>
      </c>
      <c r="I1278" s="86">
        <f>+IF(ISNUMBER(DATA!AD837),DATA!AD837,"n/a")</f>
        <v>190435.89</v>
      </c>
      <c r="J1278" s="77">
        <f>+IF(ISNUMBER(DATA!AE837),DATA!AE837,"n/a")</f>
        <v>-1.17927879243079E-2</v>
      </c>
      <c r="K1278" s="86">
        <f>+IF(ISNUMBER(DATA!AN837),DATA!AN837,"n/a")</f>
        <v>388339.19</v>
      </c>
      <c r="L1278" s="77">
        <f>+IF(ISNUMBER(DATA!AO837),DATA!AO837,"n/a")</f>
        <v>-4.2986091700724698E-2</v>
      </c>
    </row>
    <row r="1279" spans="1:12" x14ac:dyDescent="0.2">
      <c r="A1279" s="75" t="s">
        <v>19</v>
      </c>
      <c r="B1279" s="66" t="s">
        <v>28</v>
      </c>
      <c r="C1279" s="66" t="s">
        <v>25</v>
      </c>
      <c r="D1279" s="66" t="s">
        <v>344</v>
      </c>
      <c r="E1279" s="86">
        <f>+IF(ISNUMBER(DATA!J838),DATA!J838,"n/a")</f>
        <v>34358.839999999997</v>
      </c>
      <c r="F1279" s="77">
        <f>+IF(ISNUMBER(DATA!K838),DATA!K838,"n/a")</f>
        <v>0.695035293049726</v>
      </c>
      <c r="G1279" s="86">
        <f>+IF(ISNUMBER(DATA!T838),DATA!T838,"n/a")</f>
        <v>110585.42</v>
      </c>
      <c r="H1279" s="77">
        <f>+IF(ISNUMBER(DATA!U838),DATA!U838,"n/a")</f>
        <v>0.59122466349291103</v>
      </c>
      <c r="I1279" s="86">
        <f>+IF(ISNUMBER(DATA!AD838),DATA!AD838,"n/a")</f>
        <v>192650.56</v>
      </c>
      <c r="J1279" s="77">
        <f>+IF(ISNUMBER(DATA!AE838),DATA!AE838,"n/a")</f>
        <v>0.56957754493040202</v>
      </c>
      <c r="K1279" s="86">
        <f>+IF(ISNUMBER(DATA!AN838),DATA!AN838,"n/a")</f>
        <v>383741.51</v>
      </c>
      <c r="L1279" s="77">
        <f>+IF(ISNUMBER(DATA!AO838),DATA!AO838,"n/a")</f>
        <v>0.49528663535256101</v>
      </c>
    </row>
    <row r="1280" spans="1:12" x14ac:dyDescent="0.2">
      <c r="A1280" s="75" t="s">
        <v>19</v>
      </c>
      <c r="B1280" s="66" t="s">
        <v>28</v>
      </c>
      <c r="C1280" s="66" t="s">
        <v>25</v>
      </c>
      <c r="D1280" s="66" t="s">
        <v>345</v>
      </c>
      <c r="E1280" s="86">
        <f>+IF(ISNUMBER(DATA!J839),DATA!J839,"n/a")</f>
        <v>26916.82</v>
      </c>
      <c r="F1280" s="77">
        <f>+IF(ISNUMBER(DATA!K839),DATA!K839,"n/a")</f>
        <v>0.19501302815760199</v>
      </c>
      <c r="G1280" s="86">
        <f>+IF(ISNUMBER(DATA!T839),DATA!T839,"n/a")</f>
        <v>87770.53</v>
      </c>
      <c r="H1280" s="77">
        <f>+IF(ISNUMBER(DATA!U839),DATA!U839,"n/a")</f>
        <v>0.2426095123541</v>
      </c>
      <c r="I1280" s="86">
        <f>+IF(ISNUMBER(DATA!AD839),DATA!AD839,"n/a")</f>
        <v>170076.22</v>
      </c>
      <c r="J1280" s="77">
        <f>+IF(ISNUMBER(DATA!AE839),DATA!AE839,"n/a")</f>
        <v>0.26860835389111798</v>
      </c>
      <c r="K1280" s="86">
        <f>+IF(ISNUMBER(DATA!AN839),DATA!AN839,"n/a")</f>
        <v>314631.82</v>
      </c>
      <c r="L1280" s="77">
        <f>+IF(ISNUMBER(DATA!AO839),DATA!AO839,"n/a")</f>
        <v>0.14573590464945499</v>
      </c>
    </row>
    <row r="1281" spans="1:12" x14ac:dyDescent="0.2">
      <c r="A1281" s="75"/>
      <c r="E1281" s="86"/>
      <c r="F1281" s="77"/>
      <c r="G1281" s="86"/>
      <c r="H1281" s="77"/>
      <c r="I1281" s="86"/>
      <c r="J1281" s="77"/>
      <c r="K1281" s="86"/>
      <c r="L1281" s="77"/>
    </row>
    <row r="1282" spans="1:12" x14ac:dyDescent="0.2">
      <c r="A1282" s="75" t="s">
        <v>19</v>
      </c>
      <c r="B1282" s="66" t="s">
        <v>28</v>
      </c>
      <c r="C1282" s="66" t="s">
        <v>10</v>
      </c>
      <c r="D1282" s="66" t="s">
        <v>271</v>
      </c>
      <c r="E1282" s="87">
        <f>+IF(ISNUMBER(DATA!L790),DATA!L790,"n/a")</f>
        <v>5.3123286028981997</v>
      </c>
      <c r="F1282" s="77">
        <f>+IF(ISNUMBER(DATA!M790),DATA!M790,"n/a")</f>
        <v>0.108778700172851</v>
      </c>
      <c r="G1282" s="87">
        <f>+IF(ISNUMBER(DATA!V790),DATA!V790,"n/a")</f>
        <v>4.8697914642687703</v>
      </c>
      <c r="H1282" s="77">
        <f>+IF(ISNUMBER(DATA!W790),DATA!W790,"n/a")</f>
        <v>2.6120226367712399E-2</v>
      </c>
      <c r="I1282" s="87">
        <f>+IF(ISNUMBER(DATA!AF790),DATA!AF790,"n/a")</f>
        <v>4.7252586410828101</v>
      </c>
      <c r="J1282" s="77">
        <f>+IF(ISNUMBER(DATA!AG790),DATA!AG790,"n/a")</f>
        <v>-2.2186269479805201E-2</v>
      </c>
      <c r="K1282" s="87">
        <f>+IF(ISNUMBER(DATA!AP790),DATA!AP790,"n/a")</f>
        <v>4.6556152153335004</v>
      </c>
      <c r="L1282" s="77">
        <f>+IF(ISNUMBER(DATA!AQ790),DATA!AQ790,"n/a")</f>
        <v>-4.8908054851765401E-2</v>
      </c>
    </row>
    <row r="1283" spans="1:12" x14ac:dyDescent="0.2">
      <c r="A1283" s="75" t="s">
        <v>19</v>
      </c>
      <c r="B1283" s="66" t="s">
        <v>28</v>
      </c>
      <c r="C1283" s="66" t="s">
        <v>10</v>
      </c>
      <c r="D1283" s="66" t="s">
        <v>272</v>
      </c>
      <c r="E1283" s="87">
        <f>+IF(ISNUMBER(DATA!L791),DATA!L791,"n/a")</f>
        <v>5.4489944734534701</v>
      </c>
      <c r="F1283" s="77">
        <f>+IF(ISNUMBER(DATA!M791),DATA!M791,"n/a")</f>
        <v>-1.7630056579772801E-2</v>
      </c>
      <c r="G1283" s="87">
        <f>+IF(ISNUMBER(DATA!V791),DATA!V791,"n/a")</f>
        <v>5.4938328645232</v>
      </c>
      <c r="H1283" s="77">
        <f>+IF(ISNUMBER(DATA!W791),DATA!W791,"n/a")</f>
        <v>9.4504369800029794E-3</v>
      </c>
      <c r="I1283" s="87">
        <f>+IF(ISNUMBER(DATA!AF791),DATA!AF791,"n/a")</f>
        <v>5.4538144316684001</v>
      </c>
      <c r="J1283" s="77">
        <f>+IF(ISNUMBER(DATA!AG791),DATA!AG791,"n/a")</f>
        <v>1.13804589356792E-3</v>
      </c>
      <c r="K1283" s="87">
        <f>+IF(ISNUMBER(DATA!AP791),DATA!AP791,"n/a")</f>
        <v>5.6185972903319499</v>
      </c>
      <c r="L1283" s="77">
        <f>+IF(ISNUMBER(DATA!AQ791),DATA!AQ791,"n/a")</f>
        <v>-5.3793752096218297E-2</v>
      </c>
    </row>
    <row r="1284" spans="1:12" x14ac:dyDescent="0.2">
      <c r="A1284" s="75" t="s">
        <v>19</v>
      </c>
      <c r="B1284" s="66" t="s">
        <v>28</v>
      </c>
      <c r="C1284" s="66" t="s">
        <v>10</v>
      </c>
      <c r="D1284" s="66" t="s">
        <v>273</v>
      </c>
      <c r="E1284" s="87">
        <f>+IF(ISNUMBER(DATA!L792),DATA!L792,"n/a")</f>
        <v>5.28149625924038</v>
      </c>
      <c r="F1284" s="77">
        <f>+IF(ISNUMBER(DATA!M792),DATA!M792,"n/a")</f>
        <v>-0.18539859028792999</v>
      </c>
      <c r="G1284" s="87">
        <f>+IF(ISNUMBER(DATA!V792),DATA!V792,"n/a")</f>
        <v>5.0632299055793704</v>
      </c>
      <c r="H1284" s="77">
        <f>+IF(ISNUMBER(DATA!W792),DATA!W792,"n/a")</f>
        <v>-0.21857299486361101</v>
      </c>
      <c r="I1284" s="87">
        <f>+IF(ISNUMBER(DATA!AF792),DATA!AF792,"n/a")</f>
        <v>5.1154971774996403</v>
      </c>
      <c r="J1284" s="77">
        <f>+IF(ISNUMBER(DATA!AG792),DATA!AG792,"n/a")</f>
        <v>-0.206962098338586</v>
      </c>
      <c r="K1284" s="87">
        <f>+IF(ISNUMBER(DATA!AP792),DATA!AP792,"n/a")</f>
        <v>5.49613748307641</v>
      </c>
      <c r="L1284" s="77">
        <f>+IF(ISNUMBER(DATA!AQ792),DATA!AQ792,"n/a")</f>
        <v>-0.15667540455578499</v>
      </c>
    </row>
    <row r="1285" spans="1:12" x14ac:dyDescent="0.2">
      <c r="A1285" s="75" t="s">
        <v>19</v>
      </c>
      <c r="B1285" s="66" t="s">
        <v>28</v>
      </c>
      <c r="C1285" s="66" t="s">
        <v>10</v>
      </c>
      <c r="D1285" s="66" t="s">
        <v>274</v>
      </c>
      <c r="E1285" s="87">
        <f>+IF(ISNUMBER(DATA!L793),DATA!L793,"n/a")</f>
        <v>5.0458772986586098</v>
      </c>
      <c r="F1285" s="77">
        <f>+IF(ISNUMBER(DATA!M793),DATA!M793,"n/a")</f>
        <v>2.4930641087598501E-2</v>
      </c>
      <c r="G1285" s="87">
        <f>+IF(ISNUMBER(DATA!V793),DATA!V793,"n/a")</f>
        <v>4.9447136450502596</v>
      </c>
      <c r="H1285" s="77">
        <f>+IF(ISNUMBER(DATA!W793),DATA!W793,"n/a")</f>
        <v>7.3706272426726097E-3</v>
      </c>
      <c r="I1285" s="87">
        <f>+IF(ISNUMBER(DATA!AF793),DATA!AF793,"n/a")</f>
        <v>4.8966110787986397</v>
      </c>
      <c r="J1285" s="77">
        <f>+IF(ISNUMBER(DATA!AG793),DATA!AG793,"n/a")</f>
        <v>-1.8961573258852601E-3</v>
      </c>
      <c r="K1285" s="87">
        <f>+IF(ISNUMBER(DATA!AP793),DATA!AP793,"n/a")</f>
        <v>5.0163765081580003</v>
      </c>
      <c r="L1285" s="77">
        <f>+IF(ISNUMBER(DATA!AQ793),DATA!AQ793,"n/a")</f>
        <v>-6.2742873364743504E-2</v>
      </c>
    </row>
    <row r="1286" spans="1:12" x14ac:dyDescent="0.2">
      <c r="A1286" s="75" t="s">
        <v>19</v>
      </c>
      <c r="B1286" s="66" t="s">
        <v>28</v>
      </c>
      <c r="C1286" s="66" t="s">
        <v>10</v>
      </c>
      <c r="D1286" s="66" t="s">
        <v>275</v>
      </c>
      <c r="E1286" s="87">
        <f>+IF(ISNUMBER(DATA!L794),DATA!L794,"n/a")</f>
        <v>4.2384311760923401</v>
      </c>
      <c r="F1286" s="77">
        <f>+IF(ISNUMBER(DATA!M794),DATA!M794,"n/a")</f>
        <v>-0.29142354252766201</v>
      </c>
      <c r="G1286" s="87">
        <f>+IF(ISNUMBER(DATA!V794),DATA!V794,"n/a")</f>
        <v>4.0357098117514001</v>
      </c>
      <c r="H1286" s="77">
        <f>+IF(ISNUMBER(DATA!W794),DATA!W794,"n/a")</f>
        <v>-0.356259185361464</v>
      </c>
      <c r="I1286" s="87">
        <f>+IF(ISNUMBER(DATA!AF794),DATA!AF794,"n/a")</f>
        <v>4.02985447050908</v>
      </c>
      <c r="J1286" s="77">
        <f>+IF(ISNUMBER(DATA!AG794),DATA!AG794,"n/a")</f>
        <v>-0.36127238464579903</v>
      </c>
      <c r="K1286" s="87">
        <f>+IF(ISNUMBER(DATA!AP794),DATA!AP794,"n/a")</f>
        <v>4.28977431259265</v>
      </c>
      <c r="L1286" s="77">
        <f>+IF(ISNUMBER(DATA!AQ794),DATA!AQ794,"n/a")</f>
        <v>-0.31661971093869701</v>
      </c>
    </row>
    <row r="1287" spans="1:12" x14ac:dyDescent="0.2">
      <c r="A1287" s="75" t="s">
        <v>19</v>
      </c>
      <c r="B1287" s="66" t="s">
        <v>28</v>
      </c>
      <c r="C1287" s="66" t="s">
        <v>10</v>
      </c>
      <c r="D1287" s="66" t="s">
        <v>276</v>
      </c>
      <c r="E1287" s="87">
        <f>+IF(ISNUMBER(DATA!L795),DATA!L795,"n/a")</f>
        <v>6.1268595337999203</v>
      </c>
      <c r="F1287" s="77">
        <f>+IF(ISNUMBER(DATA!M795),DATA!M795,"n/a")</f>
        <v>4.8372416793779703E-2</v>
      </c>
      <c r="G1287" s="87">
        <f>+IF(ISNUMBER(DATA!V795),DATA!V795,"n/a")</f>
        <v>6.16528791206078</v>
      </c>
      <c r="H1287" s="77">
        <f>+IF(ISNUMBER(DATA!W795),DATA!W795,"n/a")</f>
        <v>5.39456653027846E-2</v>
      </c>
      <c r="I1287" s="87">
        <f>+IF(ISNUMBER(DATA!AF795),DATA!AF795,"n/a")</f>
        <v>6.0712606731368304</v>
      </c>
      <c r="J1287" s="77">
        <f>+IF(ISNUMBER(DATA!AG795),DATA!AG795,"n/a")</f>
        <v>3.7411292069392199E-2</v>
      </c>
      <c r="K1287" s="87">
        <f>+IF(ISNUMBER(DATA!AP795),DATA!AP795,"n/a")</f>
        <v>5.9861010205538596</v>
      </c>
      <c r="L1287" s="77">
        <f>+IF(ISNUMBER(DATA!AQ795),DATA!AQ795,"n/a")</f>
        <v>3.4893879035679698E-2</v>
      </c>
    </row>
    <row r="1288" spans="1:12" x14ac:dyDescent="0.2">
      <c r="A1288" s="75" t="s">
        <v>19</v>
      </c>
      <c r="B1288" s="66" t="s">
        <v>28</v>
      </c>
      <c r="C1288" s="66" t="s">
        <v>10</v>
      </c>
      <c r="D1288" s="66" t="s">
        <v>277</v>
      </c>
      <c r="E1288" s="87">
        <f>+IF(ISNUMBER(DATA!L796),DATA!L796,"n/a")</f>
        <v>5.5347104382263996</v>
      </c>
      <c r="F1288" s="77">
        <f>+IF(ISNUMBER(DATA!M796),DATA!M796,"n/a")</f>
        <v>-8.9925759748424094E-2</v>
      </c>
      <c r="G1288" s="87">
        <f>+IF(ISNUMBER(DATA!V796),DATA!V796,"n/a")</f>
        <v>5.3268676200847196</v>
      </c>
      <c r="H1288" s="77">
        <f>+IF(ISNUMBER(DATA!W796),DATA!W796,"n/a")</f>
        <v>-0.152326979583637</v>
      </c>
      <c r="I1288" s="87">
        <f>+IF(ISNUMBER(DATA!AF796),DATA!AF796,"n/a")</f>
        <v>5.3286167777859603</v>
      </c>
      <c r="J1288" s="77">
        <f>+IF(ISNUMBER(DATA!AG796),DATA!AG796,"n/a")</f>
        <v>-0.16467514289004601</v>
      </c>
      <c r="K1288" s="87">
        <f>+IF(ISNUMBER(DATA!AP796),DATA!AP796,"n/a")</f>
        <v>5.7351729792266699</v>
      </c>
      <c r="L1288" s="77">
        <f>+IF(ISNUMBER(DATA!AQ796),DATA!AQ796,"n/a")</f>
        <v>-0.119326782187132</v>
      </c>
    </row>
    <row r="1289" spans="1:12" x14ac:dyDescent="0.2">
      <c r="A1289" s="75" t="s">
        <v>19</v>
      </c>
      <c r="B1289" s="66" t="s">
        <v>28</v>
      </c>
      <c r="C1289" s="66" t="s">
        <v>10</v>
      </c>
      <c r="D1289" s="66" t="s">
        <v>278</v>
      </c>
      <c r="E1289" s="87">
        <f>+IF(ISNUMBER(DATA!L797),DATA!L797,"n/a")</f>
        <v>4.9483018174493498</v>
      </c>
      <c r="F1289" s="77">
        <f>+IF(ISNUMBER(DATA!M797),DATA!M797,"n/a")</f>
        <v>-6.4812089249154894E-2</v>
      </c>
      <c r="G1289" s="87">
        <f>+IF(ISNUMBER(DATA!V797),DATA!V797,"n/a")</f>
        <v>4.69104242861758</v>
      </c>
      <c r="H1289" s="77">
        <f>+IF(ISNUMBER(DATA!W797),DATA!W797,"n/a")</f>
        <v>-6.3574187016727304E-2</v>
      </c>
      <c r="I1289" s="87">
        <f>+IF(ISNUMBER(DATA!AF797),DATA!AF797,"n/a")</f>
        <v>4.6799358774786404</v>
      </c>
      <c r="J1289" s="77">
        <f>+IF(ISNUMBER(DATA!AG797),DATA!AG797,"n/a")</f>
        <v>-8.1949954682379894E-2</v>
      </c>
      <c r="K1289" s="87">
        <f>+IF(ISNUMBER(DATA!AP797),DATA!AP797,"n/a")</f>
        <v>4.88607138573306</v>
      </c>
      <c r="L1289" s="77">
        <f>+IF(ISNUMBER(DATA!AQ797),DATA!AQ797,"n/a")</f>
        <v>-2.8682666659407899E-2</v>
      </c>
    </row>
    <row r="1290" spans="1:12" x14ac:dyDescent="0.2">
      <c r="A1290" s="75" t="s">
        <v>19</v>
      </c>
      <c r="B1290" s="66" t="s">
        <v>28</v>
      </c>
      <c r="C1290" s="66" t="s">
        <v>10</v>
      </c>
      <c r="D1290" s="66" t="s">
        <v>279</v>
      </c>
      <c r="E1290" s="87">
        <f>+IF(ISNUMBER(DATA!L798),DATA!L798,"n/a")</f>
        <v>4.6451501144557996</v>
      </c>
      <c r="F1290" s="77">
        <f>+IF(ISNUMBER(DATA!M798),DATA!M798,"n/a")</f>
        <v>4.7026285895832499E-2</v>
      </c>
      <c r="G1290" s="87">
        <f>+IF(ISNUMBER(DATA!V798),DATA!V798,"n/a")</f>
        <v>4.4105090080860503</v>
      </c>
      <c r="H1290" s="77">
        <f>+IF(ISNUMBER(DATA!W798),DATA!W798,"n/a")</f>
        <v>9.5440742848571403E-2</v>
      </c>
      <c r="I1290" s="87">
        <f>+IF(ISNUMBER(DATA!AF798),DATA!AF798,"n/a")</f>
        <v>4.4799652750265198</v>
      </c>
      <c r="J1290" s="77">
        <f>+IF(ISNUMBER(DATA!AG798),DATA!AG798,"n/a")</f>
        <v>4.8473141231112502E-2</v>
      </c>
      <c r="K1290" s="87">
        <f>+IF(ISNUMBER(DATA!AP798),DATA!AP798,"n/a")</f>
        <v>4.5238881570287397</v>
      </c>
      <c r="L1290" s="77">
        <f>+IF(ISNUMBER(DATA!AQ798),DATA!AQ798,"n/a")</f>
        <v>9.7813949297657493E-2</v>
      </c>
    </row>
    <row r="1291" spans="1:12" x14ac:dyDescent="0.2">
      <c r="A1291" s="75" t="s">
        <v>19</v>
      </c>
      <c r="B1291" s="66" t="s">
        <v>28</v>
      </c>
      <c r="C1291" s="66" t="s">
        <v>10</v>
      </c>
      <c r="D1291" s="66" t="s">
        <v>280</v>
      </c>
      <c r="E1291" s="87">
        <f>+IF(ISNUMBER(DATA!L799),DATA!L799,"n/a")</f>
        <v>7.3262706412181</v>
      </c>
      <c r="F1291" s="77">
        <f>+IF(ISNUMBER(DATA!M799),DATA!M799,"n/a")</f>
        <v>1.44141980555395E-2</v>
      </c>
      <c r="G1291" s="87">
        <f>+IF(ISNUMBER(DATA!V799),DATA!V799,"n/a")</f>
        <v>7.2550422098851799</v>
      </c>
      <c r="H1291" s="77">
        <f>+IF(ISNUMBER(DATA!W799),DATA!W799,"n/a")</f>
        <v>4.6148386504250198E-3</v>
      </c>
      <c r="I1291" s="87">
        <f>+IF(ISNUMBER(DATA!AF799),DATA!AF799,"n/a")</f>
        <v>7.1278036574867496</v>
      </c>
      <c r="J1291" s="77">
        <f>+IF(ISNUMBER(DATA!AG799),DATA!AG799,"n/a")</f>
        <v>-1.5068595455574801E-2</v>
      </c>
      <c r="K1291" s="87">
        <f>+IF(ISNUMBER(DATA!AP799),DATA!AP799,"n/a")</f>
        <v>7.1072218104082703</v>
      </c>
      <c r="L1291" s="77">
        <f>+IF(ISNUMBER(DATA!AQ799),DATA!AQ799,"n/a")</f>
        <v>-3.9012804360880303E-2</v>
      </c>
    </row>
    <row r="1292" spans="1:12" x14ac:dyDescent="0.2">
      <c r="A1292" s="75" t="s">
        <v>19</v>
      </c>
      <c r="B1292" s="66" t="s">
        <v>28</v>
      </c>
      <c r="C1292" s="66" t="s">
        <v>10</v>
      </c>
      <c r="D1292" s="66" t="s">
        <v>281</v>
      </c>
      <c r="E1292" s="87">
        <f>+IF(ISNUMBER(DATA!L800),DATA!L800,"n/a")</f>
        <v>4.89698820229194</v>
      </c>
      <c r="F1292" s="77">
        <f>+IF(ISNUMBER(DATA!M800),DATA!M800,"n/a")</f>
        <v>7.9792985820359305E-2</v>
      </c>
      <c r="G1292" s="87">
        <f>+IF(ISNUMBER(DATA!V800),DATA!V800,"n/a")</f>
        <v>4.5636082806351599</v>
      </c>
      <c r="H1292" s="77">
        <f>+IF(ISNUMBER(DATA!W800),DATA!W800,"n/a")</f>
        <v>0.115089973315019</v>
      </c>
      <c r="I1292" s="87">
        <f>+IF(ISNUMBER(DATA!AF800),DATA!AF800,"n/a")</f>
        <v>4.6259826634244998</v>
      </c>
      <c r="J1292" s="77">
        <f>+IF(ISNUMBER(DATA!AG800),DATA!AG800,"n/a")</f>
        <v>0.125779497195316</v>
      </c>
      <c r="K1292" s="87">
        <f>+IF(ISNUMBER(DATA!AP800),DATA!AP800,"n/a")</f>
        <v>4.6827151917270502</v>
      </c>
      <c r="L1292" s="77">
        <f>+IF(ISNUMBER(DATA!AQ800),DATA!AQ800,"n/a")</f>
        <v>0.16226020412467501</v>
      </c>
    </row>
    <row r="1293" spans="1:12" x14ac:dyDescent="0.2">
      <c r="A1293" s="75" t="s">
        <v>19</v>
      </c>
      <c r="B1293" s="66" t="s">
        <v>28</v>
      </c>
      <c r="C1293" s="66" t="s">
        <v>10</v>
      </c>
      <c r="D1293" s="66" t="s">
        <v>282</v>
      </c>
      <c r="E1293" s="87">
        <f>+IF(ISNUMBER(DATA!L801),DATA!L801,"n/a")</f>
        <v>6.0306389590086198</v>
      </c>
      <c r="F1293" s="77">
        <f>+IF(ISNUMBER(DATA!M801),DATA!M801,"n/a")</f>
        <v>7.29253856516935E-2</v>
      </c>
      <c r="G1293" s="87">
        <f>+IF(ISNUMBER(DATA!V801),DATA!V801,"n/a")</f>
        <v>5.9089520396952997</v>
      </c>
      <c r="H1293" s="77">
        <f>+IF(ISNUMBER(DATA!W801),DATA!W801,"n/a")</f>
        <v>4.3293175912275203E-2</v>
      </c>
      <c r="I1293" s="87">
        <f>+IF(ISNUMBER(DATA!AF801),DATA!AF801,"n/a")</f>
        <v>5.8959256679327696</v>
      </c>
      <c r="J1293" s="77">
        <f>+IF(ISNUMBER(DATA!AG801),DATA!AG801,"n/a")</f>
        <v>3.1152675166668298E-2</v>
      </c>
      <c r="K1293" s="87">
        <f>+IF(ISNUMBER(DATA!AP801),DATA!AP801,"n/a")</f>
        <v>5.8642936853673904</v>
      </c>
      <c r="L1293" s="77">
        <f>+IF(ISNUMBER(DATA!AQ801),DATA!AQ801,"n/a")</f>
        <v>-5.4863863390058998E-2</v>
      </c>
    </row>
    <row r="1294" spans="1:12" x14ac:dyDescent="0.2">
      <c r="A1294" s="75" t="s">
        <v>19</v>
      </c>
      <c r="B1294" s="66" t="s">
        <v>28</v>
      </c>
      <c r="C1294" s="66" t="s">
        <v>10</v>
      </c>
      <c r="D1294" s="66" t="s">
        <v>283</v>
      </c>
      <c r="E1294" s="87">
        <f>+IF(ISNUMBER(DATA!L802),DATA!L802,"n/a")</f>
        <v>6.1159189418195599</v>
      </c>
      <c r="F1294" s="77">
        <f>+IF(ISNUMBER(DATA!M802),DATA!M802,"n/a")</f>
        <v>0.302158982936436</v>
      </c>
      <c r="G1294" s="87">
        <f>+IF(ISNUMBER(DATA!V802),DATA!V802,"n/a")</f>
        <v>6.2113217750132703</v>
      </c>
      <c r="H1294" s="77">
        <f>+IF(ISNUMBER(DATA!W802),DATA!W802,"n/a")</f>
        <v>0.31163457858365901</v>
      </c>
      <c r="I1294" s="87">
        <f>+IF(ISNUMBER(DATA!AF802),DATA!AF802,"n/a")</f>
        <v>6.2368813524639402</v>
      </c>
      <c r="J1294" s="77">
        <f>+IF(ISNUMBER(DATA!AG802),DATA!AG802,"n/a")</f>
        <v>0.32154888394317899</v>
      </c>
      <c r="K1294" s="87">
        <f>+IF(ISNUMBER(DATA!AP802),DATA!AP802,"n/a")</f>
        <v>5.5610429555654601</v>
      </c>
      <c r="L1294" s="77">
        <f>+IF(ISNUMBER(DATA!AQ802),DATA!AQ802,"n/a")</f>
        <v>0.286774590397254</v>
      </c>
    </row>
    <row r="1295" spans="1:12" x14ac:dyDescent="0.2">
      <c r="A1295" s="75" t="s">
        <v>19</v>
      </c>
      <c r="B1295" s="66" t="s">
        <v>28</v>
      </c>
      <c r="C1295" s="66" t="s">
        <v>10</v>
      </c>
      <c r="D1295" s="66" t="s">
        <v>284</v>
      </c>
      <c r="E1295" s="87">
        <f>+IF(ISNUMBER(DATA!L803),DATA!L803,"n/a")</f>
        <v>3.9734606589013399</v>
      </c>
      <c r="F1295" s="77">
        <f>+IF(ISNUMBER(DATA!M803),DATA!M803,"n/a")</f>
        <v>7.7306995801618206E-2</v>
      </c>
      <c r="G1295" s="87">
        <f>+IF(ISNUMBER(DATA!V803),DATA!V803,"n/a")</f>
        <v>3.55365991103421</v>
      </c>
      <c r="H1295" s="77">
        <f>+IF(ISNUMBER(DATA!W803),DATA!W803,"n/a")</f>
        <v>0.11074757635358699</v>
      </c>
      <c r="I1295" s="87">
        <f>+IF(ISNUMBER(DATA!AF803),DATA!AF803,"n/a")</f>
        <v>3.6545782549517698</v>
      </c>
      <c r="J1295" s="77">
        <f>+IF(ISNUMBER(DATA!AG803),DATA!AG803,"n/a")</f>
        <v>9.1011847539762394E-2</v>
      </c>
      <c r="K1295" s="87">
        <f>+IF(ISNUMBER(DATA!AP803),DATA!AP803,"n/a")</f>
        <v>3.7118019437177101</v>
      </c>
      <c r="L1295" s="77">
        <f>+IF(ISNUMBER(DATA!AQ803),DATA!AQ803,"n/a")</f>
        <v>0.201517106993397</v>
      </c>
    </row>
    <row r="1296" spans="1:12" x14ac:dyDescent="0.2">
      <c r="A1296" s="75" t="s">
        <v>19</v>
      </c>
      <c r="B1296" s="66" t="s">
        <v>28</v>
      </c>
      <c r="C1296" s="66" t="s">
        <v>10</v>
      </c>
      <c r="D1296" s="66" t="s">
        <v>285</v>
      </c>
      <c r="E1296" s="87">
        <f>+IF(ISNUMBER(DATA!L804),DATA!L804,"n/a")</f>
        <v>3.1056526970949698</v>
      </c>
      <c r="F1296" s="77">
        <f>+IF(ISNUMBER(DATA!M804),DATA!M804,"n/a")</f>
        <v>2.22862690729125E-2</v>
      </c>
      <c r="G1296" s="87">
        <f>+IF(ISNUMBER(DATA!V804),DATA!V804,"n/a")</f>
        <v>2.5988625708162898</v>
      </c>
      <c r="H1296" s="77">
        <f>+IF(ISNUMBER(DATA!W804),DATA!W804,"n/a")</f>
        <v>1.09965405132196E-2</v>
      </c>
      <c r="I1296" s="87">
        <f>+IF(ISNUMBER(DATA!AF804),DATA!AF804,"n/a")</f>
        <v>2.6533189381853601</v>
      </c>
      <c r="J1296" s="77">
        <f>+IF(ISNUMBER(DATA!AG804),DATA!AG804,"n/a")</f>
        <v>-3.1071225431835901E-2</v>
      </c>
      <c r="K1296" s="87">
        <f>+IF(ISNUMBER(DATA!AP804),DATA!AP804,"n/a")</f>
        <v>2.6131950147135199</v>
      </c>
      <c r="L1296" s="77">
        <f>+IF(ISNUMBER(DATA!AQ804),DATA!AQ804,"n/a")</f>
        <v>2.6916265297837999E-2</v>
      </c>
    </row>
    <row r="1297" spans="1:12" x14ac:dyDescent="0.2">
      <c r="A1297" s="75" t="s">
        <v>19</v>
      </c>
      <c r="B1297" s="66" t="s">
        <v>28</v>
      </c>
      <c r="C1297" s="66" t="s">
        <v>10</v>
      </c>
      <c r="D1297" s="66" t="s">
        <v>286</v>
      </c>
      <c r="E1297" s="87">
        <f>+IF(ISNUMBER(DATA!L805),DATA!L805,"n/a")</f>
        <v>4.7906077327805701</v>
      </c>
      <c r="F1297" s="77">
        <f>+IF(ISNUMBER(DATA!M805),DATA!M805,"n/a")</f>
        <v>-0.15628072827687001</v>
      </c>
      <c r="G1297" s="87">
        <f>+IF(ISNUMBER(DATA!V805),DATA!V805,"n/a")</f>
        <v>4.4593804450025596</v>
      </c>
      <c r="H1297" s="77">
        <f>+IF(ISNUMBER(DATA!W805),DATA!W805,"n/a")</f>
        <v>-0.22508145711800601</v>
      </c>
      <c r="I1297" s="87">
        <f>+IF(ISNUMBER(DATA!AF805),DATA!AF805,"n/a")</f>
        <v>4.4672011868657204</v>
      </c>
      <c r="J1297" s="77">
        <f>+IF(ISNUMBER(DATA!AG805),DATA!AG805,"n/a")</f>
        <v>-0.23309747669656999</v>
      </c>
      <c r="K1297" s="87">
        <f>+IF(ISNUMBER(DATA!AP805),DATA!AP805,"n/a")</f>
        <v>4.97507333361792</v>
      </c>
      <c r="L1297" s="77">
        <f>+IF(ISNUMBER(DATA!AQ805),DATA!AQ805,"n/a")</f>
        <v>-0.175908742718352</v>
      </c>
    </row>
    <row r="1298" spans="1:12" x14ac:dyDescent="0.2">
      <c r="A1298" s="75" t="s">
        <v>19</v>
      </c>
      <c r="B1298" s="66" t="s">
        <v>28</v>
      </c>
      <c r="C1298" s="66" t="s">
        <v>10</v>
      </c>
      <c r="D1298" s="66" t="s">
        <v>287</v>
      </c>
      <c r="E1298" s="87">
        <f>+IF(ISNUMBER(DATA!L806),DATA!L806,"n/a")</f>
        <v>4.5448653502478198</v>
      </c>
      <c r="F1298" s="77">
        <f>+IF(ISNUMBER(DATA!M806),DATA!M806,"n/a")</f>
        <v>-0.12285841473483999</v>
      </c>
      <c r="G1298" s="87">
        <f>+IF(ISNUMBER(DATA!V806),DATA!V806,"n/a")</f>
        <v>4.1096451953397297</v>
      </c>
      <c r="H1298" s="77">
        <f>+IF(ISNUMBER(DATA!W806),DATA!W806,"n/a")</f>
        <v>-0.22184848940202301</v>
      </c>
      <c r="I1298" s="87">
        <f>+IF(ISNUMBER(DATA!AF806),DATA!AF806,"n/a")</f>
        <v>4.1382695601016799</v>
      </c>
      <c r="J1298" s="77">
        <f>+IF(ISNUMBER(DATA!AG806),DATA!AG806,"n/a")</f>
        <v>-0.22430430960414899</v>
      </c>
      <c r="K1298" s="87">
        <f>+IF(ISNUMBER(DATA!AP806),DATA!AP806,"n/a")</f>
        <v>4.4784358405090403</v>
      </c>
      <c r="L1298" s="77">
        <f>+IF(ISNUMBER(DATA!AQ806),DATA!AQ806,"n/a")</f>
        <v>-0.15286745820796599</v>
      </c>
    </row>
    <row r="1299" spans="1:12" x14ac:dyDescent="0.2">
      <c r="A1299" s="75" t="s">
        <v>19</v>
      </c>
      <c r="B1299" s="66" t="s">
        <v>28</v>
      </c>
      <c r="C1299" s="66" t="s">
        <v>10</v>
      </c>
      <c r="D1299" s="66" t="s">
        <v>288</v>
      </c>
      <c r="E1299" s="87">
        <f>+IF(ISNUMBER(DATA!L807),DATA!L807,"n/a")</f>
        <v>6.0701320284565901</v>
      </c>
      <c r="F1299" s="77">
        <f>+IF(ISNUMBER(DATA!M807),DATA!M807,"n/a")</f>
        <v>2.0935282773126802E-2</v>
      </c>
      <c r="G1299" s="87">
        <f>+IF(ISNUMBER(DATA!V807),DATA!V807,"n/a")</f>
        <v>6.0390426903097696</v>
      </c>
      <c r="H1299" s="77">
        <f>+IF(ISNUMBER(DATA!W807),DATA!W807,"n/a")</f>
        <v>9.5770437103201694E-3</v>
      </c>
      <c r="I1299" s="87">
        <f>+IF(ISNUMBER(DATA!AF807),DATA!AF807,"n/a")</f>
        <v>6.0352364661870403</v>
      </c>
      <c r="J1299" s="77">
        <f>+IF(ISNUMBER(DATA!AG807),DATA!AG807,"n/a")</f>
        <v>3.3836675680931701E-3</v>
      </c>
      <c r="K1299" s="87">
        <f>+IF(ISNUMBER(DATA!AP807),DATA!AP807,"n/a")</f>
        <v>6.10639295610516</v>
      </c>
      <c r="L1299" s="77">
        <f>+IF(ISNUMBER(DATA!AQ807),DATA!AQ807,"n/a")</f>
        <v>-2.1670149278736499E-2</v>
      </c>
    </row>
    <row r="1300" spans="1:12" x14ac:dyDescent="0.2">
      <c r="A1300" s="75" t="s">
        <v>19</v>
      </c>
      <c r="B1300" s="66" t="s">
        <v>28</v>
      </c>
      <c r="C1300" s="66" t="s">
        <v>10</v>
      </c>
      <c r="D1300" s="66" t="s">
        <v>289</v>
      </c>
      <c r="E1300" s="87">
        <f>+IF(ISNUMBER(DATA!L808),DATA!L808,"n/a")</f>
        <v>4.5000884224303599</v>
      </c>
      <c r="F1300" s="77">
        <f>+IF(ISNUMBER(DATA!M808),DATA!M808,"n/a")</f>
        <v>-3.39771668016444E-2</v>
      </c>
      <c r="G1300" s="87">
        <f>+IF(ISNUMBER(DATA!V808),DATA!V808,"n/a")</f>
        <v>4.1525031175263303</v>
      </c>
      <c r="H1300" s="77">
        <f>+IF(ISNUMBER(DATA!W808),DATA!W808,"n/a")</f>
        <v>-4.0950482803320101E-2</v>
      </c>
      <c r="I1300" s="87">
        <f>+IF(ISNUMBER(DATA!AF808),DATA!AF808,"n/a")</f>
        <v>4.2660106237161202</v>
      </c>
      <c r="J1300" s="77">
        <f>+IF(ISNUMBER(DATA!AG808),DATA!AG808,"n/a")</f>
        <v>-4.1959657558511498E-2</v>
      </c>
      <c r="K1300" s="87">
        <f>+IF(ISNUMBER(DATA!AP808),DATA!AP808,"n/a")</f>
        <v>4.3452040769770903</v>
      </c>
      <c r="L1300" s="77">
        <f>+IF(ISNUMBER(DATA!AQ808),DATA!AQ808,"n/a")</f>
        <v>2.2313811088473599E-2</v>
      </c>
    </row>
    <row r="1301" spans="1:12" x14ac:dyDescent="0.2">
      <c r="A1301" s="75" t="s">
        <v>19</v>
      </c>
      <c r="B1301" s="66" t="s">
        <v>28</v>
      </c>
      <c r="C1301" s="66" t="s">
        <v>10</v>
      </c>
      <c r="D1301" s="66" t="s">
        <v>290</v>
      </c>
      <c r="E1301" s="87">
        <f>+IF(ISNUMBER(DATA!L809),DATA!L809,"n/a")</f>
        <v>6.2116985682300898</v>
      </c>
      <c r="F1301" s="77">
        <f>+IF(ISNUMBER(DATA!M809),DATA!M809,"n/a")</f>
        <v>8.8640344203838803E-2</v>
      </c>
      <c r="G1301" s="87">
        <f>+IF(ISNUMBER(DATA!V809),DATA!V809,"n/a")</f>
        <v>5.6229725993141297</v>
      </c>
      <c r="H1301" s="77">
        <f>+IF(ISNUMBER(DATA!W809),DATA!W809,"n/a")</f>
        <v>2.3766111804001898E-3</v>
      </c>
      <c r="I1301" s="87">
        <f>+IF(ISNUMBER(DATA!AF809),DATA!AF809,"n/a")</f>
        <v>5.5782691768692203</v>
      </c>
      <c r="J1301" s="77">
        <f>+IF(ISNUMBER(DATA!AG809),DATA!AG809,"n/a")</f>
        <v>-4.7075460479425501E-3</v>
      </c>
      <c r="K1301" s="87">
        <f>+IF(ISNUMBER(DATA!AP809),DATA!AP809,"n/a")</f>
        <v>5.7284450694409301</v>
      </c>
      <c r="L1301" s="77">
        <f>+IF(ISNUMBER(DATA!AQ809),DATA!AQ809,"n/a")</f>
        <v>-9.7663516762538802E-2</v>
      </c>
    </row>
    <row r="1302" spans="1:12" x14ac:dyDescent="0.2">
      <c r="A1302" s="75" t="s">
        <v>19</v>
      </c>
      <c r="B1302" s="66" t="s">
        <v>28</v>
      </c>
      <c r="C1302" s="66" t="s">
        <v>10</v>
      </c>
      <c r="D1302" s="66" t="s">
        <v>291</v>
      </c>
      <c r="E1302" s="87">
        <f>+IF(ISNUMBER(DATA!L810),DATA!L810,"n/a")</f>
        <v>7.3129072672227604</v>
      </c>
      <c r="F1302" s="77">
        <f>+IF(ISNUMBER(DATA!M810),DATA!M810,"n/a")</f>
        <v>0.61670001331873303</v>
      </c>
      <c r="G1302" s="87">
        <f>+IF(ISNUMBER(DATA!V810),DATA!V810,"n/a")</f>
        <v>6.9110417871358196</v>
      </c>
      <c r="H1302" s="77">
        <f>+IF(ISNUMBER(DATA!W810),DATA!W810,"n/a")</f>
        <v>0.237236639982841</v>
      </c>
      <c r="I1302" s="87">
        <f>+IF(ISNUMBER(DATA!AF810),DATA!AF810,"n/a")</f>
        <v>6.7523984078806798</v>
      </c>
      <c r="J1302" s="77">
        <f>+IF(ISNUMBER(DATA!AG810),DATA!AG810,"n/a")</f>
        <v>0.11775393051901099</v>
      </c>
      <c r="K1302" s="87">
        <f>+IF(ISNUMBER(DATA!AP810),DATA!AP810,"n/a")</f>
        <v>6.5138714052498896</v>
      </c>
      <c r="L1302" s="77">
        <f>+IF(ISNUMBER(DATA!AQ810),DATA!AQ810,"n/a")</f>
        <v>1.2690191650909E-2</v>
      </c>
    </row>
    <row r="1303" spans="1:12" x14ac:dyDescent="0.2">
      <c r="A1303" s="75" t="s">
        <v>19</v>
      </c>
      <c r="B1303" s="66" t="s">
        <v>28</v>
      </c>
      <c r="C1303" s="66" t="s">
        <v>10</v>
      </c>
      <c r="D1303" s="66" t="s">
        <v>292</v>
      </c>
      <c r="E1303" s="87">
        <f>+IF(ISNUMBER(DATA!L811),DATA!L811,"n/a")</f>
        <v>5.9408321501916896</v>
      </c>
      <c r="F1303" s="77">
        <f>+IF(ISNUMBER(DATA!M811),DATA!M811,"n/a")</f>
        <v>4.4493263616569101E-3</v>
      </c>
      <c r="G1303" s="87">
        <f>+IF(ISNUMBER(DATA!V811),DATA!V811,"n/a")</f>
        <v>6.0640169700008899</v>
      </c>
      <c r="H1303" s="77">
        <f>+IF(ISNUMBER(DATA!W811),DATA!W811,"n/a")</f>
        <v>-1.1660288985423499E-2</v>
      </c>
      <c r="I1303" s="87">
        <f>+IF(ISNUMBER(DATA!AF811),DATA!AF811,"n/a")</f>
        <v>6.0825948517367996</v>
      </c>
      <c r="J1303" s="77">
        <f>+IF(ISNUMBER(DATA!AG811),DATA!AG811,"n/a")</f>
        <v>-3.5046536396511001E-2</v>
      </c>
      <c r="K1303" s="87">
        <f>+IF(ISNUMBER(DATA!AP811),DATA!AP811,"n/a")</f>
        <v>6.0293113386846802</v>
      </c>
      <c r="L1303" s="77">
        <f>+IF(ISNUMBER(DATA!AQ811),DATA!AQ811,"n/a")</f>
        <v>-4.3898164327369898E-2</v>
      </c>
    </row>
    <row r="1304" spans="1:12" x14ac:dyDescent="0.2">
      <c r="A1304" s="75" t="s">
        <v>19</v>
      </c>
      <c r="B1304" s="66" t="s">
        <v>28</v>
      </c>
      <c r="C1304" s="66" t="s">
        <v>10</v>
      </c>
      <c r="D1304" s="66" t="s">
        <v>293</v>
      </c>
      <c r="E1304" s="87">
        <f>+IF(ISNUMBER(DATA!L812),DATA!L812,"n/a")</f>
        <v>5.0498862484116502</v>
      </c>
      <c r="F1304" s="77">
        <f>+IF(ISNUMBER(DATA!M812),DATA!M812,"n/a")</f>
        <v>-9.8671808167655806E-2</v>
      </c>
      <c r="G1304" s="87">
        <f>+IF(ISNUMBER(DATA!V812),DATA!V812,"n/a")</f>
        <v>4.7042238531444598</v>
      </c>
      <c r="H1304" s="77">
        <f>+IF(ISNUMBER(DATA!W812),DATA!W812,"n/a")</f>
        <v>-0.150619632611765</v>
      </c>
      <c r="I1304" s="87">
        <f>+IF(ISNUMBER(DATA!AF812),DATA!AF812,"n/a")</f>
        <v>4.7772347002878197</v>
      </c>
      <c r="J1304" s="77">
        <f>+IF(ISNUMBER(DATA!AG812),DATA!AG812,"n/a")</f>
        <v>-0.16252144319803</v>
      </c>
      <c r="K1304" s="87">
        <f>+IF(ISNUMBER(DATA!AP812),DATA!AP812,"n/a")</f>
        <v>4.7599084540656396</v>
      </c>
      <c r="L1304" s="77">
        <f>+IF(ISNUMBER(DATA!AQ812),DATA!AQ812,"n/a")</f>
        <v>-6.04049986567421E-2</v>
      </c>
    </row>
    <row r="1305" spans="1:12" x14ac:dyDescent="0.2">
      <c r="A1305" s="75" t="s">
        <v>19</v>
      </c>
      <c r="B1305" s="66" t="s">
        <v>28</v>
      </c>
      <c r="C1305" s="66" t="s">
        <v>10</v>
      </c>
      <c r="D1305" s="66" t="s">
        <v>294</v>
      </c>
      <c r="E1305" s="87">
        <f>+IF(ISNUMBER(DATA!L813),DATA!L813,"n/a")</f>
        <v>6.9819070566482697</v>
      </c>
      <c r="F1305" s="77">
        <f>+IF(ISNUMBER(DATA!M813),DATA!M813,"n/a")</f>
        <v>-7.5172991715398096E-2</v>
      </c>
      <c r="G1305" s="87">
        <f>+IF(ISNUMBER(DATA!V813),DATA!V813,"n/a")</f>
        <v>6.8327125549890404</v>
      </c>
      <c r="H1305" s="77">
        <f>+IF(ISNUMBER(DATA!W813),DATA!W813,"n/a")</f>
        <v>-0.106225970028702</v>
      </c>
      <c r="I1305" s="87">
        <f>+IF(ISNUMBER(DATA!AF813),DATA!AF813,"n/a")</f>
        <v>6.9865502555469199</v>
      </c>
      <c r="J1305" s="77">
        <f>+IF(ISNUMBER(DATA!AG813),DATA!AG813,"n/a")</f>
        <v>-9.5910594810768704E-2</v>
      </c>
      <c r="K1305" s="87">
        <f>+IF(ISNUMBER(DATA!AP813),DATA!AP813,"n/a")</f>
        <v>7.1725459542703902</v>
      </c>
      <c r="L1305" s="77">
        <f>+IF(ISNUMBER(DATA!AQ813),DATA!AQ813,"n/a")</f>
        <v>-8.6769720760255006E-2</v>
      </c>
    </row>
    <row r="1306" spans="1:12" x14ac:dyDescent="0.2">
      <c r="A1306" s="75" t="s">
        <v>19</v>
      </c>
      <c r="B1306" s="66" t="s">
        <v>28</v>
      </c>
      <c r="C1306" s="66" t="s">
        <v>10</v>
      </c>
      <c r="D1306" s="66" t="s">
        <v>295</v>
      </c>
      <c r="E1306" s="87">
        <f>+IF(ISNUMBER(DATA!L814),DATA!L814,"n/a")</f>
        <v>6.4376718824537802</v>
      </c>
      <c r="F1306" s="77">
        <f>+IF(ISNUMBER(DATA!M814),DATA!M814,"n/a")</f>
        <v>3.0642048400404201E-2</v>
      </c>
      <c r="G1306" s="87">
        <f>+IF(ISNUMBER(DATA!V814),DATA!V814,"n/a")</f>
        <v>6.2785767835282398</v>
      </c>
      <c r="H1306" s="77">
        <f>+IF(ISNUMBER(DATA!W814),DATA!W814,"n/a")</f>
        <v>6.8699358875021502E-2</v>
      </c>
      <c r="I1306" s="87">
        <f>+IF(ISNUMBER(DATA!AF814),DATA!AF814,"n/a")</f>
        <v>6.19373083342672</v>
      </c>
      <c r="J1306" s="77">
        <f>+IF(ISNUMBER(DATA!AG814),DATA!AG814,"n/a")</f>
        <v>5.2482006283867302E-2</v>
      </c>
      <c r="K1306" s="87">
        <f>+IF(ISNUMBER(DATA!AP814),DATA!AP814,"n/a")</f>
        <v>6.2783984113389097</v>
      </c>
      <c r="L1306" s="77">
        <f>+IF(ISNUMBER(DATA!AQ814),DATA!AQ814,"n/a")</f>
        <v>9.9070241500934806E-4</v>
      </c>
    </row>
    <row r="1307" spans="1:12" x14ac:dyDescent="0.2">
      <c r="A1307" s="75" t="s">
        <v>19</v>
      </c>
      <c r="B1307" s="66" t="s">
        <v>28</v>
      </c>
      <c r="C1307" s="66" t="s">
        <v>10</v>
      </c>
      <c r="D1307" s="66" t="s">
        <v>296</v>
      </c>
      <c r="E1307" s="87">
        <f>+IF(ISNUMBER(DATA!L815),DATA!L815,"n/a")</f>
        <v>6.77836702293658</v>
      </c>
      <c r="F1307" s="77">
        <f>+IF(ISNUMBER(DATA!M815),DATA!M815,"n/a")</f>
        <v>9.0272362445947898E-2</v>
      </c>
      <c r="G1307" s="87">
        <f>+IF(ISNUMBER(DATA!V815),DATA!V815,"n/a")</f>
        <v>6.6683157385451004</v>
      </c>
      <c r="H1307" s="77">
        <f>+IF(ISNUMBER(DATA!W815),DATA!W815,"n/a")</f>
        <v>0.113087631472964</v>
      </c>
      <c r="I1307" s="87">
        <f>+IF(ISNUMBER(DATA!AF815),DATA!AF815,"n/a")</f>
        <v>6.3458222521537397</v>
      </c>
      <c r="J1307" s="77">
        <f>+IF(ISNUMBER(DATA!AG815),DATA!AG815,"n/a")</f>
        <v>3.3219078351531199E-2</v>
      </c>
      <c r="K1307" s="87">
        <f>+IF(ISNUMBER(DATA!AP815),DATA!AP815,"n/a")</f>
        <v>6.3279468679479303</v>
      </c>
      <c r="L1307" s="77">
        <f>+IF(ISNUMBER(DATA!AQ815),DATA!AQ815,"n/a")</f>
        <v>-4.9850109038176202E-2</v>
      </c>
    </row>
    <row r="1308" spans="1:12" x14ac:dyDescent="0.2">
      <c r="A1308" s="75" t="s">
        <v>19</v>
      </c>
      <c r="B1308" s="66" t="s">
        <v>28</v>
      </c>
      <c r="C1308" s="66" t="s">
        <v>10</v>
      </c>
      <c r="D1308" s="66" t="s">
        <v>297</v>
      </c>
      <c r="E1308" s="87">
        <f>+IF(ISNUMBER(DATA!L816),DATA!L816,"n/a")</f>
        <v>5.9555650216135199</v>
      </c>
      <c r="F1308" s="77">
        <f>+IF(ISNUMBER(DATA!M816),DATA!M816,"n/a")</f>
        <v>-9.4439789794464005E-2</v>
      </c>
      <c r="G1308" s="87">
        <f>+IF(ISNUMBER(DATA!V816),DATA!V816,"n/a")</f>
        <v>5.9284762359684704</v>
      </c>
      <c r="H1308" s="77">
        <f>+IF(ISNUMBER(DATA!W816),DATA!W816,"n/a")</f>
        <v>-0.14048953301941</v>
      </c>
      <c r="I1308" s="87">
        <f>+IF(ISNUMBER(DATA!AF816),DATA!AF816,"n/a")</f>
        <v>5.89630978525968</v>
      </c>
      <c r="J1308" s="77">
        <f>+IF(ISNUMBER(DATA!AG816),DATA!AG816,"n/a")</f>
        <v>-0.154891112196716</v>
      </c>
      <c r="K1308" s="87">
        <f>+IF(ISNUMBER(DATA!AP816),DATA!AP816,"n/a")</f>
        <v>5.9662213962980903</v>
      </c>
      <c r="L1308" s="77">
        <f>+IF(ISNUMBER(DATA!AQ816),DATA!AQ816,"n/a")</f>
        <v>-0.13974286595229299</v>
      </c>
    </row>
    <row r="1309" spans="1:12" x14ac:dyDescent="0.2">
      <c r="A1309" s="75" t="s">
        <v>19</v>
      </c>
      <c r="B1309" s="66" t="s">
        <v>28</v>
      </c>
      <c r="C1309" s="66" t="s">
        <v>10</v>
      </c>
      <c r="D1309" s="66" t="s">
        <v>298</v>
      </c>
      <c r="E1309" s="87">
        <f>+IF(ISNUMBER(DATA!L817),DATA!L817,"n/a")</f>
        <v>4.1492470863205702</v>
      </c>
      <c r="F1309" s="77">
        <f>+IF(ISNUMBER(DATA!M817),DATA!M817,"n/a")</f>
        <v>-0.107170927646927</v>
      </c>
      <c r="G1309" s="87">
        <f>+IF(ISNUMBER(DATA!V817),DATA!V817,"n/a")</f>
        <v>4.12445468020882</v>
      </c>
      <c r="H1309" s="77">
        <f>+IF(ISNUMBER(DATA!W817),DATA!W817,"n/a")</f>
        <v>-0.13801185643966701</v>
      </c>
      <c r="I1309" s="87">
        <f>+IF(ISNUMBER(DATA!AF817),DATA!AF817,"n/a")</f>
        <v>4.1647775965048197</v>
      </c>
      <c r="J1309" s="77">
        <f>+IF(ISNUMBER(DATA!AG817),DATA!AG817,"n/a")</f>
        <v>-0.13458853919711</v>
      </c>
      <c r="K1309" s="87">
        <f>+IF(ISNUMBER(DATA!AP817),DATA!AP817,"n/a")</f>
        <v>4.3446166397092298</v>
      </c>
      <c r="L1309" s="77">
        <f>+IF(ISNUMBER(DATA!AQ817),DATA!AQ817,"n/a")</f>
        <v>-0.18638985147642201</v>
      </c>
    </row>
    <row r="1310" spans="1:12" x14ac:dyDescent="0.2">
      <c r="A1310" s="75" t="s">
        <v>19</v>
      </c>
      <c r="B1310" s="66" t="s">
        <v>28</v>
      </c>
      <c r="C1310" s="66" t="s">
        <v>10</v>
      </c>
      <c r="D1310" s="66" t="s">
        <v>299</v>
      </c>
      <c r="E1310" s="87">
        <f>+IF(ISNUMBER(DATA!L818),DATA!L818,"n/a")</f>
        <v>3.3740860341390202</v>
      </c>
      <c r="F1310" s="77">
        <f>+IF(ISNUMBER(DATA!M818),DATA!M818,"n/a")</f>
        <v>3.1360556244677699E-2</v>
      </c>
      <c r="G1310" s="87">
        <f>+IF(ISNUMBER(DATA!V818),DATA!V818,"n/a")</f>
        <v>3.1394006695570198</v>
      </c>
      <c r="H1310" s="77">
        <f>+IF(ISNUMBER(DATA!W818),DATA!W818,"n/a")</f>
        <v>-9.0834543324288697E-2</v>
      </c>
      <c r="I1310" s="87">
        <f>+IF(ISNUMBER(DATA!AF818),DATA!AF818,"n/a")</f>
        <v>3.1434477113557699</v>
      </c>
      <c r="J1310" s="77">
        <f>+IF(ISNUMBER(DATA!AG818),DATA!AG818,"n/a")</f>
        <v>-0.16325965955035199</v>
      </c>
      <c r="K1310" s="87">
        <f>+IF(ISNUMBER(DATA!AP818),DATA!AP818,"n/a")</f>
        <v>3.1362322428756899</v>
      </c>
      <c r="L1310" s="77">
        <f>+IF(ISNUMBER(DATA!AQ818),DATA!AQ818,"n/a")</f>
        <v>-0.17135138687903601</v>
      </c>
    </row>
    <row r="1311" spans="1:12" x14ac:dyDescent="0.2">
      <c r="A1311" s="75" t="s">
        <v>19</v>
      </c>
      <c r="B1311" s="66" t="s">
        <v>28</v>
      </c>
      <c r="C1311" s="66" t="s">
        <v>10</v>
      </c>
      <c r="D1311" s="66" t="s">
        <v>300</v>
      </c>
      <c r="E1311" s="87">
        <f>+IF(ISNUMBER(DATA!L819),DATA!L819,"n/a")</f>
        <v>4.3996783322721296</v>
      </c>
      <c r="F1311" s="77">
        <f>+IF(ISNUMBER(DATA!M819),DATA!M819,"n/a")</f>
        <v>-0.19998787248118499</v>
      </c>
      <c r="G1311" s="87">
        <f>+IF(ISNUMBER(DATA!V819),DATA!V819,"n/a")</f>
        <v>4.2641626141358504</v>
      </c>
      <c r="H1311" s="77">
        <f>+IF(ISNUMBER(DATA!W819),DATA!W819,"n/a")</f>
        <v>-0.254852947951895</v>
      </c>
      <c r="I1311" s="87">
        <f>+IF(ISNUMBER(DATA!AF819),DATA!AF819,"n/a")</f>
        <v>4.22987808811608</v>
      </c>
      <c r="J1311" s="77">
        <f>+IF(ISNUMBER(DATA!AG819),DATA!AG819,"n/a")</f>
        <v>-0.26845584568671299</v>
      </c>
      <c r="K1311" s="87">
        <f>+IF(ISNUMBER(DATA!AP819),DATA!AP819,"n/a")</f>
        <v>4.4273455434389897</v>
      </c>
      <c r="L1311" s="77">
        <f>+IF(ISNUMBER(DATA!AQ819),DATA!AQ819,"n/a")</f>
        <v>-0.24642131772756101</v>
      </c>
    </row>
    <row r="1312" spans="1:12" x14ac:dyDescent="0.2">
      <c r="A1312" s="75" t="s">
        <v>19</v>
      </c>
      <c r="B1312" s="66" t="s">
        <v>28</v>
      </c>
      <c r="C1312" s="66" t="s">
        <v>10</v>
      </c>
      <c r="D1312" s="66" t="s">
        <v>301</v>
      </c>
      <c r="E1312" s="87">
        <f>+IF(ISNUMBER(DATA!L820),DATA!L820,"n/a")</f>
        <v>5.7968075210565999</v>
      </c>
      <c r="F1312" s="77">
        <f>+IF(ISNUMBER(DATA!M820),DATA!M820,"n/a")</f>
        <v>7.1291080306599697E-3</v>
      </c>
      <c r="G1312" s="87">
        <f>+IF(ISNUMBER(DATA!V820),DATA!V820,"n/a")</f>
        <v>5.8690690981387901</v>
      </c>
      <c r="H1312" s="77">
        <f>+IF(ISNUMBER(DATA!W820),DATA!W820,"n/a")</f>
        <v>3.1432363113274103E-2</v>
      </c>
      <c r="I1312" s="87">
        <f>+IF(ISNUMBER(DATA!AF820),DATA!AF820,"n/a")</f>
        <v>5.8104413832653696</v>
      </c>
      <c r="J1312" s="77">
        <f>+IF(ISNUMBER(DATA!AG820),DATA!AG820,"n/a")</f>
        <v>3.1480788824378797E-2</v>
      </c>
      <c r="K1312" s="87">
        <f>+IF(ISNUMBER(DATA!AP820),DATA!AP820,"n/a")</f>
        <v>5.8979138430347202</v>
      </c>
      <c r="L1312" s="77">
        <f>+IF(ISNUMBER(DATA!AQ820),DATA!AQ820,"n/a")</f>
        <v>7.5343561137140497E-2</v>
      </c>
    </row>
    <row r="1313" spans="1:12" x14ac:dyDescent="0.2">
      <c r="A1313" s="75" t="s">
        <v>19</v>
      </c>
      <c r="B1313" s="66" t="s">
        <v>28</v>
      </c>
      <c r="C1313" s="66" t="s">
        <v>10</v>
      </c>
      <c r="D1313" s="66" t="s">
        <v>302</v>
      </c>
      <c r="E1313" s="87">
        <f>+IF(ISNUMBER(DATA!L821),DATA!L821,"n/a")</f>
        <v>6.8041190127710296</v>
      </c>
      <c r="F1313" s="77">
        <f>+IF(ISNUMBER(DATA!M821),DATA!M821,"n/a")</f>
        <v>1.7746287277120801E-2</v>
      </c>
      <c r="G1313" s="87">
        <f>+IF(ISNUMBER(DATA!V821),DATA!V821,"n/a")</f>
        <v>6.5443817167198004</v>
      </c>
      <c r="H1313" s="77">
        <f>+IF(ISNUMBER(DATA!W821),DATA!W821,"n/a")</f>
        <v>-4.6366245085043098E-2</v>
      </c>
      <c r="I1313" s="87">
        <f>+IF(ISNUMBER(DATA!AF821),DATA!AF821,"n/a")</f>
        <v>6.53083222384089</v>
      </c>
      <c r="J1313" s="77">
        <f>+IF(ISNUMBER(DATA!AG821),DATA!AG821,"n/a")</f>
        <v>-5.6364415688227101E-2</v>
      </c>
      <c r="K1313" s="87">
        <f>+IF(ISNUMBER(DATA!AP821),DATA!AP821,"n/a")</f>
        <v>6.5642725542634102</v>
      </c>
      <c r="L1313" s="77">
        <f>+IF(ISNUMBER(DATA!AQ821),DATA!AQ821,"n/a")</f>
        <v>-9.2407833634077896E-2</v>
      </c>
    </row>
    <row r="1314" spans="1:12" x14ac:dyDescent="0.2">
      <c r="A1314" s="75" t="s">
        <v>19</v>
      </c>
      <c r="B1314" s="66" t="s">
        <v>28</v>
      </c>
      <c r="C1314" s="66" t="s">
        <v>10</v>
      </c>
      <c r="D1314" s="66" t="s">
        <v>303</v>
      </c>
      <c r="E1314" s="87">
        <f>+IF(ISNUMBER(DATA!L822),DATA!L822,"n/a")</f>
        <v>4.2578022387167396</v>
      </c>
      <c r="F1314" s="77">
        <f>+IF(ISNUMBER(DATA!M822),DATA!M822,"n/a")</f>
        <v>-5.5032533294612801E-2</v>
      </c>
      <c r="G1314" s="87">
        <f>+IF(ISNUMBER(DATA!V822),DATA!V822,"n/a")</f>
        <v>3.9702291480652501</v>
      </c>
      <c r="H1314" s="77">
        <f>+IF(ISNUMBER(DATA!W822),DATA!W822,"n/a")</f>
        <v>-4.4946005016969499E-2</v>
      </c>
      <c r="I1314" s="87">
        <f>+IF(ISNUMBER(DATA!AF822),DATA!AF822,"n/a")</f>
        <v>4.04272591938616</v>
      </c>
      <c r="J1314" s="77">
        <f>+IF(ISNUMBER(DATA!AG822),DATA!AG822,"n/a")</f>
        <v>-3.6725467770343197E-2</v>
      </c>
      <c r="K1314" s="87">
        <f>+IF(ISNUMBER(DATA!AP822),DATA!AP822,"n/a")</f>
        <v>4.1597101348628804</v>
      </c>
      <c r="L1314" s="77">
        <f>+IF(ISNUMBER(DATA!AQ822),DATA!AQ822,"n/a")</f>
        <v>3.9496162437556798E-2</v>
      </c>
    </row>
    <row r="1315" spans="1:12" x14ac:dyDescent="0.2">
      <c r="A1315" s="75" t="s">
        <v>19</v>
      </c>
      <c r="B1315" s="66" t="s">
        <v>28</v>
      </c>
      <c r="C1315" s="66" t="s">
        <v>10</v>
      </c>
      <c r="D1315" s="66" t="s">
        <v>304</v>
      </c>
      <c r="E1315" s="87">
        <f>+IF(ISNUMBER(DATA!L823),DATA!L823,"n/a")</f>
        <v>3.8084561959646899</v>
      </c>
      <c r="F1315" s="77">
        <f>+IF(ISNUMBER(DATA!M823),DATA!M823,"n/a")</f>
        <v>-7.7313463250468797E-2</v>
      </c>
      <c r="G1315" s="87">
        <f>+IF(ISNUMBER(DATA!V823),DATA!V823,"n/a")</f>
        <v>3.5227942545171498</v>
      </c>
      <c r="H1315" s="77">
        <f>+IF(ISNUMBER(DATA!W823),DATA!W823,"n/a")</f>
        <v>-0.128643236978699</v>
      </c>
      <c r="I1315" s="87">
        <f>+IF(ISNUMBER(DATA!AF823),DATA!AF823,"n/a")</f>
        <v>3.5503513010353398</v>
      </c>
      <c r="J1315" s="77">
        <f>+IF(ISNUMBER(DATA!AG823),DATA!AG823,"n/a")</f>
        <v>-0.144422848703712</v>
      </c>
      <c r="K1315" s="87">
        <f>+IF(ISNUMBER(DATA!AP823),DATA!AP823,"n/a")</f>
        <v>3.8594852900482599</v>
      </c>
      <c r="L1315" s="77">
        <f>+IF(ISNUMBER(DATA!AQ823),DATA!AQ823,"n/a")</f>
        <v>-0.11891562468182799</v>
      </c>
    </row>
    <row r="1316" spans="1:12" x14ac:dyDescent="0.2">
      <c r="A1316" s="75" t="s">
        <v>19</v>
      </c>
      <c r="B1316" s="66" t="s">
        <v>28</v>
      </c>
      <c r="C1316" s="66" t="s">
        <v>10</v>
      </c>
      <c r="D1316" s="66" t="s">
        <v>305</v>
      </c>
      <c r="E1316" s="87">
        <f>+IF(ISNUMBER(DATA!L824),DATA!L824,"n/a")</f>
        <v>4.0960969800809597</v>
      </c>
      <c r="F1316" s="77">
        <f>+IF(ISNUMBER(DATA!M824),DATA!M824,"n/a")</f>
        <v>0.45094008965592802</v>
      </c>
      <c r="G1316" s="87">
        <f>+IF(ISNUMBER(DATA!V824),DATA!V824,"n/a")</f>
        <v>4.1125929524067102</v>
      </c>
      <c r="H1316" s="77">
        <f>+IF(ISNUMBER(DATA!W824),DATA!W824,"n/a")</f>
        <v>0.379427224458177</v>
      </c>
      <c r="I1316" s="87">
        <f>+IF(ISNUMBER(DATA!AF824),DATA!AF824,"n/a")</f>
        <v>4.1836011051005002</v>
      </c>
      <c r="J1316" s="77">
        <f>+IF(ISNUMBER(DATA!AG824),DATA!AG824,"n/a")</f>
        <v>0.375231817757816</v>
      </c>
      <c r="K1316" s="87">
        <f>+IF(ISNUMBER(DATA!AP824),DATA!AP824,"n/a")</f>
        <v>3.8835023453444601</v>
      </c>
      <c r="L1316" s="77">
        <f>+IF(ISNUMBER(DATA!AQ824),DATA!AQ824,"n/a")</f>
        <v>0.31557773272747802</v>
      </c>
    </row>
    <row r="1317" spans="1:12" x14ac:dyDescent="0.2">
      <c r="A1317" s="75" t="s">
        <v>19</v>
      </c>
      <c r="B1317" s="66" t="s">
        <v>28</v>
      </c>
      <c r="C1317" s="66" t="s">
        <v>10</v>
      </c>
      <c r="D1317" s="66" t="s">
        <v>306</v>
      </c>
      <c r="E1317" s="87">
        <f>+IF(ISNUMBER(DATA!L825),DATA!L825,"n/a")</f>
        <v>6.4368255338348801</v>
      </c>
      <c r="F1317" s="77">
        <f>+IF(ISNUMBER(DATA!M825),DATA!M825,"n/a")</f>
        <v>-0.108645519905994</v>
      </c>
      <c r="G1317" s="87">
        <f>+IF(ISNUMBER(DATA!V825),DATA!V825,"n/a")</f>
        <v>6.3745441273188801</v>
      </c>
      <c r="H1317" s="77">
        <f>+IF(ISNUMBER(DATA!W825),DATA!W825,"n/a")</f>
        <v>-0.12413636759669799</v>
      </c>
      <c r="I1317" s="87">
        <f>+IF(ISNUMBER(DATA!AF825),DATA!AF825,"n/a")</f>
        <v>6.32261549205856</v>
      </c>
      <c r="J1317" s="77">
        <f>+IF(ISNUMBER(DATA!AG825),DATA!AG825,"n/a")</f>
        <v>-0.13447157052109801</v>
      </c>
      <c r="K1317" s="87">
        <f>+IF(ISNUMBER(DATA!AP825),DATA!AP825,"n/a")</f>
        <v>6.66816755071698</v>
      </c>
      <c r="L1317" s="77">
        <f>+IF(ISNUMBER(DATA!AQ825),DATA!AQ825,"n/a")</f>
        <v>-0.110374501806478</v>
      </c>
    </row>
    <row r="1318" spans="1:12" x14ac:dyDescent="0.2">
      <c r="A1318" s="75" t="s">
        <v>19</v>
      </c>
      <c r="B1318" s="66" t="s">
        <v>28</v>
      </c>
      <c r="C1318" s="66" t="s">
        <v>10</v>
      </c>
      <c r="D1318" s="66" t="s">
        <v>307</v>
      </c>
      <c r="E1318" s="87">
        <f>+IF(ISNUMBER(DATA!L826),DATA!L826,"n/a")</f>
        <v>5.3248430952290304</v>
      </c>
      <c r="F1318" s="77">
        <f>+IF(ISNUMBER(DATA!M826),DATA!M826,"n/a")</f>
        <v>3.7387119661380301E-2</v>
      </c>
      <c r="G1318" s="87">
        <f>+IF(ISNUMBER(DATA!V826),DATA!V826,"n/a")</f>
        <v>5.2211784650494204</v>
      </c>
      <c r="H1318" s="77">
        <f>+IF(ISNUMBER(DATA!W826),DATA!W826,"n/a")</f>
        <v>5.1275198594707298E-2</v>
      </c>
      <c r="I1318" s="87">
        <f>+IF(ISNUMBER(DATA!AF826),DATA!AF826,"n/a")</f>
        <v>5.2203104656564996</v>
      </c>
      <c r="J1318" s="77">
        <f>+IF(ISNUMBER(DATA!AG826),DATA!AG826,"n/a")</f>
        <v>-4.0974241050338797E-3</v>
      </c>
      <c r="K1318" s="87">
        <f>+IF(ISNUMBER(DATA!AP826),DATA!AP826,"n/a")</f>
        <v>5.1374783916570701</v>
      </c>
      <c r="L1318" s="77">
        <f>+IF(ISNUMBER(DATA!AQ826),DATA!AQ826,"n/a")</f>
        <v>-9.2841217652156097E-2</v>
      </c>
    </row>
    <row r="1319" spans="1:12" x14ac:dyDescent="0.2">
      <c r="A1319" s="75" t="s">
        <v>19</v>
      </c>
      <c r="B1319" s="66" t="s">
        <v>28</v>
      </c>
      <c r="C1319" s="66" t="s">
        <v>10</v>
      </c>
      <c r="D1319" s="66" t="s">
        <v>308</v>
      </c>
      <c r="E1319" s="87">
        <f>+IF(ISNUMBER(DATA!L827),DATA!L827,"n/a")</f>
        <v>5.5839898917730704</v>
      </c>
      <c r="F1319" s="77">
        <f>+IF(ISNUMBER(DATA!M827),DATA!M827,"n/a")</f>
        <v>-8.1476475142931298E-2</v>
      </c>
      <c r="G1319" s="87">
        <f>+IF(ISNUMBER(DATA!V827),DATA!V827,"n/a")</f>
        <v>5.3822642309217104</v>
      </c>
      <c r="H1319" s="77">
        <f>+IF(ISNUMBER(DATA!W827),DATA!W827,"n/a")</f>
        <v>-0.1175067576947</v>
      </c>
      <c r="I1319" s="87">
        <f>+IF(ISNUMBER(DATA!AF827),DATA!AF827,"n/a")</f>
        <v>5.3889932997863497</v>
      </c>
      <c r="J1319" s="77">
        <f>+IF(ISNUMBER(DATA!AG827),DATA!AG827,"n/a")</f>
        <v>-0.11062915373671101</v>
      </c>
      <c r="K1319" s="87">
        <f>+IF(ISNUMBER(DATA!AP827),DATA!AP827,"n/a")</f>
        <v>5.6866394890266099</v>
      </c>
      <c r="L1319" s="77">
        <f>+IF(ISNUMBER(DATA!AQ827),DATA!AQ827,"n/a")</f>
        <v>-9.5257798351973302E-2</v>
      </c>
    </row>
    <row r="1320" spans="1:12" x14ac:dyDescent="0.2">
      <c r="A1320" s="75" t="s">
        <v>19</v>
      </c>
      <c r="B1320" s="66" t="s">
        <v>28</v>
      </c>
      <c r="C1320" s="66" t="s">
        <v>10</v>
      </c>
      <c r="D1320" s="66" t="s">
        <v>309</v>
      </c>
      <c r="E1320" s="87">
        <f>+IF(ISNUMBER(DATA!L828),DATA!L828,"n/a")</f>
        <v>5.5234818513721002</v>
      </c>
      <c r="F1320" s="77">
        <f>+IF(ISNUMBER(DATA!M828),DATA!M828,"n/a")</f>
        <v>-0.18683171684184699</v>
      </c>
      <c r="G1320" s="87">
        <f>+IF(ISNUMBER(DATA!V828),DATA!V828,"n/a")</f>
        <v>5.4084107746360504</v>
      </c>
      <c r="H1320" s="77">
        <f>+IF(ISNUMBER(DATA!W828),DATA!W828,"n/a")</f>
        <v>-0.18070639916419001</v>
      </c>
      <c r="I1320" s="87">
        <f>+IF(ISNUMBER(DATA!AF828),DATA!AF828,"n/a")</f>
        <v>5.4575888886669102</v>
      </c>
      <c r="J1320" s="77">
        <f>+IF(ISNUMBER(DATA!AG828),DATA!AG828,"n/a")</f>
        <v>-0.16373304358537999</v>
      </c>
      <c r="K1320" s="87">
        <f>+IF(ISNUMBER(DATA!AP828),DATA!AP828,"n/a")</f>
        <v>5.9032010094110099</v>
      </c>
      <c r="L1320" s="77">
        <f>+IF(ISNUMBER(DATA!AQ828),DATA!AQ828,"n/a")</f>
        <v>-0.124135969007441</v>
      </c>
    </row>
    <row r="1321" spans="1:12" x14ac:dyDescent="0.2">
      <c r="A1321" s="75" t="s">
        <v>19</v>
      </c>
      <c r="B1321" s="66" t="s">
        <v>28</v>
      </c>
      <c r="C1321" s="66" t="s">
        <v>10</v>
      </c>
      <c r="D1321" s="66" t="s">
        <v>310</v>
      </c>
      <c r="E1321" s="87">
        <f>+IF(ISNUMBER(DATA!L829),DATA!L829,"n/a")</f>
        <v>6.0067807077591597</v>
      </c>
      <c r="F1321" s="77">
        <f>+IF(ISNUMBER(DATA!M829),DATA!M829,"n/a")</f>
        <v>-5.4815066852142803E-2</v>
      </c>
      <c r="G1321" s="87">
        <f>+IF(ISNUMBER(DATA!V829),DATA!V829,"n/a")</f>
        <v>5.8651230835866999</v>
      </c>
      <c r="H1321" s="77">
        <f>+IF(ISNUMBER(DATA!W829),DATA!W829,"n/a")</f>
        <v>-4.6273498318146603E-2</v>
      </c>
      <c r="I1321" s="87">
        <f>+IF(ISNUMBER(DATA!AF829),DATA!AF829,"n/a")</f>
        <v>5.8297137999134501</v>
      </c>
      <c r="J1321" s="77">
        <f>+IF(ISNUMBER(DATA!AG829),DATA!AG829,"n/a")</f>
        <v>-5.3446472864590602E-2</v>
      </c>
      <c r="K1321" s="87">
        <f>+IF(ISNUMBER(DATA!AP829),DATA!AP829,"n/a")</f>
        <v>6.1213958860200703</v>
      </c>
      <c r="L1321" s="77">
        <f>+IF(ISNUMBER(DATA!AQ829),DATA!AQ829,"n/a")</f>
        <v>-3.4258214947252598E-2</v>
      </c>
    </row>
    <row r="1322" spans="1:12" x14ac:dyDescent="0.2">
      <c r="A1322" s="75" t="s">
        <v>19</v>
      </c>
      <c r="B1322" s="66" t="s">
        <v>28</v>
      </c>
      <c r="C1322" s="66" t="s">
        <v>10</v>
      </c>
      <c r="D1322" s="66" t="s">
        <v>311</v>
      </c>
      <c r="E1322" s="87">
        <f>+IF(ISNUMBER(DATA!L830),DATA!L830,"n/a")</f>
        <v>6.6123678760177098</v>
      </c>
      <c r="F1322" s="77">
        <f>+IF(ISNUMBER(DATA!M830),DATA!M830,"n/a")</f>
        <v>3.1328246248715302E-2</v>
      </c>
      <c r="G1322" s="87">
        <f>+IF(ISNUMBER(DATA!V830),DATA!V830,"n/a")</f>
        <v>6.2990219769661504</v>
      </c>
      <c r="H1322" s="77">
        <f>+IF(ISNUMBER(DATA!W830),DATA!W830,"n/a")</f>
        <v>-8.2701311383975799E-3</v>
      </c>
      <c r="I1322" s="87">
        <f>+IF(ISNUMBER(DATA!AF830),DATA!AF830,"n/a")</f>
        <v>6.1687154178317298</v>
      </c>
      <c r="J1322" s="77">
        <f>+IF(ISNUMBER(DATA!AG830),DATA!AG830,"n/a")</f>
        <v>-9.4169373914819894E-3</v>
      </c>
      <c r="K1322" s="87">
        <f>+IF(ISNUMBER(DATA!AP830),DATA!AP830,"n/a")</f>
        <v>6.2281509641277699</v>
      </c>
      <c r="L1322" s="77">
        <f>+IF(ISNUMBER(DATA!AQ830),DATA!AQ830,"n/a")</f>
        <v>7.9988741928595897E-2</v>
      </c>
    </row>
    <row r="1323" spans="1:12" x14ac:dyDescent="0.2">
      <c r="A1323" s="75" t="s">
        <v>19</v>
      </c>
      <c r="B1323" s="66" t="s">
        <v>28</v>
      </c>
      <c r="C1323" s="66" t="s">
        <v>10</v>
      </c>
      <c r="D1323" s="66" t="s">
        <v>312</v>
      </c>
      <c r="E1323" s="87">
        <f>+IF(ISNUMBER(DATA!L831),DATA!L831,"n/a")</f>
        <v>5.5981218180206103</v>
      </c>
      <c r="F1323" s="77">
        <f>+IF(ISNUMBER(DATA!M831),DATA!M831,"n/a")</f>
        <v>5.8323280729392598E-4</v>
      </c>
      <c r="G1323" s="87">
        <f>+IF(ISNUMBER(DATA!V831),DATA!V831,"n/a")</f>
        <v>5.5974122769315997</v>
      </c>
      <c r="H1323" s="77">
        <f>+IF(ISNUMBER(DATA!W831),DATA!W831,"n/a")</f>
        <v>2.6163716774953001E-2</v>
      </c>
      <c r="I1323" s="87">
        <f>+IF(ISNUMBER(DATA!AF831),DATA!AF831,"n/a")</f>
        <v>5.72619799650845</v>
      </c>
      <c r="J1323" s="77">
        <f>+IF(ISNUMBER(DATA!AG831),DATA!AG831,"n/a")</f>
        <v>5.28552334697137E-2</v>
      </c>
      <c r="K1323" s="87">
        <f>+IF(ISNUMBER(DATA!AP831),DATA!AP831,"n/a")</f>
        <v>5.6854541082196297</v>
      </c>
      <c r="L1323" s="77">
        <f>+IF(ISNUMBER(DATA!AQ831),DATA!AQ831,"n/a")</f>
        <v>2.0484904162701101E-2</v>
      </c>
    </row>
    <row r="1324" spans="1:12" x14ac:dyDescent="0.2">
      <c r="A1324" s="75" t="s">
        <v>19</v>
      </c>
      <c r="B1324" s="66" t="s">
        <v>28</v>
      </c>
      <c r="C1324" s="66" t="s">
        <v>10</v>
      </c>
      <c r="D1324" s="66" t="s">
        <v>313</v>
      </c>
      <c r="E1324" s="87">
        <f>+IF(ISNUMBER(DATA!L832),DATA!L832,"n/a")</f>
        <v>5.5749436780292498</v>
      </c>
      <c r="F1324" s="77">
        <f>+IF(ISNUMBER(DATA!M832),DATA!M832,"n/a")</f>
        <v>1.9664883468446599E-3</v>
      </c>
      <c r="G1324" s="87">
        <f>+IF(ISNUMBER(DATA!V832),DATA!V832,"n/a")</f>
        <v>5.6656531094221396</v>
      </c>
      <c r="H1324" s="77">
        <f>+IF(ISNUMBER(DATA!W832),DATA!W832,"n/a")</f>
        <v>-1.30054441077043E-2</v>
      </c>
      <c r="I1324" s="87">
        <f>+IF(ISNUMBER(DATA!AF832),DATA!AF832,"n/a")</f>
        <v>5.7016359878535203</v>
      </c>
      <c r="J1324" s="77">
        <f>+IF(ISNUMBER(DATA!AG832),DATA!AG832,"n/a")</f>
        <v>-1.2769878933007199E-2</v>
      </c>
      <c r="K1324" s="87">
        <f>+IF(ISNUMBER(DATA!AP832),DATA!AP832,"n/a")</f>
        <v>5.6374741052531396</v>
      </c>
      <c r="L1324" s="77">
        <f>+IF(ISNUMBER(DATA!AQ832),DATA!AQ832,"n/a")</f>
        <v>-6.3835481346588997E-4</v>
      </c>
    </row>
    <row r="1325" spans="1:12" x14ac:dyDescent="0.2">
      <c r="A1325" s="75" t="s">
        <v>19</v>
      </c>
      <c r="B1325" s="66" t="s">
        <v>28</v>
      </c>
      <c r="C1325" s="66" t="s">
        <v>10</v>
      </c>
      <c r="D1325" s="66" t="s">
        <v>314</v>
      </c>
      <c r="E1325" s="87">
        <f>+IF(ISNUMBER(DATA!L833),DATA!L833,"n/a")</f>
        <v>7.3616869143604298</v>
      </c>
      <c r="F1325" s="77">
        <f>+IF(ISNUMBER(DATA!M833),DATA!M833,"n/a")</f>
        <v>-3.9383170603503898E-3</v>
      </c>
      <c r="G1325" s="87">
        <f>+IF(ISNUMBER(DATA!V833),DATA!V833,"n/a")</f>
        <v>7.3157584874769501</v>
      </c>
      <c r="H1325" s="77">
        <f>+IF(ISNUMBER(DATA!W833),DATA!W833,"n/a")</f>
        <v>-7.48448272800456E-3</v>
      </c>
      <c r="I1325" s="87">
        <f>+IF(ISNUMBER(DATA!AF833),DATA!AF833,"n/a")</f>
        <v>7.4166588806458202</v>
      </c>
      <c r="J1325" s="77">
        <f>+IF(ISNUMBER(DATA!AG833),DATA!AG833,"n/a")</f>
        <v>6.9023820402346503E-2</v>
      </c>
      <c r="K1325" s="87">
        <f>+IF(ISNUMBER(DATA!AP833),DATA!AP833,"n/a")</f>
        <v>7.3972817785095497</v>
      </c>
      <c r="L1325" s="77">
        <f>+IF(ISNUMBER(DATA!AQ833),DATA!AQ833,"n/a")</f>
        <v>0.20350166863580399</v>
      </c>
    </row>
    <row r="1326" spans="1:12" x14ac:dyDescent="0.2">
      <c r="A1326" s="75" t="s">
        <v>19</v>
      </c>
      <c r="B1326" s="66" t="s">
        <v>28</v>
      </c>
      <c r="C1326" s="66" t="s">
        <v>10</v>
      </c>
      <c r="D1326" s="66" t="s">
        <v>315</v>
      </c>
      <c r="E1326" s="87">
        <f>+IF(ISNUMBER(DATA!L834),DATA!L834,"n/a")</f>
        <v>5.7923658333559001</v>
      </c>
      <c r="F1326" s="77">
        <f>+IF(ISNUMBER(DATA!M834),DATA!M834,"n/a")</f>
        <v>-1.71209399626758E-3</v>
      </c>
      <c r="G1326" s="87">
        <f>+IF(ISNUMBER(DATA!V834),DATA!V834,"n/a")</f>
        <v>5.65285723587996</v>
      </c>
      <c r="H1326" s="77">
        <f>+IF(ISNUMBER(DATA!W834),DATA!W834,"n/a")</f>
        <v>-1.7299178620320699E-2</v>
      </c>
      <c r="I1326" s="87">
        <f>+IF(ISNUMBER(DATA!AF834),DATA!AF834,"n/a")</f>
        <v>5.7223528903886702</v>
      </c>
      <c r="J1326" s="77">
        <f>+IF(ISNUMBER(DATA!AG834),DATA!AG834,"n/a")</f>
        <v>-4.4897124885632002E-2</v>
      </c>
      <c r="K1326" s="87">
        <f>+IF(ISNUMBER(DATA!AP834),DATA!AP834,"n/a")</f>
        <v>5.7260770808130204</v>
      </c>
      <c r="L1326" s="77">
        <f>+IF(ISNUMBER(DATA!AQ834),DATA!AQ834,"n/a")</f>
        <v>-9.5904211438438899E-2</v>
      </c>
    </row>
    <row r="1327" spans="1:12" x14ac:dyDescent="0.2">
      <c r="A1327" s="75" t="s">
        <v>19</v>
      </c>
      <c r="B1327" s="66" t="s">
        <v>28</v>
      </c>
      <c r="C1327" s="66" t="s">
        <v>10</v>
      </c>
      <c r="D1327" s="66" t="s">
        <v>316</v>
      </c>
      <c r="E1327" s="87">
        <f>+IF(ISNUMBER(DATA!L835),DATA!L835,"n/a")</f>
        <v>6.1954902792609596</v>
      </c>
      <c r="F1327" s="77">
        <f>+IF(ISNUMBER(DATA!M835),DATA!M835,"n/a")</f>
        <v>-7.3220708263895904E-3</v>
      </c>
      <c r="G1327" s="87">
        <f>+IF(ISNUMBER(DATA!V835),DATA!V835,"n/a")</f>
        <v>5.9178836852110503</v>
      </c>
      <c r="H1327" s="77">
        <f>+IF(ISNUMBER(DATA!W835),DATA!W835,"n/a")</f>
        <v>-4.2869032043800701E-2</v>
      </c>
      <c r="I1327" s="87">
        <f>+IF(ISNUMBER(DATA!AF835),DATA!AF835,"n/a")</f>
        <v>5.8763805304406</v>
      </c>
      <c r="J1327" s="77">
        <f>+IF(ISNUMBER(DATA!AG835),DATA!AG835,"n/a")</f>
        <v>-5.3289496937068803E-2</v>
      </c>
      <c r="K1327" s="87">
        <f>+IF(ISNUMBER(DATA!AP835),DATA!AP835,"n/a")</f>
        <v>6.1610261491661404</v>
      </c>
      <c r="L1327" s="77">
        <f>+IF(ISNUMBER(DATA!AQ835),DATA!AQ835,"n/a")</f>
        <v>-7.5262184534887699E-2</v>
      </c>
    </row>
    <row r="1328" spans="1:12" x14ac:dyDescent="0.2">
      <c r="A1328" s="75" t="s">
        <v>19</v>
      </c>
      <c r="B1328" s="66" t="s">
        <v>28</v>
      </c>
      <c r="C1328" s="66" t="s">
        <v>10</v>
      </c>
      <c r="D1328" s="66" t="s">
        <v>317</v>
      </c>
      <c r="E1328" s="87">
        <f>+IF(ISNUMBER(DATA!L836),DATA!L836,"n/a")</f>
        <v>6.3011161519483299</v>
      </c>
      <c r="F1328" s="77">
        <f>+IF(ISNUMBER(DATA!M836),DATA!M836,"n/a")</f>
        <v>-2.54190110219566E-3</v>
      </c>
      <c r="G1328" s="87">
        <f>+IF(ISNUMBER(DATA!V836),DATA!V836,"n/a")</f>
        <v>6.2584643801106399</v>
      </c>
      <c r="H1328" s="77">
        <f>+IF(ISNUMBER(DATA!W836),DATA!W836,"n/a")</f>
        <v>2.1560495293780398E-2</v>
      </c>
      <c r="I1328" s="87">
        <f>+IF(ISNUMBER(DATA!AF836),DATA!AF836,"n/a")</f>
        <v>6.0493374165786804</v>
      </c>
      <c r="J1328" s="77">
        <f>+IF(ISNUMBER(DATA!AG836),DATA!AG836,"n/a")</f>
        <v>-1.9864553954785501E-2</v>
      </c>
      <c r="K1328" s="87">
        <f>+IF(ISNUMBER(DATA!AP836),DATA!AP836,"n/a")</f>
        <v>6.0376408772703503</v>
      </c>
      <c r="L1328" s="77">
        <f>+IF(ISNUMBER(DATA!AQ836),DATA!AQ836,"n/a")</f>
        <v>-2.85120320333156E-2</v>
      </c>
    </row>
    <row r="1329" spans="1:12" x14ac:dyDescent="0.2">
      <c r="A1329" s="75" t="s">
        <v>19</v>
      </c>
      <c r="B1329" s="66" t="s">
        <v>28</v>
      </c>
      <c r="C1329" s="66" t="s">
        <v>10</v>
      </c>
      <c r="D1329" s="66" t="s">
        <v>318</v>
      </c>
      <c r="E1329" s="87">
        <f>+IF(ISNUMBER(DATA!L837),DATA!L837,"n/a")</f>
        <v>6.4398111493046004</v>
      </c>
      <c r="F1329" s="77">
        <f>+IF(ISNUMBER(DATA!M837),DATA!M837,"n/a")</f>
        <v>-9.1203025850754404E-2</v>
      </c>
      <c r="G1329" s="87">
        <f>+IF(ISNUMBER(DATA!V837),DATA!V837,"n/a")</f>
        <v>6.5805035304806996</v>
      </c>
      <c r="H1329" s="77">
        <f>+IF(ISNUMBER(DATA!W837),DATA!W837,"n/a")</f>
        <v>-8.2273627502032404E-2</v>
      </c>
      <c r="I1329" s="87">
        <f>+IF(ISNUMBER(DATA!AF837),DATA!AF837,"n/a")</f>
        <v>6.6649193136268501</v>
      </c>
      <c r="J1329" s="77">
        <f>+IF(ISNUMBER(DATA!AG837),DATA!AG837,"n/a")</f>
        <v>-7.6874539364488695E-2</v>
      </c>
      <c r="K1329" s="87">
        <f>+IF(ISNUMBER(DATA!AP837),DATA!AP837,"n/a")</f>
        <v>6.8623704693578604</v>
      </c>
      <c r="L1329" s="77">
        <f>+IF(ISNUMBER(DATA!AQ837),DATA!AQ837,"n/a")</f>
        <v>-7.8791084793643898E-2</v>
      </c>
    </row>
    <row r="1330" spans="1:12" x14ac:dyDescent="0.2">
      <c r="A1330" s="75" t="s">
        <v>19</v>
      </c>
      <c r="B1330" s="66" t="s">
        <v>28</v>
      </c>
      <c r="C1330" s="66" t="s">
        <v>10</v>
      </c>
      <c r="D1330" s="66" t="s">
        <v>344</v>
      </c>
      <c r="E1330" s="87">
        <f>+IF(ISNUMBER(DATA!L838),DATA!L838,"n/a")</f>
        <v>4.1227088701142502</v>
      </c>
      <c r="F1330" s="77">
        <f>+IF(ISNUMBER(DATA!M838),DATA!M838,"n/a")</f>
        <v>8.1532538342221003E-2</v>
      </c>
      <c r="G1330" s="87">
        <f>+IF(ISNUMBER(DATA!V838),DATA!V838,"n/a")</f>
        <v>3.7105390929478101</v>
      </c>
      <c r="H1330" s="77">
        <f>+IF(ISNUMBER(DATA!W838),DATA!W838,"n/a")</f>
        <v>0.12873630524979299</v>
      </c>
      <c r="I1330" s="87">
        <f>+IF(ISNUMBER(DATA!AF838),DATA!AF838,"n/a")</f>
        <v>3.79546522739117</v>
      </c>
      <c r="J1330" s="77">
        <f>+IF(ISNUMBER(DATA!AG838),DATA!AG838,"n/a")</f>
        <v>0.122751166908766</v>
      </c>
      <c r="K1330" s="87">
        <f>+IF(ISNUMBER(DATA!AP838),DATA!AP838,"n/a")</f>
        <v>3.8275249597379402</v>
      </c>
      <c r="L1330" s="77">
        <f>+IF(ISNUMBER(DATA!AQ838),DATA!AQ838,"n/a")</f>
        <v>0.185417637903625</v>
      </c>
    </row>
    <row r="1331" spans="1:12" x14ac:dyDescent="0.2">
      <c r="A1331" s="75" t="s">
        <v>19</v>
      </c>
      <c r="B1331" s="66" t="s">
        <v>28</v>
      </c>
      <c r="C1331" s="66" t="s">
        <v>10</v>
      </c>
      <c r="D1331" s="66" t="s">
        <v>345</v>
      </c>
      <c r="E1331" s="87">
        <f>+IF(ISNUMBER(DATA!L839),DATA!L839,"n/a")</f>
        <v>1.21847789275108</v>
      </c>
      <c r="F1331" s="77">
        <f>+IF(ISNUMBER(DATA!M839),DATA!M839,"n/a")</f>
        <v>0.223394324299725</v>
      </c>
      <c r="G1331" s="87">
        <f>+IF(ISNUMBER(DATA!V839),DATA!V839,"n/a")</f>
        <v>1.25437106342035</v>
      </c>
      <c r="H1331" s="77">
        <f>+IF(ISNUMBER(DATA!W839),DATA!W839,"n/a")</f>
        <v>0.247142708707561</v>
      </c>
      <c r="I1331" s="87">
        <f>+IF(ISNUMBER(DATA!AF839),DATA!AF839,"n/a")</f>
        <v>1.3129668390347899</v>
      </c>
      <c r="J1331" s="77">
        <f>+IF(ISNUMBER(DATA!AG839),DATA!AG839,"n/a")</f>
        <v>0.309236082802956</v>
      </c>
      <c r="K1331" s="87">
        <f>+IF(ISNUMBER(DATA!AP839),DATA!AP839,"n/a")</f>
        <v>1.2166347501881301</v>
      </c>
      <c r="L1331" s="77">
        <f>+IF(ISNUMBER(DATA!AQ839),DATA!AQ839,"n/a")</f>
        <v>0.26992497498679802</v>
      </c>
    </row>
    <row r="1332" spans="1:12" x14ac:dyDescent="0.2">
      <c r="A1332" s="75"/>
      <c r="E1332" s="87"/>
      <c r="F1332" s="77"/>
      <c r="G1332" s="87"/>
      <c r="H1332" s="77"/>
      <c r="I1332" s="87"/>
      <c r="J1332" s="77"/>
      <c r="K1332" s="87"/>
      <c r="L1332" s="77"/>
    </row>
    <row r="1333" spans="1:12" x14ac:dyDescent="0.2">
      <c r="A1333" s="75" t="s">
        <v>19</v>
      </c>
      <c r="B1333" s="66" t="s">
        <v>28</v>
      </c>
      <c r="C1333" s="66" t="s">
        <v>26</v>
      </c>
      <c r="D1333" s="66" t="s">
        <v>271</v>
      </c>
      <c r="E1333" s="87">
        <f>+IF(ISNUMBER(DATA!N790),DATA!N790,"n/a")</f>
        <v>2.9696130412770301</v>
      </c>
      <c r="F1333" s="77">
        <f>+IF(ISNUMBER(DATA!O790),DATA!O790,"n/a")</f>
        <v>7.5226373062001001E-2</v>
      </c>
      <c r="G1333" s="87">
        <f>+IF(ISNUMBER(DATA!X790),DATA!X790,"n/a")</f>
        <v>2.7370679700679998</v>
      </c>
      <c r="H1333" s="77">
        <f>+IF(ISNUMBER(DATA!Y790),DATA!Y790,"n/a")</f>
        <v>1.09858071193898E-2</v>
      </c>
      <c r="I1333" s="87">
        <f>+IF(ISNUMBER(DATA!AH790),DATA!AH790,"n/a")</f>
        <v>2.6725004532960401</v>
      </c>
      <c r="J1333" s="77">
        <f>+IF(ISNUMBER(DATA!AI790),DATA!AI790,"n/a")</f>
        <v>-2.83341255370946E-2</v>
      </c>
      <c r="K1333" s="87">
        <f>+IF(ISNUMBER(DATA!AR790),DATA!AR790,"n/a")</f>
        <v>2.7649679260718498</v>
      </c>
      <c r="L1333" s="77">
        <f>+IF(ISNUMBER(DATA!AS790),DATA!AS790,"n/a")</f>
        <v>-3.8753534408634001E-2</v>
      </c>
    </row>
    <row r="1334" spans="1:12" x14ac:dyDescent="0.2">
      <c r="A1334" s="75" t="s">
        <v>19</v>
      </c>
      <c r="B1334" s="66" t="s">
        <v>28</v>
      </c>
      <c r="C1334" s="66" t="s">
        <v>26</v>
      </c>
      <c r="D1334" s="66" t="s">
        <v>272</v>
      </c>
      <c r="E1334" s="87">
        <f>+IF(ISNUMBER(DATA!N791),DATA!N791,"n/a")</f>
        <v>2.7076284877322001</v>
      </c>
      <c r="F1334" s="77">
        <f>+IF(ISNUMBER(DATA!O791),DATA!O791,"n/a")</f>
        <v>-3.1746226445796402E-2</v>
      </c>
      <c r="G1334" s="87">
        <f>+IF(ISNUMBER(DATA!X791),DATA!X791,"n/a")</f>
        <v>2.7585139062520598</v>
      </c>
      <c r="H1334" s="77">
        <f>+IF(ISNUMBER(DATA!Y791),DATA!Y791,"n/a")</f>
        <v>-1.29708601835486E-3</v>
      </c>
      <c r="I1334" s="87">
        <f>+IF(ISNUMBER(DATA!AH791),DATA!AH791,"n/a")</f>
        <v>2.7451392226443301</v>
      </c>
      <c r="J1334" s="77">
        <f>+IF(ISNUMBER(DATA!AI791),DATA!AI791,"n/a")</f>
        <v>-6.1346039363453196E-3</v>
      </c>
      <c r="K1334" s="87">
        <f>+IF(ISNUMBER(DATA!AR791),DATA!AR791,"n/a")</f>
        <v>2.8097497496444799</v>
      </c>
      <c r="L1334" s="77">
        <f>+IF(ISNUMBER(DATA!AS791),DATA!AS791,"n/a")</f>
        <v>-4.0368751607000798E-2</v>
      </c>
    </row>
    <row r="1335" spans="1:12" x14ac:dyDescent="0.2">
      <c r="A1335" s="75" t="s">
        <v>19</v>
      </c>
      <c r="B1335" s="66" t="s">
        <v>28</v>
      </c>
      <c r="C1335" s="66" t="s">
        <v>26</v>
      </c>
      <c r="D1335" s="66" t="s">
        <v>273</v>
      </c>
      <c r="E1335" s="87">
        <f>+IF(ISNUMBER(DATA!N792),DATA!N792,"n/a")</f>
        <v>3.31260648836958</v>
      </c>
      <c r="F1335" s="77">
        <f>+IF(ISNUMBER(DATA!O792),DATA!O792,"n/a")</f>
        <v>-4.8540337865310102E-3</v>
      </c>
      <c r="G1335" s="87">
        <f>+IF(ISNUMBER(DATA!X792),DATA!X792,"n/a")</f>
        <v>3.2752144761725601</v>
      </c>
      <c r="H1335" s="77">
        <f>+IF(ISNUMBER(DATA!Y792),DATA!Y792,"n/a")</f>
        <v>-5.9303531065286498E-3</v>
      </c>
      <c r="I1335" s="87">
        <f>+IF(ISNUMBER(DATA!AH792),DATA!AH792,"n/a")</f>
        <v>3.27656256848742</v>
      </c>
      <c r="J1335" s="77">
        <f>+IF(ISNUMBER(DATA!AI792),DATA!AI792,"n/a")</f>
        <v>1.3032636789831799E-2</v>
      </c>
      <c r="K1335" s="87">
        <f>+IF(ISNUMBER(DATA!AR792),DATA!AR792,"n/a")</f>
        <v>3.2735011677564101</v>
      </c>
      <c r="L1335" s="77">
        <f>+IF(ISNUMBER(DATA!AS792),DATA!AS792,"n/a")</f>
        <v>2.6068297787877701E-2</v>
      </c>
    </row>
    <row r="1336" spans="1:12" x14ac:dyDescent="0.2">
      <c r="A1336" s="75" t="s">
        <v>19</v>
      </c>
      <c r="B1336" s="66" t="s">
        <v>28</v>
      </c>
      <c r="C1336" s="66" t="s">
        <v>26</v>
      </c>
      <c r="D1336" s="66" t="s">
        <v>274</v>
      </c>
      <c r="E1336" s="87">
        <f>+IF(ISNUMBER(DATA!N793),DATA!N793,"n/a")</f>
        <v>3.3677632558366901</v>
      </c>
      <c r="F1336" s="77">
        <f>+IF(ISNUMBER(DATA!O793),DATA!O793,"n/a")</f>
        <v>-1.63923093788908E-3</v>
      </c>
      <c r="G1336" s="87">
        <f>+IF(ISNUMBER(DATA!X793),DATA!X793,"n/a")</f>
        <v>3.2900948475661802</v>
      </c>
      <c r="H1336" s="77">
        <f>+IF(ISNUMBER(DATA!Y793),DATA!Y793,"n/a")</f>
        <v>-1.01729385874048E-2</v>
      </c>
      <c r="I1336" s="87">
        <f>+IF(ISNUMBER(DATA!AH793),DATA!AH793,"n/a")</f>
        <v>3.3023077638985598</v>
      </c>
      <c r="J1336" s="77">
        <f>+IF(ISNUMBER(DATA!AI793),DATA!AI793,"n/a")</f>
        <v>-5.5026135149865299E-3</v>
      </c>
      <c r="K1336" s="87">
        <f>+IF(ISNUMBER(DATA!AR793),DATA!AR793,"n/a")</f>
        <v>3.34868613703927</v>
      </c>
      <c r="L1336" s="77">
        <f>+IF(ISNUMBER(DATA!AS793),DATA!AS793,"n/a")</f>
        <v>-1.3154943027010599E-2</v>
      </c>
    </row>
    <row r="1337" spans="1:12" x14ac:dyDescent="0.2">
      <c r="A1337" s="75" t="s">
        <v>19</v>
      </c>
      <c r="B1337" s="66" t="s">
        <v>28</v>
      </c>
      <c r="C1337" s="66" t="s">
        <v>26</v>
      </c>
      <c r="D1337" s="66" t="s">
        <v>275</v>
      </c>
      <c r="E1337" s="87">
        <f>+IF(ISNUMBER(DATA!N794),DATA!N794,"n/a")</f>
        <v>3.1215653348069901</v>
      </c>
      <c r="F1337" s="77">
        <f>+IF(ISNUMBER(DATA!O794),DATA!O794,"n/a")</f>
        <v>-1.0739751943462999E-2</v>
      </c>
      <c r="G1337" s="87">
        <f>+IF(ISNUMBER(DATA!X794),DATA!X794,"n/a")</f>
        <v>3.0346282966652298</v>
      </c>
      <c r="H1337" s="77">
        <f>+IF(ISNUMBER(DATA!Y794),DATA!Y794,"n/a")</f>
        <v>-2.6069625443804902E-2</v>
      </c>
      <c r="I1337" s="87">
        <f>+IF(ISNUMBER(DATA!AH794),DATA!AH794,"n/a")</f>
        <v>3.0307454529953901</v>
      </c>
      <c r="J1337" s="77">
        <f>+IF(ISNUMBER(DATA!AI794),DATA!AI794,"n/a")</f>
        <v>-3.3069904167011901E-2</v>
      </c>
      <c r="K1337" s="87">
        <f>+IF(ISNUMBER(DATA!AR794),DATA!AR794,"n/a")</f>
        <v>3.0111912518630599</v>
      </c>
      <c r="L1337" s="77">
        <f>+IF(ISNUMBER(DATA!AS794),DATA!AS794,"n/a")</f>
        <v>-2.7304267868730098E-2</v>
      </c>
    </row>
    <row r="1338" spans="1:12" x14ac:dyDescent="0.2">
      <c r="A1338" s="75" t="s">
        <v>19</v>
      </c>
      <c r="B1338" s="66" t="s">
        <v>28</v>
      </c>
      <c r="C1338" s="66" t="s">
        <v>26</v>
      </c>
      <c r="D1338" s="66" t="s">
        <v>276</v>
      </c>
      <c r="E1338" s="87">
        <f>+IF(ISNUMBER(DATA!N795),DATA!N795,"n/a")</f>
        <v>3.2939847184722</v>
      </c>
      <c r="F1338" s="77">
        <f>+IF(ISNUMBER(DATA!O795),DATA!O795,"n/a")</f>
        <v>4.00948939506027E-2</v>
      </c>
      <c r="G1338" s="87">
        <f>+IF(ISNUMBER(DATA!X795),DATA!X795,"n/a")</f>
        <v>3.29232548617584</v>
      </c>
      <c r="H1338" s="77">
        <f>+IF(ISNUMBER(DATA!Y795),DATA!Y795,"n/a")</f>
        <v>2.1498191435193902E-2</v>
      </c>
      <c r="I1338" s="87">
        <f>+IF(ISNUMBER(DATA!AH795),DATA!AH795,"n/a")</f>
        <v>3.2133819343753598</v>
      </c>
      <c r="J1338" s="77">
        <f>+IF(ISNUMBER(DATA!AI795),DATA!AI795,"n/a")</f>
        <v>2.9471872538025801E-3</v>
      </c>
      <c r="K1338" s="87">
        <f>+IF(ISNUMBER(DATA!AR795),DATA!AR795,"n/a")</f>
        <v>3.22487947962111</v>
      </c>
      <c r="L1338" s="77">
        <f>+IF(ISNUMBER(DATA!AS795),DATA!AS795,"n/a")</f>
        <v>3.49934264452086E-2</v>
      </c>
    </row>
    <row r="1339" spans="1:12" x14ac:dyDescent="0.2">
      <c r="A1339" s="75" t="s">
        <v>19</v>
      </c>
      <c r="B1339" s="66" t="s">
        <v>28</v>
      </c>
      <c r="C1339" s="66" t="s">
        <v>26</v>
      </c>
      <c r="D1339" s="66" t="s">
        <v>277</v>
      </c>
      <c r="E1339" s="87">
        <f>+IF(ISNUMBER(DATA!N796),DATA!N796,"n/a")</f>
        <v>3.4846424085674301</v>
      </c>
      <c r="F1339" s="77">
        <f>+IF(ISNUMBER(DATA!O796),DATA!O796,"n/a")</f>
        <v>2.35918466112734E-2</v>
      </c>
      <c r="G1339" s="87">
        <f>+IF(ISNUMBER(DATA!X796),DATA!X796,"n/a")</f>
        <v>3.3670892161488801</v>
      </c>
      <c r="H1339" s="77">
        <f>+IF(ISNUMBER(DATA!Y796),DATA!Y796,"n/a")</f>
        <v>1.3243837684834699E-3</v>
      </c>
      <c r="I1339" s="87">
        <f>+IF(ISNUMBER(DATA!AH796),DATA!AH796,"n/a")</f>
        <v>3.3823421745611602</v>
      </c>
      <c r="J1339" s="77">
        <f>+IF(ISNUMBER(DATA!AI796),DATA!AI796,"n/a")</f>
        <v>4.2681427830658899E-3</v>
      </c>
      <c r="K1339" s="87">
        <f>+IF(ISNUMBER(DATA!AR796),DATA!AR796,"n/a")</f>
        <v>3.31611895206452</v>
      </c>
      <c r="L1339" s="77">
        <f>+IF(ISNUMBER(DATA!AS796),DATA!AS796,"n/a")</f>
        <v>-5.9609062336395098E-3</v>
      </c>
    </row>
    <row r="1340" spans="1:12" x14ac:dyDescent="0.2">
      <c r="A1340" s="75" t="s">
        <v>19</v>
      </c>
      <c r="B1340" s="66" t="s">
        <v>28</v>
      </c>
      <c r="C1340" s="66" t="s">
        <v>26</v>
      </c>
      <c r="D1340" s="66" t="s">
        <v>278</v>
      </c>
      <c r="E1340" s="87">
        <f>+IF(ISNUMBER(DATA!N797),DATA!N797,"n/a")</f>
        <v>2.64457725679291</v>
      </c>
      <c r="F1340" s="77">
        <f>+IF(ISNUMBER(DATA!O797),DATA!O797,"n/a")</f>
        <v>-3.9217102778983902E-2</v>
      </c>
      <c r="G1340" s="87">
        <f>+IF(ISNUMBER(DATA!X797),DATA!X797,"n/a")</f>
        <v>2.5295946212464799</v>
      </c>
      <c r="H1340" s="77">
        <f>+IF(ISNUMBER(DATA!Y797),DATA!Y797,"n/a")</f>
        <v>-4.1264921476382797E-2</v>
      </c>
      <c r="I1340" s="87">
        <f>+IF(ISNUMBER(DATA!AH797),DATA!AH797,"n/a")</f>
        <v>2.5137437448012099</v>
      </c>
      <c r="J1340" s="77">
        <f>+IF(ISNUMBER(DATA!AI797),DATA!AI797,"n/a")</f>
        <v>-6.1635128065751298E-2</v>
      </c>
      <c r="K1340" s="87">
        <f>+IF(ISNUMBER(DATA!AR797),DATA!AR797,"n/a")</f>
        <v>2.5715631818231599</v>
      </c>
      <c r="L1340" s="77">
        <f>+IF(ISNUMBER(DATA!AS797),DATA!AS797,"n/a")</f>
        <v>6.2153826442009202E-3</v>
      </c>
    </row>
    <row r="1341" spans="1:12" x14ac:dyDescent="0.2">
      <c r="A1341" s="75" t="s">
        <v>19</v>
      </c>
      <c r="B1341" s="66" t="s">
        <v>28</v>
      </c>
      <c r="C1341" s="66" t="s">
        <v>26</v>
      </c>
      <c r="D1341" s="66" t="s">
        <v>279</v>
      </c>
      <c r="E1341" s="87">
        <f>+IF(ISNUMBER(DATA!N798),DATA!N798,"n/a")</f>
        <v>2.4337582036780399</v>
      </c>
      <c r="F1341" s="77">
        <f>+IF(ISNUMBER(DATA!O798),DATA!O798,"n/a")</f>
        <v>6.4732392040721107E-2</v>
      </c>
      <c r="G1341" s="87">
        <f>+IF(ISNUMBER(DATA!X798),DATA!X798,"n/a")</f>
        <v>2.3252170749272101</v>
      </c>
      <c r="H1341" s="77">
        <f>+IF(ISNUMBER(DATA!Y798),DATA!Y798,"n/a")</f>
        <v>0.11167544757841399</v>
      </c>
      <c r="I1341" s="87">
        <f>+IF(ISNUMBER(DATA!AH798),DATA!AH798,"n/a")</f>
        <v>2.3513356833489301</v>
      </c>
      <c r="J1341" s="77">
        <f>+IF(ISNUMBER(DATA!AI798),DATA!AI798,"n/a")</f>
        <v>5.4986921677213099E-2</v>
      </c>
      <c r="K1341" s="87">
        <f>+IF(ISNUMBER(DATA!AR798),DATA!AR798,"n/a")</f>
        <v>2.3697110615763899</v>
      </c>
      <c r="L1341" s="77">
        <f>+IF(ISNUMBER(DATA!AS798),DATA!AS798,"n/a")</f>
        <v>8.9064801354108894E-2</v>
      </c>
    </row>
    <row r="1342" spans="1:12" x14ac:dyDescent="0.2">
      <c r="A1342" s="75" t="s">
        <v>19</v>
      </c>
      <c r="B1342" s="66" t="s">
        <v>28</v>
      </c>
      <c r="C1342" s="66" t="s">
        <v>26</v>
      </c>
      <c r="D1342" s="66" t="s">
        <v>280</v>
      </c>
      <c r="E1342" s="87">
        <f>+IF(ISNUMBER(DATA!N799),DATA!N799,"n/a")</f>
        <v>3.2354025659157499</v>
      </c>
      <c r="F1342" s="77">
        <f>+IF(ISNUMBER(DATA!O799),DATA!O799,"n/a")</f>
        <v>2.2720560124242901E-2</v>
      </c>
      <c r="G1342" s="87">
        <f>+IF(ISNUMBER(DATA!X799),DATA!X799,"n/a")</f>
        <v>3.1906840829815999</v>
      </c>
      <c r="H1342" s="77">
        <f>+IF(ISNUMBER(DATA!Y799),DATA!Y799,"n/a")</f>
        <v>1.1516927301109E-2</v>
      </c>
      <c r="I1342" s="87">
        <f>+IF(ISNUMBER(DATA!AH799),DATA!AH799,"n/a")</f>
        <v>3.1766523593454501</v>
      </c>
      <c r="J1342" s="77">
        <f>+IF(ISNUMBER(DATA!AI799),DATA!AI799,"n/a")</f>
        <v>6.5008648933080598E-3</v>
      </c>
      <c r="K1342" s="87">
        <f>+IF(ISNUMBER(DATA!AR799),DATA!AR799,"n/a")</f>
        <v>3.1712887090889601</v>
      </c>
      <c r="L1342" s="77">
        <f>+IF(ISNUMBER(DATA!AS799),DATA!AS799,"n/a")</f>
        <v>1.30795156766622E-2</v>
      </c>
    </row>
    <row r="1343" spans="1:12" x14ac:dyDescent="0.2">
      <c r="A1343" s="75" t="s">
        <v>19</v>
      </c>
      <c r="B1343" s="66" t="s">
        <v>28</v>
      </c>
      <c r="C1343" s="66" t="s">
        <v>26</v>
      </c>
      <c r="D1343" s="66" t="s">
        <v>281</v>
      </c>
      <c r="E1343" s="87">
        <f>+IF(ISNUMBER(DATA!N800),DATA!N800,"n/a")</f>
        <v>2.6923185003883501</v>
      </c>
      <c r="F1343" s="77">
        <f>+IF(ISNUMBER(DATA!O800),DATA!O800,"n/a")</f>
        <v>9.8895494052317595E-2</v>
      </c>
      <c r="G1343" s="87">
        <f>+IF(ISNUMBER(DATA!X800),DATA!X800,"n/a")</f>
        <v>2.51546503327743</v>
      </c>
      <c r="H1343" s="77">
        <f>+IF(ISNUMBER(DATA!Y800),DATA!Y800,"n/a")</f>
        <v>0.11305526621998301</v>
      </c>
      <c r="I1343" s="87">
        <f>+IF(ISNUMBER(DATA!AH800),DATA!AH800,"n/a")</f>
        <v>2.54065634683599</v>
      </c>
      <c r="J1343" s="77">
        <f>+IF(ISNUMBER(DATA!AI800),DATA!AI800,"n/a")</f>
        <v>0.117144383913622</v>
      </c>
      <c r="K1343" s="87">
        <f>+IF(ISNUMBER(DATA!AR800),DATA!AR800,"n/a")</f>
        <v>2.5500243555961899</v>
      </c>
      <c r="L1343" s="77">
        <f>+IF(ISNUMBER(DATA!AS800),DATA!AS800,"n/a")</f>
        <v>0.16770172474907699</v>
      </c>
    </row>
    <row r="1344" spans="1:12" x14ac:dyDescent="0.2">
      <c r="A1344" s="75" t="s">
        <v>19</v>
      </c>
      <c r="B1344" s="66" t="s">
        <v>28</v>
      </c>
      <c r="C1344" s="66" t="s">
        <v>26</v>
      </c>
      <c r="D1344" s="66" t="s">
        <v>282</v>
      </c>
      <c r="E1344" s="87">
        <f>+IF(ISNUMBER(DATA!N801),DATA!N801,"n/a")</f>
        <v>3.1527416976093598</v>
      </c>
      <c r="F1344" s="77">
        <f>+IF(ISNUMBER(DATA!O801),DATA!O801,"n/a")</f>
        <v>5.4725412998197803E-2</v>
      </c>
      <c r="G1344" s="87">
        <f>+IF(ISNUMBER(DATA!X801),DATA!X801,"n/a")</f>
        <v>3.0706389437835799</v>
      </c>
      <c r="H1344" s="77">
        <f>+IF(ISNUMBER(DATA!Y801),DATA!Y801,"n/a")</f>
        <v>1.9956031562318299E-2</v>
      </c>
      <c r="I1344" s="87">
        <f>+IF(ISNUMBER(DATA!AH801),DATA!AH801,"n/a")</f>
        <v>3.0670612250147</v>
      </c>
      <c r="J1344" s="77">
        <f>+IF(ISNUMBER(DATA!AI801),DATA!AI801,"n/a")</f>
        <v>6.2338912869815003E-3</v>
      </c>
      <c r="K1344" s="87">
        <f>+IF(ISNUMBER(DATA!AR801),DATA!AR801,"n/a")</f>
        <v>3.0739797698208799</v>
      </c>
      <c r="L1344" s="77">
        <f>+IF(ISNUMBER(DATA!AS801),DATA!AS801,"n/a")</f>
        <v>-2.8085168130857801E-2</v>
      </c>
    </row>
    <row r="1345" spans="1:12" x14ac:dyDescent="0.2">
      <c r="A1345" s="75" t="s">
        <v>19</v>
      </c>
      <c r="B1345" s="66" t="s">
        <v>28</v>
      </c>
      <c r="C1345" s="66" t="s">
        <v>26</v>
      </c>
      <c r="D1345" s="66" t="s">
        <v>283</v>
      </c>
      <c r="E1345" s="87">
        <f>+IF(ISNUMBER(DATA!N802),DATA!N802,"n/a")</f>
        <v>3.0163280541861002</v>
      </c>
      <c r="F1345" s="77">
        <f>+IF(ISNUMBER(DATA!O802),DATA!O802,"n/a")</f>
        <v>-4.5514784038879999E-2</v>
      </c>
      <c r="G1345" s="87">
        <f>+IF(ISNUMBER(DATA!X802),DATA!X802,"n/a")</f>
        <v>3.0659708664848599</v>
      </c>
      <c r="H1345" s="77">
        <f>+IF(ISNUMBER(DATA!Y802),DATA!Y802,"n/a")</f>
        <v>-3.41814992684073E-2</v>
      </c>
      <c r="I1345" s="87">
        <f>+IF(ISNUMBER(DATA!AH802),DATA!AH802,"n/a")</f>
        <v>3.10421011874163</v>
      </c>
      <c r="J1345" s="77">
        <f>+IF(ISNUMBER(DATA!AI802),DATA!AI802,"n/a")</f>
        <v>-2.8371442588364802E-2</v>
      </c>
      <c r="K1345" s="87">
        <f>+IF(ISNUMBER(DATA!AR802),DATA!AR802,"n/a")</f>
        <v>3.1291941013062101</v>
      </c>
      <c r="L1345" s="77">
        <f>+IF(ISNUMBER(DATA!AS802),DATA!AS802,"n/a")</f>
        <v>-2.6967290571819399E-2</v>
      </c>
    </row>
    <row r="1346" spans="1:12" x14ac:dyDescent="0.2">
      <c r="A1346" s="75" t="s">
        <v>19</v>
      </c>
      <c r="B1346" s="66" t="s">
        <v>28</v>
      </c>
      <c r="C1346" s="66" t="s">
        <v>26</v>
      </c>
      <c r="D1346" s="66" t="s">
        <v>284</v>
      </c>
      <c r="E1346" s="87">
        <f>+IF(ISNUMBER(DATA!N803),DATA!N803,"n/a")</f>
        <v>2.3364731450206402</v>
      </c>
      <c r="F1346" s="77">
        <f>+IF(ISNUMBER(DATA!O803),DATA!O803,"n/a")</f>
        <v>7.0368318896230006E-2</v>
      </c>
      <c r="G1346" s="87">
        <f>+IF(ISNUMBER(DATA!X803),DATA!X803,"n/a")</f>
        <v>2.0931218863827801</v>
      </c>
      <c r="H1346" s="77">
        <f>+IF(ISNUMBER(DATA!Y803),DATA!Y803,"n/a")</f>
        <v>9.3949959743620998E-2</v>
      </c>
      <c r="I1346" s="87">
        <f>+IF(ISNUMBER(DATA!AH803),DATA!AH803,"n/a")</f>
        <v>2.1410546425414698</v>
      </c>
      <c r="J1346" s="77">
        <f>+IF(ISNUMBER(DATA!AI803),DATA!AI803,"n/a")</f>
        <v>7.1623082859849793E-2</v>
      </c>
      <c r="K1346" s="87">
        <f>+IF(ISNUMBER(DATA!AR803),DATA!AR803,"n/a")</f>
        <v>2.1648587218492499</v>
      </c>
      <c r="L1346" s="77">
        <f>+IF(ISNUMBER(DATA!AS803),DATA!AS803,"n/a")</f>
        <v>0.181444953623111</v>
      </c>
    </row>
    <row r="1347" spans="1:12" x14ac:dyDescent="0.2">
      <c r="A1347" s="75" t="s">
        <v>19</v>
      </c>
      <c r="B1347" s="66" t="s">
        <v>28</v>
      </c>
      <c r="C1347" s="66" t="s">
        <v>26</v>
      </c>
      <c r="D1347" s="66" t="s">
        <v>285</v>
      </c>
      <c r="E1347" s="87">
        <f>+IF(ISNUMBER(DATA!N804),DATA!N804,"n/a")</f>
        <v>1.9366967950876499</v>
      </c>
      <c r="F1347" s="77">
        <f>+IF(ISNUMBER(DATA!O804),DATA!O804,"n/a")</f>
        <v>2.3857240889744301E-2</v>
      </c>
      <c r="G1347" s="87">
        <f>+IF(ISNUMBER(DATA!X804),DATA!X804,"n/a")</f>
        <v>1.62729202669189</v>
      </c>
      <c r="H1347" s="77">
        <f>+IF(ISNUMBER(DATA!Y804),DATA!Y804,"n/a")</f>
        <v>1.7083778324002999E-2</v>
      </c>
      <c r="I1347" s="87">
        <f>+IF(ISNUMBER(DATA!AH804),DATA!AH804,"n/a")</f>
        <v>1.65918636435306</v>
      </c>
      <c r="J1347" s="77">
        <f>+IF(ISNUMBER(DATA!AI804),DATA!AI804,"n/a")</f>
        <v>-2.5626763922184301E-2</v>
      </c>
      <c r="K1347" s="87">
        <f>+IF(ISNUMBER(DATA!AR804),DATA!AR804,"n/a")</f>
        <v>1.6305233918220099</v>
      </c>
      <c r="L1347" s="77">
        <f>+IF(ISNUMBER(DATA!AS804),DATA!AS804,"n/a")</f>
        <v>3.18419551832946E-2</v>
      </c>
    </row>
    <row r="1348" spans="1:12" x14ac:dyDescent="0.2">
      <c r="A1348" s="75" t="s">
        <v>19</v>
      </c>
      <c r="B1348" s="66" t="s">
        <v>28</v>
      </c>
      <c r="C1348" s="66" t="s">
        <v>26</v>
      </c>
      <c r="D1348" s="66" t="s">
        <v>286</v>
      </c>
      <c r="E1348" s="87">
        <f>+IF(ISNUMBER(DATA!N805),DATA!N805,"n/a")</f>
        <v>3.4726289650992501</v>
      </c>
      <c r="F1348" s="77">
        <f>+IF(ISNUMBER(DATA!O805),DATA!O805,"n/a")</f>
        <v>-9.2621293446392208E-3</v>
      </c>
      <c r="G1348" s="87">
        <f>+IF(ISNUMBER(DATA!X805),DATA!X805,"n/a")</f>
        <v>3.3152593030076698</v>
      </c>
      <c r="H1348" s="77">
        <f>+IF(ISNUMBER(DATA!Y805),DATA!Y805,"n/a")</f>
        <v>-4.2417641881088902E-2</v>
      </c>
      <c r="I1348" s="87">
        <f>+IF(ISNUMBER(DATA!AH805),DATA!AH805,"n/a")</f>
        <v>3.32025155509477</v>
      </c>
      <c r="J1348" s="77">
        <f>+IF(ISNUMBER(DATA!AI805),DATA!AI805,"n/a")</f>
        <v>-3.6880636005838997E-2</v>
      </c>
      <c r="K1348" s="87">
        <f>+IF(ISNUMBER(DATA!AR805),DATA!AR805,"n/a")</f>
        <v>3.4465267154657799</v>
      </c>
      <c r="L1348" s="77">
        <f>+IF(ISNUMBER(DATA!AS805),DATA!AS805,"n/a")</f>
        <v>-1.6937735920863999E-2</v>
      </c>
    </row>
    <row r="1349" spans="1:12" x14ac:dyDescent="0.2">
      <c r="A1349" s="75" t="s">
        <v>19</v>
      </c>
      <c r="B1349" s="66" t="s">
        <v>28</v>
      </c>
      <c r="C1349" s="66" t="s">
        <v>26</v>
      </c>
      <c r="D1349" s="66" t="s">
        <v>287</v>
      </c>
      <c r="E1349" s="87">
        <f>+IF(ISNUMBER(DATA!N806),DATA!N806,"n/a")</f>
        <v>3.3887095308936601</v>
      </c>
      <c r="F1349" s="77">
        <f>+IF(ISNUMBER(DATA!O806),DATA!O806,"n/a")</f>
        <v>3.42542230635988E-2</v>
      </c>
      <c r="G1349" s="87">
        <f>+IF(ISNUMBER(DATA!X806),DATA!X806,"n/a")</f>
        <v>3.2186328644235398</v>
      </c>
      <c r="H1349" s="77">
        <f>+IF(ISNUMBER(DATA!Y806),DATA!Y806,"n/a")</f>
        <v>-1.0532632195724499E-2</v>
      </c>
      <c r="I1349" s="87">
        <f>+IF(ISNUMBER(DATA!AH806),DATA!AH806,"n/a")</f>
        <v>3.2152020993502499</v>
      </c>
      <c r="J1349" s="77">
        <f>+IF(ISNUMBER(DATA!AI806),DATA!AI806,"n/a")</f>
        <v>-1.3238570342730099E-2</v>
      </c>
      <c r="K1349" s="87">
        <f>+IF(ISNUMBER(DATA!AR806),DATA!AR806,"n/a")</f>
        <v>3.23370933367028</v>
      </c>
      <c r="L1349" s="77">
        <f>+IF(ISNUMBER(DATA!AS806),DATA!AS806,"n/a")</f>
        <v>1.02008013886912E-2</v>
      </c>
    </row>
    <row r="1350" spans="1:12" x14ac:dyDescent="0.2">
      <c r="A1350" s="75" t="s">
        <v>19</v>
      </c>
      <c r="B1350" s="66" t="s">
        <v>28</v>
      </c>
      <c r="C1350" s="66" t="s">
        <v>26</v>
      </c>
      <c r="D1350" s="66" t="s">
        <v>288</v>
      </c>
      <c r="E1350" s="87">
        <f>+IF(ISNUMBER(DATA!N807),DATA!N807,"n/a")</f>
        <v>3.0458755093323902</v>
      </c>
      <c r="F1350" s="77">
        <f>+IF(ISNUMBER(DATA!O807),DATA!O807,"n/a")</f>
        <v>3.00580283103466E-2</v>
      </c>
      <c r="G1350" s="87">
        <f>+IF(ISNUMBER(DATA!X807),DATA!X807,"n/a")</f>
        <v>3.0205934877072802</v>
      </c>
      <c r="H1350" s="77">
        <f>+IF(ISNUMBER(DATA!Y807),DATA!Y807,"n/a")</f>
        <v>7.99065553727683E-3</v>
      </c>
      <c r="I1350" s="87">
        <f>+IF(ISNUMBER(DATA!AH807),DATA!AH807,"n/a")</f>
        <v>3.0216789977081699</v>
      </c>
      <c r="J1350" s="77">
        <f>+IF(ISNUMBER(DATA!AI807),DATA!AI807,"n/a")</f>
        <v>-7.9454682726980705E-4</v>
      </c>
      <c r="K1350" s="87">
        <f>+IF(ISNUMBER(DATA!AR807),DATA!AR807,"n/a")</f>
        <v>3.0374485112887002</v>
      </c>
      <c r="L1350" s="77">
        <f>+IF(ISNUMBER(DATA!AS807),DATA!AS807,"n/a")</f>
        <v>-2.0401526961913101E-2</v>
      </c>
    </row>
    <row r="1351" spans="1:12" x14ac:dyDescent="0.2">
      <c r="A1351" s="75" t="s">
        <v>19</v>
      </c>
      <c r="B1351" s="66" t="s">
        <v>28</v>
      </c>
      <c r="C1351" s="66" t="s">
        <v>26</v>
      </c>
      <c r="D1351" s="66" t="s">
        <v>289</v>
      </c>
      <c r="E1351" s="87">
        <f>+IF(ISNUMBER(DATA!N808),DATA!N808,"n/a")</f>
        <v>2.4872775674919199</v>
      </c>
      <c r="F1351" s="77">
        <f>+IF(ISNUMBER(DATA!O808),DATA!O808,"n/a")</f>
        <v>-1.23432816517358E-2</v>
      </c>
      <c r="G1351" s="87">
        <f>+IF(ISNUMBER(DATA!X808),DATA!X808,"n/a")</f>
        <v>2.3076973100740101</v>
      </c>
      <c r="H1351" s="77">
        <f>+IF(ISNUMBER(DATA!Y808),DATA!Y808,"n/a")</f>
        <v>-3.1624872869564301E-2</v>
      </c>
      <c r="I1351" s="87">
        <f>+IF(ISNUMBER(DATA!AH808),DATA!AH808,"n/a")</f>
        <v>2.3564644696889498</v>
      </c>
      <c r="J1351" s="77">
        <f>+IF(ISNUMBER(DATA!AI808),DATA!AI808,"n/a")</f>
        <v>-3.1756566697551301E-2</v>
      </c>
      <c r="K1351" s="87">
        <f>+IF(ISNUMBER(DATA!AR808),DATA!AR808,"n/a")</f>
        <v>2.39002475224056</v>
      </c>
      <c r="L1351" s="77">
        <f>+IF(ISNUMBER(DATA!AS808),DATA!AS808,"n/a")</f>
        <v>3.4979875038867E-2</v>
      </c>
    </row>
    <row r="1352" spans="1:12" x14ac:dyDescent="0.2">
      <c r="A1352" s="75" t="s">
        <v>19</v>
      </c>
      <c r="B1352" s="66" t="s">
        <v>28</v>
      </c>
      <c r="C1352" s="66" t="s">
        <v>26</v>
      </c>
      <c r="D1352" s="66" t="s">
        <v>290</v>
      </c>
      <c r="E1352" s="87">
        <f>+IF(ISNUMBER(DATA!N809),DATA!N809,"n/a")</f>
        <v>3.62719581361557</v>
      </c>
      <c r="F1352" s="77">
        <f>+IF(ISNUMBER(DATA!O809),DATA!O809,"n/a")</f>
        <v>1.9863202936482899E-3</v>
      </c>
      <c r="G1352" s="87">
        <f>+IF(ISNUMBER(DATA!X809),DATA!X809,"n/a")</f>
        <v>3.5371275601988001</v>
      </c>
      <c r="H1352" s="77">
        <f>+IF(ISNUMBER(DATA!Y809),DATA!Y809,"n/a")</f>
        <v>1.0084695184272701E-2</v>
      </c>
      <c r="I1352" s="87">
        <f>+IF(ISNUMBER(DATA!AH809),DATA!AH809,"n/a")</f>
        <v>3.59480510536619</v>
      </c>
      <c r="J1352" s="77">
        <f>+IF(ISNUMBER(DATA!AI809),DATA!AI809,"n/a")</f>
        <v>2.33552489958181E-2</v>
      </c>
      <c r="K1352" s="87">
        <f>+IF(ISNUMBER(DATA!AR809),DATA!AR809,"n/a")</f>
        <v>3.5934623666710199</v>
      </c>
      <c r="L1352" s="77">
        <f>+IF(ISNUMBER(DATA!AS809),DATA!AS809,"n/a")</f>
        <v>2.5588235198628101E-2</v>
      </c>
    </row>
    <row r="1353" spans="1:12" x14ac:dyDescent="0.2">
      <c r="A1353" s="75" t="s">
        <v>19</v>
      </c>
      <c r="B1353" s="66" t="s">
        <v>28</v>
      </c>
      <c r="C1353" s="66" t="s">
        <v>26</v>
      </c>
      <c r="D1353" s="66" t="s">
        <v>291</v>
      </c>
      <c r="E1353" s="87">
        <f>+IF(ISNUMBER(DATA!N810),DATA!N810,"n/a")</f>
        <v>3.3595241348801799</v>
      </c>
      <c r="F1353" s="77">
        <f>+IF(ISNUMBER(DATA!O810),DATA!O810,"n/a")</f>
        <v>0.49230158523909601</v>
      </c>
      <c r="G1353" s="87">
        <f>+IF(ISNUMBER(DATA!X810),DATA!X810,"n/a")</f>
        <v>3.2808437047681398</v>
      </c>
      <c r="H1353" s="77">
        <f>+IF(ISNUMBER(DATA!Y810),DATA!Y810,"n/a")</f>
        <v>0.206636214568061</v>
      </c>
      <c r="I1353" s="87">
        <f>+IF(ISNUMBER(DATA!AH810),DATA!AH810,"n/a")</f>
        <v>3.1885484470526801</v>
      </c>
      <c r="J1353" s="77">
        <f>+IF(ISNUMBER(DATA!AI810),DATA!AI810,"n/a")</f>
        <v>0.100349754224586</v>
      </c>
      <c r="K1353" s="87">
        <f>+IF(ISNUMBER(DATA!AR810),DATA!AR810,"n/a")</f>
        <v>3.0839387583955302</v>
      </c>
      <c r="L1353" s="77">
        <f>+IF(ISNUMBER(DATA!AS810),DATA!AS810,"n/a")</f>
        <v>2.4210666538619301E-2</v>
      </c>
    </row>
    <row r="1354" spans="1:12" x14ac:dyDescent="0.2">
      <c r="A1354" s="75" t="s">
        <v>19</v>
      </c>
      <c r="B1354" s="66" t="s">
        <v>28</v>
      </c>
      <c r="C1354" s="66" t="s">
        <v>26</v>
      </c>
      <c r="D1354" s="66" t="s">
        <v>292</v>
      </c>
      <c r="E1354" s="87">
        <f>+IF(ISNUMBER(DATA!N811),DATA!N811,"n/a")</f>
        <v>2.9727951476066101</v>
      </c>
      <c r="F1354" s="77">
        <f>+IF(ISNUMBER(DATA!O811),DATA!O811,"n/a")</f>
        <v>2.4209982073726301E-2</v>
      </c>
      <c r="G1354" s="87">
        <f>+IF(ISNUMBER(DATA!X811),DATA!X811,"n/a")</f>
        <v>3.0579560874386802</v>
      </c>
      <c r="H1354" s="77">
        <f>+IF(ISNUMBER(DATA!Y811),DATA!Y811,"n/a")</f>
        <v>1.8811174137639299E-2</v>
      </c>
      <c r="I1354" s="87">
        <f>+IF(ISNUMBER(DATA!AH811),DATA!AH811,"n/a")</f>
        <v>3.07892268801282</v>
      </c>
      <c r="J1354" s="77">
        <f>+IF(ISNUMBER(DATA!AI811),DATA!AI811,"n/a")</f>
        <v>1.30541894080951E-3</v>
      </c>
      <c r="K1354" s="87">
        <f>+IF(ISNUMBER(DATA!AR811),DATA!AR811,"n/a")</f>
        <v>3.0171672457673502</v>
      </c>
      <c r="L1354" s="77">
        <f>+IF(ISNUMBER(DATA!AS811),DATA!AS811,"n/a")</f>
        <v>-1.67453423493104E-2</v>
      </c>
    </row>
    <row r="1355" spans="1:12" x14ac:dyDescent="0.2">
      <c r="A1355" s="75" t="s">
        <v>19</v>
      </c>
      <c r="B1355" s="66" t="s">
        <v>28</v>
      </c>
      <c r="C1355" s="66" t="s">
        <v>26</v>
      </c>
      <c r="D1355" s="66" t="s">
        <v>293</v>
      </c>
      <c r="E1355" s="87">
        <f>+IF(ISNUMBER(DATA!N812),DATA!N812,"n/a")</f>
        <v>2.7726735776490101</v>
      </c>
      <c r="F1355" s="77">
        <f>+IF(ISNUMBER(DATA!O812),DATA!O812,"n/a")</f>
        <v>-9.4182228796520204E-2</v>
      </c>
      <c r="G1355" s="87">
        <f>+IF(ISNUMBER(DATA!X812),DATA!X812,"n/a")</f>
        <v>2.60250794922319</v>
      </c>
      <c r="H1355" s="77">
        <f>+IF(ISNUMBER(DATA!Y812),DATA!Y812,"n/a")</f>
        <v>-0.152004807606062</v>
      </c>
      <c r="I1355" s="87">
        <f>+IF(ISNUMBER(DATA!AH812),DATA!AH812,"n/a")</f>
        <v>2.6284722763107702</v>
      </c>
      <c r="J1355" s="77">
        <f>+IF(ISNUMBER(DATA!AI812),DATA!AI812,"n/a")</f>
        <v>-0.16967952231437999</v>
      </c>
      <c r="K1355" s="87">
        <f>+IF(ISNUMBER(DATA!AR812),DATA!AR812,"n/a")</f>
        <v>2.6142416138543201</v>
      </c>
      <c r="L1355" s="77">
        <f>+IF(ISNUMBER(DATA!AS812),DATA!AS812,"n/a")</f>
        <v>-8.3364612892338499E-2</v>
      </c>
    </row>
    <row r="1356" spans="1:12" x14ac:dyDescent="0.2">
      <c r="A1356" s="75" t="s">
        <v>19</v>
      </c>
      <c r="B1356" s="66" t="s">
        <v>28</v>
      </c>
      <c r="C1356" s="66" t="s">
        <v>26</v>
      </c>
      <c r="D1356" s="66" t="s">
        <v>294</v>
      </c>
      <c r="E1356" s="87">
        <f>+IF(ISNUMBER(DATA!N813),DATA!N813,"n/a")</f>
        <v>3.5867605490276402</v>
      </c>
      <c r="F1356" s="77">
        <f>+IF(ISNUMBER(DATA!O813),DATA!O813,"n/a")</f>
        <v>3.3903015973909302E-3</v>
      </c>
      <c r="G1356" s="87">
        <f>+IF(ISNUMBER(DATA!X813),DATA!X813,"n/a")</f>
        <v>3.5190406951055202</v>
      </c>
      <c r="H1356" s="77">
        <f>+IF(ISNUMBER(DATA!Y813),DATA!Y813,"n/a")</f>
        <v>2.8281012856457299E-2</v>
      </c>
      <c r="I1356" s="87">
        <f>+IF(ISNUMBER(DATA!AH813),DATA!AH813,"n/a")</f>
        <v>3.5450970050435702</v>
      </c>
      <c r="J1356" s="77">
        <f>+IF(ISNUMBER(DATA!AI813),DATA!AI813,"n/a")</f>
        <v>2.66058290986818E-2</v>
      </c>
      <c r="K1356" s="87">
        <f>+IF(ISNUMBER(DATA!AR813),DATA!AR813,"n/a")</f>
        <v>3.5357804292047099</v>
      </c>
      <c r="L1356" s="77">
        <f>+IF(ISNUMBER(DATA!AS813),DATA!AS813,"n/a")</f>
        <v>2.6100870651606899E-2</v>
      </c>
    </row>
    <row r="1357" spans="1:12" x14ac:dyDescent="0.2">
      <c r="A1357" s="75" t="s">
        <v>19</v>
      </c>
      <c r="B1357" s="66" t="s">
        <v>28</v>
      </c>
      <c r="C1357" s="66" t="s">
        <v>26</v>
      </c>
      <c r="D1357" s="66" t="s">
        <v>295</v>
      </c>
      <c r="E1357" s="87">
        <f>+IF(ISNUMBER(DATA!N814),DATA!N814,"n/a")</f>
        <v>3.3590931584255501</v>
      </c>
      <c r="F1357" s="77">
        <f>+IF(ISNUMBER(DATA!O814),DATA!O814,"n/a")</f>
        <v>4.2098711811125802E-2</v>
      </c>
      <c r="G1357" s="87">
        <f>+IF(ISNUMBER(DATA!X814),DATA!X814,"n/a")</f>
        <v>3.3210656509578498</v>
      </c>
      <c r="H1357" s="77">
        <f>+IF(ISNUMBER(DATA!Y814),DATA!Y814,"n/a")</f>
        <v>0.13691195334296</v>
      </c>
      <c r="I1357" s="87">
        <f>+IF(ISNUMBER(DATA!AH814),DATA!AH814,"n/a")</f>
        <v>3.2855891314838801</v>
      </c>
      <c r="J1357" s="77">
        <f>+IF(ISNUMBER(DATA!AI814),DATA!AI814,"n/a")</f>
        <v>8.4790028254914399E-2</v>
      </c>
      <c r="K1357" s="87">
        <f>+IF(ISNUMBER(DATA!AR814),DATA!AR814,"n/a")</f>
        <v>3.1362266048169198</v>
      </c>
      <c r="L1357" s="77">
        <f>+IF(ISNUMBER(DATA!AS814),DATA!AS814,"n/a")</f>
        <v>3.94751683014187E-2</v>
      </c>
    </row>
    <row r="1358" spans="1:12" x14ac:dyDescent="0.2">
      <c r="A1358" s="75" t="s">
        <v>19</v>
      </c>
      <c r="B1358" s="66" t="s">
        <v>28</v>
      </c>
      <c r="C1358" s="66" t="s">
        <v>26</v>
      </c>
      <c r="D1358" s="66" t="s">
        <v>296</v>
      </c>
      <c r="E1358" s="87">
        <f>+IF(ISNUMBER(DATA!N815),DATA!N815,"n/a")</f>
        <v>3.72597918441594</v>
      </c>
      <c r="F1358" s="77">
        <f>+IF(ISNUMBER(DATA!O815),DATA!O815,"n/a")</f>
        <v>5.4802032131477697E-2</v>
      </c>
      <c r="G1358" s="87">
        <f>+IF(ISNUMBER(DATA!X815),DATA!X815,"n/a")</f>
        <v>3.6485838611460899</v>
      </c>
      <c r="H1358" s="77">
        <f>+IF(ISNUMBER(DATA!Y815),DATA!Y815,"n/a")</f>
        <v>0.116176444257741</v>
      </c>
      <c r="I1358" s="87">
        <f>+IF(ISNUMBER(DATA!AH815),DATA!AH815,"n/a")</f>
        <v>3.5731640442442201</v>
      </c>
      <c r="J1358" s="77">
        <f>+IF(ISNUMBER(DATA!AI815),DATA!AI815,"n/a")</f>
        <v>6.1010871240567498E-2</v>
      </c>
      <c r="K1358" s="87">
        <f>+IF(ISNUMBER(DATA!AR815),DATA!AR815,"n/a")</f>
        <v>3.4964999093368201</v>
      </c>
      <c r="L1358" s="77">
        <f>+IF(ISNUMBER(DATA!AS815),DATA!AS815,"n/a")</f>
        <v>3.3310704991861298E-2</v>
      </c>
    </row>
    <row r="1359" spans="1:12" x14ac:dyDescent="0.2">
      <c r="A1359" s="75" t="s">
        <v>19</v>
      </c>
      <c r="B1359" s="66" t="s">
        <v>28</v>
      </c>
      <c r="C1359" s="66" t="s">
        <v>26</v>
      </c>
      <c r="D1359" s="66" t="s">
        <v>297</v>
      </c>
      <c r="E1359" s="87">
        <f>+IF(ISNUMBER(DATA!N816),DATA!N816,"n/a")</f>
        <v>3.0663355398944101</v>
      </c>
      <c r="F1359" s="77">
        <f>+IF(ISNUMBER(DATA!O816),DATA!O816,"n/a")</f>
        <v>-0.10606864876040099</v>
      </c>
      <c r="G1359" s="87">
        <f>+IF(ISNUMBER(DATA!X816),DATA!X816,"n/a")</f>
        <v>3.09319598088888</v>
      </c>
      <c r="H1359" s="77">
        <f>+IF(ISNUMBER(DATA!Y816),DATA!Y816,"n/a")</f>
        <v>-0.146124560754292</v>
      </c>
      <c r="I1359" s="87">
        <f>+IF(ISNUMBER(DATA!AH816),DATA!AH816,"n/a")</f>
        <v>3.08208988852286</v>
      </c>
      <c r="J1359" s="77">
        <f>+IF(ISNUMBER(DATA!AI816),DATA!AI816,"n/a")</f>
        <v>-0.16491345422127199</v>
      </c>
      <c r="K1359" s="87">
        <f>+IF(ISNUMBER(DATA!AR816),DATA!AR816,"n/a")</f>
        <v>3.0919583380704401</v>
      </c>
      <c r="L1359" s="77">
        <f>+IF(ISNUMBER(DATA!AS816),DATA!AS816,"n/a")</f>
        <v>-0.14217439914489999</v>
      </c>
    </row>
    <row r="1360" spans="1:12" x14ac:dyDescent="0.2">
      <c r="A1360" s="75" t="s">
        <v>19</v>
      </c>
      <c r="B1360" s="66" t="s">
        <v>28</v>
      </c>
      <c r="C1360" s="66" t="s">
        <v>26</v>
      </c>
      <c r="D1360" s="66" t="s">
        <v>298</v>
      </c>
      <c r="E1360" s="87">
        <f>+IF(ISNUMBER(DATA!N817),DATA!N817,"n/a")</f>
        <v>3.6083643277337401</v>
      </c>
      <c r="F1360" s="77">
        <f>+IF(ISNUMBER(DATA!O817),DATA!O817,"n/a")</f>
        <v>-4.7044661890279197E-5</v>
      </c>
      <c r="G1360" s="87">
        <f>+IF(ISNUMBER(DATA!X817),DATA!X817,"n/a")</f>
        <v>3.44406270607253</v>
      </c>
      <c r="H1360" s="77">
        <f>+IF(ISNUMBER(DATA!Y817),DATA!Y817,"n/a")</f>
        <v>-3.09286126860806E-2</v>
      </c>
      <c r="I1360" s="87">
        <f>+IF(ISNUMBER(DATA!AH817),DATA!AH817,"n/a")</f>
        <v>3.5053601020668799</v>
      </c>
      <c r="J1360" s="77">
        <f>+IF(ISNUMBER(DATA!AI817),DATA!AI817,"n/a")</f>
        <v>-1.11384324101289E-2</v>
      </c>
      <c r="K1360" s="87">
        <f>+IF(ISNUMBER(DATA!AR817),DATA!AR817,"n/a")</f>
        <v>3.51990629081088</v>
      </c>
      <c r="L1360" s="77">
        <f>+IF(ISNUMBER(DATA!AS817),DATA!AS817,"n/a")</f>
        <v>8.7276123191141301E-3</v>
      </c>
    </row>
    <row r="1361" spans="1:12" x14ac:dyDescent="0.2">
      <c r="A1361" s="75" t="s">
        <v>19</v>
      </c>
      <c r="B1361" s="66" t="s">
        <v>28</v>
      </c>
      <c r="C1361" s="66" t="s">
        <v>26</v>
      </c>
      <c r="D1361" s="66" t="s">
        <v>299</v>
      </c>
      <c r="E1361" s="87">
        <f>+IF(ISNUMBER(DATA!N818),DATA!N818,"n/a")</f>
        <v>3.5396437923073201</v>
      </c>
      <c r="F1361" s="77">
        <f>+IF(ISNUMBER(DATA!O818),DATA!O818,"n/a")</f>
        <v>-2.3444649765770199E-3</v>
      </c>
      <c r="G1361" s="87">
        <f>+IF(ISNUMBER(DATA!X818),DATA!X818,"n/a")</f>
        <v>3.43282109895951</v>
      </c>
      <c r="H1361" s="77">
        <f>+IF(ISNUMBER(DATA!Y818),DATA!Y818,"n/a")</f>
        <v>-3.7506051955929098E-2</v>
      </c>
      <c r="I1361" s="87">
        <f>+IF(ISNUMBER(DATA!AH818),DATA!AH818,"n/a")</f>
        <v>3.4318248508110698</v>
      </c>
      <c r="J1361" s="77">
        <f>+IF(ISNUMBER(DATA!AI818),DATA!AI818,"n/a")</f>
        <v>-5.1620515899117203E-2</v>
      </c>
      <c r="K1361" s="87">
        <f>+IF(ISNUMBER(DATA!AR818),DATA!AR818,"n/a")</f>
        <v>3.4942538579299902</v>
      </c>
      <c r="L1361" s="77">
        <f>+IF(ISNUMBER(DATA!AS818),DATA!AS818,"n/a")</f>
        <v>-5.2454221613042898E-3</v>
      </c>
    </row>
    <row r="1362" spans="1:12" x14ac:dyDescent="0.2">
      <c r="A1362" s="75" t="s">
        <v>19</v>
      </c>
      <c r="B1362" s="66" t="s">
        <v>28</v>
      </c>
      <c r="C1362" s="66" t="s">
        <v>26</v>
      </c>
      <c r="D1362" s="66" t="s">
        <v>300</v>
      </c>
      <c r="E1362" s="87">
        <f>+IF(ISNUMBER(DATA!N819),DATA!N819,"n/a")</f>
        <v>2.9641890591162201</v>
      </c>
      <c r="F1362" s="77">
        <f>+IF(ISNUMBER(DATA!O819),DATA!O819,"n/a")</f>
        <v>-9.3618744817392206E-3</v>
      </c>
      <c r="G1362" s="87">
        <f>+IF(ISNUMBER(DATA!X819),DATA!X819,"n/a")</f>
        <v>2.9006800620997901</v>
      </c>
      <c r="H1362" s="77">
        <f>+IF(ISNUMBER(DATA!Y819),DATA!Y819,"n/a")</f>
        <v>-2.24381238947979E-2</v>
      </c>
      <c r="I1362" s="87">
        <f>+IF(ISNUMBER(DATA!AH819),DATA!AH819,"n/a")</f>
        <v>2.8950987015393701</v>
      </c>
      <c r="J1362" s="77">
        <f>+IF(ISNUMBER(DATA!AI819),DATA!AI819,"n/a")</f>
        <v>-2.7966013686993502E-2</v>
      </c>
      <c r="K1362" s="87">
        <f>+IF(ISNUMBER(DATA!AR819),DATA!AR819,"n/a")</f>
        <v>2.9005603320217301</v>
      </c>
      <c r="L1362" s="77">
        <f>+IF(ISNUMBER(DATA!AS819),DATA!AS819,"n/a")</f>
        <v>-4.6458577792873101E-2</v>
      </c>
    </row>
    <row r="1363" spans="1:12" x14ac:dyDescent="0.2">
      <c r="A1363" s="75" t="s">
        <v>19</v>
      </c>
      <c r="B1363" s="66" t="s">
        <v>28</v>
      </c>
      <c r="C1363" s="66" t="s">
        <v>26</v>
      </c>
      <c r="D1363" s="66" t="s">
        <v>301</v>
      </c>
      <c r="E1363" s="87">
        <f>+IF(ISNUMBER(DATA!N820),DATA!N820,"n/a")</f>
        <v>3.0446847860414898</v>
      </c>
      <c r="F1363" s="77">
        <f>+IF(ISNUMBER(DATA!O820),DATA!O820,"n/a")</f>
        <v>4.1296293637958703E-3</v>
      </c>
      <c r="G1363" s="87">
        <f>+IF(ISNUMBER(DATA!X820),DATA!X820,"n/a")</f>
        <v>3.0827538220367101</v>
      </c>
      <c r="H1363" s="77">
        <f>+IF(ISNUMBER(DATA!Y820),DATA!Y820,"n/a")</f>
        <v>2.6576169752027399E-2</v>
      </c>
      <c r="I1363" s="87">
        <f>+IF(ISNUMBER(DATA!AH820),DATA!AH820,"n/a")</f>
        <v>3.0625517704961198</v>
      </c>
      <c r="J1363" s="77">
        <f>+IF(ISNUMBER(DATA!AI820),DATA!AI820,"n/a")</f>
        <v>2.5570917351313002E-2</v>
      </c>
      <c r="K1363" s="87">
        <f>+IF(ISNUMBER(DATA!AR820),DATA!AR820,"n/a")</f>
        <v>3.0914952244077498</v>
      </c>
      <c r="L1363" s="77">
        <f>+IF(ISNUMBER(DATA!AS820),DATA!AS820,"n/a")</f>
        <v>6.6439625863005197E-2</v>
      </c>
    </row>
    <row r="1364" spans="1:12" x14ac:dyDescent="0.2">
      <c r="A1364" s="75" t="s">
        <v>19</v>
      </c>
      <c r="B1364" s="66" t="s">
        <v>28</v>
      </c>
      <c r="C1364" s="66" t="s">
        <v>26</v>
      </c>
      <c r="D1364" s="66" t="s">
        <v>302</v>
      </c>
      <c r="E1364" s="87">
        <f>+IF(ISNUMBER(DATA!N821),DATA!N821,"n/a")</f>
        <v>3.6248195159145098</v>
      </c>
      <c r="F1364" s="77">
        <f>+IF(ISNUMBER(DATA!O821),DATA!O821,"n/a")</f>
        <v>3.9112677211715196E-3</v>
      </c>
      <c r="G1364" s="87">
        <f>+IF(ISNUMBER(DATA!X821),DATA!X821,"n/a")</f>
        <v>3.5588212680142601</v>
      </c>
      <c r="H1364" s="77">
        <f>+IF(ISNUMBER(DATA!Y821),DATA!Y821,"n/a")</f>
        <v>2.0707346029036299E-2</v>
      </c>
      <c r="I1364" s="87">
        <f>+IF(ISNUMBER(DATA!AH821),DATA!AH821,"n/a")</f>
        <v>3.59609763330793</v>
      </c>
      <c r="J1364" s="77">
        <f>+IF(ISNUMBER(DATA!AI821),DATA!AI821,"n/a")</f>
        <v>2.3871310850464601E-2</v>
      </c>
      <c r="K1364" s="87">
        <f>+IF(ISNUMBER(DATA!AR821),DATA!AR821,"n/a")</f>
        <v>3.5898219830677198</v>
      </c>
      <c r="L1364" s="77">
        <f>+IF(ISNUMBER(DATA!AS821),DATA!AS821,"n/a")</f>
        <v>1.92019093120042E-2</v>
      </c>
    </row>
    <row r="1365" spans="1:12" x14ac:dyDescent="0.2">
      <c r="A1365" s="75" t="s">
        <v>19</v>
      </c>
      <c r="B1365" s="66" t="s">
        <v>28</v>
      </c>
      <c r="C1365" s="66" t="s">
        <v>26</v>
      </c>
      <c r="D1365" s="66" t="s">
        <v>303</v>
      </c>
      <c r="E1365" s="87">
        <f>+IF(ISNUMBER(DATA!N822),DATA!N822,"n/a")</f>
        <v>2.4958255499323299</v>
      </c>
      <c r="F1365" s="77">
        <f>+IF(ISNUMBER(DATA!O822),DATA!O822,"n/a")</f>
        <v>-2.2830933443848501E-2</v>
      </c>
      <c r="G1365" s="87">
        <f>+IF(ISNUMBER(DATA!X822),DATA!X822,"n/a")</f>
        <v>2.3378284634812299</v>
      </c>
      <c r="H1365" s="77">
        <f>+IF(ISNUMBER(DATA!Y822),DATA!Y822,"n/a")</f>
        <v>-2.5990756480707301E-2</v>
      </c>
      <c r="I1365" s="87">
        <f>+IF(ISNUMBER(DATA!AH822),DATA!AH822,"n/a")</f>
        <v>2.3829683349080502</v>
      </c>
      <c r="J1365" s="77">
        <f>+IF(ISNUMBER(DATA!AI822),DATA!AI822,"n/a")</f>
        <v>-1.7331278172165999E-2</v>
      </c>
      <c r="K1365" s="87">
        <f>+IF(ISNUMBER(DATA!AR822),DATA!AR822,"n/a")</f>
        <v>2.4191442925175299</v>
      </c>
      <c r="L1365" s="77">
        <f>+IF(ISNUMBER(DATA!AS822),DATA!AS822,"n/a")</f>
        <v>5.0990867966238002E-2</v>
      </c>
    </row>
    <row r="1366" spans="1:12" x14ac:dyDescent="0.2">
      <c r="A1366" s="75" t="s">
        <v>19</v>
      </c>
      <c r="B1366" s="66" t="s">
        <v>28</v>
      </c>
      <c r="C1366" s="66" t="s">
        <v>26</v>
      </c>
      <c r="D1366" s="66" t="s">
        <v>304</v>
      </c>
      <c r="E1366" s="87">
        <f>+IF(ISNUMBER(DATA!N823),DATA!N823,"n/a")</f>
        <v>3.58568869765188</v>
      </c>
      <c r="F1366" s="77">
        <f>+IF(ISNUMBER(DATA!O823),DATA!O823,"n/a")</f>
        <v>4.8498956243851797E-3</v>
      </c>
      <c r="G1366" s="87">
        <f>+IF(ISNUMBER(DATA!X823),DATA!X823,"n/a")</f>
        <v>3.4371217013515198</v>
      </c>
      <c r="H1366" s="77">
        <f>+IF(ISNUMBER(DATA!Y823),DATA!Y823,"n/a")</f>
        <v>-3.3780764720838199E-2</v>
      </c>
      <c r="I1366" s="87">
        <f>+IF(ISNUMBER(DATA!AH823),DATA!AH823,"n/a")</f>
        <v>3.4285805226335802</v>
      </c>
      <c r="J1366" s="77">
        <f>+IF(ISNUMBER(DATA!AI823),DATA!AI823,"n/a")</f>
        <v>-3.6442658415445403E-2</v>
      </c>
      <c r="K1366" s="87">
        <f>+IF(ISNUMBER(DATA!AR823),DATA!AR823,"n/a")</f>
        <v>3.52799281785017</v>
      </c>
      <c r="L1366" s="77">
        <f>+IF(ISNUMBER(DATA!AS823),DATA!AS823,"n/a")</f>
        <v>6.9024169993572001E-3</v>
      </c>
    </row>
    <row r="1367" spans="1:12" x14ac:dyDescent="0.2">
      <c r="A1367" s="75" t="s">
        <v>19</v>
      </c>
      <c r="B1367" s="66" t="s">
        <v>28</v>
      </c>
      <c r="C1367" s="66" t="s">
        <v>26</v>
      </c>
      <c r="D1367" s="66" t="s">
        <v>305</v>
      </c>
      <c r="E1367" s="87">
        <f>+IF(ISNUMBER(DATA!N824),DATA!N824,"n/a")</f>
        <v>3.6262456286730398</v>
      </c>
      <c r="F1367" s="77">
        <f>+IF(ISNUMBER(DATA!O824),DATA!O824,"n/a")</f>
        <v>0.112926380530214</v>
      </c>
      <c r="G1367" s="87">
        <f>+IF(ISNUMBER(DATA!X824),DATA!X824,"n/a")</f>
        <v>3.6248068120229502</v>
      </c>
      <c r="H1367" s="77">
        <f>+IF(ISNUMBER(DATA!Y824),DATA!Y824,"n/a")</f>
        <v>9.5049282187275597E-2</v>
      </c>
      <c r="I1367" s="87">
        <f>+IF(ISNUMBER(DATA!AH824),DATA!AH824,"n/a")</f>
        <v>3.6747711395236098</v>
      </c>
      <c r="J1367" s="77">
        <f>+IF(ISNUMBER(DATA!AI824),DATA!AI824,"n/a")</f>
        <v>0.119164836356057</v>
      </c>
      <c r="K1367" s="87">
        <f>+IF(ISNUMBER(DATA!AR824),DATA!AR824,"n/a")</f>
        <v>3.5740424355160201</v>
      </c>
      <c r="L1367" s="77">
        <f>+IF(ISNUMBER(DATA!AS824),DATA!AS824,"n/a")</f>
        <v>0.12391609368217001</v>
      </c>
    </row>
    <row r="1368" spans="1:12" x14ac:dyDescent="0.2">
      <c r="A1368" s="75" t="s">
        <v>19</v>
      </c>
      <c r="B1368" s="66" t="s">
        <v>28</v>
      </c>
      <c r="C1368" s="66" t="s">
        <v>26</v>
      </c>
      <c r="D1368" s="66" t="s">
        <v>306</v>
      </c>
      <c r="E1368" s="87">
        <f>+IF(ISNUMBER(DATA!N825),DATA!N825,"n/a")</f>
        <v>3.3490080162979701</v>
      </c>
      <c r="F1368" s="77">
        <f>+IF(ISNUMBER(DATA!O825),DATA!O825,"n/a")</f>
        <v>3.4053183280595103E-2</v>
      </c>
      <c r="G1368" s="87">
        <f>+IF(ISNUMBER(DATA!X825),DATA!X825,"n/a")</f>
        <v>3.3323267675617401</v>
      </c>
      <c r="H1368" s="77">
        <f>+IF(ISNUMBER(DATA!Y825),DATA!Y825,"n/a")</f>
        <v>2.4672334766387399E-2</v>
      </c>
      <c r="I1368" s="87">
        <f>+IF(ISNUMBER(DATA!AH825),DATA!AH825,"n/a")</f>
        <v>3.3081999690386699</v>
      </c>
      <c r="J1368" s="77">
        <f>+IF(ISNUMBER(DATA!AI825),DATA!AI825,"n/a")</f>
        <v>1.7378876486495901E-2</v>
      </c>
      <c r="K1368" s="87">
        <f>+IF(ISNUMBER(DATA!AR825),DATA!AR825,"n/a")</f>
        <v>3.2194230672436199</v>
      </c>
      <c r="L1368" s="77">
        <f>+IF(ISNUMBER(DATA!AS825),DATA!AS825,"n/a")</f>
        <v>-3.1497682483317001E-3</v>
      </c>
    </row>
    <row r="1369" spans="1:12" x14ac:dyDescent="0.2">
      <c r="A1369" s="75" t="s">
        <v>19</v>
      </c>
      <c r="B1369" s="66" t="s">
        <v>28</v>
      </c>
      <c r="C1369" s="66" t="s">
        <v>26</v>
      </c>
      <c r="D1369" s="66" t="s">
        <v>307</v>
      </c>
      <c r="E1369" s="87">
        <f>+IF(ISNUMBER(DATA!N826),DATA!N826,"n/a")</f>
        <v>2.6783141142770401</v>
      </c>
      <c r="F1369" s="77">
        <f>+IF(ISNUMBER(DATA!O826),DATA!O826,"n/a")</f>
        <v>3.1856402817985401E-2</v>
      </c>
      <c r="G1369" s="87">
        <f>+IF(ISNUMBER(DATA!X826),DATA!X826,"n/a")</f>
        <v>2.6278467802661898</v>
      </c>
      <c r="H1369" s="77">
        <f>+IF(ISNUMBER(DATA!Y826),DATA!Y826,"n/a")</f>
        <v>5.0245649487471102E-2</v>
      </c>
      <c r="I1369" s="87">
        <f>+IF(ISNUMBER(DATA!AH826),DATA!AH826,"n/a")</f>
        <v>2.6280946634559301</v>
      </c>
      <c r="J1369" s="77">
        <f>+IF(ISNUMBER(DATA!AI826),DATA!AI826,"n/a")</f>
        <v>-6.0698022130494002E-3</v>
      </c>
      <c r="K1369" s="87">
        <f>+IF(ISNUMBER(DATA!AR826),DATA!AR826,"n/a")</f>
        <v>2.5861551174380901</v>
      </c>
      <c r="L1369" s="77">
        <f>+IF(ISNUMBER(DATA!AS826),DATA!AS826,"n/a")</f>
        <v>-0.100868949694407</v>
      </c>
    </row>
    <row r="1370" spans="1:12" x14ac:dyDescent="0.2">
      <c r="A1370" s="75" t="s">
        <v>19</v>
      </c>
      <c r="B1370" s="66" t="s">
        <v>28</v>
      </c>
      <c r="C1370" s="66" t="s">
        <v>26</v>
      </c>
      <c r="D1370" s="66" t="s">
        <v>308</v>
      </c>
      <c r="E1370" s="87">
        <f>+IF(ISNUMBER(DATA!N827),DATA!N827,"n/a")</f>
        <v>3.3250947046961898</v>
      </c>
      <c r="F1370" s="77">
        <f>+IF(ISNUMBER(DATA!O827),DATA!O827,"n/a")</f>
        <v>-1.5849009190165599E-2</v>
      </c>
      <c r="G1370" s="87">
        <f>+IF(ISNUMBER(DATA!X827),DATA!X827,"n/a")</f>
        <v>3.22534280547268</v>
      </c>
      <c r="H1370" s="77">
        <f>+IF(ISNUMBER(DATA!Y827),DATA!Y827,"n/a")</f>
        <v>-2.08386904070842E-2</v>
      </c>
      <c r="I1370" s="87">
        <f>+IF(ISNUMBER(DATA!AH827),DATA!AH827,"n/a")</f>
        <v>3.2277277979996399</v>
      </c>
      <c r="J1370" s="77">
        <f>+IF(ISNUMBER(DATA!AI827),DATA!AI827,"n/a")</f>
        <v>-2.40084238202945E-2</v>
      </c>
      <c r="K1370" s="87">
        <f>+IF(ISNUMBER(DATA!AR827),DATA!AR827,"n/a")</f>
        <v>3.2337563061524199</v>
      </c>
      <c r="L1370" s="77">
        <f>+IF(ISNUMBER(DATA!AS827),DATA!AS827,"n/a")</f>
        <v>-3.6392572115598799E-2</v>
      </c>
    </row>
    <row r="1371" spans="1:12" x14ac:dyDescent="0.2">
      <c r="A1371" s="75" t="s">
        <v>19</v>
      </c>
      <c r="B1371" s="66" t="s">
        <v>28</v>
      </c>
      <c r="C1371" s="66" t="s">
        <v>26</v>
      </c>
      <c r="D1371" s="66" t="s">
        <v>309</v>
      </c>
      <c r="E1371" s="87">
        <f>+IF(ISNUMBER(DATA!N828),DATA!N828,"n/a")</f>
        <v>3.1877169487601398</v>
      </c>
      <c r="F1371" s="77">
        <f>+IF(ISNUMBER(DATA!O828),DATA!O828,"n/a")</f>
        <v>-3.2101221244122E-2</v>
      </c>
      <c r="G1371" s="87">
        <f>+IF(ISNUMBER(DATA!X828),DATA!X828,"n/a")</f>
        <v>3.1220120828238298</v>
      </c>
      <c r="H1371" s="77">
        <f>+IF(ISNUMBER(DATA!Y828),DATA!Y828,"n/a")</f>
        <v>-1.78249605891832E-2</v>
      </c>
      <c r="I1371" s="87">
        <f>+IF(ISNUMBER(DATA!AH828),DATA!AH828,"n/a")</f>
        <v>3.1197866178690399</v>
      </c>
      <c r="J1371" s="77">
        <f>+IF(ISNUMBER(DATA!AI828),DATA!AI828,"n/a")</f>
        <v>-9.0741757907767204E-3</v>
      </c>
      <c r="K1371" s="87">
        <f>+IF(ISNUMBER(DATA!AR828),DATA!AR828,"n/a")</f>
        <v>3.1863176483646898</v>
      </c>
      <c r="L1371" s="77">
        <f>+IF(ISNUMBER(DATA!AS828),DATA!AS828,"n/a")</f>
        <v>5.84567061575388E-3</v>
      </c>
    </row>
    <row r="1372" spans="1:12" x14ac:dyDescent="0.2">
      <c r="A1372" s="75" t="s">
        <v>19</v>
      </c>
      <c r="B1372" s="66" t="s">
        <v>28</v>
      </c>
      <c r="C1372" s="66" t="s">
        <v>26</v>
      </c>
      <c r="D1372" s="66" t="s">
        <v>310</v>
      </c>
      <c r="E1372" s="87">
        <f>+IF(ISNUMBER(DATA!N829),DATA!N829,"n/a")</f>
        <v>3.1486986890161601</v>
      </c>
      <c r="F1372" s="77">
        <f>+IF(ISNUMBER(DATA!O829),DATA!O829,"n/a")</f>
        <v>-2.4660179271540902E-2</v>
      </c>
      <c r="G1372" s="87">
        <f>+IF(ISNUMBER(DATA!X829),DATA!X829,"n/a")</f>
        <v>3.1038163026397201</v>
      </c>
      <c r="H1372" s="77">
        <f>+IF(ISNUMBER(DATA!Y829),DATA!Y829,"n/a")</f>
        <v>-7.1275761110685997E-3</v>
      </c>
      <c r="I1372" s="87">
        <f>+IF(ISNUMBER(DATA!AH829),DATA!AH829,"n/a")</f>
        <v>3.0923654039753901</v>
      </c>
      <c r="J1372" s="77">
        <f>+IF(ISNUMBER(DATA!AI829),DATA!AI829,"n/a")</f>
        <v>-1.07313551573536E-2</v>
      </c>
      <c r="K1372" s="87">
        <f>+IF(ISNUMBER(DATA!AR829),DATA!AR829,"n/a")</f>
        <v>3.1839081122487101</v>
      </c>
      <c r="L1372" s="77">
        <f>+IF(ISNUMBER(DATA!AS829),DATA!AS829,"n/a")</f>
        <v>3.8548663575352901E-2</v>
      </c>
    </row>
    <row r="1373" spans="1:12" x14ac:dyDescent="0.2">
      <c r="A1373" s="75" t="s">
        <v>19</v>
      </c>
      <c r="B1373" s="66" t="s">
        <v>28</v>
      </c>
      <c r="C1373" s="66" t="s">
        <v>26</v>
      </c>
      <c r="D1373" s="66" t="s">
        <v>311</v>
      </c>
      <c r="E1373" s="87">
        <f>+IF(ISNUMBER(DATA!N830),DATA!N830,"n/a")</f>
        <v>3.24311153339259</v>
      </c>
      <c r="F1373" s="77">
        <f>+IF(ISNUMBER(DATA!O830),DATA!O830,"n/a")</f>
        <v>2.2157870691960901E-2</v>
      </c>
      <c r="G1373" s="87">
        <f>+IF(ISNUMBER(DATA!X830),DATA!X830,"n/a")</f>
        <v>3.2830988531829699</v>
      </c>
      <c r="H1373" s="77">
        <f>+IF(ISNUMBER(DATA!Y830),DATA!Y830,"n/a")</f>
        <v>4.1944809796966902E-2</v>
      </c>
      <c r="I1373" s="87">
        <f>+IF(ISNUMBER(DATA!AH830),DATA!AH830,"n/a")</f>
        <v>3.3084698359757998</v>
      </c>
      <c r="J1373" s="77">
        <f>+IF(ISNUMBER(DATA!AI830),DATA!AI830,"n/a")</f>
        <v>6.7271845855495005E-2</v>
      </c>
      <c r="K1373" s="87">
        <f>+IF(ISNUMBER(DATA!AR830),DATA!AR830,"n/a")</f>
        <v>3.2768416455994398</v>
      </c>
      <c r="L1373" s="77">
        <f>+IF(ISNUMBER(DATA!AS830),DATA!AS830,"n/a")</f>
        <v>0.115267391065415</v>
      </c>
    </row>
    <row r="1374" spans="1:12" x14ac:dyDescent="0.2">
      <c r="A1374" s="75" t="s">
        <v>19</v>
      </c>
      <c r="B1374" s="66" t="s">
        <v>28</v>
      </c>
      <c r="C1374" s="66" t="s">
        <v>26</v>
      </c>
      <c r="D1374" s="66" t="s">
        <v>312</v>
      </c>
      <c r="E1374" s="87">
        <f>+IF(ISNUMBER(DATA!N831),DATA!N831,"n/a")</f>
        <v>3.0489658868762302</v>
      </c>
      <c r="F1374" s="77">
        <f>+IF(ISNUMBER(DATA!O831),DATA!O831,"n/a")</f>
        <v>-2.30308909580299E-2</v>
      </c>
      <c r="G1374" s="87">
        <f>+IF(ISNUMBER(DATA!X831),DATA!X831,"n/a")</f>
        <v>3.0530328570365399</v>
      </c>
      <c r="H1374" s="77">
        <f>+IF(ISNUMBER(DATA!Y831),DATA!Y831,"n/a")</f>
        <v>-1.2534764086070099E-2</v>
      </c>
      <c r="I1374" s="87">
        <f>+IF(ISNUMBER(DATA!AH831),DATA!AH831,"n/a")</f>
        <v>3.1396593254325098</v>
      </c>
      <c r="J1374" s="77">
        <f>+IF(ISNUMBER(DATA!AI831),DATA!AI831,"n/a")</f>
        <v>-2.88604514562834E-3</v>
      </c>
      <c r="K1374" s="87">
        <f>+IF(ISNUMBER(DATA!AR831),DATA!AR831,"n/a")</f>
        <v>3.1134642205654801</v>
      </c>
      <c r="L1374" s="77">
        <f>+IF(ISNUMBER(DATA!AS831),DATA!AS831,"n/a")</f>
        <v>-2.4541897067472E-2</v>
      </c>
    </row>
    <row r="1375" spans="1:12" x14ac:dyDescent="0.2">
      <c r="A1375" s="75" t="s">
        <v>19</v>
      </c>
      <c r="B1375" s="66" t="s">
        <v>28</v>
      </c>
      <c r="C1375" s="66" t="s">
        <v>26</v>
      </c>
      <c r="D1375" s="66" t="s">
        <v>313</v>
      </c>
      <c r="E1375" s="87">
        <f>+IF(ISNUMBER(DATA!N832),DATA!N832,"n/a")</f>
        <v>2.8777675430985798</v>
      </c>
      <c r="F1375" s="77">
        <f>+IF(ISNUMBER(DATA!O832),DATA!O832,"n/a")</f>
        <v>2.92338764273085E-2</v>
      </c>
      <c r="G1375" s="87">
        <f>+IF(ISNUMBER(DATA!X832),DATA!X832,"n/a")</f>
        <v>2.93443319374847</v>
      </c>
      <c r="H1375" s="77">
        <f>+IF(ISNUMBER(DATA!Y832),DATA!Y832,"n/a")</f>
        <v>1.8544814391009402E-2</v>
      </c>
      <c r="I1375" s="87">
        <f>+IF(ISNUMBER(DATA!AH832),DATA!AH832,"n/a")</f>
        <v>2.9573427528792502</v>
      </c>
      <c r="J1375" s="77">
        <f>+IF(ISNUMBER(DATA!AI832),DATA!AI832,"n/a")</f>
        <v>1.8622100727408799E-2</v>
      </c>
      <c r="K1375" s="87">
        <f>+IF(ISNUMBER(DATA!AR832),DATA!AR832,"n/a")</f>
        <v>2.8908105432521598</v>
      </c>
      <c r="L1375" s="77">
        <f>+IF(ISNUMBER(DATA!AS832),DATA!AS832,"n/a")</f>
        <v>1.74411927130339E-2</v>
      </c>
    </row>
    <row r="1376" spans="1:12" x14ac:dyDescent="0.2">
      <c r="A1376" s="75" t="s">
        <v>19</v>
      </c>
      <c r="B1376" s="66" t="s">
        <v>28</v>
      </c>
      <c r="C1376" s="66" t="s">
        <v>26</v>
      </c>
      <c r="D1376" s="66" t="s">
        <v>314</v>
      </c>
      <c r="E1376" s="87">
        <f>+IF(ISNUMBER(DATA!N833),DATA!N833,"n/a")</f>
        <v>3.66316857266429</v>
      </c>
      <c r="F1376" s="77">
        <f>+IF(ISNUMBER(DATA!O833),DATA!O833,"n/a")</f>
        <v>-1.2204373053088999E-2</v>
      </c>
      <c r="G1376" s="87">
        <f>+IF(ISNUMBER(DATA!X833),DATA!X833,"n/a")</f>
        <v>3.6818141658364398</v>
      </c>
      <c r="H1376" s="77">
        <f>+IF(ISNUMBER(DATA!Y833),DATA!Y833,"n/a")</f>
        <v>-5.6417589734150397E-3</v>
      </c>
      <c r="I1376" s="87">
        <f>+IF(ISNUMBER(DATA!AH833),DATA!AH833,"n/a")</f>
        <v>3.7450702120064201</v>
      </c>
      <c r="J1376" s="77">
        <f>+IF(ISNUMBER(DATA!AI833),DATA!AI833,"n/a")</f>
        <v>6.5848817700381396E-2</v>
      </c>
      <c r="K1376" s="87">
        <f>+IF(ISNUMBER(DATA!AR833),DATA!AR833,"n/a")</f>
        <v>3.7290746050895698</v>
      </c>
      <c r="L1376" s="77">
        <f>+IF(ISNUMBER(DATA!AS833),DATA!AS833,"n/a")</f>
        <v>0.18150707255774301</v>
      </c>
    </row>
    <row r="1377" spans="1:12" x14ac:dyDescent="0.2">
      <c r="A1377" s="75" t="s">
        <v>19</v>
      </c>
      <c r="B1377" s="66" t="s">
        <v>28</v>
      </c>
      <c r="C1377" s="66" t="s">
        <v>26</v>
      </c>
      <c r="D1377" s="66" t="s">
        <v>315</v>
      </c>
      <c r="E1377" s="87">
        <f>+IF(ISNUMBER(DATA!N834),DATA!N834,"n/a")</f>
        <v>2.9248457224951001</v>
      </c>
      <c r="F1377" s="77">
        <f>+IF(ISNUMBER(DATA!O834),DATA!O834,"n/a")</f>
        <v>-2.2983601874169198E-3</v>
      </c>
      <c r="G1377" s="87">
        <f>+IF(ISNUMBER(DATA!X834),DATA!X834,"n/a")</f>
        <v>2.8477543584494698</v>
      </c>
      <c r="H1377" s="77">
        <f>+IF(ISNUMBER(DATA!Y834),DATA!Y834,"n/a")</f>
        <v>-2.1594747181232998E-2</v>
      </c>
      <c r="I1377" s="87">
        <f>+IF(ISNUMBER(DATA!AH834),DATA!AH834,"n/a")</f>
        <v>2.8845213297404801</v>
      </c>
      <c r="J1377" s="77">
        <f>+IF(ISNUMBER(DATA!AI834),DATA!AI834,"n/a")</f>
        <v>-4.9866541505504403E-2</v>
      </c>
      <c r="K1377" s="87">
        <f>+IF(ISNUMBER(DATA!AR834),DATA!AR834,"n/a")</f>
        <v>2.8925945998442901</v>
      </c>
      <c r="L1377" s="77">
        <f>+IF(ISNUMBER(DATA!AS834),DATA!AS834,"n/a")</f>
        <v>-9.5563627381160296E-2</v>
      </c>
    </row>
    <row r="1378" spans="1:12" x14ac:dyDescent="0.2">
      <c r="A1378" s="75" t="s">
        <v>19</v>
      </c>
      <c r="B1378" s="66" t="s">
        <v>28</v>
      </c>
      <c r="C1378" s="66" t="s">
        <v>26</v>
      </c>
      <c r="D1378" s="66" t="s">
        <v>316</v>
      </c>
      <c r="E1378" s="87">
        <f>+IF(ISNUMBER(DATA!N835),DATA!N835,"n/a")</f>
        <v>3.0654578091750002</v>
      </c>
      <c r="F1378" s="77">
        <f>+IF(ISNUMBER(DATA!O835),DATA!O835,"n/a")</f>
        <v>-1.33447874519479E-3</v>
      </c>
      <c r="G1378" s="87">
        <f>+IF(ISNUMBER(DATA!X835),DATA!X835,"n/a")</f>
        <v>3.0359477334298801</v>
      </c>
      <c r="H1378" s="77">
        <f>+IF(ISNUMBER(DATA!Y835),DATA!Y835,"n/a")</f>
        <v>1.2725339491727199E-2</v>
      </c>
      <c r="I1378" s="87">
        <f>+IF(ISNUMBER(DATA!AH835),DATA!AH835,"n/a")</f>
        <v>3.0484872826893801</v>
      </c>
      <c r="J1378" s="77">
        <f>+IF(ISNUMBER(DATA!AI835),DATA!AI835,"n/a")</f>
        <v>2.0542462403216399E-2</v>
      </c>
      <c r="K1378" s="87">
        <f>+IF(ISNUMBER(DATA!AR835),DATA!AR835,"n/a")</f>
        <v>3.0784605151489202</v>
      </c>
      <c r="L1378" s="77">
        <f>+IF(ISNUMBER(DATA!AS835),DATA!AS835,"n/a")</f>
        <v>4.7964072869844899E-3</v>
      </c>
    </row>
    <row r="1379" spans="1:12" x14ac:dyDescent="0.2">
      <c r="A1379" s="75" t="s">
        <v>19</v>
      </c>
      <c r="B1379" s="66" t="s">
        <v>28</v>
      </c>
      <c r="C1379" s="66" t="s">
        <v>26</v>
      </c>
      <c r="D1379" s="66" t="s">
        <v>317</v>
      </c>
      <c r="E1379" s="87">
        <f>+IF(ISNUMBER(DATA!N836),DATA!N836,"n/a")</f>
        <v>3.3875856953372399</v>
      </c>
      <c r="F1379" s="77">
        <f>+IF(ISNUMBER(DATA!O836),DATA!O836,"n/a")</f>
        <v>-2.3860881960537698E-2</v>
      </c>
      <c r="G1379" s="87">
        <f>+IF(ISNUMBER(DATA!X836),DATA!X836,"n/a")</f>
        <v>3.5227333974383801</v>
      </c>
      <c r="H1379" s="77">
        <f>+IF(ISNUMBER(DATA!Y836),DATA!Y836,"n/a")</f>
        <v>6.9307231121479407E-2</v>
      </c>
      <c r="I1379" s="87">
        <f>+IF(ISNUMBER(DATA!AH836),DATA!AH836,"n/a")</f>
        <v>3.5570318067649702</v>
      </c>
      <c r="J1379" s="77">
        <f>+IF(ISNUMBER(DATA!AI836),DATA!AI836,"n/a")</f>
        <v>6.9268543872361796E-2</v>
      </c>
      <c r="K1379" s="87">
        <f>+IF(ISNUMBER(DATA!AR836),DATA!AR836,"n/a")</f>
        <v>3.4278333319720899</v>
      </c>
      <c r="L1379" s="77">
        <f>+IF(ISNUMBER(DATA!AS836),DATA!AS836,"n/a")</f>
        <v>6.2833447021750005E-2</v>
      </c>
    </row>
    <row r="1380" spans="1:12" x14ac:dyDescent="0.2">
      <c r="A1380" s="75" t="s">
        <v>19</v>
      </c>
      <c r="B1380" s="66" t="s">
        <v>28</v>
      </c>
      <c r="C1380" s="66" t="s">
        <v>26</v>
      </c>
      <c r="D1380" s="66" t="s">
        <v>318</v>
      </c>
      <c r="E1380" s="87">
        <f>+IF(ISNUMBER(DATA!N837),DATA!N837,"n/a")</f>
        <v>3.58471328855775</v>
      </c>
      <c r="F1380" s="77">
        <f>+IF(ISNUMBER(DATA!O837),DATA!O837,"n/a")</f>
        <v>1.14063064768146E-2</v>
      </c>
      <c r="G1380" s="87">
        <f>+IF(ISNUMBER(DATA!X837),DATA!X837,"n/a")</f>
        <v>3.5177070112973499</v>
      </c>
      <c r="H1380" s="77">
        <f>+IF(ISNUMBER(DATA!Y837),DATA!Y837,"n/a")</f>
        <v>2.9101019993097901E-2</v>
      </c>
      <c r="I1380" s="87">
        <f>+IF(ISNUMBER(DATA!AH837),DATA!AH837,"n/a")</f>
        <v>3.53730517918655</v>
      </c>
      <c r="J1380" s="77">
        <f>+IF(ISNUMBER(DATA!AI837),DATA!AI837,"n/a")</f>
        <v>2.9681623004964498E-2</v>
      </c>
      <c r="K1380" s="87">
        <f>+IF(ISNUMBER(DATA!AR837),DATA!AR837,"n/a")</f>
        <v>3.5428601475941699</v>
      </c>
      <c r="L1380" s="77">
        <f>+IF(ISNUMBER(DATA!AS837),DATA!AS837,"n/a")</f>
        <v>2.9187927923476801E-2</v>
      </c>
    </row>
    <row r="1381" spans="1:12" x14ac:dyDescent="0.2">
      <c r="A1381" s="75" t="s">
        <v>19</v>
      </c>
      <c r="B1381" s="66" t="s">
        <v>28</v>
      </c>
      <c r="C1381" s="66" t="s">
        <v>26</v>
      </c>
      <c r="D1381" s="66" t="s">
        <v>344</v>
      </c>
      <c r="E1381" s="87">
        <f>+IF(ISNUMBER(DATA!N838),DATA!N838,"n/a")</f>
        <v>2.3899703831677699</v>
      </c>
      <c r="F1381" s="77">
        <f>+IF(ISNUMBER(DATA!O838),DATA!O838,"n/a")</f>
        <v>6.3513729936040805E-2</v>
      </c>
      <c r="G1381" s="87">
        <f>+IF(ISNUMBER(DATA!X838),DATA!X838,"n/a")</f>
        <v>2.15751669614313</v>
      </c>
      <c r="H1381" s="77">
        <f>+IF(ISNUMBER(DATA!Y838),DATA!Y838,"n/a")</f>
        <v>0.100137136176009</v>
      </c>
      <c r="I1381" s="87">
        <f>+IF(ISNUMBER(DATA!AH838),DATA!AH838,"n/a")</f>
        <v>2.20400537636641</v>
      </c>
      <c r="J1381" s="77">
        <f>+IF(ISNUMBER(DATA!AI838),DATA!AI838,"n/a")</f>
        <v>9.3935983172656806E-2</v>
      </c>
      <c r="K1381" s="87">
        <f>+IF(ISNUMBER(DATA!AR838),DATA!AR838,"n/a")</f>
        <v>2.2219762203989899</v>
      </c>
      <c r="L1381" s="77">
        <f>+IF(ISNUMBER(DATA!AS838),DATA!AS838,"n/a")</f>
        <v>0.17684998643046301</v>
      </c>
    </row>
    <row r="1382" spans="1:12" x14ac:dyDescent="0.2">
      <c r="A1382" s="75" t="s">
        <v>19</v>
      </c>
      <c r="B1382" s="66" t="s">
        <v>28</v>
      </c>
      <c r="C1382" s="66" t="s">
        <v>26</v>
      </c>
      <c r="D1382" s="66" t="s">
        <v>345</v>
      </c>
      <c r="E1382" s="87">
        <f>+IF(ISNUMBER(DATA!N839),DATA!N839,"n/a")</f>
        <v>2.9112287409879798</v>
      </c>
      <c r="F1382" s="77">
        <f>+IF(ISNUMBER(DATA!O839),DATA!O839,"n/a")</f>
        <v>6.0787780492536199E-2</v>
      </c>
      <c r="G1382" s="87">
        <f>+IF(ISNUMBER(DATA!X839),DATA!X839,"n/a")</f>
        <v>2.88274424228725</v>
      </c>
      <c r="H1382" s="77">
        <f>+IF(ISNUMBER(DATA!Y839),DATA!Y839,"n/a")</f>
        <v>3.41673216912846E-2</v>
      </c>
      <c r="I1382" s="87">
        <f>+IF(ISNUMBER(DATA!AH839),DATA!AH839,"n/a")</f>
        <v>2.96007078473404</v>
      </c>
      <c r="J1382" s="77">
        <f>+IF(ISNUMBER(DATA!AI839),DATA!AI839,"n/a")</f>
        <v>6.01780987986133E-2</v>
      </c>
      <c r="K1382" s="87">
        <f>+IF(ISNUMBER(DATA!AR839),DATA!AR839,"n/a")</f>
        <v>2.9256594580929498</v>
      </c>
      <c r="L1382" s="77">
        <f>+IF(ISNUMBER(DATA!AS839),DATA!AS839,"n/a")</f>
        <v>6.7691650628848798E-2</v>
      </c>
    </row>
    <row r="1383" spans="1:12" x14ac:dyDescent="0.2">
      <c r="A1383" s="75"/>
      <c r="E1383" s="100"/>
      <c r="F1383" s="101"/>
      <c r="G1383" s="100"/>
      <c r="H1383" s="101"/>
      <c r="I1383" s="100"/>
      <c r="J1383" s="101"/>
      <c r="K1383" s="100"/>
      <c r="L1383" s="101"/>
    </row>
    <row r="1384" spans="1:12" x14ac:dyDescent="0.2">
      <c r="A1384" s="75" t="s">
        <v>19</v>
      </c>
      <c r="B1384" s="66" t="s">
        <v>22</v>
      </c>
      <c r="C1384" s="66" t="s">
        <v>0</v>
      </c>
      <c r="D1384" s="66" t="s">
        <v>271</v>
      </c>
      <c r="E1384" s="76">
        <f t="array" ref="E1384">IFERROR(INDEX(DATA!$F$133:$F$368,MATCH(1,(DATA!$D$133:$D$368=B1384)*(DATA!$E$133:$E$368=D1384),0)),"n/a")</f>
        <v>457.74</v>
      </c>
      <c r="F1384" s="77">
        <f t="array" ref="F1384">IFERROR(INDEX(DATA!$G$133:$G$368,MATCH(1,(DATA!$D$133:$D$368=B1384)*(DATA!$E$133:$E$368=D1384),0)),"n/a")</f>
        <v>0</v>
      </c>
      <c r="G1384" s="76">
        <f t="array" ref="G1384">IFERROR(INDEX(DATA!$P$133:$P$368,MATCH(1,(DATA!$D$133:$D$368=B1384)*(DATA!$E$133:$E$368=D1384),0)),"n/a")</f>
        <v>974.19</v>
      </c>
      <c r="H1384" s="77">
        <f t="array" ref="H1384">IFERROR(INDEX(DATA!$Q$133:$Q$368,MATCH(1,(DATA!$D$133:$D$368=B1384)*(DATA!$E$133:$E$368=D1384),0)),"n/a")</f>
        <v>0</v>
      </c>
      <c r="I1384" s="76">
        <f t="array" ref="I1384">IFERROR(INDEX(DATA!$Z$133:$Z$368,MATCH(1,(DATA!$D$133:$D$368=B1384)*(DATA!$E$133:$E$368=D1384),0)),"n/a")</f>
        <v>1619.81</v>
      </c>
      <c r="J1384" s="77">
        <f t="array" ref="J1384">IFERROR(INDEX(DATA!$AA$133:$AA$368,MATCH(1,(DATA!$D$133:$D$368=B1384)*(DATA!$E$133:$E$368=D1384),0)),"n/a")</f>
        <v>0</v>
      </c>
      <c r="K1384" s="76">
        <f t="array" ref="K1384">IFERROR(INDEX(DATA!$AJ$133:$AJ$368,MATCH(1,(DATA!$D$133:$D$368=B1384)*(DATA!$E$133:$E$368=D1384),0)),"n/a")</f>
        <v>2038.05</v>
      </c>
      <c r="L1384" s="77">
        <f t="array" ref="L1384">IFERROR(INDEX(DATA!$AK$133:$AK$368,MATCH(1,(DATA!$D$133:$D$368=B1384)*(DATA!$E$133:$E$368=D1384),0)),"n/a")</f>
        <v>0</v>
      </c>
    </row>
    <row r="1385" spans="1:12" x14ac:dyDescent="0.2">
      <c r="A1385" s="75" t="s">
        <v>19</v>
      </c>
      <c r="B1385" s="66" t="s">
        <v>22</v>
      </c>
      <c r="C1385" s="66" t="s">
        <v>0</v>
      </c>
      <c r="D1385" s="66" t="s">
        <v>272</v>
      </c>
      <c r="E1385" s="76" t="str">
        <f t="array" ref="E1385">IFERROR(INDEX(DATA!$F$133:$F$368,MATCH(1,(DATA!$D$133:$D$368=B1385)*(DATA!$E$133:$E$368=D1385),0)),"n/a")</f>
        <v>n/a</v>
      </c>
      <c r="F1385" s="77" t="str">
        <f t="array" ref="F1385">IFERROR(INDEX(DATA!$G$133:$G$368,MATCH(1,(DATA!$D$133:$D$368=B1385)*(DATA!$E$133:$E$368=D1385),0)),"n/a")</f>
        <v>n/a</v>
      </c>
      <c r="G1385" s="76" t="str">
        <f t="array" ref="G1385">IFERROR(INDEX(DATA!$P$133:$P$368,MATCH(1,(DATA!$D$133:$D$368=B1385)*(DATA!$E$133:$E$368=D1385),0)),"n/a")</f>
        <v>n/a</v>
      </c>
      <c r="H1385" s="77" t="str">
        <f t="array" ref="H1385">IFERROR(INDEX(DATA!$Q$133:$Q$368,MATCH(1,(DATA!$D$133:$D$368=B1385)*(DATA!$E$133:$E$368=D1385),0)),"n/a")</f>
        <v>n/a</v>
      </c>
      <c r="I1385" s="76" t="str">
        <f t="array" ref="I1385">IFERROR(INDEX(DATA!$Z$133:$Z$368,MATCH(1,(DATA!$D$133:$D$368=B1385)*(DATA!$E$133:$E$368=D1385),0)),"n/a")</f>
        <v>n/a</v>
      </c>
      <c r="J1385" s="77" t="str">
        <f t="array" ref="J1385">IFERROR(INDEX(DATA!$AA$133:$AA$368,MATCH(1,(DATA!$D$133:$D$368=B1385)*(DATA!$E$133:$E$368=D1385),0)),"n/a")</f>
        <v>n/a</v>
      </c>
      <c r="K1385" s="76" t="str">
        <f t="array" ref="K1385">IFERROR(INDEX(DATA!$AJ$133:$AJ$368,MATCH(1,(DATA!$D$133:$D$368=B1385)*(DATA!$E$133:$E$368=D1385),0)),"n/a")</f>
        <v>n/a</v>
      </c>
      <c r="L1385" s="77" t="str">
        <f t="array" ref="L1385">IFERROR(INDEX(DATA!$AK$133:$AK$368,MATCH(1,(DATA!$D$133:$D$368=B1385)*(DATA!$E$133:$E$368=D1385),0)),"n/a")</f>
        <v>n/a</v>
      </c>
    </row>
    <row r="1386" spans="1:12" x14ac:dyDescent="0.2">
      <c r="A1386" s="75" t="s">
        <v>19</v>
      </c>
      <c r="B1386" s="66" t="s">
        <v>22</v>
      </c>
      <c r="C1386" s="66" t="s">
        <v>0</v>
      </c>
      <c r="D1386" s="66" t="s">
        <v>273</v>
      </c>
      <c r="E1386" s="76">
        <f t="array" ref="E1386">IFERROR(INDEX(DATA!$F$133:$F$368,MATCH(1,(DATA!$D$133:$D$368=B1386)*(DATA!$E$133:$E$368=D1386),0)),"n/a")</f>
        <v>539.04999999999995</v>
      </c>
      <c r="F1386" s="77">
        <f t="array" ref="F1386">IFERROR(INDEX(DATA!$G$133:$G$368,MATCH(1,(DATA!$D$133:$D$368=B1386)*(DATA!$E$133:$E$368=D1386),0)),"n/a")</f>
        <v>5.1033740942029002</v>
      </c>
      <c r="G1386" s="76">
        <f t="array" ref="G1386">IFERROR(INDEX(DATA!$P$133:$P$368,MATCH(1,(DATA!$D$133:$D$368=B1386)*(DATA!$E$133:$E$368=D1386),0)),"n/a")</f>
        <v>1159.6300000000001</v>
      </c>
      <c r="H1386" s="77">
        <f t="array" ref="H1386">IFERROR(INDEX(DATA!$Q$133:$Q$368,MATCH(1,(DATA!$D$133:$D$368=B1386)*(DATA!$E$133:$E$368=D1386),0)),"n/a")</f>
        <v>2.0163350240603499</v>
      </c>
      <c r="I1386" s="76">
        <f t="array" ref="I1386">IFERROR(INDEX(DATA!$Z$133:$Z$368,MATCH(1,(DATA!$D$133:$D$368=B1386)*(DATA!$E$133:$E$368=D1386),0)),"n/a")</f>
        <v>1638.18</v>
      </c>
      <c r="J1386" s="77">
        <f t="array" ref="J1386">IFERROR(INDEX(DATA!$AA$133:$AA$368,MATCH(1,(DATA!$D$133:$D$368=B1386)*(DATA!$E$133:$E$368=D1386),0)),"n/a")</f>
        <v>0.82761198192670204</v>
      </c>
      <c r="K1386" s="76">
        <f t="array" ref="K1386">IFERROR(INDEX(DATA!$AJ$133:$AJ$368,MATCH(1,(DATA!$D$133:$D$368=B1386)*(DATA!$E$133:$E$368=D1386),0)),"n/a")</f>
        <v>2750.58</v>
      </c>
      <c r="L1386" s="77">
        <f t="array" ref="L1386">IFERROR(INDEX(DATA!$AK$133:$AK$368,MATCH(1,(DATA!$D$133:$D$368=B1386)*(DATA!$E$133:$E$368=D1386),0)),"n/a")</f>
        <v>0.51726002007877103</v>
      </c>
    </row>
    <row r="1387" spans="1:12" x14ac:dyDescent="0.2">
      <c r="A1387" s="75" t="s">
        <v>19</v>
      </c>
      <c r="B1387" s="66" t="s">
        <v>22</v>
      </c>
      <c r="C1387" s="66" t="s">
        <v>0</v>
      </c>
      <c r="D1387" s="66" t="s">
        <v>274</v>
      </c>
      <c r="E1387" s="76">
        <f t="array" ref="E1387">IFERROR(INDEX(DATA!$F$133:$F$368,MATCH(1,(DATA!$D$133:$D$368=B1387)*(DATA!$E$133:$E$368=D1387),0)),"n/a")</f>
        <v>0</v>
      </c>
      <c r="F1387" s="77">
        <f t="array" ref="F1387">IFERROR(INDEX(DATA!$G$133:$G$368,MATCH(1,(DATA!$D$133:$D$368=B1387)*(DATA!$E$133:$E$368=D1387),0)),"n/a")</f>
        <v>0</v>
      </c>
      <c r="G1387" s="76">
        <f t="array" ref="G1387">IFERROR(INDEX(DATA!$P$133:$P$368,MATCH(1,(DATA!$D$133:$D$368=B1387)*(DATA!$E$133:$E$368=D1387),0)),"n/a")</f>
        <v>12</v>
      </c>
      <c r="H1387" s="77">
        <f t="array" ref="H1387">IFERROR(INDEX(DATA!$Q$133:$Q$368,MATCH(1,(DATA!$D$133:$D$368=B1387)*(DATA!$E$133:$E$368=D1387),0)),"n/a")</f>
        <v>0</v>
      </c>
      <c r="I1387" s="76">
        <f t="array" ref="I1387">IFERROR(INDEX(DATA!$Z$133:$Z$368,MATCH(1,(DATA!$D$133:$D$368=B1387)*(DATA!$E$133:$E$368=D1387),0)),"n/a")</f>
        <v>12</v>
      </c>
      <c r="J1387" s="77">
        <f t="array" ref="J1387">IFERROR(INDEX(DATA!$AA$133:$AA$368,MATCH(1,(DATA!$D$133:$D$368=B1387)*(DATA!$E$133:$E$368=D1387),0)),"n/a")</f>
        <v>0</v>
      </c>
      <c r="K1387" s="76">
        <f t="array" ref="K1387">IFERROR(INDEX(DATA!$AJ$133:$AJ$368,MATCH(1,(DATA!$D$133:$D$368=B1387)*(DATA!$E$133:$E$368=D1387),0)),"n/a")</f>
        <v>12</v>
      </c>
      <c r="L1387" s="77">
        <f t="array" ref="L1387">IFERROR(INDEX(DATA!$AK$133:$AK$368,MATCH(1,(DATA!$D$133:$D$368=B1387)*(DATA!$E$133:$E$368=D1387),0)),"n/a")</f>
        <v>0</v>
      </c>
    </row>
    <row r="1388" spans="1:12" x14ac:dyDescent="0.2">
      <c r="A1388" s="75" t="s">
        <v>19</v>
      </c>
      <c r="B1388" s="66" t="s">
        <v>22</v>
      </c>
      <c r="C1388" s="66" t="s">
        <v>0</v>
      </c>
      <c r="D1388" s="66" t="s">
        <v>275</v>
      </c>
      <c r="E1388" s="76">
        <f t="array" ref="E1388">IFERROR(INDEX(DATA!$F$133:$F$368,MATCH(1,(DATA!$D$133:$D$368=B1388)*(DATA!$E$133:$E$368=D1388),0)),"n/a")</f>
        <v>799.99</v>
      </c>
      <c r="F1388" s="77">
        <f t="array" ref="F1388">IFERROR(INDEX(DATA!$G$133:$G$368,MATCH(1,(DATA!$D$133:$D$368=B1388)*(DATA!$E$133:$E$368=D1388),0)),"n/a")</f>
        <v>0</v>
      </c>
      <c r="G1388" s="76">
        <f t="array" ref="G1388">IFERROR(INDEX(DATA!$P$133:$P$368,MATCH(1,(DATA!$D$133:$D$368=B1388)*(DATA!$E$133:$E$368=D1388),0)),"n/a")</f>
        <v>3133.42</v>
      </c>
      <c r="H1388" s="77">
        <f t="array" ref="H1388">IFERROR(INDEX(DATA!$Q$133:$Q$368,MATCH(1,(DATA!$D$133:$D$368=B1388)*(DATA!$E$133:$E$368=D1388),0)),"n/a")</f>
        <v>0</v>
      </c>
      <c r="I1388" s="76">
        <f t="array" ref="I1388">IFERROR(INDEX(DATA!$Z$133:$Z$368,MATCH(1,(DATA!$D$133:$D$368=B1388)*(DATA!$E$133:$E$368=D1388),0)),"n/a")</f>
        <v>4302.4399999999996</v>
      </c>
      <c r="J1388" s="77">
        <f t="array" ref="J1388">IFERROR(INDEX(DATA!$AA$133:$AA$368,MATCH(1,(DATA!$D$133:$D$368=B1388)*(DATA!$E$133:$E$368=D1388),0)),"n/a")</f>
        <v>0</v>
      </c>
      <c r="K1388" s="76">
        <f t="array" ref="K1388">IFERROR(INDEX(DATA!$AJ$133:$AJ$368,MATCH(1,(DATA!$D$133:$D$368=B1388)*(DATA!$E$133:$E$368=D1388),0)),"n/a")</f>
        <v>4799.96</v>
      </c>
      <c r="L1388" s="77">
        <f t="array" ref="L1388">IFERROR(INDEX(DATA!$AK$133:$AK$368,MATCH(1,(DATA!$D$133:$D$368=B1388)*(DATA!$E$133:$E$368=D1388),0)),"n/a")</f>
        <v>17.093938480096501</v>
      </c>
    </row>
    <row r="1389" spans="1:12" x14ac:dyDescent="0.2">
      <c r="A1389" s="75" t="s">
        <v>19</v>
      </c>
      <c r="B1389" s="66" t="s">
        <v>22</v>
      </c>
      <c r="C1389" s="66" t="s">
        <v>0</v>
      </c>
      <c r="D1389" s="66" t="s">
        <v>276</v>
      </c>
      <c r="E1389" s="76">
        <f t="array" ref="E1389">IFERROR(INDEX(DATA!$F$133:$F$368,MATCH(1,(DATA!$D$133:$D$368=B1389)*(DATA!$E$133:$E$368=D1389),0)),"n/a")</f>
        <v>0</v>
      </c>
      <c r="F1389" s="77">
        <f t="array" ref="F1389">IFERROR(INDEX(DATA!$G$133:$G$368,MATCH(1,(DATA!$D$133:$D$368=B1389)*(DATA!$E$133:$E$368=D1389),0)),"n/a")</f>
        <v>-1</v>
      </c>
      <c r="G1389" s="76">
        <f t="array" ref="G1389">IFERROR(INDEX(DATA!$P$133:$P$368,MATCH(1,(DATA!$D$133:$D$368=B1389)*(DATA!$E$133:$E$368=D1389),0)),"n/a")</f>
        <v>0</v>
      </c>
      <c r="H1389" s="77">
        <f t="array" ref="H1389">IFERROR(INDEX(DATA!$Q$133:$Q$368,MATCH(1,(DATA!$D$133:$D$368=B1389)*(DATA!$E$133:$E$368=D1389),0)),"n/a")</f>
        <v>-1</v>
      </c>
      <c r="I1389" s="76">
        <f t="array" ref="I1389">IFERROR(INDEX(DATA!$Z$133:$Z$368,MATCH(1,(DATA!$D$133:$D$368=B1389)*(DATA!$E$133:$E$368=D1389),0)),"n/a")</f>
        <v>71.92</v>
      </c>
      <c r="J1389" s="77">
        <f t="array" ref="J1389">IFERROR(INDEX(DATA!$AA$133:$AA$368,MATCH(1,(DATA!$D$133:$D$368=B1389)*(DATA!$E$133:$E$368=D1389),0)),"n/a")</f>
        <v>-0.88232021598625598</v>
      </c>
      <c r="K1389" s="76">
        <f t="array" ref="K1389">IFERROR(INDEX(DATA!$AJ$133:$AJ$368,MATCH(1,(DATA!$D$133:$D$368=B1389)*(DATA!$E$133:$E$368=D1389),0)),"n/a")</f>
        <v>1402.76</v>
      </c>
      <c r="L1389" s="77">
        <f t="array" ref="L1389">IFERROR(INDEX(DATA!$AK$133:$AK$368,MATCH(1,(DATA!$D$133:$D$368=B1389)*(DATA!$E$133:$E$368=D1389),0)),"n/a")</f>
        <v>-0.26019060075628497</v>
      </c>
    </row>
    <row r="1390" spans="1:12" x14ac:dyDescent="0.2">
      <c r="A1390" s="75" t="s">
        <v>19</v>
      </c>
      <c r="B1390" s="66" t="s">
        <v>22</v>
      </c>
      <c r="C1390" s="66" t="s">
        <v>0</v>
      </c>
      <c r="D1390" s="66" t="s">
        <v>277</v>
      </c>
      <c r="E1390" s="76" t="str">
        <f t="array" ref="E1390">IFERROR(INDEX(DATA!$F$133:$F$368,MATCH(1,(DATA!$D$133:$D$368=B1390)*(DATA!$E$133:$E$368=D1390),0)),"n/a")</f>
        <v>n/a</v>
      </c>
      <c r="F1390" s="77" t="str">
        <f t="array" ref="F1390">IFERROR(INDEX(DATA!$G$133:$G$368,MATCH(1,(DATA!$D$133:$D$368=B1390)*(DATA!$E$133:$E$368=D1390),0)),"n/a")</f>
        <v>n/a</v>
      </c>
      <c r="G1390" s="76" t="str">
        <f t="array" ref="G1390">IFERROR(INDEX(DATA!$P$133:$P$368,MATCH(1,(DATA!$D$133:$D$368=B1390)*(DATA!$E$133:$E$368=D1390),0)),"n/a")</f>
        <v>n/a</v>
      </c>
      <c r="H1390" s="77" t="str">
        <f t="array" ref="H1390">IFERROR(INDEX(DATA!$Q$133:$Q$368,MATCH(1,(DATA!$D$133:$D$368=B1390)*(DATA!$E$133:$E$368=D1390),0)),"n/a")</f>
        <v>n/a</v>
      </c>
      <c r="I1390" s="76" t="str">
        <f t="array" ref="I1390">IFERROR(INDEX(DATA!$Z$133:$Z$368,MATCH(1,(DATA!$D$133:$D$368=B1390)*(DATA!$E$133:$E$368=D1390),0)),"n/a")</f>
        <v>n/a</v>
      </c>
      <c r="J1390" s="77" t="str">
        <f t="array" ref="J1390">IFERROR(INDEX(DATA!$AA$133:$AA$368,MATCH(1,(DATA!$D$133:$D$368=B1390)*(DATA!$E$133:$E$368=D1390),0)),"n/a")</f>
        <v>n/a</v>
      </c>
      <c r="K1390" s="76" t="str">
        <f t="array" ref="K1390">IFERROR(INDEX(DATA!$AJ$133:$AJ$368,MATCH(1,(DATA!$D$133:$D$368=B1390)*(DATA!$E$133:$E$368=D1390),0)),"n/a")</f>
        <v>n/a</v>
      </c>
      <c r="L1390" s="77" t="str">
        <f t="array" ref="L1390">IFERROR(INDEX(DATA!$AK$133:$AK$368,MATCH(1,(DATA!$D$133:$D$368=B1390)*(DATA!$E$133:$E$368=D1390),0)),"n/a")</f>
        <v>n/a</v>
      </c>
    </row>
    <row r="1391" spans="1:12" x14ac:dyDescent="0.2">
      <c r="A1391" s="75" t="s">
        <v>19</v>
      </c>
      <c r="B1391" s="66" t="s">
        <v>22</v>
      </c>
      <c r="C1391" s="66" t="s">
        <v>0</v>
      </c>
      <c r="D1391" s="66" t="s">
        <v>278</v>
      </c>
      <c r="E1391" s="76">
        <f t="array" ref="E1391">IFERROR(INDEX(DATA!$F$133:$F$368,MATCH(1,(DATA!$D$133:$D$368=B1391)*(DATA!$E$133:$E$368=D1391),0)),"n/a")</f>
        <v>601.98</v>
      </c>
      <c r="F1391" s="77">
        <f t="array" ref="F1391">IFERROR(INDEX(DATA!$G$133:$G$368,MATCH(1,(DATA!$D$133:$D$368=B1391)*(DATA!$E$133:$E$368=D1391),0)),"n/a")</f>
        <v>1.2299685126875299</v>
      </c>
      <c r="G1391" s="76">
        <f t="array" ref="G1391">IFERROR(INDEX(DATA!$P$133:$P$368,MATCH(1,(DATA!$D$133:$D$368=B1391)*(DATA!$E$133:$E$368=D1391),0)),"n/a")</f>
        <v>1973.09</v>
      </c>
      <c r="H1391" s="77">
        <f t="array" ref="H1391">IFERROR(INDEX(DATA!$Q$133:$Q$368,MATCH(1,(DATA!$D$133:$D$368=B1391)*(DATA!$E$133:$E$368=D1391),0)),"n/a")</f>
        <v>0.87704177250111803</v>
      </c>
      <c r="I1391" s="76">
        <f t="array" ref="I1391">IFERROR(INDEX(DATA!$Z$133:$Z$368,MATCH(1,(DATA!$D$133:$D$368=B1391)*(DATA!$E$133:$E$368=D1391),0)),"n/a")</f>
        <v>3901.18</v>
      </c>
      <c r="J1391" s="77">
        <f t="array" ref="J1391">IFERROR(INDEX(DATA!$AA$133:$AA$368,MATCH(1,(DATA!$D$133:$D$368=B1391)*(DATA!$E$133:$E$368=D1391),0)),"n/a")</f>
        <v>0.54033063659587199</v>
      </c>
      <c r="K1391" s="76">
        <f t="array" ref="K1391">IFERROR(INDEX(DATA!$AJ$133:$AJ$368,MATCH(1,(DATA!$D$133:$D$368=B1391)*(DATA!$E$133:$E$368=D1391),0)),"n/a")</f>
        <v>5444.72</v>
      </c>
      <c r="L1391" s="77">
        <f t="array" ref="L1391">IFERROR(INDEX(DATA!$AK$133:$AK$368,MATCH(1,(DATA!$D$133:$D$368=B1391)*(DATA!$E$133:$E$368=D1391),0)),"n/a")</f>
        <v>0.482129149222285</v>
      </c>
    </row>
    <row r="1392" spans="1:12" x14ac:dyDescent="0.2">
      <c r="A1392" s="75" t="s">
        <v>19</v>
      </c>
      <c r="B1392" s="66" t="s">
        <v>22</v>
      </c>
      <c r="C1392" s="66" t="s">
        <v>0</v>
      </c>
      <c r="D1392" s="66" t="s">
        <v>279</v>
      </c>
      <c r="E1392" s="76">
        <f t="array" ref="E1392">IFERROR(INDEX(DATA!$F$133:$F$368,MATCH(1,(DATA!$D$133:$D$368=B1392)*(DATA!$E$133:$E$368=D1392),0)),"n/a")</f>
        <v>51.28</v>
      </c>
      <c r="F1392" s="77">
        <f t="array" ref="F1392">IFERROR(INDEX(DATA!$G$133:$G$368,MATCH(1,(DATA!$D$133:$D$368=B1392)*(DATA!$E$133:$E$368=D1392),0)),"n/a")</f>
        <v>-0.87529486150628599</v>
      </c>
      <c r="G1392" s="76">
        <f t="array" ref="G1392">IFERROR(INDEX(DATA!$P$133:$P$368,MATCH(1,(DATA!$D$133:$D$368=B1392)*(DATA!$E$133:$E$368=D1392),0)),"n/a")</f>
        <v>915.47</v>
      </c>
      <c r="H1392" s="77">
        <f t="array" ref="H1392">IFERROR(INDEX(DATA!$Q$133:$Q$368,MATCH(1,(DATA!$D$133:$D$368=B1392)*(DATA!$E$133:$E$368=D1392),0)),"n/a")</f>
        <v>-0.52428042132831698</v>
      </c>
      <c r="I1392" s="76">
        <f t="array" ref="I1392">IFERROR(INDEX(DATA!$Z$133:$Z$368,MATCH(1,(DATA!$D$133:$D$368=B1392)*(DATA!$E$133:$E$368=D1392),0)),"n/a")</f>
        <v>3605.26</v>
      </c>
      <c r="J1392" s="77">
        <f t="array" ref="J1392">IFERROR(INDEX(DATA!$AA$133:$AA$368,MATCH(1,(DATA!$D$133:$D$368=B1392)*(DATA!$E$133:$E$368=D1392),0)),"n/a")</f>
        <v>-0.303326016046501</v>
      </c>
      <c r="K1392" s="76">
        <f t="array" ref="K1392">IFERROR(INDEX(DATA!$AJ$133:$AJ$368,MATCH(1,(DATA!$D$133:$D$368=B1392)*(DATA!$E$133:$E$368=D1392),0)),"n/a")</f>
        <v>5644.63</v>
      </c>
      <c r="L1392" s="77">
        <f t="array" ref="L1392">IFERROR(INDEX(DATA!$AK$133:$AK$368,MATCH(1,(DATA!$D$133:$D$368=B1392)*(DATA!$E$133:$E$368=D1392),0)),"n/a")</f>
        <v>-0.37199131299690502</v>
      </c>
    </row>
    <row r="1393" spans="1:12" x14ac:dyDescent="0.2">
      <c r="A1393" s="75" t="s">
        <v>19</v>
      </c>
      <c r="B1393" s="66" t="s">
        <v>22</v>
      </c>
      <c r="C1393" s="66" t="s">
        <v>0</v>
      </c>
      <c r="D1393" s="66" t="s">
        <v>280</v>
      </c>
      <c r="E1393" s="76">
        <f t="array" ref="E1393">IFERROR(INDEX(DATA!$F$133:$F$368,MATCH(1,(DATA!$D$133:$D$368=B1393)*(DATA!$E$133:$E$368=D1393),0)),"n/a")</f>
        <v>1189.74</v>
      </c>
      <c r="F1393" s="77">
        <f t="array" ref="F1393">IFERROR(INDEX(DATA!$G$133:$G$368,MATCH(1,(DATA!$D$133:$D$368=B1393)*(DATA!$E$133:$E$368=D1393),0)),"n/a")</f>
        <v>0.109511242084845</v>
      </c>
      <c r="G1393" s="76">
        <f t="array" ref="G1393">IFERROR(INDEX(DATA!$P$133:$P$368,MATCH(1,(DATA!$D$133:$D$368=B1393)*(DATA!$E$133:$E$368=D1393),0)),"n/a")</f>
        <v>4255.13</v>
      </c>
      <c r="H1393" s="77">
        <f t="array" ref="H1393">IFERROR(INDEX(DATA!$Q$133:$Q$368,MATCH(1,(DATA!$D$133:$D$368=B1393)*(DATA!$E$133:$E$368=D1393),0)),"n/a")</f>
        <v>0.10428490977839699</v>
      </c>
      <c r="I1393" s="76">
        <f t="array" ref="I1393">IFERROR(INDEX(DATA!$Z$133:$Z$368,MATCH(1,(DATA!$D$133:$D$368=B1393)*(DATA!$E$133:$E$368=D1393),0)),"n/a")</f>
        <v>12716.6</v>
      </c>
      <c r="J1393" s="77">
        <f t="array" ref="J1393">IFERROR(INDEX(DATA!$AA$133:$AA$368,MATCH(1,(DATA!$D$133:$D$368=B1393)*(DATA!$E$133:$E$368=D1393),0)),"n/a")</f>
        <v>0.13560843182518401</v>
      </c>
      <c r="K1393" s="76">
        <f t="array" ref="K1393">IFERROR(INDEX(DATA!$AJ$133:$AJ$368,MATCH(1,(DATA!$D$133:$D$368=B1393)*(DATA!$E$133:$E$368=D1393),0)),"n/a")</f>
        <v>17980.53</v>
      </c>
      <c r="L1393" s="77">
        <f t="array" ref="L1393">IFERROR(INDEX(DATA!$AK$133:$AK$368,MATCH(1,(DATA!$D$133:$D$368=B1393)*(DATA!$E$133:$E$368=D1393),0)),"n/a")</f>
        <v>9.13224216446923E-2</v>
      </c>
    </row>
    <row r="1394" spans="1:12" x14ac:dyDescent="0.2">
      <c r="A1394" s="75" t="s">
        <v>19</v>
      </c>
      <c r="B1394" s="66" t="s">
        <v>22</v>
      </c>
      <c r="C1394" s="66" t="s">
        <v>0</v>
      </c>
      <c r="D1394" s="66" t="s">
        <v>281</v>
      </c>
      <c r="E1394" s="76">
        <f t="array" ref="E1394">IFERROR(INDEX(DATA!$F$133:$F$368,MATCH(1,(DATA!$D$133:$D$368=B1394)*(DATA!$E$133:$E$368=D1394),0)),"n/a")</f>
        <v>1257.74</v>
      </c>
      <c r="F1394" s="77">
        <f t="array" ref="F1394">IFERROR(INDEX(DATA!$G$133:$G$368,MATCH(1,(DATA!$D$133:$D$368=B1394)*(DATA!$E$133:$E$368=D1394),0)),"n/a")</f>
        <v>-0.11562530762632001</v>
      </c>
      <c r="G1394" s="76">
        <f t="array" ref="G1394">IFERROR(INDEX(DATA!$P$133:$P$368,MATCH(1,(DATA!$D$133:$D$368=B1394)*(DATA!$E$133:$E$368=D1394),0)),"n/a")</f>
        <v>4990.51</v>
      </c>
      <c r="H1394" s="77">
        <f t="array" ref="H1394">IFERROR(INDEX(DATA!$Q$133:$Q$368,MATCH(1,(DATA!$D$133:$D$368=B1394)*(DATA!$E$133:$E$368=D1394),0)),"n/a")</f>
        <v>-9.9580869762901494E-2</v>
      </c>
      <c r="I1394" s="76">
        <f t="array" ref="I1394">IFERROR(INDEX(DATA!$Z$133:$Z$368,MATCH(1,(DATA!$D$133:$D$368=B1394)*(DATA!$E$133:$E$368=D1394),0)),"n/a")</f>
        <v>12640.93</v>
      </c>
      <c r="J1394" s="77">
        <f t="array" ref="J1394">IFERROR(INDEX(DATA!$AA$133:$AA$368,MATCH(1,(DATA!$D$133:$D$368=B1394)*(DATA!$E$133:$E$368=D1394),0)),"n/a")</f>
        <v>7.7143467557810701E-3</v>
      </c>
      <c r="K1394" s="76">
        <f t="array" ref="K1394">IFERROR(INDEX(DATA!$AJ$133:$AJ$368,MATCH(1,(DATA!$D$133:$D$368=B1394)*(DATA!$E$133:$E$368=D1394),0)),"n/a")</f>
        <v>18731.43</v>
      </c>
      <c r="L1394" s="77">
        <f t="array" ref="L1394">IFERROR(INDEX(DATA!$AK$133:$AK$368,MATCH(1,(DATA!$D$133:$D$368=B1394)*(DATA!$E$133:$E$368=D1394),0)),"n/a")</f>
        <v>-9.6589036317713502E-4</v>
      </c>
    </row>
    <row r="1395" spans="1:12" x14ac:dyDescent="0.2">
      <c r="A1395" s="75" t="s">
        <v>19</v>
      </c>
      <c r="B1395" s="66" t="s">
        <v>22</v>
      </c>
      <c r="C1395" s="66" t="s">
        <v>0</v>
      </c>
      <c r="D1395" s="66" t="s">
        <v>282</v>
      </c>
      <c r="E1395" s="76">
        <f t="array" ref="E1395">IFERROR(INDEX(DATA!$F$133:$F$368,MATCH(1,(DATA!$D$133:$D$368=B1395)*(DATA!$E$133:$E$368=D1395),0)),"n/a")</f>
        <v>277.48</v>
      </c>
      <c r="F1395" s="77">
        <f t="array" ref="F1395">IFERROR(INDEX(DATA!$G$133:$G$368,MATCH(1,(DATA!$D$133:$D$368=B1395)*(DATA!$E$133:$E$368=D1395),0)),"n/a")</f>
        <v>-0.230099053855331</v>
      </c>
      <c r="G1395" s="76">
        <f t="array" ref="G1395">IFERROR(INDEX(DATA!$P$133:$P$368,MATCH(1,(DATA!$D$133:$D$368=B1395)*(DATA!$E$133:$E$368=D1395),0)),"n/a")</f>
        <v>988.88</v>
      </c>
      <c r="H1395" s="77">
        <f t="array" ref="H1395">IFERROR(INDEX(DATA!$Q$133:$Q$368,MATCH(1,(DATA!$D$133:$D$368=B1395)*(DATA!$E$133:$E$368=D1395),0)),"n/a")</f>
        <v>-5.5538045710247001E-2</v>
      </c>
      <c r="I1395" s="76">
        <f t="array" ref="I1395">IFERROR(INDEX(DATA!$Z$133:$Z$368,MATCH(1,(DATA!$D$133:$D$368=B1395)*(DATA!$E$133:$E$368=D1395),0)),"n/a")</f>
        <v>2179.14</v>
      </c>
      <c r="J1395" s="77">
        <f t="array" ref="J1395">IFERROR(INDEX(DATA!$AA$133:$AA$368,MATCH(1,(DATA!$D$133:$D$368=B1395)*(DATA!$E$133:$E$368=D1395),0)),"n/a")</f>
        <v>-0.153570970786674</v>
      </c>
      <c r="K1395" s="76">
        <f t="array" ref="K1395">IFERROR(INDEX(DATA!$AJ$133:$AJ$368,MATCH(1,(DATA!$D$133:$D$368=B1395)*(DATA!$E$133:$E$368=D1395),0)),"n/a")</f>
        <v>3636.23</v>
      </c>
      <c r="L1395" s="77">
        <f t="array" ref="L1395">IFERROR(INDEX(DATA!$AK$133:$AK$368,MATCH(1,(DATA!$D$133:$D$368=B1395)*(DATA!$E$133:$E$368=D1395),0)),"n/a")</f>
        <v>8.1316365854334494E-3</v>
      </c>
    </row>
    <row r="1396" spans="1:12" x14ac:dyDescent="0.2">
      <c r="A1396" s="75" t="s">
        <v>19</v>
      </c>
      <c r="B1396" s="66" t="s">
        <v>22</v>
      </c>
      <c r="C1396" s="66" t="s">
        <v>0</v>
      </c>
      <c r="D1396" s="66" t="s">
        <v>283</v>
      </c>
      <c r="E1396" s="76">
        <f t="array" ref="E1396">IFERROR(INDEX(DATA!$F$133:$F$368,MATCH(1,(DATA!$D$133:$D$368=B1396)*(DATA!$E$133:$E$368=D1396),0)),"n/a")</f>
        <v>111.62</v>
      </c>
      <c r="F1396" s="77">
        <f t="array" ref="F1396">IFERROR(INDEX(DATA!$G$133:$G$368,MATCH(1,(DATA!$D$133:$D$368=B1396)*(DATA!$E$133:$E$368=D1396),0)),"n/a")</f>
        <v>0</v>
      </c>
      <c r="G1396" s="76">
        <f t="array" ref="G1396">IFERROR(INDEX(DATA!$P$133:$P$368,MATCH(1,(DATA!$D$133:$D$368=B1396)*(DATA!$E$133:$E$368=D1396),0)),"n/a")</f>
        <v>111.62</v>
      </c>
      <c r="H1396" s="77">
        <f t="array" ref="H1396">IFERROR(INDEX(DATA!$Q$133:$Q$368,MATCH(1,(DATA!$D$133:$D$368=B1396)*(DATA!$E$133:$E$368=D1396),0)),"n/a")</f>
        <v>0</v>
      </c>
      <c r="I1396" s="76">
        <f t="array" ref="I1396">IFERROR(INDEX(DATA!$Z$133:$Z$368,MATCH(1,(DATA!$D$133:$D$368=B1396)*(DATA!$E$133:$E$368=D1396),0)),"n/a")</f>
        <v>798.6</v>
      </c>
      <c r="J1396" s="77">
        <f t="array" ref="J1396">IFERROR(INDEX(DATA!$AA$133:$AA$368,MATCH(1,(DATA!$D$133:$D$368=B1396)*(DATA!$E$133:$E$368=D1396),0)),"n/a")</f>
        <v>0</v>
      </c>
      <c r="K1396" s="76">
        <f t="array" ref="K1396">IFERROR(INDEX(DATA!$AJ$133:$AJ$368,MATCH(1,(DATA!$D$133:$D$368=B1396)*(DATA!$E$133:$E$368=D1396),0)),"n/a")</f>
        <v>3863.68</v>
      </c>
      <c r="L1396" s="77">
        <f t="array" ref="L1396">IFERROR(INDEX(DATA!$AK$133:$AK$368,MATCH(1,(DATA!$D$133:$D$368=B1396)*(DATA!$E$133:$E$368=D1396),0)),"n/a")</f>
        <v>335.85091543156102</v>
      </c>
    </row>
    <row r="1397" spans="1:12" x14ac:dyDescent="0.2">
      <c r="A1397" s="75" t="s">
        <v>19</v>
      </c>
      <c r="B1397" s="66" t="s">
        <v>22</v>
      </c>
      <c r="C1397" s="66" t="s">
        <v>0</v>
      </c>
      <c r="D1397" s="66" t="s">
        <v>284</v>
      </c>
      <c r="E1397" s="76">
        <f t="array" ref="E1397">IFERROR(INDEX(DATA!$F$133:$F$368,MATCH(1,(DATA!$D$133:$D$368=B1397)*(DATA!$E$133:$E$368=D1397),0)),"n/a")</f>
        <v>1408.91</v>
      </c>
      <c r="F1397" s="77">
        <f t="array" ref="F1397">IFERROR(INDEX(DATA!$G$133:$G$368,MATCH(1,(DATA!$D$133:$D$368=B1397)*(DATA!$E$133:$E$368=D1397),0)),"n/a")</f>
        <v>7.5517574283975502E-3</v>
      </c>
      <c r="G1397" s="76">
        <f t="array" ref="G1397">IFERROR(INDEX(DATA!$P$133:$P$368,MATCH(1,(DATA!$D$133:$D$368=B1397)*(DATA!$E$133:$E$368=D1397),0)),"n/a")</f>
        <v>5904.5</v>
      </c>
      <c r="H1397" s="77">
        <f t="array" ref="H1397">IFERROR(INDEX(DATA!$Q$133:$Q$368,MATCH(1,(DATA!$D$133:$D$368=B1397)*(DATA!$E$133:$E$368=D1397),0)),"n/a")</f>
        <v>0.28698627897599099</v>
      </c>
      <c r="I1397" s="76">
        <f t="array" ref="I1397">IFERROR(INDEX(DATA!$Z$133:$Z$368,MATCH(1,(DATA!$D$133:$D$368=B1397)*(DATA!$E$133:$E$368=D1397),0)),"n/a")</f>
        <v>13350.12</v>
      </c>
      <c r="J1397" s="77">
        <f t="array" ref="J1397">IFERROR(INDEX(DATA!$AA$133:$AA$368,MATCH(1,(DATA!$D$133:$D$368=B1397)*(DATA!$E$133:$E$368=D1397),0)),"n/a")</f>
        <v>0.24527615499491201</v>
      </c>
      <c r="K1397" s="76">
        <f t="array" ref="K1397">IFERROR(INDEX(DATA!$AJ$133:$AJ$368,MATCH(1,(DATA!$D$133:$D$368=B1397)*(DATA!$E$133:$E$368=D1397),0)),"n/a")</f>
        <v>19442.61</v>
      </c>
      <c r="L1397" s="77">
        <f t="array" ref="L1397">IFERROR(INDEX(DATA!$AK$133:$AK$368,MATCH(1,(DATA!$D$133:$D$368=B1397)*(DATA!$E$133:$E$368=D1397),0)),"n/a")</f>
        <v>0.204022157474122</v>
      </c>
    </row>
    <row r="1398" spans="1:12" x14ac:dyDescent="0.2">
      <c r="A1398" s="75" t="s">
        <v>19</v>
      </c>
      <c r="B1398" s="66" t="s">
        <v>22</v>
      </c>
      <c r="C1398" s="66" t="s">
        <v>0</v>
      </c>
      <c r="D1398" s="66" t="s">
        <v>285</v>
      </c>
      <c r="E1398" s="76">
        <f t="array" ref="E1398">IFERROR(INDEX(DATA!$F$133:$F$368,MATCH(1,(DATA!$D$133:$D$368=B1398)*(DATA!$E$133:$E$368=D1398),0)),"n/a")</f>
        <v>0</v>
      </c>
      <c r="F1398" s="77">
        <f t="array" ref="F1398">IFERROR(INDEX(DATA!$G$133:$G$368,MATCH(1,(DATA!$D$133:$D$368=B1398)*(DATA!$E$133:$E$368=D1398),0)),"n/a")</f>
        <v>0</v>
      </c>
      <c r="G1398" s="76">
        <f t="array" ref="G1398">IFERROR(INDEX(DATA!$P$133:$P$368,MATCH(1,(DATA!$D$133:$D$368=B1398)*(DATA!$E$133:$E$368=D1398),0)),"n/a")</f>
        <v>0</v>
      </c>
      <c r="H1398" s="77">
        <f t="array" ref="H1398">IFERROR(INDEX(DATA!$Q$133:$Q$368,MATCH(1,(DATA!$D$133:$D$368=B1398)*(DATA!$E$133:$E$368=D1398),0)),"n/a")</f>
        <v>0</v>
      </c>
      <c r="I1398" s="76">
        <f t="array" ref="I1398">IFERROR(INDEX(DATA!$Z$133:$Z$368,MATCH(1,(DATA!$D$133:$D$368=B1398)*(DATA!$E$133:$E$368=D1398),0)),"n/a")</f>
        <v>30.59</v>
      </c>
      <c r="J1398" s="77">
        <f t="array" ref="J1398">IFERROR(INDEX(DATA!$AA$133:$AA$368,MATCH(1,(DATA!$D$133:$D$368=B1398)*(DATA!$E$133:$E$368=D1398),0)),"n/a")</f>
        <v>0</v>
      </c>
      <c r="K1398" s="76">
        <f t="array" ref="K1398">IFERROR(INDEX(DATA!$AJ$133:$AJ$368,MATCH(1,(DATA!$D$133:$D$368=B1398)*(DATA!$E$133:$E$368=D1398),0)),"n/a")</f>
        <v>30.59</v>
      </c>
      <c r="L1398" s="77">
        <f t="array" ref="L1398">IFERROR(INDEX(DATA!$AK$133:$AK$368,MATCH(1,(DATA!$D$133:$D$368=B1398)*(DATA!$E$133:$E$368=D1398),0)),"n/a")</f>
        <v>0</v>
      </c>
    </row>
    <row r="1399" spans="1:12" x14ac:dyDescent="0.2">
      <c r="A1399" s="75" t="s">
        <v>19</v>
      </c>
      <c r="B1399" s="66" t="s">
        <v>22</v>
      </c>
      <c r="C1399" s="66" t="s">
        <v>0</v>
      </c>
      <c r="D1399" s="66" t="s">
        <v>286</v>
      </c>
      <c r="E1399" s="76">
        <f t="array" ref="E1399">IFERROR(INDEX(DATA!$F$133:$F$368,MATCH(1,(DATA!$D$133:$D$368=B1399)*(DATA!$E$133:$E$368=D1399),0)),"n/a")</f>
        <v>0</v>
      </c>
      <c r="F1399" s="77">
        <f t="array" ref="F1399">IFERROR(INDEX(DATA!$G$133:$G$368,MATCH(1,(DATA!$D$133:$D$368=B1399)*(DATA!$E$133:$E$368=D1399),0)),"n/a")</f>
        <v>-1</v>
      </c>
      <c r="G1399" s="76">
        <f t="array" ref="G1399">IFERROR(INDEX(DATA!$P$133:$P$368,MATCH(1,(DATA!$D$133:$D$368=B1399)*(DATA!$E$133:$E$368=D1399),0)),"n/a")</f>
        <v>25.4</v>
      </c>
      <c r="H1399" s="77">
        <f t="array" ref="H1399">IFERROR(INDEX(DATA!$Q$133:$Q$368,MATCH(1,(DATA!$D$133:$D$368=B1399)*(DATA!$E$133:$E$368=D1399),0)),"n/a")</f>
        <v>-0.24918711203074201</v>
      </c>
      <c r="I1399" s="76">
        <f t="array" ref="I1399">IFERROR(INDEX(DATA!$Z$133:$Z$368,MATCH(1,(DATA!$D$133:$D$368=B1399)*(DATA!$E$133:$E$368=D1399),0)),"n/a")</f>
        <v>46.99</v>
      </c>
      <c r="J1399" s="77">
        <f t="array" ref="J1399">IFERROR(INDEX(DATA!$AA$133:$AA$368,MATCH(1,(DATA!$D$133:$D$368=B1399)*(DATA!$E$133:$E$368=D1399),0)),"n/a")</f>
        <v>0.38900384274312699</v>
      </c>
      <c r="K1399" s="76">
        <f t="array" ref="K1399">IFERROR(INDEX(DATA!$AJ$133:$AJ$368,MATCH(1,(DATA!$D$133:$D$368=B1399)*(DATA!$E$133:$E$368=D1399),0)),"n/a")</f>
        <v>452.43</v>
      </c>
      <c r="L1399" s="77">
        <f t="array" ref="L1399">IFERROR(INDEX(DATA!$AK$133:$AK$368,MATCH(1,(DATA!$D$133:$D$368=B1399)*(DATA!$E$133:$E$368=D1399),0)),"n/a")</f>
        <v>1.9143906209739801</v>
      </c>
    </row>
    <row r="1400" spans="1:12" x14ac:dyDescent="0.2">
      <c r="A1400" s="75" t="s">
        <v>19</v>
      </c>
      <c r="B1400" s="66" t="s">
        <v>22</v>
      </c>
      <c r="C1400" s="66" t="s">
        <v>0</v>
      </c>
      <c r="D1400" s="66" t="s">
        <v>287</v>
      </c>
      <c r="E1400" s="76">
        <f t="array" ref="E1400">IFERROR(INDEX(DATA!$F$133:$F$368,MATCH(1,(DATA!$D$133:$D$368=B1400)*(DATA!$E$133:$E$368=D1400),0)),"n/a")</f>
        <v>767.1</v>
      </c>
      <c r="F1400" s="77">
        <f t="array" ref="F1400">IFERROR(INDEX(DATA!$G$133:$G$368,MATCH(1,(DATA!$D$133:$D$368=B1400)*(DATA!$E$133:$E$368=D1400),0)),"n/a")</f>
        <v>-0.13250477795243501</v>
      </c>
      <c r="G1400" s="76">
        <f t="array" ref="G1400">IFERROR(INDEX(DATA!$P$133:$P$368,MATCH(1,(DATA!$D$133:$D$368=B1400)*(DATA!$E$133:$E$368=D1400),0)),"n/a")</f>
        <v>1576.94</v>
      </c>
      <c r="H1400" s="77">
        <f t="array" ref="H1400">IFERROR(INDEX(DATA!$Q$133:$Q$368,MATCH(1,(DATA!$D$133:$D$368=B1400)*(DATA!$E$133:$E$368=D1400),0)),"n/a")</f>
        <v>-9.4316432723012295E-2</v>
      </c>
      <c r="I1400" s="76">
        <f t="array" ref="I1400">IFERROR(INDEX(DATA!$Z$133:$Z$368,MATCH(1,(DATA!$D$133:$D$368=B1400)*(DATA!$E$133:$E$368=D1400),0)),"n/a")</f>
        <v>2884.33</v>
      </c>
      <c r="J1400" s="77">
        <f t="array" ref="J1400">IFERROR(INDEX(DATA!$AA$133:$AA$368,MATCH(1,(DATA!$D$133:$D$368=B1400)*(DATA!$E$133:$E$368=D1400),0)),"n/a")</f>
        <v>-0.13755655026208199</v>
      </c>
      <c r="K1400" s="76">
        <f t="array" ref="K1400">IFERROR(INDEX(DATA!$AJ$133:$AJ$368,MATCH(1,(DATA!$D$133:$D$368=B1400)*(DATA!$E$133:$E$368=D1400),0)),"n/a")</f>
        <v>6024.58</v>
      </c>
      <c r="L1400" s="77">
        <f t="array" ref="L1400">IFERROR(INDEX(DATA!$AK$133:$AK$368,MATCH(1,(DATA!$D$133:$D$368=B1400)*(DATA!$E$133:$E$368=D1400),0)),"n/a")</f>
        <v>-0.56566988465839096</v>
      </c>
    </row>
    <row r="1401" spans="1:12" x14ac:dyDescent="0.2">
      <c r="A1401" s="75" t="s">
        <v>19</v>
      </c>
      <c r="B1401" s="66" t="s">
        <v>22</v>
      </c>
      <c r="C1401" s="66" t="s">
        <v>0</v>
      </c>
      <c r="D1401" s="66" t="s">
        <v>288</v>
      </c>
      <c r="E1401" s="76">
        <f t="array" ref="E1401">IFERROR(INDEX(DATA!$F$133:$F$368,MATCH(1,(DATA!$D$133:$D$368=B1401)*(DATA!$E$133:$E$368=D1401),0)),"n/a")</f>
        <v>677.38</v>
      </c>
      <c r="F1401" s="77">
        <f t="array" ref="F1401">IFERROR(INDEX(DATA!$G$133:$G$368,MATCH(1,(DATA!$D$133:$D$368=B1401)*(DATA!$E$133:$E$368=D1401),0)),"n/a")</f>
        <v>0.14503532911863101</v>
      </c>
      <c r="G1401" s="76">
        <f t="array" ref="G1401">IFERROR(INDEX(DATA!$P$133:$P$368,MATCH(1,(DATA!$D$133:$D$368=B1401)*(DATA!$E$133:$E$368=D1401),0)),"n/a")</f>
        <v>2608.59</v>
      </c>
      <c r="H1401" s="77">
        <f t="array" ref="H1401">IFERROR(INDEX(DATA!$Q$133:$Q$368,MATCH(1,(DATA!$D$133:$D$368=B1401)*(DATA!$E$133:$E$368=D1401),0)),"n/a")</f>
        <v>0.294103931539129</v>
      </c>
      <c r="I1401" s="76">
        <f t="array" ref="I1401">IFERROR(INDEX(DATA!$Z$133:$Z$368,MATCH(1,(DATA!$D$133:$D$368=B1401)*(DATA!$E$133:$E$368=D1401),0)),"n/a")</f>
        <v>5530.43</v>
      </c>
      <c r="J1401" s="77">
        <f t="array" ref="J1401">IFERROR(INDEX(DATA!$AA$133:$AA$368,MATCH(1,(DATA!$D$133:$D$368=B1401)*(DATA!$E$133:$E$368=D1401),0)),"n/a")</f>
        <v>0.103136213764394</v>
      </c>
      <c r="K1401" s="76">
        <f t="array" ref="K1401">IFERROR(INDEX(DATA!$AJ$133:$AJ$368,MATCH(1,(DATA!$D$133:$D$368=B1401)*(DATA!$E$133:$E$368=D1401),0)),"n/a")</f>
        <v>8754.84</v>
      </c>
      <c r="L1401" s="77">
        <f t="array" ref="L1401">IFERROR(INDEX(DATA!$AK$133:$AK$368,MATCH(1,(DATA!$D$133:$D$368=B1401)*(DATA!$E$133:$E$368=D1401),0)),"n/a")</f>
        <v>9.9446813052951499E-2</v>
      </c>
    </row>
    <row r="1402" spans="1:12" x14ac:dyDescent="0.2">
      <c r="A1402" s="75" t="s">
        <v>19</v>
      </c>
      <c r="B1402" s="66" t="s">
        <v>22</v>
      </c>
      <c r="C1402" s="66" t="s">
        <v>0</v>
      </c>
      <c r="D1402" s="66" t="s">
        <v>289</v>
      </c>
      <c r="E1402" s="76">
        <f t="array" ref="E1402">IFERROR(INDEX(DATA!$F$133:$F$368,MATCH(1,(DATA!$D$133:$D$368=B1402)*(DATA!$E$133:$E$368=D1402),0)),"n/a")</f>
        <v>4.67</v>
      </c>
      <c r="F1402" s="77">
        <f t="array" ref="F1402">IFERROR(INDEX(DATA!$G$133:$G$368,MATCH(1,(DATA!$D$133:$D$368=B1402)*(DATA!$E$133:$E$368=D1402),0)),"n/a")</f>
        <v>-0.94084114517355</v>
      </c>
      <c r="G1402" s="76">
        <f t="array" ref="G1402">IFERROR(INDEX(DATA!$P$133:$P$368,MATCH(1,(DATA!$D$133:$D$368=B1402)*(DATA!$E$133:$E$368=D1402),0)),"n/a")</f>
        <v>150.18</v>
      </c>
      <c r="H1402" s="77">
        <f t="array" ref="H1402">IFERROR(INDEX(DATA!$Q$133:$Q$368,MATCH(1,(DATA!$D$133:$D$368=B1402)*(DATA!$E$133:$E$368=D1402),0)),"n/a")</f>
        <v>-0.24258624167843401</v>
      </c>
      <c r="I1402" s="76">
        <f t="array" ref="I1402">IFERROR(INDEX(DATA!$Z$133:$Z$368,MATCH(1,(DATA!$D$133:$D$368=B1402)*(DATA!$E$133:$E$368=D1402),0)),"n/a")</f>
        <v>536.83000000000004</v>
      </c>
      <c r="J1402" s="77">
        <f t="array" ref="J1402">IFERROR(INDEX(DATA!$AA$133:$AA$368,MATCH(1,(DATA!$D$133:$D$368=B1402)*(DATA!$E$133:$E$368=D1402),0)),"n/a")</f>
        <v>0.23066871460993499</v>
      </c>
      <c r="K1402" s="76">
        <f t="array" ref="K1402">IFERROR(INDEX(DATA!$AJ$133:$AJ$368,MATCH(1,(DATA!$D$133:$D$368=B1402)*(DATA!$E$133:$E$368=D1402),0)),"n/a")</f>
        <v>819.58</v>
      </c>
      <c r="L1402" s="77">
        <f t="array" ref="L1402">IFERROR(INDEX(DATA!$AK$133:$AK$368,MATCH(1,(DATA!$D$133:$D$368=B1402)*(DATA!$E$133:$E$368=D1402),0)),"n/a")</f>
        <v>-0.23538082621188899</v>
      </c>
    </row>
    <row r="1403" spans="1:12" x14ac:dyDescent="0.2">
      <c r="A1403" s="75" t="s">
        <v>19</v>
      </c>
      <c r="B1403" s="66" t="s">
        <v>22</v>
      </c>
      <c r="C1403" s="66" t="s">
        <v>0</v>
      </c>
      <c r="D1403" s="66" t="s">
        <v>290</v>
      </c>
      <c r="E1403" s="76">
        <f t="array" ref="E1403">IFERROR(INDEX(DATA!$F$133:$F$368,MATCH(1,(DATA!$D$133:$D$368=B1403)*(DATA!$E$133:$E$368=D1403),0)),"n/a")</f>
        <v>0</v>
      </c>
      <c r="F1403" s="77">
        <f t="array" ref="F1403">IFERROR(INDEX(DATA!$G$133:$G$368,MATCH(1,(DATA!$D$133:$D$368=B1403)*(DATA!$E$133:$E$368=D1403),0)),"n/a")</f>
        <v>-1</v>
      </c>
      <c r="G1403" s="76">
        <f t="array" ref="G1403">IFERROR(INDEX(DATA!$P$133:$P$368,MATCH(1,(DATA!$D$133:$D$368=B1403)*(DATA!$E$133:$E$368=D1403),0)),"n/a")</f>
        <v>0</v>
      </c>
      <c r="H1403" s="77">
        <f t="array" ref="H1403">IFERROR(INDEX(DATA!$Q$133:$Q$368,MATCH(1,(DATA!$D$133:$D$368=B1403)*(DATA!$E$133:$E$368=D1403),0)),"n/a")</f>
        <v>-1</v>
      </c>
      <c r="I1403" s="76">
        <f t="array" ref="I1403">IFERROR(INDEX(DATA!$Z$133:$Z$368,MATCH(1,(DATA!$D$133:$D$368=B1403)*(DATA!$E$133:$E$368=D1403),0)),"n/a")</f>
        <v>4.8499999999999996</v>
      </c>
      <c r="J1403" s="77">
        <f t="array" ref="J1403">IFERROR(INDEX(DATA!$AA$133:$AA$368,MATCH(1,(DATA!$D$133:$D$368=B1403)*(DATA!$E$133:$E$368=D1403),0)),"n/a")</f>
        <v>-1.0204081632653199E-2</v>
      </c>
      <c r="K1403" s="76">
        <f t="array" ref="K1403">IFERROR(INDEX(DATA!$AJ$133:$AJ$368,MATCH(1,(DATA!$D$133:$D$368=B1403)*(DATA!$E$133:$E$368=D1403),0)),"n/a")</f>
        <v>14.36</v>
      </c>
      <c r="L1403" s="77">
        <f t="array" ref="L1403">IFERROR(INDEX(DATA!$AK$133:$AK$368,MATCH(1,(DATA!$D$133:$D$368=B1403)*(DATA!$E$133:$E$368=D1403),0)),"n/a")</f>
        <v>-0.36851363236587498</v>
      </c>
    </row>
    <row r="1404" spans="1:12" x14ac:dyDescent="0.2">
      <c r="A1404" s="75" t="s">
        <v>19</v>
      </c>
      <c r="B1404" s="66" t="s">
        <v>22</v>
      </c>
      <c r="C1404" s="66" t="s">
        <v>0</v>
      </c>
      <c r="D1404" s="66" t="s">
        <v>291</v>
      </c>
      <c r="E1404" s="76">
        <f t="array" ref="E1404">IFERROR(INDEX(DATA!$F$133:$F$368,MATCH(1,(DATA!$D$133:$D$368=B1404)*(DATA!$E$133:$E$368=D1404),0)),"n/a")</f>
        <v>0</v>
      </c>
      <c r="F1404" s="77">
        <f t="array" ref="F1404">IFERROR(INDEX(DATA!$G$133:$G$368,MATCH(1,(DATA!$D$133:$D$368=B1404)*(DATA!$E$133:$E$368=D1404),0)),"n/a")</f>
        <v>-1</v>
      </c>
      <c r="G1404" s="76">
        <f t="array" ref="G1404">IFERROR(INDEX(DATA!$P$133:$P$368,MATCH(1,(DATA!$D$133:$D$368=B1404)*(DATA!$E$133:$E$368=D1404),0)),"n/a")</f>
        <v>100.33</v>
      </c>
      <c r="H1404" s="77">
        <f t="array" ref="H1404">IFERROR(INDEX(DATA!$Q$133:$Q$368,MATCH(1,(DATA!$D$133:$D$368=B1404)*(DATA!$E$133:$E$368=D1404),0)),"n/a")</f>
        <v>-0.477502343505885</v>
      </c>
      <c r="I1404" s="76">
        <f t="array" ref="I1404">IFERROR(INDEX(DATA!$Z$133:$Z$368,MATCH(1,(DATA!$D$133:$D$368=B1404)*(DATA!$E$133:$E$368=D1404),0)),"n/a")</f>
        <v>135.77000000000001</v>
      </c>
      <c r="J1404" s="77">
        <f t="array" ref="J1404">IFERROR(INDEX(DATA!$AA$133:$AA$368,MATCH(1,(DATA!$D$133:$D$368=B1404)*(DATA!$E$133:$E$368=D1404),0)),"n/a")</f>
        <v>-0.51895549886621295</v>
      </c>
      <c r="K1404" s="76">
        <f t="array" ref="K1404">IFERROR(INDEX(DATA!$AJ$133:$AJ$368,MATCH(1,(DATA!$D$133:$D$368=B1404)*(DATA!$E$133:$E$368=D1404),0)),"n/a")</f>
        <v>941.91</v>
      </c>
      <c r="L1404" s="77">
        <f t="array" ref="L1404">IFERROR(INDEX(DATA!$AK$133:$AK$368,MATCH(1,(DATA!$D$133:$D$368=B1404)*(DATA!$E$133:$E$368=D1404),0)),"n/a")</f>
        <v>2.0319642052404601</v>
      </c>
    </row>
    <row r="1405" spans="1:12" x14ac:dyDescent="0.2">
      <c r="A1405" s="75" t="s">
        <v>19</v>
      </c>
      <c r="B1405" s="66" t="s">
        <v>22</v>
      </c>
      <c r="C1405" s="66" t="s">
        <v>0</v>
      </c>
      <c r="D1405" s="66" t="s">
        <v>292</v>
      </c>
      <c r="E1405" s="76">
        <f t="array" ref="E1405">IFERROR(INDEX(DATA!$F$133:$F$368,MATCH(1,(DATA!$D$133:$D$368=B1405)*(DATA!$E$133:$E$368=D1405),0)),"n/a")</f>
        <v>482.19</v>
      </c>
      <c r="F1405" s="77">
        <f t="array" ref="F1405">IFERROR(INDEX(DATA!$G$133:$G$368,MATCH(1,(DATA!$D$133:$D$368=B1405)*(DATA!$E$133:$E$368=D1405),0)),"n/a")</f>
        <v>0.85037798841091405</v>
      </c>
      <c r="G1405" s="76">
        <f t="array" ref="G1405">IFERROR(INDEX(DATA!$P$133:$P$368,MATCH(1,(DATA!$D$133:$D$368=B1405)*(DATA!$E$133:$E$368=D1405),0)),"n/a")</f>
        <v>1358.81</v>
      </c>
      <c r="H1405" s="77">
        <f t="array" ref="H1405">IFERROR(INDEX(DATA!$Q$133:$Q$368,MATCH(1,(DATA!$D$133:$D$368=B1405)*(DATA!$E$133:$E$368=D1405),0)),"n/a")</f>
        <v>0.16587014903602801</v>
      </c>
      <c r="I1405" s="76">
        <f t="array" ref="I1405">IFERROR(INDEX(DATA!$Z$133:$Z$368,MATCH(1,(DATA!$D$133:$D$368=B1405)*(DATA!$E$133:$E$368=D1405),0)),"n/a")</f>
        <v>2973.08</v>
      </c>
      <c r="J1405" s="77">
        <f t="array" ref="J1405">IFERROR(INDEX(DATA!$AA$133:$AA$368,MATCH(1,(DATA!$D$133:$D$368=B1405)*(DATA!$E$133:$E$368=D1405),0)),"n/a")</f>
        <v>0.364017158718143</v>
      </c>
      <c r="K1405" s="76">
        <f t="array" ref="K1405">IFERROR(INDEX(DATA!$AJ$133:$AJ$368,MATCH(1,(DATA!$D$133:$D$368=B1405)*(DATA!$E$133:$E$368=D1405),0)),"n/a")</f>
        <v>4743.72</v>
      </c>
      <c r="L1405" s="77">
        <f t="array" ref="L1405">IFERROR(INDEX(DATA!$AK$133:$AK$368,MATCH(1,(DATA!$D$133:$D$368=B1405)*(DATA!$E$133:$E$368=D1405),0)),"n/a")</f>
        <v>0.48981033946691599</v>
      </c>
    </row>
    <row r="1406" spans="1:12" x14ac:dyDescent="0.2">
      <c r="A1406" s="75" t="s">
        <v>19</v>
      </c>
      <c r="B1406" s="66" t="s">
        <v>22</v>
      </c>
      <c r="C1406" s="66" t="s">
        <v>0</v>
      </c>
      <c r="D1406" s="66" t="s">
        <v>293</v>
      </c>
      <c r="E1406" s="76">
        <f t="array" ref="E1406">IFERROR(INDEX(DATA!$F$133:$F$368,MATCH(1,(DATA!$D$133:$D$368=B1406)*(DATA!$E$133:$E$368=D1406),0)),"n/a")</f>
        <v>70.8</v>
      </c>
      <c r="F1406" s="77">
        <f t="array" ref="F1406">IFERROR(INDEX(DATA!$G$133:$G$368,MATCH(1,(DATA!$D$133:$D$368=B1406)*(DATA!$E$133:$E$368=D1406),0)),"n/a")</f>
        <v>-0.32118887823585801</v>
      </c>
      <c r="G1406" s="76">
        <f t="array" ref="G1406">IFERROR(INDEX(DATA!$P$133:$P$368,MATCH(1,(DATA!$D$133:$D$368=B1406)*(DATA!$E$133:$E$368=D1406),0)),"n/a")</f>
        <v>416</v>
      </c>
      <c r="H1406" s="77">
        <f t="array" ref="H1406">IFERROR(INDEX(DATA!$Q$133:$Q$368,MATCH(1,(DATA!$D$133:$D$368=B1406)*(DATA!$E$133:$E$368=D1406),0)),"n/a")</f>
        <v>-0.32858825997837299</v>
      </c>
      <c r="I1406" s="76">
        <f t="array" ref="I1406">IFERROR(INDEX(DATA!$Z$133:$Z$368,MATCH(1,(DATA!$D$133:$D$368=B1406)*(DATA!$E$133:$E$368=D1406),0)),"n/a")</f>
        <v>1029.4000000000001</v>
      </c>
      <c r="J1406" s="77">
        <f t="array" ref="J1406">IFERROR(INDEX(DATA!$AA$133:$AA$368,MATCH(1,(DATA!$D$133:$D$368=B1406)*(DATA!$E$133:$E$368=D1406),0)),"n/a")</f>
        <v>-0.24822353190339499</v>
      </c>
      <c r="K1406" s="76">
        <f t="array" ref="K1406">IFERROR(INDEX(DATA!$AJ$133:$AJ$368,MATCH(1,(DATA!$D$133:$D$368=B1406)*(DATA!$E$133:$E$368=D1406),0)),"n/a")</f>
        <v>1729.91</v>
      </c>
      <c r="L1406" s="77">
        <f t="array" ref="L1406">IFERROR(INDEX(DATA!$AK$133:$AK$368,MATCH(1,(DATA!$D$133:$D$368=B1406)*(DATA!$E$133:$E$368=D1406),0)),"n/a")</f>
        <v>-0.31832922864742402</v>
      </c>
    </row>
    <row r="1407" spans="1:12" x14ac:dyDescent="0.2">
      <c r="A1407" s="75" t="s">
        <v>19</v>
      </c>
      <c r="B1407" s="66" t="s">
        <v>22</v>
      </c>
      <c r="C1407" s="66" t="s">
        <v>0</v>
      </c>
      <c r="D1407" s="66" t="s">
        <v>294</v>
      </c>
      <c r="E1407" s="76">
        <f t="array" ref="E1407">IFERROR(INDEX(DATA!$F$133:$F$368,MATCH(1,(DATA!$D$133:$D$368=B1407)*(DATA!$E$133:$E$368=D1407),0)),"n/a")</f>
        <v>113.09</v>
      </c>
      <c r="F1407" s="77">
        <f t="array" ref="F1407">IFERROR(INDEX(DATA!$G$133:$G$368,MATCH(1,(DATA!$D$133:$D$368=B1407)*(DATA!$E$133:$E$368=D1407),0)),"n/a")</f>
        <v>94.033613445378194</v>
      </c>
      <c r="G1407" s="76">
        <f t="array" ref="G1407">IFERROR(INDEX(DATA!$P$133:$P$368,MATCH(1,(DATA!$D$133:$D$368=B1407)*(DATA!$E$133:$E$368=D1407),0)),"n/a")</f>
        <v>345.29</v>
      </c>
      <c r="H1407" s="77">
        <f t="array" ref="H1407">IFERROR(INDEX(DATA!$Q$133:$Q$368,MATCH(1,(DATA!$D$133:$D$368=B1407)*(DATA!$E$133:$E$368=D1407),0)),"n/a")</f>
        <v>9.2277843601895793</v>
      </c>
      <c r="I1407" s="76">
        <f t="array" ref="I1407">IFERROR(INDEX(DATA!$Z$133:$Z$368,MATCH(1,(DATA!$D$133:$D$368=B1407)*(DATA!$E$133:$E$368=D1407),0)),"n/a")</f>
        <v>528.38</v>
      </c>
      <c r="J1407" s="77">
        <f t="array" ref="J1407">IFERROR(INDEX(DATA!$AA$133:$AA$368,MATCH(1,(DATA!$D$133:$D$368=B1407)*(DATA!$E$133:$E$368=D1407),0)),"n/a")</f>
        <v>4.5490443184205001</v>
      </c>
      <c r="K1407" s="76">
        <f t="array" ref="K1407">IFERROR(INDEX(DATA!$AJ$133:$AJ$368,MATCH(1,(DATA!$D$133:$D$368=B1407)*(DATA!$E$133:$E$368=D1407),0)),"n/a")</f>
        <v>661.8</v>
      </c>
      <c r="L1407" s="77">
        <f t="array" ref="L1407">IFERROR(INDEX(DATA!$AK$133:$AK$368,MATCH(1,(DATA!$D$133:$D$368=B1407)*(DATA!$E$133:$E$368=D1407),0)),"n/a")</f>
        <v>1.8297772266643899</v>
      </c>
    </row>
    <row r="1408" spans="1:12" x14ac:dyDescent="0.2">
      <c r="A1408" s="75" t="s">
        <v>19</v>
      </c>
      <c r="B1408" s="66" t="s">
        <v>22</v>
      </c>
      <c r="C1408" s="66" t="s">
        <v>0</v>
      </c>
      <c r="D1408" s="66" t="s">
        <v>295</v>
      </c>
      <c r="E1408" s="76">
        <f t="array" ref="E1408">IFERROR(INDEX(DATA!$F$133:$F$368,MATCH(1,(DATA!$D$133:$D$368=B1408)*(DATA!$E$133:$E$368=D1408),0)),"n/a")</f>
        <v>329.15</v>
      </c>
      <c r="F1408" s="77">
        <f t="array" ref="F1408">IFERROR(INDEX(DATA!$G$133:$G$368,MATCH(1,(DATA!$D$133:$D$368=B1408)*(DATA!$E$133:$E$368=D1408),0)),"n/a")</f>
        <v>-0.24868751426614899</v>
      </c>
      <c r="G1408" s="76">
        <f t="array" ref="G1408">IFERROR(INDEX(DATA!$P$133:$P$368,MATCH(1,(DATA!$D$133:$D$368=B1408)*(DATA!$E$133:$E$368=D1408),0)),"n/a")</f>
        <v>1699.77</v>
      </c>
      <c r="H1408" s="77">
        <f t="array" ref="H1408">IFERROR(INDEX(DATA!$Q$133:$Q$368,MATCH(1,(DATA!$D$133:$D$368=B1408)*(DATA!$E$133:$E$368=D1408),0)),"n/a")</f>
        <v>-4.9622033860398498E-2</v>
      </c>
      <c r="I1408" s="76">
        <f t="array" ref="I1408">IFERROR(INDEX(DATA!$Z$133:$Z$368,MATCH(1,(DATA!$D$133:$D$368=B1408)*(DATA!$E$133:$E$368=D1408),0)),"n/a")</f>
        <v>3116.42</v>
      </c>
      <c r="J1408" s="77">
        <f t="array" ref="J1408">IFERROR(INDEX(DATA!$AA$133:$AA$368,MATCH(1,(DATA!$D$133:$D$368=B1408)*(DATA!$E$133:$E$368=D1408),0)),"n/a")</f>
        <v>-0.221753017298428</v>
      </c>
      <c r="K1408" s="76">
        <f t="array" ref="K1408">IFERROR(INDEX(DATA!$AJ$133:$AJ$368,MATCH(1,(DATA!$D$133:$D$368=B1408)*(DATA!$E$133:$E$368=D1408),0)),"n/a")</f>
        <v>4537.66</v>
      </c>
      <c r="L1408" s="77">
        <f t="array" ref="L1408">IFERROR(INDEX(DATA!$AK$133:$AK$368,MATCH(1,(DATA!$D$133:$D$368=B1408)*(DATA!$E$133:$E$368=D1408),0)),"n/a")</f>
        <v>-0.22890677705443399</v>
      </c>
    </row>
    <row r="1409" spans="1:12" x14ac:dyDescent="0.2">
      <c r="A1409" s="75" t="s">
        <v>19</v>
      </c>
      <c r="B1409" s="66" t="s">
        <v>22</v>
      </c>
      <c r="C1409" s="66" t="s">
        <v>0</v>
      </c>
      <c r="D1409" s="66" t="s">
        <v>296</v>
      </c>
      <c r="E1409" s="76">
        <f t="array" ref="E1409">IFERROR(INDEX(DATA!$F$133:$F$368,MATCH(1,(DATA!$D$133:$D$368=B1409)*(DATA!$E$133:$E$368=D1409),0)),"n/a")</f>
        <v>274.92</v>
      </c>
      <c r="F1409" s="77">
        <f t="array" ref="F1409">IFERROR(INDEX(DATA!$G$133:$G$368,MATCH(1,(DATA!$D$133:$D$368=B1409)*(DATA!$E$133:$E$368=D1409),0)),"n/a")</f>
        <v>2.88184438040353E-3</v>
      </c>
      <c r="G1409" s="76">
        <f t="array" ref="G1409">IFERROR(INDEX(DATA!$P$133:$P$368,MATCH(1,(DATA!$D$133:$D$368=B1409)*(DATA!$E$133:$E$368=D1409),0)),"n/a")</f>
        <v>1639.04</v>
      </c>
      <c r="H1409" s="77">
        <f t="array" ref="H1409">IFERROR(INDEX(DATA!$Q$133:$Q$368,MATCH(1,(DATA!$D$133:$D$368=B1409)*(DATA!$E$133:$E$368=D1409),0)),"n/a")</f>
        <v>0.701661129568106</v>
      </c>
      <c r="I1409" s="76">
        <f t="array" ref="I1409">IFERROR(INDEX(DATA!$Z$133:$Z$368,MATCH(1,(DATA!$D$133:$D$368=B1409)*(DATA!$E$133:$E$368=D1409),0)),"n/a")</f>
        <v>3684.26</v>
      </c>
      <c r="J1409" s="77">
        <f t="array" ref="J1409">IFERROR(INDEX(DATA!$AA$133:$AA$368,MATCH(1,(DATA!$D$133:$D$368=B1409)*(DATA!$E$133:$E$368=D1409),0)),"n/a")</f>
        <v>0.27248801514167698</v>
      </c>
      <c r="K1409" s="76">
        <f t="array" ref="K1409">IFERROR(INDEX(DATA!$AJ$133:$AJ$368,MATCH(1,(DATA!$D$133:$D$368=B1409)*(DATA!$E$133:$E$368=D1409),0)),"n/a")</f>
        <v>5684.83</v>
      </c>
      <c r="L1409" s="77">
        <f t="array" ref="L1409">IFERROR(INDEX(DATA!$AK$133:$AK$368,MATCH(1,(DATA!$D$133:$D$368=B1409)*(DATA!$E$133:$E$368=D1409),0)),"n/a")</f>
        <v>0.177410034691658</v>
      </c>
    </row>
    <row r="1410" spans="1:12" x14ac:dyDescent="0.2">
      <c r="A1410" s="75" t="s">
        <v>19</v>
      </c>
      <c r="B1410" s="66" t="s">
        <v>22</v>
      </c>
      <c r="C1410" s="66" t="s">
        <v>0</v>
      </c>
      <c r="D1410" s="66" t="s">
        <v>297</v>
      </c>
      <c r="E1410" s="76">
        <f t="array" ref="E1410">IFERROR(INDEX(DATA!$F$133:$F$368,MATCH(1,(DATA!$D$133:$D$368=B1410)*(DATA!$E$133:$E$368=D1410),0)),"n/a")</f>
        <v>66.14</v>
      </c>
      <c r="F1410" s="77">
        <f t="array" ref="F1410">IFERROR(INDEX(DATA!$G$133:$G$368,MATCH(1,(DATA!$D$133:$D$368=B1410)*(DATA!$E$133:$E$368=D1410),0)),"n/a")</f>
        <v>-0.412088888888889</v>
      </c>
      <c r="G1410" s="76">
        <f t="array" ref="G1410">IFERROR(INDEX(DATA!$P$133:$P$368,MATCH(1,(DATA!$D$133:$D$368=B1410)*(DATA!$E$133:$E$368=D1410),0)),"n/a")</f>
        <v>360.93</v>
      </c>
      <c r="H1410" s="77">
        <f t="array" ref="H1410">IFERROR(INDEX(DATA!$Q$133:$Q$368,MATCH(1,(DATA!$D$133:$D$368=B1410)*(DATA!$E$133:$E$368=D1410),0)),"n/a")</f>
        <v>-0.41793933138737899</v>
      </c>
      <c r="I1410" s="76">
        <f t="array" ref="I1410">IFERROR(INDEX(DATA!$Z$133:$Z$368,MATCH(1,(DATA!$D$133:$D$368=B1410)*(DATA!$E$133:$E$368=D1410),0)),"n/a")</f>
        <v>1204.1500000000001</v>
      </c>
      <c r="J1410" s="77">
        <f t="array" ref="J1410">IFERROR(INDEX(DATA!$AA$133:$AA$368,MATCH(1,(DATA!$D$133:$D$368=B1410)*(DATA!$E$133:$E$368=D1410),0)),"n/a")</f>
        <v>-0.30916277975709</v>
      </c>
      <c r="K1410" s="76">
        <f t="array" ref="K1410">IFERROR(INDEX(DATA!$AJ$133:$AJ$368,MATCH(1,(DATA!$D$133:$D$368=B1410)*(DATA!$E$133:$E$368=D1410),0)),"n/a")</f>
        <v>2033.46</v>
      </c>
      <c r="L1410" s="77">
        <f t="array" ref="L1410">IFERROR(INDEX(DATA!$AK$133:$AK$368,MATCH(1,(DATA!$D$133:$D$368=B1410)*(DATA!$E$133:$E$368=D1410),0)),"n/a")</f>
        <v>-0.31608402897829302</v>
      </c>
    </row>
    <row r="1411" spans="1:12" x14ac:dyDescent="0.2">
      <c r="A1411" s="75" t="s">
        <v>19</v>
      </c>
      <c r="B1411" s="66" t="s">
        <v>22</v>
      </c>
      <c r="C1411" s="66" t="s">
        <v>0</v>
      </c>
      <c r="D1411" s="66" t="s">
        <v>298</v>
      </c>
      <c r="E1411" s="76">
        <f t="array" ref="E1411">IFERROR(INDEX(DATA!$F$133:$F$368,MATCH(1,(DATA!$D$133:$D$368=B1411)*(DATA!$E$133:$E$368=D1411),0)),"n/a")</f>
        <v>47.39</v>
      </c>
      <c r="F1411" s="77">
        <f t="array" ref="F1411">IFERROR(INDEX(DATA!$G$133:$G$368,MATCH(1,(DATA!$D$133:$D$368=B1411)*(DATA!$E$133:$E$368=D1411),0)),"n/a")</f>
        <v>2.3232819074333801</v>
      </c>
      <c r="G1411" s="76">
        <f t="array" ref="G1411">IFERROR(INDEX(DATA!$P$133:$P$368,MATCH(1,(DATA!$D$133:$D$368=B1411)*(DATA!$E$133:$E$368=D1411),0)),"n/a")</f>
        <v>135.26</v>
      </c>
      <c r="H1411" s="77">
        <f t="array" ref="H1411">IFERROR(INDEX(DATA!$Q$133:$Q$368,MATCH(1,(DATA!$D$133:$D$368=B1411)*(DATA!$E$133:$E$368=D1411),0)),"n/a")</f>
        <v>-0.20552129221732801</v>
      </c>
      <c r="I1411" s="76">
        <f t="array" ref="I1411">IFERROR(INDEX(DATA!$Z$133:$Z$368,MATCH(1,(DATA!$D$133:$D$368=B1411)*(DATA!$E$133:$E$368=D1411),0)),"n/a")</f>
        <v>264.38</v>
      </c>
      <c r="J1411" s="77">
        <f t="array" ref="J1411">IFERROR(INDEX(DATA!$AA$133:$AA$368,MATCH(1,(DATA!$D$133:$D$368=B1411)*(DATA!$E$133:$E$368=D1411),0)),"n/a")</f>
        <v>-0.26542746797810601</v>
      </c>
      <c r="K1411" s="76">
        <f t="array" ref="K1411">IFERROR(INDEX(DATA!$AJ$133:$AJ$368,MATCH(1,(DATA!$D$133:$D$368=B1411)*(DATA!$E$133:$E$368=D1411),0)),"n/a")</f>
        <v>475.94</v>
      </c>
      <c r="L1411" s="77">
        <f t="array" ref="L1411">IFERROR(INDEX(DATA!$AK$133:$AK$368,MATCH(1,(DATA!$D$133:$D$368=B1411)*(DATA!$E$133:$E$368=D1411),0)),"n/a")</f>
        <v>0.32238615209357901</v>
      </c>
    </row>
    <row r="1412" spans="1:12" x14ac:dyDescent="0.2">
      <c r="A1412" s="75" t="s">
        <v>19</v>
      </c>
      <c r="B1412" s="66" t="s">
        <v>22</v>
      </c>
      <c r="C1412" s="66" t="s">
        <v>0</v>
      </c>
      <c r="D1412" s="66" t="s">
        <v>299</v>
      </c>
      <c r="E1412" s="76">
        <f t="array" ref="E1412">IFERROR(INDEX(DATA!$F$133:$F$368,MATCH(1,(DATA!$D$133:$D$368=B1412)*(DATA!$E$133:$E$368=D1412),0)),"n/a")</f>
        <v>5356.61</v>
      </c>
      <c r="F1412" s="77">
        <f t="array" ref="F1412">IFERROR(INDEX(DATA!$G$133:$G$368,MATCH(1,(DATA!$D$133:$D$368=B1412)*(DATA!$E$133:$E$368=D1412),0)),"n/a")</f>
        <v>-0.19567401178722901</v>
      </c>
      <c r="G1412" s="76">
        <f t="array" ref="G1412">IFERROR(INDEX(DATA!$P$133:$P$368,MATCH(1,(DATA!$D$133:$D$368=B1412)*(DATA!$E$133:$E$368=D1412),0)),"n/a")</f>
        <v>12400.31</v>
      </c>
      <c r="H1412" s="77">
        <f t="array" ref="H1412">IFERROR(INDEX(DATA!$Q$133:$Q$368,MATCH(1,(DATA!$D$133:$D$368=B1412)*(DATA!$E$133:$E$368=D1412),0)),"n/a")</f>
        <v>-1.38071500375381E-2</v>
      </c>
      <c r="I1412" s="76">
        <f t="array" ref="I1412">IFERROR(INDEX(DATA!$Z$133:$Z$368,MATCH(1,(DATA!$D$133:$D$368=B1412)*(DATA!$E$133:$E$368=D1412),0)),"n/a")</f>
        <v>26529.58</v>
      </c>
      <c r="J1412" s="77">
        <f t="array" ref="J1412">IFERROR(INDEX(DATA!$AA$133:$AA$368,MATCH(1,(DATA!$D$133:$D$368=B1412)*(DATA!$E$133:$E$368=D1412),0)),"n/a")</f>
        <v>0.30051614592090797</v>
      </c>
      <c r="K1412" s="76">
        <f t="array" ref="K1412">IFERROR(INDEX(DATA!$AJ$133:$AJ$368,MATCH(1,(DATA!$D$133:$D$368=B1412)*(DATA!$E$133:$E$368=D1412),0)),"n/a")</f>
        <v>49978.879999999997</v>
      </c>
      <c r="L1412" s="77">
        <f t="array" ref="L1412">IFERROR(INDEX(DATA!$AK$133:$AK$368,MATCH(1,(DATA!$D$133:$D$368=B1412)*(DATA!$E$133:$E$368=D1412),0)),"n/a")</f>
        <v>0.18778723920023399</v>
      </c>
    </row>
    <row r="1413" spans="1:12" x14ac:dyDescent="0.2">
      <c r="A1413" s="75" t="s">
        <v>19</v>
      </c>
      <c r="B1413" s="66" t="s">
        <v>22</v>
      </c>
      <c r="C1413" s="66" t="s">
        <v>0</v>
      </c>
      <c r="D1413" s="66" t="s">
        <v>300</v>
      </c>
      <c r="E1413" s="76">
        <f t="array" ref="E1413">IFERROR(INDEX(DATA!$F$133:$F$368,MATCH(1,(DATA!$D$133:$D$368=B1413)*(DATA!$E$133:$E$368=D1413),0)),"n/a")</f>
        <v>2550.0300000000002</v>
      </c>
      <c r="F1413" s="77">
        <f t="array" ref="F1413">IFERROR(INDEX(DATA!$G$133:$G$368,MATCH(1,(DATA!$D$133:$D$368=B1413)*(DATA!$E$133:$E$368=D1413),0)),"n/a")</f>
        <v>0</v>
      </c>
      <c r="G1413" s="76">
        <f t="array" ref="G1413">IFERROR(INDEX(DATA!$P$133:$P$368,MATCH(1,(DATA!$D$133:$D$368=B1413)*(DATA!$E$133:$E$368=D1413),0)),"n/a")</f>
        <v>6781.99</v>
      </c>
      <c r="H1413" s="77">
        <f t="array" ref="H1413">IFERROR(INDEX(DATA!$Q$133:$Q$368,MATCH(1,(DATA!$D$133:$D$368=B1413)*(DATA!$E$133:$E$368=D1413),0)),"n/a")</f>
        <v>0</v>
      </c>
      <c r="I1413" s="76">
        <f t="array" ref="I1413">IFERROR(INDEX(DATA!$Z$133:$Z$368,MATCH(1,(DATA!$D$133:$D$368=B1413)*(DATA!$E$133:$E$368=D1413),0)),"n/a")</f>
        <v>11201.29</v>
      </c>
      <c r="J1413" s="77">
        <f t="array" ref="J1413">IFERROR(INDEX(DATA!$AA$133:$AA$368,MATCH(1,(DATA!$D$133:$D$368=B1413)*(DATA!$E$133:$E$368=D1413),0)),"n/a")</f>
        <v>0</v>
      </c>
      <c r="K1413" s="76">
        <f t="array" ref="K1413">IFERROR(INDEX(DATA!$AJ$133:$AJ$368,MATCH(1,(DATA!$D$133:$D$368=B1413)*(DATA!$E$133:$E$368=D1413),0)),"n/a")</f>
        <v>13305.08</v>
      </c>
      <c r="L1413" s="77">
        <f t="array" ref="L1413">IFERROR(INDEX(DATA!$AK$133:$AK$368,MATCH(1,(DATA!$D$133:$D$368=B1413)*(DATA!$E$133:$E$368=D1413),0)),"n/a")</f>
        <v>0</v>
      </c>
    </row>
    <row r="1414" spans="1:12" x14ac:dyDescent="0.2">
      <c r="A1414" s="75" t="s">
        <v>19</v>
      </c>
      <c r="B1414" s="66" t="s">
        <v>22</v>
      </c>
      <c r="C1414" s="66" t="s">
        <v>0</v>
      </c>
      <c r="D1414" s="66" t="s">
        <v>301</v>
      </c>
      <c r="E1414" s="76" t="str">
        <f t="array" ref="E1414">IFERROR(INDEX(DATA!$F$133:$F$368,MATCH(1,(DATA!$D$133:$D$368=B1414)*(DATA!$E$133:$E$368=D1414),0)),"n/a")</f>
        <v>n/a</v>
      </c>
      <c r="F1414" s="77" t="str">
        <f t="array" ref="F1414">IFERROR(INDEX(DATA!$G$133:$G$368,MATCH(1,(DATA!$D$133:$D$368=B1414)*(DATA!$E$133:$E$368=D1414),0)),"n/a")</f>
        <v>n/a</v>
      </c>
      <c r="G1414" s="76" t="str">
        <f t="array" ref="G1414">IFERROR(INDEX(DATA!$P$133:$P$368,MATCH(1,(DATA!$D$133:$D$368=B1414)*(DATA!$E$133:$E$368=D1414),0)),"n/a")</f>
        <v>n/a</v>
      </c>
      <c r="H1414" s="77" t="str">
        <f t="array" ref="H1414">IFERROR(INDEX(DATA!$Q$133:$Q$368,MATCH(1,(DATA!$D$133:$D$368=B1414)*(DATA!$E$133:$E$368=D1414),0)),"n/a")</f>
        <v>n/a</v>
      </c>
      <c r="I1414" s="76" t="str">
        <f t="array" ref="I1414">IFERROR(INDEX(DATA!$Z$133:$Z$368,MATCH(1,(DATA!$D$133:$D$368=B1414)*(DATA!$E$133:$E$368=D1414),0)),"n/a")</f>
        <v>n/a</v>
      </c>
      <c r="J1414" s="77" t="str">
        <f t="array" ref="J1414">IFERROR(INDEX(DATA!$AA$133:$AA$368,MATCH(1,(DATA!$D$133:$D$368=B1414)*(DATA!$E$133:$E$368=D1414),0)),"n/a")</f>
        <v>n/a</v>
      </c>
      <c r="K1414" s="76" t="str">
        <f t="array" ref="K1414">IFERROR(INDEX(DATA!$AJ$133:$AJ$368,MATCH(1,(DATA!$D$133:$D$368=B1414)*(DATA!$E$133:$E$368=D1414),0)),"n/a")</f>
        <v>n/a</v>
      </c>
      <c r="L1414" s="77" t="str">
        <f t="array" ref="L1414">IFERROR(INDEX(DATA!$AK$133:$AK$368,MATCH(1,(DATA!$D$133:$D$368=B1414)*(DATA!$E$133:$E$368=D1414),0)),"n/a")</f>
        <v>n/a</v>
      </c>
    </row>
    <row r="1415" spans="1:12" x14ac:dyDescent="0.2">
      <c r="A1415" s="75" t="s">
        <v>19</v>
      </c>
      <c r="B1415" s="66" t="s">
        <v>22</v>
      </c>
      <c r="C1415" s="66" t="s">
        <v>0</v>
      </c>
      <c r="D1415" s="66" t="s">
        <v>302</v>
      </c>
      <c r="E1415" s="76">
        <f t="array" ref="E1415">IFERROR(INDEX(DATA!$F$133:$F$368,MATCH(1,(DATA!$D$133:$D$368=B1415)*(DATA!$E$133:$E$368=D1415),0)),"n/a")</f>
        <v>0</v>
      </c>
      <c r="F1415" s="77">
        <f t="array" ref="F1415">IFERROR(INDEX(DATA!$G$133:$G$368,MATCH(1,(DATA!$D$133:$D$368=B1415)*(DATA!$E$133:$E$368=D1415),0)),"n/a")</f>
        <v>0</v>
      </c>
      <c r="G1415" s="76">
        <f t="array" ref="G1415">IFERROR(INDEX(DATA!$P$133:$P$368,MATCH(1,(DATA!$D$133:$D$368=B1415)*(DATA!$E$133:$E$368=D1415),0)),"n/a")</f>
        <v>6.32</v>
      </c>
      <c r="H1415" s="77">
        <f t="array" ref="H1415">IFERROR(INDEX(DATA!$Q$133:$Q$368,MATCH(1,(DATA!$D$133:$D$368=B1415)*(DATA!$E$133:$E$368=D1415),0)),"n/a")</f>
        <v>-0.83355280484593097</v>
      </c>
      <c r="I1415" s="76">
        <f t="array" ref="I1415">IFERROR(INDEX(DATA!$Z$133:$Z$368,MATCH(1,(DATA!$D$133:$D$368=B1415)*(DATA!$E$133:$E$368=D1415),0)),"n/a")</f>
        <v>79.069999999999993</v>
      </c>
      <c r="J1415" s="77">
        <f t="array" ref="J1415">IFERROR(INDEX(DATA!$AA$133:$AA$368,MATCH(1,(DATA!$D$133:$D$368=B1415)*(DATA!$E$133:$E$368=D1415),0)),"n/a")</f>
        <v>3.8618153159070197E-2</v>
      </c>
      <c r="K1415" s="76">
        <f t="array" ref="K1415">IFERROR(INDEX(DATA!$AJ$133:$AJ$368,MATCH(1,(DATA!$D$133:$D$368=B1415)*(DATA!$E$133:$E$368=D1415),0)),"n/a")</f>
        <v>104.33</v>
      </c>
      <c r="L1415" s="77">
        <f t="array" ref="L1415">IFERROR(INDEX(DATA!$AK$133:$AK$368,MATCH(1,(DATA!$D$133:$D$368=B1415)*(DATA!$E$133:$E$368=D1415),0)),"n/a")</f>
        <v>0.37041902009720201</v>
      </c>
    </row>
    <row r="1416" spans="1:12" x14ac:dyDescent="0.2">
      <c r="A1416" s="75" t="s">
        <v>19</v>
      </c>
      <c r="B1416" s="66" t="s">
        <v>22</v>
      </c>
      <c r="C1416" s="66" t="s">
        <v>0</v>
      </c>
      <c r="D1416" s="66" t="s">
        <v>303</v>
      </c>
      <c r="E1416" s="76">
        <f t="array" ref="E1416">IFERROR(INDEX(DATA!$F$133:$F$368,MATCH(1,(DATA!$D$133:$D$368=B1416)*(DATA!$E$133:$E$368=D1416),0)),"n/a")</f>
        <v>44.72</v>
      </c>
      <c r="F1416" s="77">
        <f t="array" ref="F1416">IFERROR(INDEX(DATA!$G$133:$G$368,MATCH(1,(DATA!$D$133:$D$368=B1416)*(DATA!$E$133:$E$368=D1416),0)),"n/a")</f>
        <v>-0.70866449511400698</v>
      </c>
      <c r="G1416" s="76">
        <f t="array" ref="G1416">IFERROR(INDEX(DATA!$P$133:$P$368,MATCH(1,(DATA!$D$133:$D$368=B1416)*(DATA!$E$133:$E$368=D1416),0)),"n/a")</f>
        <v>180.99</v>
      </c>
      <c r="H1416" s="77">
        <f t="array" ref="H1416">IFERROR(INDEX(DATA!$Q$133:$Q$368,MATCH(1,(DATA!$D$133:$D$368=B1416)*(DATA!$E$133:$E$368=D1416),0)),"n/a")</f>
        <v>-0.60859410479877196</v>
      </c>
      <c r="I1416" s="76">
        <f t="array" ref="I1416">IFERROR(INDEX(DATA!$Z$133:$Z$368,MATCH(1,(DATA!$D$133:$D$368=B1416)*(DATA!$E$133:$E$368=D1416),0)),"n/a")</f>
        <v>1082.67</v>
      </c>
      <c r="J1416" s="77">
        <f t="array" ref="J1416">IFERROR(INDEX(DATA!$AA$133:$AA$368,MATCH(1,(DATA!$D$133:$D$368=B1416)*(DATA!$E$133:$E$368=D1416),0)),"n/a")</f>
        <v>1.0771444467893201</v>
      </c>
      <c r="K1416" s="76">
        <f t="array" ref="K1416">IFERROR(INDEX(DATA!$AJ$133:$AJ$368,MATCH(1,(DATA!$D$133:$D$368=B1416)*(DATA!$E$133:$E$368=D1416),0)),"n/a")</f>
        <v>2228.0100000000002</v>
      </c>
      <c r="L1416" s="77">
        <f t="array" ref="L1416">IFERROR(INDEX(DATA!$AK$133:$AK$368,MATCH(1,(DATA!$D$133:$D$368=B1416)*(DATA!$E$133:$E$368=D1416),0)),"n/a")</f>
        <v>2.3224127646883401</v>
      </c>
    </row>
    <row r="1417" spans="1:12" x14ac:dyDescent="0.2">
      <c r="A1417" s="75" t="s">
        <v>19</v>
      </c>
      <c r="B1417" s="66" t="s">
        <v>22</v>
      </c>
      <c r="C1417" s="66" t="s">
        <v>0</v>
      </c>
      <c r="D1417" s="66" t="s">
        <v>304</v>
      </c>
      <c r="E1417" s="76">
        <f t="array" ref="E1417">IFERROR(INDEX(DATA!$F$133:$F$368,MATCH(1,(DATA!$D$133:$D$368=B1417)*(DATA!$E$133:$E$368=D1417),0)),"n/a")</f>
        <v>832.18</v>
      </c>
      <c r="F1417" s="77">
        <f t="array" ref="F1417">IFERROR(INDEX(DATA!$G$133:$G$368,MATCH(1,(DATA!$D$133:$D$368=B1417)*(DATA!$E$133:$E$368=D1417),0)),"n/a")</f>
        <v>-0.46236392415285699</v>
      </c>
      <c r="G1417" s="76">
        <f t="array" ref="G1417">IFERROR(INDEX(DATA!$P$133:$P$368,MATCH(1,(DATA!$D$133:$D$368=B1417)*(DATA!$E$133:$E$368=D1417),0)),"n/a")</f>
        <v>4230.17</v>
      </c>
      <c r="H1417" s="77">
        <f t="array" ref="H1417">IFERROR(INDEX(DATA!$Q$133:$Q$368,MATCH(1,(DATA!$D$133:$D$368=B1417)*(DATA!$E$133:$E$368=D1417),0)),"n/a")</f>
        <v>9.8055248389324098E-2</v>
      </c>
      <c r="I1417" s="76">
        <f t="array" ref="I1417">IFERROR(INDEX(DATA!$Z$133:$Z$368,MATCH(1,(DATA!$D$133:$D$368=B1417)*(DATA!$E$133:$E$368=D1417),0)),"n/a")</f>
        <v>9446.44</v>
      </c>
      <c r="J1417" s="77">
        <f t="array" ref="J1417">IFERROR(INDEX(DATA!$AA$133:$AA$368,MATCH(1,(DATA!$D$133:$D$368=B1417)*(DATA!$E$133:$E$368=D1417),0)),"n/a")</f>
        <v>0.58016372985577402</v>
      </c>
      <c r="K1417" s="76">
        <f t="array" ref="K1417">IFERROR(INDEX(DATA!$AJ$133:$AJ$368,MATCH(1,(DATA!$D$133:$D$368=B1417)*(DATA!$E$133:$E$368=D1417),0)),"n/a")</f>
        <v>18063.7</v>
      </c>
      <c r="L1417" s="77">
        <f t="array" ref="L1417">IFERROR(INDEX(DATA!$AK$133:$AK$368,MATCH(1,(DATA!$D$133:$D$368=B1417)*(DATA!$E$133:$E$368=D1417),0)),"n/a")</f>
        <v>6.2745628691784502E-2</v>
      </c>
    </row>
    <row r="1418" spans="1:12" x14ac:dyDescent="0.2">
      <c r="A1418" s="75" t="s">
        <v>19</v>
      </c>
      <c r="B1418" s="66" t="s">
        <v>22</v>
      </c>
      <c r="C1418" s="66" t="s">
        <v>0</v>
      </c>
      <c r="D1418" s="66" t="s">
        <v>305</v>
      </c>
      <c r="E1418" s="76">
        <f t="array" ref="E1418">IFERROR(INDEX(DATA!$F$133:$F$368,MATCH(1,(DATA!$D$133:$D$368=B1418)*(DATA!$E$133:$E$368=D1418),0)),"n/a")</f>
        <v>0</v>
      </c>
      <c r="F1418" s="77">
        <f t="array" ref="F1418">IFERROR(INDEX(DATA!$G$133:$G$368,MATCH(1,(DATA!$D$133:$D$368=B1418)*(DATA!$E$133:$E$368=D1418),0)),"n/a")</f>
        <v>-1</v>
      </c>
      <c r="G1418" s="76">
        <f t="array" ref="G1418">IFERROR(INDEX(DATA!$P$133:$P$368,MATCH(1,(DATA!$D$133:$D$368=B1418)*(DATA!$E$133:$E$368=D1418),0)),"n/a")</f>
        <v>0</v>
      </c>
      <c r="H1418" s="77">
        <f t="array" ref="H1418">IFERROR(INDEX(DATA!$Q$133:$Q$368,MATCH(1,(DATA!$D$133:$D$368=B1418)*(DATA!$E$133:$E$368=D1418),0)),"n/a")</f>
        <v>-1</v>
      </c>
      <c r="I1418" s="76">
        <f t="array" ref="I1418">IFERROR(INDEX(DATA!$Z$133:$Z$368,MATCH(1,(DATA!$D$133:$D$368=B1418)*(DATA!$E$133:$E$368=D1418),0)),"n/a")</f>
        <v>210.3</v>
      </c>
      <c r="J1418" s="77">
        <f t="array" ref="J1418">IFERROR(INDEX(DATA!$AA$133:$AA$368,MATCH(1,(DATA!$D$133:$D$368=B1418)*(DATA!$E$133:$E$368=D1418),0)),"n/a")</f>
        <v>7.2029362287811705E-2</v>
      </c>
      <c r="K1418" s="76">
        <f t="array" ref="K1418">IFERROR(INDEX(DATA!$AJ$133:$AJ$368,MATCH(1,(DATA!$D$133:$D$368=B1418)*(DATA!$E$133:$E$368=D1418),0)),"n/a")</f>
        <v>430.76</v>
      </c>
      <c r="L1418" s="77">
        <f t="array" ref="L1418">IFERROR(INDEX(DATA!$AK$133:$AK$368,MATCH(1,(DATA!$D$133:$D$368=B1418)*(DATA!$E$133:$E$368=D1418),0)),"n/a")</f>
        <v>5.4466230936819002E-2</v>
      </c>
    </row>
    <row r="1419" spans="1:12" x14ac:dyDescent="0.2">
      <c r="A1419" s="75" t="s">
        <v>19</v>
      </c>
      <c r="B1419" s="66" t="s">
        <v>22</v>
      </c>
      <c r="C1419" s="66" t="s">
        <v>0</v>
      </c>
      <c r="D1419" s="66" t="s">
        <v>306</v>
      </c>
      <c r="E1419" s="76">
        <f t="array" ref="E1419">IFERROR(INDEX(DATA!$F$133:$F$368,MATCH(1,(DATA!$D$133:$D$368=B1419)*(DATA!$E$133:$E$368=D1419),0)),"n/a")</f>
        <v>3325.94</v>
      </c>
      <c r="F1419" s="77">
        <f t="array" ref="F1419">IFERROR(INDEX(DATA!$G$133:$G$368,MATCH(1,(DATA!$D$133:$D$368=B1419)*(DATA!$E$133:$E$368=D1419),0)),"n/a")</f>
        <v>0.16956954422536599</v>
      </c>
      <c r="G1419" s="76">
        <f t="array" ref="G1419">IFERROR(INDEX(DATA!$P$133:$P$368,MATCH(1,(DATA!$D$133:$D$368=B1419)*(DATA!$E$133:$E$368=D1419),0)),"n/a")</f>
        <v>12502.18</v>
      </c>
      <c r="H1419" s="77">
        <f t="array" ref="H1419">IFERROR(INDEX(DATA!$Q$133:$Q$368,MATCH(1,(DATA!$D$133:$D$368=B1419)*(DATA!$E$133:$E$368=D1419),0)),"n/a")</f>
        <v>0.181674944825402</v>
      </c>
      <c r="I1419" s="76">
        <f t="array" ref="I1419">IFERROR(INDEX(DATA!$Z$133:$Z$368,MATCH(1,(DATA!$D$133:$D$368=B1419)*(DATA!$E$133:$E$368=D1419),0)),"n/a")</f>
        <v>31941.9</v>
      </c>
      <c r="J1419" s="77">
        <f t="array" ref="J1419">IFERROR(INDEX(DATA!$AA$133:$AA$368,MATCH(1,(DATA!$D$133:$D$368=B1419)*(DATA!$E$133:$E$368=D1419),0)),"n/a")</f>
        <v>0.13431291324584901</v>
      </c>
      <c r="K1419" s="76">
        <f t="array" ref="K1419">IFERROR(INDEX(DATA!$AJ$133:$AJ$368,MATCH(1,(DATA!$D$133:$D$368=B1419)*(DATA!$E$133:$E$368=D1419),0)),"n/a")</f>
        <v>45425.84</v>
      </c>
      <c r="L1419" s="77">
        <f t="array" ref="L1419">IFERROR(INDEX(DATA!$AK$133:$AK$368,MATCH(1,(DATA!$D$133:$D$368=B1419)*(DATA!$E$133:$E$368=D1419),0)),"n/a")</f>
        <v>7.8327245674367496E-2</v>
      </c>
    </row>
    <row r="1420" spans="1:12" x14ac:dyDescent="0.2">
      <c r="A1420" s="75" t="s">
        <v>19</v>
      </c>
      <c r="B1420" s="66" t="s">
        <v>22</v>
      </c>
      <c r="C1420" s="66" t="s">
        <v>0</v>
      </c>
      <c r="D1420" s="66" t="s">
        <v>307</v>
      </c>
      <c r="E1420" s="76">
        <f t="array" ref="E1420">IFERROR(INDEX(DATA!$F$133:$F$368,MATCH(1,(DATA!$D$133:$D$368=B1420)*(DATA!$E$133:$E$368=D1420),0)),"n/a")</f>
        <v>445.81</v>
      </c>
      <c r="F1420" s="77">
        <f t="array" ref="F1420">IFERROR(INDEX(DATA!$G$133:$G$368,MATCH(1,(DATA!$D$133:$D$368=B1420)*(DATA!$E$133:$E$368=D1420),0)),"n/a")</f>
        <v>9.8893502686858792</v>
      </c>
      <c r="G1420" s="76">
        <f t="array" ref="G1420">IFERROR(INDEX(DATA!$P$133:$P$368,MATCH(1,(DATA!$D$133:$D$368=B1420)*(DATA!$E$133:$E$368=D1420),0)),"n/a")</f>
        <v>1721.26</v>
      </c>
      <c r="H1420" s="77">
        <f t="array" ref="H1420">IFERROR(INDEX(DATA!$Q$133:$Q$368,MATCH(1,(DATA!$D$133:$D$368=B1420)*(DATA!$E$133:$E$368=D1420),0)),"n/a")</f>
        <v>4.1884250188394896</v>
      </c>
      <c r="I1420" s="76">
        <f t="array" ref="I1420">IFERROR(INDEX(DATA!$Z$133:$Z$368,MATCH(1,(DATA!$D$133:$D$368=B1420)*(DATA!$E$133:$E$368=D1420),0)),"n/a")</f>
        <v>4211.93</v>
      </c>
      <c r="J1420" s="77">
        <f t="array" ref="J1420">IFERROR(INDEX(DATA!$AA$133:$AA$368,MATCH(1,(DATA!$D$133:$D$368=B1420)*(DATA!$E$133:$E$368=D1420),0)),"n/a")</f>
        <v>4.58855997983202</v>
      </c>
      <c r="K1420" s="76">
        <f t="array" ref="K1420">IFERROR(INDEX(DATA!$AJ$133:$AJ$368,MATCH(1,(DATA!$D$133:$D$368=B1420)*(DATA!$E$133:$E$368=D1420),0)),"n/a")</f>
        <v>8269.84</v>
      </c>
      <c r="L1420" s="77">
        <f t="array" ref="L1420">IFERROR(INDEX(DATA!$AK$133:$AK$368,MATCH(1,(DATA!$D$133:$D$368=B1420)*(DATA!$E$133:$E$368=D1420),0)),"n/a")</f>
        <v>7.3969701277338897</v>
      </c>
    </row>
    <row r="1421" spans="1:12" x14ac:dyDescent="0.2">
      <c r="A1421" s="75" t="s">
        <v>19</v>
      </c>
      <c r="B1421" s="66" t="s">
        <v>22</v>
      </c>
      <c r="C1421" s="66" t="s">
        <v>0</v>
      </c>
      <c r="D1421" s="66" t="s">
        <v>308</v>
      </c>
      <c r="E1421" s="76">
        <f t="array" ref="E1421">IFERROR(INDEX(DATA!$F$133:$F$368,MATCH(1,(DATA!$D$133:$D$368=B1421)*(DATA!$E$133:$E$368=D1421),0)),"n/a")</f>
        <v>0</v>
      </c>
      <c r="F1421" s="77">
        <f t="array" ref="F1421">IFERROR(INDEX(DATA!$G$133:$G$368,MATCH(1,(DATA!$D$133:$D$368=B1421)*(DATA!$E$133:$E$368=D1421),0)),"n/a")</f>
        <v>0</v>
      </c>
      <c r="G1421" s="76">
        <f t="array" ref="G1421">IFERROR(INDEX(DATA!$P$133:$P$368,MATCH(1,(DATA!$D$133:$D$368=B1421)*(DATA!$E$133:$E$368=D1421),0)),"n/a")</f>
        <v>4.8499999999999996</v>
      </c>
      <c r="H1421" s="77">
        <f t="array" ref="H1421">IFERROR(INDEX(DATA!$Q$133:$Q$368,MATCH(1,(DATA!$D$133:$D$368=B1421)*(DATA!$E$133:$E$368=D1421),0)),"n/a")</f>
        <v>0</v>
      </c>
      <c r="I1421" s="76">
        <f t="array" ref="I1421">IFERROR(INDEX(DATA!$Z$133:$Z$368,MATCH(1,(DATA!$D$133:$D$368=B1421)*(DATA!$E$133:$E$368=D1421),0)),"n/a")</f>
        <v>4.8499999999999996</v>
      </c>
      <c r="J1421" s="77">
        <f t="array" ref="J1421">IFERROR(INDEX(DATA!$AA$133:$AA$368,MATCH(1,(DATA!$D$133:$D$368=B1421)*(DATA!$E$133:$E$368=D1421),0)),"n/a")</f>
        <v>0</v>
      </c>
      <c r="K1421" s="76">
        <f t="array" ref="K1421">IFERROR(INDEX(DATA!$AJ$133:$AJ$368,MATCH(1,(DATA!$D$133:$D$368=B1421)*(DATA!$E$133:$E$368=D1421),0)),"n/a")</f>
        <v>14.77</v>
      </c>
      <c r="L1421" s="77">
        <f t="array" ref="L1421">IFERROR(INDEX(DATA!$AK$133:$AK$368,MATCH(1,(DATA!$D$133:$D$368=B1421)*(DATA!$E$133:$E$368=D1421),0)),"n/a")</f>
        <v>0</v>
      </c>
    </row>
    <row r="1422" spans="1:12" x14ac:dyDescent="0.2">
      <c r="A1422" s="75" t="s">
        <v>19</v>
      </c>
      <c r="B1422" s="66" t="s">
        <v>22</v>
      </c>
      <c r="C1422" s="66" t="s">
        <v>0</v>
      </c>
      <c r="D1422" s="66" t="s">
        <v>309</v>
      </c>
      <c r="E1422" s="76">
        <f t="array" ref="E1422">IFERROR(INDEX(DATA!$F$133:$F$368,MATCH(1,(DATA!$D$133:$D$368=B1422)*(DATA!$E$133:$E$368=D1422),0)),"n/a")</f>
        <v>0</v>
      </c>
      <c r="F1422" s="77">
        <f t="array" ref="F1422">IFERROR(INDEX(DATA!$G$133:$G$368,MATCH(1,(DATA!$D$133:$D$368=B1422)*(DATA!$E$133:$E$368=D1422),0)),"n/a")</f>
        <v>0</v>
      </c>
      <c r="G1422" s="76">
        <f t="array" ref="G1422">IFERROR(INDEX(DATA!$P$133:$P$368,MATCH(1,(DATA!$D$133:$D$368=B1422)*(DATA!$E$133:$E$368=D1422),0)),"n/a")</f>
        <v>0</v>
      </c>
      <c r="H1422" s="77">
        <f t="array" ref="H1422">IFERROR(INDEX(DATA!$Q$133:$Q$368,MATCH(1,(DATA!$D$133:$D$368=B1422)*(DATA!$E$133:$E$368=D1422),0)),"n/a")</f>
        <v>0</v>
      </c>
      <c r="I1422" s="76">
        <f t="array" ref="I1422">IFERROR(INDEX(DATA!$Z$133:$Z$368,MATCH(1,(DATA!$D$133:$D$368=B1422)*(DATA!$E$133:$E$368=D1422),0)),"n/a")</f>
        <v>3.95</v>
      </c>
      <c r="J1422" s="77">
        <f t="array" ref="J1422">IFERROR(INDEX(DATA!$AA$133:$AA$368,MATCH(1,(DATA!$D$133:$D$368=B1422)*(DATA!$E$133:$E$368=D1422),0)),"n/a")</f>
        <v>-0.249049429657795</v>
      </c>
      <c r="K1422" s="76">
        <f t="array" ref="K1422">IFERROR(INDEX(DATA!$AJ$133:$AJ$368,MATCH(1,(DATA!$D$133:$D$368=B1422)*(DATA!$E$133:$E$368=D1422),0)),"n/a")</f>
        <v>3.95</v>
      </c>
      <c r="L1422" s="77">
        <f t="array" ref="L1422">IFERROR(INDEX(DATA!$AK$133:$AK$368,MATCH(1,(DATA!$D$133:$D$368=B1422)*(DATA!$E$133:$E$368=D1422),0)),"n/a")</f>
        <v>-0.62523719165085401</v>
      </c>
    </row>
    <row r="1423" spans="1:12" x14ac:dyDescent="0.2">
      <c r="A1423" s="75" t="s">
        <v>19</v>
      </c>
      <c r="B1423" s="66" t="s">
        <v>22</v>
      </c>
      <c r="C1423" s="66" t="s">
        <v>0</v>
      </c>
      <c r="D1423" s="66" t="s">
        <v>310</v>
      </c>
      <c r="E1423" s="76" t="str">
        <f t="array" ref="E1423">IFERROR(INDEX(DATA!$F$133:$F$368,MATCH(1,(DATA!$D$133:$D$368=B1423)*(DATA!$E$133:$E$368=D1423),0)),"n/a")</f>
        <v>n/a</v>
      </c>
      <c r="F1423" s="77" t="str">
        <f t="array" ref="F1423">IFERROR(INDEX(DATA!$G$133:$G$368,MATCH(1,(DATA!$D$133:$D$368=B1423)*(DATA!$E$133:$E$368=D1423),0)),"n/a")</f>
        <v>n/a</v>
      </c>
      <c r="G1423" s="76" t="str">
        <f t="array" ref="G1423">IFERROR(INDEX(DATA!$P$133:$P$368,MATCH(1,(DATA!$D$133:$D$368=B1423)*(DATA!$E$133:$E$368=D1423),0)),"n/a")</f>
        <v>n/a</v>
      </c>
      <c r="H1423" s="77" t="str">
        <f t="array" ref="H1423">IFERROR(INDEX(DATA!$Q$133:$Q$368,MATCH(1,(DATA!$D$133:$D$368=B1423)*(DATA!$E$133:$E$368=D1423),0)),"n/a")</f>
        <v>n/a</v>
      </c>
      <c r="I1423" s="76" t="str">
        <f t="array" ref="I1423">IFERROR(INDEX(DATA!$Z$133:$Z$368,MATCH(1,(DATA!$D$133:$D$368=B1423)*(DATA!$E$133:$E$368=D1423),0)),"n/a")</f>
        <v>n/a</v>
      </c>
      <c r="J1423" s="77" t="str">
        <f t="array" ref="J1423">IFERROR(INDEX(DATA!$AA$133:$AA$368,MATCH(1,(DATA!$D$133:$D$368=B1423)*(DATA!$E$133:$E$368=D1423),0)),"n/a")</f>
        <v>n/a</v>
      </c>
      <c r="K1423" s="76" t="str">
        <f t="array" ref="K1423">IFERROR(INDEX(DATA!$AJ$133:$AJ$368,MATCH(1,(DATA!$D$133:$D$368=B1423)*(DATA!$E$133:$E$368=D1423),0)),"n/a")</f>
        <v>n/a</v>
      </c>
      <c r="L1423" s="77" t="str">
        <f t="array" ref="L1423">IFERROR(INDEX(DATA!$AK$133:$AK$368,MATCH(1,(DATA!$D$133:$D$368=B1423)*(DATA!$E$133:$E$368=D1423),0)),"n/a")</f>
        <v>n/a</v>
      </c>
    </row>
    <row r="1424" spans="1:12" x14ac:dyDescent="0.2">
      <c r="A1424" s="75" t="s">
        <v>19</v>
      </c>
      <c r="B1424" s="66" t="s">
        <v>22</v>
      </c>
      <c r="C1424" s="66" t="s">
        <v>0</v>
      </c>
      <c r="D1424" s="66" t="s">
        <v>311</v>
      </c>
      <c r="E1424" s="76">
        <f t="array" ref="E1424">IFERROR(INDEX(DATA!$F$133:$F$368,MATCH(1,(DATA!$D$133:$D$368=B1424)*(DATA!$E$133:$E$368=D1424),0)),"n/a")</f>
        <v>6.46</v>
      </c>
      <c r="F1424" s="77">
        <f t="array" ref="F1424">IFERROR(INDEX(DATA!$G$133:$G$368,MATCH(1,(DATA!$D$133:$D$368=B1424)*(DATA!$E$133:$E$368=D1424),0)),"n/a")</f>
        <v>-0.43283582089552203</v>
      </c>
      <c r="G1424" s="76">
        <f t="array" ref="G1424">IFERROR(INDEX(DATA!$P$133:$P$368,MATCH(1,(DATA!$D$133:$D$368=B1424)*(DATA!$E$133:$E$368=D1424),0)),"n/a")</f>
        <v>53.57</v>
      </c>
      <c r="H1424" s="77">
        <f t="array" ref="H1424">IFERROR(INDEX(DATA!$Q$133:$Q$368,MATCH(1,(DATA!$D$133:$D$368=B1424)*(DATA!$E$133:$E$368=D1424),0)),"n/a")</f>
        <v>0.26613093831245599</v>
      </c>
      <c r="I1424" s="76">
        <f t="array" ref="I1424">IFERROR(INDEX(DATA!$Z$133:$Z$368,MATCH(1,(DATA!$D$133:$D$368=B1424)*(DATA!$E$133:$E$368=D1424),0)),"n/a")</f>
        <v>120.14</v>
      </c>
      <c r="J1424" s="77">
        <f t="array" ref="J1424">IFERROR(INDEX(DATA!$AA$133:$AA$368,MATCH(1,(DATA!$D$133:$D$368=B1424)*(DATA!$E$133:$E$368=D1424),0)),"n/a")</f>
        <v>-0.26564792176039098</v>
      </c>
      <c r="K1424" s="76">
        <f t="array" ref="K1424">IFERROR(INDEX(DATA!$AJ$133:$AJ$368,MATCH(1,(DATA!$D$133:$D$368=B1424)*(DATA!$E$133:$E$368=D1424),0)),"n/a")</f>
        <v>509.92</v>
      </c>
      <c r="L1424" s="77">
        <f t="array" ref="L1424">IFERROR(INDEX(DATA!$AK$133:$AK$368,MATCH(1,(DATA!$D$133:$D$368=B1424)*(DATA!$E$133:$E$368=D1424),0)),"n/a")</f>
        <v>-3.1270185037425603E-2</v>
      </c>
    </row>
    <row r="1425" spans="1:12" x14ac:dyDescent="0.2">
      <c r="A1425" s="75" t="s">
        <v>19</v>
      </c>
      <c r="B1425" s="66" t="s">
        <v>22</v>
      </c>
      <c r="C1425" s="66" t="s">
        <v>0</v>
      </c>
      <c r="D1425" s="66" t="s">
        <v>312</v>
      </c>
      <c r="E1425" s="76">
        <f t="array" ref="E1425">IFERROR(INDEX(DATA!$F$133:$F$368,MATCH(1,(DATA!$D$133:$D$368=B1425)*(DATA!$E$133:$E$368=D1425),0)),"n/a")</f>
        <v>28.17</v>
      </c>
      <c r="F1425" s="77">
        <f t="array" ref="F1425">IFERROR(INDEX(DATA!$G$133:$G$368,MATCH(1,(DATA!$D$133:$D$368=B1425)*(DATA!$E$133:$E$368=D1425),0)),"n/a")</f>
        <v>7.4780618084700504E-2</v>
      </c>
      <c r="G1425" s="76">
        <f t="array" ref="G1425">IFERROR(INDEX(DATA!$P$133:$P$368,MATCH(1,(DATA!$D$133:$D$368=B1425)*(DATA!$E$133:$E$368=D1425),0)),"n/a")</f>
        <v>168.01</v>
      </c>
      <c r="H1425" s="77">
        <f t="array" ref="H1425">IFERROR(INDEX(DATA!$Q$133:$Q$368,MATCH(1,(DATA!$D$133:$D$368=B1425)*(DATA!$E$133:$E$368=D1425),0)),"n/a")</f>
        <v>1.4853550295858</v>
      </c>
      <c r="I1425" s="76">
        <f t="array" ref="I1425">IFERROR(INDEX(DATA!$Z$133:$Z$368,MATCH(1,(DATA!$D$133:$D$368=B1425)*(DATA!$E$133:$E$368=D1425),0)),"n/a")</f>
        <v>311.43</v>
      </c>
      <c r="J1425" s="77">
        <f t="array" ref="J1425">IFERROR(INDEX(DATA!$AA$133:$AA$368,MATCH(1,(DATA!$D$133:$D$368=B1425)*(DATA!$E$133:$E$368=D1425),0)),"n/a")</f>
        <v>0.88825562359789001</v>
      </c>
      <c r="K1425" s="76">
        <f t="array" ref="K1425">IFERROR(INDEX(DATA!$AJ$133:$AJ$368,MATCH(1,(DATA!$D$133:$D$368=B1425)*(DATA!$E$133:$E$368=D1425),0)),"n/a")</f>
        <v>559.15</v>
      </c>
      <c r="L1425" s="77">
        <f t="array" ref="L1425">IFERROR(INDEX(DATA!$AK$133:$AK$368,MATCH(1,(DATA!$D$133:$D$368=B1425)*(DATA!$E$133:$E$368=D1425),0)),"n/a")</f>
        <v>0.66369127317087695</v>
      </c>
    </row>
    <row r="1426" spans="1:12" x14ac:dyDescent="0.2">
      <c r="A1426" s="75" t="s">
        <v>19</v>
      </c>
      <c r="B1426" s="66" t="s">
        <v>22</v>
      </c>
      <c r="C1426" s="66" t="s">
        <v>0</v>
      </c>
      <c r="D1426" s="66" t="s">
        <v>313</v>
      </c>
      <c r="E1426" s="76">
        <f t="array" ref="E1426">IFERROR(INDEX(DATA!$F$133:$F$368,MATCH(1,(DATA!$D$133:$D$368=B1426)*(DATA!$E$133:$E$368=D1426),0)),"n/a")</f>
        <v>183.91</v>
      </c>
      <c r="F1426" s="77">
        <f t="array" ref="F1426">IFERROR(INDEX(DATA!$G$133:$G$368,MATCH(1,(DATA!$D$133:$D$368=B1426)*(DATA!$E$133:$E$368=D1426),0)),"n/a")</f>
        <v>1.7262081233323401</v>
      </c>
      <c r="G1426" s="76">
        <f t="array" ref="G1426">IFERROR(INDEX(DATA!$P$133:$P$368,MATCH(1,(DATA!$D$133:$D$368=B1426)*(DATA!$E$133:$E$368=D1426),0)),"n/a")</f>
        <v>526.39</v>
      </c>
      <c r="H1426" s="77">
        <f t="array" ref="H1426">IFERROR(INDEX(DATA!$Q$133:$Q$368,MATCH(1,(DATA!$D$133:$D$368=B1426)*(DATA!$E$133:$E$368=D1426),0)),"n/a")</f>
        <v>3.0023570559610699</v>
      </c>
      <c r="I1426" s="76">
        <f t="array" ref="I1426">IFERROR(INDEX(DATA!$Z$133:$Z$368,MATCH(1,(DATA!$D$133:$D$368=B1426)*(DATA!$E$133:$E$368=D1426),0)),"n/a")</f>
        <v>1326.02</v>
      </c>
      <c r="J1426" s="77">
        <f t="array" ref="J1426">IFERROR(INDEX(DATA!$AA$133:$AA$368,MATCH(1,(DATA!$D$133:$D$368=B1426)*(DATA!$E$133:$E$368=D1426),0)),"n/a")</f>
        <v>3.4793433097996802</v>
      </c>
      <c r="K1426" s="76">
        <f t="array" ref="K1426">IFERROR(INDEX(DATA!$AJ$133:$AJ$368,MATCH(1,(DATA!$D$133:$D$368=B1426)*(DATA!$E$133:$E$368=D1426),0)),"n/a")</f>
        <v>1696.19</v>
      </c>
      <c r="L1426" s="77">
        <f t="array" ref="L1426">IFERROR(INDEX(DATA!$AK$133:$AK$368,MATCH(1,(DATA!$D$133:$D$368=B1426)*(DATA!$E$133:$E$368=D1426),0)),"n/a")</f>
        <v>2.2193710023345399</v>
      </c>
    </row>
    <row r="1427" spans="1:12" x14ac:dyDescent="0.2">
      <c r="A1427" s="75" t="s">
        <v>19</v>
      </c>
      <c r="B1427" s="66" t="s">
        <v>22</v>
      </c>
      <c r="C1427" s="66" t="s">
        <v>0</v>
      </c>
      <c r="D1427" s="66" t="s">
        <v>314</v>
      </c>
      <c r="E1427" s="76">
        <f t="array" ref="E1427">IFERROR(INDEX(DATA!$F$133:$F$368,MATCH(1,(DATA!$D$133:$D$368=B1427)*(DATA!$E$133:$E$368=D1427),0)),"n/a")</f>
        <v>0</v>
      </c>
      <c r="F1427" s="77">
        <f t="array" ref="F1427">IFERROR(INDEX(DATA!$G$133:$G$368,MATCH(1,(DATA!$D$133:$D$368=B1427)*(DATA!$E$133:$E$368=D1427),0)),"n/a")</f>
        <v>-1</v>
      </c>
      <c r="G1427" s="76">
        <f t="array" ref="G1427">IFERROR(INDEX(DATA!$P$133:$P$368,MATCH(1,(DATA!$D$133:$D$368=B1427)*(DATA!$E$133:$E$368=D1427),0)),"n/a")</f>
        <v>0</v>
      </c>
      <c r="H1427" s="77">
        <f t="array" ref="H1427">IFERROR(INDEX(DATA!$Q$133:$Q$368,MATCH(1,(DATA!$D$133:$D$368=B1427)*(DATA!$E$133:$E$368=D1427),0)),"n/a")</f>
        <v>-1</v>
      </c>
      <c r="I1427" s="76">
        <f t="array" ref="I1427">IFERROR(INDEX(DATA!$Z$133:$Z$368,MATCH(1,(DATA!$D$133:$D$368=B1427)*(DATA!$E$133:$E$368=D1427),0)),"n/a")</f>
        <v>73.23</v>
      </c>
      <c r="J1427" s="77">
        <f t="array" ref="J1427">IFERROR(INDEX(DATA!$AA$133:$AA$368,MATCH(1,(DATA!$D$133:$D$368=B1427)*(DATA!$E$133:$E$368=D1427),0)),"n/a")</f>
        <v>-0.74541978098383399</v>
      </c>
      <c r="K1427" s="76">
        <f t="array" ref="K1427">IFERROR(INDEX(DATA!$AJ$133:$AJ$368,MATCH(1,(DATA!$D$133:$D$368=B1427)*(DATA!$E$133:$E$368=D1427),0)),"n/a")</f>
        <v>160.5</v>
      </c>
      <c r="L1427" s="77">
        <f t="array" ref="L1427">IFERROR(INDEX(DATA!$AK$133:$AK$368,MATCH(1,(DATA!$D$133:$D$368=B1427)*(DATA!$E$133:$E$368=D1427),0)),"n/a")</f>
        <v>-0.44203024508951899</v>
      </c>
    </row>
    <row r="1428" spans="1:12" x14ac:dyDescent="0.2">
      <c r="A1428" s="75" t="s">
        <v>19</v>
      </c>
      <c r="B1428" s="66" t="s">
        <v>22</v>
      </c>
      <c r="C1428" s="66" t="s">
        <v>0</v>
      </c>
      <c r="D1428" s="66" t="s">
        <v>315</v>
      </c>
      <c r="E1428" s="76">
        <f t="array" ref="E1428">IFERROR(INDEX(DATA!$F$133:$F$368,MATCH(1,(DATA!$D$133:$D$368=B1428)*(DATA!$E$133:$E$368=D1428),0)),"n/a")</f>
        <v>1573.08</v>
      </c>
      <c r="F1428" s="77">
        <f t="array" ref="F1428">IFERROR(INDEX(DATA!$G$133:$G$368,MATCH(1,(DATA!$D$133:$D$368=B1428)*(DATA!$E$133:$E$368=D1428),0)),"n/a")</f>
        <v>5.4731972241778101E-2</v>
      </c>
      <c r="G1428" s="76">
        <f t="array" ref="G1428">IFERROR(INDEX(DATA!$P$133:$P$368,MATCH(1,(DATA!$D$133:$D$368=B1428)*(DATA!$E$133:$E$368=D1428),0)),"n/a")</f>
        <v>5725.38</v>
      </c>
      <c r="H1428" s="77">
        <f t="array" ref="H1428">IFERROR(INDEX(DATA!$Q$133:$Q$368,MATCH(1,(DATA!$D$133:$D$368=B1428)*(DATA!$E$133:$E$368=D1428),0)),"n/a")</f>
        <v>-0.129730682823468</v>
      </c>
      <c r="I1428" s="76">
        <f t="array" ref="I1428">IFERROR(INDEX(DATA!$Z$133:$Z$368,MATCH(1,(DATA!$D$133:$D$368=B1428)*(DATA!$E$133:$E$368=D1428),0)),"n/a")</f>
        <v>13768.13</v>
      </c>
      <c r="J1428" s="77">
        <f t="array" ref="J1428">IFERROR(INDEX(DATA!$AA$133:$AA$368,MATCH(1,(DATA!$D$133:$D$368=B1428)*(DATA!$E$133:$E$368=D1428),0)),"n/a")</f>
        <v>-0.15526155783072099</v>
      </c>
      <c r="K1428" s="76">
        <f t="array" ref="K1428">IFERROR(INDEX(DATA!$AJ$133:$AJ$368,MATCH(1,(DATA!$D$133:$D$368=B1428)*(DATA!$E$133:$E$368=D1428),0)),"n/a")</f>
        <v>22825.49</v>
      </c>
      <c r="L1428" s="77">
        <f t="array" ref="L1428">IFERROR(INDEX(DATA!$AK$133:$AK$368,MATCH(1,(DATA!$D$133:$D$368=B1428)*(DATA!$E$133:$E$368=D1428),0)),"n/a")</f>
        <v>-0.124331513874588</v>
      </c>
    </row>
    <row r="1429" spans="1:12" x14ac:dyDescent="0.2">
      <c r="A1429" s="75" t="s">
        <v>19</v>
      </c>
      <c r="B1429" s="66" t="s">
        <v>22</v>
      </c>
      <c r="C1429" s="66" t="s">
        <v>0</v>
      </c>
      <c r="D1429" s="66" t="s">
        <v>316</v>
      </c>
      <c r="E1429" s="76" t="str">
        <f t="array" ref="E1429">IFERROR(INDEX(DATA!$F$133:$F$368,MATCH(1,(DATA!$D$133:$D$368=B1429)*(DATA!$E$133:$E$368=D1429),0)),"n/a")</f>
        <v>n/a</v>
      </c>
      <c r="F1429" s="77" t="str">
        <f t="array" ref="F1429">IFERROR(INDEX(DATA!$G$133:$G$368,MATCH(1,(DATA!$D$133:$D$368=B1429)*(DATA!$E$133:$E$368=D1429),0)),"n/a")</f>
        <v>n/a</v>
      </c>
      <c r="G1429" s="76" t="str">
        <f t="array" ref="G1429">IFERROR(INDEX(DATA!$P$133:$P$368,MATCH(1,(DATA!$D$133:$D$368=B1429)*(DATA!$E$133:$E$368=D1429),0)),"n/a")</f>
        <v>n/a</v>
      </c>
      <c r="H1429" s="77" t="str">
        <f t="array" ref="H1429">IFERROR(INDEX(DATA!$Q$133:$Q$368,MATCH(1,(DATA!$D$133:$D$368=B1429)*(DATA!$E$133:$E$368=D1429),0)),"n/a")</f>
        <v>n/a</v>
      </c>
      <c r="I1429" s="76" t="str">
        <f t="array" ref="I1429">IFERROR(INDEX(DATA!$Z$133:$Z$368,MATCH(1,(DATA!$D$133:$D$368=B1429)*(DATA!$E$133:$E$368=D1429),0)),"n/a")</f>
        <v>n/a</v>
      </c>
      <c r="J1429" s="77" t="str">
        <f t="array" ref="J1429">IFERROR(INDEX(DATA!$AA$133:$AA$368,MATCH(1,(DATA!$D$133:$D$368=B1429)*(DATA!$E$133:$E$368=D1429),0)),"n/a")</f>
        <v>n/a</v>
      </c>
      <c r="K1429" s="76" t="str">
        <f t="array" ref="K1429">IFERROR(INDEX(DATA!$AJ$133:$AJ$368,MATCH(1,(DATA!$D$133:$D$368=B1429)*(DATA!$E$133:$E$368=D1429),0)),"n/a")</f>
        <v>n/a</v>
      </c>
      <c r="L1429" s="77" t="str">
        <f t="array" ref="L1429">IFERROR(INDEX(DATA!$AK$133:$AK$368,MATCH(1,(DATA!$D$133:$D$368=B1429)*(DATA!$E$133:$E$368=D1429),0)),"n/a")</f>
        <v>n/a</v>
      </c>
    </row>
    <row r="1430" spans="1:12" x14ac:dyDescent="0.2">
      <c r="A1430" s="75" t="s">
        <v>19</v>
      </c>
      <c r="B1430" s="66" t="s">
        <v>22</v>
      </c>
      <c r="C1430" s="66" t="s">
        <v>0</v>
      </c>
      <c r="D1430" s="66" t="s">
        <v>317</v>
      </c>
      <c r="E1430" s="76">
        <f t="array" ref="E1430">IFERROR(INDEX(DATA!$F$133:$F$368,MATCH(1,(DATA!$D$133:$D$368=B1430)*(DATA!$E$133:$E$368=D1430),0)),"n/a")</f>
        <v>65.55</v>
      </c>
      <c r="F1430" s="77">
        <f t="array" ref="F1430">IFERROR(INDEX(DATA!$G$133:$G$368,MATCH(1,(DATA!$D$133:$D$368=B1430)*(DATA!$E$133:$E$368=D1430),0)),"n/a")</f>
        <v>0</v>
      </c>
      <c r="G1430" s="76">
        <f t="array" ref="G1430">IFERROR(INDEX(DATA!$P$133:$P$368,MATCH(1,(DATA!$D$133:$D$368=B1430)*(DATA!$E$133:$E$368=D1430),0)),"n/a")</f>
        <v>101.08</v>
      </c>
      <c r="H1430" s="77">
        <f t="array" ref="H1430">IFERROR(INDEX(DATA!$Q$133:$Q$368,MATCH(1,(DATA!$D$133:$D$368=B1430)*(DATA!$E$133:$E$368=D1430),0)),"n/a")</f>
        <v>0</v>
      </c>
      <c r="I1430" s="76">
        <f t="array" ref="I1430">IFERROR(INDEX(DATA!$Z$133:$Z$368,MATCH(1,(DATA!$D$133:$D$368=B1430)*(DATA!$E$133:$E$368=D1430),0)),"n/a")</f>
        <v>1091.23</v>
      </c>
      <c r="J1430" s="77">
        <f t="array" ref="J1430">IFERROR(INDEX(DATA!$AA$133:$AA$368,MATCH(1,(DATA!$D$133:$D$368=B1430)*(DATA!$E$133:$E$368=D1430),0)),"n/a")</f>
        <v>0</v>
      </c>
      <c r="K1430" s="76">
        <f t="array" ref="K1430">IFERROR(INDEX(DATA!$AJ$133:$AJ$368,MATCH(1,(DATA!$D$133:$D$368=B1430)*(DATA!$E$133:$E$368=D1430),0)),"n/a")</f>
        <v>3293.98</v>
      </c>
      <c r="L1430" s="77">
        <f t="array" ref="L1430">IFERROR(INDEX(DATA!$AK$133:$AK$368,MATCH(1,(DATA!$D$133:$D$368=B1430)*(DATA!$E$133:$E$368=D1430),0)),"n/a")</f>
        <v>0</v>
      </c>
    </row>
    <row r="1431" spans="1:12" x14ac:dyDescent="0.2">
      <c r="A1431" s="75" t="s">
        <v>19</v>
      </c>
      <c r="B1431" s="66" t="s">
        <v>22</v>
      </c>
      <c r="C1431" s="66" t="s">
        <v>0</v>
      </c>
      <c r="D1431" s="66" t="s">
        <v>318</v>
      </c>
      <c r="E1431" s="76">
        <f t="array" ref="E1431">IFERROR(INDEX(DATA!$F$133:$F$368,MATCH(1,(DATA!$D$133:$D$368=B1431)*(DATA!$E$133:$E$368=D1431),0)),"n/a")</f>
        <v>6.19</v>
      </c>
      <c r="F1431" s="77">
        <f t="array" ref="F1431">IFERROR(INDEX(DATA!$G$133:$G$368,MATCH(1,(DATA!$D$133:$D$368=B1431)*(DATA!$E$133:$E$368=D1431),0)),"n/a")</f>
        <v>6.50406504065041E-3</v>
      </c>
      <c r="G1431" s="76">
        <f t="array" ref="G1431">IFERROR(INDEX(DATA!$P$133:$P$368,MATCH(1,(DATA!$D$133:$D$368=B1431)*(DATA!$E$133:$E$368=D1431),0)),"n/a")</f>
        <v>36.950000000000003</v>
      </c>
      <c r="H1431" s="77">
        <f t="array" ref="H1431">IFERROR(INDEX(DATA!$Q$133:$Q$368,MATCH(1,(DATA!$D$133:$D$368=B1431)*(DATA!$E$133:$E$368=D1431),0)),"n/a")</f>
        <v>-1.6240681576144798E-2</v>
      </c>
      <c r="I1431" s="76">
        <f t="array" ref="I1431">IFERROR(INDEX(DATA!$Z$133:$Z$368,MATCH(1,(DATA!$D$133:$D$368=B1431)*(DATA!$E$133:$E$368=D1431),0)),"n/a")</f>
        <v>97.87</v>
      </c>
      <c r="J1431" s="77">
        <f t="array" ref="J1431">IFERROR(INDEX(DATA!$AA$133:$AA$368,MATCH(1,(DATA!$D$133:$D$368=B1431)*(DATA!$E$133:$E$368=D1431),0)),"n/a")</f>
        <v>0.40315412186379901</v>
      </c>
      <c r="K1431" s="76">
        <f t="array" ref="K1431">IFERROR(INDEX(DATA!$AJ$133:$AJ$368,MATCH(1,(DATA!$D$133:$D$368=B1431)*(DATA!$E$133:$E$368=D1431),0)),"n/a")</f>
        <v>114.96</v>
      </c>
      <c r="L1431" s="77">
        <f t="array" ref="L1431">IFERROR(INDEX(DATA!$AK$133:$AK$368,MATCH(1,(DATA!$D$133:$D$368=B1431)*(DATA!$E$133:$E$368=D1431),0)),"n/a")</f>
        <v>0.64817204301075304</v>
      </c>
    </row>
    <row r="1432" spans="1:12" x14ac:dyDescent="0.2">
      <c r="A1432" s="75" t="s">
        <v>19</v>
      </c>
      <c r="B1432" s="66" t="s">
        <v>22</v>
      </c>
      <c r="C1432" s="66" t="s">
        <v>0</v>
      </c>
      <c r="D1432" s="66" t="s">
        <v>344</v>
      </c>
      <c r="E1432" s="76">
        <f t="array" ref="E1432">IFERROR(INDEX(DATA!$F$133:$F$368,MATCH(1,(DATA!$D$133:$D$368=B1432)*(DATA!$E$133:$E$368=D1432),0)),"n/a")</f>
        <v>407.96</v>
      </c>
      <c r="F1432" s="77">
        <f t="array" ref="F1432">IFERROR(INDEX(DATA!$G$133:$G$368,MATCH(1,(DATA!$D$133:$D$368=B1432)*(DATA!$E$133:$E$368=D1432),0)),"n/a")</f>
        <v>0.1536351553884</v>
      </c>
      <c r="G1432" s="76">
        <f t="array" ref="G1432">IFERROR(INDEX(DATA!$P$133:$P$368,MATCH(1,(DATA!$D$133:$D$368=B1432)*(DATA!$E$133:$E$368=D1432),0)),"n/a")</f>
        <v>1687.53</v>
      </c>
      <c r="H1432" s="77">
        <f t="array" ref="H1432">IFERROR(INDEX(DATA!$Q$133:$Q$368,MATCH(1,(DATA!$D$133:$D$368=B1432)*(DATA!$E$133:$E$368=D1432),0)),"n/a")</f>
        <v>0.43981058828548297</v>
      </c>
      <c r="I1432" s="76">
        <f t="array" ref="I1432">IFERROR(INDEX(DATA!$Z$133:$Z$368,MATCH(1,(DATA!$D$133:$D$368=B1432)*(DATA!$E$133:$E$368=D1432),0)),"n/a")</f>
        <v>3985.67</v>
      </c>
      <c r="J1432" s="77">
        <f t="array" ref="J1432">IFERROR(INDEX(DATA!$AA$133:$AA$368,MATCH(1,(DATA!$D$133:$D$368=B1432)*(DATA!$E$133:$E$368=D1432),0)),"n/a")</f>
        <v>0.57872075797545797</v>
      </c>
      <c r="K1432" s="76">
        <f t="array" ref="K1432">IFERROR(INDEX(DATA!$AJ$133:$AJ$368,MATCH(1,(DATA!$D$133:$D$368=B1432)*(DATA!$E$133:$E$368=D1432),0)),"n/a")</f>
        <v>5629.29</v>
      </c>
      <c r="L1432" s="77">
        <f t="array" ref="L1432">IFERROR(INDEX(DATA!$AK$133:$AK$368,MATCH(1,(DATA!$D$133:$D$368=B1432)*(DATA!$E$133:$E$368=D1432),0)),"n/a")</f>
        <v>0.50451813266552503</v>
      </c>
    </row>
    <row r="1433" spans="1:12" x14ac:dyDescent="0.2">
      <c r="A1433" s="75" t="s">
        <v>19</v>
      </c>
      <c r="B1433" s="66" t="s">
        <v>22</v>
      </c>
      <c r="C1433" s="66" t="s">
        <v>0</v>
      </c>
      <c r="D1433" s="66" t="s">
        <v>345</v>
      </c>
      <c r="E1433" s="76">
        <f t="array" ref="E1433">IFERROR(INDEX(DATA!$F$133:$F$368,MATCH(1,(DATA!$D$133:$D$368=B1433)*(DATA!$E$133:$E$368=D1433),0)),"n/a")</f>
        <v>0</v>
      </c>
      <c r="F1433" s="77">
        <f t="array" ref="F1433">IFERROR(INDEX(DATA!$G$133:$G$368,MATCH(1,(DATA!$D$133:$D$368=B1433)*(DATA!$E$133:$E$368=D1433),0)),"n/a")</f>
        <v>-1</v>
      </c>
      <c r="G1433" s="76">
        <f t="array" ref="G1433">IFERROR(INDEX(DATA!$P$133:$P$368,MATCH(1,(DATA!$D$133:$D$368=B1433)*(DATA!$E$133:$E$368=D1433),0)),"n/a")</f>
        <v>0</v>
      </c>
      <c r="H1433" s="77">
        <f t="array" ref="H1433">IFERROR(INDEX(DATA!$Q$133:$Q$368,MATCH(1,(DATA!$D$133:$D$368=B1433)*(DATA!$E$133:$E$368=D1433),0)),"n/a")</f>
        <v>-1</v>
      </c>
      <c r="I1433" s="76">
        <f t="array" ref="I1433">IFERROR(INDEX(DATA!$Z$133:$Z$368,MATCH(1,(DATA!$D$133:$D$368=B1433)*(DATA!$E$133:$E$368=D1433),0)),"n/a")</f>
        <v>12.1</v>
      </c>
      <c r="J1433" s="77">
        <f t="array" ref="J1433">IFERROR(INDEX(DATA!$AA$133:$AA$368,MATCH(1,(DATA!$D$133:$D$368=B1433)*(DATA!$E$133:$E$368=D1433),0)),"n/a")</f>
        <v>-0.85690633869441801</v>
      </c>
      <c r="K1433" s="76">
        <f t="array" ref="K1433">IFERROR(INDEX(DATA!$AJ$133:$AJ$368,MATCH(1,(DATA!$D$133:$D$368=B1433)*(DATA!$E$133:$E$368=D1433),0)),"n/a")</f>
        <v>73.03</v>
      </c>
      <c r="L1433" s="77">
        <f t="array" ref="L1433">IFERROR(INDEX(DATA!$AK$133:$AK$368,MATCH(1,(DATA!$D$133:$D$368=B1433)*(DATA!$E$133:$E$368=D1433),0)),"n/a")</f>
        <v>-0.13635288552507099</v>
      </c>
    </row>
    <row r="1434" spans="1:12" x14ac:dyDescent="0.2">
      <c r="A1434" s="75"/>
      <c r="E1434" s="80"/>
      <c r="F1434" s="77"/>
      <c r="G1434" s="81"/>
      <c r="H1434" s="77"/>
      <c r="I1434" s="81"/>
      <c r="J1434" s="82"/>
      <c r="K1434" s="81"/>
      <c r="L1434" s="77"/>
    </row>
    <row r="1435" spans="1:12" x14ac:dyDescent="0.2">
      <c r="A1435" s="75" t="s">
        <v>19</v>
      </c>
      <c r="B1435" s="66" t="s">
        <v>22</v>
      </c>
      <c r="C1435" s="66" t="s">
        <v>9</v>
      </c>
      <c r="D1435" s="66" t="s">
        <v>271</v>
      </c>
      <c r="E1435" s="86">
        <f t="array" ref="E1435">IFERROR(INDEX(DATA!$H$133:$H$368,MATCH(1,(DATA!$D$133:$D$368=B1435)*(DATA!$E$133:$E$368=D1435),0)),"n/a")</f>
        <v>12.25</v>
      </c>
      <c r="F1435" s="77">
        <f t="array" ref="F1435">IFERROR(INDEX(DATA!$I$133:$I$368,MATCH(1,(DATA!$D$133:$D$368=B1435)*(DATA!$E$133:$E$368=D1435),0)),"n/a")</f>
        <v>0</v>
      </c>
      <c r="G1435" s="86">
        <f t="array" ref="G1435">IFERROR(INDEX(DATA!$R$133:$R$368,MATCH(1,(DATA!$D$133:$D$368=B1435)*(DATA!$E$133:$E$368=D1435),0)),"n/a")</f>
        <v>23.04</v>
      </c>
      <c r="H1435" s="77">
        <f t="array" ref="H1435">IFERROR(INDEX(DATA!$S$133:$S$368,MATCH(1,(DATA!$D$133:$D$368=B1435)*(DATA!$E$133:$E$368=D1435),0)),"n/a")</f>
        <v>0</v>
      </c>
      <c r="I1435" s="86">
        <f t="array" ref="I1435">IFERROR(INDEX(DATA!$AB$133:$AB$368,MATCH(1,(DATA!$D$133:$D$368=B1435)*(DATA!$E$133:$E$368=D1435),0)),"n/a")</f>
        <v>36.700000000000003</v>
      </c>
      <c r="J1435" s="77">
        <f t="array" ref="J1435">IFERROR(INDEX(DATA!$AC$133:$AC$368,MATCH(1,(DATA!$D$133:$D$368=B1435)*(DATA!$E$133:$E$368=D1435),0)),"n/a")</f>
        <v>0</v>
      </c>
      <c r="K1435" s="86">
        <f t="array" ref="K1435">IFERROR(INDEX(DATA!$AL$133:$AL$368,MATCH(1,(DATA!$D$133:$D$368=B1435)*(DATA!$E$133:$E$368=D1435),0)),"n/a")</f>
        <v>47.31</v>
      </c>
      <c r="L1435" s="77">
        <f t="array" ref="L1435">IFERROR(INDEX(DATA!$AM$133:$AM$368,MATCH(1,(DATA!$D$133:$D$368=B1435)*(DATA!$E$133:$E$368=D1435),0)),"n/a")</f>
        <v>0</v>
      </c>
    </row>
    <row r="1436" spans="1:12" x14ac:dyDescent="0.2">
      <c r="A1436" s="75" t="s">
        <v>19</v>
      </c>
      <c r="B1436" s="66" t="s">
        <v>22</v>
      </c>
      <c r="C1436" s="66" t="s">
        <v>9</v>
      </c>
      <c r="D1436" s="66" t="s">
        <v>272</v>
      </c>
      <c r="E1436" s="86" t="str">
        <f t="array" ref="E1436">IFERROR(INDEX(DATA!$H$133:$H$368,MATCH(1,(DATA!$D$133:$D$368=B1436)*(DATA!$E$133:$E$368=D1436),0)),"n/a")</f>
        <v>n/a</v>
      </c>
      <c r="F1436" s="77" t="str">
        <f t="array" ref="F1436">IFERROR(INDEX(DATA!$I$133:$I$368,MATCH(1,(DATA!$D$133:$D$368=B1436)*(DATA!$E$133:$E$368=D1436),0)),"n/a")</f>
        <v>n/a</v>
      </c>
      <c r="G1436" s="86" t="str">
        <f t="array" ref="G1436">IFERROR(INDEX(DATA!$R$133:$R$368,MATCH(1,(DATA!$D$133:$D$368=B1436)*(DATA!$E$133:$E$368=D1436),0)),"n/a")</f>
        <v>n/a</v>
      </c>
      <c r="H1436" s="77" t="str">
        <f t="array" ref="H1436">IFERROR(INDEX(DATA!$S$133:$S$368,MATCH(1,(DATA!$D$133:$D$368=B1436)*(DATA!$E$133:$E$368=D1436),0)),"n/a")</f>
        <v>n/a</v>
      </c>
      <c r="I1436" s="86" t="str">
        <f t="array" ref="I1436">IFERROR(INDEX(DATA!$AB$133:$AB$368,MATCH(1,(DATA!$D$133:$D$368=B1436)*(DATA!$E$133:$E$368=D1436),0)),"n/a")</f>
        <v>n/a</v>
      </c>
      <c r="J1436" s="77" t="str">
        <f t="array" ref="J1436">IFERROR(INDEX(DATA!$AC$133:$AC$368,MATCH(1,(DATA!$D$133:$D$368=B1436)*(DATA!$E$133:$E$368=D1436),0)),"n/a")</f>
        <v>n/a</v>
      </c>
      <c r="K1436" s="86" t="str">
        <f t="array" ref="K1436">IFERROR(INDEX(DATA!$AL$133:$AL$368,MATCH(1,(DATA!$D$133:$D$368=B1436)*(DATA!$E$133:$E$368=D1436),0)),"n/a")</f>
        <v>n/a</v>
      </c>
      <c r="L1436" s="77" t="str">
        <f t="array" ref="L1436">IFERROR(INDEX(DATA!$AM$133:$AM$368,MATCH(1,(DATA!$D$133:$D$368=B1436)*(DATA!$E$133:$E$368=D1436),0)),"n/a")</f>
        <v>n/a</v>
      </c>
    </row>
    <row r="1437" spans="1:12" x14ac:dyDescent="0.2">
      <c r="A1437" s="75" t="s">
        <v>19</v>
      </c>
      <c r="B1437" s="66" t="s">
        <v>22</v>
      </c>
      <c r="C1437" s="66" t="s">
        <v>9</v>
      </c>
      <c r="D1437" s="66" t="s">
        <v>273</v>
      </c>
      <c r="E1437" s="86">
        <f t="array" ref="E1437">IFERROR(INDEX(DATA!$H$133:$H$368,MATCH(1,(DATA!$D$133:$D$368=B1437)*(DATA!$E$133:$E$368=D1437),0)),"n/a")</f>
        <v>21.66</v>
      </c>
      <c r="F1437" s="77">
        <f t="array" ref="F1437">IFERROR(INDEX(DATA!$I$133:$I$368,MATCH(1,(DATA!$D$133:$D$368=B1437)*(DATA!$E$133:$E$368=D1437),0)),"n/a")</f>
        <v>20.66</v>
      </c>
      <c r="G1437" s="86">
        <f t="array" ref="G1437">IFERROR(INDEX(DATA!$R$133:$R$368,MATCH(1,(DATA!$D$133:$D$368=B1437)*(DATA!$E$133:$E$368=D1437),0)),"n/a")</f>
        <v>41.8</v>
      </c>
      <c r="H1437" s="77">
        <f t="array" ref="H1437">IFERROR(INDEX(DATA!$S$133:$S$368,MATCH(1,(DATA!$D$133:$D$368=B1437)*(DATA!$E$133:$E$368=D1437),0)),"n/a")</f>
        <v>4.4145077720207304</v>
      </c>
      <c r="I1437" s="86">
        <f t="array" ref="I1437">IFERROR(INDEX(DATA!$AB$133:$AB$368,MATCH(1,(DATA!$D$133:$D$368=B1437)*(DATA!$E$133:$E$368=D1437),0)),"n/a")</f>
        <v>48.39</v>
      </c>
      <c r="J1437" s="77">
        <f t="array" ref="J1437">IFERROR(INDEX(DATA!$AC$133:$AC$368,MATCH(1,(DATA!$D$133:$D$368=B1437)*(DATA!$E$133:$E$368=D1437),0)),"n/a")</f>
        <v>2.2563930013458999</v>
      </c>
      <c r="K1437" s="86">
        <f t="array" ref="K1437">IFERROR(INDEX(DATA!$AL$133:$AL$368,MATCH(1,(DATA!$D$133:$D$368=B1437)*(DATA!$E$133:$E$368=D1437),0)),"n/a")</f>
        <v>73.19</v>
      </c>
      <c r="L1437" s="77">
        <f t="array" ref="L1437">IFERROR(INDEX(DATA!$AM$133:$AM$368,MATCH(1,(DATA!$D$133:$D$368=B1437)*(DATA!$E$133:$E$368=D1437),0)),"n/a")</f>
        <v>0.28246013667426001</v>
      </c>
    </row>
    <row r="1438" spans="1:12" x14ac:dyDescent="0.2">
      <c r="A1438" s="75" t="s">
        <v>19</v>
      </c>
      <c r="B1438" s="66" t="s">
        <v>22</v>
      </c>
      <c r="C1438" s="66" t="s">
        <v>9</v>
      </c>
      <c r="D1438" s="66" t="s">
        <v>274</v>
      </c>
      <c r="E1438" s="86">
        <f t="array" ref="E1438">IFERROR(INDEX(DATA!$H$133:$H$368,MATCH(1,(DATA!$D$133:$D$368=B1438)*(DATA!$E$133:$E$368=D1438),0)),"n/a")</f>
        <v>0</v>
      </c>
      <c r="F1438" s="77">
        <f t="array" ref="F1438">IFERROR(INDEX(DATA!$I$133:$I$368,MATCH(1,(DATA!$D$133:$D$368=B1438)*(DATA!$E$133:$E$368=D1438),0)),"n/a")</f>
        <v>0</v>
      </c>
      <c r="G1438" s="86">
        <f t="array" ref="G1438">IFERROR(INDEX(DATA!$R$133:$R$368,MATCH(1,(DATA!$D$133:$D$368=B1438)*(DATA!$E$133:$E$368=D1438),0)),"n/a")</f>
        <v>0.25</v>
      </c>
      <c r="H1438" s="77">
        <f t="array" ref="H1438">IFERROR(INDEX(DATA!$S$133:$S$368,MATCH(1,(DATA!$D$133:$D$368=B1438)*(DATA!$E$133:$E$368=D1438),0)),"n/a")</f>
        <v>0</v>
      </c>
      <c r="I1438" s="86">
        <f t="array" ref="I1438">IFERROR(INDEX(DATA!$AB$133:$AB$368,MATCH(1,(DATA!$D$133:$D$368=B1438)*(DATA!$E$133:$E$368=D1438),0)),"n/a")</f>
        <v>0.25</v>
      </c>
      <c r="J1438" s="77">
        <f t="array" ref="J1438">IFERROR(INDEX(DATA!$AC$133:$AC$368,MATCH(1,(DATA!$D$133:$D$368=B1438)*(DATA!$E$133:$E$368=D1438),0)),"n/a")</f>
        <v>0</v>
      </c>
      <c r="K1438" s="86">
        <f t="array" ref="K1438">IFERROR(INDEX(DATA!$AL$133:$AL$368,MATCH(1,(DATA!$D$133:$D$368=B1438)*(DATA!$E$133:$E$368=D1438),0)),"n/a")</f>
        <v>0.25</v>
      </c>
      <c r="L1438" s="77">
        <f t="array" ref="L1438">IFERROR(INDEX(DATA!$AM$133:$AM$368,MATCH(1,(DATA!$D$133:$D$368=B1438)*(DATA!$E$133:$E$368=D1438),0)),"n/a")</f>
        <v>0</v>
      </c>
    </row>
    <row r="1439" spans="1:12" x14ac:dyDescent="0.2">
      <c r="A1439" s="75" t="s">
        <v>19</v>
      </c>
      <c r="B1439" s="66" t="s">
        <v>22</v>
      </c>
      <c r="C1439" s="66" t="s">
        <v>9</v>
      </c>
      <c r="D1439" s="66" t="s">
        <v>275</v>
      </c>
      <c r="E1439" s="86">
        <f t="array" ref="E1439">IFERROR(INDEX(DATA!$H$133:$H$368,MATCH(1,(DATA!$D$133:$D$368=B1439)*(DATA!$E$133:$E$368=D1439),0)),"n/a")</f>
        <v>24.93</v>
      </c>
      <c r="F1439" s="77">
        <f t="array" ref="F1439">IFERROR(INDEX(DATA!$I$133:$I$368,MATCH(1,(DATA!$D$133:$D$368=B1439)*(DATA!$E$133:$E$368=D1439),0)),"n/a")</f>
        <v>0</v>
      </c>
      <c r="G1439" s="86">
        <f t="array" ref="G1439">IFERROR(INDEX(DATA!$R$133:$R$368,MATCH(1,(DATA!$D$133:$D$368=B1439)*(DATA!$E$133:$E$368=D1439),0)),"n/a")</f>
        <v>97.24</v>
      </c>
      <c r="H1439" s="77">
        <f t="array" ref="H1439">IFERROR(INDEX(DATA!$S$133:$S$368,MATCH(1,(DATA!$D$133:$D$368=B1439)*(DATA!$E$133:$E$368=D1439),0)),"n/a")</f>
        <v>0</v>
      </c>
      <c r="I1439" s="86">
        <f t="array" ref="I1439">IFERROR(INDEX(DATA!$AB$133:$AB$368,MATCH(1,(DATA!$D$133:$D$368=B1439)*(DATA!$E$133:$E$368=D1439),0)),"n/a")</f>
        <v>113.74</v>
      </c>
      <c r="J1439" s="77">
        <f t="array" ref="J1439">IFERROR(INDEX(DATA!$AC$133:$AC$368,MATCH(1,(DATA!$D$133:$D$368=B1439)*(DATA!$E$133:$E$368=D1439),0)),"n/a")</f>
        <v>0</v>
      </c>
      <c r="K1439" s="86">
        <f t="array" ref="K1439">IFERROR(INDEX(DATA!$AL$133:$AL$368,MATCH(1,(DATA!$D$133:$D$368=B1439)*(DATA!$E$133:$E$368=D1439),0)),"n/a")</f>
        <v>124.34</v>
      </c>
      <c r="L1439" s="77">
        <f t="array" ref="L1439">IFERROR(INDEX(DATA!$AM$133:$AM$368,MATCH(1,(DATA!$D$133:$D$368=B1439)*(DATA!$E$133:$E$368=D1439),0)),"n/a")</f>
        <v>12.8772321428571</v>
      </c>
    </row>
    <row r="1440" spans="1:12" x14ac:dyDescent="0.2">
      <c r="A1440" s="75" t="s">
        <v>19</v>
      </c>
      <c r="B1440" s="66" t="s">
        <v>22</v>
      </c>
      <c r="C1440" s="66" t="s">
        <v>9</v>
      </c>
      <c r="D1440" s="66" t="s">
        <v>276</v>
      </c>
      <c r="E1440" s="86">
        <f t="array" ref="E1440">IFERROR(INDEX(DATA!$H$133:$H$368,MATCH(1,(DATA!$D$133:$D$368=B1440)*(DATA!$E$133:$E$368=D1440),0)),"n/a")</f>
        <v>0</v>
      </c>
      <c r="F1440" s="77">
        <f t="array" ref="F1440">IFERROR(INDEX(DATA!$I$133:$I$368,MATCH(1,(DATA!$D$133:$D$368=B1440)*(DATA!$E$133:$E$368=D1440),0)),"n/a")</f>
        <v>-1</v>
      </c>
      <c r="G1440" s="86">
        <f t="array" ref="G1440">IFERROR(INDEX(DATA!$R$133:$R$368,MATCH(1,(DATA!$D$133:$D$368=B1440)*(DATA!$E$133:$E$368=D1440),0)),"n/a")</f>
        <v>0</v>
      </c>
      <c r="H1440" s="77">
        <f t="array" ref="H1440">IFERROR(INDEX(DATA!$S$133:$S$368,MATCH(1,(DATA!$D$133:$D$368=B1440)*(DATA!$E$133:$E$368=D1440),0)),"n/a")</f>
        <v>-1</v>
      </c>
      <c r="I1440" s="86">
        <f t="array" ref="I1440">IFERROR(INDEX(DATA!$AB$133:$AB$368,MATCH(1,(DATA!$D$133:$D$368=B1440)*(DATA!$E$133:$E$368=D1440),0)),"n/a")</f>
        <v>2.4</v>
      </c>
      <c r="J1440" s="77">
        <f t="array" ref="J1440">IFERROR(INDEX(DATA!$AC$133:$AC$368,MATCH(1,(DATA!$D$133:$D$368=B1440)*(DATA!$E$133:$E$368=D1440),0)),"n/a")</f>
        <v>-0.88873435326842798</v>
      </c>
      <c r="K1440" s="86">
        <f t="array" ref="K1440">IFERROR(INDEX(DATA!$AL$133:$AL$368,MATCH(1,(DATA!$D$133:$D$368=B1440)*(DATA!$E$133:$E$368=D1440),0)),"n/a")</f>
        <v>52.17</v>
      </c>
      <c r="L1440" s="77">
        <f t="array" ref="L1440">IFERROR(INDEX(DATA!$AM$133:$AM$368,MATCH(1,(DATA!$D$133:$D$368=B1440)*(DATA!$E$133:$E$368=D1440),0)),"n/a")</f>
        <v>-0.42556705571460002</v>
      </c>
    </row>
    <row r="1441" spans="1:12" x14ac:dyDescent="0.2">
      <c r="A1441" s="75" t="s">
        <v>19</v>
      </c>
      <c r="B1441" s="66" t="s">
        <v>22</v>
      </c>
      <c r="C1441" s="66" t="s">
        <v>9</v>
      </c>
      <c r="D1441" s="66" t="s">
        <v>277</v>
      </c>
      <c r="E1441" s="86" t="str">
        <f t="array" ref="E1441">IFERROR(INDEX(DATA!$H$133:$H$368,MATCH(1,(DATA!$D$133:$D$368=B1441)*(DATA!$E$133:$E$368=D1441),0)),"n/a")</f>
        <v>n/a</v>
      </c>
      <c r="F1441" s="77" t="str">
        <f t="array" ref="F1441">IFERROR(INDEX(DATA!$I$133:$I$368,MATCH(1,(DATA!$D$133:$D$368=B1441)*(DATA!$E$133:$E$368=D1441),0)),"n/a")</f>
        <v>n/a</v>
      </c>
      <c r="G1441" s="86" t="str">
        <f t="array" ref="G1441">IFERROR(INDEX(DATA!$R$133:$R$368,MATCH(1,(DATA!$D$133:$D$368=B1441)*(DATA!$E$133:$E$368=D1441),0)),"n/a")</f>
        <v>n/a</v>
      </c>
      <c r="H1441" s="77" t="str">
        <f t="array" ref="H1441">IFERROR(INDEX(DATA!$S$133:$S$368,MATCH(1,(DATA!$D$133:$D$368=B1441)*(DATA!$E$133:$E$368=D1441),0)),"n/a")</f>
        <v>n/a</v>
      </c>
      <c r="I1441" s="86" t="str">
        <f t="array" ref="I1441">IFERROR(INDEX(DATA!$AB$133:$AB$368,MATCH(1,(DATA!$D$133:$D$368=B1441)*(DATA!$E$133:$E$368=D1441),0)),"n/a")</f>
        <v>n/a</v>
      </c>
      <c r="J1441" s="77" t="str">
        <f t="array" ref="J1441">IFERROR(INDEX(DATA!$AC$133:$AC$368,MATCH(1,(DATA!$D$133:$D$368=B1441)*(DATA!$E$133:$E$368=D1441),0)),"n/a")</f>
        <v>n/a</v>
      </c>
      <c r="K1441" s="86" t="str">
        <f t="array" ref="K1441">IFERROR(INDEX(DATA!$AL$133:$AL$368,MATCH(1,(DATA!$D$133:$D$368=B1441)*(DATA!$E$133:$E$368=D1441),0)),"n/a")</f>
        <v>n/a</v>
      </c>
      <c r="L1441" s="77" t="str">
        <f t="array" ref="L1441">IFERROR(INDEX(DATA!$AM$133:$AM$368,MATCH(1,(DATA!$D$133:$D$368=B1441)*(DATA!$E$133:$E$368=D1441),0)),"n/a")</f>
        <v>n/a</v>
      </c>
    </row>
    <row r="1442" spans="1:12" x14ac:dyDescent="0.2">
      <c r="A1442" s="75" t="s">
        <v>19</v>
      </c>
      <c r="B1442" s="66" t="s">
        <v>22</v>
      </c>
      <c r="C1442" s="66" t="s">
        <v>9</v>
      </c>
      <c r="D1442" s="66" t="s">
        <v>278</v>
      </c>
      <c r="E1442" s="86">
        <f t="array" ref="E1442">IFERROR(INDEX(DATA!$H$133:$H$368,MATCH(1,(DATA!$D$133:$D$368=B1442)*(DATA!$E$133:$E$368=D1442),0)),"n/a")</f>
        <v>12.83</v>
      </c>
      <c r="F1442" s="77">
        <f t="array" ref="F1442">IFERROR(INDEX(DATA!$I$133:$I$368,MATCH(1,(DATA!$D$133:$D$368=B1442)*(DATA!$E$133:$E$368=D1442),0)),"n/a")</f>
        <v>1.3412408759124099</v>
      </c>
      <c r="G1442" s="86">
        <f t="array" ref="G1442">IFERROR(INDEX(DATA!$R$133:$R$368,MATCH(1,(DATA!$D$133:$D$368=B1442)*(DATA!$E$133:$E$368=D1442),0)),"n/a")</f>
        <v>49.46</v>
      </c>
      <c r="H1442" s="77">
        <f t="array" ref="H1442">IFERROR(INDEX(DATA!$S$133:$S$368,MATCH(1,(DATA!$D$133:$D$368=B1442)*(DATA!$E$133:$E$368=D1442),0)),"n/a")</f>
        <v>0.85521380345086295</v>
      </c>
      <c r="I1442" s="86">
        <f t="array" ref="I1442">IFERROR(INDEX(DATA!$AB$133:$AB$368,MATCH(1,(DATA!$D$133:$D$368=B1442)*(DATA!$E$133:$E$368=D1442),0)),"n/a")</f>
        <v>100.19</v>
      </c>
      <c r="J1442" s="77">
        <f t="array" ref="J1442">IFERROR(INDEX(DATA!$AC$133:$AC$368,MATCH(1,(DATA!$D$133:$D$368=B1442)*(DATA!$E$133:$E$368=D1442),0)),"n/a")</f>
        <v>0.51298701298701299</v>
      </c>
      <c r="K1442" s="86">
        <f t="array" ref="K1442">IFERROR(INDEX(DATA!$AL$133:$AL$368,MATCH(1,(DATA!$D$133:$D$368=B1442)*(DATA!$E$133:$E$368=D1442),0)),"n/a")</f>
        <v>141.74</v>
      </c>
      <c r="L1442" s="77">
        <f t="array" ref="L1442">IFERROR(INDEX(DATA!$AM$133:$AM$368,MATCH(1,(DATA!$D$133:$D$368=B1442)*(DATA!$E$133:$E$368=D1442),0)),"n/a")</f>
        <v>0.34376185058778902</v>
      </c>
    </row>
    <row r="1443" spans="1:12" x14ac:dyDescent="0.2">
      <c r="A1443" s="75" t="s">
        <v>19</v>
      </c>
      <c r="B1443" s="66" t="s">
        <v>22</v>
      </c>
      <c r="C1443" s="66" t="s">
        <v>9</v>
      </c>
      <c r="D1443" s="66" t="s">
        <v>279</v>
      </c>
      <c r="E1443" s="86">
        <f t="array" ref="E1443">IFERROR(INDEX(DATA!$H$133:$H$368,MATCH(1,(DATA!$D$133:$D$368=B1443)*(DATA!$E$133:$E$368=D1443),0)),"n/a")</f>
        <v>2.38</v>
      </c>
      <c r="F1443" s="77">
        <f t="array" ref="F1443">IFERROR(INDEX(DATA!$I$133:$I$368,MATCH(1,(DATA!$D$133:$D$368=B1443)*(DATA!$E$133:$E$368=D1443),0)),"n/a")</f>
        <v>-0.47807017543859698</v>
      </c>
      <c r="G1443" s="86">
        <f t="array" ref="G1443">IFERROR(INDEX(DATA!$R$133:$R$368,MATCH(1,(DATA!$D$133:$D$368=B1443)*(DATA!$E$133:$E$368=D1443),0)),"n/a")</f>
        <v>14.91</v>
      </c>
      <c r="H1443" s="77">
        <f t="array" ref="H1443">IFERROR(INDEX(DATA!$S$133:$S$368,MATCH(1,(DATA!$D$133:$D$368=B1443)*(DATA!$E$133:$E$368=D1443),0)),"n/a")</f>
        <v>-0.30521901211556401</v>
      </c>
      <c r="I1443" s="86">
        <f t="array" ref="I1443">IFERROR(INDEX(DATA!$AB$133:$AB$368,MATCH(1,(DATA!$D$133:$D$368=B1443)*(DATA!$E$133:$E$368=D1443),0)),"n/a")</f>
        <v>51.46</v>
      </c>
      <c r="J1443" s="77">
        <f t="array" ref="J1443">IFERROR(INDEX(DATA!$AC$133:$AC$368,MATCH(1,(DATA!$D$133:$D$368=B1443)*(DATA!$E$133:$E$368=D1443),0)),"n/a")</f>
        <v>-0.21483063777845601</v>
      </c>
      <c r="K1443" s="86">
        <f t="array" ref="K1443">IFERROR(INDEX(DATA!$AL$133:$AL$368,MATCH(1,(DATA!$D$133:$D$368=B1443)*(DATA!$E$133:$E$368=D1443),0)),"n/a")</f>
        <v>87.21</v>
      </c>
      <c r="L1443" s="77">
        <f t="array" ref="L1443">IFERROR(INDEX(DATA!$AM$133:$AM$368,MATCH(1,(DATA!$D$133:$D$368=B1443)*(DATA!$E$133:$E$368=D1443),0)),"n/a")</f>
        <v>-0.34927622742874198</v>
      </c>
    </row>
    <row r="1444" spans="1:12" x14ac:dyDescent="0.2">
      <c r="A1444" s="75" t="s">
        <v>19</v>
      </c>
      <c r="B1444" s="66" t="s">
        <v>22</v>
      </c>
      <c r="C1444" s="66" t="s">
        <v>9</v>
      </c>
      <c r="D1444" s="66" t="s">
        <v>280</v>
      </c>
      <c r="E1444" s="86">
        <f t="array" ref="E1444">IFERROR(INDEX(DATA!$H$133:$H$368,MATCH(1,(DATA!$D$133:$D$368=B1444)*(DATA!$E$133:$E$368=D1444),0)),"n/a")</f>
        <v>18.07</v>
      </c>
      <c r="F1444" s="77">
        <f t="array" ref="F1444">IFERROR(INDEX(DATA!$I$133:$I$368,MATCH(1,(DATA!$D$133:$D$368=B1444)*(DATA!$E$133:$E$368=D1444),0)),"n/a")</f>
        <v>0.37728658536585402</v>
      </c>
      <c r="G1444" s="86">
        <f t="array" ref="G1444">IFERROR(INDEX(DATA!$R$133:$R$368,MATCH(1,(DATA!$D$133:$D$368=B1444)*(DATA!$E$133:$E$368=D1444),0)),"n/a")</f>
        <v>65.89</v>
      </c>
      <c r="H1444" s="77">
        <f t="array" ref="H1444">IFERROR(INDEX(DATA!$S$133:$S$368,MATCH(1,(DATA!$D$133:$D$368=B1444)*(DATA!$E$133:$E$368=D1444),0)),"n/a")</f>
        <v>0.38250104909777599</v>
      </c>
      <c r="I1444" s="86">
        <f t="array" ref="I1444">IFERROR(INDEX(DATA!$AB$133:$AB$368,MATCH(1,(DATA!$D$133:$D$368=B1444)*(DATA!$E$133:$E$368=D1444),0)),"n/a")</f>
        <v>203.09</v>
      </c>
      <c r="J1444" s="77">
        <f t="array" ref="J1444">IFERROR(INDEX(DATA!$AC$133:$AC$368,MATCH(1,(DATA!$D$133:$D$368=B1444)*(DATA!$E$133:$E$368=D1444),0)),"n/a")</f>
        <v>0.48154362416107399</v>
      </c>
      <c r="K1444" s="86">
        <f t="array" ref="K1444">IFERROR(INDEX(DATA!$AL$133:$AL$368,MATCH(1,(DATA!$D$133:$D$368=B1444)*(DATA!$E$133:$E$368=D1444),0)),"n/a")</f>
        <v>290.25</v>
      </c>
      <c r="L1444" s="77">
        <f t="array" ref="L1444">IFERROR(INDEX(DATA!$AM$133:$AM$368,MATCH(1,(DATA!$D$133:$D$368=B1444)*(DATA!$E$133:$E$368=D1444),0)),"n/a")</f>
        <v>0.43489222859402799</v>
      </c>
    </row>
    <row r="1445" spans="1:12" x14ac:dyDescent="0.2">
      <c r="A1445" s="75" t="s">
        <v>19</v>
      </c>
      <c r="B1445" s="66" t="s">
        <v>22</v>
      </c>
      <c r="C1445" s="66" t="s">
        <v>9</v>
      </c>
      <c r="D1445" s="66" t="s">
        <v>281</v>
      </c>
      <c r="E1445" s="86">
        <f t="array" ref="E1445">IFERROR(INDEX(DATA!$H$133:$H$368,MATCH(1,(DATA!$D$133:$D$368=B1445)*(DATA!$E$133:$E$368=D1445),0)),"n/a")</f>
        <v>20.059999999999999</v>
      </c>
      <c r="F1445" s="77">
        <f t="array" ref="F1445">IFERROR(INDEX(DATA!$I$133:$I$368,MATCH(1,(DATA!$D$133:$D$368=B1445)*(DATA!$E$133:$E$368=D1445),0)),"n/a")</f>
        <v>-0.14492753623188401</v>
      </c>
      <c r="G1445" s="86">
        <f t="array" ref="G1445">IFERROR(INDEX(DATA!$R$133:$R$368,MATCH(1,(DATA!$D$133:$D$368=B1445)*(DATA!$E$133:$E$368=D1445),0)),"n/a")</f>
        <v>90.19</v>
      </c>
      <c r="H1445" s="77">
        <f t="array" ref="H1445">IFERROR(INDEX(DATA!$S$133:$S$368,MATCH(1,(DATA!$D$133:$D$368=B1445)*(DATA!$E$133:$E$368=D1445),0)),"n/a")</f>
        <v>-5.0231676495366397E-2</v>
      </c>
      <c r="I1445" s="86">
        <f t="array" ref="I1445">IFERROR(INDEX(DATA!$AB$133:$AB$368,MATCH(1,(DATA!$D$133:$D$368=B1445)*(DATA!$E$133:$E$368=D1445),0)),"n/a")</f>
        <v>227.99</v>
      </c>
      <c r="J1445" s="77">
        <f t="array" ref="J1445">IFERROR(INDEX(DATA!$AC$133:$AC$368,MATCH(1,(DATA!$D$133:$D$368=B1445)*(DATA!$E$133:$E$368=D1445),0)),"n/a")</f>
        <v>7.62367824773411E-2</v>
      </c>
      <c r="K1445" s="86">
        <f t="array" ref="K1445">IFERROR(INDEX(DATA!$AL$133:$AL$368,MATCH(1,(DATA!$D$133:$D$368=B1445)*(DATA!$E$133:$E$368=D1445),0)),"n/a")</f>
        <v>357.88</v>
      </c>
      <c r="L1445" s="77">
        <f t="array" ref="L1445">IFERROR(INDEX(DATA!$AM$133:$AM$368,MATCH(1,(DATA!$D$133:$D$368=B1445)*(DATA!$E$133:$E$368=D1445),0)),"n/a")</f>
        <v>0.15437713695890601</v>
      </c>
    </row>
    <row r="1446" spans="1:12" x14ac:dyDescent="0.2">
      <c r="A1446" s="75" t="s">
        <v>19</v>
      </c>
      <c r="B1446" s="66" t="s">
        <v>22</v>
      </c>
      <c r="C1446" s="66" t="s">
        <v>9</v>
      </c>
      <c r="D1446" s="66" t="s">
        <v>282</v>
      </c>
      <c r="E1446" s="86">
        <f t="array" ref="E1446">IFERROR(INDEX(DATA!$H$133:$H$368,MATCH(1,(DATA!$D$133:$D$368=B1446)*(DATA!$E$133:$E$368=D1446),0)),"n/a")</f>
        <v>3.58</v>
      </c>
      <c r="F1446" s="77">
        <f t="array" ref="F1446">IFERROR(INDEX(DATA!$I$133:$I$368,MATCH(1,(DATA!$D$133:$D$368=B1446)*(DATA!$E$133:$E$368=D1446),0)),"n/a")</f>
        <v>-0.220043572984749</v>
      </c>
      <c r="G1446" s="86">
        <f t="array" ref="G1446">IFERROR(INDEX(DATA!$R$133:$R$368,MATCH(1,(DATA!$D$133:$D$368=B1446)*(DATA!$E$133:$E$368=D1446),0)),"n/a")</f>
        <v>11.39</v>
      </c>
      <c r="H1446" s="77">
        <f t="array" ref="H1446">IFERROR(INDEX(DATA!$S$133:$S$368,MATCH(1,(DATA!$D$133:$D$368=B1446)*(DATA!$E$133:$E$368=D1446),0)),"n/a")</f>
        <v>-0.234028244788164</v>
      </c>
      <c r="I1446" s="86">
        <f t="array" ref="I1446">IFERROR(INDEX(DATA!$AB$133:$AB$368,MATCH(1,(DATA!$D$133:$D$368=B1446)*(DATA!$E$133:$E$368=D1446),0)),"n/a")</f>
        <v>24.24</v>
      </c>
      <c r="J1446" s="77">
        <f t="array" ref="J1446">IFERROR(INDEX(DATA!$AC$133:$AC$368,MATCH(1,(DATA!$D$133:$D$368=B1446)*(DATA!$E$133:$E$368=D1446),0)),"n/a")</f>
        <v>-0.26254943717675699</v>
      </c>
      <c r="K1446" s="86">
        <f t="array" ref="K1446">IFERROR(INDEX(DATA!$AL$133:$AL$368,MATCH(1,(DATA!$D$133:$D$368=B1446)*(DATA!$E$133:$E$368=D1446),0)),"n/a")</f>
        <v>42.42</v>
      </c>
      <c r="L1446" s="77">
        <f t="array" ref="L1446">IFERROR(INDEX(DATA!$AM$133:$AM$368,MATCH(1,(DATA!$D$133:$D$368=B1446)*(DATA!$E$133:$E$368=D1446),0)),"n/a")</f>
        <v>-7.3394495412843999E-2</v>
      </c>
    </row>
    <row r="1447" spans="1:12" x14ac:dyDescent="0.2">
      <c r="A1447" s="75" t="s">
        <v>19</v>
      </c>
      <c r="B1447" s="66" t="s">
        <v>22</v>
      </c>
      <c r="C1447" s="66" t="s">
        <v>9</v>
      </c>
      <c r="D1447" s="66" t="s">
        <v>283</v>
      </c>
      <c r="E1447" s="86">
        <f t="array" ref="E1447">IFERROR(INDEX(DATA!$H$133:$H$368,MATCH(1,(DATA!$D$133:$D$368=B1447)*(DATA!$E$133:$E$368=D1447),0)),"n/a")</f>
        <v>8.3800000000000008</v>
      </c>
      <c r="F1447" s="77">
        <f t="array" ref="F1447">IFERROR(INDEX(DATA!$I$133:$I$368,MATCH(1,(DATA!$D$133:$D$368=B1447)*(DATA!$E$133:$E$368=D1447),0)),"n/a")</f>
        <v>0</v>
      </c>
      <c r="G1447" s="86">
        <f t="array" ref="G1447">IFERROR(INDEX(DATA!$R$133:$R$368,MATCH(1,(DATA!$D$133:$D$368=B1447)*(DATA!$E$133:$E$368=D1447),0)),"n/a")</f>
        <v>8.3800000000000008</v>
      </c>
      <c r="H1447" s="77">
        <f t="array" ref="H1447">IFERROR(INDEX(DATA!$S$133:$S$368,MATCH(1,(DATA!$D$133:$D$368=B1447)*(DATA!$E$133:$E$368=D1447),0)),"n/a")</f>
        <v>0</v>
      </c>
      <c r="I1447" s="86">
        <f t="array" ref="I1447">IFERROR(INDEX(DATA!$AB$133:$AB$368,MATCH(1,(DATA!$D$133:$D$368=B1447)*(DATA!$E$133:$E$368=D1447),0)),"n/a")</f>
        <v>60</v>
      </c>
      <c r="J1447" s="77">
        <f t="array" ref="J1447">IFERROR(INDEX(DATA!$AC$133:$AC$368,MATCH(1,(DATA!$D$133:$D$368=B1447)*(DATA!$E$133:$E$368=D1447),0)),"n/a")</f>
        <v>0</v>
      </c>
      <c r="K1447" s="86">
        <f t="array" ref="K1447">IFERROR(INDEX(DATA!$AL$133:$AL$368,MATCH(1,(DATA!$D$133:$D$368=B1447)*(DATA!$E$133:$E$368=D1447),0)),"n/a")</f>
        <v>292.39999999999998</v>
      </c>
      <c r="L1447" s="77">
        <f t="array" ref="L1447">IFERROR(INDEX(DATA!$AM$133:$AM$368,MATCH(1,(DATA!$D$133:$D$368=B1447)*(DATA!$E$133:$E$368=D1447),0)),"n/a")</f>
        <v>89.807453416149102</v>
      </c>
    </row>
    <row r="1448" spans="1:12" x14ac:dyDescent="0.2">
      <c r="A1448" s="75" t="s">
        <v>19</v>
      </c>
      <c r="B1448" s="66" t="s">
        <v>22</v>
      </c>
      <c r="C1448" s="66" t="s">
        <v>9</v>
      </c>
      <c r="D1448" s="66" t="s">
        <v>284</v>
      </c>
      <c r="E1448" s="86">
        <f t="array" ref="E1448">IFERROR(INDEX(DATA!$H$133:$H$368,MATCH(1,(DATA!$D$133:$D$368=B1448)*(DATA!$E$133:$E$368=D1448),0)),"n/a")</f>
        <v>16.309999999999999</v>
      </c>
      <c r="F1448" s="77">
        <f t="array" ref="F1448">IFERROR(INDEX(DATA!$I$133:$I$368,MATCH(1,(DATA!$D$133:$D$368=B1448)*(DATA!$E$133:$E$368=D1448),0)),"n/a")</f>
        <v>4.7527296082209299E-2</v>
      </c>
      <c r="G1448" s="86">
        <f t="array" ref="G1448">IFERROR(INDEX(DATA!$R$133:$R$368,MATCH(1,(DATA!$D$133:$D$368=B1448)*(DATA!$E$133:$E$368=D1448),0)),"n/a")</f>
        <v>71.209999999999994</v>
      </c>
      <c r="H1448" s="77">
        <f t="array" ref="H1448">IFERROR(INDEX(DATA!$S$133:$S$368,MATCH(1,(DATA!$D$133:$D$368=B1448)*(DATA!$E$133:$E$368=D1448),0)),"n/a")</f>
        <v>0.38486970050564001</v>
      </c>
      <c r="I1448" s="86">
        <f t="array" ref="I1448">IFERROR(INDEX(DATA!$AB$133:$AB$368,MATCH(1,(DATA!$D$133:$D$368=B1448)*(DATA!$E$133:$E$368=D1448),0)),"n/a")</f>
        <v>163.46</v>
      </c>
      <c r="J1448" s="77">
        <f t="array" ref="J1448">IFERROR(INDEX(DATA!$AC$133:$AC$368,MATCH(1,(DATA!$D$133:$D$368=B1448)*(DATA!$E$133:$E$368=D1448),0)),"n/a")</f>
        <v>0.39363969647881297</v>
      </c>
      <c r="K1448" s="86">
        <f t="array" ref="K1448">IFERROR(INDEX(DATA!$AL$133:$AL$368,MATCH(1,(DATA!$D$133:$D$368=B1448)*(DATA!$E$133:$E$368=D1448),0)),"n/a")</f>
        <v>241.53</v>
      </c>
      <c r="L1448" s="77">
        <f t="array" ref="L1448">IFERROR(INDEX(DATA!$AM$133:$AM$368,MATCH(1,(DATA!$D$133:$D$368=B1448)*(DATA!$E$133:$E$368=D1448),0)),"n/a")</f>
        <v>0.37678846263466897</v>
      </c>
    </row>
    <row r="1449" spans="1:12" x14ac:dyDescent="0.2">
      <c r="A1449" s="75" t="s">
        <v>19</v>
      </c>
      <c r="B1449" s="66" t="s">
        <v>22</v>
      </c>
      <c r="C1449" s="66" t="s">
        <v>9</v>
      </c>
      <c r="D1449" s="66" t="s">
        <v>285</v>
      </c>
      <c r="E1449" s="86">
        <f t="array" ref="E1449">IFERROR(INDEX(DATA!$H$133:$H$368,MATCH(1,(DATA!$D$133:$D$368=B1449)*(DATA!$E$133:$E$368=D1449),0)),"n/a")</f>
        <v>0</v>
      </c>
      <c r="F1449" s="77">
        <f t="array" ref="F1449">IFERROR(INDEX(DATA!$I$133:$I$368,MATCH(1,(DATA!$D$133:$D$368=B1449)*(DATA!$E$133:$E$368=D1449),0)),"n/a")</f>
        <v>0</v>
      </c>
      <c r="G1449" s="86">
        <f t="array" ref="G1449">IFERROR(INDEX(DATA!$R$133:$R$368,MATCH(1,(DATA!$D$133:$D$368=B1449)*(DATA!$E$133:$E$368=D1449),0)),"n/a")</f>
        <v>0</v>
      </c>
      <c r="H1449" s="77">
        <f t="array" ref="H1449">IFERROR(INDEX(DATA!$S$133:$S$368,MATCH(1,(DATA!$D$133:$D$368=B1449)*(DATA!$E$133:$E$368=D1449),0)),"n/a")</f>
        <v>0</v>
      </c>
      <c r="I1449" s="86">
        <f t="array" ref="I1449">IFERROR(INDEX(DATA!$AB$133:$AB$368,MATCH(1,(DATA!$D$133:$D$368=B1449)*(DATA!$E$133:$E$368=D1449),0)),"n/a")</f>
        <v>1.89</v>
      </c>
      <c r="J1449" s="77">
        <f t="array" ref="J1449">IFERROR(INDEX(DATA!$AC$133:$AC$368,MATCH(1,(DATA!$D$133:$D$368=B1449)*(DATA!$E$133:$E$368=D1449),0)),"n/a")</f>
        <v>0</v>
      </c>
      <c r="K1449" s="86">
        <f t="array" ref="K1449">IFERROR(INDEX(DATA!$AL$133:$AL$368,MATCH(1,(DATA!$D$133:$D$368=B1449)*(DATA!$E$133:$E$368=D1449),0)),"n/a")</f>
        <v>1.89</v>
      </c>
      <c r="L1449" s="77">
        <f t="array" ref="L1449">IFERROR(INDEX(DATA!$AM$133:$AM$368,MATCH(1,(DATA!$D$133:$D$368=B1449)*(DATA!$E$133:$E$368=D1449),0)),"n/a")</f>
        <v>0</v>
      </c>
    </row>
    <row r="1450" spans="1:12" x14ac:dyDescent="0.2">
      <c r="A1450" s="75" t="s">
        <v>19</v>
      </c>
      <c r="B1450" s="66" t="s">
        <v>22</v>
      </c>
      <c r="C1450" s="66" t="s">
        <v>9</v>
      </c>
      <c r="D1450" s="66" t="s">
        <v>286</v>
      </c>
      <c r="E1450" s="86">
        <f t="array" ref="E1450">IFERROR(INDEX(DATA!$H$133:$H$368,MATCH(1,(DATA!$D$133:$D$368=B1450)*(DATA!$E$133:$E$368=D1450),0)),"n/a")</f>
        <v>0</v>
      </c>
      <c r="F1450" s="77">
        <f t="array" ref="F1450">IFERROR(INDEX(DATA!$I$133:$I$368,MATCH(1,(DATA!$D$133:$D$368=B1450)*(DATA!$E$133:$E$368=D1450),0)),"n/a")</f>
        <v>-1</v>
      </c>
      <c r="G1450" s="86">
        <f t="array" ref="G1450">IFERROR(INDEX(DATA!$R$133:$R$368,MATCH(1,(DATA!$D$133:$D$368=B1450)*(DATA!$E$133:$E$368=D1450),0)),"n/a")</f>
        <v>2</v>
      </c>
      <c r="H1450" s="77">
        <f t="array" ref="H1450">IFERROR(INDEX(DATA!$S$133:$S$368,MATCH(1,(DATA!$D$133:$D$368=B1450)*(DATA!$E$133:$E$368=D1450),0)),"n/a")</f>
        <v>-0.233716475095786</v>
      </c>
      <c r="I1450" s="86">
        <f t="array" ref="I1450">IFERROR(INDEX(DATA!$AB$133:$AB$368,MATCH(1,(DATA!$D$133:$D$368=B1450)*(DATA!$E$133:$E$368=D1450),0)),"n/a")</f>
        <v>3.67</v>
      </c>
      <c r="J1450" s="77">
        <f t="array" ref="J1450">IFERROR(INDEX(DATA!$AC$133:$AC$368,MATCH(1,(DATA!$D$133:$D$368=B1450)*(DATA!$E$133:$E$368=D1450),0)),"n/a")</f>
        <v>0.40613026819923398</v>
      </c>
      <c r="K1450" s="86">
        <f t="array" ref="K1450">IFERROR(INDEX(DATA!$AL$133:$AL$368,MATCH(1,(DATA!$D$133:$D$368=B1450)*(DATA!$E$133:$E$368=D1450),0)),"n/a")</f>
        <v>82.59</v>
      </c>
      <c r="L1450" s="77">
        <f t="array" ref="L1450">IFERROR(INDEX(DATA!$AM$133:$AM$368,MATCH(1,(DATA!$D$133:$D$368=B1450)*(DATA!$E$133:$E$368=D1450),0)),"n/a")</f>
        <v>6.8807251908396898</v>
      </c>
    </row>
    <row r="1451" spans="1:12" x14ac:dyDescent="0.2">
      <c r="A1451" s="75" t="s">
        <v>19</v>
      </c>
      <c r="B1451" s="66" t="s">
        <v>22</v>
      </c>
      <c r="C1451" s="66" t="s">
        <v>9</v>
      </c>
      <c r="D1451" s="66" t="s">
        <v>287</v>
      </c>
      <c r="E1451" s="86">
        <f t="array" ref="E1451">IFERROR(INDEX(DATA!$H$133:$H$368,MATCH(1,(DATA!$D$133:$D$368=B1451)*(DATA!$E$133:$E$368=D1451),0)),"n/a")</f>
        <v>56.98</v>
      </c>
      <c r="F1451" s="77">
        <f t="array" ref="F1451">IFERROR(INDEX(DATA!$I$133:$I$368,MATCH(1,(DATA!$D$133:$D$368=B1451)*(DATA!$E$133:$E$368=D1451),0)),"n/a")</f>
        <v>-0.19599266262170201</v>
      </c>
      <c r="G1451" s="86">
        <f t="array" ref="G1451">IFERROR(INDEX(DATA!$R$133:$R$368,MATCH(1,(DATA!$D$133:$D$368=B1451)*(DATA!$E$133:$E$368=D1451),0)),"n/a")</f>
        <v>113.45</v>
      </c>
      <c r="H1451" s="77">
        <f t="array" ref="H1451">IFERROR(INDEX(DATA!$S$133:$S$368,MATCH(1,(DATA!$D$133:$D$368=B1451)*(DATA!$E$133:$E$368=D1451),0)),"n/a")</f>
        <v>-0.35842334445512603</v>
      </c>
      <c r="I1451" s="86">
        <f t="array" ref="I1451">IFERROR(INDEX(DATA!$AB$133:$AB$368,MATCH(1,(DATA!$D$133:$D$368=B1451)*(DATA!$E$133:$E$368=D1451),0)),"n/a")</f>
        <v>235.7</v>
      </c>
      <c r="J1451" s="77">
        <f t="array" ref="J1451">IFERROR(INDEX(DATA!$AC$133:$AC$368,MATCH(1,(DATA!$D$133:$D$368=B1451)*(DATA!$E$133:$E$368=D1451),0)),"n/a")</f>
        <v>-0.39291693496458502</v>
      </c>
      <c r="K1451" s="86">
        <f t="array" ref="K1451">IFERROR(INDEX(DATA!$AL$133:$AL$368,MATCH(1,(DATA!$D$133:$D$368=B1451)*(DATA!$E$133:$E$368=D1451),0)),"n/a")</f>
        <v>609.07000000000005</v>
      </c>
      <c r="L1451" s="77">
        <f t="array" ref="L1451">IFERROR(INDEX(DATA!$AM$133:$AM$368,MATCH(1,(DATA!$D$133:$D$368=B1451)*(DATA!$E$133:$E$368=D1451),0)),"n/a")</f>
        <v>-0.75367224783628595</v>
      </c>
    </row>
    <row r="1452" spans="1:12" x14ac:dyDescent="0.2">
      <c r="A1452" s="75" t="s">
        <v>19</v>
      </c>
      <c r="B1452" s="66" t="s">
        <v>22</v>
      </c>
      <c r="C1452" s="66" t="s">
        <v>9</v>
      </c>
      <c r="D1452" s="66" t="s">
        <v>288</v>
      </c>
      <c r="E1452" s="86">
        <f t="array" ref="E1452">IFERROR(INDEX(DATA!$H$133:$H$368,MATCH(1,(DATA!$D$133:$D$368=B1452)*(DATA!$E$133:$E$368=D1452),0)),"n/a")</f>
        <v>7.08</v>
      </c>
      <c r="F1452" s="77">
        <f t="array" ref="F1452">IFERROR(INDEX(DATA!$I$133:$I$368,MATCH(1,(DATA!$D$133:$D$368=B1452)*(DATA!$E$133:$E$368=D1452),0)),"n/a")</f>
        <v>-0.101522842639594</v>
      </c>
      <c r="G1452" s="86">
        <f t="array" ref="G1452">IFERROR(INDEX(DATA!$R$133:$R$368,MATCH(1,(DATA!$D$133:$D$368=B1452)*(DATA!$E$133:$E$368=D1452),0)),"n/a")</f>
        <v>27.24</v>
      </c>
      <c r="H1452" s="77">
        <f t="array" ref="H1452">IFERROR(INDEX(DATA!$S$133:$S$368,MATCH(1,(DATA!$D$133:$D$368=B1452)*(DATA!$E$133:$E$368=D1452),0)),"n/a")</f>
        <v>0.11456628477905099</v>
      </c>
      <c r="I1452" s="86">
        <f t="array" ref="I1452">IFERROR(INDEX(DATA!$AB$133:$AB$368,MATCH(1,(DATA!$D$133:$D$368=B1452)*(DATA!$E$133:$E$368=D1452),0)),"n/a")</f>
        <v>57.98</v>
      </c>
      <c r="J1452" s="77">
        <f t="array" ref="J1452">IFERROR(INDEX(DATA!$AC$133:$AC$368,MATCH(1,(DATA!$D$133:$D$368=B1452)*(DATA!$E$133:$E$368=D1452),0)),"n/a")</f>
        <v>-2.22596964586847E-2</v>
      </c>
      <c r="K1452" s="86">
        <f t="array" ref="K1452">IFERROR(INDEX(DATA!$AL$133:$AL$368,MATCH(1,(DATA!$D$133:$D$368=B1452)*(DATA!$E$133:$E$368=D1452),0)),"n/a")</f>
        <v>91.91</v>
      </c>
      <c r="L1452" s="77">
        <f t="array" ref="L1452">IFERROR(INDEX(DATA!$AM$133:$AM$368,MATCH(1,(DATA!$D$133:$D$368=B1452)*(DATA!$E$133:$E$368=D1452),0)),"n/a")</f>
        <v>1.97492510817706E-2</v>
      </c>
    </row>
    <row r="1453" spans="1:12" x14ac:dyDescent="0.2">
      <c r="A1453" s="75" t="s">
        <v>19</v>
      </c>
      <c r="B1453" s="66" t="s">
        <v>22</v>
      </c>
      <c r="C1453" s="66" t="s">
        <v>9</v>
      </c>
      <c r="D1453" s="66" t="s">
        <v>289</v>
      </c>
      <c r="E1453" s="86">
        <f t="array" ref="E1453">IFERROR(INDEX(DATA!$H$133:$H$368,MATCH(1,(DATA!$D$133:$D$368=B1453)*(DATA!$E$133:$E$368=D1453),0)),"n/a")</f>
        <v>0.06</v>
      </c>
      <c r="F1453" s="77">
        <f t="array" ref="F1453">IFERROR(INDEX(DATA!$I$133:$I$368,MATCH(1,(DATA!$D$133:$D$368=B1453)*(DATA!$E$133:$E$368=D1453),0)),"n/a")</f>
        <v>-0.95804195804195802</v>
      </c>
      <c r="G1453" s="86">
        <f t="array" ref="G1453">IFERROR(INDEX(DATA!$R$133:$R$368,MATCH(1,(DATA!$D$133:$D$368=B1453)*(DATA!$E$133:$E$368=D1453),0)),"n/a")</f>
        <v>2.21</v>
      </c>
      <c r="H1453" s="77">
        <f t="array" ref="H1453">IFERROR(INDEX(DATA!$S$133:$S$368,MATCH(1,(DATA!$D$133:$D$368=B1453)*(DATA!$E$133:$E$368=D1453),0)),"n/a")</f>
        <v>-0.496583143507973</v>
      </c>
      <c r="I1453" s="86">
        <f t="array" ref="I1453">IFERROR(INDEX(DATA!$AB$133:$AB$368,MATCH(1,(DATA!$D$133:$D$368=B1453)*(DATA!$E$133:$E$368=D1453),0)),"n/a")</f>
        <v>9.69</v>
      </c>
      <c r="J1453" s="77">
        <f t="array" ref="J1453">IFERROR(INDEX(DATA!$AC$133:$AC$368,MATCH(1,(DATA!$D$133:$D$368=B1453)*(DATA!$E$133:$E$368=D1453),0)),"n/a")</f>
        <v>0.20973782771535601</v>
      </c>
      <c r="K1453" s="86">
        <f t="array" ref="K1453">IFERROR(INDEX(DATA!$AL$133:$AL$368,MATCH(1,(DATA!$D$133:$D$368=B1453)*(DATA!$E$133:$E$368=D1453),0)),"n/a")</f>
        <v>14.95</v>
      </c>
      <c r="L1453" s="77">
        <f t="array" ref="L1453">IFERROR(INDEX(DATA!$AM$133:$AM$368,MATCH(1,(DATA!$D$133:$D$368=B1453)*(DATA!$E$133:$E$368=D1453),0)),"n/a")</f>
        <v>-0.56299327681964295</v>
      </c>
    </row>
    <row r="1454" spans="1:12" x14ac:dyDescent="0.2">
      <c r="A1454" s="75" t="s">
        <v>19</v>
      </c>
      <c r="B1454" s="66" t="s">
        <v>22</v>
      </c>
      <c r="C1454" s="66" t="s">
        <v>9</v>
      </c>
      <c r="D1454" s="66" t="s">
        <v>290</v>
      </c>
      <c r="E1454" s="86">
        <f t="array" ref="E1454">IFERROR(INDEX(DATA!$H$133:$H$368,MATCH(1,(DATA!$D$133:$D$368=B1454)*(DATA!$E$133:$E$368=D1454),0)),"n/a")</f>
        <v>0</v>
      </c>
      <c r="F1454" s="77">
        <f t="array" ref="F1454">IFERROR(INDEX(DATA!$I$133:$I$368,MATCH(1,(DATA!$D$133:$D$368=B1454)*(DATA!$E$133:$E$368=D1454),0)),"n/a")</f>
        <v>-1</v>
      </c>
      <c r="G1454" s="86">
        <f t="array" ref="G1454">IFERROR(INDEX(DATA!$R$133:$R$368,MATCH(1,(DATA!$D$133:$D$368=B1454)*(DATA!$E$133:$E$368=D1454),0)),"n/a")</f>
        <v>0</v>
      </c>
      <c r="H1454" s="77">
        <f t="array" ref="H1454">IFERROR(INDEX(DATA!$S$133:$S$368,MATCH(1,(DATA!$D$133:$D$368=B1454)*(DATA!$E$133:$E$368=D1454),0)),"n/a")</f>
        <v>-1</v>
      </c>
      <c r="I1454" s="86">
        <f t="array" ref="I1454">IFERROR(INDEX(DATA!$AB$133:$AB$368,MATCH(1,(DATA!$D$133:$D$368=B1454)*(DATA!$E$133:$E$368=D1454),0)),"n/a")</f>
        <v>0.15</v>
      </c>
      <c r="J1454" s="77">
        <f t="array" ref="J1454">IFERROR(INDEX(DATA!$AC$133:$AC$368,MATCH(1,(DATA!$D$133:$D$368=B1454)*(DATA!$E$133:$E$368=D1454),0)),"n/a")</f>
        <v>0</v>
      </c>
      <c r="K1454" s="86">
        <f t="array" ref="K1454">IFERROR(INDEX(DATA!$AL$133:$AL$368,MATCH(1,(DATA!$D$133:$D$368=B1454)*(DATA!$E$133:$E$368=D1454),0)),"n/a")</f>
        <v>0.45</v>
      </c>
      <c r="L1454" s="77">
        <f t="array" ref="L1454">IFERROR(INDEX(DATA!$AM$133:$AM$368,MATCH(1,(DATA!$D$133:$D$368=B1454)*(DATA!$E$133:$E$368=D1454),0)),"n/a")</f>
        <v>-0.76683937823834203</v>
      </c>
    </row>
    <row r="1455" spans="1:12" x14ac:dyDescent="0.2">
      <c r="A1455" s="75" t="s">
        <v>19</v>
      </c>
      <c r="B1455" s="66" t="s">
        <v>22</v>
      </c>
      <c r="C1455" s="66" t="s">
        <v>9</v>
      </c>
      <c r="D1455" s="66" t="s">
        <v>291</v>
      </c>
      <c r="E1455" s="86">
        <f t="array" ref="E1455">IFERROR(INDEX(DATA!$H$133:$H$368,MATCH(1,(DATA!$D$133:$D$368=B1455)*(DATA!$E$133:$E$368=D1455),0)),"n/a")</f>
        <v>0</v>
      </c>
      <c r="F1455" s="77">
        <f t="array" ref="F1455">IFERROR(INDEX(DATA!$I$133:$I$368,MATCH(1,(DATA!$D$133:$D$368=B1455)*(DATA!$E$133:$E$368=D1455),0)),"n/a")</f>
        <v>-1</v>
      </c>
      <c r="G1455" s="86">
        <f t="array" ref="G1455">IFERROR(INDEX(DATA!$R$133:$R$368,MATCH(1,(DATA!$D$133:$D$368=B1455)*(DATA!$E$133:$E$368=D1455),0)),"n/a")</f>
        <v>13.98</v>
      </c>
      <c r="H1455" s="77">
        <f t="array" ref="H1455">IFERROR(INDEX(DATA!$S$133:$S$368,MATCH(1,(DATA!$D$133:$D$368=B1455)*(DATA!$E$133:$E$368=D1455),0)),"n/a")</f>
        <v>-4.7683923705721998E-2</v>
      </c>
      <c r="I1455" s="86">
        <f t="array" ref="I1455">IFERROR(INDEX(DATA!$AB$133:$AB$368,MATCH(1,(DATA!$D$133:$D$368=B1455)*(DATA!$E$133:$E$368=D1455),0)),"n/a")</f>
        <v>19.77</v>
      </c>
      <c r="J1455" s="77">
        <f t="array" ref="J1455">IFERROR(INDEX(DATA!$AC$133:$AC$368,MATCH(1,(DATA!$D$133:$D$368=B1455)*(DATA!$E$133:$E$368=D1455),0)),"n/a")</f>
        <v>-0.107851985559567</v>
      </c>
      <c r="K1455" s="86">
        <f t="array" ref="K1455">IFERROR(INDEX(DATA!$AL$133:$AL$368,MATCH(1,(DATA!$D$133:$D$368=B1455)*(DATA!$E$133:$E$368=D1455),0)),"n/a")</f>
        <v>57.22</v>
      </c>
      <c r="L1455" s="77">
        <f t="array" ref="L1455">IFERROR(INDEX(DATA!$AM$133:$AM$368,MATCH(1,(DATA!$D$133:$D$368=B1455)*(DATA!$E$133:$E$368=D1455),0)),"n/a")</f>
        <v>1.4286926994906599</v>
      </c>
    </row>
    <row r="1456" spans="1:12" x14ac:dyDescent="0.2">
      <c r="A1456" s="75" t="s">
        <v>19</v>
      </c>
      <c r="B1456" s="66" t="s">
        <v>22</v>
      </c>
      <c r="C1456" s="66" t="s">
        <v>9</v>
      </c>
      <c r="D1456" s="66" t="s">
        <v>292</v>
      </c>
      <c r="E1456" s="86">
        <f t="array" ref="E1456">IFERROR(INDEX(DATA!$H$133:$H$368,MATCH(1,(DATA!$D$133:$D$368=B1456)*(DATA!$E$133:$E$368=D1456),0)),"n/a")</f>
        <v>12.41</v>
      </c>
      <c r="F1456" s="77">
        <f t="array" ref="F1456">IFERROR(INDEX(DATA!$I$133:$I$368,MATCH(1,(DATA!$D$133:$D$368=B1456)*(DATA!$E$133:$E$368=D1456),0)),"n/a")</f>
        <v>1.61420500403562E-3</v>
      </c>
      <c r="G1456" s="86">
        <f t="array" ref="G1456">IFERROR(INDEX(DATA!$R$133:$R$368,MATCH(1,(DATA!$D$133:$D$368=B1456)*(DATA!$E$133:$E$368=D1456),0)),"n/a")</f>
        <v>40.78</v>
      </c>
      <c r="H1456" s="77">
        <f t="array" ref="H1456">IFERROR(INDEX(DATA!$S$133:$S$368,MATCH(1,(DATA!$D$133:$D$368=B1456)*(DATA!$E$133:$E$368=D1456),0)),"n/a")</f>
        <v>2.7721774193548199E-2</v>
      </c>
      <c r="I1456" s="86">
        <f t="array" ref="I1456">IFERROR(INDEX(DATA!$AB$133:$AB$368,MATCH(1,(DATA!$D$133:$D$368=B1456)*(DATA!$E$133:$E$368=D1456),0)),"n/a")</f>
        <v>92.98</v>
      </c>
      <c r="J1456" s="77">
        <f t="array" ref="J1456">IFERROR(INDEX(DATA!$AC$133:$AC$368,MATCH(1,(DATA!$D$133:$D$368=B1456)*(DATA!$E$133:$E$368=D1456),0)),"n/a")</f>
        <v>-0.104066294083638</v>
      </c>
      <c r="K1456" s="86">
        <f t="array" ref="K1456">IFERROR(INDEX(DATA!$AL$133:$AL$368,MATCH(1,(DATA!$D$133:$D$368=B1456)*(DATA!$E$133:$E$368=D1456),0)),"n/a")</f>
        <v>168.3</v>
      </c>
      <c r="L1456" s="77">
        <f t="array" ref="L1456">IFERROR(INDEX(DATA!$AM$133:$AM$368,MATCH(1,(DATA!$D$133:$D$368=B1456)*(DATA!$E$133:$E$368=D1456),0)),"n/a")</f>
        <v>2.1919970854332501E-2</v>
      </c>
    </row>
    <row r="1457" spans="1:12" x14ac:dyDescent="0.2">
      <c r="A1457" s="75" t="s">
        <v>19</v>
      </c>
      <c r="B1457" s="66" t="s">
        <v>22</v>
      </c>
      <c r="C1457" s="66" t="s">
        <v>9</v>
      </c>
      <c r="D1457" s="66" t="s">
        <v>293</v>
      </c>
      <c r="E1457" s="86">
        <f t="array" ref="E1457">IFERROR(INDEX(DATA!$H$133:$H$368,MATCH(1,(DATA!$D$133:$D$368=B1457)*(DATA!$E$133:$E$368=D1457),0)),"n/a")</f>
        <v>4.2</v>
      </c>
      <c r="F1457" s="77">
        <f t="array" ref="F1457">IFERROR(INDEX(DATA!$I$133:$I$368,MATCH(1,(DATA!$D$133:$D$368=B1457)*(DATA!$E$133:$E$368=D1457),0)),"n/a")</f>
        <v>1.7096774193548401</v>
      </c>
      <c r="G1457" s="86">
        <f t="array" ref="G1457">IFERROR(INDEX(DATA!$R$133:$R$368,MATCH(1,(DATA!$D$133:$D$368=B1457)*(DATA!$E$133:$E$368=D1457),0)),"n/a")</f>
        <v>13.72</v>
      </c>
      <c r="H1457" s="77">
        <f t="array" ref="H1457">IFERROR(INDEX(DATA!$S$133:$S$368,MATCH(1,(DATA!$D$133:$D$368=B1457)*(DATA!$E$133:$E$368=D1457),0)),"n/a")</f>
        <v>0.381671701913394</v>
      </c>
      <c r="I1457" s="86">
        <f t="array" ref="I1457">IFERROR(INDEX(DATA!$AB$133:$AB$368,MATCH(1,(DATA!$D$133:$D$368=B1457)*(DATA!$E$133:$E$368=D1457),0)),"n/a")</f>
        <v>28.73</v>
      </c>
      <c r="J1457" s="77">
        <f t="array" ref="J1457">IFERROR(INDEX(DATA!$AC$133:$AC$368,MATCH(1,(DATA!$D$133:$D$368=B1457)*(DATA!$E$133:$E$368=D1457),0)),"n/a")</f>
        <v>4.8540145985401399E-2</v>
      </c>
      <c r="K1457" s="86">
        <f t="array" ref="K1457">IFERROR(INDEX(DATA!$AL$133:$AL$368,MATCH(1,(DATA!$D$133:$D$368=B1457)*(DATA!$E$133:$E$368=D1457),0)),"n/a")</f>
        <v>46.82</v>
      </c>
      <c r="L1457" s="77">
        <f t="array" ref="L1457">IFERROR(INDEX(DATA!$AM$133:$AM$368,MATCH(1,(DATA!$D$133:$D$368=B1457)*(DATA!$E$133:$E$368=D1457),0)),"n/a")</f>
        <v>-3.4838177695320501E-2</v>
      </c>
    </row>
    <row r="1458" spans="1:12" x14ac:dyDescent="0.2">
      <c r="A1458" s="75" t="s">
        <v>19</v>
      </c>
      <c r="B1458" s="66" t="s">
        <v>22</v>
      </c>
      <c r="C1458" s="66" t="s">
        <v>9</v>
      </c>
      <c r="D1458" s="66" t="s">
        <v>294</v>
      </c>
      <c r="E1458" s="86">
        <f t="array" ref="E1458">IFERROR(INDEX(DATA!$H$133:$H$368,MATCH(1,(DATA!$D$133:$D$368=B1458)*(DATA!$E$133:$E$368=D1458),0)),"n/a")</f>
        <v>24.99</v>
      </c>
      <c r="F1458" s="77">
        <f t="array" ref="F1458">IFERROR(INDEX(DATA!$I$133:$I$368,MATCH(1,(DATA!$D$133:$D$368=B1458)*(DATA!$E$133:$E$368=D1458),0)),"n/a")</f>
        <v>82.3</v>
      </c>
      <c r="G1458" s="86">
        <f t="array" ref="G1458">IFERROR(INDEX(DATA!$R$133:$R$368,MATCH(1,(DATA!$D$133:$D$368=B1458)*(DATA!$E$133:$E$368=D1458),0)),"n/a")</f>
        <v>77.069999999999993</v>
      </c>
      <c r="H1458" s="77">
        <f t="array" ref="H1458">IFERROR(INDEX(DATA!$S$133:$S$368,MATCH(1,(DATA!$D$133:$D$368=B1458)*(DATA!$E$133:$E$368=D1458),0)),"n/a")</f>
        <v>13.0382513661202</v>
      </c>
      <c r="I1458" s="86">
        <f t="array" ref="I1458">IFERROR(INDEX(DATA!$AB$133:$AB$368,MATCH(1,(DATA!$D$133:$D$368=B1458)*(DATA!$E$133:$E$368=D1458),0)),"n/a")</f>
        <v>121.6</v>
      </c>
      <c r="J1458" s="77">
        <f t="array" ref="J1458">IFERROR(INDEX(DATA!$AC$133:$AC$368,MATCH(1,(DATA!$D$133:$D$368=B1458)*(DATA!$E$133:$E$368=D1458),0)),"n/a")</f>
        <v>4.7932348737493999</v>
      </c>
      <c r="K1458" s="86">
        <f t="array" ref="K1458">IFERROR(INDEX(DATA!$AL$133:$AL$368,MATCH(1,(DATA!$D$133:$D$368=B1458)*(DATA!$E$133:$E$368=D1458),0)),"n/a")</f>
        <v>149.08000000000001</v>
      </c>
      <c r="L1458" s="77">
        <f t="array" ref="L1458">IFERROR(INDEX(DATA!$AM$133:$AM$368,MATCH(1,(DATA!$D$133:$D$368=B1458)*(DATA!$E$133:$E$368=D1458),0)),"n/a")</f>
        <v>1.60903045152258</v>
      </c>
    </row>
    <row r="1459" spans="1:12" x14ac:dyDescent="0.2">
      <c r="A1459" s="75" t="s">
        <v>19</v>
      </c>
      <c r="B1459" s="66" t="s">
        <v>22</v>
      </c>
      <c r="C1459" s="66" t="s">
        <v>9</v>
      </c>
      <c r="D1459" s="66" t="s">
        <v>295</v>
      </c>
      <c r="E1459" s="86">
        <f t="array" ref="E1459">IFERROR(INDEX(DATA!$H$133:$H$368,MATCH(1,(DATA!$D$133:$D$368=B1459)*(DATA!$E$133:$E$368=D1459),0)),"n/a")</f>
        <v>4.2300000000000004</v>
      </c>
      <c r="F1459" s="77">
        <f t="array" ref="F1459">IFERROR(INDEX(DATA!$I$133:$I$368,MATCH(1,(DATA!$D$133:$D$368=B1459)*(DATA!$E$133:$E$368=D1459),0)),"n/a")</f>
        <v>-0.241935483870968</v>
      </c>
      <c r="G1459" s="86">
        <f t="array" ref="G1459">IFERROR(INDEX(DATA!$R$133:$R$368,MATCH(1,(DATA!$D$133:$D$368=B1459)*(DATA!$E$133:$E$368=D1459),0)),"n/a")</f>
        <v>21.85</v>
      </c>
      <c r="H1459" s="77">
        <f t="array" ref="H1459">IFERROR(INDEX(DATA!$S$133:$S$368,MATCH(1,(DATA!$D$133:$D$368=B1459)*(DATA!$E$133:$E$368=D1459),0)),"n/a")</f>
        <v>-4.6684118673647503E-2</v>
      </c>
      <c r="I1459" s="86">
        <f t="array" ref="I1459">IFERROR(INDEX(DATA!$AB$133:$AB$368,MATCH(1,(DATA!$D$133:$D$368=B1459)*(DATA!$E$133:$E$368=D1459),0)),"n/a")</f>
        <v>41.34</v>
      </c>
      <c r="J1459" s="77">
        <f t="array" ref="J1459">IFERROR(INDEX(DATA!$AC$133:$AC$368,MATCH(1,(DATA!$D$133:$D$368=B1459)*(DATA!$E$133:$E$368=D1459),0)),"n/a")</f>
        <v>-0.223078368727683</v>
      </c>
      <c r="K1459" s="86">
        <f t="array" ref="K1459">IFERROR(INDEX(DATA!$AL$133:$AL$368,MATCH(1,(DATA!$D$133:$D$368=B1459)*(DATA!$E$133:$E$368=D1459),0)),"n/a")</f>
        <v>59.54</v>
      </c>
      <c r="L1459" s="77">
        <f t="array" ref="L1459">IFERROR(INDEX(DATA!$AM$133:$AM$368,MATCH(1,(DATA!$D$133:$D$368=B1459)*(DATA!$E$133:$E$368=D1459),0)),"n/a")</f>
        <v>-0.25963690624222802</v>
      </c>
    </row>
    <row r="1460" spans="1:12" x14ac:dyDescent="0.2">
      <c r="A1460" s="75" t="s">
        <v>19</v>
      </c>
      <c r="B1460" s="66" t="s">
        <v>22</v>
      </c>
      <c r="C1460" s="66" t="s">
        <v>9</v>
      </c>
      <c r="D1460" s="66" t="s">
        <v>296</v>
      </c>
      <c r="E1460" s="86">
        <f t="array" ref="E1460">IFERROR(INDEX(DATA!$H$133:$H$368,MATCH(1,(DATA!$D$133:$D$368=B1460)*(DATA!$E$133:$E$368=D1460),0)),"n/a")</f>
        <v>5.03</v>
      </c>
      <c r="F1460" s="77">
        <f t="array" ref="F1460">IFERROR(INDEX(DATA!$I$133:$I$368,MATCH(1,(DATA!$D$133:$D$368=B1460)*(DATA!$E$133:$E$368=D1460),0)),"n/a")</f>
        <v>-4.1904761904761903E-2</v>
      </c>
      <c r="G1460" s="86">
        <f t="array" ref="G1460">IFERROR(INDEX(DATA!$R$133:$R$368,MATCH(1,(DATA!$D$133:$D$368=B1460)*(DATA!$E$133:$E$368=D1460),0)),"n/a")</f>
        <v>27.04</v>
      </c>
      <c r="H1460" s="77">
        <f t="array" ref="H1460">IFERROR(INDEX(DATA!$S$133:$S$368,MATCH(1,(DATA!$D$133:$D$368=B1460)*(DATA!$E$133:$E$368=D1460),0)),"n/a")</f>
        <v>0.69849246231155804</v>
      </c>
      <c r="I1460" s="86">
        <f t="array" ref="I1460">IFERROR(INDEX(DATA!$AB$133:$AB$368,MATCH(1,(DATA!$D$133:$D$368=B1460)*(DATA!$E$133:$E$368=D1460),0)),"n/a")</f>
        <v>59.47</v>
      </c>
      <c r="J1460" s="77">
        <f t="array" ref="J1460">IFERROR(INDEX(DATA!$AC$133:$AC$368,MATCH(1,(DATA!$D$133:$D$368=B1460)*(DATA!$E$133:$E$368=D1460),0)),"n/a")</f>
        <v>0.23484219269102999</v>
      </c>
      <c r="K1460" s="86">
        <f t="array" ref="K1460">IFERROR(INDEX(DATA!$AL$133:$AL$368,MATCH(1,(DATA!$D$133:$D$368=B1460)*(DATA!$E$133:$E$368=D1460),0)),"n/a")</f>
        <v>94.63</v>
      </c>
      <c r="L1460" s="77">
        <f t="array" ref="L1460">IFERROR(INDEX(DATA!$AM$133:$AM$368,MATCH(1,(DATA!$D$133:$D$368=B1460)*(DATA!$E$133:$E$368=D1460),0)),"n/a")</f>
        <v>0.186731878605468</v>
      </c>
    </row>
    <row r="1461" spans="1:12" x14ac:dyDescent="0.2">
      <c r="A1461" s="75" t="s">
        <v>19</v>
      </c>
      <c r="B1461" s="66" t="s">
        <v>22</v>
      </c>
      <c r="C1461" s="66" t="s">
        <v>9</v>
      </c>
      <c r="D1461" s="66" t="s">
        <v>297</v>
      </c>
      <c r="E1461" s="86">
        <f t="array" ref="E1461">IFERROR(INDEX(DATA!$H$133:$H$368,MATCH(1,(DATA!$D$133:$D$368=B1461)*(DATA!$E$133:$E$368=D1461),0)),"n/a")</f>
        <v>2.1</v>
      </c>
      <c r="F1461" s="77">
        <f t="array" ref="F1461">IFERROR(INDEX(DATA!$I$133:$I$368,MATCH(1,(DATA!$D$133:$D$368=B1461)*(DATA!$E$133:$E$368=D1461),0)),"n/a")</f>
        <v>0.46853146853146899</v>
      </c>
      <c r="G1461" s="86">
        <f t="array" ref="G1461">IFERROR(INDEX(DATA!$R$133:$R$368,MATCH(1,(DATA!$D$133:$D$368=B1461)*(DATA!$E$133:$E$368=D1461),0)),"n/a")</f>
        <v>7.37</v>
      </c>
      <c r="H1461" s="77">
        <f t="array" ref="H1461">IFERROR(INDEX(DATA!$S$133:$S$368,MATCH(1,(DATA!$D$133:$D$368=B1461)*(DATA!$E$133:$E$368=D1461),0)),"n/a")</f>
        <v>-0.266666666666667</v>
      </c>
      <c r="I1461" s="86">
        <f t="array" ref="I1461">IFERROR(INDEX(DATA!$AB$133:$AB$368,MATCH(1,(DATA!$D$133:$D$368=B1461)*(DATA!$E$133:$E$368=D1461),0)),"n/a")</f>
        <v>21.09</v>
      </c>
      <c r="J1461" s="77">
        <f t="array" ref="J1461">IFERROR(INDEX(DATA!$AC$133:$AC$368,MATCH(1,(DATA!$D$133:$D$368=B1461)*(DATA!$E$133:$E$368=D1461),0)),"n/a")</f>
        <v>-0.395702005730659</v>
      </c>
      <c r="K1461" s="86">
        <f t="array" ref="K1461">IFERROR(INDEX(DATA!$AL$133:$AL$368,MATCH(1,(DATA!$D$133:$D$368=B1461)*(DATA!$E$133:$E$368=D1461),0)),"n/a")</f>
        <v>37.840000000000003</v>
      </c>
      <c r="L1461" s="77">
        <f t="array" ref="L1461">IFERROR(INDEX(DATA!$AM$133:$AM$368,MATCH(1,(DATA!$D$133:$D$368=B1461)*(DATA!$E$133:$E$368=D1461),0)),"n/a")</f>
        <v>-0.370592149035263</v>
      </c>
    </row>
    <row r="1462" spans="1:12" x14ac:dyDescent="0.2">
      <c r="A1462" s="75" t="s">
        <v>19</v>
      </c>
      <c r="B1462" s="66" t="s">
        <v>22</v>
      </c>
      <c r="C1462" s="66" t="s">
        <v>9</v>
      </c>
      <c r="D1462" s="66" t="s">
        <v>298</v>
      </c>
      <c r="E1462" s="86">
        <f t="array" ref="E1462">IFERROR(INDEX(DATA!$H$133:$H$368,MATCH(1,(DATA!$D$133:$D$368=B1462)*(DATA!$E$133:$E$368=D1462),0)),"n/a")</f>
        <v>0.66</v>
      </c>
      <c r="F1462" s="77">
        <f t="array" ref="F1462">IFERROR(INDEX(DATA!$I$133:$I$368,MATCH(1,(DATA!$D$133:$D$368=B1462)*(DATA!$E$133:$E$368=D1462),0)),"n/a")</f>
        <v>3.125</v>
      </c>
      <c r="G1462" s="86">
        <f t="array" ref="G1462">IFERROR(INDEX(DATA!$R$133:$R$368,MATCH(1,(DATA!$D$133:$D$368=B1462)*(DATA!$E$133:$E$368=D1462),0)),"n/a")</f>
        <v>1.77</v>
      </c>
      <c r="H1462" s="77">
        <f t="array" ref="H1462">IFERROR(INDEX(DATA!$S$133:$S$368,MATCH(1,(DATA!$D$133:$D$368=B1462)*(DATA!$E$133:$E$368=D1462),0)),"n/a")</f>
        <v>-6.3492063492063405E-2</v>
      </c>
      <c r="I1462" s="86">
        <f t="array" ref="I1462">IFERROR(INDEX(DATA!$AB$133:$AB$368,MATCH(1,(DATA!$D$133:$D$368=B1462)*(DATA!$E$133:$E$368=D1462),0)),"n/a")</f>
        <v>3.21</v>
      </c>
      <c r="J1462" s="77">
        <f t="array" ref="J1462">IFERROR(INDEX(DATA!$AC$133:$AC$368,MATCH(1,(DATA!$D$133:$D$368=B1462)*(DATA!$E$133:$E$368=D1462),0)),"n/a")</f>
        <v>-0.19548872180451099</v>
      </c>
      <c r="K1462" s="86">
        <f t="array" ref="K1462">IFERROR(INDEX(DATA!$AL$133:$AL$368,MATCH(1,(DATA!$D$133:$D$368=B1462)*(DATA!$E$133:$E$368=D1462),0)),"n/a")</f>
        <v>5.56</v>
      </c>
      <c r="L1462" s="77">
        <f t="array" ref="L1462">IFERROR(INDEX(DATA!$AM$133:$AM$368,MATCH(1,(DATA!$D$133:$D$368=B1462)*(DATA!$E$133:$E$368=D1462),0)),"n/a")</f>
        <v>0.39348370927318299</v>
      </c>
    </row>
    <row r="1463" spans="1:12" x14ac:dyDescent="0.2">
      <c r="A1463" s="75" t="s">
        <v>19</v>
      </c>
      <c r="B1463" s="66" t="s">
        <v>22</v>
      </c>
      <c r="C1463" s="66" t="s">
        <v>9</v>
      </c>
      <c r="D1463" s="66" t="s">
        <v>299</v>
      </c>
      <c r="E1463" s="86">
        <f t="array" ref="E1463">IFERROR(INDEX(DATA!$H$133:$H$368,MATCH(1,(DATA!$D$133:$D$368=B1463)*(DATA!$E$133:$E$368=D1463),0)),"n/a")</f>
        <v>517.41</v>
      </c>
      <c r="F1463" s="77">
        <f t="array" ref="F1463">IFERROR(INDEX(DATA!$I$133:$I$368,MATCH(1,(DATA!$D$133:$D$368=B1463)*(DATA!$E$133:$E$368=D1463),0)),"n/a")</f>
        <v>-0.27001975169300202</v>
      </c>
      <c r="G1463" s="86">
        <f t="array" ref="G1463">IFERROR(INDEX(DATA!$R$133:$R$368,MATCH(1,(DATA!$D$133:$D$368=B1463)*(DATA!$E$133:$E$368=D1463),0)),"n/a")</f>
        <v>1210.47</v>
      </c>
      <c r="H1463" s="77">
        <f t="array" ref="H1463">IFERROR(INDEX(DATA!$S$133:$S$368,MATCH(1,(DATA!$D$133:$D$368=B1463)*(DATA!$E$133:$E$368=D1463),0)),"n/a")</f>
        <v>-0.165733937998814</v>
      </c>
      <c r="I1463" s="86">
        <f t="array" ref="I1463">IFERROR(INDEX(DATA!$AB$133:$AB$368,MATCH(1,(DATA!$D$133:$D$368=B1463)*(DATA!$E$133:$E$368=D1463),0)),"n/a")</f>
        <v>2705.39</v>
      </c>
      <c r="J1463" s="77">
        <f t="array" ref="J1463">IFERROR(INDEX(DATA!$AC$133:$AC$368,MATCH(1,(DATA!$D$133:$D$368=B1463)*(DATA!$E$133:$E$368=D1463),0)),"n/a")</f>
        <v>0.135492346499788</v>
      </c>
      <c r="K1463" s="86">
        <f t="array" ref="K1463">IFERROR(INDEX(DATA!$AL$133:$AL$368,MATCH(1,(DATA!$D$133:$D$368=B1463)*(DATA!$E$133:$E$368=D1463),0)),"n/a")</f>
        <v>5561.68</v>
      </c>
      <c r="L1463" s="77">
        <f t="array" ref="L1463">IFERROR(INDEX(DATA!$AM$133:$AM$368,MATCH(1,(DATA!$D$133:$D$368=B1463)*(DATA!$E$133:$E$368=D1463),0)),"n/a")</f>
        <v>-4.74715954826797E-2</v>
      </c>
    </row>
    <row r="1464" spans="1:12" x14ac:dyDescent="0.2">
      <c r="A1464" s="75" t="s">
        <v>19</v>
      </c>
      <c r="B1464" s="66" t="s">
        <v>22</v>
      </c>
      <c r="C1464" s="66" t="s">
        <v>9</v>
      </c>
      <c r="D1464" s="66" t="s">
        <v>300</v>
      </c>
      <c r="E1464" s="86">
        <f t="array" ref="E1464">IFERROR(INDEX(DATA!$H$133:$H$368,MATCH(1,(DATA!$D$133:$D$368=B1464)*(DATA!$E$133:$E$368=D1464),0)),"n/a")</f>
        <v>53.17</v>
      </c>
      <c r="F1464" s="77">
        <f t="array" ref="F1464">IFERROR(INDEX(DATA!$I$133:$I$368,MATCH(1,(DATA!$D$133:$D$368=B1464)*(DATA!$E$133:$E$368=D1464),0)),"n/a")</f>
        <v>0</v>
      </c>
      <c r="G1464" s="86">
        <f t="array" ref="G1464">IFERROR(INDEX(DATA!$R$133:$R$368,MATCH(1,(DATA!$D$133:$D$368=B1464)*(DATA!$E$133:$E$368=D1464),0)),"n/a")</f>
        <v>115.36</v>
      </c>
      <c r="H1464" s="77">
        <f t="array" ref="H1464">IFERROR(INDEX(DATA!$S$133:$S$368,MATCH(1,(DATA!$D$133:$D$368=B1464)*(DATA!$E$133:$E$368=D1464),0)),"n/a")</f>
        <v>0</v>
      </c>
      <c r="I1464" s="86">
        <f t="array" ref="I1464">IFERROR(INDEX(DATA!$AB$133:$AB$368,MATCH(1,(DATA!$D$133:$D$368=B1464)*(DATA!$E$133:$E$368=D1464),0)),"n/a")</f>
        <v>199</v>
      </c>
      <c r="J1464" s="77">
        <f t="array" ref="J1464">IFERROR(INDEX(DATA!$AC$133:$AC$368,MATCH(1,(DATA!$D$133:$D$368=B1464)*(DATA!$E$133:$E$368=D1464),0)),"n/a")</f>
        <v>0</v>
      </c>
      <c r="K1464" s="86">
        <f t="array" ref="K1464">IFERROR(INDEX(DATA!$AL$133:$AL$368,MATCH(1,(DATA!$D$133:$D$368=B1464)*(DATA!$E$133:$E$368=D1464),0)),"n/a")</f>
        <v>241.14</v>
      </c>
      <c r="L1464" s="77">
        <f t="array" ref="L1464">IFERROR(INDEX(DATA!$AM$133:$AM$368,MATCH(1,(DATA!$D$133:$D$368=B1464)*(DATA!$E$133:$E$368=D1464),0)),"n/a")</f>
        <v>0</v>
      </c>
    </row>
    <row r="1465" spans="1:12" x14ac:dyDescent="0.2">
      <c r="A1465" s="75" t="s">
        <v>19</v>
      </c>
      <c r="B1465" s="66" t="s">
        <v>22</v>
      </c>
      <c r="C1465" s="66" t="s">
        <v>9</v>
      </c>
      <c r="D1465" s="66" t="s">
        <v>301</v>
      </c>
      <c r="E1465" s="86" t="str">
        <f t="array" ref="E1465">IFERROR(INDEX(DATA!$H$133:$H$368,MATCH(1,(DATA!$D$133:$D$368=B1465)*(DATA!$E$133:$E$368=D1465),0)),"n/a")</f>
        <v>n/a</v>
      </c>
      <c r="F1465" s="77" t="str">
        <f t="array" ref="F1465">IFERROR(INDEX(DATA!$I$133:$I$368,MATCH(1,(DATA!$D$133:$D$368=B1465)*(DATA!$E$133:$E$368=D1465),0)),"n/a")</f>
        <v>n/a</v>
      </c>
      <c r="G1465" s="86" t="str">
        <f t="array" ref="G1465">IFERROR(INDEX(DATA!$R$133:$R$368,MATCH(1,(DATA!$D$133:$D$368=B1465)*(DATA!$E$133:$E$368=D1465),0)),"n/a")</f>
        <v>n/a</v>
      </c>
      <c r="H1465" s="77" t="str">
        <f t="array" ref="H1465">IFERROR(INDEX(DATA!$S$133:$S$368,MATCH(1,(DATA!$D$133:$D$368=B1465)*(DATA!$E$133:$E$368=D1465),0)),"n/a")</f>
        <v>n/a</v>
      </c>
      <c r="I1465" s="86" t="str">
        <f t="array" ref="I1465">IFERROR(INDEX(DATA!$AB$133:$AB$368,MATCH(1,(DATA!$D$133:$D$368=B1465)*(DATA!$E$133:$E$368=D1465),0)),"n/a")</f>
        <v>n/a</v>
      </c>
      <c r="J1465" s="77" t="str">
        <f t="array" ref="J1465">IFERROR(INDEX(DATA!$AC$133:$AC$368,MATCH(1,(DATA!$D$133:$D$368=B1465)*(DATA!$E$133:$E$368=D1465),0)),"n/a")</f>
        <v>n/a</v>
      </c>
      <c r="K1465" s="86" t="str">
        <f t="array" ref="K1465">IFERROR(INDEX(DATA!$AL$133:$AL$368,MATCH(1,(DATA!$D$133:$D$368=B1465)*(DATA!$E$133:$E$368=D1465),0)),"n/a")</f>
        <v>n/a</v>
      </c>
      <c r="L1465" s="77" t="str">
        <f t="array" ref="L1465">IFERROR(INDEX(DATA!$AM$133:$AM$368,MATCH(1,(DATA!$D$133:$D$368=B1465)*(DATA!$E$133:$E$368=D1465),0)),"n/a")</f>
        <v>n/a</v>
      </c>
    </row>
    <row r="1466" spans="1:12" x14ac:dyDescent="0.2">
      <c r="A1466" s="75" t="s">
        <v>19</v>
      </c>
      <c r="B1466" s="66" t="s">
        <v>22</v>
      </c>
      <c r="C1466" s="66" t="s">
        <v>9</v>
      </c>
      <c r="D1466" s="66" t="s">
        <v>302</v>
      </c>
      <c r="E1466" s="86">
        <f t="array" ref="E1466">IFERROR(INDEX(DATA!$H$133:$H$368,MATCH(1,(DATA!$D$133:$D$368=B1466)*(DATA!$E$133:$E$368=D1466),0)),"n/a")</f>
        <v>0</v>
      </c>
      <c r="F1466" s="77">
        <f t="array" ref="F1466">IFERROR(INDEX(DATA!$I$133:$I$368,MATCH(1,(DATA!$D$133:$D$368=B1466)*(DATA!$E$133:$E$368=D1466),0)),"n/a")</f>
        <v>0</v>
      </c>
      <c r="G1466" s="86">
        <f t="array" ref="G1466">IFERROR(INDEX(DATA!$R$133:$R$368,MATCH(1,(DATA!$D$133:$D$368=B1466)*(DATA!$E$133:$E$368=D1466),0)),"n/a")</f>
        <v>7.0000000000000007E-2</v>
      </c>
      <c r="H1466" s="77">
        <f t="array" ref="H1466">IFERROR(INDEX(DATA!$S$133:$S$368,MATCH(1,(DATA!$D$133:$D$368=B1466)*(DATA!$E$133:$E$368=D1466),0)),"n/a")</f>
        <v>-0.83333333333333304</v>
      </c>
      <c r="I1466" s="86">
        <f t="array" ref="I1466">IFERROR(INDEX(DATA!$AB$133:$AB$368,MATCH(1,(DATA!$D$133:$D$368=B1466)*(DATA!$E$133:$E$368=D1466),0)),"n/a")</f>
        <v>1.43</v>
      </c>
      <c r="J1466" s="77">
        <f t="array" ref="J1466">IFERROR(INDEX(DATA!$AC$133:$AC$368,MATCH(1,(DATA!$D$133:$D$368=B1466)*(DATA!$E$133:$E$368=D1466),0)),"n/a")</f>
        <v>0.70238095238095299</v>
      </c>
      <c r="K1466" s="86">
        <f t="array" ref="K1466">IFERROR(INDEX(DATA!$AL$133:$AL$368,MATCH(1,(DATA!$D$133:$D$368=B1466)*(DATA!$E$133:$E$368=D1466),0)),"n/a")</f>
        <v>2.76</v>
      </c>
      <c r="L1466" s="77">
        <f t="array" ref="L1466">IFERROR(INDEX(DATA!$AM$133:$AM$368,MATCH(1,(DATA!$D$133:$D$368=B1466)*(DATA!$E$133:$E$368=D1466),0)),"n/a")</f>
        <v>2.28571428571429</v>
      </c>
    </row>
    <row r="1467" spans="1:12" x14ac:dyDescent="0.2">
      <c r="A1467" s="75" t="s">
        <v>19</v>
      </c>
      <c r="B1467" s="66" t="s">
        <v>22</v>
      </c>
      <c r="C1467" s="66" t="s">
        <v>9</v>
      </c>
      <c r="D1467" s="66" t="s">
        <v>303</v>
      </c>
      <c r="E1467" s="86">
        <f t="array" ref="E1467">IFERROR(INDEX(DATA!$H$133:$H$368,MATCH(1,(DATA!$D$133:$D$368=B1467)*(DATA!$E$133:$E$368=D1467),0)),"n/a")</f>
        <v>3.73</v>
      </c>
      <c r="F1467" s="77">
        <f t="array" ref="F1467">IFERROR(INDEX(DATA!$I$133:$I$368,MATCH(1,(DATA!$D$133:$D$368=B1467)*(DATA!$E$133:$E$368=D1467),0)),"n/a")</f>
        <v>0.56722689075630295</v>
      </c>
      <c r="G1467" s="86">
        <f t="array" ref="G1467">IFERROR(INDEX(DATA!$R$133:$R$368,MATCH(1,(DATA!$D$133:$D$368=B1467)*(DATA!$E$133:$E$368=D1467),0)),"n/a")</f>
        <v>10.93</v>
      </c>
      <c r="H1467" s="77">
        <f t="array" ref="H1467">IFERROR(INDEX(DATA!$S$133:$S$368,MATCH(1,(DATA!$D$133:$D$368=B1467)*(DATA!$E$133:$E$368=D1467),0)),"n/a")</f>
        <v>0.61209439528023601</v>
      </c>
      <c r="I1467" s="86">
        <f t="array" ref="I1467">IFERROR(INDEX(DATA!$AB$133:$AB$368,MATCH(1,(DATA!$D$133:$D$368=B1467)*(DATA!$E$133:$E$368=D1467),0)),"n/a")</f>
        <v>35.75</v>
      </c>
      <c r="J1467" s="77">
        <f t="array" ref="J1467">IFERROR(INDEX(DATA!$AC$133:$AC$368,MATCH(1,(DATA!$D$133:$D$368=B1467)*(DATA!$E$133:$E$368=D1467),0)),"n/a")</f>
        <v>3.7413793103448301</v>
      </c>
      <c r="K1467" s="86">
        <f t="array" ref="K1467">IFERROR(INDEX(DATA!$AL$133:$AL$368,MATCH(1,(DATA!$D$133:$D$368=B1467)*(DATA!$E$133:$E$368=D1467),0)),"n/a")</f>
        <v>84.01</v>
      </c>
      <c r="L1467" s="77">
        <f t="array" ref="L1467">IFERROR(INDEX(DATA!$AM$133:$AM$368,MATCH(1,(DATA!$D$133:$D$368=B1467)*(DATA!$E$133:$E$368=D1467),0)),"n/a")</f>
        <v>7.9277364505844901</v>
      </c>
    </row>
    <row r="1468" spans="1:12" x14ac:dyDescent="0.2">
      <c r="A1468" s="75" t="s">
        <v>19</v>
      </c>
      <c r="B1468" s="66" t="s">
        <v>22</v>
      </c>
      <c r="C1468" s="66" t="s">
        <v>9</v>
      </c>
      <c r="D1468" s="66" t="s">
        <v>304</v>
      </c>
      <c r="E1468" s="86">
        <f t="array" ref="E1468">IFERROR(INDEX(DATA!$H$133:$H$368,MATCH(1,(DATA!$D$133:$D$368=B1468)*(DATA!$E$133:$E$368=D1468),0)),"n/a")</f>
        <v>124.85</v>
      </c>
      <c r="F1468" s="77">
        <f t="array" ref="F1468">IFERROR(INDEX(DATA!$I$133:$I$368,MATCH(1,(DATA!$D$133:$D$368=B1468)*(DATA!$E$133:$E$368=D1468),0)),"n/a")</f>
        <v>-0.53590811092112101</v>
      </c>
      <c r="G1468" s="86">
        <f t="array" ref="G1468">IFERROR(INDEX(DATA!$R$133:$R$368,MATCH(1,(DATA!$D$133:$D$368=B1468)*(DATA!$E$133:$E$368=D1468),0)),"n/a")</f>
        <v>577.63</v>
      </c>
      <c r="H1468" s="77">
        <f t="array" ref="H1468">IFERROR(INDEX(DATA!$S$133:$S$368,MATCH(1,(DATA!$D$133:$D$368=B1468)*(DATA!$E$133:$E$368=D1468),0)),"n/a")</f>
        <v>-5.5435998967031498E-3</v>
      </c>
      <c r="I1468" s="86">
        <f t="array" ref="I1468">IFERROR(INDEX(DATA!$AB$133:$AB$368,MATCH(1,(DATA!$D$133:$D$368=B1468)*(DATA!$E$133:$E$368=D1468),0)),"n/a")</f>
        <v>1219.8599999999999</v>
      </c>
      <c r="J1468" s="77">
        <f t="array" ref="J1468">IFERROR(INDEX(DATA!$AC$133:$AC$368,MATCH(1,(DATA!$D$133:$D$368=B1468)*(DATA!$E$133:$E$368=D1468),0)),"n/a")</f>
        <v>0.63294646801333299</v>
      </c>
      <c r="K1468" s="86">
        <f t="array" ref="K1468">IFERROR(INDEX(DATA!$AL$133:$AL$368,MATCH(1,(DATA!$D$133:$D$368=B1468)*(DATA!$E$133:$E$368=D1468),0)),"n/a")</f>
        <v>2691.33</v>
      </c>
      <c r="L1468" s="77">
        <f t="array" ref="L1468">IFERROR(INDEX(DATA!$AM$133:$AM$368,MATCH(1,(DATA!$D$133:$D$368=B1468)*(DATA!$E$133:$E$368=D1468),0)),"n/a")</f>
        <v>-0.222197175283295</v>
      </c>
    </row>
    <row r="1469" spans="1:12" x14ac:dyDescent="0.2">
      <c r="A1469" s="75" t="s">
        <v>19</v>
      </c>
      <c r="B1469" s="66" t="s">
        <v>22</v>
      </c>
      <c r="C1469" s="66" t="s">
        <v>9</v>
      </c>
      <c r="D1469" s="66" t="s">
        <v>305</v>
      </c>
      <c r="E1469" s="86">
        <f t="array" ref="E1469">IFERROR(INDEX(DATA!$H$133:$H$368,MATCH(1,(DATA!$D$133:$D$368=B1469)*(DATA!$E$133:$E$368=D1469),0)),"n/a")</f>
        <v>0</v>
      </c>
      <c r="F1469" s="77">
        <f t="array" ref="F1469">IFERROR(INDEX(DATA!$I$133:$I$368,MATCH(1,(DATA!$D$133:$D$368=B1469)*(DATA!$E$133:$E$368=D1469),0)),"n/a")</f>
        <v>-1</v>
      </c>
      <c r="G1469" s="86">
        <f t="array" ref="G1469">IFERROR(INDEX(DATA!$R$133:$R$368,MATCH(1,(DATA!$D$133:$D$368=B1469)*(DATA!$E$133:$E$368=D1469),0)),"n/a")</f>
        <v>0</v>
      </c>
      <c r="H1469" s="77">
        <f t="array" ref="H1469">IFERROR(INDEX(DATA!$S$133:$S$368,MATCH(1,(DATA!$D$133:$D$368=B1469)*(DATA!$E$133:$E$368=D1469),0)),"n/a")</f>
        <v>-1</v>
      </c>
      <c r="I1469" s="86">
        <f t="array" ref="I1469">IFERROR(INDEX(DATA!$AB$133:$AB$368,MATCH(1,(DATA!$D$133:$D$368=B1469)*(DATA!$E$133:$E$368=D1469),0)),"n/a")</f>
        <v>6.92</v>
      </c>
      <c r="J1469" s="77">
        <f t="array" ref="J1469">IFERROR(INDEX(DATA!$AC$133:$AC$368,MATCH(1,(DATA!$D$133:$D$368=B1469)*(DATA!$E$133:$E$368=D1469),0)),"n/a")</f>
        <v>-0.51608391608391602</v>
      </c>
      <c r="K1469" s="86">
        <f t="array" ref="K1469">IFERROR(INDEX(DATA!$AL$133:$AL$368,MATCH(1,(DATA!$D$133:$D$368=B1469)*(DATA!$E$133:$E$368=D1469),0)),"n/a")</f>
        <v>17.16</v>
      </c>
      <c r="L1469" s="77">
        <f t="array" ref="L1469">IFERROR(INDEX(DATA!$AM$133:$AM$368,MATCH(1,(DATA!$D$133:$D$368=B1469)*(DATA!$E$133:$E$368=D1469),0)),"n/a")</f>
        <v>-0.41968211024687202</v>
      </c>
    </row>
    <row r="1470" spans="1:12" x14ac:dyDescent="0.2">
      <c r="A1470" s="75" t="s">
        <v>19</v>
      </c>
      <c r="B1470" s="66" t="s">
        <v>22</v>
      </c>
      <c r="C1470" s="66" t="s">
        <v>9</v>
      </c>
      <c r="D1470" s="66" t="s">
        <v>306</v>
      </c>
      <c r="E1470" s="86">
        <f t="array" ref="E1470">IFERROR(INDEX(DATA!$H$133:$H$368,MATCH(1,(DATA!$D$133:$D$368=B1470)*(DATA!$E$133:$E$368=D1470),0)),"n/a")</f>
        <v>68.099999999999994</v>
      </c>
      <c r="F1470" s="77">
        <f t="array" ref="F1470">IFERROR(INDEX(DATA!$I$133:$I$368,MATCH(1,(DATA!$D$133:$D$368=B1470)*(DATA!$E$133:$E$368=D1470),0)),"n/a")</f>
        <v>0.30710172744721698</v>
      </c>
      <c r="G1470" s="86">
        <f t="array" ref="G1470">IFERROR(INDEX(DATA!$R$133:$R$368,MATCH(1,(DATA!$D$133:$D$368=B1470)*(DATA!$E$133:$E$368=D1470),0)),"n/a")</f>
        <v>239.53</v>
      </c>
      <c r="H1470" s="77">
        <f t="array" ref="H1470">IFERROR(INDEX(DATA!$S$133:$S$368,MATCH(1,(DATA!$D$133:$D$368=B1470)*(DATA!$E$133:$E$368=D1470),0)),"n/a")</f>
        <v>0.33153593862916197</v>
      </c>
      <c r="I1470" s="86">
        <f t="array" ref="I1470">IFERROR(INDEX(DATA!$AB$133:$AB$368,MATCH(1,(DATA!$D$133:$D$368=B1470)*(DATA!$E$133:$E$368=D1470),0)),"n/a")</f>
        <v>656.03</v>
      </c>
      <c r="J1470" s="77">
        <f t="array" ref="J1470">IFERROR(INDEX(DATA!$AC$133:$AC$368,MATCH(1,(DATA!$D$133:$D$368=B1470)*(DATA!$E$133:$E$368=D1470),0)),"n/a")</f>
        <v>0.26715212856370202</v>
      </c>
      <c r="K1470" s="86">
        <f t="array" ref="K1470">IFERROR(INDEX(DATA!$AL$133:$AL$368,MATCH(1,(DATA!$D$133:$D$368=B1470)*(DATA!$E$133:$E$368=D1470),0)),"n/a")</f>
        <v>960.58</v>
      </c>
      <c r="L1470" s="77">
        <f t="array" ref="L1470">IFERROR(INDEX(DATA!$AM$133:$AM$368,MATCH(1,(DATA!$D$133:$D$368=B1470)*(DATA!$E$133:$E$368=D1470),0)),"n/a")</f>
        <v>0.214617184042486</v>
      </c>
    </row>
    <row r="1471" spans="1:12" x14ac:dyDescent="0.2">
      <c r="A1471" s="75" t="s">
        <v>19</v>
      </c>
      <c r="B1471" s="66" t="s">
        <v>22</v>
      </c>
      <c r="C1471" s="66" t="s">
        <v>9</v>
      </c>
      <c r="D1471" s="66" t="s">
        <v>307</v>
      </c>
      <c r="E1471" s="86">
        <f t="array" ref="E1471">IFERROR(INDEX(DATA!$H$133:$H$368,MATCH(1,(DATA!$D$133:$D$368=B1471)*(DATA!$E$133:$E$368=D1471),0)),"n/a")</f>
        <v>32.51</v>
      </c>
      <c r="F1471" s="77">
        <f t="array" ref="F1471">IFERROR(INDEX(DATA!$I$133:$I$368,MATCH(1,(DATA!$D$133:$D$368=B1471)*(DATA!$E$133:$E$368=D1471),0)),"n/a")</f>
        <v>2.5962389380531001</v>
      </c>
      <c r="G1471" s="86">
        <f t="array" ref="G1471">IFERROR(INDEX(DATA!$R$133:$R$368,MATCH(1,(DATA!$D$133:$D$368=B1471)*(DATA!$E$133:$E$368=D1471),0)),"n/a")</f>
        <v>118.91</v>
      </c>
      <c r="H1471" s="77">
        <f t="array" ref="H1471">IFERROR(INDEX(DATA!$S$133:$S$368,MATCH(1,(DATA!$D$133:$D$368=B1471)*(DATA!$E$133:$E$368=D1471),0)),"n/a")</f>
        <v>1.6957605985037401</v>
      </c>
      <c r="I1471" s="86">
        <f t="array" ref="I1471">IFERROR(INDEX(DATA!$AB$133:$AB$368,MATCH(1,(DATA!$D$133:$D$368=B1471)*(DATA!$E$133:$E$368=D1471),0)),"n/a")</f>
        <v>254.16</v>
      </c>
      <c r="J1471" s="77">
        <f t="array" ref="J1471">IFERROR(INDEX(DATA!$AC$133:$AC$368,MATCH(1,(DATA!$D$133:$D$368=B1471)*(DATA!$E$133:$E$368=D1471),0)),"n/a")</f>
        <v>0.96748722712494195</v>
      </c>
      <c r="K1471" s="86">
        <f t="array" ref="K1471">IFERROR(INDEX(DATA!$AL$133:$AL$368,MATCH(1,(DATA!$D$133:$D$368=B1471)*(DATA!$E$133:$E$368=D1471),0)),"n/a")</f>
        <v>568.45000000000005</v>
      </c>
      <c r="L1471" s="77">
        <f t="array" ref="L1471">IFERROR(INDEX(DATA!$AM$133:$AM$368,MATCH(1,(DATA!$D$133:$D$368=B1471)*(DATA!$E$133:$E$368=D1471),0)),"n/a")</f>
        <v>9.1179575775026597E-2</v>
      </c>
    </row>
    <row r="1472" spans="1:12" x14ac:dyDescent="0.2">
      <c r="A1472" s="75" t="s">
        <v>19</v>
      </c>
      <c r="B1472" s="66" t="s">
        <v>22</v>
      </c>
      <c r="C1472" s="66" t="s">
        <v>9</v>
      </c>
      <c r="D1472" s="66" t="s">
        <v>308</v>
      </c>
      <c r="E1472" s="86">
        <f t="array" ref="E1472">IFERROR(INDEX(DATA!$H$133:$H$368,MATCH(1,(DATA!$D$133:$D$368=B1472)*(DATA!$E$133:$E$368=D1472),0)),"n/a")</f>
        <v>0</v>
      </c>
      <c r="F1472" s="77">
        <f t="array" ref="F1472">IFERROR(INDEX(DATA!$I$133:$I$368,MATCH(1,(DATA!$D$133:$D$368=B1472)*(DATA!$E$133:$E$368=D1472),0)),"n/a")</f>
        <v>0</v>
      </c>
      <c r="G1472" s="86">
        <f t="array" ref="G1472">IFERROR(INDEX(DATA!$R$133:$R$368,MATCH(1,(DATA!$D$133:$D$368=B1472)*(DATA!$E$133:$E$368=D1472),0)),"n/a")</f>
        <v>0.06</v>
      </c>
      <c r="H1472" s="77">
        <f t="array" ref="H1472">IFERROR(INDEX(DATA!$S$133:$S$368,MATCH(1,(DATA!$D$133:$D$368=B1472)*(DATA!$E$133:$E$368=D1472),0)),"n/a")</f>
        <v>0</v>
      </c>
      <c r="I1472" s="86">
        <f t="array" ref="I1472">IFERROR(INDEX(DATA!$AB$133:$AB$368,MATCH(1,(DATA!$D$133:$D$368=B1472)*(DATA!$E$133:$E$368=D1472),0)),"n/a")</f>
        <v>0.06</v>
      </c>
      <c r="J1472" s="77">
        <f t="array" ref="J1472">IFERROR(INDEX(DATA!$AC$133:$AC$368,MATCH(1,(DATA!$D$133:$D$368=B1472)*(DATA!$E$133:$E$368=D1472),0)),"n/a")</f>
        <v>0</v>
      </c>
      <c r="K1472" s="86">
        <f t="array" ref="K1472">IFERROR(INDEX(DATA!$AL$133:$AL$368,MATCH(1,(DATA!$D$133:$D$368=B1472)*(DATA!$E$133:$E$368=D1472),0)),"n/a")</f>
        <v>1.04</v>
      </c>
      <c r="L1472" s="77">
        <f t="array" ref="L1472">IFERROR(INDEX(DATA!$AM$133:$AM$368,MATCH(1,(DATA!$D$133:$D$368=B1472)*(DATA!$E$133:$E$368=D1472),0)),"n/a")</f>
        <v>0</v>
      </c>
    </row>
    <row r="1473" spans="1:12" x14ac:dyDescent="0.2">
      <c r="A1473" s="75" t="s">
        <v>19</v>
      </c>
      <c r="B1473" s="66" t="s">
        <v>22</v>
      </c>
      <c r="C1473" s="66" t="s">
        <v>9</v>
      </c>
      <c r="D1473" s="66" t="s">
        <v>309</v>
      </c>
      <c r="E1473" s="86">
        <f t="array" ref="E1473">IFERROR(INDEX(DATA!$H$133:$H$368,MATCH(1,(DATA!$D$133:$D$368=B1473)*(DATA!$E$133:$E$368=D1473),0)),"n/a")</f>
        <v>0</v>
      </c>
      <c r="F1473" s="77">
        <f t="array" ref="F1473">IFERROR(INDEX(DATA!$I$133:$I$368,MATCH(1,(DATA!$D$133:$D$368=B1473)*(DATA!$E$133:$E$368=D1473),0)),"n/a")</f>
        <v>0</v>
      </c>
      <c r="G1473" s="86">
        <f t="array" ref="G1473">IFERROR(INDEX(DATA!$R$133:$R$368,MATCH(1,(DATA!$D$133:$D$368=B1473)*(DATA!$E$133:$E$368=D1473),0)),"n/a")</f>
        <v>0</v>
      </c>
      <c r="H1473" s="77">
        <f t="array" ref="H1473">IFERROR(INDEX(DATA!$S$133:$S$368,MATCH(1,(DATA!$D$133:$D$368=B1473)*(DATA!$E$133:$E$368=D1473),0)),"n/a")</f>
        <v>0</v>
      </c>
      <c r="I1473" s="86">
        <f t="array" ref="I1473">IFERROR(INDEX(DATA!$AB$133:$AB$368,MATCH(1,(DATA!$D$133:$D$368=B1473)*(DATA!$E$133:$E$368=D1473),0)),"n/a")</f>
        <v>0.08</v>
      </c>
      <c r="J1473" s="77">
        <f t="array" ref="J1473">IFERROR(INDEX(DATA!$AC$133:$AC$368,MATCH(1,(DATA!$D$133:$D$368=B1473)*(DATA!$E$133:$E$368=D1473),0)),"n/a")</f>
        <v>0</v>
      </c>
      <c r="K1473" s="86">
        <f t="array" ref="K1473">IFERROR(INDEX(DATA!$AL$133:$AL$368,MATCH(1,(DATA!$D$133:$D$368=B1473)*(DATA!$E$133:$E$368=D1473),0)),"n/a")</f>
        <v>0.08</v>
      </c>
      <c r="L1473" s="77">
        <f t="array" ref="L1473">IFERROR(INDEX(DATA!$AM$133:$AM$368,MATCH(1,(DATA!$D$133:$D$368=B1473)*(DATA!$E$133:$E$368=D1473),0)),"n/a")</f>
        <v>-0.5</v>
      </c>
    </row>
    <row r="1474" spans="1:12" x14ac:dyDescent="0.2">
      <c r="A1474" s="75" t="s">
        <v>19</v>
      </c>
      <c r="B1474" s="66" t="s">
        <v>22</v>
      </c>
      <c r="C1474" s="66" t="s">
        <v>9</v>
      </c>
      <c r="D1474" s="66" t="s">
        <v>310</v>
      </c>
      <c r="E1474" s="86" t="str">
        <f t="array" ref="E1474">IFERROR(INDEX(DATA!$H$133:$H$368,MATCH(1,(DATA!$D$133:$D$368=B1474)*(DATA!$E$133:$E$368=D1474),0)),"n/a")</f>
        <v>n/a</v>
      </c>
      <c r="F1474" s="77" t="str">
        <f t="array" ref="F1474">IFERROR(INDEX(DATA!$I$133:$I$368,MATCH(1,(DATA!$D$133:$D$368=B1474)*(DATA!$E$133:$E$368=D1474),0)),"n/a")</f>
        <v>n/a</v>
      </c>
      <c r="G1474" s="86" t="str">
        <f t="array" ref="G1474">IFERROR(INDEX(DATA!$R$133:$R$368,MATCH(1,(DATA!$D$133:$D$368=B1474)*(DATA!$E$133:$E$368=D1474),0)),"n/a")</f>
        <v>n/a</v>
      </c>
      <c r="H1474" s="77" t="str">
        <f t="array" ref="H1474">IFERROR(INDEX(DATA!$S$133:$S$368,MATCH(1,(DATA!$D$133:$D$368=B1474)*(DATA!$E$133:$E$368=D1474),0)),"n/a")</f>
        <v>n/a</v>
      </c>
      <c r="I1474" s="86" t="str">
        <f t="array" ref="I1474">IFERROR(INDEX(DATA!$AB$133:$AB$368,MATCH(1,(DATA!$D$133:$D$368=B1474)*(DATA!$E$133:$E$368=D1474),0)),"n/a")</f>
        <v>n/a</v>
      </c>
      <c r="J1474" s="77" t="str">
        <f t="array" ref="J1474">IFERROR(INDEX(DATA!$AC$133:$AC$368,MATCH(1,(DATA!$D$133:$D$368=B1474)*(DATA!$E$133:$E$368=D1474),0)),"n/a")</f>
        <v>n/a</v>
      </c>
      <c r="K1474" s="86" t="str">
        <f t="array" ref="K1474">IFERROR(INDEX(DATA!$AL$133:$AL$368,MATCH(1,(DATA!$D$133:$D$368=B1474)*(DATA!$E$133:$E$368=D1474),0)),"n/a")</f>
        <v>n/a</v>
      </c>
      <c r="L1474" s="77" t="str">
        <f t="array" ref="L1474">IFERROR(INDEX(DATA!$AM$133:$AM$368,MATCH(1,(DATA!$D$133:$D$368=B1474)*(DATA!$E$133:$E$368=D1474),0)),"n/a")</f>
        <v>n/a</v>
      </c>
    </row>
    <row r="1475" spans="1:12" x14ac:dyDescent="0.2">
      <c r="A1475" s="75" t="s">
        <v>19</v>
      </c>
      <c r="B1475" s="66" t="s">
        <v>22</v>
      </c>
      <c r="C1475" s="66" t="s">
        <v>9</v>
      </c>
      <c r="D1475" s="66" t="s">
        <v>311</v>
      </c>
      <c r="E1475" s="86">
        <f t="array" ref="E1475">IFERROR(INDEX(DATA!$H$133:$H$368,MATCH(1,(DATA!$D$133:$D$368=B1475)*(DATA!$E$133:$E$368=D1475),0)),"n/a")</f>
        <v>0.26</v>
      </c>
      <c r="F1475" s="77">
        <f t="array" ref="F1475">IFERROR(INDEX(DATA!$I$133:$I$368,MATCH(1,(DATA!$D$133:$D$368=B1475)*(DATA!$E$133:$E$368=D1475),0)),"n/a")</f>
        <v>-0.83006535947712401</v>
      </c>
      <c r="G1475" s="86">
        <f t="array" ref="G1475">IFERROR(INDEX(DATA!$R$133:$R$368,MATCH(1,(DATA!$D$133:$D$368=B1475)*(DATA!$E$133:$E$368=D1475),0)),"n/a")</f>
        <v>2.15</v>
      </c>
      <c r="H1475" s="77">
        <f t="array" ref="H1475">IFERROR(INDEX(DATA!$S$133:$S$368,MATCH(1,(DATA!$D$133:$D$368=B1475)*(DATA!$E$133:$E$368=D1475),0)),"n/a")</f>
        <v>-0.12955465587044501</v>
      </c>
      <c r="I1475" s="86">
        <f t="array" ref="I1475">IFERROR(INDEX(DATA!$AB$133:$AB$368,MATCH(1,(DATA!$D$133:$D$368=B1475)*(DATA!$E$133:$E$368=D1475),0)),"n/a")</f>
        <v>4.82</v>
      </c>
      <c r="J1475" s="77">
        <f t="array" ref="J1475">IFERROR(INDEX(DATA!$AC$133:$AC$368,MATCH(1,(DATA!$D$133:$D$368=B1475)*(DATA!$E$133:$E$368=D1475),0)),"n/a")</f>
        <v>-0.23003194888178899</v>
      </c>
      <c r="K1475" s="86">
        <f t="array" ref="K1475">IFERROR(INDEX(DATA!$AL$133:$AL$368,MATCH(1,(DATA!$D$133:$D$368=B1475)*(DATA!$E$133:$E$368=D1475),0)),"n/a")</f>
        <v>20.89</v>
      </c>
      <c r="L1475" s="77">
        <f t="array" ref="L1475">IFERROR(INDEX(DATA!$AM$133:$AM$368,MATCH(1,(DATA!$D$133:$D$368=B1475)*(DATA!$E$133:$E$368=D1475),0)),"n/a")</f>
        <v>0.112353567625133</v>
      </c>
    </row>
    <row r="1476" spans="1:12" x14ac:dyDescent="0.2">
      <c r="A1476" s="75" t="s">
        <v>19</v>
      </c>
      <c r="B1476" s="66" t="s">
        <v>22</v>
      </c>
      <c r="C1476" s="66" t="s">
        <v>9</v>
      </c>
      <c r="D1476" s="66" t="s">
        <v>312</v>
      </c>
      <c r="E1476" s="86">
        <f t="array" ref="E1476">IFERROR(INDEX(DATA!$H$133:$H$368,MATCH(1,(DATA!$D$133:$D$368=B1476)*(DATA!$E$133:$E$368=D1476),0)),"n/a")</f>
        <v>0.22</v>
      </c>
      <c r="F1476" s="77">
        <f t="array" ref="F1476">IFERROR(INDEX(DATA!$I$133:$I$368,MATCH(1,(DATA!$D$133:$D$368=B1476)*(DATA!$E$133:$E$368=D1476),0)),"n/a")</f>
        <v>0</v>
      </c>
      <c r="G1476" s="86">
        <f t="array" ref="G1476">IFERROR(INDEX(DATA!$R$133:$R$368,MATCH(1,(DATA!$D$133:$D$368=B1476)*(DATA!$E$133:$E$368=D1476),0)),"n/a")</f>
        <v>1.32</v>
      </c>
      <c r="H1476" s="77">
        <f t="array" ref="H1476">IFERROR(INDEX(DATA!$S$133:$S$368,MATCH(1,(DATA!$D$133:$D$368=B1476)*(DATA!$E$133:$E$368=D1476),0)),"n/a")</f>
        <v>1.4</v>
      </c>
      <c r="I1476" s="86">
        <f t="array" ref="I1476">IFERROR(INDEX(DATA!$AB$133:$AB$368,MATCH(1,(DATA!$D$133:$D$368=B1476)*(DATA!$E$133:$E$368=D1476),0)),"n/a")</f>
        <v>2.4300000000000002</v>
      </c>
      <c r="J1476" s="77">
        <f t="array" ref="J1476">IFERROR(INDEX(DATA!$AC$133:$AC$368,MATCH(1,(DATA!$D$133:$D$368=B1476)*(DATA!$E$133:$E$368=D1476),0)),"n/a")</f>
        <v>0.8</v>
      </c>
      <c r="K1476" s="86">
        <f t="array" ref="K1476">IFERROR(INDEX(DATA!$AL$133:$AL$368,MATCH(1,(DATA!$D$133:$D$368=B1476)*(DATA!$E$133:$E$368=D1476),0)),"n/a")</f>
        <v>4.3600000000000003</v>
      </c>
      <c r="L1476" s="77">
        <f t="array" ref="L1476">IFERROR(INDEX(DATA!$AM$133:$AM$368,MATCH(1,(DATA!$D$133:$D$368=B1476)*(DATA!$E$133:$E$368=D1476),0)),"n/a")</f>
        <v>0.57400722021660699</v>
      </c>
    </row>
    <row r="1477" spans="1:12" x14ac:dyDescent="0.2">
      <c r="A1477" s="75" t="s">
        <v>19</v>
      </c>
      <c r="B1477" s="66" t="s">
        <v>22</v>
      </c>
      <c r="C1477" s="66" t="s">
        <v>9</v>
      </c>
      <c r="D1477" s="66" t="s">
        <v>313</v>
      </c>
      <c r="E1477" s="86">
        <f t="array" ref="E1477">IFERROR(INDEX(DATA!$H$133:$H$368,MATCH(1,(DATA!$D$133:$D$368=B1477)*(DATA!$E$133:$E$368=D1477),0)),"n/a")</f>
        <v>4.5</v>
      </c>
      <c r="F1477" s="77">
        <f t="array" ref="F1477">IFERROR(INDEX(DATA!$I$133:$I$368,MATCH(1,(DATA!$D$133:$D$368=B1477)*(DATA!$E$133:$E$368=D1477),0)),"n/a")</f>
        <v>0.7578125</v>
      </c>
      <c r="G1477" s="86">
        <f t="array" ref="G1477">IFERROR(INDEX(DATA!$R$133:$R$368,MATCH(1,(DATA!$D$133:$D$368=B1477)*(DATA!$E$133:$E$368=D1477),0)),"n/a")</f>
        <v>12.45</v>
      </c>
      <c r="H1477" s="77">
        <f t="array" ref="H1477">IFERROR(INDEX(DATA!$S$133:$S$368,MATCH(1,(DATA!$D$133:$D$368=B1477)*(DATA!$E$133:$E$368=D1477),0)),"n/a")</f>
        <v>2.0291970802919699</v>
      </c>
      <c r="I1477" s="86">
        <f t="array" ref="I1477">IFERROR(INDEX(DATA!$AB$133:$AB$368,MATCH(1,(DATA!$D$133:$D$368=B1477)*(DATA!$E$133:$E$368=D1477),0)),"n/a")</f>
        <v>29.42</v>
      </c>
      <c r="J1477" s="77">
        <f t="array" ref="J1477">IFERROR(INDEX(DATA!$AC$133:$AC$368,MATCH(1,(DATA!$D$133:$D$368=B1477)*(DATA!$E$133:$E$368=D1477),0)),"n/a")</f>
        <v>1.58751099384345</v>
      </c>
      <c r="K1477" s="86">
        <f t="array" ref="K1477">IFERROR(INDEX(DATA!$AL$133:$AL$368,MATCH(1,(DATA!$D$133:$D$368=B1477)*(DATA!$E$133:$E$368=D1477),0)),"n/a")</f>
        <v>43.07</v>
      </c>
      <c r="L1477" s="77">
        <f t="array" ref="L1477">IFERROR(INDEX(DATA!$AM$133:$AM$368,MATCH(1,(DATA!$D$133:$D$368=B1477)*(DATA!$E$133:$E$368=D1477),0)),"n/a")</f>
        <v>0.79983284580025105</v>
      </c>
    </row>
    <row r="1478" spans="1:12" x14ac:dyDescent="0.2">
      <c r="A1478" s="75" t="s">
        <v>19</v>
      </c>
      <c r="B1478" s="66" t="s">
        <v>22</v>
      </c>
      <c r="C1478" s="66" t="s">
        <v>9</v>
      </c>
      <c r="D1478" s="66" t="s">
        <v>314</v>
      </c>
      <c r="E1478" s="86">
        <f t="array" ref="E1478">IFERROR(INDEX(DATA!$H$133:$H$368,MATCH(1,(DATA!$D$133:$D$368=B1478)*(DATA!$E$133:$E$368=D1478),0)),"n/a")</f>
        <v>0</v>
      </c>
      <c r="F1478" s="77">
        <f t="array" ref="F1478">IFERROR(INDEX(DATA!$I$133:$I$368,MATCH(1,(DATA!$D$133:$D$368=B1478)*(DATA!$E$133:$E$368=D1478),0)),"n/a")</f>
        <v>-1</v>
      </c>
      <c r="G1478" s="86">
        <f t="array" ref="G1478">IFERROR(INDEX(DATA!$R$133:$R$368,MATCH(1,(DATA!$D$133:$D$368=B1478)*(DATA!$E$133:$E$368=D1478),0)),"n/a")</f>
        <v>0</v>
      </c>
      <c r="H1478" s="77">
        <f t="array" ref="H1478">IFERROR(INDEX(DATA!$S$133:$S$368,MATCH(1,(DATA!$D$133:$D$368=B1478)*(DATA!$E$133:$E$368=D1478),0)),"n/a")</f>
        <v>-1</v>
      </c>
      <c r="I1478" s="86">
        <f t="array" ref="I1478">IFERROR(INDEX(DATA!$AB$133:$AB$368,MATCH(1,(DATA!$D$133:$D$368=B1478)*(DATA!$E$133:$E$368=D1478),0)),"n/a")</f>
        <v>1.94</v>
      </c>
      <c r="J1478" s="77">
        <f t="array" ref="J1478">IFERROR(INDEX(DATA!$AC$133:$AC$368,MATCH(1,(DATA!$D$133:$D$368=B1478)*(DATA!$E$133:$E$368=D1478),0)),"n/a")</f>
        <v>-0.94485503126776604</v>
      </c>
      <c r="K1478" s="86">
        <f t="array" ref="K1478">IFERROR(INDEX(DATA!$AL$133:$AL$368,MATCH(1,(DATA!$D$133:$D$368=B1478)*(DATA!$E$133:$E$368=D1478),0)),"n/a")</f>
        <v>8.91</v>
      </c>
      <c r="L1478" s="77">
        <f t="array" ref="L1478">IFERROR(INDEX(DATA!$AM$133:$AM$368,MATCH(1,(DATA!$D$133:$D$368=B1478)*(DATA!$E$133:$E$368=D1478),0)),"n/a")</f>
        <v>-0.74673109721432596</v>
      </c>
    </row>
    <row r="1479" spans="1:12" x14ac:dyDescent="0.2">
      <c r="A1479" s="75" t="s">
        <v>19</v>
      </c>
      <c r="B1479" s="66" t="s">
        <v>22</v>
      </c>
      <c r="C1479" s="66" t="s">
        <v>9</v>
      </c>
      <c r="D1479" s="66" t="s">
        <v>315</v>
      </c>
      <c r="E1479" s="86">
        <f t="array" ref="E1479">IFERROR(INDEX(DATA!$H$133:$H$368,MATCH(1,(DATA!$D$133:$D$368=B1479)*(DATA!$E$133:$E$368=D1479),0)),"n/a")</f>
        <v>65.98</v>
      </c>
      <c r="F1479" s="77">
        <f t="array" ref="F1479">IFERROR(INDEX(DATA!$I$133:$I$368,MATCH(1,(DATA!$D$133:$D$368=B1479)*(DATA!$E$133:$E$368=D1479),0)),"n/a")</f>
        <v>0.44218579234972699</v>
      </c>
      <c r="G1479" s="86">
        <f t="array" ref="G1479">IFERROR(INDEX(DATA!$R$133:$R$368,MATCH(1,(DATA!$D$133:$D$368=B1479)*(DATA!$E$133:$E$368=D1479),0)),"n/a")</f>
        <v>240.48</v>
      </c>
      <c r="H1479" s="77">
        <f t="array" ref="H1479">IFERROR(INDEX(DATA!$S$133:$S$368,MATCH(1,(DATA!$D$133:$D$368=B1479)*(DATA!$E$133:$E$368=D1479),0)),"n/a")</f>
        <v>0.25760903671164098</v>
      </c>
      <c r="I1479" s="86">
        <f t="array" ref="I1479">IFERROR(INDEX(DATA!$AB$133:$AB$368,MATCH(1,(DATA!$D$133:$D$368=B1479)*(DATA!$E$133:$E$368=D1479),0)),"n/a")</f>
        <v>551.84</v>
      </c>
      <c r="J1479" s="77">
        <f t="array" ref="J1479">IFERROR(INDEX(DATA!$AC$133:$AC$368,MATCH(1,(DATA!$D$133:$D$368=B1479)*(DATA!$E$133:$E$368=D1479),0)),"n/a")</f>
        <v>0.129061297978558</v>
      </c>
      <c r="K1479" s="86">
        <f t="array" ref="K1479">IFERROR(INDEX(DATA!$AL$133:$AL$368,MATCH(1,(DATA!$D$133:$D$368=B1479)*(DATA!$E$133:$E$368=D1479),0)),"n/a")</f>
        <v>973.41</v>
      </c>
      <c r="L1479" s="77">
        <f t="array" ref="L1479">IFERROR(INDEX(DATA!$AM$133:$AM$368,MATCH(1,(DATA!$D$133:$D$368=B1479)*(DATA!$E$133:$E$368=D1479),0)),"n/a")</f>
        <v>0.24186366941811399</v>
      </c>
    </row>
    <row r="1480" spans="1:12" x14ac:dyDescent="0.2">
      <c r="A1480" s="75" t="s">
        <v>19</v>
      </c>
      <c r="B1480" s="66" t="s">
        <v>22</v>
      </c>
      <c r="C1480" s="66" t="s">
        <v>9</v>
      </c>
      <c r="D1480" s="66" t="s">
        <v>316</v>
      </c>
      <c r="E1480" s="86" t="str">
        <f t="array" ref="E1480">IFERROR(INDEX(DATA!$H$133:$H$368,MATCH(1,(DATA!$D$133:$D$368=B1480)*(DATA!$E$133:$E$368=D1480),0)),"n/a")</f>
        <v>n/a</v>
      </c>
      <c r="F1480" s="77" t="str">
        <f t="array" ref="F1480">IFERROR(INDEX(DATA!$I$133:$I$368,MATCH(1,(DATA!$D$133:$D$368=B1480)*(DATA!$E$133:$E$368=D1480),0)),"n/a")</f>
        <v>n/a</v>
      </c>
      <c r="G1480" s="86" t="str">
        <f t="array" ref="G1480">IFERROR(INDEX(DATA!$R$133:$R$368,MATCH(1,(DATA!$D$133:$D$368=B1480)*(DATA!$E$133:$E$368=D1480),0)),"n/a")</f>
        <v>n/a</v>
      </c>
      <c r="H1480" s="77" t="str">
        <f t="array" ref="H1480">IFERROR(INDEX(DATA!$S$133:$S$368,MATCH(1,(DATA!$D$133:$D$368=B1480)*(DATA!$E$133:$E$368=D1480),0)),"n/a")</f>
        <v>n/a</v>
      </c>
      <c r="I1480" s="86" t="str">
        <f t="array" ref="I1480">IFERROR(INDEX(DATA!$AB$133:$AB$368,MATCH(1,(DATA!$D$133:$D$368=B1480)*(DATA!$E$133:$E$368=D1480),0)),"n/a")</f>
        <v>n/a</v>
      </c>
      <c r="J1480" s="77" t="str">
        <f t="array" ref="J1480">IFERROR(INDEX(DATA!$AC$133:$AC$368,MATCH(1,(DATA!$D$133:$D$368=B1480)*(DATA!$E$133:$E$368=D1480),0)),"n/a")</f>
        <v>n/a</v>
      </c>
      <c r="K1480" s="86" t="str">
        <f t="array" ref="K1480">IFERROR(INDEX(DATA!$AL$133:$AL$368,MATCH(1,(DATA!$D$133:$D$368=B1480)*(DATA!$E$133:$E$368=D1480),0)),"n/a")</f>
        <v>n/a</v>
      </c>
      <c r="L1480" s="77" t="str">
        <f t="array" ref="L1480">IFERROR(INDEX(DATA!$AM$133:$AM$368,MATCH(1,(DATA!$D$133:$D$368=B1480)*(DATA!$E$133:$E$368=D1480),0)),"n/a")</f>
        <v>n/a</v>
      </c>
    </row>
    <row r="1481" spans="1:12" x14ac:dyDescent="0.2">
      <c r="A1481" s="75" t="s">
        <v>19</v>
      </c>
      <c r="B1481" s="66" t="s">
        <v>22</v>
      </c>
      <c r="C1481" s="66" t="s">
        <v>9</v>
      </c>
      <c r="D1481" s="66" t="s">
        <v>317</v>
      </c>
      <c r="E1481" s="86">
        <f t="array" ref="E1481">IFERROR(INDEX(DATA!$H$133:$H$368,MATCH(1,(DATA!$D$133:$D$368=B1481)*(DATA!$E$133:$E$368=D1481),0)),"n/a")</f>
        <v>4.47</v>
      </c>
      <c r="F1481" s="77">
        <f t="array" ref="F1481">IFERROR(INDEX(DATA!$I$133:$I$368,MATCH(1,(DATA!$D$133:$D$368=B1481)*(DATA!$E$133:$E$368=D1481),0)),"n/a")</f>
        <v>0</v>
      </c>
      <c r="G1481" s="86">
        <f t="array" ref="G1481">IFERROR(INDEX(DATA!$R$133:$R$368,MATCH(1,(DATA!$D$133:$D$368=B1481)*(DATA!$E$133:$E$368=D1481),0)),"n/a")</f>
        <v>5.96</v>
      </c>
      <c r="H1481" s="77">
        <f t="array" ref="H1481">IFERROR(INDEX(DATA!$S$133:$S$368,MATCH(1,(DATA!$D$133:$D$368=B1481)*(DATA!$E$133:$E$368=D1481),0)),"n/a")</f>
        <v>0</v>
      </c>
      <c r="I1481" s="86">
        <f t="array" ref="I1481">IFERROR(INDEX(DATA!$AB$133:$AB$368,MATCH(1,(DATA!$D$133:$D$368=B1481)*(DATA!$E$133:$E$368=D1481),0)),"n/a")</f>
        <v>79.62</v>
      </c>
      <c r="J1481" s="77">
        <f t="array" ref="J1481">IFERROR(INDEX(DATA!$AC$133:$AC$368,MATCH(1,(DATA!$D$133:$D$368=B1481)*(DATA!$E$133:$E$368=D1481),0)),"n/a")</f>
        <v>0</v>
      </c>
      <c r="K1481" s="86">
        <f t="array" ref="K1481">IFERROR(INDEX(DATA!$AL$133:$AL$368,MATCH(1,(DATA!$D$133:$D$368=B1481)*(DATA!$E$133:$E$368=D1481),0)),"n/a")</f>
        <v>225.82</v>
      </c>
      <c r="L1481" s="77">
        <f t="array" ref="L1481">IFERROR(INDEX(DATA!$AM$133:$AM$368,MATCH(1,(DATA!$D$133:$D$368=B1481)*(DATA!$E$133:$E$368=D1481),0)),"n/a")</f>
        <v>0</v>
      </c>
    </row>
    <row r="1482" spans="1:12" x14ac:dyDescent="0.2">
      <c r="A1482" s="75" t="s">
        <v>19</v>
      </c>
      <c r="B1482" s="66" t="s">
        <v>22</v>
      </c>
      <c r="C1482" s="66" t="s">
        <v>9</v>
      </c>
      <c r="D1482" s="66" t="s">
        <v>318</v>
      </c>
      <c r="E1482" s="86">
        <f t="array" ref="E1482">IFERROR(INDEX(DATA!$H$133:$H$368,MATCH(1,(DATA!$D$133:$D$368=B1482)*(DATA!$E$133:$E$368=D1482),0)),"n/a")</f>
        <v>7.0000000000000007E-2</v>
      </c>
      <c r="F1482" s="77">
        <f t="array" ref="F1482">IFERROR(INDEX(DATA!$I$133:$I$368,MATCH(1,(DATA!$D$133:$D$368=B1482)*(DATA!$E$133:$E$368=D1482),0)),"n/a")</f>
        <v>0</v>
      </c>
      <c r="G1482" s="86">
        <f t="array" ref="G1482">IFERROR(INDEX(DATA!$R$133:$R$368,MATCH(1,(DATA!$D$133:$D$368=B1482)*(DATA!$E$133:$E$368=D1482),0)),"n/a")</f>
        <v>1.65</v>
      </c>
      <c r="H1482" s="77">
        <f t="array" ref="H1482">IFERROR(INDEX(DATA!$S$133:$S$368,MATCH(1,(DATA!$D$133:$D$368=B1482)*(DATA!$E$133:$E$368=D1482),0)),"n/a")</f>
        <v>2.9285714285714302</v>
      </c>
      <c r="I1482" s="86">
        <f t="array" ref="I1482">IFERROR(INDEX(DATA!$AB$133:$AB$368,MATCH(1,(DATA!$D$133:$D$368=B1482)*(DATA!$E$133:$E$368=D1482),0)),"n/a")</f>
        <v>5.26</v>
      </c>
      <c r="J1482" s="77">
        <f t="array" ref="J1482">IFERROR(INDEX(DATA!$AC$133:$AC$368,MATCH(1,(DATA!$D$133:$D$368=B1482)*(DATA!$E$133:$E$368=D1482),0)),"n/a")</f>
        <v>5.8311688311688297</v>
      </c>
      <c r="K1482" s="86">
        <f t="array" ref="K1482">IFERROR(INDEX(DATA!$AL$133:$AL$368,MATCH(1,(DATA!$D$133:$D$368=B1482)*(DATA!$E$133:$E$368=D1482),0)),"n/a")</f>
        <v>5.73</v>
      </c>
      <c r="L1482" s="77">
        <f t="array" ref="L1482">IFERROR(INDEX(DATA!$AM$133:$AM$368,MATCH(1,(DATA!$D$133:$D$368=B1482)*(DATA!$E$133:$E$368=D1482),0)),"n/a")</f>
        <v>6.4415584415584402</v>
      </c>
    </row>
    <row r="1483" spans="1:12" x14ac:dyDescent="0.2">
      <c r="A1483" s="75" t="s">
        <v>19</v>
      </c>
      <c r="B1483" s="66" t="s">
        <v>22</v>
      </c>
      <c r="C1483" s="66" t="s">
        <v>9</v>
      </c>
      <c r="D1483" s="66" t="s">
        <v>344</v>
      </c>
      <c r="E1483" s="86">
        <f t="array" ref="E1483">IFERROR(INDEX(DATA!$H$133:$H$368,MATCH(1,(DATA!$D$133:$D$368=B1483)*(DATA!$E$133:$E$368=D1483),0)),"n/a")</f>
        <v>4.45</v>
      </c>
      <c r="F1483" s="77">
        <f t="array" ref="F1483">IFERROR(INDEX(DATA!$I$133:$I$368,MATCH(1,(DATA!$D$133:$D$368=B1483)*(DATA!$E$133:$E$368=D1483),0)),"n/a")</f>
        <v>-0.19819819819819801</v>
      </c>
      <c r="G1483" s="86">
        <f t="array" ref="G1483">IFERROR(INDEX(DATA!$R$133:$R$368,MATCH(1,(DATA!$D$133:$D$368=B1483)*(DATA!$E$133:$E$368=D1483),0)),"n/a")</f>
        <v>18.16</v>
      </c>
      <c r="H1483" s="77">
        <f t="array" ref="H1483">IFERROR(INDEX(DATA!$S$133:$S$368,MATCH(1,(DATA!$D$133:$D$368=B1483)*(DATA!$E$133:$E$368=D1483),0)),"n/a")</f>
        <v>0.25327812284334</v>
      </c>
      <c r="I1483" s="86">
        <f t="array" ref="I1483">IFERROR(INDEX(DATA!$AB$133:$AB$368,MATCH(1,(DATA!$D$133:$D$368=B1483)*(DATA!$E$133:$E$368=D1483),0)),"n/a")</f>
        <v>42.84</v>
      </c>
      <c r="J1483" s="77">
        <f t="array" ref="J1483">IFERROR(INDEX(DATA!$AC$133:$AC$368,MATCH(1,(DATA!$D$133:$D$368=B1483)*(DATA!$E$133:$E$368=D1483),0)),"n/a")</f>
        <v>0.46211604095563102</v>
      </c>
      <c r="K1483" s="86">
        <f t="array" ref="K1483">IFERROR(INDEX(DATA!$AL$133:$AL$368,MATCH(1,(DATA!$D$133:$D$368=B1483)*(DATA!$E$133:$E$368=D1483),0)),"n/a")</f>
        <v>67.099999999999994</v>
      </c>
      <c r="L1483" s="77">
        <f t="array" ref="L1483">IFERROR(INDEX(DATA!$AM$133:$AM$368,MATCH(1,(DATA!$D$133:$D$368=B1483)*(DATA!$E$133:$E$368=D1483),0)),"n/a")</f>
        <v>0.43314822725330998</v>
      </c>
    </row>
    <row r="1484" spans="1:12" x14ac:dyDescent="0.2">
      <c r="A1484" s="75" t="s">
        <v>19</v>
      </c>
      <c r="B1484" s="66" t="s">
        <v>22</v>
      </c>
      <c r="C1484" s="66" t="s">
        <v>9</v>
      </c>
      <c r="D1484" s="66" t="s">
        <v>345</v>
      </c>
      <c r="E1484" s="86">
        <f t="array" ref="E1484">IFERROR(INDEX(DATA!$H$133:$H$368,MATCH(1,(DATA!$D$133:$D$368=B1484)*(DATA!$E$133:$E$368=D1484),0)),"n/a")</f>
        <v>0</v>
      </c>
      <c r="F1484" s="77">
        <f t="array" ref="F1484">IFERROR(INDEX(DATA!$I$133:$I$368,MATCH(1,(DATA!$D$133:$D$368=B1484)*(DATA!$E$133:$E$368=D1484),0)),"n/a")</f>
        <v>-1</v>
      </c>
      <c r="G1484" s="86">
        <f t="array" ref="G1484">IFERROR(INDEX(DATA!$R$133:$R$368,MATCH(1,(DATA!$D$133:$D$368=B1484)*(DATA!$E$133:$E$368=D1484),0)),"n/a")</f>
        <v>0</v>
      </c>
      <c r="H1484" s="77">
        <f t="array" ref="H1484">IFERROR(INDEX(DATA!$S$133:$S$368,MATCH(1,(DATA!$D$133:$D$368=B1484)*(DATA!$E$133:$E$368=D1484),0)),"n/a")</f>
        <v>-1</v>
      </c>
      <c r="I1484" s="86">
        <f t="array" ref="I1484">IFERROR(INDEX(DATA!$AB$133:$AB$368,MATCH(1,(DATA!$D$133:$D$368=B1484)*(DATA!$E$133:$E$368=D1484),0)),"n/a")</f>
        <v>0.13</v>
      </c>
      <c r="J1484" s="77">
        <f t="array" ref="J1484">IFERROR(INDEX(DATA!$AC$133:$AC$368,MATCH(1,(DATA!$D$133:$D$368=B1484)*(DATA!$E$133:$E$368=D1484),0)),"n/a")</f>
        <v>-0.85555555555555596</v>
      </c>
      <c r="K1484" s="86">
        <f t="array" ref="K1484">IFERROR(INDEX(DATA!$AL$133:$AL$368,MATCH(1,(DATA!$D$133:$D$368=B1484)*(DATA!$E$133:$E$368=D1484),0)),"n/a")</f>
        <v>0.8</v>
      </c>
      <c r="L1484" s="77">
        <f t="array" ref="L1484">IFERROR(INDEX(DATA!$AM$133:$AM$368,MATCH(1,(DATA!$D$133:$D$368=B1484)*(DATA!$E$133:$E$368=D1484),0)),"n/a")</f>
        <v>-0.11111111111111099</v>
      </c>
    </row>
    <row r="1485" spans="1:12" x14ac:dyDescent="0.2">
      <c r="A1485" s="75"/>
      <c r="E1485" s="86"/>
      <c r="F1485" s="77"/>
      <c r="G1485" s="86"/>
      <c r="H1485" s="77"/>
      <c r="I1485" s="86"/>
      <c r="J1485" s="82"/>
      <c r="K1485" s="86"/>
      <c r="L1485" s="77"/>
    </row>
    <row r="1486" spans="1:12" x14ac:dyDescent="0.2">
      <c r="A1486" s="75" t="s">
        <v>19</v>
      </c>
      <c r="B1486" s="66" t="s">
        <v>22</v>
      </c>
      <c r="C1486" s="66" t="s">
        <v>25</v>
      </c>
      <c r="D1486" s="66" t="s">
        <v>271</v>
      </c>
      <c r="E1486" s="86">
        <f t="array" ref="E1486">IFERROR(INDEX(DATA!$J$133:$J$368,MATCH(1,(DATA!$D$133:$D$368=B1486)*(DATA!$E$133:$E$368=D1486),0)),"n/a")</f>
        <v>235.9</v>
      </c>
      <c r="F1486" s="77">
        <f t="array" ref="F1486">IFERROR(INDEX(DATA!$K$133:$K$368,MATCH(1,(DATA!$D$133:$D$368=B1486)*(DATA!$E$133:$E$368=D1486),0)),"n/a")</f>
        <v>0</v>
      </c>
      <c r="G1486" s="86">
        <f t="array" ref="G1486">IFERROR(INDEX(DATA!$T$133:$T$368,MATCH(1,(DATA!$D$133:$D$368=B1486)*(DATA!$E$133:$E$368=D1486),0)),"n/a")</f>
        <v>487.3</v>
      </c>
      <c r="H1486" s="77">
        <f t="array" ref="H1486">IFERROR(INDEX(DATA!$U$133:$U$368,MATCH(1,(DATA!$D$133:$D$368=B1486)*(DATA!$E$133:$E$368=D1486),0)),"n/a")</f>
        <v>0</v>
      </c>
      <c r="I1486" s="86">
        <f t="array" ref="I1486">IFERROR(INDEX(DATA!$AD$133:$AD$368,MATCH(1,(DATA!$D$133:$D$368=B1486)*(DATA!$E$133:$E$368=D1486),0)),"n/a")</f>
        <v>849.93</v>
      </c>
      <c r="J1486" s="77">
        <f t="array" ref="J1486">IFERROR(INDEX(DATA!$AE$133:$AE$368,MATCH(1,(DATA!$D$133:$D$368=B1486)*(DATA!$E$133:$E$368=D1486),0)),"n/a")</f>
        <v>0</v>
      </c>
      <c r="K1486" s="86">
        <f t="array" ref="K1486">IFERROR(INDEX(DATA!$AN$133:$AN$368,MATCH(1,(DATA!$D$133:$D$368=B1486)*(DATA!$E$133:$E$368=D1486),0)),"n/a")</f>
        <v>1153.6600000000001</v>
      </c>
      <c r="L1486" s="77">
        <f t="array" ref="L1486">IFERROR(INDEX(DATA!$AO$133:$AO$368,MATCH(1,(DATA!$D$133:$D$368=B1486)*(DATA!$E$133:$E$368=D1486),0)),"n/a")</f>
        <v>0</v>
      </c>
    </row>
    <row r="1487" spans="1:12" x14ac:dyDescent="0.2">
      <c r="A1487" s="75" t="s">
        <v>19</v>
      </c>
      <c r="B1487" s="66" t="s">
        <v>22</v>
      </c>
      <c r="C1487" s="66" t="s">
        <v>25</v>
      </c>
      <c r="D1487" s="66" t="s">
        <v>272</v>
      </c>
      <c r="E1487" s="86" t="str">
        <f t="array" ref="E1487">IFERROR(INDEX(DATA!$J$133:$J$368,MATCH(1,(DATA!$D$133:$D$368=B1487)*(DATA!$E$133:$E$368=D1487),0)),"n/a")</f>
        <v>n/a</v>
      </c>
      <c r="F1487" s="77" t="str">
        <f t="array" ref="F1487">IFERROR(INDEX(DATA!$K$133:$K$368,MATCH(1,(DATA!$D$133:$D$368=B1487)*(DATA!$E$133:$E$368=D1487),0)),"n/a")</f>
        <v>n/a</v>
      </c>
      <c r="G1487" s="86" t="str">
        <f t="array" ref="G1487">IFERROR(INDEX(DATA!$T$133:$T$368,MATCH(1,(DATA!$D$133:$D$368=B1487)*(DATA!$E$133:$E$368=D1487),0)),"n/a")</f>
        <v>n/a</v>
      </c>
      <c r="H1487" s="77" t="str">
        <f t="array" ref="H1487">IFERROR(INDEX(DATA!$U$133:$U$368,MATCH(1,(DATA!$D$133:$D$368=B1487)*(DATA!$E$133:$E$368=D1487),0)),"n/a")</f>
        <v>n/a</v>
      </c>
      <c r="I1487" s="86" t="str">
        <f t="array" ref="I1487">IFERROR(INDEX(DATA!$AD$133:$AD$368,MATCH(1,(DATA!$D$133:$D$368=B1487)*(DATA!$E$133:$E$368=D1487),0)),"n/a")</f>
        <v>n/a</v>
      </c>
      <c r="J1487" s="77" t="str">
        <f t="array" ref="J1487">IFERROR(INDEX(DATA!$AE$133:$AE$368,MATCH(1,(DATA!$D$133:$D$368=B1487)*(DATA!$E$133:$E$368=D1487),0)),"n/a")</f>
        <v>n/a</v>
      </c>
      <c r="K1487" s="86" t="str">
        <f t="array" ref="K1487">IFERROR(INDEX(DATA!$AN$133:$AN$368,MATCH(1,(DATA!$D$133:$D$368=B1487)*(DATA!$E$133:$E$368=D1487),0)),"n/a")</f>
        <v>n/a</v>
      </c>
      <c r="L1487" s="77" t="str">
        <f t="array" ref="L1487">IFERROR(INDEX(DATA!$AO$133:$AO$368,MATCH(1,(DATA!$D$133:$D$368=B1487)*(DATA!$E$133:$E$368=D1487),0)),"n/a")</f>
        <v>n/a</v>
      </c>
    </row>
    <row r="1488" spans="1:12" x14ac:dyDescent="0.2">
      <c r="A1488" s="75" t="s">
        <v>19</v>
      </c>
      <c r="B1488" s="66" t="s">
        <v>22</v>
      </c>
      <c r="C1488" s="66" t="s">
        <v>25</v>
      </c>
      <c r="D1488" s="66" t="s">
        <v>273</v>
      </c>
      <c r="E1488" s="86">
        <f t="array" ref="E1488">IFERROR(INDEX(DATA!$J$133:$J$368,MATCH(1,(DATA!$D$133:$D$368=B1488)*(DATA!$E$133:$E$368=D1488),0)),"n/a")</f>
        <v>152.04</v>
      </c>
      <c r="F1488" s="77">
        <f t="array" ref="F1488">IFERROR(INDEX(DATA!$K$133:$K$368,MATCH(1,(DATA!$D$133:$D$368=B1488)*(DATA!$E$133:$E$368=D1488),0)),"n/a")</f>
        <v>3.16890595009597</v>
      </c>
      <c r="G1488" s="86">
        <f t="array" ref="G1488">IFERROR(INDEX(DATA!$T$133:$T$368,MATCH(1,(DATA!$D$133:$D$368=B1488)*(DATA!$E$133:$E$368=D1488),0)),"n/a")</f>
        <v>376.97</v>
      </c>
      <c r="H1488" s="77">
        <f t="array" ref="H1488">IFERROR(INDEX(DATA!$U$133:$U$368,MATCH(1,(DATA!$D$133:$D$368=B1488)*(DATA!$E$133:$E$368=D1488),0)),"n/a")</f>
        <v>1.59800137835975</v>
      </c>
      <c r="I1488" s="86">
        <f t="array" ref="I1488">IFERROR(INDEX(DATA!$AD$133:$AD$368,MATCH(1,(DATA!$D$133:$D$368=B1488)*(DATA!$E$133:$E$368=D1488),0)),"n/a")</f>
        <v>622.32000000000005</v>
      </c>
      <c r="J1488" s="77">
        <f t="array" ref="J1488">IFERROR(INDEX(DATA!$AE$133:$AE$368,MATCH(1,(DATA!$D$133:$D$368=B1488)*(DATA!$E$133:$E$368=D1488),0)),"n/a")</f>
        <v>0.90329388017249301</v>
      </c>
      <c r="K1488" s="86">
        <f t="array" ref="K1488">IFERROR(INDEX(DATA!$AN$133:$AN$368,MATCH(1,(DATA!$D$133:$D$368=B1488)*(DATA!$E$133:$E$368=D1488),0)),"n/a")</f>
        <v>821.17</v>
      </c>
      <c r="L1488" s="77">
        <f t="array" ref="L1488">IFERROR(INDEX(DATA!$AO$133:$AO$368,MATCH(1,(DATA!$D$133:$D$368=B1488)*(DATA!$E$133:$E$368=D1488),0)),"n/a")</f>
        <v>0.34138652030448502</v>
      </c>
    </row>
    <row r="1489" spans="1:12" x14ac:dyDescent="0.2">
      <c r="A1489" s="75" t="s">
        <v>19</v>
      </c>
      <c r="B1489" s="66" t="s">
        <v>22</v>
      </c>
      <c r="C1489" s="66" t="s">
        <v>25</v>
      </c>
      <c r="D1489" s="66" t="s">
        <v>274</v>
      </c>
      <c r="E1489" s="86">
        <f t="array" ref="E1489">IFERROR(INDEX(DATA!$J$133:$J$368,MATCH(1,(DATA!$D$133:$D$368=B1489)*(DATA!$E$133:$E$368=D1489),0)),"n/a")</f>
        <v>0</v>
      </c>
      <c r="F1489" s="77">
        <f t="array" ref="F1489">IFERROR(INDEX(DATA!$K$133:$K$368,MATCH(1,(DATA!$D$133:$D$368=B1489)*(DATA!$E$133:$E$368=D1489),0)),"n/a")</f>
        <v>0</v>
      </c>
      <c r="G1489" s="86">
        <f t="array" ref="G1489">IFERROR(INDEX(DATA!$T$133:$T$368,MATCH(1,(DATA!$D$133:$D$368=B1489)*(DATA!$E$133:$E$368=D1489),0)),"n/a")</f>
        <v>2</v>
      </c>
      <c r="H1489" s="77">
        <f t="array" ref="H1489">IFERROR(INDEX(DATA!$U$133:$U$368,MATCH(1,(DATA!$D$133:$D$368=B1489)*(DATA!$E$133:$E$368=D1489),0)),"n/a")</f>
        <v>0</v>
      </c>
      <c r="I1489" s="86">
        <f t="array" ref="I1489">IFERROR(INDEX(DATA!$AD$133:$AD$368,MATCH(1,(DATA!$D$133:$D$368=B1489)*(DATA!$E$133:$E$368=D1489),0)),"n/a")</f>
        <v>2</v>
      </c>
      <c r="J1489" s="77">
        <f t="array" ref="J1489">IFERROR(INDEX(DATA!$AE$133:$AE$368,MATCH(1,(DATA!$D$133:$D$368=B1489)*(DATA!$E$133:$E$368=D1489),0)),"n/a")</f>
        <v>0</v>
      </c>
      <c r="K1489" s="86">
        <f t="array" ref="K1489">IFERROR(INDEX(DATA!$AN$133:$AN$368,MATCH(1,(DATA!$D$133:$D$368=B1489)*(DATA!$E$133:$E$368=D1489),0)),"n/a")</f>
        <v>2</v>
      </c>
      <c r="L1489" s="77">
        <f t="array" ref="L1489">IFERROR(INDEX(DATA!$AO$133:$AO$368,MATCH(1,(DATA!$D$133:$D$368=B1489)*(DATA!$E$133:$E$368=D1489),0)),"n/a")</f>
        <v>0</v>
      </c>
    </row>
    <row r="1490" spans="1:12" x14ac:dyDescent="0.2">
      <c r="A1490" s="75" t="s">
        <v>19</v>
      </c>
      <c r="B1490" s="66" t="s">
        <v>22</v>
      </c>
      <c r="C1490" s="66" t="s">
        <v>25</v>
      </c>
      <c r="D1490" s="66" t="s">
        <v>275</v>
      </c>
      <c r="E1490" s="86">
        <f t="array" ref="E1490">IFERROR(INDEX(DATA!$J$133:$J$368,MATCH(1,(DATA!$D$133:$D$368=B1490)*(DATA!$E$133:$E$368=D1490),0)),"n/a")</f>
        <v>469.06</v>
      </c>
      <c r="F1490" s="77">
        <f t="array" ref="F1490">IFERROR(INDEX(DATA!$K$133:$K$368,MATCH(1,(DATA!$D$133:$D$368=B1490)*(DATA!$E$133:$E$368=D1490),0)),"n/a")</f>
        <v>0</v>
      </c>
      <c r="G1490" s="86">
        <f t="array" ref="G1490">IFERROR(INDEX(DATA!$T$133:$T$368,MATCH(1,(DATA!$D$133:$D$368=B1490)*(DATA!$E$133:$E$368=D1490),0)),"n/a")</f>
        <v>1531.75</v>
      </c>
      <c r="H1490" s="77">
        <f t="array" ref="H1490">IFERROR(INDEX(DATA!$U$133:$U$368,MATCH(1,(DATA!$D$133:$D$368=B1490)*(DATA!$E$133:$E$368=D1490),0)),"n/a")</f>
        <v>0</v>
      </c>
      <c r="I1490" s="86">
        <f t="array" ref="I1490">IFERROR(INDEX(DATA!$AD$133:$AD$368,MATCH(1,(DATA!$D$133:$D$368=B1490)*(DATA!$E$133:$E$368=D1490),0)),"n/a")</f>
        <v>1809.55</v>
      </c>
      <c r="J1490" s="77">
        <f t="array" ref="J1490">IFERROR(INDEX(DATA!$AE$133:$AE$368,MATCH(1,(DATA!$D$133:$D$368=B1490)*(DATA!$E$133:$E$368=D1490),0)),"n/a")</f>
        <v>0</v>
      </c>
      <c r="K1490" s="86">
        <f t="array" ref="K1490">IFERROR(INDEX(DATA!$AN$133:$AN$368,MATCH(1,(DATA!$D$133:$D$368=B1490)*(DATA!$E$133:$E$368=D1490),0)),"n/a")</f>
        <v>1943.33</v>
      </c>
      <c r="L1490" s="77">
        <f t="array" ref="L1490">IFERROR(INDEX(DATA!$AO$133:$AO$368,MATCH(1,(DATA!$D$133:$D$368=B1490)*(DATA!$E$133:$E$368=D1490),0)),"n/a")</f>
        <v>133.672903672904</v>
      </c>
    </row>
    <row r="1491" spans="1:12" x14ac:dyDescent="0.2">
      <c r="A1491" s="75" t="s">
        <v>19</v>
      </c>
      <c r="B1491" s="66" t="s">
        <v>22</v>
      </c>
      <c r="C1491" s="66" t="s">
        <v>25</v>
      </c>
      <c r="D1491" s="66" t="s">
        <v>276</v>
      </c>
      <c r="E1491" s="86">
        <f t="array" ref="E1491">IFERROR(INDEX(DATA!$J$133:$J$368,MATCH(1,(DATA!$D$133:$D$368=B1491)*(DATA!$E$133:$E$368=D1491),0)),"n/a")</f>
        <v>0</v>
      </c>
      <c r="F1491" s="77">
        <f t="array" ref="F1491">IFERROR(INDEX(DATA!$K$133:$K$368,MATCH(1,(DATA!$D$133:$D$368=B1491)*(DATA!$E$133:$E$368=D1491),0)),"n/a")</f>
        <v>-1</v>
      </c>
      <c r="G1491" s="86">
        <f t="array" ref="G1491">IFERROR(INDEX(DATA!$T$133:$T$368,MATCH(1,(DATA!$D$133:$D$368=B1491)*(DATA!$E$133:$E$368=D1491),0)),"n/a")</f>
        <v>0</v>
      </c>
      <c r="H1491" s="77">
        <f t="array" ref="H1491">IFERROR(INDEX(DATA!$U$133:$U$368,MATCH(1,(DATA!$D$133:$D$368=B1491)*(DATA!$E$133:$E$368=D1491),0)),"n/a")</f>
        <v>-1</v>
      </c>
      <c r="I1491" s="86">
        <f t="array" ref="I1491">IFERROR(INDEX(DATA!$AD$133:$AD$368,MATCH(1,(DATA!$D$133:$D$368=B1491)*(DATA!$E$133:$E$368=D1491),0)),"n/a")</f>
        <v>7.27</v>
      </c>
      <c r="J1491" s="77">
        <f t="array" ref="J1491">IFERROR(INDEX(DATA!$AE$133:$AE$368,MATCH(1,(DATA!$D$133:$D$368=B1491)*(DATA!$E$133:$E$368=D1491),0)),"n/a")</f>
        <v>-0.69466610667786599</v>
      </c>
      <c r="K1491" s="86">
        <f t="array" ref="K1491">IFERROR(INDEX(DATA!$AN$133:$AN$368,MATCH(1,(DATA!$D$133:$D$368=B1491)*(DATA!$E$133:$E$368=D1491),0)),"n/a")</f>
        <v>86.42</v>
      </c>
      <c r="L1491" s="77">
        <f t="array" ref="L1491">IFERROR(INDEX(DATA!$AO$133:$AO$368,MATCH(1,(DATA!$D$133:$D$368=B1491)*(DATA!$E$133:$E$368=D1491),0)),"n/a")</f>
        <v>-0.52963587873509999</v>
      </c>
    </row>
    <row r="1492" spans="1:12" x14ac:dyDescent="0.2">
      <c r="A1492" s="75" t="s">
        <v>19</v>
      </c>
      <c r="B1492" s="66" t="s">
        <v>22</v>
      </c>
      <c r="C1492" s="66" t="s">
        <v>25</v>
      </c>
      <c r="D1492" s="66" t="s">
        <v>277</v>
      </c>
      <c r="E1492" s="86" t="str">
        <f t="array" ref="E1492">IFERROR(INDEX(DATA!$J$133:$J$368,MATCH(1,(DATA!$D$133:$D$368=B1492)*(DATA!$E$133:$E$368=D1492),0)),"n/a")</f>
        <v>n/a</v>
      </c>
      <c r="F1492" s="77" t="str">
        <f t="array" ref="F1492">IFERROR(INDEX(DATA!$K$133:$K$368,MATCH(1,(DATA!$D$133:$D$368=B1492)*(DATA!$E$133:$E$368=D1492),0)),"n/a")</f>
        <v>n/a</v>
      </c>
      <c r="G1492" s="86" t="str">
        <f t="array" ref="G1492">IFERROR(INDEX(DATA!$T$133:$T$368,MATCH(1,(DATA!$D$133:$D$368=B1492)*(DATA!$E$133:$E$368=D1492),0)),"n/a")</f>
        <v>n/a</v>
      </c>
      <c r="H1492" s="77" t="str">
        <f t="array" ref="H1492">IFERROR(INDEX(DATA!$U$133:$U$368,MATCH(1,(DATA!$D$133:$D$368=B1492)*(DATA!$E$133:$E$368=D1492),0)),"n/a")</f>
        <v>n/a</v>
      </c>
      <c r="I1492" s="86" t="str">
        <f t="array" ref="I1492">IFERROR(INDEX(DATA!$AD$133:$AD$368,MATCH(1,(DATA!$D$133:$D$368=B1492)*(DATA!$E$133:$E$368=D1492),0)),"n/a")</f>
        <v>n/a</v>
      </c>
      <c r="J1492" s="77" t="str">
        <f t="array" ref="J1492">IFERROR(INDEX(DATA!$AE$133:$AE$368,MATCH(1,(DATA!$D$133:$D$368=B1492)*(DATA!$E$133:$E$368=D1492),0)),"n/a")</f>
        <v>n/a</v>
      </c>
      <c r="K1492" s="86" t="str">
        <f t="array" ref="K1492">IFERROR(INDEX(DATA!$AN$133:$AN$368,MATCH(1,(DATA!$D$133:$D$368=B1492)*(DATA!$E$133:$E$368=D1492),0)),"n/a")</f>
        <v>n/a</v>
      </c>
      <c r="L1492" s="77" t="str">
        <f t="array" ref="L1492">IFERROR(INDEX(DATA!$AO$133:$AO$368,MATCH(1,(DATA!$D$133:$D$368=B1492)*(DATA!$E$133:$E$368=D1492),0)),"n/a")</f>
        <v>n/a</v>
      </c>
    </row>
    <row r="1493" spans="1:12" x14ac:dyDescent="0.2">
      <c r="A1493" s="75" t="s">
        <v>19</v>
      </c>
      <c r="B1493" s="66" t="s">
        <v>22</v>
      </c>
      <c r="C1493" s="66" t="s">
        <v>25</v>
      </c>
      <c r="D1493" s="66" t="s">
        <v>278</v>
      </c>
      <c r="E1493" s="86">
        <f t="array" ref="E1493">IFERROR(INDEX(DATA!$J$133:$J$368,MATCH(1,(DATA!$D$133:$D$368=B1493)*(DATA!$E$133:$E$368=D1493),0)),"n/a")</f>
        <v>150.87</v>
      </c>
      <c r="F1493" s="77">
        <f t="array" ref="F1493">IFERROR(INDEX(DATA!$K$133:$K$368,MATCH(1,(DATA!$D$133:$D$368=B1493)*(DATA!$E$133:$E$368=D1493),0)),"n/a")</f>
        <v>2.0840147179067898</v>
      </c>
      <c r="G1493" s="86">
        <f t="array" ref="G1493">IFERROR(INDEX(DATA!$T$133:$T$368,MATCH(1,(DATA!$D$133:$D$368=B1493)*(DATA!$E$133:$E$368=D1493),0)),"n/a")</f>
        <v>494.51</v>
      </c>
      <c r="H1493" s="77">
        <f t="array" ref="H1493">IFERROR(INDEX(DATA!$U$133:$U$368,MATCH(1,(DATA!$D$133:$D$368=B1493)*(DATA!$E$133:$E$368=D1493),0)),"n/a")</f>
        <v>1.15200835545498</v>
      </c>
      <c r="I1493" s="86">
        <f t="array" ref="I1493">IFERROR(INDEX(DATA!$AD$133:$AD$368,MATCH(1,(DATA!$D$133:$D$368=B1493)*(DATA!$E$133:$E$368=D1493),0)),"n/a")</f>
        <v>970.29</v>
      </c>
      <c r="J1493" s="77">
        <f t="array" ref="J1493">IFERROR(INDEX(DATA!$AE$133:$AE$368,MATCH(1,(DATA!$D$133:$D$368=B1493)*(DATA!$E$133:$E$368=D1493),0)),"n/a")</f>
        <v>0.66793873446444196</v>
      </c>
      <c r="K1493" s="86">
        <f t="array" ref="K1493">IFERROR(INDEX(DATA!$AN$133:$AN$368,MATCH(1,(DATA!$D$133:$D$368=B1493)*(DATA!$E$133:$E$368=D1493),0)),"n/a")</f>
        <v>1326.99</v>
      </c>
      <c r="L1493" s="77">
        <f t="array" ref="L1493">IFERROR(INDEX(DATA!$AO$133:$AO$368,MATCH(1,(DATA!$D$133:$D$368=B1493)*(DATA!$E$133:$E$368=D1493),0)),"n/a")</f>
        <v>0.44307059898212198</v>
      </c>
    </row>
    <row r="1494" spans="1:12" x14ac:dyDescent="0.2">
      <c r="A1494" s="75" t="s">
        <v>19</v>
      </c>
      <c r="B1494" s="66" t="s">
        <v>22</v>
      </c>
      <c r="C1494" s="66" t="s">
        <v>25</v>
      </c>
      <c r="D1494" s="66" t="s">
        <v>279</v>
      </c>
      <c r="E1494" s="86">
        <f t="array" ref="E1494">IFERROR(INDEX(DATA!$J$133:$J$368,MATCH(1,(DATA!$D$133:$D$368=B1494)*(DATA!$E$133:$E$368=D1494),0)),"n/a")</f>
        <v>21.35</v>
      </c>
      <c r="F1494" s="77">
        <f t="array" ref="F1494">IFERROR(INDEX(DATA!$K$133:$K$368,MATCH(1,(DATA!$D$133:$D$368=B1494)*(DATA!$E$133:$E$368=D1494),0)),"n/a")</f>
        <v>-0.85341572262272603</v>
      </c>
      <c r="G1494" s="86">
        <f t="array" ref="G1494">IFERROR(INDEX(DATA!$T$133:$T$368,MATCH(1,(DATA!$D$133:$D$368=B1494)*(DATA!$E$133:$E$368=D1494),0)),"n/a")</f>
        <v>332.6</v>
      </c>
      <c r="H1494" s="77">
        <f t="array" ref="H1494">IFERROR(INDEX(DATA!$U$133:$U$368,MATCH(1,(DATA!$D$133:$D$368=B1494)*(DATA!$E$133:$E$368=D1494),0)),"n/a")</f>
        <v>-0.51543583094159295</v>
      </c>
      <c r="I1494" s="86">
        <f t="array" ref="I1494">IFERROR(INDEX(DATA!$AD$133:$AD$368,MATCH(1,(DATA!$D$133:$D$368=B1494)*(DATA!$E$133:$E$368=D1494),0)),"n/a")</f>
        <v>1248.27</v>
      </c>
      <c r="J1494" s="77">
        <f t="array" ref="J1494">IFERROR(INDEX(DATA!$AE$133:$AE$368,MATCH(1,(DATA!$D$133:$D$368=B1494)*(DATA!$E$133:$E$368=D1494),0)),"n/a")</f>
        <v>-0.40267303422402601</v>
      </c>
      <c r="K1494" s="86">
        <f t="array" ref="K1494">IFERROR(INDEX(DATA!$AN$133:$AN$368,MATCH(1,(DATA!$D$133:$D$368=B1494)*(DATA!$E$133:$E$368=D1494),0)),"n/a")</f>
        <v>1938.73</v>
      </c>
      <c r="L1494" s="77">
        <f t="array" ref="L1494">IFERROR(INDEX(DATA!$AO$133:$AO$368,MATCH(1,(DATA!$D$133:$D$368=B1494)*(DATA!$E$133:$E$368=D1494),0)),"n/a")</f>
        <v>-0.52592492969800697</v>
      </c>
    </row>
    <row r="1495" spans="1:12" x14ac:dyDescent="0.2">
      <c r="A1495" s="75" t="s">
        <v>19</v>
      </c>
      <c r="B1495" s="66" t="s">
        <v>22</v>
      </c>
      <c r="C1495" s="66" t="s">
        <v>25</v>
      </c>
      <c r="D1495" s="66" t="s">
        <v>280</v>
      </c>
      <c r="E1495" s="86">
        <f t="array" ref="E1495">IFERROR(INDEX(DATA!$J$133:$J$368,MATCH(1,(DATA!$D$133:$D$368=B1495)*(DATA!$E$133:$E$368=D1495),0)),"n/a")</f>
        <v>445.76</v>
      </c>
      <c r="F1495" s="77">
        <f t="array" ref="F1495">IFERROR(INDEX(DATA!$K$133:$K$368,MATCH(1,(DATA!$D$133:$D$368=B1495)*(DATA!$E$133:$E$368=D1495),0)),"n/a")</f>
        <v>6.1788385498546997E-2</v>
      </c>
      <c r="G1495" s="86">
        <f t="array" ref="G1495">IFERROR(INDEX(DATA!$T$133:$T$368,MATCH(1,(DATA!$D$133:$D$368=B1495)*(DATA!$E$133:$E$368=D1495),0)),"n/a")</f>
        <v>1541.03</v>
      </c>
      <c r="H1495" s="77">
        <f t="array" ref="H1495">IFERROR(INDEX(DATA!$U$133:$U$368,MATCH(1,(DATA!$D$133:$D$368=B1495)*(DATA!$E$133:$E$368=D1495),0)),"n/a")</f>
        <v>1.0034606611960199E-2</v>
      </c>
      <c r="I1495" s="86">
        <f t="array" ref="I1495">IFERROR(INDEX(DATA!$AD$133:$AD$368,MATCH(1,(DATA!$D$133:$D$368=B1495)*(DATA!$E$133:$E$368=D1495),0)),"n/a")</f>
        <v>4500.74</v>
      </c>
      <c r="J1495" s="77">
        <f t="array" ref="J1495">IFERROR(INDEX(DATA!$AE$133:$AE$368,MATCH(1,(DATA!$D$133:$D$368=B1495)*(DATA!$E$133:$E$368=D1495),0)),"n/a")</f>
        <v>2.5608655625336402E-2</v>
      </c>
      <c r="K1495" s="86">
        <f t="array" ref="K1495">IFERROR(INDEX(DATA!$AN$133:$AN$368,MATCH(1,(DATA!$D$133:$D$368=B1495)*(DATA!$E$133:$E$368=D1495),0)),"n/a")</f>
        <v>6383.7</v>
      </c>
      <c r="L1495" s="77">
        <f t="array" ref="L1495">IFERROR(INDEX(DATA!$AO$133:$AO$368,MATCH(1,(DATA!$D$133:$D$368=B1495)*(DATA!$E$133:$E$368=D1495),0)),"n/a")</f>
        <v>-1.4083636942094999E-2</v>
      </c>
    </row>
    <row r="1496" spans="1:12" x14ac:dyDescent="0.2">
      <c r="A1496" s="75" t="s">
        <v>19</v>
      </c>
      <c r="B1496" s="66" t="s">
        <v>22</v>
      </c>
      <c r="C1496" s="66" t="s">
        <v>25</v>
      </c>
      <c r="D1496" s="66" t="s">
        <v>281</v>
      </c>
      <c r="E1496" s="86">
        <f t="array" ref="E1496">IFERROR(INDEX(DATA!$J$133:$J$368,MATCH(1,(DATA!$D$133:$D$368=B1496)*(DATA!$E$133:$E$368=D1496),0)),"n/a")</f>
        <v>430.45</v>
      </c>
      <c r="F1496" s="77">
        <f t="array" ref="F1496">IFERROR(INDEX(DATA!$K$133:$K$368,MATCH(1,(DATA!$D$133:$D$368=B1496)*(DATA!$E$133:$E$368=D1496),0)),"n/a")</f>
        <v>-5.5243404591545503E-2</v>
      </c>
      <c r="G1496" s="86">
        <f t="array" ref="G1496">IFERROR(INDEX(DATA!$T$133:$T$368,MATCH(1,(DATA!$D$133:$D$368=B1496)*(DATA!$E$133:$E$368=D1496),0)),"n/a")</f>
        <v>1681.35</v>
      </c>
      <c r="H1496" s="77">
        <f t="array" ref="H1496">IFERROR(INDEX(DATA!$U$133:$U$368,MATCH(1,(DATA!$D$133:$D$368=B1496)*(DATA!$E$133:$E$368=D1496),0)),"n/a")</f>
        <v>-9.7198730649656007E-2</v>
      </c>
      <c r="I1496" s="86">
        <f t="array" ref="I1496">IFERROR(INDEX(DATA!$AD$133:$AD$368,MATCH(1,(DATA!$D$133:$D$368=B1496)*(DATA!$E$133:$E$368=D1496),0)),"n/a")</f>
        <v>4122.03</v>
      </c>
      <c r="J1496" s="77">
        <f t="array" ref="J1496">IFERROR(INDEX(DATA!$AE$133:$AE$368,MATCH(1,(DATA!$D$133:$D$368=B1496)*(DATA!$E$133:$E$368=D1496),0)),"n/a")</f>
        <v>-3.09770087921389E-2</v>
      </c>
      <c r="K1496" s="86">
        <f t="array" ref="K1496">IFERROR(INDEX(DATA!$AN$133:$AN$368,MATCH(1,(DATA!$D$133:$D$368=B1496)*(DATA!$E$133:$E$368=D1496),0)),"n/a")</f>
        <v>6070.2</v>
      </c>
      <c r="L1496" s="77">
        <f t="array" ref="L1496">IFERROR(INDEX(DATA!$AO$133:$AO$368,MATCH(1,(DATA!$D$133:$D$368=B1496)*(DATA!$E$133:$E$368=D1496),0)),"n/a")</f>
        <v>-5.7741323589219899E-2</v>
      </c>
    </row>
    <row r="1497" spans="1:12" x14ac:dyDescent="0.2">
      <c r="A1497" s="75" t="s">
        <v>19</v>
      </c>
      <c r="B1497" s="66" t="s">
        <v>22</v>
      </c>
      <c r="C1497" s="66" t="s">
        <v>25</v>
      </c>
      <c r="D1497" s="66" t="s">
        <v>282</v>
      </c>
      <c r="E1497" s="86">
        <f t="array" ref="E1497">IFERROR(INDEX(DATA!$J$133:$J$368,MATCH(1,(DATA!$D$133:$D$368=B1497)*(DATA!$E$133:$E$368=D1497),0)),"n/a")</f>
        <v>94.26</v>
      </c>
      <c r="F1497" s="77">
        <f t="array" ref="F1497">IFERROR(INDEX(DATA!$K$133:$K$368,MATCH(1,(DATA!$D$133:$D$368=B1497)*(DATA!$E$133:$E$368=D1497),0)),"n/a")</f>
        <v>-0.178633670268386</v>
      </c>
      <c r="G1497" s="86">
        <f t="array" ref="G1497">IFERROR(INDEX(DATA!$T$133:$T$368,MATCH(1,(DATA!$D$133:$D$368=B1497)*(DATA!$E$133:$E$368=D1497),0)),"n/a")</f>
        <v>318.93</v>
      </c>
      <c r="H1497" s="77">
        <f t="array" ref="H1497">IFERROR(INDEX(DATA!$U$133:$U$368,MATCH(1,(DATA!$D$133:$D$368=B1497)*(DATA!$E$133:$E$368=D1497),0)),"n/a")</f>
        <v>-4.3860175080944898E-2</v>
      </c>
      <c r="I1497" s="86">
        <f t="array" ref="I1497">IFERROR(INDEX(DATA!$AD$133:$AD$368,MATCH(1,(DATA!$D$133:$D$368=B1497)*(DATA!$E$133:$E$368=D1497),0)),"n/a")</f>
        <v>695.11</v>
      </c>
      <c r="J1497" s="77">
        <f t="array" ref="J1497">IFERROR(INDEX(DATA!$AE$133:$AE$368,MATCH(1,(DATA!$D$133:$D$368=B1497)*(DATA!$E$133:$E$368=D1497),0)),"n/a")</f>
        <v>-0.13690601835181301</v>
      </c>
      <c r="K1497" s="86">
        <f t="array" ref="K1497">IFERROR(INDEX(DATA!$AN$133:$AN$368,MATCH(1,(DATA!$D$133:$D$368=B1497)*(DATA!$E$133:$E$368=D1497),0)),"n/a")</f>
        <v>1174.1400000000001</v>
      </c>
      <c r="L1497" s="77">
        <f t="array" ref="L1497">IFERROR(INDEX(DATA!$AO$133:$AO$368,MATCH(1,(DATA!$D$133:$D$368=B1497)*(DATA!$E$133:$E$368=D1497),0)),"n/a")</f>
        <v>1.47352409924897E-2</v>
      </c>
    </row>
    <row r="1498" spans="1:12" x14ac:dyDescent="0.2">
      <c r="A1498" s="75" t="s">
        <v>19</v>
      </c>
      <c r="B1498" s="66" t="s">
        <v>22</v>
      </c>
      <c r="C1498" s="66" t="s">
        <v>25</v>
      </c>
      <c r="D1498" s="66" t="s">
        <v>283</v>
      </c>
      <c r="E1498" s="86">
        <f t="array" ref="E1498">IFERROR(INDEX(DATA!$J$133:$J$368,MATCH(1,(DATA!$D$133:$D$368=B1498)*(DATA!$E$133:$E$368=D1498),0)),"n/a")</f>
        <v>22.37</v>
      </c>
      <c r="F1498" s="77">
        <f t="array" ref="F1498">IFERROR(INDEX(DATA!$K$133:$K$368,MATCH(1,(DATA!$D$133:$D$368=B1498)*(DATA!$E$133:$E$368=D1498),0)),"n/a")</f>
        <v>0</v>
      </c>
      <c r="G1498" s="86">
        <f t="array" ref="G1498">IFERROR(INDEX(DATA!$T$133:$T$368,MATCH(1,(DATA!$D$133:$D$368=B1498)*(DATA!$E$133:$E$368=D1498),0)),"n/a")</f>
        <v>22.37</v>
      </c>
      <c r="H1498" s="77">
        <f t="array" ref="H1498">IFERROR(INDEX(DATA!$U$133:$U$368,MATCH(1,(DATA!$D$133:$D$368=B1498)*(DATA!$E$133:$E$368=D1498),0)),"n/a")</f>
        <v>0</v>
      </c>
      <c r="I1498" s="86">
        <f t="array" ref="I1498">IFERROR(INDEX(DATA!$AD$133:$AD$368,MATCH(1,(DATA!$D$133:$D$368=B1498)*(DATA!$E$133:$E$368=D1498),0)),"n/a")</f>
        <v>160.05000000000001</v>
      </c>
      <c r="J1498" s="77">
        <f t="array" ref="J1498">IFERROR(INDEX(DATA!$AE$133:$AE$368,MATCH(1,(DATA!$D$133:$D$368=B1498)*(DATA!$E$133:$E$368=D1498),0)),"n/a")</f>
        <v>0</v>
      </c>
      <c r="K1498" s="86">
        <f t="array" ref="K1498">IFERROR(INDEX(DATA!$AN$133:$AN$368,MATCH(1,(DATA!$D$133:$D$368=B1498)*(DATA!$E$133:$E$368=D1498),0)),"n/a")</f>
        <v>779.01</v>
      </c>
      <c r="L1498" s="77">
        <f t="array" ref="L1498">IFERROR(INDEX(DATA!$AO$133:$AO$368,MATCH(1,(DATA!$D$133:$D$368=B1498)*(DATA!$E$133:$E$368=D1498),0)),"n/a")</f>
        <v>80.742917103882505</v>
      </c>
    </row>
    <row r="1499" spans="1:12" x14ac:dyDescent="0.2">
      <c r="A1499" s="75" t="s">
        <v>19</v>
      </c>
      <c r="B1499" s="66" t="s">
        <v>22</v>
      </c>
      <c r="C1499" s="66" t="s">
        <v>25</v>
      </c>
      <c r="D1499" s="66" t="s">
        <v>284</v>
      </c>
      <c r="E1499" s="86">
        <f t="array" ref="E1499">IFERROR(INDEX(DATA!$J$133:$J$368,MATCH(1,(DATA!$D$133:$D$368=B1499)*(DATA!$E$133:$E$368=D1499),0)),"n/a")</f>
        <v>522.41</v>
      </c>
      <c r="F1499" s="77">
        <f t="array" ref="F1499">IFERROR(INDEX(DATA!$K$133:$K$368,MATCH(1,(DATA!$D$133:$D$368=B1499)*(DATA!$E$133:$E$368=D1499),0)),"n/a")</f>
        <v>8.5369400814426802E-2</v>
      </c>
      <c r="G1499" s="86">
        <f t="array" ref="G1499">IFERROR(INDEX(DATA!$T$133:$T$368,MATCH(1,(DATA!$D$133:$D$368=B1499)*(DATA!$E$133:$E$368=D1499),0)),"n/a")</f>
        <v>2093.0500000000002</v>
      </c>
      <c r="H1499" s="77">
        <f t="array" ref="H1499">IFERROR(INDEX(DATA!$U$133:$U$368,MATCH(1,(DATA!$D$133:$D$368=B1499)*(DATA!$E$133:$E$368=D1499),0)),"n/a")</f>
        <v>0.32629331102831199</v>
      </c>
      <c r="I1499" s="86">
        <f t="array" ref="I1499">IFERROR(INDEX(DATA!$AD$133:$AD$368,MATCH(1,(DATA!$D$133:$D$368=B1499)*(DATA!$E$133:$E$368=D1499),0)),"n/a")</f>
        <v>4690.7299999999996</v>
      </c>
      <c r="J1499" s="77">
        <f t="array" ref="J1499">IFERROR(INDEX(DATA!$AE$133:$AE$368,MATCH(1,(DATA!$D$133:$D$368=B1499)*(DATA!$E$133:$E$368=D1499),0)),"n/a")</f>
        <v>0.27270088044171298</v>
      </c>
      <c r="K1499" s="86">
        <f t="array" ref="K1499">IFERROR(INDEX(DATA!$AN$133:$AN$368,MATCH(1,(DATA!$D$133:$D$368=B1499)*(DATA!$E$133:$E$368=D1499),0)),"n/a")</f>
        <v>6802.19</v>
      </c>
      <c r="L1499" s="77">
        <f t="array" ref="L1499">IFERROR(INDEX(DATA!$AO$133:$AO$368,MATCH(1,(DATA!$D$133:$D$368=B1499)*(DATA!$E$133:$E$368=D1499),0)),"n/a")</f>
        <v>0.22634015656042999</v>
      </c>
    </row>
    <row r="1500" spans="1:12" x14ac:dyDescent="0.2">
      <c r="A1500" s="75" t="s">
        <v>19</v>
      </c>
      <c r="B1500" s="66" t="s">
        <v>22</v>
      </c>
      <c r="C1500" s="66" t="s">
        <v>25</v>
      </c>
      <c r="D1500" s="66" t="s">
        <v>285</v>
      </c>
      <c r="E1500" s="86">
        <f t="array" ref="E1500">IFERROR(INDEX(DATA!$J$133:$J$368,MATCH(1,(DATA!$D$133:$D$368=B1500)*(DATA!$E$133:$E$368=D1500),0)),"n/a")</f>
        <v>0</v>
      </c>
      <c r="F1500" s="77">
        <f t="array" ref="F1500">IFERROR(INDEX(DATA!$K$133:$K$368,MATCH(1,(DATA!$D$133:$D$368=B1500)*(DATA!$E$133:$E$368=D1500),0)),"n/a")</f>
        <v>0</v>
      </c>
      <c r="G1500" s="86">
        <f t="array" ref="G1500">IFERROR(INDEX(DATA!$T$133:$T$368,MATCH(1,(DATA!$D$133:$D$368=B1500)*(DATA!$E$133:$E$368=D1500),0)),"n/a")</f>
        <v>0</v>
      </c>
      <c r="H1500" s="77">
        <f t="array" ref="H1500">IFERROR(INDEX(DATA!$U$133:$U$368,MATCH(1,(DATA!$D$133:$D$368=B1500)*(DATA!$E$133:$E$368=D1500),0)),"n/a")</f>
        <v>0</v>
      </c>
      <c r="I1500" s="86">
        <f t="array" ref="I1500">IFERROR(INDEX(DATA!$AD$133:$AD$368,MATCH(1,(DATA!$D$133:$D$368=B1500)*(DATA!$E$133:$E$368=D1500),0)),"n/a")</f>
        <v>60.61</v>
      </c>
      <c r="J1500" s="77">
        <f t="array" ref="J1500">IFERROR(INDEX(DATA!$AE$133:$AE$368,MATCH(1,(DATA!$D$133:$D$368=B1500)*(DATA!$E$133:$E$368=D1500),0)),"n/a")</f>
        <v>0</v>
      </c>
      <c r="K1500" s="86">
        <f t="array" ref="K1500">IFERROR(INDEX(DATA!$AN$133:$AN$368,MATCH(1,(DATA!$D$133:$D$368=B1500)*(DATA!$E$133:$E$368=D1500),0)),"n/a")</f>
        <v>60.61</v>
      </c>
      <c r="L1500" s="77">
        <f t="array" ref="L1500">IFERROR(INDEX(DATA!$AO$133:$AO$368,MATCH(1,(DATA!$D$133:$D$368=B1500)*(DATA!$E$133:$E$368=D1500),0)),"n/a")</f>
        <v>0</v>
      </c>
    </row>
    <row r="1501" spans="1:12" x14ac:dyDescent="0.2">
      <c r="A1501" s="75" t="s">
        <v>19</v>
      </c>
      <c r="B1501" s="66" t="s">
        <v>22</v>
      </c>
      <c r="C1501" s="66" t="s">
        <v>25</v>
      </c>
      <c r="D1501" s="66" t="s">
        <v>286</v>
      </c>
      <c r="E1501" s="86">
        <f t="array" ref="E1501">IFERROR(INDEX(DATA!$J$133:$J$368,MATCH(1,(DATA!$D$133:$D$368=B1501)*(DATA!$E$133:$E$368=D1501),0)),"n/a")</f>
        <v>0</v>
      </c>
      <c r="F1501" s="77">
        <f t="array" ref="F1501">IFERROR(INDEX(DATA!$K$133:$K$368,MATCH(1,(DATA!$D$133:$D$368=B1501)*(DATA!$E$133:$E$368=D1501),0)),"n/a")</f>
        <v>-1</v>
      </c>
      <c r="G1501" s="86">
        <f t="array" ref="G1501">IFERROR(INDEX(DATA!$T$133:$T$368,MATCH(1,(DATA!$D$133:$D$368=B1501)*(DATA!$E$133:$E$368=D1501),0)),"n/a")</f>
        <v>8.49</v>
      </c>
      <c r="H1501" s="77">
        <f t="array" ref="H1501">IFERROR(INDEX(DATA!$U$133:$U$368,MATCH(1,(DATA!$D$133:$D$368=B1501)*(DATA!$E$133:$E$368=D1501),0)),"n/a")</f>
        <v>-0.250661959399823</v>
      </c>
      <c r="I1501" s="86">
        <f t="array" ref="I1501">IFERROR(INDEX(DATA!$AD$133:$AD$368,MATCH(1,(DATA!$D$133:$D$368=B1501)*(DATA!$E$133:$E$368=D1501),0)),"n/a")</f>
        <v>15.7</v>
      </c>
      <c r="J1501" s="77">
        <f t="array" ref="J1501">IFERROR(INDEX(DATA!$AE$133:$AE$368,MATCH(1,(DATA!$D$133:$D$368=B1501)*(DATA!$E$133:$E$368=D1501),0)),"n/a")</f>
        <v>0.38570167696381302</v>
      </c>
      <c r="K1501" s="86">
        <f t="array" ref="K1501">IFERROR(INDEX(DATA!$AN$133:$AN$368,MATCH(1,(DATA!$D$133:$D$368=B1501)*(DATA!$E$133:$E$368=D1501),0)),"n/a")</f>
        <v>168.6</v>
      </c>
      <c r="L1501" s="77">
        <f t="array" ref="L1501">IFERROR(INDEX(DATA!$AO$133:$AO$368,MATCH(1,(DATA!$D$133:$D$368=B1501)*(DATA!$E$133:$E$368=D1501),0)),"n/a")</f>
        <v>4.6425702811244998</v>
      </c>
    </row>
    <row r="1502" spans="1:12" x14ac:dyDescent="0.2">
      <c r="A1502" s="75" t="s">
        <v>19</v>
      </c>
      <c r="B1502" s="66" t="s">
        <v>22</v>
      </c>
      <c r="C1502" s="66" t="s">
        <v>25</v>
      </c>
      <c r="D1502" s="66" t="s">
        <v>287</v>
      </c>
      <c r="E1502" s="86">
        <f t="array" ref="E1502">IFERROR(INDEX(DATA!$J$133:$J$368,MATCH(1,(DATA!$D$133:$D$368=B1502)*(DATA!$E$133:$E$368=D1502),0)),"n/a")</f>
        <v>115.13</v>
      </c>
      <c r="F1502" s="77">
        <f t="array" ref="F1502">IFERROR(INDEX(DATA!$K$133:$K$368,MATCH(1,(DATA!$D$133:$D$368=B1502)*(DATA!$E$133:$E$368=D1502),0)),"n/a")</f>
        <v>-0.19579491478066499</v>
      </c>
      <c r="G1502" s="86">
        <f t="array" ref="G1502">IFERROR(INDEX(DATA!$T$133:$T$368,MATCH(1,(DATA!$D$133:$D$368=B1502)*(DATA!$E$133:$E$368=D1502),0)),"n/a")</f>
        <v>229.21</v>
      </c>
      <c r="H1502" s="77">
        <f t="array" ref="H1502">IFERROR(INDEX(DATA!$U$133:$U$368,MATCH(1,(DATA!$D$133:$D$368=B1502)*(DATA!$E$133:$E$368=D1502),0)),"n/a")</f>
        <v>-0.35836855807183099</v>
      </c>
      <c r="I1502" s="86">
        <f t="array" ref="I1502">IFERROR(INDEX(DATA!$AD$133:$AD$368,MATCH(1,(DATA!$D$133:$D$368=B1502)*(DATA!$E$133:$E$368=D1502),0)),"n/a")</f>
        <v>476.17</v>
      </c>
      <c r="J1502" s="77">
        <f t="array" ref="J1502">IFERROR(INDEX(DATA!$AE$133:$AE$368,MATCH(1,(DATA!$D$133:$D$368=B1502)*(DATA!$E$133:$E$368=D1502),0)),"n/a")</f>
        <v>-0.39293454703077602</v>
      </c>
      <c r="K1502" s="86">
        <f t="array" ref="K1502">IFERROR(INDEX(DATA!$AN$133:$AN$368,MATCH(1,(DATA!$D$133:$D$368=B1502)*(DATA!$E$133:$E$368=D1502),0)),"n/a")</f>
        <v>1199.52</v>
      </c>
      <c r="L1502" s="77">
        <f t="array" ref="L1502">IFERROR(INDEX(DATA!$AO$133:$AO$368,MATCH(1,(DATA!$D$133:$D$368=B1502)*(DATA!$E$133:$E$368=D1502),0)),"n/a")</f>
        <v>-0.72038834951456299</v>
      </c>
    </row>
    <row r="1503" spans="1:12" x14ac:dyDescent="0.2">
      <c r="A1503" s="75" t="s">
        <v>19</v>
      </c>
      <c r="B1503" s="66" t="s">
        <v>22</v>
      </c>
      <c r="C1503" s="66" t="s">
        <v>25</v>
      </c>
      <c r="D1503" s="66" t="s">
        <v>288</v>
      </c>
      <c r="E1503" s="86">
        <f t="array" ref="E1503">IFERROR(INDEX(DATA!$J$133:$J$368,MATCH(1,(DATA!$D$133:$D$368=B1503)*(DATA!$E$133:$E$368=D1503),0)),"n/a")</f>
        <v>226.53</v>
      </c>
      <c r="F1503" s="77">
        <f t="array" ref="F1503">IFERROR(INDEX(DATA!$K$133:$K$368,MATCH(1,(DATA!$D$133:$D$368=B1503)*(DATA!$E$133:$E$368=D1503),0)),"n/a")</f>
        <v>0.11492272861502099</v>
      </c>
      <c r="G1503" s="86">
        <f t="array" ref="G1503">IFERROR(INDEX(DATA!$T$133:$T$368,MATCH(1,(DATA!$D$133:$D$368=B1503)*(DATA!$E$133:$E$368=D1503),0)),"n/a")</f>
        <v>872.4</v>
      </c>
      <c r="H1503" s="77">
        <f t="array" ref="H1503">IFERROR(INDEX(DATA!$U$133:$U$368,MATCH(1,(DATA!$D$133:$D$368=B1503)*(DATA!$E$133:$E$368=D1503),0)),"n/a")</f>
        <v>0.27497259773474603</v>
      </c>
      <c r="I1503" s="86">
        <f t="array" ref="I1503">IFERROR(INDEX(DATA!$AD$133:$AD$368,MATCH(1,(DATA!$D$133:$D$368=B1503)*(DATA!$E$133:$E$368=D1503),0)),"n/a")</f>
        <v>1855.12</v>
      </c>
      <c r="J1503" s="77">
        <f t="array" ref="J1503">IFERROR(INDEX(DATA!$AE$133:$AE$368,MATCH(1,(DATA!$D$133:$D$368=B1503)*(DATA!$E$133:$E$368=D1503),0)),"n/a")</f>
        <v>0.13061231952511301</v>
      </c>
      <c r="K1503" s="86">
        <f t="array" ref="K1503">IFERROR(INDEX(DATA!$AN$133:$AN$368,MATCH(1,(DATA!$D$133:$D$368=B1503)*(DATA!$E$133:$E$368=D1503),0)),"n/a")</f>
        <v>2933.62</v>
      </c>
      <c r="L1503" s="77">
        <f t="array" ref="L1503">IFERROR(INDEX(DATA!$AO$133:$AO$368,MATCH(1,(DATA!$D$133:$D$368=B1503)*(DATA!$E$133:$E$368=D1503),0)),"n/a")</f>
        <v>0.116603927270513</v>
      </c>
    </row>
    <row r="1504" spans="1:12" x14ac:dyDescent="0.2">
      <c r="A1504" s="75" t="s">
        <v>19</v>
      </c>
      <c r="B1504" s="66" t="s">
        <v>22</v>
      </c>
      <c r="C1504" s="66" t="s">
        <v>25</v>
      </c>
      <c r="D1504" s="66" t="s">
        <v>289</v>
      </c>
      <c r="E1504" s="86">
        <f t="array" ref="E1504">IFERROR(INDEX(DATA!$J$133:$J$368,MATCH(1,(DATA!$D$133:$D$368=B1504)*(DATA!$E$133:$E$368=D1504),0)),"n/a")</f>
        <v>1.85</v>
      </c>
      <c r="F1504" s="77">
        <f t="array" ref="F1504">IFERROR(INDEX(DATA!$K$133:$K$368,MATCH(1,(DATA!$D$133:$D$368=B1504)*(DATA!$E$133:$E$368=D1504),0)),"n/a")</f>
        <v>-0.95976511526750796</v>
      </c>
      <c r="G1504" s="86">
        <f t="array" ref="G1504">IFERROR(INDEX(DATA!$T$133:$T$368,MATCH(1,(DATA!$D$133:$D$368=B1504)*(DATA!$E$133:$E$368=D1504),0)),"n/a")</f>
        <v>71.27</v>
      </c>
      <c r="H1504" s="77">
        <f t="array" ref="H1504">IFERROR(INDEX(DATA!$U$133:$U$368,MATCH(1,(DATA!$D$133:$D$368=B1504)*(DATA!$E$133:$E$368=D1504),0)),"n/a")</f>
        <v>-0.447004965859715</v>
      </c>
      <c r="I1504" s="86">
        <f t="array" ref="I1504">IFERROR(INDEX(DATA!$AD$133:$AD$368,MATCH(1,(DATA!$D$133:$D$368=B1504)*(DATA!$E$133:$E$368=D1504),0)),"n/a")</f>
        <v>310.38</v>
      </c>
      <c r="J1504" s="77">
        <f t="array" ref="J1504">IFERROR(INDEX(DATA!$AE$133:$AE$368,MATCH(1,(DATA!$D$133:$D$368=B1504)*(DATA!$E$133:$E$368=D1504),0)),"n/a")</f>
        <v>0.338421733505821</v>
      </c>
      <c r="K1504" s="86">
        <f t="array" ref="K1504">IFERROR(INDEX(DATA!$AN$133:$AN$368,MATCH(1,(DATA!$D$133:$D$368=B1504)*(DATA!$E$133:$E$368=D1504),0)),"n/a")</f>
        <v>465.53</v>
      </c>
      <c r="L1504" s="77">
        <f t="array" ref="L1504">IFERROR(INDEX(DATA!$AO$133:$AO$368,MATCH(1,(DATA!$D$133:$D$368=B1504)*(DATA!$E$133:$E$368=D1504),0)),"n/a")</f>
        <v>-0.14290711589800201</v>
      </c>
    </row>
    <row r="1505" spans="1:12" x14ac:dyDescent="0.2">
      <c r="A1505" s="75" t="s">
        <v>19</v>
      </c>
      <c r="B1505" s="66" t="s">
        <v>22</v>
      </c>
      <c r="C1505" s="66" t="s">
        <v>25</v>
      </c>
      <c r="D1505" s="66" t="s">
        <v>290</v>
      </c>
      <c r="E1505" s="86">
        <f t="array" ref="E1505">IFERROR(INDEX(DATA!$J$133:$J$368,MATCH(1,(DATA!$D$133:$D$368=B1505)*(DATA!$E$133:$E$368=D1505),0)),"n/a")</f>
        <v>0</v>
      </c>
      <c r="F1505" s="77">
        <f t="array" ref="F1505">IFERROR(INDEX(DATA!$K$133:$K$368,MATCH(1,(DATA!$D$133:$D$368=B1505)*(DATA!$E$133:$E$368=D1505),0)),"n/a")</f>
        <v>-1</v>
      </c>
      <c r="G1505" s="86">
        <f t="array" ref="G1505">IFERROR(INDEX(DATA!$T$133:$T$368,MATCH(1,(DATA!$D$133:$D$368=B1505)*(DATA!$E$133:$E$368=D1505),0)),"n/a")</f>
        <v>0</v>
      </c>
      <c r="H1505" s="77">
        <f t="array" ref="H1505">IFERROR(INDEX(DATA!$U$133:$U$368,MATCH(1,(DATA!$D$133:$D$368=B1505)*(DATA!$E$133:$E$368=D1505),0)),"n/a")</f>
        <v>-1</v>
      </c>
      <c r="I1505" s="86">
        <f t="array" ref="I1505">IFERROR(INDEX(DATA!$AD$133:$AD$368,MATCH(1,(DATA!$D$133:$D$368=B1505)*(DATA!$E$133:$E$368=D1505),0)),"n/a")</f>
        <v>1.22</v>
      </c>
      <c r="J1505" s="77">
        <f t="array" ref="J1505">IFERROR(INDEX(DATA!$AE$133:$AE$368,MATCH(1,(DATA!$D$133:$D$368=B1505)*(DATA!$E$133:$E$368=D1505),0)),"n/a")</f>
        <v>-8.1300813008130194E-3</v>
      </c>
      <c r="K1505" s="86">
        <f t="array" ref="K1505">IFERROR(INDEX(DATA!$AN$133:$AN$368,MATCH(1,(DATA!$D$133:$D$368=B1505)*(DATA!$E$133:$E$368=D1505),0)),"n/a")</f>
        <v>3.61</v>
      </c>
      <c r="L1505" s="77">
        <f t="array" ref="L1505">IFERROR(INDEX(DATA!$AO$133:$AO$368,MATCH(1,(DATA!$D$133:$D$368=B1505)*(DATA!$E$133:$E$368=D1505),0)),"n/a")</f>
        <v>-0.62039957939011603</v>
      </c>
    </row>
    <row r="1506" spans="1:12" x14ac:dyDescent="0.2">
      <c r="A1506" s="75" t="s">
        <v>19</v>
      </c>
      <c r="B1506" s="66" t="s">
        <v>22</v>
      </c>
      <c r="C1506" s="66" t="s">
        <v>25</v>
      </c>
      <c r="D1506" s="66" t="s">
        <v>291</v>
      </c>
      <c r="E1506" s="86">
        <f t="array" ref="E1506">IFERROR(INDEX(DATA!$J$133:$J$368,MATCH(1,(DATA!$D$133:$D$368=B1506)*(DATA!$E$133:$E$368=D1506),0)),"n/a")</f>
        <v>0</v>
      </c>
      <c r="F1506" s="77">
        <f t="array" ref="F1506">IFERROR(INDEX(DATA!$K$133:$K$368,MATCH(1,(DATA!$D$133:$D$368=B1506)*(DATA!$E$133:$E$368=D1506),0)),"n/a")</f>
        <v>-1</v>
      </c>
      <c r="G1506" s="86">
        <f t="array" ref="G1506">IFERROR(INDEX(DATA!$T$133:$T$368,MATCH(1,(DATA!$D$133:$D$368=B1506)*(DATA!$E$133:$E$368=D1506),0)),"n/a")</f>
        <v>41.93</v>
      </c>
      <c r="H1506" s="77">
        <f t="array" ref="H1506">IFERROR(INDEX(DATA!$U$133:$U$368,MATCH(1,(DATA!$D$133:$D$368=B1506)*(DATA!$E$133:$E$368=D1506),0)),"n/a")</f>
        <v>0.41416526138279902</v>
      </c>
      <c r="I1506" s="86">
        <f t="array" ref="I1506">IFERROR(INDEX(DATA!$AD$133:$AD$368,MATCH(1,(DATA!$D$133:$D$368=B1506)*(DATA!$E$133:$E$368=D1506),0)),"n/a")</f>
        <v>53.63</v>
      </c>
      <c r="J1506" s="77">
        <f t="array" ref="J1506">IFERROR(INDEX(DATA!$AE$133:$AE$368,MATCH(1,(DATA!$D$133:$D$368=B1506)*(DATA!$E$133:$E$368=D1506),0)),"n/a")</f>
        <v>0.198435754189944</v>
      </c>
      <c r="K1506" s="86">
        <f t="array" ref="K1506">IFERROR(INDEX(DATA!$AN$133:$AN$368,MATCH(1,(DATA!$D$133:$D$368=B1506)*(DATA!$E$133:$E$368=D1506),0)),"n/a")</f>
        <v>129.28</v>
      </c>
      <c r="L1506" s="77">
        <f t="array" ref="L1506">IFERROR(INDEX(DATA!$AO$133:$AO$368,MATCH(1,(DATA!$D$133:$D$368=B1506)*(DATA!$E$133:$E$368=D1506),0)),"n/a")</f>
        <v>1.7171080285834399</v>
      </c>
    </row>
    <row r="1507" spans="1:12" x14ac:dyDescent="0.2">
      <c r="A1507" s="75" t="s">
        <v>19</v>
      </c>
      <c r="B1507" s="66" t="s">
        <v>22</v>
      </c>
      <c r="C1507" s="66" t="s">
        <v>25</v>
      </c>
      <c r="D1507" s="66" t="s">
        <v>292</v>
      </c>
      <c r="E1507" s="86">
        <f t="array" ref="E1507">IFERROR(INDEX(DATA!$J$133:$J$368,MATCH(1,(DATA!$D$133:$D$368=B1507)*(DATA!$E$133:$E$368=D1507),0)),"n/a")</f>
        <v>47.6</v>
      </c>
      <c r="F1507" s="77">
        <f t="array" ref="F1507">IFERROR(INDEX(DATA!$K$133:$K$368,MATCH(1,(DATA!$D$133:$D$368=B1507)*(DATA!$E$133:$E$368=D1507),0)),"n/a")</f>
        <v>0.33557800224466899</v>
      </c>
      <c r="G1507" s="86">
        <f t="array" ref="G1507">IFERROR(INDEX(DATA!$T$133:$T$368,MATCH(1,(DATA!$D$133:$D$368=B1507)*(DATA!$E$133:$E$368=D1507),0)),"n/a")</f>
        <v>171.43</v>
      </c>
      <c r="H1507" s="77">
        <f t="array" ref="H1507">IFERROR(INDEX(DATA!$U$133:$U$368,MATCH(1,(DATA!$D$133:$D$368=B1507)*(DATA!$E$133:$E$368=D1507),0)),"n/a")</f>
        <v>0.39589609966615102</v>
      </c>
      <c r="I1507" s="86">
        <f t="array" ref="I1507">IFERROR(INDEX(DATA!$AD$133:$AD$368,MATCH(1,(DATA!$D$133:$D$368=B1507)*(DATA!$E$133:$E$368=D1507),0)),"n/a")</f>
        <v>373.36</v>
      </c>
      <c r="J1507" s="77">
        <f t="array" ref="J1507">IFERROR(INDEX(DATA!$AE$133:$AE$368,MATCH(1,(DATA!$D$133:$D$368=B1507)*(DATA!$E$133:$E$368=D1507),0)),"n/a")</f>
        <v>0.25608935540304101</v>
      </c>
      <c r="K1507" s="86">
        <f t="array" ref="K1507">IFERROR(INDEX(DATA!$AN$133:$AN$368,MATCH(1,(DATA!$D$133:$D$368=B1507)*(DATA!$E$133:$E$368=D1507),0)),"n/a")</f>
        <v>625.71</v>
      </c>
      <c r="L1507" s="77">
        <f t="array" ref="L1507">IFERROR(INDEX(DATA!$AO$133:$AO$368,MATCH(1,(DATA!$D$133:$D$368=B1507)*(DATA!$E$133:$E$368=D1507),0)),"n/a")</f>
        <v>0.25821435753066602</v>
      </c>
    </row>
    <row r="1508" spans="1:12" x14ac:dyDescent="0.2">
      <c r="A1508" s="75" t="s">
        <v>19</v>
      </c>
      <c r="B1508" s="66" t="s">
        <v>22</v>
      </c>
      <c r="C1508" s="66" t="s">
        <v>25</v>
      </c>
      <c r="D1508" s="66" t="s">
        <v>293</v>
      </c>
      <c r="E1508" s="86">
        <f t="array" ref="E1508">IFERROR(INDEX(DATA!$J$133:$J$368,MATCH(1,(DATA!$D$133:$D$368=B1508)*(DATA!$E$133:$E$368=D1508),0)),"n/a")</f>
        <v>134.34</v>
      </c>
      <c r="F1508" s="77">
        <f t="array" ref="F1508">IFERROR(INDEX(DATA!$K$133:$K$368,MATCH(1,(DATA!$D$133:$D$368=B1508)*(DATA!$E$133:$E$368=D1508),0)),"n/a")</f>
        <v>1.71174808235769</v>
      </c>
      <c r="G1508" s="86">
        <f t="array" ref="G1508">IFERROR(INDEX(DATA!$T$133:$T$368,MATCH(1,(DATA!$D$133:$D$368=B1508)*(DATA!$E$133:$E$368=D1508),0)),"n/a")</f>
        <v>439.42</v>
      </c>
      <c r="H1508" s="77">
        <f t="array" ref="H1508">IFERROR(INDEX(DATA!$U$133:$U$368,MATCH(1,(DATA!$D$133:$D$368=B1508)*(DATA!$E$133:$E$368=D1508),0)),"n/a")</f>
        <v>0.38447966224518698</v>
      </c>
      <c r="I1508" s="86">
        <f t="array" ref="I1508">IFERROR(INDEX(DATA!$AD$133:$AD$368,MATCH(1,(DATA!$D$133:$D$368=B1508)*(DATA!$E$133:$E$368=D1508),0)),"n/a")</f>
        <v>920.68</v>
      </c>
      <c r="J1508" s="77">
        <f t="array" ref="J1508">IFERROR(INDEX(DATA!$AE$133:$AE$368,MATCH(1,(DATA!$D$133:$D$368=B1508)*(DATA!$E$133:$E$368=D1508),0)),"n/a")</f>
        <v>4.9315599320727897E-2</v>
      </c>
      <c r="K1508" s="86">
        <f t="array" ref="K1508">IFERROR(INDEX(DATA!$AN$133:$AN$368,MATCH(1,(DATA!$D$133:$D$368=B1508)*(DATA!$E$133:$E$368=D1508),0)),"n/a")</f>
        <v>1499</v>
      </c>
      <c r="L1508" s="77">
        <f t="array" ref="L1508">IFERROR(INDEX(DATA!$AO$133:$AO$368,MATCH(1,(DATA!$D$133:$D$368=B1508)*(DATA!$E$133:$E$368=D1508),0)),"n/a")</f>
        <v>-3.5094495082136003E-2</v>
      </c>
    </row>
    <row r="1509" spans="1:12" x14ac:dyDescent="0.2">
      <c r="A1509" s="75" t="s">
        <v>19</v>
      </c>
      <c r="B1509" s="66" t="s">
        <v>22</v>
      </c>
      <c r="C1509" s="66" t="s">
        <v>25</v>
      </c>
      <c r="D1509" s="66" t="s">
        <v>294</v>
      </c>
      <c r="E1509" s="86">
        <f t="array" ref="E1509">IFERROR(INDEX(DATA!$J$133:$J$368,MATCH(1,(DATA!$D$133:$D$368=B1509)*(DATA!$E$133:$E$368=D1509),0)),"n/a")</f>
        <v>90.15</v>
      </c>
      <c r="F1509" s="77">
        <f t="array" ref="F1509">IFERROR(INDEX(DATA!$K$133:$K$368,MATCH(1,(DATA!$D$133:$D$368=B1509)*(DATA!$E$133:$E$368=D1509),0)),"n/a")</f>
        <v>71.701612903225794</v>
      </c>
      <c r="G1509" s="86">
        <f t="array" ref="G1509">IFERROR(INDEX(DATA!$T$133:$T$368,MATCH(1,(DATA!$D$133:$D$368=B1509)*(DATA!$E$133:$E$368=D1509),0)),"n/a")</f>
        <v>389.37</v>
      </c>
      <c r="H1509" s="77">
        <f t="array" ref="H1509">IFERROR(INDEX(DATA!$U$133:$U$368,MATCH(1,(DATA!$D$133:$D$368=B1509)*(DATA!$E$133:$E$368=D1509),0)),"n/a")</f>
        <v>24.957999999999998</v>
      </c>
      <c r="I1509" s="86">
        <f t="array" ref="I1509">IFERROR(INDEX(DATA!$AD$133:$AD$368,MATCH(1,(DATA!$D$133:$D$368=B1509)*(DATA!$E$133:$E$368=D1509),0)),"n/a")</f>
        <v>618.30999999999995</v>
      </c>
      <c r="J1509" s="77">
        <f t="array" ref="J1509">IFERROR(INDEX(DATA!$AE$133:$AE$368,MATCH(1,(DATA!$D$133:$D$368=B1509)*(DATA!$E$133:$E$368=D1509),0)),"n/a")</f>
        <v>6.2401639344262296</v>
      </c>
      <c r="K1509" s="86">
        <f t="array" ref="K1509">IFERROR(INDEX(DATA!$AN$133:$AN$368,MATCH(1,(DATA!$D$133:$D$368=B1509)*(DATA!$E$133:$E$368=D1509),0)),"n/a")</f>
        <v>730.32</v>
      </c>
      <c r="L1509" s="77">
        <f t="array" ref="L1509">IFERROR(INDEX(DATA!$AO$133:$AO$368,MATCH(1,(DATA!$D$133:$D$368=B1509)*(DATA!$E$133:$E$368=D1509),0)),"n/a")</f>
        <v>2.4280886218550499</v>
      </c>
    </row>
    <row r="1510" spans="1:12" x14ac:dyDescent="0.2">
      <c r="A1510" s="75" t="s">
        <v>19</v>
      </c>
      <c r="B1510" s="66" t="s">
        <v>22</v>
      </c>
      <c r="C1510" s="66" t="s">
        <v>25</v>
      </c>
      <c r="D1510" s="66" t="s">
        <v>295</v>
      </c>
      <c r="E1510" s="86">
        <f t="array" ref="E1510">IFERROR(INDEX(DATA!$J$133:$J$368,MATCH(1,(DATA!$D$133:$D$368=B1510)*(DATA!$E$133:$E$368=D1510),0)),"n/a")</f>
        <v>67.61</v>
      </c>
      <c r="F1510" s="77">
        <f t="array" ref="F1510">IFERROR(INDEX(DATA!$K$133:$K$368,MATCH(1,(DATA!$D$133:$D$368=B1510)*(DATA!$E$133:$E$368=D1510),0)),"n/a")</f>
        <v>-0.243312814773363</v>
      </c>
      <c r="G1510" s="86">
        <f t="array" ref="G1510">IFERROR(INDEX(DATA!$T$133:$T$368,MATCH(1,(DATA!$D$133:$D$368=B1510)*(DATA!$E$133:$E$368=D1510),0)),"n/a")</f>
        <v>349.55</v>
      </c>
      <c r="H1510" s="77">
        <f t="array" ref="H1510">IFERROR(INDEX(DATA!$U$133:$U$368,MATCH(1,(DATA!$D$133:$D$368=B1510)*(DATA!$E$133:$E$368=D1510),0)),"n/a")</f>
        <v>-4.7495776336585097E-2</v>
      </c>
      <c r="I1510" s="86">
        <f t="array" ref="I1510">IFERROR(INDEX(DATA!$AD$133:$AD$368,MATCH(1,(DATA!$D$133:$D$368=B1510)*(DATA!$E$133:$E$368=D1510),0)),"n/a")</f>
        <v>636.73</v>
      </c>
      <c r="J1510" s="77">
        <f t="array" ref="J1510">IFERROR(INDEX(DATA!$AE$133:$AE$368,MATCH(1,(DATA!$D$133:$D$368=B1510)*(DATA!$E$133:$E$368=D1510),0)),"n/a")</f>
        <v>-0.26088823884477902</v>
      </c>
      <c r="K1510" s="86">
        <f t="array" ref="K1510">IFERROR(INDEX(DATA!$AN$133:$AN$368,MATCH(1,(DATA!$D$133:$D$368=B1510)*(DATA!$E$133:$E$368=D1510),0)),"n/a")</f>
        <v>927.82</v>
      </c>
      <c r="L1510" s="77">
        <f t="array" ref="L1510">IFERROR(INDEX(DATA!$AO$133:$AO$368,MATCH(1,(DATA!$D$133:$D$368=B1510)*(DATA!$E$133:$E$368=D1510),0)),"n/a")</f>
        <v>-0.28172852121943998</v>
      </c>
    </row>
    <row r="1511" spans="1:12" x14ac:dyDescent="0.2">
      <c r="A1511" s="75" t="s">
        <v>19</v>
      </c>
      <c r="B1511" s="66" t="s">
        <v>22</v>
      </c>
      <c r="C1511" s="66" t="s">
        <v>25</v>
      </c>
      <c r="D1511" s="66" t="s">
        <v>296</v>
      </c>
      <c r="E1511" s="86">
        <f t="array" ref="E1511">IFERROR(INDEX(DATA!$J$133:$J$368,MATCH(1,(DATA!$D$133:$D$368=B1511)*(DATA!$E$133:$E$368=D1511),0)),"n/a")</f>
        <v>64.36</v>
      </c>
      <c r="F1511" s="77">
        <f t="array" ref="F1511">IFERROR(INDEX(DATA!$K$133:$K$368,MATCH(1,(DATA!$D$133:$D$368=B1511)*(DATA!$E$133:$E$368=D1511),0)),"n/a")</f>
        <v>1.2427245556079901E-2</v>
      </c>
      <c r="G1511" s="86">
        <f t="array" ref="G1511">IFERROR(INDEX(DATA!$T$133:$T$368,MATCH(1,(DATA!$D$133:$D$368=B1511)*(DATA!$E$133:$E$368=D1511),0)),"n/a")</f>
        <v>374.36</v>
      </c>
      <c r="H1511" s="77">
        <f t="array" ref="H1511">IFERROR(INDEX(DATA!$U$133:$U$368,MATCH(1,(DATA!$D$133:$D$368=B1511)*(DATA!$E$133:$E$368=D1511),0)),"n/a")</f>
        <v>0.79514721396374799</v>
      </c>
      <c r="I1511" s="86">
        <f t="array" ref="I1511">IFERROR(INDEX(DATA!$AD$133:$AD$368,MATCH(1,(DATA!$D$133:$D$368=B1511)*(DATA!$E$133:$E$368=D1511),0)),"n/a")</f>
        <v>815.96</v>
      </c>
      <c r="J1511" s="77">
        <f t="array" ref="J1511">IFERROR(INDEX(DATA!$AE$133:$AE$368,MATCH(1,(DATA!$D$133:$D$368=B1511)*(DATA!$E$133:$E$368=D1511),0)),"n/a")</f>
        <v>0.27709259375195699</v>
      </c>
      <c r="K1511" s="86">
        <f t="array" ref="K1511">IFERROR(INDEX(DATA!$AN$133:$AN$368,MATCH(1,(DATA!$D$133:$D$368=B1511)*(DATA!$E$133:$E$368=D1511),0)),"n/a")</f>
        <v>1275.3499999999999</v>
      </c>
      <c r="L1511" s="77">
        <f t="array" ref="L1511">IFERROR(INDEX(DATA!$AO$133:$AO$368,MATCH(1,(DATA!$D$133:$D$368=B1511)*(DATA!$E$133:$E$368=D1511),0)),"n/a")</f>
        <v>0.203410141727528</v>
      </c>
    </row>
    <row r="1512" spans="1:12" x14ac:dyDescent="0.2">
      <c r="A1512" s="75" t="s">
        <v>19</v>
      </c>
      <c r="B1512" s="66" t="s">
        <v>22</v>
      </c>
      <c r="C1512" s="66" t="s">
        <v>25</v>
      </c>
      <c r="D1512" s="66" t="s">
        <v>297</v>
      </c>
      <c r="E1512" s="86">
        <f t="array" ref="E1512">IFERROR(INDEX(DATA!$J$133:$J$368,MATCH(1,(DATA!$D$133:$D$368=B1512)*(DATA!$E$133:$E$368=D1512),0)),"n/a")</f>
        <v>67.540000000000006</v>
      </c>
      <c r="F1512" s="77">
        <f t="array" ref="F1512">IFERROR(INDEX(DATA!$K$133:$K$368,MATCH(1,(DATA!$D$133:$D$368=B1512)*(DATA!$E$133:$E$368=D1512),0)),"n/a")</f>
        <v>0.48309178743961301</v>
      </c>
      <c r="G1512" s="86">
        <f t="array" ref="G1512">IFERROR(INDEX(DATA!$T$133:$T$368,MATCH(1,(DATA!$D$133:$D$368=B1512)*(DATA!$E$133:$E$368=D1512),0)),"n/a")</f>
        <v>236.25</v>
      </c>
      <c r="H1512" s="77">
        <f t="array" ref="H1512">IFERROR(INDEX(DATA!$U$133:$U$368,MATCH(1,(DATA!$D$133:$D$368=B1512)*(DATA!$E$133:$E$368=D1512),0)),"n/a")</f>
        <v>-0.26534610361340899</v>
      </c>
      <c r="I1512" s="86">
        <f t="array" ref="I1512">IFERROR(INDEX(DATA!$AD$133:$AD$368,MATCH(1,(DATA!$D$133:$D$368=B1512)*(DATA!$E$133:$E$368=D1512),0)),"n/a")</f>
        <v>675.87</v>
      </c>
      <c r="J1512" s="77">
        <f t="array" ref="J1512">IFERROR(INDEX(DATA!$AE$133:$AE$368,MATCH(1,(DATA!$D$133:$D$368=B1512)*(DATA!$E$133:$E$368=D1512),0)),"n/a")</f>
        <v>-0.39469088368843902</v>
      </c>
      <c r="K1512" s="86">
        <f t="array" ref="K1512">IFERROR(INDEX(DATA!$AN$133:$AN$368,MATCH(1,(DATA!$D$133:$D$368=B1512)*(DATA!$E$133:$E$368=D1512),0)),"n/a")</f>
        <v>1212.33</v>
      </c>
      <c r="L1512" s="77">
        <f t="array" ref="L1512">IFERROR(INDEX(DATA!$AO$133:$AO$368,MATCH(1,(DATA!$D$133:$D$368=B1512)*(DATA!$E$133:$E$368=D1512),0)),"n/a")</f>
        <v>-0.35546588407923702</v>
      </c>
    </row>
    <row r="1513" spans="1:12" x14ac:dyDescent="0.2">
      <c r="A1513" s="75" t="s">
        <v>19</v>
      </c>
      <c r="B1513" s="66" t="s">
        <v>22</v>
      </c>
      <c r="C1513" s="66" t="s">
        <v>25</v>
      </c>
      <c r="D1513" s="66" t="s">
        <v>298</v>
      </c>
      <c r="E1513" s="86">
        <f t="array" ref="E1513">IFERROR(INDEX(DATA!$J$133:$J$368,MATCH(1,(DATA!$D$133:$D$368=B1513)*(DATA!$E$133:$E$368=D1513),0)),"n/a")</f>
        <v>11.19</v>
      </c>
      <c r="F1513" s="77">
        <f t="array" ref="F1513">IFERROR(INDEX(DATA!$K$133:$K$368,MATCH(1,(DATA!$D$133:$D$368=B1513)*(DATA!$E$133:$E$368=D1513),0)),"n/a")</f>
        <v>2.9125874125874098</v>
      </c>
      <c r="G1513" s="86">
        <f t="array" ref="G1513">IFERROR(INDEX(DATA!$T$133:$T$368,MATCH(1,(DATA!$D$133:$D$368=B1513)*(DATA!$E$133:$E$368=D1513),0)),"n/a")</f>
        <v>30.46</v>
      </c>
      <c r="H1513" s="77">
        <f t="array" ref="H1513">IFERROR(INDEX(DATA!$U$133:$U$368,MATCH(1,(DATA!$D$133:$D$368=B1513)*(DATA!$E$133:$E$368=D1513),0)),"n/a")</f>
        <v>-0.10726846424384499</v>
      </c>
      <c r="I1513" s="86">
        <f t="array" ref="I1513">IFERROR(INDEX(DATA!$AD$133:$AD$368,MATCH(1,(DATA!$D$133:$D$368=B1513)*(DATA!$E$133:$E$368=D1513),0)),"n/a")</f>
        <v>56.34</v>
      </c>
      <c r="J1513" s="77">
        <f t="array" ref="J1513">IFERROR(INDEX(DATA!$AE$133:$AE$368,MATCH(1,(DATA!$D$133:$D$368=B1513)*(DATA!$E$133:$E$368=D1513),0)),"n/a")</f>
        <v>-0.21891030084569499</v>
      </c>
      <c r="K1513" s="86">
        <f t="array" ref="K1513">IFERROR(INDEX(DATA!$AN$133:$AN$368,MATCH(1,(DATA!$D$133:$D$368=B1513)*(DATA!$E$133:$E$368=D1513),0)),"n/a")</f>
        <v>98.75</v>
      </c>
      <c r="L1513" s="77">
        <f t="array" ref="L1513">IFERROR(INDEX(DATA!$AO$133:$AO$368,MATCH(1,(DATA!$D$133:$D$368=B1513)*(DATA!$E$133:$E$368=D1513),0)),"n/a")</f>
        <v>0.369055871343408</v>
      </c>
    </row>
    <row r="1514" spans="1:12" x14ac:dyDescent="0.2">
      <c r="A1514" s="75" t="s">
        <v>19</v>
      </c>
      <c r="B1514" s="66" t="s">
        <v>22</v>
      </c>
      <c r="C1514" s="66" t="s">
        <v>25</v>
      </c>
      <c r="D1514" s="66" t="s">
        <v>299</v>
      </c>
      <c r="E1514" s="86">
        <f t="array" ref="E1514">IFERROR(INDEX(DATA!$J$133:$J$368,MATCH(1,(DATA!$D$133:$D$368=B1514)*(DATA!$E$133:$E$368=D1514),0)),"n/a")</f>
        <v>1036.68</v>
      </c>
      <c r="F1514" s="77">
        <f t="array" ref="F1514">IFERROR(INDEX(DATA!$K$133:$K$368,MATCH(1,(DATA!$D$133:$D$368=B1514)*(DATA!$E$133:$E$368=D1514),0)),"n/a")</f>
        <v>-0.39036395391916401</v>
      </c>
      <c r="G1514" s="86">
        <f t="array" ref="G1514">IFERROR(INDEX(DATA!$T$133:$T$368,MATCH(1,(DATA!$D$133:$D$368=B1514)*(DATA!$E$133:$E$368=D1514),0)),"n/a")</f>
        <v>3125.45</v>
      </c>
      <c r="H1514" s="77">
        <f t="array" ref="H1514">IFERROR(INDEX(DATA!$U$133:$U$368,MATCH(1,(DATA!$D$133:$D$368=B1514)*(DATA!$E$133:$E$368=D1514),0)),"n/a")</f>
        <v>-6.3367197099103906E-2</v>
      </c>
      <c r="I1514" s="86">
        <f t="array" ref="I1514">IFERROR(INDEX(DATA!$AD$133:$AD$368,MATCH(1,(DATA!$D$133:$D$368=B1514)*(DATA!$E$133:$E$368=D1514),0)),"n/a")</f>
        <v>7372.04</v>
      </c>
      <c r="J1514" s="77">
        <f t="array" ref="J1514">IFERROR(INDEX(DATA!$AE$133:$AE$368,MATCH(1,(DATA!$D$133:$D$368=B1514)*(DATA!$E$133:$E$368=D1514),0)),"n/a")</f>
        <v>0.43058350491057001</v>
      </c>
      <c r="K1514" s="86">
        <f t="array" ref="K1514">IFERROR(INDEX(DATA!$AN$133:$AN$368,MATCH(1,(DATA!$D$133:$D$368=B1514)*(DATA!$E$133:$E$368=D1514),0)),"n/a")</f>
        <v>14074.96</v>
      </c>
      <c r="L1514" s="77">
        <f t="array" ref="L1514">IFERROR(INDEX(DATA!$AO$133:$AO$368,MATCH(1,(DATA!$D$133:$D$368=B1514)*(DATA!$E$133:$E$368=D1514),0)),"n/a")</f>
        <v>0.21040773012001801</v>
      </c>
    </row>
    <row r="1515" spans="1:12" x14ac:dyDescent="0.2">
      <c r="A1515" s="75" t="s">
        <v>19</v>
      </c>
      <c r="B1515" s="66" t="s">
        <v>22</v>
      </c>
      <c r="C1515" s="66" t="s">
        <v>25</v>
      </c>
      <c r="D1515" s="66" t="s">
        <v>300</v>
      </c>
      <c r="E1515" s="86">
        <f t="array" ref="E1515">IFERROR(INDEX(DATA!$J$133:$J$368,MATCH(1,(DATA!$D$133:$D$368=B1515)*(DATA!$E$133:$E$368=D1515),0)),"n/a")</f>
        <v>1112.8599999999999</v>
      </c>
      <c r="F1515" s="77">
        <f t="array" ref="F1515">IFERROR(INDEX(DATA!$K$133:$K$368,MATCH(1,(DATA!$D$133:$D$368=B1515)*(DATA!$E$133:$E$368=D1515),0)),"n/a")</f>
        <v>0</v>
      </c>
      <c r="G1515" s="86">
        <f t="array" ref="G1515">IFERROR(INDEX(DATA!$T$133:$T$368,MATCH(1,(DATA!$D$133:$D$368=B1515)*(DATA!$E$133:$E$368=D1515),0)),"n/a")</f>
        <v>2253.87</v>
      </c>
      <c r="H1515" s="77">
        <f t="array" ref="H1515">IFERROR(INDEX(DATA!$U$133:$U$368,MATCH(1,(DATA!$D$133:$D$368=B1515)*(DATA!$E$133:$E$368=D1515),0)),"n/a")</f>
        <v>0</v>
      </c>
      <c r="I1515" s="86">
        <f t="array" ref="I1515">IFERROR(INDEX(DATA!$AD$133:$AD$368,MATCH(1,(DATA!$D$133:$D$368=B1515)*(DATA!$E$133:$E$368=D1515),0)),"n/a")</f>
        <v>4175.5200000000004</v>
      </c>
      <c r="J1515" s="77">
        <f t="array" ref="J1515">IFERROR(INDEX(DATA!$AE$133:$AE$368,MATCH(1,(DATA!$D$133:$D$368=B1515)*(DATA!$E$133:$E$368=D1515),0)),"n/a")</f>
        <v>0</v>
      </c>
      <c r="K1515" s="86">
        <f t="array" ref="K1515">IFERROR(INDEX(DATA!$AN$133:$AN$368,MATCH(1,(DATA!$D$133:$D$368=B1515)*(DATA!$E$133:$E$368=D1515),0)),"n/a")</f>
        <v>5198.37</v>
      </c>
      <c r="L1515" s="77">
        <f t="array" ref="L1515">IFERROR(INDEX(DATA!$AO$133:$AO$368,MATCH(1,(DATA!$D$133:$D$368=B1515)*(DATA!$E$133:$E$368=D1515),0)),"n/a")</f>
        <v>0</v>
      </c>
    </row>
    <row r="1516" spans="1:12" x14ac:dyDescent="0.2">
      <c r="A1516" s="75" t="s">
        <v>19</v>
      </c>
      <c r="B1516" s="66" t="s">
        <v>22</v>
      </c>
      <c r="C1516" s="66" t="s">
        <v>25</v>
      </c>
      <c r="D1516" s="66" t="s">
        <v>301</v>
      </c>
      <c r="E1516" s="86" t="str">
        <f t="array" ref="E1516">IFERROR(INDEX(DATA!$J$133:$J$368,MATCH(1,(DATA!$D$133:$D$368=B1516)*(DATA!$E$133:$E$368=D1516),0)),"n/a")</f>
        <v>n/a</v>
      </c>
      <c r="F1516" s="77" t="str">
        <f t="array" ref="F1516">IFERROR(INDEX(DATA!$K$133:$K$368,MATCH(1,(DATA!$D$133:$D$368=B1516)*(DATA!$E$133:$E$368=D1516),0)),"n/a")</f>
        <v>n/a</v>
      </c>
      <c r="G1516" s="86" t="str">
        <f t="array" ref="G1516">IFERROR(INDEX(DATA!$T$133:$T$368,MATCH(1,(DATA!$D$133:$D$368=B1516)*(DATA!$E$133:$E$368=D1516),0)),"n/a")</f>
        <v>n/a</v>
      </c>
      <c r="H1516" s="77" t="str">
        <f t="array" ref="H1516">IFERROR(INDEX(DATA!$U$133:$U$368,MATCH(1,(DATA!$D$133:$D$368=B1516)*(DATA!$E$133:$E$368=D1516),0)),"n/a")</f>
        <v>n/a</v>
      </c>
      <c r="I1516" s="86" t="str">
        <f t="array" ref="I1516">IFERROR(INDEX(DATA!$AD$133:$AD$368,MATCH(1,(DATA!$D$133:$D$368=B1516)*(DATA!$E$133:$E$368=D1516),0)),"n/a")</f>
        <v>n/a</v>
      </c>
      <c r="J1516" s="77" t="str">
        <f t="array" ref="J1516">IFERROR(INDEX(DATA!$AE$133:$AE$368,MATCH(1,(DATA!$D$133:$D$368=B1516)*(DATA!$E$133:$E$368=D1516),0)),"n/a")</f>
        <v>n/a</v>
      </c>
      <c r="K1516" s="86" t="str">
        <f t="array" ref="K1516">IFERROR(INDEX(DATA!$AN$133:$AN$368,MATCH(1,(DATA!$D$133:$D$368=B1516)*(DATA!$E$133:$E$368=D1516),0)),"n/a")</f>
        <v>n/a</v>
      </c>
      <c r="L1516" s="77" t="str">
        <f t="array" ref="L1516">IFERROR(INDEX(DATA!$AO$133:$AO$368,MATCH(1,(DATA!$D$133:$D$368=B1516)*(DATA!$E$133:$E$368=D1516),0)),"n/a")</f>
        <v>n/a</v>
      </c>
    </row>
    <row r="1517" spans="1:12" x14ac:dyDescent="0.2">
      <c r="A1517" s="75" t="s">
        <v>19</v>
      </c>
      <c r="B1517" s="66" t="s">
        <v>22</v>
      </c>
      <c r="C1517" s="66" t="s">
        <v>25</v>
      </c>
      <c r="D1517" s="66" t="s">
        <v>302</v>
      </c>
      <c r="E1517" s="86">
        <f t="array" ref="E1517">IFERROR(INDEX(DATA!$J$133:$J$368,MATCH(1,(DATA!$D$133:$D$368=B1517)*(DATA!$E$133:$E$368=D1517),0)),"n/a")</f>
        <v>0</v>
      </c>
      <c r="F1517" s="77">
        <f t="array" ref="F1517">IFERROR(INDEX(DATA!$K$133:$K$368,MATCH(1,(DATA!$D$133:$D$368=B1517)*(DATA!$E$133:$E$368=D1517),0)),"n/a")</f>
        <v>0</v>
      </c>
      <c r="G1517" s="86">
        <f t="array" ref="G1517">IFERROR(INDEX(DATA!$T$133:$T$368,MATCH(1,(DATA!$D$133:$D$368=B1517)*(DATA!$E$133:$E$368=D1517),0)),"n/a")</f>
        <v>1.27</v>
      </c>
      <c r="H1517" s="77">
        <f t="array" ref="H1517">IFERROR(INDEX(DATA!$U$133:$U$368,MATCH(1,(DATA!$D$133:$D$368=B1517)*(DATA!$E$133:$E$368=D1517),0)),"n/a")</f>
        <v>-0.83311432325887003</v>
      </c>
      <c r="I1517" s="86">
        <f t="array" ref="I1517">IFERROR(INDEX(DATA!$AD$133:$AD$368,MATCH(1,(DATA!$D$133:$D$368=B1517)*(DATA!$E$133:$E$368=D1517),0)),"n/a")</f>
        <v>35.03</v>
      </c>
      <c r="J1517" s="77">
        <f t="array" ref="J1517">IFERROR(INDEX(DATA!$AE$133:$AE$368,MATCH(1,(DATA!$D$133:$D$368=B1517)*(DATA!$E$133:$E$368=D1517),0)),"n/a")</f>
        <v>1.2955439056356499</v>
      </c>
      <c r="K1517" s="86">
        <f t="array" ref="K1517">IFERROR(INDEX(DATA!$AN$133:$AN$368,MATCH(1,(DATA!$D$133:$D$368=B1517)*(DATA!$E$133:$E$368=D1517),0)),"n/a")</f>
        <v>76.569999999999993</v>
      </c>
      <c r="L1517" s="77">
        <f t="array" ref="L1517">IFERROR(INDEX(DATA!$AO$133:$AO$368,MATCH(1,(DATA!$D$133:$D$368=B1517)*(DATA!$E$133:$E$368=D1517),0)),"n/a")</f>
        <v>4.01769331585845</v>
      </c>
    </row>
    <row r="1518" spans="1:12" x14ac:dyDescent="0.2">
      <c r="A1518" s="75" t="s">
        <v>19</v>
      </c>
      <c r="B1518" s="66" t="s">
        <v>22</v>
      </c>
      <c r="C1518" s="66" t="s">
        <v>25</v>
      </c>
      <c r="D1518" s="66" t="s">
        <v>303</v>
      </c>
      <c r="E1518" s="86">
        <f t="array" ref="E1518">IFERROR(INDEX(DATA!$J$133:$J$368,MATCH(1,(DATA!$D$133:$D$368=B1518)*(DATA!$E$133:$E$368=D1518),0)),"n/a")</f>
        <v>12.9</v>
      </c>
      <c r="F1518" s="77">
        <f t="array" ref="F1518">IFERROR(INDEX(DATA!$K$133:$K$368,MATCH(1,(DATA!$D$133:$D$368=B1518)*(DATA!$E$133:$E$368=D1518),0)),"n/a")</f>
        <v>-0.83048620236530901</v>
      </c>
      <c r="G1518" s="86">
        <f t="array" ref="G1518">IFERROR(INDEX(DATA!$T$133:$T$368,MATCH(1,(DATA!$D$133:$D$368=B1518)*(DATA!$E$133:$E$368=D1518),0)),"n/a")</f>
        <v>56.82</v>
      </c>
      <c r="H1518" s="77">
        <f t="array" ref="H1518">IFERROR(INDEX(DATA!$U$133:$U$368,MATCH(1,(DATA!$D$133:$D$368=B1518)*(DATA!$E$133:$E$368=D1518),0)),"n/a")</f>
        <v>-0.73839779005524897</v>
      </c>
      <c r="I1518" s="86">
        <f t="array" ref="I1518">IFERROR(INDEX(DATA!$AD$133:$AD$368,MATCH(1,(DATA!$D$133:$D$368=B1518)*(DATA!$E$133:$E$368=D1518),0)),"n/a")</f>
        <v>356.85</v>
      </c>
      <c r="J1518" s="77">
        <f t="array" ref="J1518">IFERROR(INDEX(DATA!$AE$133:$AE$368,MATCH(1,(DATA!$D$133:$D$368=B1518)*(DATA!$E$133:$E$368=D1518),0)),"n/a")</f>
        <v>0.47751738986419301</v>
      </c>
      <c r="K1518" s="86">
        <f t="array" ref="K1518">IFERROR(INDEX(DATA!$AN$133:$AN$368,MATCH(1,(DATA!$D$133:$D$368=B1518)*(DATA!$E$133:$E$368=D1518),0)),"n/a")</f>
        <v>734.43</v>
      </c>
      <c r="L1518" s="77">
        <f t="array" ref="L1518">IFERROR(INDEX(DATA!$AO$133:$AO$368,MATCH(1,(DATA!$D$133:$D$368=B1518)*(DATA!$E$133:$E$368=D1518),0)),"n/a")</f>
        <v>1.43713290194126</v>
      </c>
    </row>
    <row r="1519" spans="1:12" x14ac:dyDescent="0.2">
      <c r="A1519" s="75" t="s">
        <v>19</v>
      </c>
      <c r="B1519" s="66" t="s">
        <v>22</v>
      </c>
      <c r="C1519" s="66" t="s">
        <v>25</v>
      </c>
      <c r="D1519" s="66" t="s">
        <v>304</v>
      </c>
      <c r="E1519" s="86">
        <f t="array" ref="E1519">IFERROR(INDEX(DATA!$J$133:$J$368,MATCH(1,(DATA!$D$133:$D$368=B1519)*(DATA!$E$133:$E$368=D1519),0)),"n/a")</f>
        <v>429.45</v>
      </c>
      <c r="F1519" s="77">
        <f t="array" ref="F1519">IFERROR(INDEX(DATA!$K$133:$K$368,MATCH(1,(DATA!$D$133:$D$368=B1519)*(DATA!$E$133:$E$368=D1519),0)),"n/a")</f>
        <v>-1.41410895066689E-2</v>
      </c>
      <c r="G1519" s="86">
        <f t="array" ref="G1519">IFERROR(INDEX(DATA!$T$133:$T$368,MATCH(1,(DATA!$D$133:$D$368=B1519)*(DATA!$E$133:$E$368=D1519),0)),"n/a")</f>
        <v>1784.37</v>
      </c>
      <c r="H1519" s="77">
        <f t="array" ref="H1519">IFERROR(INDEX(DATA!$U$133:$U$368,MATCH(1,(DATA!$D$133:$D$368=B1519)*(DATA!$E$133:$E$368=D1519),0)),"n/a")</f>
        <v>0.24394018613405799</v>
      </c>
      <c r="I1519" s="86">
        <f t="array" ref="I1519">IFERROR(INDEX(DATA!$AD$133:$AD$368,MATCH(1,(DATA!$D$133:$D$368=B1519)*(DATA!$E$133:$E$368=D1519),0)),"n/a")</f>
        <v>4541.6899999999996</v>
      </c>
      <c r="J1519" s="77">
        <f t="array" ref="J1519">IFERROR(INDEX(DATA!$AE$133:$AE$368,MATCH(1,(DATA!$D$133:$D$368=B1519)*(DATA!$E$133:$E$368=D1519),0)),"n/a")</f>
        <v>0.779707907348556</v>
      </c>
      <c r="K1519" s="86">
        <f t="array" ref="K1519">IFERROR(INDEX(DATA!$AN$133:$AN$368,MATCH(1,(DATA!$D$133:$D$368=B1519)*(DATA!$E$133:$E$368=D1519),0)),"n/a")</f>
        <v>7676.04</v>
      </c>
      <c r="L1519" s="77">
        <f t="array" ref="L1519">IFERROR(INDEX(DATA!$AO$133:$AO$368,MATCH(1,(DATA!$D$133:$D$368=B1519)*(DATA!$E$133:$E$368=D1519),0)),"n/a")</f>
        <v>0.74883920149821603</v>
      </c>
    </row>
    <row r="1520" spans="1:12" x14ac:dyDescent="0.2">
      <c r="A1520" s="75" t="s">
        <v>19</v>
      </c>
      <c r="B1520" s="66" t="s">
        <v>22</v>
      </c>
      <c r="C1520" s="66" t="s">
        <v>25</v>
      </c>
      <c r="D1520" s="66" t="s">
        <v>305</v>
      </c>
      <c r="E1520" s="86">
        <f t="array" ref="E1520">IFERROR(INDEX(DATA!$J$133:$J$368,MATCH(1,(DATA!$D$133:$D$368=B1520)*(DATA!$E$133:$E$368=D1520),0)),"n/a")</f>
        <v>0</v>
      </c>
      <c r="F1520" s="77">
        <f t="array" ref="F1520">IFERROR(INDEX(DATA!$K$133:$K$368,MATCH(1,(DATA!$D$133:$D$368=B1520)*(DATA!$E$133:$E$368=D1520),0)),"n/a")</f>
        <v>-1</v>
      </c>
      <c r="G1520" s="86">
        <f t="array" ref="G1520">IFERROR(INDEX(DATA!$T$133:$T$368,MATCH(1,(DATA!$D$133:$D$368=B1520)*(DATA!$E$133:$E$368=D1520),0)),"n/a")</f>
        <v>0</v>
      </c>
      <c r="H1520" s="77">
        <f t="array" ref="H1520">IFERROR(INDEX(DATA!$U$133:$U$368,MATCH(1,(DATA!$D$133:$D$368=B1520)*(DATA!$E$133:$E$368=D1520),0)),"n/a")</f>
        <v>-1</v>
      </c>
      <c r="I1520" s="86">
        <f t="array" ref="I1520">IFERROR(INDEX(DATA!$AD$133:$AD$368,MATCH(1,(DATA!$D$133:$D$368=B1520)*(DATA!$E$133:$E$368=D1520),0)),"n/a")</f>
        <v>67.41</v>
      </c>
      <c r="J1520" s="77">
        <f t="array" ref="J1520">IFERROR(INDEX(DATA!$AE$133:$AE$368,MATCH(1,(DATA!$D$133:$D$368=B1520)*(DATA!$E$133:$E$368=D1520),0)),"n/a")</f>
        <v>-0.70559461938245205</v>
      </c>
      <c r="K1520" s="86">
        <f t="array" ref="K1520">IFERROR(INDEX(DATA!$AN$133:$AN$368,MATCH(1,(DATA!$D$133:$D$368=B1520)*(DATA!$E$133:$E$368=D1520),0)),"n/a")</f>
        <v>175.36</v>
      </c>
      <c r="L1520" s="77">
        <f t="array" ref="L1520">IFERROR(INDEX(DATA!$AO$133:$AO$368,MATCH(1,(DATA!$D$133:$D$368=B1520)*(DATA!$E$133:$E$368=D1520),0)),"n/a")</f>
        <v>-0.62944022990934601</v>
      </c>
    </row>
    <row r="1521" spans="1:12" x14ac:dyDescent="0.2">
      <c r="A1521" s="75" t="s">
        <v>19</v>
      </c>
      <c r="B1521" s="66" t="s">
        <v>22</v>
      </c>
      <c r="C1521" s="66" t="s">
        <v>25</v>
      </c>
      <c r="D1521" s="66" t="s">
        <v>306</v>
      </c>
      <c r="E1521" s="86">
        <f t="array" ref="E1521">IFERROR(INDEX(DATA!$J$133:$J$368,MATCH(1,(DATA!$D$133:$D$368=B1521)*(DATA!$E$133:$E$368=D1521),0)),"n/a")</f>
        <v>1070.49</v>
      </c>
      <c r="F1521" s="77">
        <f t="array" ref="F1521">IFERROR(INDEX(DATA!$K$133:$K$368,MATCH(1,(DATA!$D$133:$D$368=B1521)*(DATA!$E$133:$E$368=D1521),0)),"n/a")</f>
        <v>1.7788891212991102E-2</v>
      </c>
      <c r="G1521" s="86">
        <f t="array" ref="G1521">IFERROR(INDEX(DATA!$T$133:$T$368,MATCH(1,(DATA!$D$133:$D$368=B1521)*(DATA!$E$133:$E$368=D1521),0)),"n/a")</f>
        <v>4133</v>
      </c>
      <c r="H1521" s="77">
        <f t="array" ref="H1521">IFERROR(INDEX(DATA!$U$133:$U$368,MATCH(1,(DATA!$D$133:$D$368=B1521)*(DATA!$E$133:$E$368=D1521),0)),"n/a")</f>
        <v>5.4180758969336301E-2</v>
      </c>
      <c r="I1521" s="86">
        <f t="array" ref="I1521">IFERROR(INDEX(DATA!$AD$133:$AD$368,MATCH(1,(DATA!$D$133:$D$368=B1521)*(DATA!$E$133:$E$368=D1521),0)),"n/a")</f>
        <v>10926.7</v>
      </c>
      <c r="J1521" s="77">
        <f t="array" ref="J1521">IFERROR(INDEX(DATA!$AE$133:$AE$368,MATCH(1,(DATA!$D$133:$D$368=B1521)*(DATA!$E$133:$E$368=D1521),0)),"n/a")</f>
        <v>7.6269800775778496E-2</v>
      </c>
      <c r="K1521" s="86">
        <f t="array" ref="K1521">IFERROR(INDEX(DATA!$AN$133:$AN$368,MATCH(1,(DATA!$D$133:$D$368=B1521)*(DATA!$E$133:$E$368=D1521),0)),"n/a")</f>
        <v>15376.17</v>
      </c>
      <c r="L1521" s="77">
        <f t="array" ref="L1521">IFERROR(INDEX(DATA!$AO$133:$AO$368,MATCH(1,(DATA!$D$133:$D$368=B1521)*(DATA!$E$133:$E$368=D1521),0)),"n/a")</f>
        <v>6.0672763720094697E-2</v>
      </c>
    </row>
    <row r="1522" spans="1:12" x14ac:dyDescent="0.2">
      <c r="A1522" s="75" t="s">
        <v>19</v>
      </c>
      <c r="B1522" s="66" t="s">
        <v>22</v>
      </c>
      <c r="C1522" s="66" t="s">
        <v>25</v>
      </c>
      <c r="D1522" s="66" t="s">
        <v>307</v>
      </c>
      <c r="E1522" s="86">
        <f t="array" ref="E1522">IFERROR(INDEX(DATA!$J$133:$J$368,MATCH(1,(DATA!$D$133:$D$368=B1522)*(DATA!$E$133:$E$368=D1522),0)),"n/a")</f>
        <v>89.66</v>
      </c>
      <c r="F1522" s="77">
        <f t="array" ref="F1522">IFERROR(INDEX(DATA!$K$133:$K$368,MATCH(1,(DATA!$D$133:$D$368=B1522)*(DATA!$E$133:$E$368=D1522),0)),"n/a")</f>
        <v>3.8230231307154399</v>
      </c>
      <c r="G1522" s="86">
        <f t="array" ref="G1522">IFERROR(INDEX(DATA!$T$133:$T$368,MATCH(1,(DATA!$D$133:$D$368=B1522)*(DATA!$E$133:$E$368=D1522),0)),"n/a")</f>
        <v>363.7</v>
      </c>
      <c r="H1522" s="77">
        <f t="array" ref="H1522">IFERROR(INDEX(DATA!$U$133:$U$368,MATCH(1,(DATA!$D$133:$D$368=B1522)*(DATA!$E$133:$E$368=D1522),0)),"n/a")</f>
        <v>2.4877253548139602</v>
      </c>
      <c r="I1522" s="86">
        <f t="array" ref="I1522">IFERROR(INDEX(DATA!$AD$133:$AD$368,MATCH(1,(DATA!$D$133:$D$368=B1522)*(DATA!$E$133:$E$368=D1522),0)),"n/a")</f>
        <v>1245.6099999999999</v>
      </c>
      <c r="J1522" s="77">
        <f t="array" ref="J1522">IFERROR(INDEX(DATA!$AE$133:$AE$368,MATCH(1,(DATA!$D$133:$D$368=B1522)*(DATA!$E$133:$E$368=D1522),0)),"n/a")</f>
        <v>3.5603353591564799</v>
      </c>
      <c r="K1522" s="86">
        <f t="array" ref="K1522">IFERROR(INDEX(DATA!$AN$133:$AN$368,MATCH(1,(DATA!$D$133:$D$368=B1522)*(DATA!$E$133:$E$368=D1522),0)),"n/a")</f>
        <v>2430.42</v>
      </c>
      <c r="L1522" s="77">
        <f t="array" ref="L1522">IFERROR(INDEX(DATA!$AO$133:$AO$368,MATCH(1,(DATA!$D$133:$D$368=B1522)*(DATA!$E$133:$E$368=D1522),0)),"n/a")</f>
        <v>1.6524282440248801</v>
      </c>
    </row>
    <row r="1523" spans="1:12" x14ac:dyDescent="0.2">
      <c r="A1523" s="75" t="s">
        <v>19</v>
      </c>
      <c r="B1523" s="66" t="s">
        <v>22</v>
      </c>
      <c r="C1523" s="66" t="s">
        <v>25</v>
      </c>
      <c r="D1523" s="66" t="s">
        <v>308</v>
      </c>
      <c r="E1523" s="86">
        <f t="array" ref="E1523">IFERROR(INDEX(DATA!$J$133:$J$368,MATCH(1,(DATA!$D$133:$D$368=B1523)*(DATA!$E$133:$E$368=D1523),0)),"n/a")</f>
        <v>0</v>
      </c>
      <c r="F1523" s="77">
        <f t="array" ref="F1523">IFERROR(INDEX(DATA!$K$133:$K$368,MATCH(1,(DATA!$D$133:$D$368=B1523)*(DATA!$E$133:$E$368=D1523),0)),"n/a")</f>
        <v>0</v>
      </c>
      <c r="G1523" s="86">
        <f t="array" ref="G1523">IFERROR(INDEX(DATA!$T$133:$T$368,MATCH(1,(DATA!$D$133:$D$368=B1523)*(DATA!$E$133:$E$368=D1523),0)),"n/a")</f>
        <v>1.92</v>
      </c>
      <c r="H1523" s="77">
        <f t="array" ref="H1523">IFERROR(INDEX(DATA!$U$133:$U$368,MATCH(1,(DATA!$D$133:$D$368=B1523)*(DATA!$E$133:$E$368=D1523),0)),"n/a")</f>
        <v>0</v>
      </c>
      <c r="I1523" s="86">
        <f t="array" ref="I1523">IFERROR(INDEX(DATA!$AD$133:$AD$368,MATCH(1,(DATA!$D$133:$D$368=B1523)*(DATA!$E$133:$E$368=D1523),0)),"n/a")</f>
        <v>1.92</v>
      </c>
      <c r="J1523" s="77">
        <f t="array" ref="J1523">IFERROR(INDEX(DATA!$AE$133:$AE$368,MATCH(1,(DATA!$D$133:$D$368=B1523)*(DATA!$E$133:$E$368=D1523),0)),"n/a")</f>
        <v>0</v>
      </c>
      <c r="K1523" s="86">
        <f t="array" ref="K1523">IFERROR(INDEX(DATA!$AN$133:$AN$368,MATCH(1,(DATA!$D$133:$D$368=B1523)*(DATA!$E$133:$E$368=D1523),0)),"n/a")</f>
        <v>4.8899999999999997</v>
      </c>
      <c r="L1523" s="77">
        <f t="array" ref="L1523">IFERROR(INDEX(DATA!$AO$133:$AO$368,MATCH(1,(DATA!$D$133:$D$368=B1523)*(DATA!$E$133:$E$368=D1523),0)),"n/a")</f>
        <v>0</v>
      </c>
    </row>
    <row r="1524" spans="1:12" x14ac:dyDescent="0.2">
      <c r="A1524" s="75" t="s">
        <v>19</v>
      </c>
      <c r="B1524" s="66" t="s">
        <v>22</v>
      </c>
      <c r="C1524" s="66" t="s">
        <v>25</v>
      </c>
      <c r="D1524" s="66" t="s">
        <v>309</v>
      </c>
      <c r="E1524" s="86">
        <f t="array" ref="E1524">IFERROR(INDEX(DATA!$J$133:$J$368,MATCH(1,(DATA!$D$133:$D$368=B1524)*(DATA!$E$133:$E$368=D1524),0)),"n/a")</f>
        <v>0</v>
      </c>
      <c r="F1524" s="77">
        <f t="array" ref="F1524">IFERROR(INDEX(DATA!$K$133:$K$368,MATCH(1,(DATA!$D$133:$D$368=B1524)*(DATA!$E$133:$E$368=D1524),0)),"n/a")</f>
        <v>0</v>
      </c>
      <c r="G1524" s="86">
        <f t="array" ref="G1524">IFERROR(INDEX(DATA!$T$133:$T$368,MATCH(1,(DATA!$D$133:$D$368=B1524)*(DATA!$E$133:$E$368=D1524),0)),"n/a")</f>
        <v>0</v>
      </c>
      <c r="H1524" s="77">
        <f t="array" ref="H1524">IFERROR(INDEX(DATA!$U$133:$U$368,MATCH(1,(DATA!$D$133:$D$368=B1524)*(DATA!$E$133:$E$368=D1524),0)),"n/a")</f>
        <v>0</v>
      </c>
      <c r="I1524" s="86">
        <f t="array" ref="I1524">IFERROR(INDEX(DATA!$AD$133:$AD$368,MATCH(1,(DATA!$D$133:$D$368=B1524)*(DATA!$E$133:$E$368=D1524),0)),"n/a")</f>
        <v>1.32</v>
      </c>
      <c r="J1524" s="77">
        <f t="array" ref="J1524">IFERROR(INDEX(DATA!$AE$133:$AE$368,MATCH(1,(DATA!$D$133:$D$368=B1524)*(DATA!$E$133:$E$368=D1524),0)),"n/a")</f>
        <v>0</v>
      </c>
      <c r="K1524" s="86">
        <f t="array" ref="K1524">IFERROR(INDEX(DATA!$AN$133:$AN$368,MATCH(1,(DATA!$D$133:$D$368=B1524)*(DATA!$E$133:$E$368=D1524),0)),"n/a")</f>
        <v>1.32</v>
      </c>
      <c r="L1524" s="77">
        <f t="array" ref="L1524">IFERROR(INDEX(DATA!$AO$133:$AO$368,MATCH(1,(DATA!$D$133:$D$368=B1524)*(DATA!$E$133:$E$368=D1524),0)),"n/a")</f>
        <v>-0.5</v>
      </c>
    </row>
    <row r="1525" spans="1:12" x14ac:dyDescent="0.2">
      <c r="A1525" s="75" t="s">
        <v>19</v>
      </c>
      <c r="B1525" s="66" t="s">
        <v>22</v>
      </c>
      <c r="C1525" s="66" t="s">
        <v>25</v>
      </c>
      <c r="D1525" s="66" t="s">
        <v>310</v>
      </c>
      <c r="E1525" s="86" t="str">
        <f t="array" ref="E1525">IFERROR(INDEX(DATA!$J$133:$J$368,MATCH(1,(DATA!$D$133:$D$368=B1525)*(DATA!$E$133:$E$368=D1525),0)),"n/a")</f>
        <v>n/a</v>
      </c>
      <c r="F1525" s="77" t="str">
        <f t="array" ref="F1525">IFERROR(INDEX(DATA!$K$133:$K$368,MATCH(1,(DATA!$D$133:$D$368=B1525)*(DATA!$E$133:$E$368=D1525),0)),"n/a")</f>
        <v>n/a</v>
      </c>
      <c r="G1525" s="86" t="str">
        <f t="array" ref="G1525">IFERROR(INDEX(DATA!$T$133:$T$368,MATCH(1,(DATA!$D$133:$D$368=B1525)*(DATA!$E$133:$E$368=D1525),0)),"n/a")</f>
        <v>n/a</v>
      </c>
      <c r="H1525" s="77" t="str">
        <f t="array" ref="H1525">IFERROR(INDEX(DATA!$U$133:$U$368,MATCH(1,(DATA!$D$133:$D$368=B1525)*(DATA!$E$133:$E$368=D1525),0)),"n/a")</f>
        <v>n/a</v>
      </c>
      <c r="I1525" s="86" t="str">
        <f t="array" ref="I1525">IFERROR(INDEX(DATA!$AD$133:$AD$368,MATCH(1,(DATA!$D$133:$D$368=B1525)*(DATA!$E$133:$E$368=D1525),0)),"n/a")</f>
        <v>n/a</v>
      </c>
      <c r="J1525" s="77" t="str">
        <f t="array" ref="J1525">IFERROR(INDEX(DATA!$AE$133:$AE$368,MATCH(1,(DATA!$D$133:$D$368=B1525)*(DATA!$E$133:$E$368=D1525),0)),"n/a")</f>
        <v>n/a</v>
      </c>
      <c r="K1525" s="86" t="str">
        <f t="array" ref="K1525">IFERROR(INDEX(DATA!$AN$133:$AN$368,MATCH(1,(DATA!$D$133:$D$368=B1525)*(DATA!$E$133:$E$368=D1525),0)),"n/a")</f>
        <v>n/a</v>
      </c>
      <c r="L1525" s="77" t="str">
        <f t="array" ref="L1525">IFERROR(INDEX(DATA!$AO$133:$AO$368,MATCH(1,(DATA!$D$133:$D$368=B1525)*(DATA!$E$133:$E$368=D1525),0)),"n/a")</f>
        <v>n/a</v>
      </c>
    </row>
    <row r="1526" spans="1:12" x14ac:dyDescent="0.2">
      <c r="A1526" s="75" t="s">
        <v>19</v>
      </c>
      <c r="B1526" s="66" t="s">
        <v>22</v>
      </c>
      <c r="C1526" s="66" t="s">
        <v>25</v>
      </c>
      <c r="D1526" s="66" t="s">
        <v>311</v>
      </c>
      <c r="E1526" s="86">
        <f t="array" ref="E1526">IFERROR(INDEX(DATA!$J$133:$J$368,MATCH(1,(DATA!$D$133:$D$368=B1526)*(DATA!$E$133:$E$368=D1526),0)),"n/a")</f>
        <v>0.89</v>
      </c>
      <c r="F1526" s="77">
        <f t="array" ref="F1526">IFERROR(INDEX(DATA!$K$133:$K$368,MATCH(1,(DATA!$D$133:$D$368=B1526)*(DATA!$E$133:$E$368=D1526),0)),"n/a")</f>
        <v>-0.68881118881118897</v>
      </c>
      <c r="G1526" s="86">
        <f t="array" ref="G1526">IFERROR(INDEX(DATA!$T$133:$T$368,MATCH(1,(DATA!$D$133:$D$368=B1526)*(DATA!$E$133:$E$368=D1526),0)),"n/a")</f>
        <v>7.41</v>
      </c>
      <c r="H1526" s="77">
        <f t="array" ref="H1526">IFERROR(INDEX(DATA!$U$133:$U$368,MATCH(1,(DATA!$D$133:$D$368=B1526)*(DATA!$E$133:$E$368=D1526),0)),"n/a")</f>
        <v>-0.114695340501792</v>
      </c>
      <c r="I1526" s="86">
        <f t="array" ref="I1526">IFERROR(INDEX(DATA!$AD$133:$AD$368,MATCH(1,(DATA!$D$133:$D$368=B1526)*(DATA!$E$133:$E$368=D1526),0)),"n/a")</f>
        <v>16.62</v>
      </c>
      <c r="J1526" s="77">
        <f t="array" ref="J1526">IFERROR(INDEX(DATA!$AE$133:$AE$368,MATCH(1,(DATA!$D$133:$D$368=B1526)*(DATA!$E$133:$E$368=D1526),0)),"n/a")</f>
        <v>-0.43699186991869898</v>
      </c>
      <c r="K1526" s="86">
        <f t="array" ref="K1526">IFERROR(INDEX(DATA!$AN$133:$AN$368,MATCH(1,(DATA!$D$133:$D$368=B1526)*(DATA!$E$133:$E$368=D1526),0)),"n/a")</f>
        <v>71.28</v>
      </c>
      <c r="L1526" s="77">
        <f t="array" ref="L1526">IFERROR(INDEX(DATA!$AO$133:$AO$368,MATCH(1,(DATA!$D$133:$D$368=B1526)*(DATA!$E$133:$E$368=D1526),0)),"n/a")</f>
        <v>-0.195031055900621</v>
      </c>
    </row>
    <row r="1527" spans="1:12" x14ac:dyDescent="0.2">
      <c r="A1527" s="75" t="s">
        <v>19</v>
      </c>
      <c r="B1527" s="66" t="s">
        <v>22</v>
      </c>
      <c r="C1527" s="66" t="s">
        <v>25</v>
      </c>
      <c r="D1527" s="66" t="s">
        <v>312</v>
      </c>
      <c r="E1527" s="86">
        <f t="array" ref="E1527">IFERROR(INDEX(DATA!$J$133:$J$368,MATCH(1,(DATA!$D$133:$D$368=B1527)*(DATA!$E$133:$E$368=D1527),0)),"n/a")</f>
        <v>4.7</v>
      </c>
      <c r="F1527" s="77">
        <f t="array" ref="F1527">IFERROR(INDEX(DATA!$K$133:$K$368,MATCH(1,(DATA!$D$133:$D$368=B1527)*(DATA!$E$133:$E$368=D1527),0)),"n/a")</f>
        <v>-1.46750524109013E-2</v>
      </c>
      <c r="G1527" s="86">
        <f t="array" ref="G1527">IFERROR(INDEX(DATA!$T$133:$T$368,MATCH(1,(DATA!$D$133:$D$368=B1527)*(DATA!$E$133:$E$368=D1527),0)),"n/a")</f>
        <v>28.04</v>
      </c>
      <c r="H1527" s="77">
        <f t="array" ref="H1527">IFERROR(INDEX(DATA!$U$133:$U$368,MATCH(1,(DATA!$D$133:$D$368=B1527)*(DATA!$E$133:$E$368=D1527),0)),"n/a")</f>
        <v>1.36225779275484</v>
      </c>
      <c r="I1527" s="86">
        <f t="array" ref="I1527">IFERROR(INDEX(DATA!$AD$133:$AD$368,MATCH(1,(DATA!$D$133:$D$368=B1527)*(DATA!$E$133:$E$368=D1527),0)),"n/a")</f>
        <v>51.98</v>
      </c>
      <c r="J1527" s="77">
        <f t="array" ref="J1527">IFERROR(INDEX(DATA!$AE$133:$AE$368,MATCH(1,(DATA!$D$133:$D$368=B1527)*(DATA!$E$133:$E$368=D1527),0)),"n/a")</f>
        <v>0.79550949913644198</v>
      </c>
      <c r="K1527" s="86">
        <f t="array" ref="K1527">IFERROR(INDEX(DATA!$AN$133:$AN$368,MATCH(1,(DATA!$D$133:$D$368=B1527)*(DATA!$E$133:$E$368=D1527),0)),"n/a")</f>
        <v>93.33</v>
      </c>
      <c r="L1527" s="77">
        <f t="array" ref="L1527">IFERROR(INDEX(DATA!$AO$133:$AO$368,MATCH(1,(DATA!$D$133:$D$368=B1527)*(DATA!$E$133:$E$368=D1527),0)),"n/a")</f>
        <v>0.58859574468085096</v>
      </c>
    </row>
    <row r="1528" spans="1:12" x14ac:dyDescent="0.2">
      <c r="A1528" s="75" t="s">
        <v>19</v>
      </c>
      <c r="B1528" s="66" t="s">
        <v>22</v>
      </c>
      <c r="C1528" s="66" t="s">
        <v>25</v>
      </c>
      <c r="D1528" s="66" t="s">
        <v>313</v>
      </c>
      <c r="E1528" s="86">
        <f t="array" ref="E1528">IFERROR(INDEX(DATA!$J$133:$J$368,MATCH(1,(DATA!$D$133:$D$368=B1528)*(DATA!$E$133:$E$368=D1528),0)),"n/a")</f>
        <v>16.350000000000001</v>
      </c>
      <c r="F1528" s="77">
        <f t="array" ref="F1528">IFERROR(INDEX(DATA!$K$133:$K$368,MATCH(1,(DATA!$D$133:$D$368=B1528)*(DATA!$E$133:$E$368=D1528),0)),"n/a")</f>
        <v>0.99390243902439102</v>
      </c>
      <c r="G1528" s="86">
        <f t="array" ref="G1528">IFERROR(INDEX(DATA!$T$133:$T$368,MATCH(1,(DATA!$D$133:$D$368=B1528)*(DATA!$E$133:$E$368=D1528),0)),"n/a")</f>
        <v>49.3</v>
      </c>
      <c r="H1528" s="77">
        <f t="array" ref="H1528">IFERROR(INDEX(DATA!$U$133:$U$368,MATCH(1,(DATA!$D$133:$D$368=B1528)*(DATA!$E$133:$E$368=D1528),0)),"n/a")</f>
        <v>2.72356495468278</v>
      </c>
      <c r="I1528" s="86">
        <f t="array" ref="I1528">IFERROR(INDEX(DATA!$AD$133:$AD$368,MATCH(1,(DATA!$D$133:$D$368=B1528)*(DATA!$E$133:$E$368=D1528),0)),"n/a")</f>
        <v>92.06</v>
      </c>
      <c r="J1528" s="77">
        <f t="array" ref="J1528">IFERROR(INDEX(DATA!$AE$133:$AE$368,MATCH(1,(DATA!$D$133:$D$368=B1528)*(DATA!$E$133:$E$368=D1528),0)),"n/a")</f>
        <v>1.32298763562957</v>
      </c>
      <c r="K1528" s="86">
        <f t="array" ref="K1528">IFERROR(INDEX(DATA!$AN$133:$AN$368,MATCH(1,(DATA!$D$133:$D$368=B1528)*(DATA!$E$133:$E$368=D1528),0)),"n/a")</f>
        <v>150.4</v>
      </c>
      <c r="L1528" s="77">
        <f t="array" ref="L1528">IFERROR(INDEX(DATA!$AO$133:$AO$368,MATCH(1,(DATA!$D$133:$D$368=B1528)*(DATA!$E$133:$E$368=D1528),0)),"n/a")</f>
        <v>0.85839614481650806</v>
      </c>
    </row>
    <row r="1529" spans="1:12" x14ac:dyDescent="0.2">
      <c r="A1529" s="75" t="s">
        <v>19</v>
      </c>
      <c r="B1529" s="66" t="s">
        <v>22</v>
      </c>
      <c r="C1529" s="66" t="s">
        <v>25</v>
      </c>
      <c r="D1529" s="66" t="s">
        <v>314</v>
      </c>
      <c r="E1529" s="86">
        <f t="array" ref="E1529">IFERROR(INDEX(DATA!$J$133:$J$368,MATCH(1,(DATA!$D$133:$D$368=B1529)*(DATA!$E$133:$E$368=D1529),0)),"n/a")</f>
        <v>0</v>
      </c>
      <c r="F1529" s="77">
        <f t="array" ref="F1529">IFERROR(INDEX(DATA!$K$133:$K$368,MATCH(1,(DATA!$D$133:$D$368=B1529)*(DATA!$E$133:$E$368=D1529),0)),"n/a")</f>
        <v>-1</v>
      </c>
      <c r="G1529" s="86">
        <f t="array" ref="G1529">IFERROR(INDEX(DATA!$T$133:$T$368,MATCH(1,(DATA!$D$133:$D$368=B1529)*(DATA!$E$133:$E$368=D1529),0)),"n/a")</f>
        <v>0</v>
      </c>
      <c r="H1529" s="77">
        <f t="array" ref="H1529">IFERROR(INDEX(DATA!$U$133:$U$368,MATCH(1,(DATA!$D$133:$D$368=B1529)*(DATA!$E$133:$E$368=D1529),0)),"n/a")</f>
        <v>-1</v>
      </c>
      <c r="I1529" s="86">
        <f t="array" ref="I1529">IFERROR(INDEX(DATA!$AD$133:$AD$368,MATCH(1,(DATA!$D$133:$D$368=B1529)*(DATA!$E$133:$E$368=D1529),0)),"n/a")</f>
        <v>6.71</v>
      </c>
      <c r="J1529" s="77">
        <f t="array" ref="J1529">IFERROR(INDEX(DATA!$AE$133:$AE$368,MATCH(1,(DATA!$D$133:$D$368=B1529)*(DATA!$E$133:$E$368=D1529),0)),"n/a")</f>
        <v>-0.92644156983117698</v>
      </c>
      <c r="K1529" s="86">
        <f t="array" ref="K1529">IFERROR(INDEX(DATA!$AN$133:$AN$368,MATCH(1,(DATA!$D$133:$D$368=B1529)*(DATA!$E$133:$E$368=D1529),0)),"n/a")</f>
        <v>29.14</v>
      </c>
      <c r="L1529" s="77">
        <f t="array" ref="L1529">IFERROR(INDEX(DATA!$AO$133:$AO$368,MATCH(1,(DATA!$D$133:$D$368=B1529)*(DATA!$E$133:$E$368=D1529),0)),"n/a")</f>
        <v>-0.68055251041438303</v>
      </c>
    </row>
    <row r="1530" spans="1:12" x14ac:dyDescent="0.2">
      <c r="A1530" s="75" t="s">
        <v>19</v>
      </c>
      <c r="B1530" s="66" t="s">
        <v>22</v>
      </c>
      <c r="C1530" s="66" t="s">
        <v>25</v>
      </c>
      <c r="D1530" s="66" t="s">
        <v>315</v>
      </c>
      <c r="E1530" s="86">
        <f t="array" ref="E1530">IFERROR(INDEX(DATA!$J$133:$J$368,MATCH(1,(DATA!$D$133:$D$368=B1530)*(DATA!$E$133:$E$368=D1530),0)),"n/a")</f>
        <v>168.05</v>
      </c>
      <c r="F1530" s="77">
        <f t="array" ref="F1530">IFERROR(INDEX(DATA!$K$133:$K$368,MATCH(1,(DATA!$D$133:$D$368=B1530)*(DATA!$E$133:$E$368=D1530),0)),"n/a")</f>
        <v>0.45221223643276898</v>
      </c>
      <c r="G1530" s="86">
        <f t="array" ref="G1530">IFERROR(INDEX(DATA!$T$133:$T$368,MATCH(1,(DATA!$D$133:$D$368=B1530)*(DATA!$E$133:$E$368=D1530),0)),"n/a")</f>
        <v>750.91</v>
      </c>
      <c r="H1530" s="77">
        <f t="array" ref="H1530">IFERROR(INDEX(DATA!$U$133:$U$368,MATCH(1,(DATA!$D$133:$D$368=B1530)*(DATA!$E$133:$E$368=D1530),0)),"n/a")</f>
        <v>0.53175040287212105</v>
      </c>
      <c r="I1530" s="86">
        <f t="array" ref="I1530">IFERROR(INDEX(DATA!$AD$133:$AD$368,MATCH(1,(DATA!$D$133:$D$368=B1530)*(DATA!$E$133:$E$368=D1530),0)),"n/a")</f>
        <v>2133.9</v>
      </c>
      <c r="J1530" s="77">
        <f t="array" ref="J1530">IFERROR(INDEX(DATA!$AE$133:$AE$368,MATCH(1,(DATA!$D$133:$D$368=B1530)*(DATA!$E$133:$E$368=D1530),0)),"n/a")</f>
        <v>0.811229469931673</v>
      </c>
      <c r="K1530" s="86">
        <f t="array" ref="K1530">IFERROR(INDEX(DATA!$AN$133:$AN$368,MATCH(1,(DATA!$D$133:$D$368=B1530)*(DATA!$E$133:$E$368=D1530),0)),"n/a")</f>
        <v>3606.87</v>
      </c>
      <c r="L1530" s="77">
        <f t="array" ref="L1530">IFERROR(INDEX(DATA!$AO$133:$AO$368,MATCH(1,(DATA!$D$133:$D$368=B1530)*(DATA!$E$133:$E$368=D1530),0)),"n/a")</f>
        <v>1.07254454666123</v>
      </c>
    </row>
    <row r="1531" spans="1:12" x14ac:dyDescent="0.2">
      <c r="A1531" s="75" t="s">
        <v>19</v>
      </c>
      <c r="B1531" s="66" t="s">
        <v>22</v>
      </c>
      <c r="C1531" s="66" t="s">
        <v>25</v>
      </c>
      <c r="D1531" s="66" t="s">
        <v>316</v>
      </c>
      <c r="E1531" s="86" t="str">
        <f t="array" ref="E1531">IFERROR(INDEX(DATA!$J$133:$J$368,MATCH(1,(DATA!$D$133:$D$368=B1531)*(DATA!$E$133:$E$368=D1531),0)),"n/a")</f>
        <v>n/a</v>
      </c>
      <c r="F1531" s="77" t="str">
        <f t="array" ref="F1531">IFERROR(INDEX(DATA!$K$133:$K$368,MATCH(1,(DATA!$D$133:$D$368=B1531)*(DATA!$E$133:$E$368=D1531),0)),"n/a")</f>
        <v>n/a</v>
      </c>
      <c r="G1531" s="86" t="str">
        <f t="array" ref="G1531">IFERROR(INDEX(DATA!$T$133:$T$368,MATCH(1,(DATA!$D$133:$D$368=B1531)*(DATA!$E$133:$E$368=D1531),0)),"n/a")</f>
        <v>n/a</v>
      </c>
      <c r="H1531" s="77" t="str">
        <f t="array" ref="H1531">IFERROR(INDEX(DATA!$U$133:$U$368,MATCH(1,(DATA!$D$133:$D$368=B1531)*(DATA!$E$133:$E$368=D1531),0)),"n/a")</f>
        <v>n/a</v>
      </c>
      <c r="I1531" s="86" t="str">
        <f t="array" ref="I1531">IFERROR(INDEX(DATA!$AD$133:$AD$368,MATCH(1,(DATA!$D$133:$D$368=B1531)*(DATA!$E$133:$E$368=D1531),0)),"n/a")</f>
        <v>n/a</v>
      </c>
      <c r="J1531" s="77" t="str">
        <f t="array" ref="J1531">IFERROR(INDEX(DATA!$AE$133:$AE$368,MATCH(1,(DATA!$D$133:$D$368=B1531)*(DATA!$E$133:$E$368=D1531),0)),"n/a")</f>
        <v>n/a</v>
      </c>
      <c r="K1531" s="86" t="str">
        <f t="array" ref="K1531">IFERROR(INDEX(DATA!$AN$133:$AN$368,MATCH(1,(DATA!$D$133:$D$368=B1531)*(DATA!$E$133:$E$368=D1531),0)),"n/a")</f>
        <v>n/a</v>
      </c>
      <c r="L1531" s="77" t="str">
        <f t="array" ref="L1531">IFERROR(INDEX(DATA!$AO$133:$AO$368,MATCH(1,(DATA!$D$133:$D$368=B1531)*(DATA!$E$133:$E$368=D1531),0)),"n/a")</f>
        <v>n/a</v>
      </c>
    </row>
    <row r="1532" spans="1:12" x14ac:dyDescent="0.2">
      <c r="A1532" s="75" t="s">
        <v>19</v>
      </c>
      <c r="B1532" s="66" t="s">
        <v>22</v>
      </c>
      <c r="C1532" s="66" t="s">
        <v>25</v>
      </c>
      <c r="D1532" s="66" t="s">
        <v>317</v>
      </c>
      <c r="E1532" s="86">
        <f t="array" ref="E1532">IFERROR(INDEX(DATA!$J$133:$J$368,MATCH(1,(DATA!$D$133:$D$368=B1532)*(DATA!$E$133:$E$368=D1532),0)),"n/a")</f>
        <v>15.44</v>
      </c>
      <c r="F1532" s="77">
        <f t="array" ref="F1532">IFERROR(INDEX(DATA!$K$133:$K$368,MATCH(1,(DATA!$D$133:$D$368=B1532)*(DATA!$E$133:$E$368=D1532),0)),"n/a")</f>
        <v>0</v>
      </c>
      <c r="G1532" s="86">
        <f t="array" ref="G1532">IFERROR(INDEX(DATA!$T$133:$T$368,MATCH(1,(DATA!$D$133:$D$368=B1532)*(DATA!$E$133:$E$368=D1532),0)),"n/a")</f>
        <v>20.6</v>
      </c>
      <c r="H1532" s="77">
        <f t="array" ref="H1532">IFERROR(INDEX(DATA!$U$133:$U$368,MATCH(1,(DATA!$D$133:$D$368=B1532)*(DATA!$E$133:$E$368=D1532),0)),"n/a")</f>
        <v>0</v>
      </c>
      <c r="I1532" s="86">
        <f t="array" ref="I1532">IFERROR(INDEX(DATA!$AD$133:$AD$368,MATCH(1,(DATA!$D$133:$D$368=B1532)*(DATA!$E$133:$E$368=D1532),0)),"n/a")</f>
        <v>275.43</v>
      </c>
      <c r="J1532" s="77">
        <f t="array" ref="J1532">IFERROR(INDEX(DATA!$AE$133:$AE$368,MATCH(1,(DATA!$D$133:$D$368=B1532)*(DATA!$E$133:$E$368=D1532),0)),"n/a")</f>
        <v>0</v>
      </c>
      <c r="K1532" s="86">
        <f t="array" ref="K1532">IFERROR(INDEX(DATA!$AN$133:$AN$368,MATCH(1,(DATA!$D$133:$D$368=B1532)*(DATA!$E$133:$E$368=D1532),0)),"n/a")</f>
        <v>781.29</v>
      </c>
      <c r="L1532" s="77">
        <f t="array" ref="L1532">IFERROR(INDEX(DATA!$AO$133:$AO$368,MATCH(1,(DATA!$D$133:$D$368=B1532)*(DATA!$E$133:$E$368=D1532),0)),"n/a")</f>
        <v>0</v>
      </c>
    </row>
    <row r="1533" spans="1:12" x14ac:dyDescent="0.2">
      <c r="A1533" s="75" t="s">
        <v>19</v>
      </c>
      <c r="B1533" s="66" t="s">
        <v>22</v>
      </c>
      <c r="C1533" s="66" t="s">
        <v>25</v>
      </c>
      <c r="D1533" s="66" t="s">
        <v>318</v>
      </c>
      <c r="E1533" s="86">
        <f t="array" ref="E1533">IFERROR(INDEX(DATA!$J$133:$J$368,MATCH(1,(DATA!$D$133:$D$368=B1533)*(DATA!$E$133:$E$368=D1533),0)),"n/a")</f>
        <v>1.24</v>
      </c>
      <c r="F1533" s="77">
        <f t="array" ref="F1533">IFERROR(INDEX(DATA!$K$133:$K$368,MATCH(1,(DATA!$D$133:$D$368=B1533)*(DATA!$E$133:$E$368=D1533),0)),"n/a")</f>
        <v>8.1300813008130194E-3</v>
      </c>
      <c r="G1533" s="86">
        <f t="array" ref="G1533">IFERROR(INDEX(DATA!$T$133:$T$368,MATCH(1,(DATA!$D$133:$D$368=B1533)*(DATA!$E$133:$E$368=D1533),0)),"n/a")</f>
        <v>50.91</v>
      </c>
      <c r="H1533" s="77">
        <f t="array" ref="H1533">IFERROR(INDEX(DATA!$U$133:$U$368,MATCH(1,(DATA!$D$133:$D$368=B1533)*(DATA!$E$133:$E$368=D1533),0)),"n/a")</f>
        <v>5.7609561752987997</v>
      </c>
      <c r="I1533" s="86">
        <f t="array" ref="I1533">IFERROR(INDEX(DATA!$AD$133:$AD$368,MATCH(1,(DATA!$D$133:$D$368=B1533)*(DATA!$E$133:$E$368=D1533),0)),"n/a")</f>
        <v>164.42</v>
      </c>
      <c r="J1533" s="77">
        <f t="array" ref="J1533">IFERROR(INDEX(DATA!$AE$133:$AE$368,MATCH(1,(DATA!$D$133:$D$368=B1533)*(DATA!$E$133:$E$368=D1533),0)),"n/a")</f>
        <v>10.761087267524999</v>
      </c>
      <c r="K1533" s="86">
        <f t="array" ref="K1533">IFERROR(INDEX(DATA!$AN$133:$AN$368,MATCH(1,(DATA!$D$133:$D$368=B1533)*(DATA!$E$133:$E$368=D1533),0)),"n/a")</f>
        <v>177.5</v>
      </c>
      <c r="L1533" s="77">
        <f t="array" ref="L1533">IFERROR(INDEX(DATA!$AO$133:$AO$368,MATCH(1,(DATA!$D$133:$D$368=B1533)*(DATA!$E$133:$E$368=D1533),0)),"n/a")</f>
        <v>11.696709585121599</v>
      </c>
    </row>
    <row r="1534" spans="1:12" x14ac:dyDescent="0.2">
      <c r="A1534" s="75" t="s">
        <v>19</v>
      </c>
      <c r="B1534" s="66" t="s">
        <v>22</v>
      </c>
      <c r="C1534" s="66" t="s">
        <v>25</v>
      </c>
      <c r="D1534" s="66" t="s">
        <v>344</v>
      </c>
      <c r="E1534" s="86">
        <f t="array" ref="E1534">IFERROR(INDEX(DATA!$J$133:$J$368,MATCH(1,(DATA!$D$133:$D$368=B1534)*(DATA!$E$133:$E$368=D1534),0)),"n/a")</f>
        <v>141.65</v>
      </c>
      <c r="F1534" s="77">
        <f t="array" ref="F1534">IFERROR(INDEX(DATA!$K$133:$K$368,MATCH(1,(DATA!$D$133:$D$368=B1534)*(DATA!$E$133:$E$368=D1534),0)),"n/a")</f>
        <v>0.108719474013776</v>
      </c>
      <c r="G1534" s="86">
        <f t="array" ref="G1534">IFERROR(INDEX(DATA!$T$133:$T$368,MATCH(1,(DATA!$D$133:$D$368=B1534)*(DATA!$E$133:$E$368=D1534),0)),"n/a")</f>
        <v>580.04999999999995</v>
      </c>
      <c r="H1534" s="77">
        <f t="array" ref="H1534">IFERROR(INDEX(DATA!$U$133:$U$368,MATCH(1,(DATA!$D$133:$D$368=B1534)*(DATA!$E$133:$E$368=D1534),0)),"n/a")</f>
        <v>0.402340255784155</v>
      </c>
      <c r="I1534" s="86">
        <f t="array" ref="I1534">IFERROR(INDEX(DATA!$AD$133:$AD$368,MATCH(1,(DATA!$D$133:$D$368=B1534)*(DATA!$E$133:$E$368=D1534),0)),"n/a")</f>
        <v>1370.21</v>
      </c>
      <c r="J1534" s="77">
        <f t="array" ref="J1534">IFERROR(INDEX(DATA!$AE$133:$AE$368,MATCH(1,(DATA!$D$133:$D$368=B1534)*(DATA!$E$133:$E$368=D1534),0)),"n/a")</f>
        <v>0.54363769503745896</v>
      </c>
      <c r="K1534" s="86">
        <f t="array" ref="K1534">IFERROR(INDEX(DATA!$AN$133:$AN$368,MATCH(1,(DATA!$D$133:$D$368=B1534)*(DATA!$E$133:$E$368=D1534),0)),"n/a")</f>
        <v>1956.96</v>
      </c>
      <c r="L1534" s="77">
        <f t="array" ref="L1534">IFERROR(INDEX(DATA!$AO$133:$AO$368,MATCH(1,(DATA!$D$133:$D$368=B1534)*(DATA!$E$133:$E$368=D1534),0)),"n/a")</f>
        <v>0.466228112895129</v>
      </c>
    </row>
    <row r="1535" spans="1:12" x14ac:dyDescent="0.2">
      <c r="A1535" s="75" t="s">
        <v>19</v>
      </c>
      <c r="B1535" s="66" t="s">
        <v>22</v>
      </c>
      <c r="C1535" s="66" t="s">
        <v>25</v>
      </c>
      <c r="D1535" s="66" t="s">
        <v>345</v>
      </c>
      <c r="E1535" s="86">
        <f t="array" ref="E1535">IFERROR(INDEX(DATA!$J$133:$J$368,MATCH(1,(DATA!$D$133:$D$368=B1535)*(DATA!$E$133:$E$368=D1535),0)),"n/a")</f>
        <v>0</v>
      </c>
      <c r="F1535" s="77">
        <f t="array" ref="F1535">IFERROR(INDEX(DATA!$K$133:$K$368,MATCH(1,(DATA!$D$133:$D$368=B1535)*(DATA!$E$133:$E$368=D1535),0)),"n/a")</f>
        <v>-1</v>
      </c>
      <c r="G1535" s="86">
        <f t="array" ref="G1535">IFERROR(INDEX(DATA!$T$133:$T$368,MATCH(1,(DATA!$D$133:$D$368=B1535)*(DATA!$E$133:$E$368=D1535),0)),"n/a")</f>
        <v>0</v>
      </c>
      <c r="H1535" s="77">
        <f t="array" ref="H1535">IFERROR(INDEX(DATA!$U$133:$U$368,MATCH(1,(DATA!$D$133:$D$368=B1535)*(DATA!$E$133:$E$368=D1535),0)),"n/a")</f>
        <v>-1</v>
      </c>
      <c r="I1535" s="86">
        <f t="array" ref="I1535">IFERROR(INDEX(DATA!$AD$133:$AD$368,MATCH(1,(DATA!$D$133:$D$368=B1535)*(DATA!$E$133:$E$368=D1535),0)),"n/a")</f>
        <v>2.42</v>
      </c>
      <c r="J1535" s="77">
        <f t="array" ref="J1535">IFERROR(INDEX(DATA!$AE$133:$AE$368,MATCH(1,(DATA!$D$133:$D$368=B1535)*(DATA!$E$133:$E$368=D1535),0)),"n/a")</f>
        <v>-0.85731132075471705</v>
      </c>
      <c r="K1535" s="86">
        <f t="array" ref="K1535">IFERROR(INDEX(DATA!$AN$133:$AN$368,MATCH(1,(DATA!$D$133:$D$368=B1535)*(DATA!$E$133:$E$368=D1535),0)),"n/a")</f>
        <v>14.63</v>
      </c>
      <c r="L1535" s="77">
        <f t="array" ref="L1535">IFERROR(INDEX(DATA!$AO$133:$AO$368,MATCH(1,(DATA!$D$133:$D$368=B1535)*(DATA!$E$133:$E$368=D1535),0)),"n/a")</f>
        <v>-0.13738207547169801</v>
      </c>
    </row>
    <row r="1536" spans="1:12" x14ac:dyDescent="0.2">
      <c r="A1536" s="75"/>
      <c r="E1536" s="80"/>
      <c r="F1536" s="77"/>
      <c r="G1536" s="81"/>
      <c r="H1536" s="77"/>
      <c r="I1536" s="81"/>
      <c r="J1536" s="82"/>
      <c r="K1536" s="81"/>
      <c r="L1536" s="77"/>
    </row>
    <row r="1537" spans="1:12" x14ac:dyDescent="0.2">
      <c r="A1537" s="75" t="s">
        <v>19</v>
      </c>
      <c r="B1537" s="66" t="s">
        <v>22</v>
      </c>
      <c r="C1537" s="66" t="s">
        <v>10</v>
      </c>
      <c r="D1537" s="66" t="s">
        <v>271</v>
      </c>
      <c r="E1537" s="87">
        <f t="array" ref="E1537">IFERROR(INDEX(DATA!$L$133:$L$368,MATCH(1,(DATA!$D$133:$D$368=B1537)*(DATA!$E$133:$E$368=D1537),0)),"n/a")</f>
        <v>37.366530612244901</v>
      </c>
      <c r="F1537" s="77">
        <f t="array" ref="F1537">IFERROR(INDEX(DATA!$M$133:$M$368,MATCH(1,(DATA!$D$133:$D$368=B1537)*(DATA!$E$133:$E$368=D1537),0)),"n/a")</f>
        <v>0</v>
      </c>
      <c r="G1537" s="87">
        <f t="array" ref="G1537">IFERROR(INDEX(DATA!$V$133:$V$368,MATCH(1,(DATA!$D$133:$D$368=B1537)*(DATA!$E$133:$E$368=D1537),0)),"n/a")</f>
        <v>42.2825520833333</v>
      </c>
      <c r="H1537" s="77">
        <f t="array" ref="H1537">IFERROR(INDEX(DATA!$W$133:$W$368,MATCH(1,(DATA!$D$133:$D$368=B1537)*(DATA!$E$133:$E$368=D1537),0)),"n/a")</f>
        <v>0</v>
      </c>
      <c r="I1537" s="87">
        <f t="array" ref="I1537">IFERROR(INDEX(DATA!$AF$133:$AF$368,MATCH(1,(DATA!$D$133:$D$368=B1537)*(DATA!$E$133:$E$368=D1537),0)),"n/a")</f>
        <v>44.1365122615804</v>
      </c>
      <c r="J1537" s="77">
        <f t="array" ref="J1537">IFERROR(INDEX(DATA!$AG$133:$AG$368,MATCH(1,(DATA!$D$133:$D$368=B1537)*(DATA!$E$133:$E$368=D1537),0)),"n/a")</f>
        <v>0</v>
      </c>
      <c r="K1537" s="87">
        <f t="array" ref="K1537">IFERROR(INDEX(DATA!$AP$133:$AP$368,MATCH(1,(DATA!$D$133:$D$368=B1537)*(DATA!$E$133:$E$368=D1537),0)),"n/a")</f>
        <v>43.078630310716598</v>
      </c>
      <c r="L1537" s="77">
        <f t="array" ref="L1537">IFERROR(INDEX(DATA!$AQ$133:$AQ$368,MATCH(1,(DATA!$D$133:$D$368=B1537)*(DATA!$E$133:$E$368=D1537),0)),"n/a")</f>
        <v>0</v>
      </c>
    </row>
    <row r="1538" spans="1:12" x14ac:dyDescent="0.2">
      <c r="A1538" s="75" t="s">
        <v>19</v>
      </c>
      <c r="B1538" s="66" t="s">
        <v>22</v>
      </c>
      <c r="C1538" s="66" t="s">
        <v>10</v>
      </c>
      <c r="D1538" s="66" t="s">
        <v>272</v>
      </c>
      <c r="E1538" s="87" t="str">
        <f t="array" ref="E1538">IFERROR(INDEX(DATA!$L$133:$L$368,MATCH(1,(DATA!$D$133:$D$368=B1538)*(DATA!$E$133:$E$368=D1538),0)),"n/a")</f>
        <v>n/a</v>
      </c>
      <c r="F1538" s="77" t="str">
        <f t="array" ref="F1538">IFERROR(INDEX(DATA!$M$133:$M$368,MATCH(1,(DATA!$D$133:$D$368=B1538)*(DATA!$E$133:$E$368=D1538),0)),"n/a")</f>
        <v>n/a</v>
      </c>
      <c r="G1538" s="87" t="str">
        <f t="array" ref="G1538">IFERROR(INDEX(DATA!$V$133:$V$368,MATCH(1,(DATA!$D$133:$D$368=B1538)*(DATA!$E$133:$E$368=D1538),0)),"n/a")</f>
        <v>n/a</v>
      </c>
      <c r="H1538" s="77" t="str">
        <f t="array" ref="H1538">IFERROR(INDEX(DATA!$W$133:$W$368,MATCH(1,(DATA!$D$133:$D$368=B1538)*(DATA!$E$133:$E$368=D1538),0)),"n/a")</f>
        <v>n/a</v>
      </c>
      <c r="I1538" s="87" t="str">
        <f t="array" ref="I1538">IFERROR(INDEX(DATA!$AF$133:$AF$368,MATCH(1,(DATA!$D$133:$D$368=B1538)*(DATA!$E$133:$E$368=D1538),0)),"n/a")</f>
        <v>n/a</v>
      </c>
      <c r="J1538" s="77" t="str">
        <f t="array" ref="J1538">IFERROR(INDEX(DATA!$AG$133:$AG$368,MATCH(1,(DATA!$D$133:$D$368=B1538)*(DATA!$E$133:$E$368=D1538),0)),"n/a")</f>
        <v>n/a</v>
      </c>
      <c r="K1538" s="87" t="str">
        <f t="array" ref="K1538">IFERROR(INDEX(DATA!$AP$133:$AP$368,MATCH(1,(DATA!$D$133:$D$368=B1538)*(DATA!$E$133:$E$368=D1538),0)),"n/a")</f>
        <v>n/a</v>
      </c>
      <c r="L1538" s="77" t="str">
        <f t="array" ref="L1538">IFERROR(INDEX(DATA!$AQ$133:$AQ$368,MATCH(1,(DATA!$D$133:$D$368=B1538)*(DATA!$E$133:$E$368=D1538),0)),"n/a")</f>
        <v>n/a</v>
      </c>
    </row>
    <row r="1539" spans="1:12" x14ac:dyDescent="0.2">
      <c r="A1539" s="75" t="s">
        <v>19</v>
      </c>
      <c r="B1539" s="66" t="s">
        <v>22</v>
      </c>
      <c r="C1539" s="66" t="s">
        <v>10</v>
      </c>
      <c r="D1539" s="66" t="s">
        <v>273</v>
      </c>
      <c r="E1539" s="87">
        <f t="array" ref="E1539">IFERROR(INDEX(DATA!$L$133:$L$368,MATCH(1,(DATA!$D$133:$D$368=B1539)*(DATA!$E$133:$E$368=D1539),0)),"n/a")</f>
        <v>24.886888273314899</v>
      </c>
      <c r="F1539" s="77">
        <f t="array" ref="F1539">IFERROR(INDEX(DATA!$M$133:$M$368,MATCH(1,(DATA!$D$133:$D$368=B1539)*(DATA!$E$133:$E$368=D1539),0)),"n/a")</f>
        <v>-0.71821910922424304</v>
      </c>
      <c r="G1539" s="87">
        <f t="array" ref="G1539">IFERROR(INDEX(DATA!$V$133:$V$368,MATCH(1,(DATA!$D$133:$D$368=B1539)*(DATA!$E$133:$E$368=D1539),0)),"n/a")</f>
        <v>27.7423444976077</v>
      </c>
      <c r="H1539" s="77">
        <f t="array" ref="H1539">IFERROR(INDEX(DATA!$W$133:$W$368,MATCH(1,(DATA!$D$133:$D$368=B1539)*(DATA!$E$133:$E$368=D1539),0)),"n/a")</f>
        <v>-0.44291611517354401</v>
      </c>
      <c r="I1539" s="87">
        <f t="array" ref="I1539">IFERROR(INDEX(DATA!$AF$133:$AF$368,MATCH(1,(DATA!$D$133:$D$368=B1539)*(DATA!$E$133:$E$368=D1539),0)),"n/a")</f>
        <v>33.853688778673302</v>
      </c>
      <c r="J1539" s="77">
        <f t="array" ref="J1539">IFERROR(INDEX(DATA!$AG$133:$AG$368,MATCH(1,(DATA!$D$133:$D$368=B1539)*(DATA!$E$133:$E$368=D1539),0)),"n/a")</f>
        <v>-0.43876185055939698</v>
      </c>
      <c r="K1539" s="87">
        <f t="array" ref="K1539">IFERROR(INDEX(DATA!$AP$133:$AP$368,MATCH(1,(DATA!$D$133:$D$368=B1539)*(DATA!$E$133:$E$368=D1539),0)),"n/a")</f>
        <v>37.581363574258802</v>
      </c>
      <c r="L1539" s="77">
        <f t="array" ref="L1539">IFERROR(INDEX(DATA!$AQ$133:$AQ$368,MATCH(1,(DATA!$D$133:$D$368=B1539)*(DATA!$E$133:$E$368=D1539),0)),"n/a")</f>
        <v>0.183085521873145</v>
      </c>
    </row>
    <row r="1540" spans="1:12" x14ac:dyDescent="0.2">
      <c r="A1540" s="75" t="s">
        <v>19</v>
      </c>
      <c r="B1540" s="66" t="s">
        <v>22</v>
      </c>
      <c r="C1540" s="66" t="s">
        <v>10</v>
      </c>
      <c r="D1540" s="66" t="s">
        <v>274</v>
      </c>
      <c r="E1540" s="87">
        <f t="array" ref="E1540">IFERROR(INDEX(DATA!$L$133:$L$368,MATCH(1,(DATA!$D$133:$D$368=B1540)*(DATA!$E$133:$E$368=D1540),0)),"n/a")</f>
        <v>0</v>
      </c>
      <c r="F1540" s="77">
        <f t="array" ref="F1540">IFERROR(INDEX(DATA!$M$133:$M$368,MATCH(1,(DATA!$D$133:$D$368=B1540)*(DATA!$E$133:$E$368=D1540),0)),"n/a")</f>
        <v>0</v>
      </c>
      <c r="G1540" s="87">
        <f t="array" ref="G1540">IFERROR(INDEX(DATA!$V$133:$V$368,MATCH(1,(DATA!$D$133:$D$368=B1540)*(DATA!$E$133:$E$368=D1540),0)),"n/a")</f>
        <v>48</v>
      </c>
      <c r="H1540" s="77">
        <f t="array" ref="H1540">IFERROR(INDEX(DATA!$W$133:$W$368,MATCH(1,(DATA!$D$133:$D$368=B1540)*(DATA!$E$133:$E$368=D1540),0)),"n/a")</f>
        <v>0</v>
      </c>
      <c r="I1540" s="87">
        <f t="array" ref="I1540">IFERROR(INDEX(DATA!$AF$133:$AF$368,MATCH(1,(DATA!$D$133:$D$368=B1540)*(DATA!$E$133:$E$368=D1540),0)),"n/a")</f>
        <v>48</v>
      </c>
      <c r="J1540" s="77">
        <f t="array" ref="J1540">IFERROR(INDEX(DATA!$AG$133:$AG$368,MATCH(1,(DATA!$D$133:$D$368=B1540)*(DATA!$E$133:$E$368=D1540),0)),"n/a")</f>
        <v>0</v>
      </c>
      <c r="K1540" s="87">
        <f t="array" ref="K1540">IFERROR(INDEX(DATA!$AP$133:$AP$368,MATCH(1,(DATA!$D$133:$D$368=B1540)*(DATA!$E$133:$E$368=D1540),0)),"n/a")</f>
        <v>48</v>
      </c>
      <c r="L1540" s="77">
        <f t="array" ref="L1540">IFERROR(INDEX(DATA!$AQ$133:$AQ$368,MATCH(1,(DATA!$D$133:$D$368=B1540)*(DATA!$E$133:$E$368=D1540),0)),"n/a")</f>
        <v>0</v>
      </c>
    </row>
    <row r="1541" spans="1:12" x14ac:dyDescent="0.2">
      <c r="A1541" s="75" t="s">
        <v>19</v>
      </c>
      <c r="B1541" s="66" t="s">
        <v>22</v>
      </c>
      <c r="C1541" s="66" t="s">
        <v>10</v>
      </c>
      <c r="D1541" s="66" t="s">
        <v>275</v>
      </c>
      <c r="E1541" s="87">
        <f t="array" ref="E1541">IFERROR(INDEX(DATA!$L$133:$L$368,MATCH(1,(DATA!$D$133:$D$368=B1541)*(DATA!$E$133:$E$368=D1541),0)),"n/a")</f>
        <v>32.089450461291598</v>
      </c>
      <c r="F1541" s="77">
        <f t="array" ref="F1541">IFERROR(INDEX(DATA!$M$133:$M$368,MATCH(1,(DATA!$D$133:$D$368=B1541)*(DATA!$E$133:$E$368=D1541),0)),"n/a")</f>
        <v>0</v>
      </c>
      <c r="G1541" s="87">
        <f t="array" ref="G1541">IFERROR(INDEX(DATA!$V$133:$V$368,MATCH(1,(DATA!$D$133:$D$368=B1541)*(DATA!$E$133:$E$368=D1541),0)),"n/a")</f>
        <v>32.223570547100003</v>
      </c>
      <c r="H1541" s="77">
        <f t="array" ref="H1541">IFERROR(INDEX(DATA!$W$133:$W$368,MATCH(1,(DATA!$D$133:$D$368=B1541)*(DATA!$E$133:$E$368=D1541),0)),"n/a")</f>
        <v>0</v>
      </c>
      <c r="I1541" s="87">
        <f t="array" ref="I1541">IFERROR(INDEX(DATA!$AF$133:$AF$368,MATCH(1,(DATA!$D$133:$D$368=B1541)*(DATA!$E$133:$E$368=D1541),0)),"n/a")</f>
        <v>37.826973799894503</v>
      </c>
      <c r="J1541" s="77">
        <f t="array" ref="J1541">IFERROR(INDEX(DATA!$AG$133:$AG$368,MATCH(1,(DATA!$D$133:$D$368=B1541)*(DATA!$E$133:$E$368=D1541),0)),"n/a")</f>
        <v>0</v>
      </c>
      <c r="K1541" s="87">
        <f t="array" ref="K1541">IFERROR(INDEX(DATA!$AP$133:$AP$368,MATCH(1,(DATA!$D$133:$D$368=B1541)*(DATA!$E$133:$E$368=D1541),0)),"n/a")</f>
        <v>38.603506514396003</v>
      </c>
      <c r="L1541" s="77">
        <f t="array" ref="L1541">IFERROR(INDEX(DATA!$AQ$133:$AQ$368,MATCH(1,(DATA!$D$133:$D$368=B1541)*(DATA!$E$133:$E$368=D1541),0)),"n/a")</f>
        <v>0.303857879858973</v>
      </c>
    </row>
    <row r="1542" spans="1:12" x14ac:dyDescent="0.2">
      <c r="A1542" s="75" t="s">
        <v>19</v>
      </c>
      <c r="B1542" s="66" t="s">
        <v>22</v>
      </c>
      <c r="C1542" s="66" t="s">
        <v>10</v>
      </c>
      <c r="D1542" s="66" t="s">
        <v>276</v>
      </c>
      <c r="E1542" s="87">
        <f t="array" ref="E1542">IFERROR(INDEX(DATA!$L$133:$L$368,MATCH(1,(DATA!$D$133:$D$368=B1542)*(DATA!$E$133:$E$368=D1542),0)),"n/a")</f>
        <v>0</v>
      </c>
      <c r="F1542" s="77">
        <f t="array" ref="F1542">IFERROR(INDEX(DATA!$M$133:$M$368,MATCH(1,(DATA!$D$133:$D$368=B1542)*(DATA!$E$133:$E$368=D1542),0)),"n/a")</f>
        <v>-1</v>
      </c>
      <c r="G1542" s="87">
        <f t="array" ref="G1542">IFERROR(INDEX(DATA!$V$133:$V$368,MATCH(1,(DATA!$D$133:$D$368=B1542)*(DATA!$E$133:$E$368=D1542),0)),"n/a")</f>
        <v>0</v>
      </c>
      <c r="H1542" s="77">
        <f t="array" ref="H1542">IFERROR(INDEX(DATA!$W$133:$W$368,MATCH(1,(DATA!$D$133:$D$368=B1542)*(DATA!$E$133:$E$368=D1542),0)),"n/a")</f>
        <v>-1</v>
      </c>
      <c r="I1542" s="87">
        <f t="array" ref="I1542">IFERROR(INDEX(DATA!$AF$133:$AF$368,MATCH(1,(DATA!$D$133:$D$368=B1542)*(DATA!$E$133:$E$368=D1542),0)),"n/a")</f>
        <v>29.966666666666701</v>
      </c>
      <c r="J1542" s="77">
        <f t="array" ref="J1542">IFERROR(INDEX(DATA!$AG$133:$AG$368,MATCH(1,(DATA!$D$133:$D$368=B1542)*(DATA!$E$133:$E$368=D1542),0)),"n/a")</f>
        <v>5.7647058823529398E-2</v>
      </c>
      <c r="K1542" s="87">
        <f t="array" ref="K1542">IFERROR(INDEX(DATA!$AP$133:$AP$368,MATCH(1,(DATA!$D$133:$D$368=B1542)*(DATA!$E$133:$E$368=D1542),0)),"n/a")</f>
        <v>26.8882499520797</v>
      </c>
      <c r="L1542" s="77">
        <f t="array" ref="L1542">IFERROR(INDEX(DATA!$AQ$133:$AQ$368,MATCH(1,(DATA!$D$133:$D$368=B1542)*(DATA!$E$133:$E$368=D1542),0)),"n/a")</f>
        <v>0.28789514355595502</v>
      </c>
    </row>
    <row r="1543" spans="1:12" x14ac:dyDescent="0.2">
      <c r="A1543" s="75" t="s">
        <v>19</v>
      </c>
      <c r="B1543" s="66" t="s">
        <v>22</v>
      </c>
      <c r="C1543" s="66" t="s">
        <v>10</v>
      </c>
      <c r="D1543" s="66" t="s">
        <v>277</v>
      </c>
      <c r="E1543" s="87" t="str">
        <f t="array" ref="E1543">IFERROR(INDEX(DATA!$L$133:$L$368,MATCH(1,(DATA!$D$133:$D$368=B1543)*(DATA!$E$133:$E$368=D1543),0)),"n/a")</f>
        <v>n/a</v>
      </c>
      <c r="F1543" s="77" t="str">
        <f t="array" ref="F1543">IFERROR(INDEX(DATA!$M$133:$M$368,MATCH(1,(DATA!$D$133:$D$368=B1543)*(DATA!$E$133:$E$368=D1543),0)),"n/a")</f>
        <v>n/a</v>
      </c>
      <c r="G1543" s="87" t="str">
        <f t="array" ref="G1543">IFERROR(INDEX(DATA!$V$133:$V$368,MATCH(1,(DATA!$D$133:$D$368=B1543)*(DATA!$E$133:$E$368=D1543),0)),"n/a")</f>
        <v>n/a</v>
      </c>
      <c r="H1543" s="77" t="str">
        <f t="array" ref="H1543">IFERROR(INDEX(DATA!$W$133:$W$368,MATCH(1,(DATA!$D$133:$D$368=B1543)*(DATA!$E$133:$E$368=D1543),0)),"n/a")</f>
        <v>n/a</v>
      </c>
      <c r="I1543" s="87" t="str">
        <f t="array" ref="I1543">IFERROR(INDEX(DATA!$AF$133:$AF$368,MATCH(1,(DATA!$D$133:$D$368=B1543)*(DATA!$E$133:$E$368=D1543),0)),"n/a")</f>
        <v>n/a</v>
      </c>
      <c r="J1543" s="77" t="str">
        <f t="array" ref="J1543">IFERROR(INDEX(DATA!$AG$133:$AG$368,MATCH(1,(DATA!$D$133:$D$368=B1543)*(DATA!$E$133:$E$368=D1543),0)),"n/a")</f>
        <v>n/a</v>
      </c>
      <c r="K1543" s="87" t="str">
        <f t="array" ref="K1543">IFERROR(INDEX(DATA!$AP$133:$AP$368,MATCH(1,(DATA!$D$133:$D$368=B1543)*(DATA!$E$133:$E$368=D1543),0)),"n/a")</f>
        <v>n/a</v>
      </c>
      <c r="L1543" s="77" t="str">
        <f t="array" ref="L1543">IFERROR(INDEX(DATA!$AQ$133:$AQ$368,MATCH(1,(DATA!$D$133:$D$368=B1543)*(DATA!$E$133:$E$368=D1543),0)),"n/a")</f>
        <v>n/a</v>
      </c>
    </row>
    <row r="1544" spans="1:12" x14ac:dyDescent="0.2">
      <c r="A1544" s="75" t="s">
        <v>19</v>
      </c>
      <c r="B1544" s="66" t="s">
        <v>22</v>
      </c>
      <c r="C1544" s="66" t="s">
        <v>10</v>
      </c>
      <c r="D1544" s="66" t="s">
        <v>278</v>
      </c>
      <c r="E1544" s="87">
        <f t="array" ref="E1544">IFERROR(INDEX(DATA!$L$133:$L$368,MATCH(1,(DATA!$D$133:$D$368=B1544)*(DATA!$E$133:$E$368=D1544),0)),"n/a")</f>
        <v>46.919719407638297</v>
      </c>
      <c r="F1544" s="77">
        <f t="array" ref="F1544">IFERROR(INDEX(DATA!$M$133:$M$368,MATCH(1,(DATA!$D$133:$D$368=B1544)*(DATA!$E$133:$E$368=D1544),0)),"n/a")</f>
        <v>-4.7527088891060901E-2</v>
      </c>
      <c r="G1544" s="87">
        <f t="array" ref="G1544">IFERROR(INDEX(DATA!$V$133:$V$368,MATCH(1,(DATA!$D$133:$D$368=B1544)*(DATA!$E$133:$E$368=D1544),0)),"n/a")</f>
        <v>39.892640517590003</v>
      </c>
      <c r="H1544" s="77">
        <f t="array" ref="H1544">IFERROR(INDEX(DATA!$W$133:$W$368,MATCH(1,(DATA!$D$133:$D$368=B1544)*(DATA!$E$133:$E$368=D1544),0)),"n/a")</f>
        <v>1.1765743123327701E-2</v>
      </c>
      <c r="I1544" s="87">
        <f t="array" ref="I1544">IFERROR(INDEX(DATA!$AF$133:$AF$368,MATCH(1,(DATA!$D$133:$D$368=B1544)*(DATA!$E$133:$E$368=D1544),0)),"n/a")</f>
        <v>38.937818145523501</v>
      </c>
      <c r="J1544" s="77">
        <f t="array" ref="J1544">IFERROR(INDEX(DATA!$AG$133:$AG$368,MATCH(1,(DATA!$D$133:$D$368=B1544)*(DATA!$E$133:$E$368=D1544),0)),"n/a")</f>
        <v>1.8072609595555102E-2</v>
      </c>
      <c r="K1544" s="87">
        <f t="array" ref="K1544">IFERROR(INDEX(DATA!$AP$133:$AP$368,MATCH(1,(DATA!$D$133:$D$368=B1544)*(DATA!$E$133:$E$368=D1544),0)),"n/a")</f>
        <v>38.413433046423002</v>
      </c>
      <c r="L1544" s="77">
        <f t="array" ref="L1544">IFERROR(INDEX(DATA!$AQ$133:$AQ$368,MATCH(1,(DATA!$D$133:$D$368=B1544)*(DATA!$E$133:$E$368=D1544),0)),"n/a")</f>
        <v>0.102970104839612</v>
      </c>
    </row>
    <row r="1545" spans="1:12" x14ac:dyDescent="0.2">
      <c r="A1545" s="75" t="s">
        <v>19</v>
      </c>
      <c r="B1545" s="66" t="s">
        <v>22</v>
      </c>
      <c r="C1545" s="66" t="s">
        <v>10</v>
      </c>
      <c r="D1545" s="66" t="s">
        <v>279</v>
      </c>
      <c r="E1545" s="87">
        <f t="array" ref="E1545">IFERROR(INDEX(DATA!$L$133:$L$368,MATCH(1,(DATA!$D$133:$D$368=B1545)*(DATA!$E$133:$E$368=D1545),0)),"n/a")</f>
        <v>21.546218487394999</v>
      </c>
      <c r="F1545" s="77">
        <f t="array" ref="F1545">IFERROR(INDEX(DATA!$M$133:$M$368,MATCH(1,(DATA!$D$133:$D$368=B1545)*(DATA!$E$133:$E$368=D1545),0)),"n/a")</f>
        <v>-0.76106914641540602</v>
      </c>
      <c r="G1545" s="87">
        <f t="array" ref="G1545">IFERROR(INDEX(DATA!$V$133:$V$368,MATCH(1,(DATA!$D$133:$D$368=B1545)*(DATA!$E$133:$E$368=D1545),0)),"n/a")</f>
        <v>61.399731723675401</v>
      </c>
      <c r="H1545" s="77">
        <f t="array" ref="H1545">IFERROR(INDEX(DATA!$W$133:$W$368,MATCH(1,(DATA!$D$133:$D$368=B1545)*(DATA!$E$133:$E$368=D1545),0)),"n/a")</f>
        <v>-0.31529562989307103</v>
      </c>
      <c r="I1545" s="87">
        <f t="array" ref="I1545">IFERROR(INDEX(DATA!$AF$133:$AF$368,MATCH(1,(DATA!$D$133:$D$368=B1545)*(DATA!$E$133:$E$368=D1545),0)),"n/a")</f>
        <v>70.059463661096004</v>
      </c>
      <c r="J1545" s="77">
        <f t="array" ref="J1545">IFERROR(INDEX(DATA!$AG$133:$AG$368,MATCH(1,(DATA!$D$133:$D$368=B1545)*(DATA!$E$133:$E$368=D1545),0)),"n/a")</f>
        <v>-0.11270864927492499</v>
      </c>
      <c r="K1545" s="87">
        <f t="array" ref="K1545">IFERROR(INDEX(DATA!$AP$133:$AP$368,MATCH(1,(DATA!$D$133:$D$368=B1545)*(DATA!$E$133:$E$368=D1545),0)),"n/a")</f>
        <v>64.724572870083705</v>
      </c>
      <c r="L1545" s="77">
        <f t="array" ref="L1545">IFERROR(INDEX(DATA!$AQ$133:$AQ$368,MATCH(1,(DATA!$D$133:$D$368=B1545)*(DATA!$E$133:$E$368=D1545),0)),"n/a")</f>
        <v>-3.4907416211961702E-2</v>
      </c>
    </row>
    <row r="1546" spans="1:12" x14ac:dyDescent="0.2">
      <c r="A1546" s="75" t="s">
        <v>19</v>
      </c>
      <c r="B1546" s="66" t="s">
        <v>22</v>
      </c>
      <c r="C1546" s="66" t="s">
        <v>10</v>
      </c>
      <c r="D1546" s="66" t="s">
        <v>280</v>
      </c>
      <c r="E1546" s="87">
        <f t="array" ref="E1546">IFERROR(INDEX(DATA!$L$133:$L$368,MATCH(1,(DATA!$D$133:$D$368=B1546)*(DATA!$E$133:$E$368=D1546),0)),"n/a")</f>
        <v>65.840619811842799</v>
      </c>
      <c r="F1546" s="77">
        <f t="array" ref="F1546">IFERROR(INDEX(DATA!$M$133:$M$368,MATCH(1,(DATA!$D$133:$D$368=B1546)*(DATA!$E$133:$E$368=D1546),0)),"n/a")</f>
        <v>-0.194422385381673</v>
      </c>
      <c r="G1546" s="87">
        <f t="array" ref="G1546">IFERROR(INDEX(DATA!$V$133:$V$368,MATCH(1,(DATA!$D$133:$D$368=B1546)*(DATA!$E$133:$E$368=D1546),0)),"n/a")</f>
        <v>64.5792988313856</v>
      </c>
      <c r="H1546" s="77">
        <f t="array" ref="H1546">IFERROR(INDEX(DATA!$W$133:$W$368,MATCH(1,(DATA!$D$133:$D$368=B1546)*(DATA!$E$133:$E$368=D1546),0)),"n/a")</f>
        <v>-0.20124117771986</v>
      </c>
      <c r="I1546" s="87">
        <f t="array" ref="I1546">IFERROR(INDEX(DATA!$AF$133:$AF$368,MATCH(1,(DATA!$D$133:$D$368=B1546)*(DATA!$E$133:$E$368=D1546),0)),"n/a")</f>
        <v>62.615589147668501</v>
      </c>
      <c r="J1546" s="77">
        <f t="array" ref="J1546">IFERROR(INDEX(DATA!$AG$133:$AG$368,MATCH(1,(DATA!$D$133:$D$368=B1546)*(DATA!$E$133:$E$368=D1546),0)),"n/a")</f>
        <v>-0.23349646051210701</v>
      </c>
      <c r="K1546" s="87">
        <f t="array" ref="K1546">IFERROR(INDEX(DATA!$AP$133:$AP$368,MATCH(1,(DATA!$D$133:$D$368=B1546)*(DATA!$E$133:$E$368=D1546),0)),"n/a")</f>
        <v>61.9484237726098</v>
      </c>
      <c r="L1546" s="77">
        <f t="array" ref="L1546">IFERROR(INDEX(DATA!$AQ$133:$AQ$368,MATCH(1,(DATA!$D$133:$D$368=B1546)*(DATA!$E$133:$E$368=D1546),0)),"n/a")</f>
        <v>-0.239439450645001</v>
      </c>
    </row>
    <row r="1547" spans="1:12" x14ac:dyDescent="0.2">
      <c r="A1547" s="75" t="s">
        <v>19</v>
      </c>
      <c r="B1547" s="66" t="s">
        <v>22</v>
      </c>
      <c r="C1547" s="66" t="s">
        <v>10</v>
      </c>
      <c r="D1547" s="66" t="s">
        <v>281</v>
      </c>
      <c r="E1547" s="87">
        <f t="array" ref="E1547">IFERROR(INDEX(DATA!$L$133:$L$368,MATCH(1,(DATA!$D$133:$D$368=B1547)*(DATA!$E$133:$E$368=D1547),0)),"n/a")</f>
        <v>62.6989032901296</v>
      </c>
      <c r="F1547" s="77">
        <f t="array" ref="F1547">IFERROR(INDEX(DATA!$M$133:$M$368,MATCH(1,(DATA!$D$133:$D$368=B1547)*(DATA!$E$133:$E$368=D1547),0)),"n/a")</f>
        <v>3.4268708030235802E-2</v>
      </c>
      <c r="G1547" s="87">
        <f t="array" ref="G1547">IFERROR(INDEX(DATA!$V$133:$V$368,MATCH(1,(DATA!$D$133:$D$368=B1547)*(DATA!$E$133:$E$368=D1547),0)),"n/a")</f>
        <v>55.333296374320902</v>
      </c>
      <c r="H1547" s="77">
        <f t="array" ref="H1547">IFERROR(INDEX(DATA!$W$133:$W$368,MATCH(1,(DATA!$D$133:$D$368=B1547)*(DATA!$E$133:$E$368=D1547),0)),"n/a")</f>
        <v>-5.1959190516522202E-2</v>
      </c>
      <c r="I1547" s="87">
        <f t="array" ref="I1547">IFERROR(INDEX(DATA!$AF$133:$AF$368,MATCH(1,(DATA!$D$133:$D$368=B1547)*(DATA!$E$133:$E$368=D1547),0)),"n/a")</f>
        <v>55.445107241545699</v>
      </c>
      <c r="J1547" s="77">
        <f t="array" ref="J1547">IFERROR(INDEX(DATA!$AG$133:$AG$368,MATCH(1,(DATA!$D$133:$D$368=B1547)*(DATA!$E$133:$E$368=D1547),0)),"n/a")</f>
        <v>-6.3668550301571605E-2</v>
      </c>
      <c r="K1547" s="87">
        <f t="array" ref="K1547">IFERROR(INDEX(DATA!$AP$133:$AP$368,MATCH(1,(DATA!$D$133:$D$368=B1547)*(DATA!$E$133:$E$368=D1547),0)),"n/a")</f>
        <v>52.3399742930591</v>
      </c>
      <c r="L1547" s="77">
        <f t="array" ref="L1547">IFERROR(INDEX(DATA!$AQ$133:$AQ$368,MATCH(1,(DATA!$D$133:$D$368=B1547)*(DATA!$E$133:$E$368=D1547),0)),"n/a")</f>
        <v>-0.13456869713421299</v>
      </c>
    </row>
    <row r="1548" spans="1:12" x14ac:dyDescent="0.2">
      <c r="A1548" s="75" t="s">
        <v>19</v>
      </c>
      <c r="B1548" s="66" t="s">
        <v>22</v>
      </c>
      <c r="C1548" s="66" t="s">
        <v>10</v>
      </c>
      <c r="D1548" s="66" t="s">
        <v>282</v>
      </c>
      <c r="E1548" s="87">
        <f t="array" ref="E1548">IFERROR(INDEX(DATA!$L$133:$L$368,MATCH(1,(DATA!$D$133:$D$368=B1548)*(DATA!$E$133:$E$368=D1548),0)),"n/a")</f>
        <v>77.508379888268195</v>
      </c>
      <c r="F1548" s="77">
        <f t="array" ref="F1548">IFERROR(INDEX(DATA!$M$133:$M$368,MATCH(1,(DATA!$D$133:$D$368=B1548)*(DATA!$E$133:$E$368=D1548),0)),"n/a")</f>
        <v>-1.2892362345243101E-2</v>
      </c>
      <c r="G1548" s="87">
        <f t="array" ref="G1548">IFERROR(INDEX(DATA!$V$133:$V$368,MATCH(1,(DATA!$D$133:$D$368=B1548)*(DATA!$E$133:$E$368=D1548),0)),"n/a")</f>
        <v>86.820017559262496</v>
      </c>
      <c r="H1548" s="77">
        <f t="array" ref="H1548">IFERROR(INDEX(DATA!$W$133:$W$368,MATCH(1,(DATA!$D$133:$D$368=B1548)*(DATA!$E$133:$E$368=D1548),0)),"n/a")</f>
        <v>0.23302451802358501</v>
      </c>
      <c r="I1548" s="87">
        <f t="array" ref="I1548">IFERROR(INDEX(DATA!$AF$133:$AF$368,MATCH(1,(DATA!$D$133:$D$368=B1548)*(DATA!$E$133:$E$368=D1548),0)),"n/a")</f>
        <v>89.898514851485203</v>
      </c>
      <c r="J1548" s="77">
        <f t="array" ref="J1548">IFERROR(INDEX(DATA!$AG$133:$AG$368,MATCH(1,(DATA!$D$133:$D$368=B1548)*(DATA!$E$133:$E$368=D1548),0)),"n/a")</f>
        <v>0.14777731807929201</v>
      </c>
      <c r="K1548" s="87">
        <f t="array" ref="K1548">IFERROR(INDEX(DATA!$AP$133:$AP$368,MATCH(1,(DATA!$D$133:$D$368=B1548)*(DATA!$E$133:$E$368=D1548),0)),"n/a")</f>
        <v>85.719707685054203</v>
      </c>
      <c r="L1548" s="77">
        <f t="array" ref="L1548">IFERROR(INDEX(DATA!$AQ$133:$AQ$368,MATCH(1,(DATA!$D$133:$D$368=B1548)*(DATA!$E$133:$E$368=D1548),0)),"n/a")</f>
        <v>8.79836474040816E-2</v>
      </c>
    </row>
    <row r="1549" spans="1:12" x14ac:dyDescent="0.2">
      <c r="A1549" s="75" t="s">
        <v>19</v>
      </c>
      <c r="B1549" s="66" t="s">
        <v>22</v>
      </c>
      <c r="C1549" s="66" t="s">
        <v>10</v>
      </c>
      <c r="D1549" s="66" t="s">
        <v>283</v>
      </c>
      <c r="E1549" s="87">
        <f t="array" ref="E1549">IFERROR(INDEX(DATA!$L$133:$L$368,MATCH(1,(DATA!$D$133:$D$368=B1549)*(DATA!$E$133:$E$368=D1549),0)),"n/a")</f>
        <v>13.3198090692124</v>
      </c>
      <c r="F1549" s="77">
        <f t="array" ref="F1549">IFERROR(INDEX(DATA!$M$133:$M$368,MATCH(1,(DATA!$D$133:$D$368=B1549)*(DATA!$E$133:$E$368=D1549),0)),"n/a")</f>
        <v>0</v>
      </c>
      <c r="G1549" s="87">
        <f t="array" ref="G1549">IFERROR(INDEX(DATA!$V$133:$V$368,MATCH(1,(DATA!$D$133:$D$368=B1549)*(DATA!$E$133:$E$368=D1549),0)),"n/a")</f>
        <v>13.3198090692124</v>
      </c>
      <c r="H1549" s="77">
        <f t="array" ref="H1549">IFERROR(INDEX(DATA!$W$133:$W$368,MATCH(1,(DATA!$D$133:$D$368=B1549)*(DATA!$E$133:$E$368=D1549),0)),"n/a")</f>
        <v>0</v>
      </c>
      <c r="I1549" s="87">
        <f t="array" ref="I1549">IFERROR(INDEX(DATA!$AF$133:$AF$368,MATCH(1,(DATA!$D$133:$D$368=B1549)*(DATA!$E$133:$E$368=D1549),0)),"n/a")</f>
        <v>13.31</v>
      </c>
      <c r="J1549" s="77">
        <f t="array" ref="J1549">IFERROR(INDEX(DATA!$AG$133:$AG$368,MATCH(1,(DATA!$D$133:$D$368=B1549)*(DATA!$E$133:$E$368=D1549),0)),"n/a")</f>
        <v>0</v>
      </c>
      <c r="K1549" s="87">
        <f t="array" ref="K1549">IFERROR(INDEX(DATA!$AP$133:$AP$368,MATCH(1,(DATA!$D$133:$D$368=B1549)*(DATA!$E$133:$E$368=D1549),0)),"n/a")</f>
        <v>13.213679890560901</v>
      </c>
      <c r="L1549" s="77">
        <f t="array" ref="L1549">IFERROR(INDEX(DATA!$AQ$133:$AQ$368,MATCH(1,(DATA!$D$133:$D$368=B1549)*(DATA!$E$133:$E$368=D1549),0)),"n/a")</f>
        <v>2.7095073450397602</v>
      </c>
    </row>
    <row r="1550" spans="1:12" x14ac:dyDescent="0.2">
      <c r="A1550" s="75" t="s">
        <v>19</v>
      </c>
      <c r="B1550" s="66" t="s">
        <v>22</v>
      </c>
      <c r="C1550" s="66" t="s">
        <v>10</v>
      </c>
      <c r="D1550" s="66" t="s">
        <v>284</v>
      </c>
      <c r="E1550" s="87">
        <f t="array" ref="E1550">IFERROR(INDEX(DATA!$L$133:$L$368,MATCH(1,(DATA!$D$133:$D$368=B1550)*(DATA!$E$133:$E$368=D1550),0)),"n/a")</f>
        <v>86.383200490496606</v>
      </c>
      <c r="F1550" s="77">
        <f t="array" ref="F1550">IFERROR(INDEX(DATA!$M$133:$M$368,MATCH(1,(DATA!$D$133:$D$368=B1550)*(DATA!$E$133:$E$368=D1550),0)),"n/a")</f>
        <v>-3.8161810965042897E-2</v>
      </c>
      <c r="G1550" s="87">
        <f t="array" ref="G1550">IFERROR(INDEX(DATA!$V$133:$V$368,MATCH(1,(DATA!$D$133:$D$368=B1550)*(DATA!$E$133:$E$368=D1550),0)),"n/a")</f>
        <v>82.916725179047901</v>
      </c>
      <c r="H1550" s="77">
        <f t="array" ref="H1550">IFERROR(INDEX(DATA!$W$133:$W$368,MATCH(1,(DATA!$D$133:$D$368=B1550)*(DATA!$E$133:$E$368=D1550),0)),"n/a")</f>
        <v>-7.0680600127153007E-2</v>
      </c>
      <c r="I1550" s="87">
        <f t="array" ref="I1550">IFERROR(INDEX(DATA!$AF$133:$AF$368,MATCH(1,(DATA!$D$133:$D$368=B1550)*(DATA!$E$133:$E$368=D1550),0)),"n/a")</f>
        <v>81.672091031445007</v>
      </c>
      <c r="J1550" s="77">
        <f t="array" ref="J1550">IFERROR(INDEX(DATA!$AG$133:$AG$368,MATCH(1,(DATA!$D$133:$D$368=B1550)*(DATA!$E$133:$E$368=D1550),0)),"n/a")</f>
        <v>-0.106457602964926</v>
      </c>
      <c r="K1550" s="87">
        <f t="array" ref="K1550">IFERROR(INDEX(DATA!$AP$133:$AP$368,MATCH(1,(DATA!$D$133:$D$368=B1550)*(DATA!$E$133:$E$368=D1550),0)),"n/a")</f>
        <v>80.497702148801395</v>
      </c>
      <c r="L1550" s="77">
        <f t="array" ref="L1550">IFERROR(INDEX(DATA!$AQ$133:$AQ$368,MATCH(1,(DATA!$D$133:$D$368=B1550)*(DATA!$E$133:$E$368=D1550),0)),"n/a")</f>
        <v>-0.12548500357849801</v>
      </c>
    </row>
    <row r="1551" spans="1:12" x14ac:dyDescent="0.2">
      <c r="A1551" s="75" t="s">
        <v>19</v>
      </c>
      <c r="B1551" s="66" t="s">
        <v>22</v>
      </c>
      <c r="C1551" s="66" t="s">
        <v>10</v>
      </c>
      <c r="D1551" s="66" t="s">
        <v>285</v>
      </c>
      <c r="E1551" s="87">
        <f t="array" ref="E1551">IFERROR(INDEX(DATA!$L$133:$L$368,MATCH(1,(DATA!$D$133:$D$368=B1551)*(DATA!$E$133:$E$368=D1551),0)),"n/a")</f>
        <v>0</v>
      </c>
      <c r="F1551" s="77">
        <f t="array" ref="F1551">IFERROR(INDEX(DATA!$M$133:$M$368,MATCH(1,(DATA!$D$133:$D$368=B1551)*(DATA!$E$133:$E$368=D1551),0)),"n/a")</f>
        <v>0</v>
      </c>
      <c r="G1551" s="87">
        <f t="array" ref="G1551">IFERROR(INDEX(DATA!$V$133:$V$368,MATCH(1,(DATA!$D$133:$D$368=B1551)*(DATA!$E$133:$E$368=D1551),0)),"n/a")</f>
        <v>0</v>
      </c>
      <c r="H1551" s="77">
        <f t="array" ref="H1551">IFERROR(INDEX(DATA!$W$133:$W$368,MATCH(1,(DATA!$D$133:$D$368=B1551)*(DATA!$E$133:$E$368=D1551),0)),"n/a")</f>
        <v>0</v>
      </c>
      <c r="I1551" s="87">
        <f t="array" ref="I1551">IFERROR(INDEX(DATA!$AF$133:$AF$368,MATCH(1,(DATA!$D$133:$D$368=B1551)*(DATA!$E$133:$E$368=D1551),0)),"n/a")</f>
        <v>16.185185185185201</v>
      </c>
      <c r="J1551" s="77">
        <f t="array" ref="J1551">IFERROR(INDEX(DATA!$AG$133:$AG$368,MATCH(1,(DATA!$D$133:$D$368=B1551)*(DATA!$E$133:$E$368=D1551),0)),"n/a")</f>
        <v>0</v>
      </c>
      <c r="K1551" s="87">
        <f t="array" ref="K1551">IFERROR(INDEX(DATA!$AP$133:$AP$368,MATCH(1,(DATA!$D$133:$D$368=B1551)*(DATA!$E$133:$E$368=D1551),0)),"n/a")</f>
        <v>16.185185185185201</v>
      </c>
      <c r="L1551" s="77">
        <f t="array" ref="L1551">IFERROR(INDEX(DATA!$AQ$133:$AQ$368,MATCH(1,(DATA!$D$133:$D$368=B1551)*(DATA!$E$133:$E$368=D1551),0)),"n/a")</f>
        <v>0</v>
      </c>
    </row>
    <row r="1552" spans="1:12" x14ac:dyDescent="0.2">
      <c r="A1552" s="75" t="s">
        <v>19</v>
      </c>
      <c r="B1552" s="66" t="s">
        <v>22</v>
      </c>
      <c r="C1552" s="66" t="s">
        <v>10</v>
      </c>
      <c r="D1552" s="66" t="s">
        <v>286</v>
      </c>
      <c r="E1552" s="87">
        <f t="array" ref="E1552">IFERROR(INDEX(DATA!$L$133:$L$368,MATCH(1,(DATA!$D$133:$D$368=B1552)*(DATA!$E$133:$E$368=D1552),0)),"n/a")</f>
        <v>0</v>
      </c>
      <c r="F1552" s="77">
        <f t="array" ref="F1552">IFERROR(INDEX(DATA!$M$133:$M$368,MATCH(1,(DATA!$D$133:$D$368=B1552)*(DATA!$E$133:$E$368=D1552),0)),"n/a")</f>
        <v>-1</v>
      </c>
      <c r="G1552" s="87">
        <f t="array" ref="G1552">IFERROR(INDEX(DATA!$V$133:$V$368,MATCH(1,(DATA!$D$133:$D$368=B1552)*(DATA!$E$133:$E$368=D1552),0)),"n/a")</f>
        <v>12.7</v>
      </c>
      <c r="H1552" s="77">
        <f t="array" ref="H1552">IFERROR(INDEX(DATA!$W$133:$W$368,MATCH(1,(DATA!$D$133:$D$368=B1552)*(DATA!$E$133:$E$368=D1552),0)),"n/a")</f>
        <v>-2.01891812001181E-2</v>
      </c>
      <c r="I1552" s="87">
        <f t="array" ref="I1552">IFERROR(INDEX(DATA!$AF$133:$AF$368,MATCH(1,(DATA!$D$133:$D$368=B1552)*(DATA!$E$133:$E$368=D1552),0)),"n/a")</f>
        <v>12.8038147138965</v>
      </c>
      <c r="J1552" s="77">
        <f t="array" ref="J1552">IFERROR(INDEX(DATA!$AG$133:$AG$368,MATCH(1,(DATA!$D$133:$D$368=B1552)*(DATA!$E$133:$E$368=D1552),0)),"n/a")</f>
        <v>-1.21798284578848E-2</v>
      </c>
      <c r="K1552" s="87">
        <f t="array" ref="K1552">IFERROR(INDEX(DATA!$AP$133:$AP$368,MATCH(1,(DATA!$D$133:$D$368=B1552)*(DATA!$E$133:$E$368=D1552),0)),"n/a")</f>
        <v>5.4780239738467102</v>
      </c>
      <c r="L1552" s="77">
        <f t="array" ref="L1552">IFERROR(INDEX(DATA!$AQ$133:$AQ$368,MATCH(1,(DATA!$D$133:$D$368=B1552)*(DATA!$E$133:$E$368=D1552),0)),"n/a")</f>
        <v>-0.63018750807837198</v>
      </c>
    </row>
    <row r="1553" spans="1:12" x14ac:dyDescent="0.2">
      <c r="A1553" s="75" t="s">
        <v>19</v>
      </c>
      <c r="B1553" s="66" t="s">
        <v>22</v>
      </c>
      <c r="C1553" s="66" t="s">
        <v>10</v>
      </c>
      <c r="D1553" s="66" t="s">
        <v>287</v>
      </c>
      <c r="E1553" s="87">
        <f t="array" ref="E1553">IFERROR(INDEX(DATA!$L$133:$L$368,MATCH(1,(DATA!$D$133:$D$368=B1553)*(DATA!$E$133:$E$368=D1553),0)),"n/a")</f>
        <v>13.462618462618501</v>
      </c>
      <c r="F1553" s="77">
        <f t="array" ref="F1553">IFERROR(INDEX(DATA!$M$133:$M$368,MATCH(1,(DATA!$D$133:$D$368=B1553)*(DATA!$E$133:$E$368=D1553),0)),"n/a")</f>
        <v>7.8964310047576605E-2</v>
      </c>
      <c r="G1553" s="87">
        <f t="array" ref="G1553">IFERROR(INDEX(DATA!$V$133:$V$368,MATCH(1,(DATA!$D$133:$D$368=B1553)*(DATA!$E$133:$E$368=D1553),0)),"n/a")</f>
        <v>13.8998677831644</v>
      </c>
      <c r="H1553" s="77">
        <f t="array" ref="H1553">IFERROR(INDEX(DATA!$W$133:$W$368,MATCH(1,(DATA!$D$133:$D$368=B1553)*(DATA!$E$133:$E$368=D1553),0)),"n/a")</f>
        <v>0.411652932583427</v>
      </c>
      <c r="I1553" s="87">
        <f t="array" ref="I1553">IFERROR(INDEX(DATA!$AF$133:$AF$368,MATCH(1,(DATA!$D$133:$D$368=B1553)*(DATA!$E$133:$E$368=D1553),0)),"n/a")</f>
        <v>12.237293169282999</v>
      </c>
      <c r="J1553" s="77">
        <f t="array" ref="J1553">IFERROR(INDEX(DATA!$AG$133:$AG$368,MATCH(1,(DATA!$D$133:$D$368=B1553)*(DATA!$E$133:$E$368=D1553),0)),"n/a")</f>
        <v>0.42063499940919202</v>
      </c>
      <c r="K1553" s="87">
        <f t="array" ref="K1553">IFERROR(INDEX(DATA!$AP$133:$AP$368,MATCH(1,(DATA!$D$133:$D$368=B1553)*(DATA!$E$133:$E$368=D1553),0)),"n/a")</f>
        <v>9.8914410494688596</v>
      </c>
      <c r="L1553" s="77">
        <f t="array" ref="L1553">IFERROR(INDEX(DATA!$AQ$133:$AQ$368,MATCH(1,(DATA!$D$133:$D$368=B1553)*(DATA!$E$133:$E$368=D1553),0)),"n/a")</f>
        <v>0.76322039042090795</v>
      </c>
    </row>
    <row r="1554" spans="1:12" x14ac:dyDescent="0.2">
      <c r="A1554" s="75" t="s">
        <v>19</v>
      </c>
      <c r="B1554" s="66" t="s">
        <v>22</v>
      </c>
      <c r="C1554" s="66" t="s">
        <v>10</v>
      </c>
      <c r="D1554" s="66" t="s">
        <v>288</v>
      </c>
      <c r="E1554" s="87">
        <f t="array" ref="E1554">IFERROR(INDEX(DATA!$L$133:$L$368,MATCH(1,(DATA!$D$133:$D$368=B1554)*(DATA!$E$133:$E$368=D1554),0)),"n/a")</f>
        <v>95.675141242937897</v>
      </c>
      <c r="F1554" s="77">
        <f t="array" ref="F1554">IFERROR(INDEX(DATA!$M$133:$M$368,MATCH(1,(DATA!$D$133:$D$368=B1554)*(DATA!$E$133:$E$368=D1554),0)),"n/a")</f>
        <v>0.274417852182884</v>
      </c>
      <c r="G1554" s="87">
        <f t="array" ref="G1554">IFERROR(INDEX(DATA!$V$133:$V$368,MATCH(1,(DATA!$D$133:$D$368=B1554)*(DATA!$E$133:$E$368=D1554),0)),"n/a")</f>
        <v>95.763215859030794</v>
      </c>
      <c r="H1554" s="77">
        <f t="array" ref="H1554">IFERROR(INDEX(DATA!$W$133:$W$368,MATCH(1,(DATA!$D$133:$D$368=B1554)*(DATA!$E$133:$E$368=D1554),0)),"n/a")</f>
        <v>0.161082969413228</v>
      </c>
      <c r="I1554" s="87">
        <f t="array" ref="I1554">IFERROR(INDEX(DATA!$AF$133:$AF$368,MATCH(1,(DATA!$D$133:$D$368=B1554)*(DATA!$E$133:$E$368=D1554),0)),"n/a")</f>
        <v>95.385132804415306</v>
      </c>
      <c r="J1554" s="77">
        <f t="array" ref="J1554">IFERROR(INDEX(DATA!$AG$133:$AG$368,MATCH(1,(DATA!$D$133:$D$368=B1554)*(DATA!$E$133:$E$368=D1554),0)),"n/a")</f>
        <v>0.12825073260139</v>
      </c>
      <c r="K1554" s="87">
        <f t="array" ref="K1554">IFERROR(INDEX(DATA!$AP$133:$AP$368,MATCH(1,(DATA!$D$133:$D$368=B1554)*(DATA!$E$133:$E$368=D1554),0)),"n/a")</f>
        <v>95.254488086171307</v>
      </c>
      <c r="L1554" s="77">
        <f t="array" ref="L1554">IFERROR(INDEX(DATA!$AQ$133:$AQ$368,MATCH(1,(DATA!$D$133:$D$368=B1554)*(DATA!$E$133:$E$368=D1554),0)),"n/a")</f>
        <v>7.8154077472119901E-2</v>
      </c>
    </row>
    <row r="1555" spans="1:12" x14ac:dyDescent="0.2">
      <c r="A1555" s="75" t="s">
        <v>19</v>
      </c>
      <c r="B1555" s="66" t="s">
        <v>22</v>
      </c>
      <c r="C1555" s="66" t="s">
        <v>10</v>
      </c>
      <c r="D1555" s="66" t="s">
        <v>289</v>
      </c>
      <c r="E1555" s="87">
        <f t="array" ref="E1555">IFERROR(INDEX(DATA!$L$133:$L$368,MATCH(1,(DATA!$D$133:$D$368=B1555)*(DATA!$E$133:$E$368=D1555),0)),"n/a")</f>
        <v>77.8333333333333</v>
      </c>
      <c r="F1555" s="77">
        <f t="array" ref="F1555">IFERROR(INDEX(DATA!$M$133:$M$368,MATCH(1,(DATA!$D$133:$D$368=B1555)*(DATA!$E$133:$E$368=D1555),0)),"n/a")</f>
        <v>0.40995270669706901</v>
      </c>
      <c r="G1555" s="87">
        <f t="array" ref="G1555">IFERROR(INDEX(DATA!$V$133:$V$368,MATCH(1,(DATA!$D$133:$D$368=B1555)*(DATA!$E$133:$E$368=D1555),0)),"n/a")</f>
        <v>67.954751131221698</v>
      </c>
      <c r="H1555" s="77">
        <f t="array" ref="H1555">IFERROR(INDEX(DATA!$W$133:$W$368,MATCH(1,(DATA!$D$133:$D$368=B1555)*(DATA!$E$133:$E$368=D1555),0)),"n/a")</f>
        <v>0.504545881914785</v>
      </c>
      <c r="I1555" s="87">
        <f t="array" ref="I1555">IFERROR(INDEX(DATA!$AF$133:$AF$368,MATCH(1,(DATA!$D$133:$D$368=B1555)*(DATA!$E$133:$E$368=D1555),0)),"n/a")</f>
        <v>55.400412796697601</v>
      </c>
      <c r="J1555" s="77">
        <f t="array" ref="J1555">IFERROR(INDEX(DATA!$AG$133:$AG$368,MATCH(1,(DATA!$D$133:$D$368=B1555)*(DATA!$E$133:$E$368=D1555),0)),"n/a")</f>
        <v>1.7302002479420101E-2</v>
      </c>
      <c r="K1555" s="87">
        <f t="array" ref="K1555">IFERROR(INDEX(DATA!$AP$133:$AP$368,MATCH(1,(DATA!$D$133:$D$368=B1555)*(DATA!$E$133:$E$368=D1555),0)),"n/a")</f>
        <v>54.821404682274299</v>
      </c>
      <c r="L1555" s="77">
        <f t="array" ref="L1555">IFERROR(INDEX(DATA!$AQ$133:$AQ$368,MATCH(1,(DATA!$D$133:$D$368=B1555)*(DATA!$E$133:$E$368=D1555),0)),"n/a")</f>
        <v>0.74967370804623901</v>
      </c>
    </row>
    <row r="1556" spans="1:12" x14ac:dyDescent="0.2">
      <c r="A1556" s="75" t="s">
        <v>19</v>
      </c>
      <c r="B1556" s="66" t="s">
        <v>22</v>
      </c>
      <c r="C1556" s="66" t="s">
        <v>10</v>
      </c>
      <c r="D1556" s="66" t="s">
        <v>290</v>
      </c>
      <c r="E1556" s="87">
        <f t="array" ref="E1556">IFERROR(INDEX(DATA!$L$133:$L$368,MATCH(1,(DATA!$D$133:$D$368=B1556)*(DATA!$E$133:$E$368=D1556),0)),"n/a")</f>
        <v>0</v>
      </c>
      <c r="F1556" s="77">
        <f t="array" ref="F1556">IFERROR(INDEX(DATA!$M$133:$M$368,MATCH(1,(DATA!$D$133:$D$368=B1556)*(DATA!$E$133:$E$368=D1556),0)),"n/a")</f>
        <v>-1</v>
      </c>
      <c r="G1556" s="87">
        <f t="array" ref="G1556">IFERROR(INDEX(DATA!$V$133:$V$368,MATCH(1,(DATA!$D$133:$D$368=B1556)*(DATA!$E$133:$E$368=D1556),0)),"n/a")</f>
        <v>0</v>
      </c>
      <c r="H1556" s="77">
        <f t="array" ref="H1556">IFERROR(INDEX(DATA!$W$133:$W$368,MATCH(1,(DATA!$D$133:$D$368=B1556)*(DATA!$E$133:$E$368=D1556),0)),"n/a")</f>
        <v>-1</v>
      </c>
      <c r="I1556" s="87">
        <f t="array" ref="I1556">IFERROR(INDEX(DATA!$AF$133:$AF$368,MATCH(1,(DATA!$D$133:$D$368=B1556)*(DATA!$E$133:$E$368=D1556),0)),"n/a")</f>
        <v>32.3333333333333</v>
      </c>
      <c r="J1556" s="77">
        <f t="array" ref="J1556">IFERROR(INDEX(DATA!$AG$133:$AG$368,MATCH(1,(DATA!$D$133:$D$368=B1556)*(DATA!$E$133:$E$368=D1556),0)),"n/a")</f>
        <v>-1.02040816326531E-2</v>
      </c>
      <c r="K1556" s="87">
        <f t="array" ref="K1556">IFERROR(INDEX(DATA!$AP$133:$AP$368,MATCH(1,(DATA!$D$133:$D$368=B1556)*(DATA!$E$133:$E$368=D1556),0)),"n/a")</f>
        <v>31.911111111111101</v>
      </c>
      <c r="L1556" s="77">
        <f t="array" ref="L1556">IFERROR(INDEX(DATA!$AQ$133:$AQ$368,MATCH(1,(DATA!$D$133:$D$368=B1556)*(DATA!$E$133:$E$368=D1556),0)),"n/a")</f>
        <v>1.7083748656308</v>
      </c>
    </row>
    <row r="1557" spans="1:12" x14ac:dyDescent="0.2">
      <c r="A1557" s="75" t="s">
        <v>19</v>
      </c>
      <c r="B1557" s="66" t="s">
        <v>22</v>
      </c>
      <c r="C1557" s="66" t="s">
        <v>10</v>
      </c>
      <c r="D1557" s="66" t="s">
        <v>291</v>
      </c>
      <c r="E1557" s="87">
        <f t="array" ref="E1557">IFERROR(INDEX(DATA!$L$133:$L$368,MATCH(1,(DATA!$D$133:$D$368=B1557)*(DATA!$E$133:$E$368=D1557),0)),"n/a")</f>
        <v>0</v>
      </c>
      <c r="F1557" s="77">
        <f t="array" ref="F1557">IFERROR(INDEX(DATA!$M$133:$M$368,MATCH(1,(DATA!$D$133:$D$368=B1557)*(DATA!$E$133:$E$368=D1557),0)),"n/a")</f>
        <v>-1</v>
      </c>
      <c r="G1557" s="87">
        <f t="array" ref="G1557">IFERROR(INDEX(DATA!$V$133:$V$368,MATCH(1,(DATA!$D$133:$D$368=B1557)*(DATA!$E$133:$E$368=D1557),0)),"n/a")</f>
        <v>7.1766809728183096</v>
      </c>
      <c r="H1557" s="77">
        <f t="array" ref="H1557">IFERROR(INDEX(DATA!$W$133:$W$368,MATCH(1,(DATA!$D$133:$D$368=B1557)*(DATA!$E$133:$E$368=D1557),0)),"n/a")</f>
        <v>-0.45134008602763898</v>
      </c>
      <c r="I1557" s="87">
        <f t="array" ref="I1557">IFERROR(INDEX(DATA!$AF$133:$AF$368,MATCH(1,(DATA!$D$133:$D$368=B1557)*(DATA!$E$133:$E$368=D1557),0)),"n/a")</f>
        <v>6.8674759736975197</v>
      </c>
      <c r="J1557" s="77">
        <f t="array" ref="J1557">IFERROR(INDEX(DATA!$AG$133:$AG$368,MATCH(1,(DATA!$D$133:$D$368=B1557)*(DATA!$E$133:$E$368=D1557),0)),"n/a")</f>
        <v>-0.46080191476354498</v>
      </c>
      <c r="K1557" s="87">
        <f t="array" ref="K1557">IFERROR(INDEX(DATA!$AP$133:$AP$368,MATCH(1,(DATA!$D$133:$D$368=B1557)*(DATA!$E$133:$E$368=D1557),0)),"n/a")</f>
        <v>16.461202376791299</v>
      </c>
      <c r="L1557" s="77">
        <f t="array" ref="L1557">IFERROR(INDEX(DATA!$AQ$133:$AQ$368,MATCH(1,(DATA!$D$133:$D$368=B1557)*(DATA!$E$133:$E$368=D1557),0)),"n/a")</f>
        <v>0.248393510581355</v>
      </c>
    </row>
    <row r="1558" spans="1:12" x14ac:dyDescent="0.2">
      <c r="A1558" s="75" t="s">
        <v>19</v>
      </c>
      <c r="B1558" s="66" t="s">
        <v>22</v>
      </c>
      <c r="C1558" s="66" t="s">
        <v>10</v>
      </c>
      <c r="D1558" s="66" t="s">
        <v>292</v>
      </c>
      <c r="E1558" s="87">
        <f t="array" ref="E1558">IFERROR(INDEX(DATA!$L$133:$L$368,MATCH(1,(DATA!$D$133:$D$368=B1558)*(DATA!$E$133:$E$368=D1558),0)),"n/a")</f>
        <v>38.854955680902499</v>
      </c>
      <c r="F1558" s="77">
        <f t="array" ref="F1558">IFERROR(INDEX(DATA!$M$133:$M$368,MATCH(1,(DATA!$D$133:$D$368=B1558)*(DATA!$E$133:$E$368=D1558),0)),"n/a")</f>
        <v>0.84739591268422398</v>
      </c>
      <c r="G1558" s="87">
        <f t="array" ref="G1558">IFERROR(INDEX(DATA!$V$133:$V$368,MATCH(1,(DATA!$D$133:$D$368=B1558)*(DATA!$E$133:$E$368=D1558),0)),"n/a")</f>
        <v>33.320500245218199</v>
      </c>
      <c r="H1558" s="77">
        <f t="array" ref="H1558">IFERROR(INDEX(DATA!$W$133:$W$368,MATCH(1,(DATA!$D$133:$D$368=B1558)*(DATA!$E$133:$E$368=D1558),0)),"n/a")</f>
        <v>0.13442195963093601</v>
      </c>
      <c r="I1558" s="87">
        <f t="array" ref="I1558">IFERROR(INDEX(DATA!$AF$133:$AF$368,MATCH(1,(DATA!$D$133:$D$368=B1558)*(DATA!$E$133:$E$368=D1558),0)),"n/a")</f>
        <v>31.975478597547902</v>
      </c>
      <c r="J1558" s="77">
        <f t="array" ref="J1558">IFERROR(INDEX(DATA!$AG$133:$AG$368,MATCH(1,(DATA!$D$133:$D$368=B1558)*(DATA!$E$133:$E$368=D1558),0)),"n/a")</f>
        <v>0.52245322361549595</v>
      </c>
      <c r="K1558" s="87">
        <f t="array" ref="K1558">IFERROR(INDEX(DATA!$AP$133:$AP$368,MATCH(1,(DATA!$D$133:$D$368=B1558)*(DATA!$E$133:$E$368=D1558),0)),"n/a")</f>
        <v>28.1860962566845</v>
      </c>
      <c r="L1558" s="77">
        <f t="array" ref="L1558">IFERROR(INDEX(DATA!$AQ$133:$AQ$368,MATCH(1,(DATA!$D$133:$D$368=B1558)*(DATA!$E$133:$E$368=D1558),0)),"n/a")</f>
        <v>0.45785421750924699</v>
      </c>
    </row>
    <row r="1559" spans="1:12" x14ac:dyDescent="0.2">
      <c r="A1559" s="75" t="s">
        <v>19</v>
      </c>
      <c r="B1559" s="66" t="s">
        <v>22</v>
      </c>
      <c r="C1559" s="66" t="s">
        <v>10</v>
      </c>
      <c r="D1559" s="66" t="s">
        <v>293</v>
      </c>
      <c r="E1559" s="87">
        <f t="array" ref="E1559">IFERROR(INDEX(DATA!$L$133:$L$368,MATCH(1,(DATA!$D$133:$D$368=B1559)*(DATA!$E$133:$E$368=D1559),0)),"n/a")</f>
        <v>16.8571428571429</v>
      </c>
      <c r="F1559" s="77">
        <f t="array" ref="F1559">IFERROR(INDEX(DATA!$M$133:$M$368,MATCH(1,(DATA!$D$133:$D$368=B1559)*(DATA!$E$133:$E$368=D1559),0)),"n/a")</f>
        <v>-0.74948637172989996</v>
      </c>
      <c r="G1559" s="87">
        <f t="array" ref="G1559">IFERROR(INDEX(DATA!$V$133:$V$368,MATCH(1,(DATA!$D$133:$D$368=B1559)*(DATA!$E$133:$E$368=D1559),0)),"n/a")</f>
        <v>30.3206997084548</v>
      </c>
      <c r="H1559" s="77">
        <f t="array" ref="H1559">IFERROR(INDEX(DATA!$W$133:$W$368,MATCH(1,(DATA!$D$133:$D$368=B1559)*(DATA!$E$133:$E$368=D1559),0)),"n/a")</f>
        <v>-0.51405841265198604</v>
      </c>
      <c r="I1559" s="87">
        <f t="array" ref="I1559">IFERROR(INDEX(DATA!$AF$133:$AF$368,MATCH(1,(DATA!$D$133:$D$368=B1559)*(DATA!$E$133:$E$368=D1559),0)),"n/a")</f>
        <v>35.830142707970801</v>
      </c>
      <c r="J1559" s="77">
        <f t="array" ref="J1559">IFERROR(INDEX(DATA!$AG$133:$AG$368,MATCH(1,(DATA!$D$133:$D$368=B1559)*(DATA!$E$133:$E$368=D1559),0)),"n/a")</f>
        <v>-0.28302557515325499</v>
      </c>
      <c r="K1559" s="87">
        <f t="array" ref="K1559">IFERROR(INDEX(DATA!$AP$133:$AP$368,MATCH(1,(DATA!$D$133:$D$368=B1559)*(DATA!$E$133:$E$368=D1559),0)),"n/a")</f>
        <v>36.948099102947502</v>
      </c>
      <c r="L1559" s="77">
        <f t="array" ref="L1559">IFERROR(INDEX(DATA!$AQ$133:$AQ$368,MATCH(1,(DATA!$D$133:$D$368=B1559)*(DATA!$E$133:$E$368=D1559),0)),"n/a")</f>
        <v>-0.29372385479894397</v>
      </c>
    </row>
    <row r="1560" spans="1:12" x14ac:dyDescent="0.2">
      <c r="A1560" s="75" t="s">
        <v>19</v>
      </c>
      <c r="B1560" s="66" t="s">
        <v>22</v>
      </c>
      <c r="C1560" s="66" t="s">
        <v>10</v>
      </c>
      <c r="D1560" s="66" t="s">
        <v>294</v>
      </c>
      <c r="E1560" s="87">
        <f t="array" ref="E1560">IFERROR(INDEX(DATA!$L$133:$L$368,MATCH(1,(DATA!$D$133:$D$368=B1560)*(DATA!$E$133:$E$368=D1560),0)),"n/a")</f>
        <v>4.5254101640656303</v>
      </c>
      <c r="F1560" s="77">
        <f t="array" ref="F1560">IFERROR(INDEX(DATA!$M$133:$M$368,MATCH(1,(DATA!$D$133:$D$368=B1560)*(DATA!$E$133:$E$368=D1560),0)),"n/a")</f>
        <v>0.140859705226628</v>
      </c>
      <c r="G1560" s="87">
        <f t="array" ref="G1560">IFERROR(INDEX(DATA!$V$133:$V$368,MATCH(1,(DATA!$D$133:$D$368=B1560)*(DATA!$E$133:$E$368=D1560),0)),"n/a")</f>
        <v>4.4802127935642897</v>
      </c>
      <c r="H1560" s="77">
        <f t="array" ref="H1560">IFERROR(INDEX(DATA!$W$133:$W$368,MATCH(1,(DATA!$D$133:$D$368=B1560)*(DATA!$E$133:$E$368=D1560),0)),"n/a")</f>
        <v>-0.271434590146091</v>
      </c>
      <c r="I1560" s="87">
        <f t="array" ref="I1560">IFERROR(INDEX(DATA!$AF$133:$AF$368,MATCH(1,(DATA!$D$133:$D$368=B1560)*(DATA!$E$133:$E$368=D1560),0)),"n/a")</f>
        <v>4.3452302631578901</v>
      </c>
      <c r="J1560" s="77">
        <f t="array" ref="J1560">IFERROR(INDEX(DATA!$AG$133:$AG$368,MATCH(1,(DATA!$D$133:$D$368=B1560)*(DATA!$E$133:$E$368=D1560),0)),"n/a")</f>
        <v>-4.2150984838435303E-2</v>
      </c>
      <c r="K1560" s="87">
        <f t="array" ref="K1560">IFERROR(INDEX(DATA!$AP$133:$AP$368,MATCH(1,(DATA!$D$133:$D$368=B1560)*(DATA!$E$133:$E$368=D1560),0)),"n/a")</f>
        <v>4.4392272605312604</v>
      </c>
      <c r="L1560" s="77">
        <f t="array" ref="L1560">IFERROR(INDEX(DATA!$AQ$133:$AQ$368,MATCH(1,(DATA!$D$133:$D$368=B1560)*(DATA!$E$133:$E$368=D1560),0)),"n/a")</f>
        <v>8.4608738473322995E-2</v>
      </c>
    </row>
    <row r="1561" spans="1:12" x14ac:dyDescent="0.2">
      <c r="A1561" s="75" t="s">
        <v>19</v>
      </c>
      <c r="B1561" s="66" t="s">
        <v>22</v>
      </c>
      <c r="C1561" s="66" t="s">
        <v>10</v>
      </c>
      <c r="D1561" s="66" t="s">
        <v>295</v>
      </c>
      <c r="E1561" s="87">
        <f t="array" ref="E1561">IFERROR(INDEX(DATA!$L$133:$L$368,MATCH(1,(DATA!$D$133:$D$368=B1561)*(DATA!$E$133:$E$368=D1561),0)),"n/a")</f>
        <v>77.813238770685601</v>
      </c>
      <c r="F1561" s="77">
        <f t="array" ref="F1561">IFERROR(INDEX(DATA!$M$133:$M$368,MATCH(1,(DATA!$D$133:$D$368=B1561)*(DATA!$E$133:$E$368=D1561),0)),"n/a")</f>
        <v>-8.9069337127927299E-3</v>
      </c>
      <c r="G1561" s="87">
        <f t="array" ref="G1561">IFERROR(INDEX(DATA!$V$133:$V$368,MATCH(1,(DATA!$D$133:$D$368=B1561)*(DATA!$E$133:$E$368=D1561),0)),"n/a")</f>
        <v>77.792677345537797</v>
      </c>
      <c r="H1561" s="77">
        <f t="array" ref="H1561">IFERROR(INDEX(DATA!$W$133:$W$368,MATCH(1,(DATA!$D$133:$D$368=B1561)*(DATA!$E$133:$E$368=D1561),0)),"n/a")</f>
        <v>-3.0817856329671302E-3</v>
      </c>
      <c r="I1561" s="87">
        <f t="array" ref="I1561">IFERROR(INDEX(DATA!$AF$133:$AF$368,MATCH(1,(DATA!$D$133:$D$368=B1561)*(DATA!$E$133:$E$368=D1561),0)),"n/a")</f>
        <v>75.385099177551993</v>
      </c>
      <c r="J1561" s="77">
        <f t="array" ref="J1561">IFERROR(INDEX(DATA!$AG$133:$AG$368,MATCH(1,(DATA!$D$133:$D$368=B1561)*(DATA!$E$133:$E$368=D1561),0)),"n/a")</f>
        <v>1.70590105347438E-3</v>
      </c>
      <c r="K1561" s="87">
        <f t="array" ref="K1561">IFERROR(INDEX(DATA!$AP$133:$AP$368,MATCH(1,(DATA!$D$133:$D$368=B1561)*(DATA!$E$133:$E$368=D1561),0)),"n/a")</f>
        <v>76.211958347329499</v>
      </c>
      <c r="L1561" s="77">
        <f t="array" ref="L1561">IFERROR(INDEX(DATA!$AQ$133:$AQ$368,MATCH(1,(DATA!$D$133:$D$368=B1561)*(DATA!$E$133:$E$368=D1561),0)),"n/a")</f>
        <v>4.1506835560671702E-2</v>
      </c>
    </row>
    <row r="1562" spans="1:12" x14ac:dyDescent="0.2">
      <c r="A1562" s="75" t="s">
        <v>19</v>
      </c>
      <c r="B1562" s="66" t="s">
        <v>22</v>
      </c>
      <c r="C1562" s="66" t="s">
        <v>10</v>
      </c>
      <c r="D1562" s="66" t="s">
        <v>296</v>
      </c>
      <c r="E1562" s="87">
        <f t="array" ref="E1562">IFERROR(INDEX(DATA!$L$133:$L$368,MATCH(1,(DATA!$D$133:$D$368=B1562)*(DATA!$E$133:$E$368=D1562),0)),"n/a")</f>
        <v>54.656063618290297</v>
      </c>
      <c r="F1562" s="77">
        <f t="array" ref="F1562">IFERROR(INDEX(DATA!$M$133:$M$368,MATCH(1,(DATA!$D$133:$D$368=B1562)*(DATA!$E$133:$E$368=D1562),0)),"n/a")</f>
        <v>4.6745463816524599E-2</v>
      </c>
      <c r="G1562" s="87">
        <f t="array" ref="G1562">IFERROR(INDEX(DATA!$V$133:$V$368,MATCH(1,(DATA!$D$133:$D$368=B1562)*(DATA!$E$133:$E$368=D1562),0)),"n/a")</f>
        <v>60.615384615384599</v>
      </c>
      <c r="H1562" s="77">
        <f t="array" ref="H1562">IFERROR(INDEX(DATA!$W$133:$W$368,MATCH(1,(DATA!$D$133:$D$368=B1562)*(DATA!$E$133:$E$368=D1562),0)),"n/a")</f>
        <v>1.86557628418081E-3</v>
      </c>
      <c r="I1562" s="87">
        <f t="array" ref="I1562">IFERROR(INDEX(DATA!$AF$133:$AF$368,MATCH(1,(DATA!$D$133:$D$368=B1562)*(DATA!$E$133:$E$368=D1562),0)),"n/a")</f>
        <v>61.951572221287996</v>
      </c>
      <c r="J1562" s="77">
        <f t="array" ref="J1562">IFERROR(INDEX(DATA!$AG$133:$AG$368,MATCH(1,(DATA!$D$133:$D$368=B1562)*(DATA!$E$133:$E$368=D1562),0)),"n/a")</f>
        <v>3.04863428488844E-2</v>
      </c>
      <c r="K1562" s="87">
        <f t="array" ref="K1562">IFERROR(INDEX(DATA!$AP$133:$AP$368,MATCH(1,(DATA!$D$133:$D$368=B1562)*(DATA!$E$133:$E$368=D1562),0)),"n/a")</f>
        <v>60.074289337419401</v>
      </c>
      <c r="L1562" s="77">
        <f t="array" ref="L1562">IFERROR(INDEX(DATA!$AQ$133:$AQ$368,MATCH(1,(DATA!$D$133:$D$368=B1562)*(DATA!$E$133:$E$368=D1562),0)),"n/a")</f>
        <v>-7.8550547784757199E-3</v>
      </c>
    </row>
    <row r="1563" spans="1:12" x14ac:dyDescent="0.2">
      <c r="A1563" s="75" t="s">
        <v>19</v>
      </c>
      <c r="B1563" s="66" t="s">
        <v>22</v>
      </c>
      <c r="C1563" s="66" t="s">
        <v>10</v>
      </c>
      <c r="D1563" s="66" t="s">
        <v>297</v>
      </c>
      <c r="E1563" s="87">
        <f t="array" ref="E1563">IFERROR(INDEX(DATA!$L$133:$L$368,MATCH(1,(DATA!$D$133:$D$368=B1563)*(DATA!$E$133:$E$368=D1563),0)),"n/a")</f>
        <v>31.495238095238101</v>
      </c>
      <c r="F1563" s="77">
        <f t="array" ref="F1563">IFERROR(INDEX(DATA!$M$133:$M$368,MATCH(1,(DATA!$D$133:$D$368=B1563)*(DATA!$E$133:$E$368=D1563),0)),"n/a")</f>
        <v>-0.59966052910052903</v>
      </c>
      <c r="G1563" s="87">
        <f t="array" ref="G1563">IFERROR(INDEX(DATA!$V$133:$V$368,MATCH(1,(DATA!$D$133:$D$368=B1563)*(DATA!$E$133:$E$368=D1563),0)),"n/a")</f>
        <v>48.9728629579376</v>
      </c>
      <c r="H1563" s="77">
        <f t="array" ref="H1563">IFERROR(INDEX(DATA!$W$133:$W$368,MATCH(1,(DATA!$D$133:$D$368=B1563)*(DATA!$E$133:$E$368=D1563),0)),"n/a")</f>
        <v>-0.20628090643733499</v>
      </c>
      <c r="I1563" s="87">
        <f t="array" ref="I1563">IFERROR(INDEX(DATA!$AF$133:$AF$368,MATCH(1,(DATA!$D$133:$D$368=B1563)*(DATA!$E$133:$E$368=D1563),0)),"n/a")</f>
        <v>57.095779990516803</v>
      </c>
      <c r="J1563" s="77">
        <f t="array" ref="J1563">IFERROR(INDEX(DATA!$AG$133:$AG$368,MATCH(1,(DATA!$D$133:$D$368=B1563)*(DATA!$E$133:$E$368=D1563),0)),"n/a")</f>
        <v>0.143206210833455</v>
      </c>
      <c r="K1563" s="87">
        <f t="array" ref="K1563">IFERROR(INDEX(DATA!$AP$133:$AP$368,MATCH(1,(DATA!$D$133:$D$368=B1563)*(DATA!$E$133:$E$368=D1563),0)),"n/a")</f>
        <v>53.738372093023301</v>
      </c>
      <c r="L1563" s="77">
        <f t="array" ref="L1563">IFERROR(INDEX(DATA!$AQ$133:$AQ$368,MATCH(1,(DATA!$D$133:$D$368=B1563)*(DATA!$E$133:$E$368=D1563),0)),"n/a")</f>
        <v>8.6602224572542602E-2</v>
      </c>
    </row>
    <row r="1564" spans="1:12" x14ac:dyDescent="0.2">
      <c r="A1564" s="75" t="s">
        <v>19</v>
      </c>
      <c r="B1564" s="66" t="s">
        <v>22</v>
      </c>
      <c r="C1564" s="66" t="s">
        <v>10</v>
      </c>
      <c r="D1564" s="66" t="s">
        <v>298</v>
      </c>
      <c r="E1564" s="87">
        <f t="array" ref="E1564">IFERROR(INDEX(DATA!$L$133:$L$368,MATCH(1,(DATA!$D$133:$D$368=B1564)*(DATA!$E$133:$E$368=D1564),0)),"n/a")</f>
        <v>71.803030303030297</v>
      </c>
      <c r="F1564" s="77">
        <f t="array" ref="F1564">IFERROR(INDEX(DATA!$M$133:$M$368,MATCH(1,(DATA!$D$133:$D$368=B1564)*(DATA!$E$133:$E$368=D1564),0)),"n/a")</f>
        <v>-0.19435590122827201</v>
      </c>
      <c r="G1564" s="87">
        <f t="array" ref="G1564">IFERROR(INDEX(DATA!$V$133:$V$368,MATCH(1,(DATA!$D$133:$D$368=B1564)*(DATA!$E$133:$E$368=D1564),0)),"n/a")</f>
        <v>76.418079096045204</v>
      </c>
      <c r="H1564" s="77">
        <f t="array" ref="H1564">IFERROR(INDEX(DATA!$W$133:$W$368,MATCH(1,(DATA!$D$133:$D$368=B1564)*(DATA!$E$133:$E$368=D1564),0)),"n/a")</f>
        <v>-0.151658328977824</v>
      </c>
      <c r="I1564" s="87">
        <f t="array" ref="I1564">IFERROR(INDEX(DATA!$AF$133:$AF$368,MATCH(1,(DATA!$D$133:$D$368=B1564)*(DATA!$E$133:$E$368=D1564),0)),"n/a")</f>
        <v>82.361370716510905</v>
      </c>
      <c r="J1564" s="77">
        <f t="array" ref="J1564">IFERROR(INDEX(DATA!$AG$133:$AG$368,MATCH(1,(DATA!$D$133:$D$368=B1564)*(DATA!$E$133:$E$368=D1564),0)),"n/a")</f>
        <v>-8.6933207860636005E-2</v>
      </c>
      <c r="K1564" s="87">
        <f t="array" ref="K1564">IFERROR(INDEX(DATA!$AP$133:$AP$368,MATCH(1,(DATA!$D$133:$D$368=B1564)*(DATA!$E$133:$E$368=D1564),0)),"n/a")</f>
        <v>85.600719424460394</v>
      </c>
      <c r="L1564" s="77">
        <f t="array" ref="L1564">IFERROR(INDEX(DATA!$AQ$133:$AQ$368,MATCH(1,(DATA!$D$133:$D$368=B1564)*(DATA!$E$133:$E$368=D1564),0)),"n/a")</f>
        <v>-5.1021448407665398E-2</v>
      </c>
    </row>
    <row r="1565" spans="1:12" x14ac:dyDescent="0.2">
      <c r="A1565" s="75" t="s">
        <v>19</v>
      </c>
      <c r="B1565" s="66" t="s">
        <v>22</v>
      </c>
      <c r="C1565" s="66" t="s">
        <v>10</v>
      </c>
      <c r="D1565" s="66" t="s">
        <v>299</v>
      </c>
      <c r="E1565" s="87">
        <f t="array" ref="E1565">IFERROR(INDEX(DATA!$L$133:$L$368,MATCH(1,(DATA!$D$133:$D$368=B1565)*(DATA!$E$133:$E$368=D1565),0)),"n/a")</f>
        <v>10.352737674184899</v>
      </c>
      <c r="F1565" s="77">
        <f t="array" ref="F1565">IFERROR(INDEX(DATA!$M$133:$M$368,MATCH(1,(DATA!$D$133:$D$368=B1565)*(DATA!$E$133:$E$368=D1565),0)),"n/a")</f>
        <v>0.101846234988137</v>
      </c>
      <c r="G1565" s="87">
        <f t="array" ref="G1565">IFERROR(INDEX(DATA!$V$133:$V$368,MATCH(1,(DATA!$D$133:$D$368=B1565)*(DATA!$E$133:$E$368=D1565),0)),"n/a")</f>
        <v>10.2442109263344</v>
      </c>
      <c r="H1565" s="77">
        <f t="array" ref="H1565">IFERROR(INDEX(DATA!$W$133:$W$368,MATCH(1,(DATA!$D$133:$D$368=B1565)*(DATA!$E$133:$E$368=D1565),0)),"n/a")</f>
        <v>0.182108316376725</v>
      </c>
      <c r="I1565" s="87">
        <f t="array" ref="I1565">IFERROR(INDEX(DATA!$AF$133:$AF$368,MATCH(1,(DATA!$D$133:$D$368=B1565)*(DATA!$E$133:$E$368=D1565),0)),"n/a")</f>
        <v>9.80619430100651</v>
      </c>
      <c r="J1565" s="77">
        <f t="array" ref="J1565">IFERROR(INDEX(DATA!$AG$133:$AG$368,MATCH(1,(DATA!$D$133:$D$368=B1565)*(DATA!$E$133:$E$368=D1565),0)),"n/a")</f>
        <v>0.14533237492072401</v>
      </c>
      <c r="K1565" s="87">
        <f t="array" ref="K1565">IFERROR(INDEX(DATA!$AP$133:$AP$368,MATCH(1,(DATA!$D$133:$D$368=B1565)*(DATA!$E$133:$E$368=D1565),0)),"n/a")</f>
        <v>8.9862919117964406</v>
      </c>
      <c r="L1565" s="77">
        <f t="array" ref="L1565">IFERROR(INDEX(DATA!$AQ$133:$AQ$368,MATCH(1,(DATA!$D$133:$D$368=B1565)*(DATA!$E$133:$E$368=D1565),0)),"n/a")</f>
        <v>0.246983537254333</v>
      </c>
    </row>
    <row r="1566" spans="1:12" x14ac:dyDescent="0.2">
      <c r="A1566" s="75" t="s">
        <v>19</v>
      </c>
      <c r="B1566" s="66" t="s">
        <v>22</v>
      </c>
      <c r="C1566" s="66" t="s">
        <v>10</v>
      </c>
      <c r="D1566" s="66" t="s">
        <v>300</v>
      </c>
      <c r="E1566" s="87">
        <f t="array" ref="E1566">IFERROR(INDEX(DATA!$L$133:$L$368,MATCH(1,(DATA!$D$133:$D$368=B1566)*(DATA!$E$133:$E$368=D1566),0)),"n/a")</f>
        <v>47.959939815685502</v>
      </c>
      <c r="F1566" s="77">
        <f t="array" ref="F1566">IFERROR(INDEX(DATA!$M$133:$M$368,MATCH(1,(DATA!$D$133:$D$368=B1566)*(DATA!$E$133:$E$368=D1566),0)),"n/a")</f>
        <v>0</v>
      </c>
      <c r="G1566" s="87">
        <f t="array" ref="G1566">IFERROR(INDEX(DATA!$V$133:$V$368,MATCH(1,(DATA!$D$133:$D$368=B1566)*(DATA!$E$133:$E$368=D1566),0)),"n/a")</f>
        <v>58.789788488210803</v>
      </c>
      <c r="H1566" s="77">
        <f t="array" ref="H1566">IFERROR(INDEX(DATA!$W$133:$W$368,MATCH(1,(DATA!$D$133:$D$368=B1566)*(DATA!$E$133:$E$368=D1566),0)),"n/a")</f>
        <v>0</v>
      </c>
      <c r="I1566" s="87">
        <f t="array" ref="I1566">IFERROR(INDEX(DATA!$AF$133:$AF$368,MATCH(1,(DATA!$D$133:$D$368=B1566)*(DATA!$E$133:$E$368=D1566),0)),"n/a")</f>
        <v>56.287889447236203</v>
      </c>
      <c r="J1566" s="77">
        <f t="array" ref="J1566">IFERROR(INDEX(DATA!$AG$133:$AG$368,MATCH(1,(DATA!$D$133:$D$368=B1566)*(DATA!$E$133:$E$368=D1566),0)),"n/a")</f>
        <v>0</v>
      </c>
      <c r="K1566" s="87">
        <f t="array" ref="K1566">IFERROR(INDEX(DATA!$AP$133:$AP$368,MATCH(1,(DATA!$D$133:$D$368=B1566)*(DATA!$E$133:$E$368=D1566),0)),"n/a")</f>
        <v>55.175748527826201</v>
      </c>
      <c r="L1566" s="77">
        <f t="array" ref="L1566">IFERROR(INDEX(DATA!$AQ$133:$AQ$368,MATCH(1,(DATA!$D$133:$D$368=B1566)*(DATA!$E$133:$E$368=D1566),0)),"n/a")</f>
        <v>0</v>
      </c>
    </row>
    <row r="1567" spans="1:12" x14ac:dyDescent="0.2">
      <c r="A1567" s="75" t="s">
        <v>19</v>
      </c>
      <c r="B1567" s="66" t="s">
        <v>22</v>
      </c>
      <c r="C1567" s="66" t="s">
        <v>10</v>
      </c>
      <c r="D1567" s="66" t="s">
        <v>301</v>
      </c>
      <c r="E1567" s="87" t="str">
        <f t="array" ref="E1567">IFERROR(INDEX(DATA!$L$133:$L$368,MATCH(1,(DATA!$D$133:$D$368=B1567)*(DATA!$E$133:$E$368=D1567),0)),"n/a")</f>
        <v>n/a</v>
      </c>
      <c r="F1567" s="77" t="str">
        <f t="array" ref="F1567">IFERROR(INDEX(DATA!$M$133:$M$368,MATCH(1,(DATA!$D$133:$D$368=B1567)*(DATA!$E$133:$E$368=D1567),0)),"n/a")</f>
        <v>n/a</v>
      </c>
      <c r="G1567" s="87" t="str">
        <f t="array" ref="G1567">IFERROR(INDEX(DATA!$V$133:$V$368,MATCH(1,(DATA!$D$133:$D$368=B1567)*(DATA!$E$133:$E$368=D1567),0)),"n/a")</f>
        <v>n/a</v>
      </c>
      <c r="H1567" s="77" t="str">
        <f t="array" ref="H1567">IFERROR(INDEX(DATA!$W$133:$W$368,MATCH(1,(DATA!$D$133:$D$368=B1567)*(DATA!$E$133:$E$368=D1567),0)),"n/a")</f>
        <v>n/a</v>
      </c>
      <c r="I1567" s="87" t="str">
        <f t="array" ref="I1567">IFERROR(INDEX(DATA!$AF$133:$AF$368,MATCH(1,(DATA!$D$133:$D$368=B1567)*(DATA!$E$133:$E$368=D1567),0)),"n/a")</f>
        <v>n/a</v>
      </c>
      <c r="J1567" s="77" t="str">
        <f t="array" ref="J1567">IFERROR(INDEX(DATA!$AG$133:$AG$368,MATCH(1,(DATA!$D$133:$D$368=B1567)*(DATA!$E$133:$E$368=D1567),0)),"n/a")</f>
        <v>n/a</v>
      </c>
      <c r="K1567" s="87" t="str">
        <f t="array" ref="K1567">IFERROR(INDEX(DATA!$AP$133:$AP$368,MATCH(1,(DATA!$D$133:$D$368=B1567)*(DATA!$E$133:$E$368=D1567),0)),"n/a")</f>
        <v>n/a</v>
      </c>
      <c r="L1567" s="77" t="str">
        <f t="array" ref="L1567">IFERROR(INDEX(DATA!$AQ$133:$AQ$368,MATCH(1,(DATA!$D$133:$D$368=B1567)*(DATA!$E$133:$E$368=D1567),0)),"n/a")</f>
        <v>n/a</v>
      </c>
    </row>
    <row r="1568" spans="1:12" x14ac:dyDescent="0.2">
      <c r="A1568" s="75" t="s">
        <v>19</v>
      </c>
      <c r="B1568" s="66" t="s">
        <v>22</v>
      </c>
      <c r="C1568" s="66" t="s">
        <v>10</v>
      </c>
      <c r="D1568" s="66" t="s">
        <v>302</v>
      </c>
      <c r="E1568" s="87">
        <f t="array" ref="E1568">IFERROR(INDEX(DATA!$L$133:$L$368,MATCH(1,(DATA!$D$133:$D$368=B1568)*(DATA!$E$133:$E$368=D1568),0)),"n/a")</f>
        <v>0</v>
      </c>
      <c r="F1568" s="77">
        <f t="array" ref="F1568">IFERROR(INDEX(DATA!$M$133:$M$368,MATCH(1,(DATA!$D$133:$D$368=B1568)*(DATA!$E$133:$E$368=D1568),0)),"n/a")</f>
        <v>0</v>
      </c>
      <c r="G1568" s="87">
        <f t="array" ref="G1568">IFERROR(INDEX(DATA!$V$133:$V$368,MATCH(1,(DATA!$D$133:$D$368=B1568)*(DATA!$E$133:$E$368=D1568),0)),"n/a")</f>
        <v>90.285714285714306</v>
      </c>
      <c r="H1568" s="77">
        <f t="array" ref="H1568">IFERROR(INDEX(DATA!$W$133:$W$368,MATCH(1,(DATA!$D$133:$D$368=B1568)*(DATA!$E$133:$E$368=D1568),0)),"n/a")</f>
        <v>-1.31682907558616E-3</v>
      </c>
      <c r="I1568" s="87">
        <f t="array" ref="I1568">IFERROR(INDEX(DATA!$AF$133:$AF$368,MATCH(1,(DATA!$D$133:$D$368=B1568)*(DATA!$E$133:$E$368=D1568),0)),"n/a")</f>
        <v>55.2937062937063</v>
      </c>
      <c r="J1568" s="77">
        <f t="array" ref="J1568">IFERROR(INDEX(DATA!$AG$133:$AG$368,MATCH(1,(DATA!$D$133:$D$368=B1568)*(DATA!$E$133:$E$368=D1568),0)),"n/a")</f>
        <v>-0.38990262331914799</v>
      </c>
      <c r="K1568" s="87">
        <f t="array" ref="K1568">IFERROR(INDEX(DATA!$AP$133:$AP$368,MATCH(1,(DATA!$D$133:$D$368=B1568)*(DATA!$E$133:$E$368=D1568),0)),"n/a")</f>
        <v>37.800724637681199</v>
      </c>
      <c r="L1568" s="77">
        <f t="array" ref="L1568">IFERROR(INDEX(DATA!$AQ$133:$AQ$368,MATCH(1,(DATA!$D$133:$D$368=B1568)*(DATA!$E$133:$E$368=D1568),0)),"n/a")</f>
        <v>-0.58291595040519895</v>
      </c>
    </row>
    <row r="1569" spans="1:12" x14ac:dyDescent="0.2">
      <c r="A1569" s="75" t="s">
        <v>19</v>
      </c>
      <c r="B1569" s="66" t="s">
        <v>22</v>
      </c>
      <c r="C1569" s="66" t="s">
        <v>10</v>
      </c>
      <c r="D1569" s="66" t="s">
        <v>303</v>
      </c>
      <c r="E1569" s="87">
        <f t="array" ref="E1569">IFERROR(INDEX(DATA!$L$133:$L$368,MATCH(1,(DATA!$D$133:$D$368=B1569)*(DATA!$E$133:$E$368=D1569),0)),"n/a")</f>
        <v>11.989276139410199</v>
      </c>
      <c r="F1569" s="77">
        <f t="array" ref="F1569">IFERROR(INDEX(DATA!$M$133:$M$368,MATCH(1,(DATA!$D$133:$D$368=B1569)*(DATA!$E$133:$E$368=D1569),0)),"n/a")</f>
        <v>-0.81410764031403104</v>
      </c>
      <c r="G1569" s="87">
        <f t="array" ref="G1569">IFERROR(INDEX(DATA!$V$133:$V$368,MATCH(1,(DATA!$D$133:$D$368=B1569)*(DATA!$E$133:$E$368=D1569),0)),"n/a")</f>
        <v>16.5590118938701</v>
      </c>
      <c r="H1569" s="77">
        <f t="array" ref="H1569">IFERROR(INDEX(DATA!$W$133:$W$368,MATCH(1,(DATA!$D$133:$D$368=B1569)*(DATA!$E$133:$E$368=D1569),0)),"n/a")</f>
        <v>-0.757206590167948</v>
      </c>
      <c r="I1569" s="87">
        <f t="array" ref="I1569">IFERROR(INDEX(DATA!$AF$133:$AF$368,MATCH(1,(DATA!$D$133:$D$368=B1569)*(DATA!$E$133:$E$368=D1569),0)),"n/a")</f>
        <v>30.2844755244755</v>
      </c>
      <c r="J1569" s="77">
        <f t="array" ref="J1569">IFERROR(INDEX(DATA!$AG$133:$AG$368,MATCH(1,(DATA!$D$133:$D$368=B1569)*(DATA!$E$133:$E$368=D1569),0)),"n/a")</f>
        <v>-0.56191135304079698</v>
      </c>
      <c r="K1569" s="87">
        <f t="array" ref="K1569">IFERROR(INDEX(DATA!$AP$133:$AP$368,MATCH(1,(DATA!$D$133:$D$368=B1569)*(DATA!$E$133:$E$368=D1569),0)),"n/a")</f>
        <v>26.5207713367456</v>
      </c>
      <c r="L1569" s="77">
        <f t="array" ref="L1569">IFERROR(INDEX(DATA!$AQ$133:$AQ$368,MATCH(1,(DATA!$D$133:$D$368=B1569)*(DATA!$E$133:$E$368=D1569),0)),"n/a")</f>
        <v>-0.62785496826904796</v>
      </c>
    </row>
    <row r="1570" spans="1:12" x14ac:dyDescent="0.2">
      <c r="A1570" s="75" t="s">
        <v>19</v>
      </c>
      <c r="B1570" s="66" t="s">
        <v>22</v>
      </c>
      <c r="C1570" s="66" t="s">
        <v>10</v>
      </c>
      <c r="D1570" s="66" t="s">
        <v>304</v>
      </c>
      <c r="E1570" s="87">
        <f t="array" ref="E1570">IFERROR(INDEX(DATA!$L$133:$L$368,MATCH(1,(DATA!$D$133:$D$368=B1570)*(DATA!$E$133:$E$368=D1570),0)),"n/a")</f>
        <v>6.6654385262314797</v>
      </c>
      <c r="F1570" s="77">
        <f t="array" ref="F1570">IFERROR(INDEX(DATA!$M$133:$M$368,MATCH(1,(DATA!$D$133:$D$368=B1570)*(DATA!$E$133:$E$368=D1570),0)),"n/a")</f>
        <v>0.15846901981896899</v>
      </c>
      <c r="G1570" s="87">
        <f t="array" ref="G1570">IFERROR(INDEX(DATA!$V$133:$V$368,MATCH(1,(DATA!$D$133:$D$368=B1570)*(DATA!$E$133:$E$368=D1570),0)),"n/a")</f>
        <v>7.3233211571421197</v>
      </c>
      <c r="H1570" s="77">
        <f t="array" ref="H1570">IFERROR(INDEX(DATA!$W$133:$W$368,MATCH(1,(DATA!$D$133:$D$368=B1570)*(DATA!$E$133:$E$368=D1570),0)),"n/a")</f>
        <v>0.104176360346483</v>
      </c>
      <c r="I1570" s="87">
        <f t="array" ref="I1570">IFERROR(INDEX(DATA!$AF$133:$AF$368,MATCH(1,(DATA!$D$133:$D$368=B1570)*(DATA!$E$133:$E$368=D1570),0)),"n/a")</f>
        <v>7.74387224763497</v>
      </c>
      <c r="J1570" s="77">
        <f t="array" ref="J1570">IFERROR(INDEX(DATA!$AG$133:$AG$368,MATCH(1,(DATA!$D$133:$D$368=B1570)*(DATA!$E$133:$E$368=D1570),0)),"n/a")</f>
        <v>-3.2323618190481601E-2</v>
      </c>
      <c r="K1570" s="87">
        <f t="array" ref="K1570">IFERROR(INDEX(DATA!$AP$133:$AP$368,MATCH(1,(DATA!$D$133:$D$368=B1570)*(DATA!$E$133:$E$368=D1570),0)),"n/a")</f>
        <v>6.7118116321669996</v>
      </c>
      <c r="L1570" s="77">
        <f t="array" ref="L1570">IFERROR(INDEX(DATA!$AQ$133:$AQ$368,MATCH(1,(DATA!$D$133:$D$368=B1570)*(DATA!$E$133:$E$368=D1570),0)),"n/a")</f>
        <v>0.36634323625510501</v>
      </c>
    </row>
    <row r="1571" spans="1:12" x14ac:dyDescent="0.2">
      <c r="A1571" s="75" t="s">
        <v>19</v>
      </c>
      <c r="B1571" s="66" t="s">
        <v>22</v>
      </c>
      <c r="C1571" s="66" t="s">
        <v>10</v>
      </c>
      <c r="D1571" s="66" t="s">
        <v>305</v>
      </c>
      <c r="E1571" s="87">
        <f t="array" ref="E1571">IFERROR(INDEX(DATA!$L$133:$L$368,MATCH(1,(DATA!$D$133:$D$368=B1571)*(DATA!$E$133:$E$368=D1571),0)),"n/a")</f>
        <v>0</v>
      </c>
      <c r="F1571" s="77">
        <f t="array" ref="F1571">IFERROR(INDEX(DATA!$M$133:$M$368,MATCH(1,(DATA!$D$133:$D$368=B1571)*(DATA!$E$133:$E$368=D1571),0)),"n/a")</f>
        <v>-1</v>
      </c>
      <c r="G1571" s="87">
        <f t="array" ref="G1571">IFERROR(INDEX(DATA!$V$133:$V$368,MATCH(1,(DATA!$D$133:$D$368=B1571)*(DATA!$E$133:$E$368=D1571),0)),"n/a")</f>
        <v>0</v>
      </c>
      <c r="H1571" s="77">
        <f t="array" ref="H1571">IFERROR(INDEX(DATA!$W$133:$W$368,MATCH(1,(DATA!$D$133:$D$368=B1571)*(DATA!$E$133:$E$368=D1571),0)),"n/a")</f>
        <v>-1</v>
      </c>
      <c r="I1571" s="87">
        <f t="array" ref="I1571">IFERROR(INDEX(DATA!$AF$133:$AF$368,MATCH(1,(DATA!$D$133:$D$368=B1571)*(DATA!$E$133:$E$368=D1571),0)),"n/a")</f>
        <v>30.3901734104046</v>
      </c>
      <c r="J1571" s="77">
        <f t="array" ref="J1571">IFERROR(INDEX(DATA!$AG$133:$AG$368,MATCH(1,(DATA!$D$133:$D$368=B1571)*(DATA!$E$133:$E$368=D1571),0)),"n/a")</f>
        <v>1.2153207920109399</v>
      </c>
      <c r="K1571" s="87">
        <f t="array" ref="K1571">IFERROR(INDEX(DATA!$AP$133:$AP$368,MATCH(1,(DATA!$D$133:$D$368=B1571)*(DATA!$E$133:$E$368=D1571),0)),"n/a")</f>
        <v>25.102564102564099</v>
      </c>
      <c r="L1571" s="77">
        <f t="array" ref="L1571">IFERROR(INDEX(DATA!$AQ$133:$AQ$368,MATCH(1,(DATA!$D$133:$D$368=B1571)*(DATA!$E$133:$E$368=D1571),0)),"n/a")</f>
        <v>0.81704932685324805</v>
      </c>
    </row>
    <row r="1572" spans="1:12" x14ac:dyDescent="0.2">
      <c r="A1572" s="75" t="s">
        <v>19</v>
      </c>
      <c r="B1572" s="66" t="s">
        <v>22</v>
      </c>
      <c r="C1572" s="66" t="s">
        <v>10</v>
      </c>
      <c r="D1572" s="66" t="s">
        <v>306</v>
      </c>
      <c r="E1572" s="87">
        <f t="array" ref="E1572">IFERROR(INDEX(DATA!$L$133:$L$368,MATCH(1,(DATA!$D$133:$D$368=B1572)*(DATA!$E$133:$E$368=D1572),0)),"n/a")</f>
        <v>48.839060205579997</v>
      </c>
      <c r="F1572" s="77">
        <f t="array" ref="F1572">IFERROR(INDEX(DATA!$M$133:$M$368,MATCH(1,(DATA!$D$133:$D$368=B1572)*(DATA!$E$133:$E$368=D1572),0)),"n/a")</f>
        <v>-0.105219188632282</v>
      </c>
      <c r="G1572" s="87">
        <f t="array" ref="G1572">IFERROR(INDEX(DATA!$V$133:$V$368,MATCH(1,(DATA!$D$133:$D$368=B1572)*(DATA!$E$133:$E$368=D1572),0)),"n/a")</f>
        <v>52.194631152673999</v>
      </c>
      <c r="H1572" s="77">
        <f t="array" ref="H1572">IFERROR(INDEX(DATA!$W$133:$W$368,MATCH(1,(DATA!$D$133:$D$368=B1572)*(DATA!$E$133:$E$368=D1572),0)),"n/a")</f>
        <v>-0.112547464515335</v>
      </c>
      <c r="I1572" s="87">
        <f t="array" ref="I1572">IFERROR(INDEX(DATA!$AF$133:$AF$368,MATCH(1,(DATA!$D$133:$D$368=B1572)*(DATA!$E$133:$E$368=D1572),0)),"n/a")</f>
        <v>48.689694068868803</v>
      </c>
      <c r="J1572" s="77">
        <f t="array" ref="J1572">IFERROR(INDEX(DATA!$AG$133:$AG$368,MATCH(1,(DATA!$D$133:$D$368=B1572)*(DATA!$E$133:$E$368=D1572),0)),"n/a")</f>
        <v>-0.104832886536224</v>
      </c>
      <c r="K1572" s="87">
        <f t="array" ref="K1572">IFERROR(INDEX(DATA!$AP$133:$AP$368,MATCH(1,(DATA!$D$133:$D$368=B1572)*(DATA!$E$133:$E$368=D1572),0)),"n/a")</f>
        <v>47.290012284244902</v>
      </c>
      <c r="L1572" s="77">
        <f t="array" ref="L1572">IFERROR(INDEX(DATA!$AQ$133:$AQ$368,MATCH(1,(DATA!$D$133:$D$368=B1572)*(DATA!$E$133:$E$368=D1572),0)),"n/a")</f>
        <v>-0.112208142745452</v>
      </c>
    </row>
    <row r="1573" spans="1:12" x14ac:dyDescent="0.2">
      <c r="A1573" s="75" t="s">
        <v>19</v>
      </c>
      <c r="B1573" s="66" t="s">
        <v>22</v>
      </c>
      <c r="C1573" s="66" t="s">
        <v>10</v>
      </c>
      <c r="D1573" s="66" t="s">
        <v>307</v>
      </c>
      <c r="E1573" s="87">
        <f t="array" ref="E1573">IFERROR(INDEX(DATA!$L$133:$L$368,MATCH(1,(DATA!$D$133:$D$368=B1573)*(DATA!$E$133:$E$368=D1573),0)),"n/a")</f>
        <v>13.7130113811135</v>
      </c>
      <c r="F1573" s="77">
        <f t="array" ref="F1573">IFERROR(INDEX(DATA!$M$133:$M$368,MATCH(1,(DATA!$D$133:$D$368=B1573)*(DATA!$E$133:$E$368=D1573),0)),"n/a")</f>
        <v>2.0279829722830001</v>
      </c>
      <c r="G1573" s="87">
        <f t="array" ref="G1573">IFERROR(INDEX(DATA!$V$133:$V$368,MATCH(1,(DATA!$D$133:$D$368=B1573)*(DATA!$E$133:$E$368=D1573),0)),"n/a")</f>
        <v>14.4753174669918</v>
      </c>
      <c r="H1573" s="77">
        <f t="array" ref="H1573">IFERROR(INDEX(DATA!$W$133:$W$368,MATCH(1,(DATA!$D$133:$D$368=B1573)*(DATA!$E$133:$E$368=D1573),0)),"n/a")</f>
        <v>0.92466089968051302</v>
      </c>
      <c r="I1573" s="87">
        <f t="array" ref="I1573">IFERROR(INDEX(DATA!$AF$133:$AF$368,MATCH(1,(DATA!$D$133:$D$368=B1573)*(DATA!$E$133:$E$368=D1573),0)),"n/a")</f>
        <v>16.571962543279799</v>
      </c>
      <c r="J1573" s="77">
        <f t="array" ref="J1573">IFERROR(INDEX(DATA!$AG$133:$AG$368,MATCH(1,(DATA!$D$133:$D$368=B1573)*(DATA!$E$133:$E$368=D1573),0)),"n/a")</f>
        <v>1.8404555327144301</v>
      </c>
      <c r="K1573" s="87">
        <f t="array" ref="K1573">IFERROR(INDEX(DATA!$AP$133:$AP$368,MATCH(1,(DATA!$D$133:$D$368=B1573)*(DATA!$E$133:$E$368=D1573),0)),"n/a")</f>
        <v>14.5480517195884</v>
      </c>
      <c r="L1573" s="77">
        <f t="array" ref="L1573">IFERROR(INDEX(DATA!$AQ$133:$AQ$368,MATCH(1,(DATA!$D$133:$D$368=B1573)*(DATA!$E$133:$E$368=D1573),0)),"n/a")</f>
        <v>6.6953146064613804</v>
      </c>
    </row>
    <row r="1574" spans="1:12" x14ac:dyDescent="0.2">
      <c r="A1574" s="75" t="s">
        <v>19</v>
      </c>
      <c r="B1574" s="66" t="s">
        <v>22</v>
      </c>
      <c r="C1574" s="66" t="s">
        <v>10</v>
      </c>
      <c r="D1574" s="66" t="s">
        <v>308</v>
      </c>
      <c r="E1574" s="87">
        <f t="array" ref="E1574">IFERROR(INDEX(DATA!$L$133:$L$368,MATCH(1,(DATA!$D$133:$D$368=B1574)*(DATA!$E$133:$E$368=D1574),0)),"n/a")</f>
        <v>0</v>
      </c>
      <c r="F1574" s="77">
        <f t="array" ref="F1574">IFERROR(INDEX(DATA!$M$133:$M$368,MATCH(1,(DATA!$D$133:$D$368=B1574)*(DATA!$E$133:$E$368=D1574),0)),"n/a")</f>
        <v>0</v>
      </c>
      <c r="G1574" s="87">
        <f t="array" ref="G1574">IFERROR(INDEX(DATA!$V$133:$V$368,MATCH(1,(DATA!$D$133:$D$368=B1574)*(DATA!$E$133:$E$368=D1574),0)),"n/a")</f>
        <v>80.8333333333333</v>
      </c>
      <c r="H1574" s="77">
        <f t="array" ref="H1574">IFERROR(INDEX(DATA!$W$133:$W$368,MATCH(1,(DATA!$D$133:$D$368=B1574)*(DATA!$E$133:$E$368=D1574),0)),"n/a")</f>
        <v>0</v>
      </c>
      <c r="I1574" s="87">
        <f t="array" ref="I1574">IFERROR(INDEX(DATA!$AF$133:$AF$368,MATCH(1,(DATA!$D$133:$D$368=B1574)*(DATA!$E$133:$E$368=D1574),0)),"n/a")</f>
        <v>80.8333333333333</v>
      </c>
      <c r="J1574" s="77">
        <f t="array" ref="J1574">IFERROR(INDEX(DATA!$AG$133:$AG$368,MATCH(1,(DATA!$D$133:$D$368=B1574)*(DATA!$E$133:$E$368=D1574),0)),"n/a")</f>
        <v>0</v>
      </c>
      <c r="K1574" s="87">
        <f t="array" ref="K1574">IFERROR(INDEX(DATA!$AP$133:$AP$368,MATCH(1,(DATA!$D$133:$D$368=B1574)*(DATA!$E$133:$E$368=D1574),0)),"n/a")</f>
        <v>14.2019230769231</v>
      </c>
      <c r="L1574" s="77">
        <f t="array" ref="L1574">IFERROR(INDEX(DATA!$AQ$133:$AQ$368,MATCH(1,(DATA!$D$133:$D$368=B1574)*(DATA!$E$133:$E$368=D1574),0)),"n/a")</f>
        <v>0</v>
      </c>
    </row>
    <row r="1575" spans="1:12" x14ac:dyDescent="0.2">
      <c r="A1575" s="75" t="s">
        <v>19</v>
      </c>
      <c r="B1575" s="66" t="s">
        <v>22</v>
      </c>
      <c r="C1575" s="66" t="s">
        <v>10</v>
      </c>
      <c r="D1575" s="66" t="s">
        <v>309</v>
      </c>
      <c r="E1575" s="87">
        <f t="array" ref="E1575">IFERROR(INDEX(DATA!$L$133:$L$368,MATCH(1,(DATA!$D$133:$D$368=B1575)*(DATA!$E$133:$E$368=D1575),0)),"n/a")</f>
        <v>0</v>
      </c>
      <c r="F1575" s="77">
        <f t="array" ref="F1575">IFERROR(INDEX(DATA!$M$133:$M$368,MATCH(1,(DATA!$D$133:$D$368=B1575)*(DATA!$E$133:$E$368=D1575),0)),"n/a")</f>
        <v>0</v>
      </c>
      <c r="G1575" s="87">
        <f t="array" ref="G1575">IFERROR(INDEX(DATA!$V$133:$V$368,MATCH(1,(DATA!$D$133:$D$368=B1575)*(DATA!$E$133:$E$368=D1575),0)),"n/a")</f>
        <v>0</v>
      </c>
      <c r="H1575" s="77">
        <f t="array" ref="H1575">IFERROR(INDEX(DATA!$W$133:$W$368,MATCH(1,(DATA!$D$133:$D$368=B1575)*(DATA!$E$133:$E$368=D1575),0)),"n/a")</f>
        <v>0</v>
      </c>
      <c r="I1575" s="87">
        <f t="array" ref="I1575">IFERROR(INDEX(DATA!$AF$133:$AF$368,MATCH(1,(DATA!$D$133:$D$368=B1575)*(DATA!$E$133:$E$368=D1575),0)),"n/a")</f>
        <v>49.375</v>
      </c>
      <c r="J1575" s="77">
        <f t="array" ref="J1575">IFERROR(INDEX(DATA!$AG$133:$AG$368,MATCH(1,(DATA!$D$133:$D$368=B1575)*(DATA!$E$133:$E$368=D1575),0)),"n/a")</f>
        <v>-0.249049429657795</v>
      </c>
      <c r="K1575" s="87">
        <f t="array" ref="K1575">IFERROR(INDEX(DATA!$AP$133:$AP$368,MATCH(1,(DATA!$D$133:$D$368=B1575)*(DATA!$E$133:$E$368=D1575),0)),"n/a")</f>
        <v>49.375</v>
      </c>
      <c r="L1575" s="77">
        <f t="array" ref="L1575">IFERROR(INDEX(DATA!$AQ$133:$AQ$368,MATCH(1,(DATA!$D$133:$D$368=B1575)*(DATA!$E$133:$E$368=D1575),0)),"n/a")</f>
        <v>-0.25047438330170801</v>
      </c>
    </row>
    <row r="1576" spans="1:12" x14ac:dyDescent="0.2">
      <c r="A1576" s="75" t="s">
        <v>19</v>
      </c>
      <c r="B1576" s="66" t="s">
        <v>22</v>
      </c>
      <c r="C1576" s="66" t="s">
        <v>10</v>
      </c>
      <c r="D1576" s="66" t="s">
        <v>310</v>
      </c>
      <c r="E1576" s="87" t="str">
        <f t="array" ref="E1576">IFERROR(INDEX(DATA!$L$133:$L$368,MATCH(1,(DATA!$D$133:$D$368=B1576)*(DATA!$E$133:$E$368=D1576),0)),"n/a")</f>
        <v>n/a</v>
      </c>
      <c r="F1576" s="77" t="str">
        <f t="array" ref="F1576">IFERROR(INDEX(DATA!$M$133:$M$368,MATCH(1,(DATA!$D$133:$D$368=B1576)*(DATA!$E$133:$E$368=D1576),0)),"n/a")</f>
        <v>n/a</v>
      </c>
      <c r="G1576" s="87" t="str">
        <f t="array" ref="G1576">IFERROR(INDEX(DATA!$V$133:$V$368,MATCH(1,(DATA!$D$133:$D$368=B1576)*(DATA!$E$133:$E$368=D1576),0)),"n/a")</f>
        <v>n/a</v>
      </c>
      <c r="H1576" s="77" t="str">
        <f t="array" ref="H1576">IFERROR(INDEX(DATA!$W$133:$W$368,MATCH(1,(DATA!$D$133:$D$368=B1576)*(DATA!$E$133:$E$368=D1576),0)),"n/a")</f>
        <v>n/a</v>
      </c>
      <c r="I1576" s="87" t="str">
        <f t="array" ref="I1576">IFERROR(INDEX(DATA!$AF$133:$AF$368,MATCH(1,(DATA!$D$133:$D$368=B1576)*(DATA!$E$133:$E$368=D1576),0)),"n/a")</f>
        <v>n/a</v>
      </c>
      <c r="J1576" s="77" t="str">
        <f t="array" ref="J1576">IFERROR(INDEX(DATA!$AG$133:$AG$368,MATCH(1,(DATA!$D$133:$D$368=B1576)*(DATA!$E$133:$E$368=D1576),0)),"n/a")</f>
        <v>n/a</v>
      </c>
      <c r="K1576" s="87" t="str">
        <f t="array" ref="K1576">IFERROR(INDEX(DATA!$AP$133:$AP$368,MATCH(1,(DATA!$D$133:$D$368=B1576)*(DATA!$E$133:$E$368=D1576),0)),"n/a")</f>
        <v>n/a</v>
      </c>
      <c r="L1576" s="77" t="str">
        <f t="array" ref="L1576">IFERROR(INDEX(DATA!$AQ$133:$AQ$368,MATCH(1,(DATA!$D$133:$D$368=B1576)*(DATA!$E$133:$E$368=D1576),0)),"n/a")</f>
        <v>n/a</v>
      </c>
    </row>
    <row r="1577" spans="1:12" x14ac:dyDescent="0.2">
      <c r="A1577" s="75" t="s">
        <v>19</v>
      </c>
      <c r="B1577" s="66" t="s">
        <v>22</v>
      </c>
      <c r="C1577" s="66" t="s">
        <v>10</v>
      </c>
      <c r="D1577" s="66" t="s">
        <v>311</v>
      </c>
      <c r="E1577" s="87">
        <f t="array" ref="E1577">IFERROR(INDEX(DATA!$L$133:$L$368,MATCH(1,(DATA!$D$133:$D$368=B1577)*(DATA!$E$133:$E$368=D1577),0)),"n/a")</f>
        <v>24.846153846153801</v>
      </c>
      <c r="F1577" s="77">
        <f t="array" ref="F1577">IFERROR(INDEX(DATA!$M$133:$M$368,MATCH(1,(DATA!$D$133:$D$368=B1577)*(DATA!$E$133:$E$368=D1577),0)),"n/a")</f>
        <v>2.3375430539609598</v>
      </c>
      <c r="G1577" s="87">
        <f t="array" ref="G1577">IFERROR(INDEX(DATA!$V$133:$V$368,MATCH(1,(DATA!$D$133:$D$368=B1577)*(DATA!$E$133:$E$368=D1577),0)),"n/a")</f>
        <v>24.916279069767398</v>
      </c>
      <c r="H1577" s="77">
        <f t="array" ref="H1577">IFERROR(INDEX(DATA!$W$133:$W$368,MATCH(1,(DATA!$D$133:$D$368=B1577)*(DATA!$E$133:$E$368=D1577),0)),"n/a")</f>
        <v>0.45457833378221701</v>
      </c>
      <c r="I1577" s="87">
        <f t="array" ref="I1577">IFERROR(INDEX(DATA!$AF$133:$AF$368,MATCH(1,(DATA!$D$133:$D$368=B1577)*(DATA!$E$133:$E$368=D1577),0)),"n/a")</f>
        <v>24.925311203319499</v>
      </c>
      <c r="J1577" s="77">
        <f t="array" ref="J1577">IFERROR(INDEX(DATA!$AG$133:$AG$368,MATCH(1,(DATA!$D$133:$D$368=B1577)*(DATA!$E$133:$E$368=D1577),0)),"n/a")</f>
        <v>-4.6256429506234299E-2</v>
      </c>
      <c r="K1577" s="87">
        <f t="array" ref="K1577">IFERROR(INDEX(DATA!$AP$133:$AP$368,MATCH(1,(DATA!$D$133:$D$368=B1577)*(DATA!$E$133:$E$368=D1577),0)),"n/a")</f>
        <v>24.409765438008598</v>
      </c>
      <c r="L1577" s="77">
        <f t="array" ref="L1577">IFERROR(INDEX(DATA!$AQ$133:$AQ$368,MATCH(1,(DATA!$D$133:$D$368=B1577)*(DATA!$E$133:$E$368=D1577),0)),"n/a")</f>
        <v>-0.12911699736729801</v>
      </c>
    </row>
    <row r="1578" spans="1:12" x14ac:dyDescent="0.2">
      <c r="A1578" s="75" t="s">
        <v>19</v>
      </c>
      <c r="B1578" s="66" t="s">
        <v>22</v>
      </c>
      <c r="C1578" s="66" t="s">
        <v>10</v>
      </c>
      <c r="D1578" s="66" t="s">
        <v>312</v>
      </c>
      <c r="E1578" s="87">
        <f t="array" ref="E1578">IFERROR(INDEX(DATA!$L$133:$L$368,MATCH(1,(DATA!$D$133:$D$368=B1578)*(DATA!$E$133:$E$368=D1578),0)),"n/a")</f>
        <v>128.04545454545499</v>
      </c>
      <c r="F1578" s="77">
        <f t="array" ref="F1578">IFERROR(INDEX(DATA!$M$133:$M$368,MATCH(1,(DATA!$D$133:$D$368=B1578)*(DATA!$E$133:$E$368=D1578),0)),"n/a")</f>
        <v>7.4780618084700601E-2</v>
      </c>
      <c r="G1578" s="87">
        <f t="array" ref="G1578">IFERROR(INDEX(DATA!$V$133:$V$368,MATCH(1,(DATA!$D$133:$D$368=B1578)*(DATA!$E$133:$E$368=D1578),0)),"n/a")</f>
        <v>127.280303030303</v>
      </c>
      <c r="H1578" s="77">
        <f t="array" ref="H1578">IFERROR(INDEX(DATA!$W$133:$W$368,MATCH(1,(DATA!$D$133:$D$368=B1578)*(DATA!$E$133:$E$368=D1578),0)),"n/a")</f>
        <v>3.5564595660749501E-2</v>
      </c>
      <c r="I1578" s="87">
        <f t="array" ref="I1578">IFERROR(INDEX(DATA!$AF$133:$AF$368,MATCH(1,(DATA!$D$133:$D$368=B1578)*(DATA!$E$133:$E$368=D1578),0)),"n/a")</f>
        <v>128.16049382716</v>
      </c>
      <c r="J1578" s="77">
        <f t="array" ref="J1578">IFERROR(INDEX(DATA!$AG$133:$AG$368,MATCH(1,(DATA!$D$133:$D$368=B1578)*(DATA!$E$133:$E$368=D1578),0)),"n/a")</f>
        <v>4.9030901998827703E-2</v>
      </c>
      <c r="K1578" s="87">
        <f t="array" ref="K1578">IFERROR(INDEX(DATA!$AP$133:$AP$368,MATCH(1,(DATA!$D$133:$D$368=B1578)*(DATA!$E$133:$E$368=D1578),0)),"n/a")</f>
        <v>128.24541284403699</v>
      </c>
      <c r="L1578" s="77">
        <f t="array" ref="L1578">IFERROR(INDEX(DATA!$AQ$133:$AQ$368,MATCH(1,(DATA!$D$133:$D$368=B1578)*(DATA!$E$133:$E$368=D1578),0)),"n/a")</f>
        <v>5.6978171257644199E-2</v>
      </c>
    </row>
    <row r="1579" spans="1:12" x14ac:dyDescent="0.2">
      <c r="A1579" s="75" t="s">
        <v>19</v>
      </c>
      <c r="B1579" s="66" t="s">
        <v>22</v>
      </c>
      <c r="C1579" s="66" t="s">
        <v>10</v>
      </c>
      <c r="D1579" s="66" t="s">
        <v>313</v>
      </c>
      <c r="E1579" s="87">
        <f t="array" ref="E1579">IFERROR(INDEX(DATA!$L$133:$L$368,MATCH(1,(DATA!$D$133:$D$368=B1579)*(DATA!$E$133:$E$368=D1579),0)),"n/a")</f>
        <v>40.868888888888897</v>
      </c>
      <c r="F1579" s="77">
        <f t="array" ref="F1579">IFERROR(INDEX(DATA!$M$133:$M$368,MATCH(1,(DATA!$D$133:$D$368=B1579)*(DATA!$E$133:$E$368=D1579),0)),"n/a")</f>
        <v>0.55090951016240097</v>
      </c>
      <c r="G1579" s="87">
        <f t="array" ref="G1579">IFERROR(INDEX(DATA!$V$133:$V$368,MATCH(1,(DATA!$D$133:$D$368=B1579)*(DATA!$E$133:$E$368=D1579),0)),"n/a")</f>
        <v>42.280321285140602</v>
      </c>
      <c r="H1579" s="77">
        <f t="array" ref="H1579">IFERROR(INDEX(DATA!$W$133:$W$368,MATCH(1,(DATA!$D$133:$D$368=B1579)*(DATA!$E$133:$E$368=D1579),0)),"n/a")</f>
        <v>0.32126004016064302</v>
      </c>
      <c r="I1579" s="87">
        <f t="array" ref="I1579">IFERROR(INDEX(DATA!$AF$133:$AF$368,MATCH(1,(DATA!$D$133:$D$368=B1579)*(DATA!$E$133:$E$368=D1579),0)),"n/a")</f>
        <v>45.072059823249504</v>
      </c>
      <c r="J1579" s="77">
        <f t="array" ref="J1579">IFERROR(INDEX(DATA!$AG$133:$AG$368,MATCH(1,(DATA!$D$133:$D$368=B1579)*(DATA!$E$133:$E$368=D1579),0)),"n/a")</f>
        <v>0.73113981755344604</v>
      </c>
      <c r="K1579" s="87">
        <f t="array" ref="K1579">IFERROR(INDEX(DATA!$AP$133:$AP$368,MATCH(1,(DATA!$D$133:$D$368=B1579)*(DATA!$E$133:$E$368=D1579),0)),"n/a")</f>
        <v>39.382168562804701</v>
      </c>
      <c r="L1579" s="77">
        <f t="array" ref="L1579">IFERROR(INDEX(DATA!$AQ$133:$AQ$368,MATCH(1,(DATA!$D$133:$D$368=B1579)*(DATA!$E$133:$E$368=D1579),0)),"n/a")</f>
        <v>0.78870555109973495</v>
      </c>
    </row>
    <row r="1580" spans="1:12" x14ac:dyDescent="0.2">
      <c r="A1580" s="75" t="s">
        <v>19</v>
      </c>
      <c r="B1580" s="66" t="s">
        <v>22</v>
      </c>
      <c r="C1580" s="66" t="s">
        <v>10</v>
      </c>
      <c r="D1580" s="66" t="s">
        <v>314</v>
      </c>
      <c r="E1580" s="87">
        <f t="array" ref="E1580">IFERROR(INDEX(DATA!$L$133:$L$368,MATCH(1,(DATA!$D$133:$D$368=B1580)*(DATA!$E$133:$E$368=D1580),0)),"n/a")</f>
        <v>0</v>
      </c>
      <c r="F1580" s="77">
        <f t="array" ref="F1580">IFERROR(INDEX(DATA!$M$133:$M$368,MATCH(1,(DATA!$D$133:$D$368=B1580)*(DATA!$E$133:$E$368=D1580),0)),"n/a")</f>
        <v>-1</v>
      </c>
      <c r="G1580" s="87">
        <f t="array" ref="G1580">IFERROR(INDEX(DATA!$V$133:$V$368,MATCH(1,(DATA!$D$133:$D$368=B1580)*(DATA!$E$133:$E$368=D1580),0)),"n/a")</f>
        <v>0</v>
      </c>
      <c r="H1580" s="77">
        <f t="array" ref="H1580">IFERROR(INDEX(DATA!$W$133:$W$368,MATCH(1,(DATA!$D$133:$D$368=B1580)*(DATA!$E$133:$E$368=D1580),0)),"n/a")</f>
        <v>-1</v>
      </c>
      <c r="I1580" s="87">
        <f t="array" ref="I1580">IFERROR(INDEX(DATA!$AF$133:$AF$368,MATCH(1,(DATA!$D$133:$D$368=B1580)*(DATA!$E$133:$E$368=D1580),0)),"n/a")</f>
        <v>37.747422680412399</v>
      </c>
      <c r="J1580" s="77">
        <f t="array" ref="J1580">IFERROR(INDEX(DATA!$AG$133:$AG$368,MATCH(1,(DATA!$D$133:$D$368=B1580)*(DATA!$E$133:$E$368=D1580),0)),"n/a")</f>
        <v>3.6165629407158302</v>
      </c>
      <c r="K1580" s="87">
        <f t="array" ref="K1580">IFERROR(INDEX(DATA!$AP$133:$AP$368,MATCH(1,(DATA!$D$133:$D$368=B1580)*(DATA!$E$133:$E$368=D1580),0)),"n/a")</f>
        <v>18.013468013468</v>
      </c>
      <c r="L1580" s="77">
        <f t="array" ref="L1580">IFERROR(INDEX(DATA!$AQ$133:$AQ$368,MATCH(1,(DATA!$D$133:$D$368=B1580)*(DATA!$E$133:$E$368=D1580),0)),"n/a")</f>
        <v>1.2030725003087199</v>
      </c>
    </row>
    <row r="1581" spans="1:12" x14ac:dyDescent="0.2">
      <c r="A1581" s="75" t="s">
        <v>19</v>
      </c>
      <c r="B1581" s="66" t="s">
        <v>22</v>
      </c>
      <c r="C1581" s="66" t="s">
        <v>10</v>
      </c>
      <c r="D1581" s="66" t="s">
        <v>315</v>
      </c>
      <c r="E1581" s="87">
        <f t="array" ref="E1581">IFERROR(INDEX(DATA!$L$133:$L$368,MATCH(1,(DATA!$D$133:$D$368=B1581)*(DATA!$E$133:$E$368=D1581),0)),"n/a")</f>
        <v>23.841770233404102</v>
      </c>
      <c r="F1581" s="77">
        <f t="array" ref="F1581">IFERROR(INDEX(DATA!$M$133:$M$368,MATCH(1,(DATA!$D$133:$D$368=B1581)*(DATA!$E$133:$E$368=D1581),0)),"n/a")</f>
        <v>-0.26865735480355701</v>
      </c>
      <c r="G1581" s="87">
        <f t="array" ref="G1581">IFERROR(INDEX(DATA!$V$133:$V$368,MATCH(1,(DATA!$D$133:$D$368=B1581)*(DATA!$E$133:$E$368=D1581),0)),"n/a")</f>
        <v>23.808133732534898</v>
      </c>
      <c r="H1581" s="77">
        <f t="array" ref="H1581">IFERROR(INDEX(DATA!$W$133:$W$368,MATCH(1,(DATA!$D$133:$D$368=B1581)*(DATA!$E$133:$E$368=D1581),0)),"n/a")</f>
        <v>-0.30799692768422998</v>
      </c>
      <c r="I1581" s="87">
        <f t="array" ref="I1581">IFERROR(INDEX(DATA!$AF$133:$AF$368,MATCH(1,(DATA!$D$133:$D$368=B1581)*(DATA!$E$133:$E$368=D1581),0)),"n/a")</f>
        <v>24.9494962307915</v>
      </c>
      <c r="J1581" s="77">
        <f t="array" ref="J1581">IFERROR(INDEX(DATA!$AG$133:$AG$368,MATCH(1,(DATA!$D$133:$D$368=B1581)*(DATA!$E$133:$E$368=D1581),0)),"n/a")</f>
        <v>-0.25182233800620402</v>
      </c>
      <c r="K1581" s="87">
        <f t="array" ref="K1581">IFERROR(INDEX(DATA!$AP$133:$AP$368,MATCH(1,(DATA!$D$133:$D$368=B1581)*(DATA!$E$133:$E$368=D1581),0)),"n/a")</f>
        <v>23.448998880225201</v>
      </c>
      <c r="L1581" s="77">
        <f t="array" ref="L1581">IFERROR(INDEX(DATA!$AQ$133:$AQ$368,MATCH(1,(DATA!$D$133:$D$368=B1581)*(DATA!$E$133:$E$368=D1581),0)),"n/a")</f>
        <v>-0.29487551034026599</v>
      </c>
    </row>
    <row r="1582" spans="1:12" x14ac:dyDescent="0.2">
      <c r="A1582" s="75" t="s">
        <v>19</v>
      </c>
      <c r="B1582" s="66" t="s">
        <v>22</v>
      </c>
      <c r="C1582" s="66" t="s">
        <v>10</v>
      </c>
      <c r="D1582" s="66" t="s">
        <v>316</v>
      </c>
      <c r="E1582" s="87" t="str">
        <f t="array" ref="E1582">IFERROR(INDEX(DATA!$L$133:$L$368,MATCH(1,(DATA!$D$133:$D$368=B1582)*(DATA!$E$133:$E$368=D1582),0)),"n/a")</f>
        <v>n/a</v>
      </c>
      <c r="F1582" s="77" t="str">
        <f t="array" ref="F1582">IFERROR(INDEX(DATA!$M$133:$M$368,MATCH(1,(DATA!$D$133:$D$368=B1582)*(DATA!$E$133:$E$368=D1582),0)),"n/a")</f>
        <v>n/a</v>
      </c>
      <c r="G1582" s="87" t="str">
        <f t="array" ref="G1582">IFERROR(INDEX(DATA!$V$133:$V$368,MATCH(1,(DATA!$D$133:$D$368=B1582)*(DATA!$E$133:$E$368=D1582),0)),"n/a")</f>
        <v>n/a</v>
      </c>
      <c r="H1582" s="77" t="str">
        <f t="array" ref="H1582">IFERROR(INDEX(DATA!$W$133:$W$368,MATCH(1,(DATA!$D$133:$D$368=B1582)*(DATA!$E$133:$E$368=D1582),0)),"n/a")</f>
        <v>n/a</v>
      </c>
      <c r="I1582" s="87" t="str">
        <f t="array" ref="I1582">IFERROR(INDEX(DATA!$AF$133:$AF$368,MATCH(1,(DATA!$D$133:$D$368=B1582)*(DATA!$E$133:$E$368=D1582),0)),"n/a")</f>
        <v>n/a</v>
      </c>
      <c r="J1582" s="77" t="str">
        <f t="array" ref="J1582">IFERROR(INDEX(DATA!$AG$133:$AG$368,MATCH(1,(DATA!$D$133:$D$368=B1582)*(DATA!$E$133:$E$368=D1582),0)),"n/a")</f>
        <v>n/a</v>
      </c>
      <c r="K1582" s="87" t="str">
        <f t="array" ref="K1582">IFERROR(INDEX(DATA!$AP$133:$AP$368,MATCH(1,(DATA!$D$133:$D$368=B1582)*(DATA!$E$133:$E$368=D1582),0)),"n/a")</f>
        <v>n/a</v>
      </c>
      <c r="L1582" s="77" t="str">
        <f t="array" ref="L1582">IFERROR(INDEX(DATA!$AQ$133:$AQ$368,MATCH(1,(DATA!$D$133:$D$368=B1582)*(DATA!$E$133:$E$368=D1582),0)),"n/a")</f>
        <v>n/a</v>
      </c>
    </row>
    <row r="1583" spans="1:12" x14ac:dyDescent="0.2">
      <c r="A1583" s="75" t="s">
        <v>19</v>
      </c>
      <c r="B1583" s="66" t="s">
        <v>22</v>
      </c>
      <c r="C1583" s="66" t="s">
        <v>10</v>
      </c>
      <c r="D1583" s="66" t="s">
        <v>317</v>
      </c>
      <c r="E1583" s="87">
        <f t="array" ref="E1583">IFERROR(INDEX(DATA!$L$133:$L$368,MATCH(1,(DATA!$D$133:$D$368=B1583)*(DATA!$E$133:$E$368=D1583),0)),"n/a")</f>
        <v>14.6644295302013</v>
      </c>
      <c r="F1583" s="77">
        <f t="array" ref="F1583">IFERROR(INDEX(DATA!$M$133:$M$368,MATCH(1,(DATA!$D$133:$D$368=B1583)*(DATA!$E$133:$E$368=D1583),0)),"n/a")</f>
        <v>0</v>
      </c>
      <c r="G1583" s="87">
        <f t="array" ref="G1583">IFERROR(INDEX(DATA!$V$133:$V$368,MATCH(1,(DATA!$D$133:$D$368=B1583)*(DATA!$E$133:$E$368=D1583),0)),"n/a")</f>
        <v>16.959731543624201</v>
      </c>
      <c r="H1583" s="77">
        <f t="array" ref="H1583">IFERROR(INDEX(DATA!$W$133:$W$368,MATCH(1,(DATA!$D$133:$D$368=B1583)*(DATA!$E$133:$E$368=D1583),0)),"n/a")</f>
        <v>0</v>
      </c>
      <c r="I1583" s="87">
        <f t="array" ref="I1583">IFERROR(INDEX(DATA!$AF$133:$AF$368,MATCH(1,(DATA!$D$133:$D$368=B1583)*(DATA!$E$133:$E$368=D1583),0)),"n/a")</f>
        <v>13.7054760110525</v>
      </c>
      <c r="J1583" s="77">
        <f t="array" ref="J1583">IFERROR(INDEX(DATA!$AG$133:$AG$368,MATCH(1,(DATA!$D$133:$D$368=B1583)*(DATA!$E$133:$E$368=D1583),0)),"n/a")</f>
        <v>0</v>
      </c>
      <c r="K1583" s="87">
        <f t="array" ref="K1583">IFERROR(INDEX(DATA!$AP$133:$AP$368,MATCH(1,(DATA!$D$133:$D$368=B1583)*(DATA!$E$133:$E$368=D1583),0)),"n/a")</f>
        <v>14.5867505092552</v>
      </c>
      <c r="L1583" s="77">
        <f t="array" ref="L1583">IFERROR(INDEX(DATA!$AQ$133:$AQ$368,MATCH(1,(DATA!$D$133:$D$368=B1583)*(DATA!$E$133:$E$368=D1583),0)),"n/a")</f>
        <v>0</v>
      </c>
    </row>
    <row r="1584" spans="1:12" x14ac:dyDescent="0.2">
      <c r="A1584" s="75" t="s">
        <v>19</v>
      </c>
      <c r="B1584" s="66" t="s">
        <v>22</v>
      </c>
      <c r="C1584" s="66" t="s">
        <v>10</v>
      </c>
      <c r="D1584" s="66" t="s">
        <v>318</v>
      </c>
      <c r="E1584" s="87">
        <f t="array" ref="E1584">IFERROR(INDEX(DATA!$L$133:$L$368,MATCH(1,(DATA!$D$133:$D$368=B1584)*(DATA!$E$133:$E$368=D1584),0)),"n/a")</f>
        <v>88.428571428571402</v>
      </c>
      <c r="F1584" s="77">
        <f t="array" ref="F1584">IFERROR(INDEX(DATA!$M$133:$M$368,MATCH(1,(DATA!$D$133:$D$368=B1584)*(DATA!$E$133:$E$368=D1584),0)),"n/a")</f>
        <v>6.5040650406505496E-3</v>
      </c>
      <c r="G1584" s="87">
        <f t="array" ref="G1584">IFERROR(INDEX(DATA!$V$133:$V$368,MATCH(1,(DATA!$D$133:$D$368=B1584)*(DATA!$E$133:$E$368=D1584),0)),"n/a")</f>
        <v>22.393939393939402</v>
      </c>
      <c r="H1584" s="77">
        <f t="array" ref="H1584">IFERROR(INDEX(DATA!$W$133:$W$368,MATCH(1,(DATA!$D$133:$D$368=B1584)*(DATA!$E$133:$E$368=D1584),0)),"n/a")</f>
        <v>-0.74958853712847295</v>
      </c>
      <c r="I1584" s="87">
        <f t="array" ref="I1584">IFERROR(INDEX(DATA!$AF$133:$AF$368,MATCH(1,(DATA!$D$133:$D$368=B1584)*(DATA!$E$133:$E$368=D1584),0)),"n/a")</f>
        <v>18.606463878326998</v>
      </c>
      <c r="J1584" s="77">
        <f t="array" ref="J1584">IFERROR(INDEX(DATA!$AG$133:$AG$368,MATCH(1,(DATA!$D$133:$D$368=B1584)*(DATA!$E$133:$E$368=D1584),0)),"n/a")</f>
        <v>-0.79459530915681997</v>
      </c>
      <c r="K1584" s="87">
        <f t="array" ref="K1584">IFERROR(INDEX(DATA!$AP$133:$AP$368,MATCH(1,(DATA!$D$133:$D$368=B1584)*(DATA!$E$133:$E$368=D1584),0)),"n/a")</f>
        <v>20.062827225130899</v>
      </c>
      <c r="L1584" s="77">
        <f t="array" ref="L1584">IFERROR(INDEX(DATA!$AQ$133:$AQ$368,MATCH(1,(DATA!$D$133:$D$368=B1584)*(DATA!$E$133:$E$368=D1584),0)),"n/a")</f>
        <v>-0.77851789299855501</v>
      </c>
    </row>
    <row r="1585" spans="1:12" x14ac:dyDescent="0.2">
      <c r="A1585" s="75" t="s">
        <v>19</v>
      </c>
      <c r="B1585" s="66" t="s">
        <v>22</v>
      </c>
      <c r="C1585" s="66" t="s">
        <v>10</v>
      </c>
      <c r="D1585" s="66" t="s">
        <v>344</v>
      </c>
      <c r="E1585" s="87">
        <f t="array" ref="E1585">IFERROR(INDEX(DATA!$L$133:$L$368,MATCH(1,(DATA!$D$133:$D$368=B1585)*(DATA!$E$133:$E$368=D1585),0)),"n/a")</f>
        <v>91.676404494381998</v>
      </c>
      <c r="F1585" s="77">
        <f t="array" ref="F1585">IFERROR(INDEX(DATA!$M$133:$M$368,MATCH(1,(DATA!$D$133:$D$368=B1585)*(DATA!$E$133:$E$368=D1585),0)),"n/a")</f>
        <v>0.43880339604620699</v>
      </c>
      <c r="G1585" s="87">
        <f t="array" ref="G1585">IFERROR(INDEX(DATA!$V$133:$V$368,MATCH(1,(DATA!$D$133:$D$368=B1585)*(DATA!$E$133:$E$368=D1585),0)),"n/a")</f>
        <v>92.925660792951504</v>
      </c>
      <c r="H1585" s="77">
        <f t="array" ref="H1585">IFERROR(INDEX(DATA!$W$133:$W$368,MATCH(1,(DATA!$D$133:$D$368=B1585)*(DATA!$E$133:$E$368=D1585),0)),"n/a")</f>
        <v>0.14883565111545399</v>
      </c>
      <c r="I1585" s="87">
        <f t="array" ref="I1585">IFERROR(INDEX(DATA!$AF$133:$AF$368,MATCH(1,(DATA!$D$133:$D$368=B1585)*(DATA!$E$133:$E$368=D1585),0)),"n/a")</f>
        <v>93.036181139122306</v>
      </c>
      <c r="J1585" s="77">
        <f t="array" ref="J1585">IFERROR(INDEX(DATA!$AG$133:$AG$368,MATCH(1,(DATA!$D$133:$D$368=B1585)*(DATA!$E$133:$E$368=D1585),0)),"n/a")</f>
        <v>7.9750658465940705E-2</v>
      </c>
      <c r="K1585" s="87">
        <f t="array" ref="K1585">IFERROR(INDEX(DATA!$AP$133:$AP$368,MATCH(1,(DATA!$D$133:$D$368=B1585)*(DATA!$E$133:$E$368=D1585),0)),"n/a")</f>
        <v>83.894038748137106</v>
      </c>
      <c r="L1585" s="77">
        <f t="array" ref="L1585">IFERROR(INDEX(DATA!$AQ$133:$AQ$368,MATCH(1,(DATA!$D$133:$D$368=B1585)*(DATA!$E$133:$E$368=D1585),0)),"n/a")</f>
        <v>4.9799388545452801E-2</v>
      </c>
    </row>
    <row r="1586" spans="1:12" x14ac:dyDescent="0.2">
      <c r="A1586" s="75" t="s">
        <v>19</v>
      </c>
      <c r="B1586" s="66" t="s">
        <v>22</v>
      </c>
      <c r="C1586" s="66" t="s">
        <v>10</v>
      </c>
      <c r="D1586" s="66" t="s">
        <v>345</v>
      </c>
      <c r="E1586" s="87">
        <f t="array" ref="E1586">IFERROR(INDEX(DATA!$L$133:$L$368,MATCH(1,(DATA!$D$133:$D$368=B1586)*(DATA!$E$133:$E$368=D1586),0)),"n/a")</f>
        <v>0</v>
      </c>
      <c r="F1586" s="77">
        <f t="array" ref="F1586">IFERROR(INDEX(DATA!$M$133:$M$368,MATCH(1,(DATA!$D$133:$D$368=B1586)*(DATA!$E$133:$E$368=D1586),0)),"n/a")</f>
        <v>-1</v>
      </c>
      <c r="G1586" s="87">
        <f t="array" ref="G1586">IFERROR(INDEX(DATA!$V$133:$V$368,MATCH(1,(DATA!$D$133:$D$368=B1586)*(DATA!$E$133:$E$368=D1586),0)),"n/a")</f>
        <v>0</v>
      </c>
      <c r="H1586" s="77">
        <f t="array" ref="H1586">IFERROR(INDEX(DATA!$W$133:$W$368,MATCH(1,(DATA!$D$133:$D$368=B1586)*(DATA!$E$133:$E$368=D1586),0)),"n/a")</f>
        <v>-1</v>
      </c>
      <c r="I1586" s="87">
        <f t="array" ref="I1586">IFERROR(INDEX(DATA!$AF$133:$AF$368,MATCH(1,(DATA!$D$133:$D$368=B1586)*(DATA!$E$133:$E$368=D1586),0)),"n/a")</f>
        <v>93.076923076923094</v>
      </c>
      <c r="J1586" s="77">
        <f t="array" ref="J1586">IFERROR(INDEX(DATA!$AG$133:$AG$368,MATCH(1,(DATA!$D$133:$D$368=B1586)*(DATA!$E$133:$E$368=D1586),0)),"n/a")</f>
        <v>-9.3515755767413292E-3</v>
      </c>
      <c r="K1586" s="87">
        <f t="array" ref="K1586">IFERROR(INDEX(DATA!$AP$133:$AP$368,MATCH(1,(DATA!$D$133:$D$368=B1586)*(DATA!$E$133:$E$368=D1586),0)),"n/a")</f>
        <v>91.287499999999994</v>
      </c>
      <c r="L1586" s="77">
        <f t="array" ref="L1586">IFERROR(INDEX(DATA!$AQ$133:$AQ$368,MATCH(1,(DATA!$D$133:$D$368=B1586)*(DATA!$E$133:$E$368=D1586),0)),"n/a")</f>
        <v>-2.8396996215705E-2</v>
      </c>
    </row>
    <row r="1587" spans="1:12" x14ac:dyDescent="0.2">
      <c r="A1587" s="75"/>
      <c r="E1587" s="80"/>
      <c r="F1587" s="77"/>
      <c r="G1587" s="81"/>
      <c r="H1587" s="77"/>
      <c r="I1587" s="81"/>
      <c r="J1587" s="82"/>
      <c r="K1587" s="81"/>
      <c r="L1587" s="77"/>
    </row>
    <row r="1588" spans="1:12" x14ac:dyDescent="0.2">
      <c r="A1588" s="75" t="s">
        <v>19</v>
      </c>
      <c r="B1588" s="66" t="s">
        <v>22</v>
      </c>
      <c r="C1588" s="66" t="s">
        <v>26</v>
      </c>
      <c r="D1588" s="66" t="s">
        <v>271</v>
      </c>
      <c r="E1588" s="87">
        <f t="array" ref="E1588">IFERROR(INDEX(DATA!$N$133:$N$368,MATCH(1,(DATA!$D$133:$D$368=B1588)*(DATA!$E$133:$E$368=D1588),0)),"n/a")</f>
        <v>1.9403984739296301</v>
      </c>
      <c r="F1588" s="77">
        <f t="array" ref="F1588">IFERROR(INDEX(DATA!$O$133:$O$368,MATCH(1,(DATA!$D$133:$D$368=B1588)*(DATA!$E$133:$E$368=D1588),0)),"n/a")</f>
        <v>0</v>
      </c>
      <c r="G1588" s="87">
        <f t="array" ref="G1588">IFERROR(INDEX(DATA!$X$133:$X$368,MATCH(1,(DATA!$D$133:$D$368=B1588)*(DATA!$E$133:$E$368=D1588),0)),"n/a")</f>
        <v>1.9991586291812</v>
      </c>
      <c r="H1588" s="77">
        <f t="array" ref="H1588">IFERROR(INDEX(DATA!$Y$133:$Y$368,MATCH(1,(DATA!$D$133:$D$368=B1588)*(DATA!$E$133:$E$368=D1588),0)),"n/a")</f>
        <v>0</v>
      </c>
      <c r="I1588" s="87">
        <f t="array" ref="I1588">IFERROR(INDEX(DATA!$AH$133:$AH$368,MATCH(1,(DATA!$D$133:$D$368=B1588)*(DATA!$E$133:$E$368=D1588),0)),"n/a")</f>
        <v>1.90581577306366</v>
      </c>
      <c r="J1588" s="77">
        <f t="array" ref="J1588">IFERROR(INDEX(DATA!$AI$133:$AI$368,MATCH(1,(DATA!$D$133:$D$368=B1588)*(DATA!$E$133:$E$368=D1588),0)),"n/a")</f>
        <v>0</v>
      </c>
      <c r="K1588" s="87">
        <f t="array" ref="K1588">IFERROR(INDEX(DATA!$AR$133:$AR$368,MATCH(1,(DATA!$D$133:$D$368=B1588)*(DATA!$E$133:$E$368=D1588),0)),"n/a")</f>
        <v>1.7665950106617201</v>
      </c>
      <c r="L1588" s="77">
        <f t="array" ref="L1588">IFERROR(INDEX(DATA!$AS$133:$AS$368,MATCH(1,(DATA!$D$133:$D$368=B1588)*(DATA!$E$133:$E$368=D1588),0)),"n/a")</f>
        <v>0</v>
      </c>
    </row>
    <row r="1589" spans="1:12" x14ac:dyDescent="0.2">
      <c r="A1589" s="75" t="s">
        <v>19</v>
      </c>
      <c r="B1589" s="66" t="s">
        <v>22</v>
      </c>
      <c r="C1589" s="66" t="s">
        <v>26</v>
      </c>
      <c r="D1589" s="66" t="s">
        <v>272</v>
      </c>
      <c r="E1589" s="87" t="str">
        <f t="array" ref="E1589">IFERROR(INDEX(DATA!$N$133:$N$368,MATCH(1,(DATA!$D$133:$D$368=B1589)*(DATA!$E$133:$E$368=D1589),0)),"n/a")</f>
        <v>n/a</v>
      </c>
      <c r="F1589" s="77" t="str">
        <f t="array" ref="F1589">IFERROR(INDEX(DATA!$O$133:$O$368,MATCH(1,(DATA!$D$133:$D$368=B1589)*(DATA!$E$133:$E$368=D1589),0)),"n/a")</f>
        <v>n/a</v>
      </c>
      <c r="G1589" s="87" t="str">
        <f t="array" ref="G1589">IFERROR(INDEX(DATA!$X$133:$X$368,MATCH(1,(DATA!$D$133:$D$368=B1589)*(DATA!$E$133:$E$368=D1589),0)),"n/a")</f>
        <v>n/a</v>
      </c>
      <c r="H1589" s="77" t="str">
        <f t="array" ref="H1589">IFERROR(INDEX(DATA!$Y$133:$Y$368,MATCH(1,(DATA!$D$133:$D$368=B1589)*(DATA!$E$133:$E$368=D1589),0)),"n/a")</f>
        <v>n/a</v>
      </c>
      <c r="I1589" s="87" t="str">
        <f t="array" ref="I1589">IFERROR(INDEX(DATA!$AH$133:$AH$368,MATCH(1,(DATA!$D$133:$D$368=B1589)*(DATA!$E$133:$E$368=D1589),0)),"n/a")</f>
        <v>n/a</v>
      </c>
      <c r="J1589" s="77" t="str">
        <f t="array" ref="J1589">IFERROR(INDEX(DATA!$AI$133:$AI$368,MATCH(1,(DATA!$D$133:$D$368=B1589)*(DATA!$E$133:$E$368=D1589),0)),"n/a")</f>
        <v>n/a</v>
      </c>
      <c r="K1589" s="87" t="str">
        <f t="array" ref="K1589">IFERROR(INDEX(DATA!$AR$133:$AR$368,MATCH(1,(DATA!$D$133:$D$368=B1589)*(DATA!$E$133:$E$368=D1589),0)),"n/a")</f>
        <v>n/a</v>
      </c>
      <c r="L1589" s="77" t="str">
        <f t="array" ref="L1589">IFERROR(INDEX(DATA!$AS$133:$AS$368,MATCH(1,(DATA!$D$133:$D$368=B1589)*(DATA!$E$133:$E$368=D1589),0)),"n/a")</f>
        <v>n/a</v>
      </c>
    </row>
    <row r="1590" spans="1:12" x14ac:dyDescent="0.2">
      <c r="A1590" s="75" t="s">
        <v>19</v>
      </c>
      <c r="B1590" s="66" t="s">
        <v>22</v>
      </c>
      <c r="C1590" s="66" t="s">
        <v>26</v>
      </c>
      <c r="D1590" s="66" t="s">
        <v>273</v>
      </c>
      <c r="E1590" s="87">
        <f t="array" ref="E1590">IFERROR(INDEX(DATA!$N$133:$N$368,MATCH(1,(DATA!$D$133:$D$368=B1590)*(DATA!$E$133:$E$368=D1590),0)),"n/a")</f>
        <v>3.5454485661668</v>
      </c>
      <c r="F1590" s="77">
        <f t="array" ref="F1590">IFERROR(INDEX(DATA!$O$133:$O$368,MATCH(1,(DATA!$D$133:$D$368=B1590)*(DATA!$E$133:$E$368=D1590),0)),"n/a")</f>
        <v>0.46402297563522599</v>
      </c>
      <c r="G1590" s="87">
        <f t="array" ref="G1590">IFERROR(INDEX(DATA!$X$133:$X$368,MATCH(1,(DATA!$D$133:$D$368=B1590)*(DATA!$E$133:$E$368=D1590),0)),"n/a")</f>
        <v>3.0761864339337399</v>
      </c>
      <c r="H1590" s="77">
        <f t="array" ref="H1590">IFERROR(INDEX(DATA!$Y$133:$Y$368,MATCH(1,(DATA!$D$133:$D$368=B1590)*(DATA!$E$133:$E$368=D1590),0)),"n/a")</f>
        <v>0.16102133323913401</v>
      </c>
      <c r="I1590" s="87">
        <f t="array" ref="I1590">IFERROR(INDEX(DATA!$AH$133:$AH$368,MATCH(1,(DATA!$D$133:$D$368=B1590)*(DATA!$E$133:$E$368=D1590),0)),"n/a")</f>
        <v>2.6323756266872298</v>
      </c>
      <c r="J1590" s="77">
        <f t="array" ref="J1590">IFERROR(INDEX(DATA!$AI$133:$AI$368,MATCH(1,(DATA!$D$133:$D$368=B1590)*(DATA!$E$133:$E$368=D1590),0)),"n/a")</f>
        <v>-3.9763642931974097E-2</v>
      </c>
      <c r="K1590" s="87">
        <f t="array" ref="K1590">IFERROR(INDEX(DATA!$AR$133:$AR$368,MATCH(1,(DATA!$D$133:$D$368=B1590)*(DATA!$E$133:$E$368=D1590),0)),"n/a")</f>
        <v>3.3495865655101902</v>
      </c>
      <c r="L1590" s="77">
        <f t="array" ref="L1590">IFERROR(INDEX(DATA!$AS$133:$AS$368,MATCH(1,(DATA!$D$133:$D$368=B1590)*(DATA!$E$133:$E$368=D1590),0)),"n/a")</f>
        <v>0.131113215402197</v>
      </c>
    </row>
    <row r="1591" spans="1:12" x14ac:dyDescent="0.2">
      <c r="A1591" s="75" t="s">
        <v>19</v>
      </c>
      <c r="B1591" s="66" t="s">
        <v>22</v>
      </c>
      <c r="C1591" s="66" t="s">
        <v>26</v>
      </c>
      <c r="D1591" s="66" t="s">
        <v>274</v>
      </c>
      <c r="E1591" s="87">
        <f t="array" ref="E1591">IFERROR(INDEX(DATA!$N$133:$N$368,MATCH(1,(DATA!$D$133:$D$368=B1591)*(DATA!$E$133:$E$368=D1591),0)),"n/a")</f>
        <v>0</v>
      </c>
      <c r="F1591" s="77">
        <f t="array" ref="F1591">IFERROR(INDEX(DATA!$O$133:$O$368,MATCH(1,(DATA!$D$133:$D$368=B1591)*(DATA!$E$133:$E$368=D1591),0)),"n/a")</f>
        <v>0</v>
      </c>
      <c r="G1591" s="87">
        <f t="array" ref="G1591">IFERROR(INDEX(DATA!$X$133:$X$368,MATCH(1,(DATA!$D$133:$D$368=B1591)*(DATA!$E$133:$E$368=D1591),0)),"n/a")</f>
        <v>6</v>
      </c>
      <c r="H1591" s="77">
        <f t="array" ref="H1591">IFERROR(INDEX(DATA!$Y$133:$Y$368,MATCH(1,(DATA!$D$133:$D$368=B1591)*(DATA!$E$133:$E$368=D1591),0)),"n/a")</f>
        <v>0</v>
      </c>
      <c r="I1591" s="87">
        <f t="array" ref="I1591">IFERROR(INDEX(DATA!$AH$133:$AH$368,MATCH(1,(DATA!$D$133:$D$368=B1591)*(DATA!$E$133:$E$368=D1591),0)),"n/a")</f>
        <v>6</v>
      </c>
      <c r="J1591" s="77">
        <f t="array" ref="J1591">IFERROR(INDEX(DATA!$AI$133:$AI$368,MATCH(1,(DATA!$D$133:$D$368=B1591)*(DATA!$E$133:$E$368=D1591),0)),"n/a")</f>
        <v>0</v>
      </c>
      <c r="K1591" s="87">
        <f t="array" ref="K1591">IFERROR(INDEX(DATA!$AR$133:$AR$368,MATCH(1,(DATA!$D$133:$D$368=B1591)*(DATA!$E$133:$E$368=D1591),0)),"n/a")</f>
        <v>6</v>
      </c>
      <c r="L1591" s="77">
        <f t="array" ref="L1591">IFERROR(INDEX(DATA!$AS$133:$AS$368,MATCH(1,(DATA!$D$133:$D$368=B1591)*(DATA!$E$133:$E$368=D1591),0)),"n/a")</f>
        <v>0</v>
      </c>
    </row>
    <row r="1592" spans="1:12" x14ac:dyDescent="0.2">
      <c r="A1592" s="75" t="s">
        <v>19</v>
      </c>
      <c r="B1592" s="66" t="s">
        <v>22</v>
      </c>
      <c r="C1592" s="66" t="s">
        <v>26</v>
      </c>
      <c r="D1592" s="66" t="s">
        <v>275</v>
      </c>
      <c r="E1592" s="87">
        <f t="array" ref="E1592">IFERROR(INDEX(DATA!$N$133:$N$368,MATCH(1,(DATA!$D$133:$D$368=B1592)*(DATA!$E$133:$E$368=D1592),0)),"n/a")</f>
        <v>1.70551741781435</v>
      </c>
      <c r="F1592" s="77">
        <f t="array" ref="F1592">IFERROR(INDEX(DATA!$O$133:$O$368,MATCH(1,(DATA!$D$133:$D$368=B1592)*(DATA!$E$133:$E$368=D1592),0)),"n/a")</f>
        <v>0</v>
      </c>
      <c r="G1592" s="87">
        <f t="array" ref="G1592">IFERROR(INDEX(DATA!$X$133:$X$368,MATCH(1,(DATA!$D$133:$D$368=B1592)*(DATA!$E$133:$E$368=D1592),0)),"n/a")</f>
        <v>2.0456471356291801</v>
      </c>
      <c r="H1592" s="77">
        <f t="array" ref="H1592">IFERROR(INDEX(DATA!$Y$133:$Y$368,MATCH(1,(DATA!$D$133:$D$368=B1592)*(DATA!$E$133:$E$368=D1592),0)),"n/a")</f>
        <v>0</v>
      </c>
      <c r="I1592" s="87">
        <f t="array" ref="I1592">IFERROR(INDEX(DATA!$AH$133:$AH$368,MATCH(1,(DATA!$D$133:$D$368=B1592)*(DATA!$E$133:$E$368=D1592),0)),"n/a")</f>
        <v>2.3776297974634599</v>
      </c>
      <c r="J1592" s="77">
        <f t="array" ref="J1592">IFERROR(INDEX(DATA!$AI$133:$AI$368,MATCH(1,(DATA!$D$133:$D$368=B1592)*(DATA!$E$133:$E$368=D1592),0)),"n/a")</f>
        <v>0</v>
      </c>
      <c r="K1592" s="87">
        <f t="array" ref="K1592">IFERROR(INDEX(DATA!$AR$133:$AR$368,MATCH(1,(DATA!$D$133:$D$368=B1592)*(DATA!$E$133:$E$368=D1592),0)),"n/a")</f>
        <v>2.4699665008001701</v>
      </c>
      <c r="L1592" s="77">
        <f t="array" ref="L1592">IFERROR(INDEX(DATA!$AS$133:$AS$368,MATCH(1,(DATA!$D$133:$D$368=B1592)*(DATA!$E$133:$E$368=D1592),0)),"n/a")</f>
        <v>-0.865645293250353</v>
      </c>
    </row>
    <row r="1593" spans="1:12" x14ac:dyDescent="0.2">
      <c r="A1593" s="75" t="s">
        <v>19</v>
      </c>
      <c r="B1593" s="66" t="s">
        <v>22</v>
      </c>
      <c r="C1593" s="66" t="s">
        <v>26</v>
      </c>
      <c r="D1593" s="66" t="s">
        <v>276</v>
      </c>
      <c r="E1593" s="87">
        <f t="array" ref="E1593">IFERROR(INDEX(DATA!$N$133:$N$368,MATCH(1,(DATA!$D$133:$D$368=B1593)*(DATA!$E$133:$E$368=D1593),0)),"n/a")</f>
        <v>0</v>
      </c>
      <c r="F1593" s="77">
        <f t="array" ref="F1593">IFERROR(INDEX(DATA!$O$133:$O$368,MATCH(1,(DATA!$D$133:$D$368=B1593)*(DATA!$E$133:$E$368=D1593),0)),"n/a")</f>
        <v>-1</v>
      </c>
      <c r="G1593" s="87">
        <f t="array" ref="G1593">IFERROR(INDEX(DATA!$X$133:$X$368,MATCH(1,(DATA!$D$133:$D$368=B1593)*(DATA!$E$133:$E$368=D1593),0)),"n/a")</f>
        <v>0</v>
      </c>
      <c r="H1593" s="77">
        <f t="array" ref="H1593">IFERROR(INDEX(DATA!$Y$133:$Y$368,MATCH(1,(DATA!$D$133:$D$368=B1593)*(DATA!$E$133:$E$368=D1593),0)),"n/a")</f>
        <v>-1</v>
      </c>
      <c r="I1593" s="87">
        <f t="array" ref="I1593">IFERROR(INDEX(DATA!$AH$133:$AH$368,MATCH(1,(DATA!$D$133:$D$368=B1593)*(DATA!$E$133:$E$368=D1593),0)),"n/a")</f>
        <v>9.8927097661623105</v>
      </c>
      <c r="J1593" s="77">
        <f t="array" ref="J1593">IFERROR(INDEX(DATA!$AI$133:$AI$368,MATCH(1,(DATA!$D$133:$D$368=B1593)*(DATA!$E$133:$E$368=D1593),0)),"n/a")</f>
        <v>-0.61458656707465498</v>
      </c>
      <c r="K1593" s="87">
        <f t="array" ref="K1593">IFERROR(INDEX(DATA!$AR$133:$AR$368,MATCH(1,(DATA!$D$133:$D$368=B1593)*(DATA!$E$133:$E$368=D1593),0)),"n/a")</f>
        <v>16.2318907660264</v>
      </c>
      <c r="L1593" s="77">
        <f t="array" ref="L1593">IFERROR(INDEX(DATA!$AS$133:$AS$368,MATCH(1,(DATA!$D$133:$D$368=B1593)*(DATA!$E$133:$E$368=D1593),0)),"n/a")</f>
        <v>0.57284402826947101</v>
      </c>
    </row>
    <row r="1594" spans="1:12" x14ac:dyDescent="0.2">
      <c r="A1594" s="75" t="s">
        <v>19</v>
      </c>
      <c r="B1594" s="66" t="s">
        <v>22</v>
      </c>
      <c r="C1594" s="66" t="s">
        <v>26</v>
      </c>
      <c r="D1594" s="66" t="s">
        <v>277</v>
      </c>
      <c r="E1594" s="87" t="str">
        <f t="array" ref="E1594">IFERROR(INDEX(DATA!$N$133:$N$368,MATCH(1,(DATA!$D$133:$D$368=B1594)*(DATA!$E$133:$E$368=D1594),0)),"n/a")</f>
        <v>n/a</v>
      </c>
      <c r="F1594" s="77" t="str">
        <f t="array" ref="F1594">IFERROR(INDEX(DATA!$O$133:$O$368,MATCH(1,(DATA!$D$133:$D$368=B1594)*(DATA!$E$133:$E$368=D1594),0)),"n/a")</f>
        <v>n/a</v>
      </c>
      <c r="G1594" s="87" t="str">
        <f t="array" ref="G1594">IFERROR(INDEX(DATA!$X$133:$X$368,MATCH(1,(DATA!$D$133:$D$368=B1594)*(DATA!$E$133:$E$368=D1594),0)),"n/a")</f>
        <v>n/a</v>
      </c>
      <c r="H1594" s="77" t="str">
        <f t="array" ref="H1594">IFERROR(INDEX(DATA!$Y$133:$Y$368,MATCH(1,(DATA!$D$133:$D$368=B1594)*(DATA!$E$133:$E$368=D1594),0)),"n/a")</f>
        <v>n/a</v>
      </c>
      <c r="I1594" s="87" t="str">
        <f t="array" ref="I1594">IFERROR(INDEX(DATA!$AH$133:$AH$368,MATCH(1,(DATA!$D$133:$D$368=B1594)*(DATA!$E$133:$E$368=D1594),0)),"n/a")</f>
        <v>n/a</v>
      </c>
      <c r="J1594" s="77" t="str">
        <f t="array" ref="J1594">IFERROR(INDEX(DATA!$AI$133:$AI$368,MATCH(1,(DATA!$D$133:$D$368=B1594)*(DATA!$E$133:$E$368=D1594),0)),"n/a")</f>
        <v>n/a</v>
      </c>
      <c r="K1594" s="87" t="str">
        <f t="array" ref="K1594">IFERROR(INDEX(DATA!$AR$133:$AR$368,MATCH(1,(DATA!$D$133:$D$368=B1594)*(DATA!$E$133:$E$368=D1594),0)),"n/a")</f>
        <v>n/a</v>
      </c>
      <c r="L1594" s="77" t="str">
        <f t="array" ref="L1594">IFERROR(INDEX(DATA!$AS$133:$AS$368,MATCH(1,(DATA!$D$133:$D$368=B1594)*(DATA!$E$133:$E$368=D1594),0)),"n/a")</f>
        <v>n/a</v>
      </c>
    </row>
    <row r="1595" spans="1:12" x14ac:dyDescent="0.2">
      <c r="A1595" s="75" t="s">
        <v>19</v>
      </c>
      <c r="B1595" s="66" t="s">
        <v>22</v>
      </c>
      <c r="C1595" s="66" t="s">
        <v>26</v>
      </c>
      <c r="D1595" s="66" t="s">
        <v>278</v>
      </c>
      <c r="E1595" s="87">
        <f t="array" ref="E1595">IFERROR(INDEX(DATA!$N$133:$N$368,MATCH(1,(DATA!$D$133:$D$368=B1595)*(DATA!$E$133:$E$368=D1595),0)),"n/a")</f>
        <v>3.9900576655398701</v>
      </c>
      <c r="F1595" s="77">
        <f t="array" ref="F1595">IFERROR(INDEX(DATA!$O$133:$O$368,MATCH(1,(DATA!$D$133:$D$368=B1595)*(DATA!$E$133:$E$368=D1595),0)),"n/a")</f>
        <v>-0.27692676051783499</v>
      </c>
      <c r="G1595" s="87">
        <f t="array" ref="G1595">IFERROR(INDEX(DATA!$X$133:$X$368,MATCH(1,(DATA!$D$133:$D$368=B1595)*(DATA!$E$133:$E$368=D1595),0)),"n/a")</f>
        <v>3.9899900912013901</v>
      </c>
      <c r="H1595" s="77">
        <f t="array" ref="H1595">IFERROR(INDEX(DATA!$Y$133:$Y$368,MATCH(1,(DATA!$D$133:$D$368=B1595)*(DATA!$E$133:$E$368=D1595),0)),"n/a")</f>
        <v>-0.12777207962825499</v>
      </c>
      <c r="I1595" s="87">
        <f t="array" ref="I1595">IFERROR(INDEX(DATA!$AH$133:$AH$368,MATCH(1,(DATA!$D$133:$D$368=B1595)*(DATA!$E$133:$E$368=D1595),0)),"n/a")</f>
        <v>4.0206330066268796</v>
      </c>
      <c r="J1595" s="77">
        <f t="array" ref="J1595">IFERROR(INDEX(DATA!$AI$133:$AI$368,MATCH(1,(DATA!$D$133:$D$368=B1595)*(DATA!$E$133:$E$368=D1595),0)),"n/a")</f>
        <v>-7.6506465874206106E-2</v>
      </c>
      <c r="K1595" s="87">
        <f t="array" ref="K1595">IFERROR(INDEX(DATA!$AR$133:$AR$368,MATCH(1,(DATA!$D$133:$D$368=B1595)*(DATA!$E$133:$E$368=D1595),0)),"n/a")</f>
        <v>4.1030603094220801</v>
      </c>
      <c r="L1595" s="77">
        <f t="array" ref="L1595">IFERROR(INDEX(DATA!$AS$133:$AS$368,MATCH(1,(DATA!$D$133:$D$368=B1595)*(DATA!$E$133:$E$368=D1595),0)),"n/a")</f>
        <v>2.7066278162491301E-2</v>
      </c>
    </row>
    <row r="1596" spans="1:12" x14ac:dyDescent="0.2">
      <c r="A1596" s="75" t="s">
        <v>19</v>
      </c>
      <c r="B1596" s="66" t="s">
        <v>22</v>
      </c>
      <c r="C1596" s="66" t="s">
        <v>26</v>
      </c>
      <c r="D1596" s="66" t="s">
        <v>279</v>
      </c>
      <c r="E1596" s="87">
        <f t="array" ref="E1596">IFERROR(INDEX(DATA!$N$133:$N$368,MATCH(1,(DATA!$D$133:$D$368=B1596)*(DATA!$E$133:$E$368=D1596),0)),"n/a")</f>
        <v>2.4018735362997701</v>
      </c>
      <c r="F1596" s="77">
        <f t="array" ref="F1596">IFERROR(INDEX(DATA!$O$133:$O$368,MATCH(1,(DATA!$D$133:$D$368=B1596)*(DATA!$E$133:$E$368=D1596),0)),"n/a")</f>
        <v>-0.14925979289885799</v>
      </c>
      <c r="G1596" s="87">
        <f t="array" ref="G1596">IFERROR(INDEX(DATA!$X$133:$X$368,MATCH(1,(DATA!$D$133:$D$368=B1596)*(DATA!$E$133:$E$368=D1596),0)),"n/a")</f>
        <v>2.7524654239326498</v>
      </c>
      <c r="H1596" s="77">
        <f t="array" ref="H1596">IFERROR(INDEX(DATA!$Y$133:$Y$368,MATCH(1,(DATA!$D$133:$D$368=B1596)*(DATA!$E$133:$E$368=D1596),0)),"n/a")</f>
        <v>-1.8252671062969201E-2</v>
      </c>
      <c r="I1596" s="87">
        <f t="array" ref="I1596">IFERROR(INDEX(DATA!$AH$133:$AH$368,MATCH(1,(DATA!$D$133:$D$368=B1596)*(DATA!$E$133:$E$368=D1596),0)),"n/a")</f>
        <v>2.8882052761021302</v>
      </c>
      <c r="J1596" s="77">
        <f t="array" ref="J1596">IFERROR(INDEX(DATA!$AI$133:$AI$368,MATCH(1,(DATA!$D$133:$D$368=B1596)*(DATA!$E$133:$E$368=D1596),0)),"n/a")</f>
        <v>0.16631932571211699</v>
      </c>
      <c r="K1596" s="87">
        <f t="array" ref="K1596">IFERROR(INDEX(DATA!$AR$133:$AR$368,MATCH(1,(DATA!$D$133:$D$368=B1596)*(DATA!$E$133:$E$368=D1596),0)),"n/a")</f>
        <v>2.91150908068684</v>
      </c>
      <c r="L1596" s="77">
        <f t="array" ref="L1596">IFERROR(INDEX(DATA!$AS$133:$AS$368,MATCH(1,(DATA!$D$133:$D$368=B1596)*(DATA!$E$133:$E$368=D1596),0)),"n/a")</f>
        <v>0.324703040391988</v>
      </c>
    </row>
    <row r="1597" spans="1:12" x14ac:dyDescent="0.2">
      <c r="A1597" s="75" t="s">
        <v>19</v>
      </c>
      <c r="B1597" s="66" t="s">
        <v>22</v>
      </c>
      <c r="C1597" s="66" t="s">
        <v>26</v>
      </c>
      <c r="D1597" s="66" t="s">
        <v>280</v>
      </c>
      <c r="E1597" s="87">
        <f t="array" ref="E1597">IFERROR(INDEX(DATA!$N$133:$N$368,MATCH(1,(DATA!$D$133:$D$368=B1597)*(DATA!$E$133:$E$368=D1597),0)),"n/a")</f>
        <v>2.6690147164393401</v>
      </c>
      <c r="F1597" s="77">
        <f t="array" ref="F1597">IFERROR(INDEX(DATA!$O$133:$O$368,MATCH(1,(DATA!$D$133:$D$368=B1597)*(DATA!$E$133:$E$368=D1597),0)),"n/a")</f>
        <v>4.4945732349379798E-2</v>
      </c>
      <c r="G1597" s="87">
        <f t="array" ref="G1597">IFERROR(INDEX(DATA!$X$133:$X$368,MATCH(1,(DATA!$D$133:$D$368=B1597)*(DATA!$E$133:$E$368=D1597),0)),"n/a")</f>
        <v>2.7612246354710801</v>
      </c>
      <c r="H1597" s="77">
        <f t="array" ref="H1597">IFERROR(INDEX(DATA!$Y$133:$Y$368,MATCH(1,(DATA!$D$133:$D$368=B1597)*(DATA!$E$133:$E$368=D1597),0)),"n/a")</f>
        <v>9.3313934541894697E-2</v>
      </c>
      <c r="I1597" s="87">
        <f t="array" ref="I1597">IFERROR(INDEX(DATA!$AH$133:$AH$368,MATCH(1,(DATA!$D$133:$D$368=B1597)*(DATA!$E$133:$E$368=D1597),0)),"n/a")</f>
        <v>2.8254464821340499</v>
      </c>
      <c r="J1597" s="77">
        <f t="array" ref="J1597">IFERROR(INDEX(DATA!$AI$133:$AI$368,MATCH(1,(DATA!$D$133:$D$368=B1597)*(DATA!$E$133:$E$368=D1597),0)),"n/a")</f>
        <v>0.10725316678687601</v>
      </c>
      <c r="K1597" s="87">
        <f t="array" ref="K1597">IFERROR(INDEX(DATA!$AR$133:$AR$368,MATCH(1,(DATA!$D$133:$D$368=B1597)*(DATA!$E$133:$E$368=D1597),0)),"n/a")</f>
        <v>2.81663142064947</v>
      </c>
      <c r="L1597" s="77">
        <f t="array" ref="L1597">IFERROR(INDEX(DATA!$AS$133:$AS$368,MATCH(1,(DATA!$D$133:$D$368=B1597)*(DATA!$E$133:$E$368=D1597),0)),"n/a")</f>
        <v>0.106911765070884</v>
      </c>
    </row>
    <row r="1598" spans="1:12" x14ac:dyDescent="0.2">
      <c r="A1598" s="75" t="s">
        <v>19</v>
      </c>
      <c r="B1598" s="66" t="s">
        <v>22</v>
      </c>
      <c r="C1598" s="66" t="s">
        <v>26</v>
      </c>
      <c r="D1598" s="66" t="s">
        <v>281</v>
      </c>
      <c r="E1598" s="87">
        <f t="array" ref="E1598">IFERROR(INDEX(DATA!$N$133:$N$368,MATCH(1,(DATA!$D$133:$D$368=B1598)*(DATA!$E$133:$E$368=D1598),0)),"n/a")</f>
        <v>2.9219189220583099</v>
      </c>
      <c r="F1598" s="77">
        <f t="array" ref="F1598">IFERROR(INDEX(DATA!$O$133:$O$368,MATCH(1,(DATA!$D$133:$D$368=B1598)*(DATA!$E$133:$E$368=D1598),0)),"n/a")</f>
        <v>-6.3912655734008603E-2</v>
      </c>
      <c r="G1598" s="87">
        <f t="array" ref="G1598">IFERROR(INDEX(DATA!$X$133:$X$368,MATCH(1,(DATA!$D$133:$D$368=B1598)*(DATA!$E$133:$E$368=D1598),0)),"n/a")</f>
        <v>2.9681565408748898</v>
      </c>
      <c r="H1598" s="77">
        <f t="array" ref="H1598">IFERROR(INDEX(DATA!$Y$133:$Y$368,MATCH(1,(DATA!$D$133:$D$368=B1598)*(DATA!$E$133:$E$368=D1598),0)),"n/a")</f>
        <v>-2.6386085112172801E-3</v>
      </c>
      <c r="I1598" s="87">
        <f t="array" ref="I1598">IFERROR(INDEX(DATA!$AH$133:$AH$368,MATCH(1,(DATA!$D$133:$D$368=B1598)*(DATA!$E$133:$E$368=D1598),0)),"n/a")</f>
        <v>3.0666758854253899</v>
      </c>
      <c r="J1598" s="77">
        <f t="array" ref="J1598">IFERROR(INDEX(DATA!$AI$133:$AI$368,MATCH(1,(DATA!$D$133:$D$368=B1598)*(DATA!$E$133:$E$368=D1598),0)),"n/a")</f>
        <v>3.9928212126001499E-2</v>
      </c>
      <c r="K1598" s="87">
        <f t="array" ref="K1598">IFERROR(INDEX(DATA!$AR$133:$AR$368,MATCH(1,(DATA!$D$133:$D$368=B1598)*(DATA!$E$133:$E$368=D1598),0)),"n/a")</f>
        <v>3.08580112681625</v>
      </c>
      <c r="L1598" s="77">
        <f t="array" ref="L1598">IFERROR(INDEX(DATA!$AS$133:$AS$368,MATCH(1,(DATA!$D$133:$D$368=B1598)*(DATA!$E$133:$E$368=D1598),0)),"n/a")</f>
        <v>6.0254614414705997E-2</v>
      </c>
    </row>
    <row r="1599" spans="1:12" x14ac:dyDescent="0.2">
      <c r="A1599" s="75" t="s">
        <v>19</v>
      </c>
      <c r="B1599" s="66" t="s">
        <v>22</v>
      </c>
      <c r="C1599" s="66" t="s">
        <v>26</v>
      </c>
      <c r="D1599" s="66" t="s">
        <v>282</v>
      </c>
      <c r="E1599" s="87">
        <f t="array" ref="E1599">IFERROR(INDEX(DATA!$N$133:$N$368,MATCH(1,(DATA!$D$133:$D$368=B1599)*(DATA!$E$133:$E$368=D1599),0)),"n/a")</f>
        <v>2.9437725440271598</v>
      </c>
      <c r="F1599" s="77">
        <f t="array" ref="F1599">IFERROR(INDEX(DATA!$O$133:$O$368,MATCH(1,(DATA!$D$133:$D$368=B1599)*(DATA!$E$133:$E$368=D1599),0)),"n/a")</f>
        <v>-6.2658258226584204E-2</v>
      </c>
      <c r="G1599" s="87">
        <f t="array" ref="G1599">IFERROR(INDEX(DATA!$X$133:$X$368,MATCH(1,(DATA!$D$133:$D$368=B1599)*(DATA!$E$133:$E$368=D1599),0)),"n/a")</f>
        <v>3.10061769040228</v>
      </c>
      <c r="H1599" s="77">
        <f t="array" ref="H1599">IFERROR(INDEX(DATA!$Y$133:$Y$368,MATCH(1,(DATA!$D$133:$D$368=B1599)*(DATA!$E$133:$E$368=D1599),0)),"n/a")</f>
        <v>-1.22135594867525E-2</v>
      </c>
      <c r="I1599" s="87">
        <f t="array" ref="I1599">IFERROR(INDEX(DATA!$AH$133:$AH$368,MATCH(1,(DATA!$D$133:$D$368=B1599)*(DATA!$E$133:$E$368=D1599),0)),"n/a")</f>
        <v>3.13495705715642</v>
      </c>
      <c r="J1599" s="77">
        <f t="array" ref="J1599">IFERROR(INDEX(DATA!$AI$133:$AI$368,MATCH(1,(DATA!$D$133:$D$368=B1599)*(DATA!$E$133:$E$368=D1599),0)),"n/a")</f>
        <v>-1.9308386791246801E-2</v>
      </c>
      <c r="K1599" s="87">
        <f t="array" ref="K1599">IFERROR(INDEX(DATA!$AR$133:$AR$368,MATCH(1,(DATA!$D$133:$D$368=B1599)*(DATA!$E$133:$E$368=D1599),0)),"n/a")</f>
        <v>3.0969305193588501</v>
      </c>
      <c r="L1599" s="77">
        <f t="array" ref="L1599">IFERROR(INDEX(DATA!$AS$133:$AS$368,MATCH(1,(DATA!$D$133:$D$368=B1599)*(DATA!$E$133:$E$368=D1599),0)),"n/a")</f>
        <v>-6.5077117067476797E-3</v>
      </c>
    </row>
    <row r="1600" spans="1:12" x14ac:dyDescent="0.2">
      <c r="A1600" s="75" t="s">
        <v>19</v>
      </c>
      <c r="B1600" s="66" t="s">
        <v>22</v>
      </c>
      <c r="C1600" s="66" t="s">
        <v>26</v>
      </c>
      <c r="D1600" s="66" t="s">
        <v>283</v>
      </c>
      <c r="E1600" s="87">
        <f t="array" ref="E1600">IFERROR(INDEX(DATA!$N$133:$N$368,MATCH(1,(DATA!$D$133:$D$368=B1600)*(DATA!$E$133:$E$368=D1600),0)),"n/a")</f>
        <v>4.9897183728207404</v>
      </c>
      <c r="F1600" s="77">
        <f t="array" ref="F1600">IFERROR(INDEX(DATA!$O$133:$O$368,MATCH(1,(DATA!$D$133:$D$368=B1600)*(DATA!$E$133:$E$368=D1600),0)),"n/a")</f>
        <v>0</v>
      </c>
      <c r="G1600" s="87">
        <f t="array" ref="G1600">IFERROR(INDEX(DATA!$X$133:$X$368,MATCH(1,(DATA!$D$133:$D$368=B1600)*(DATA!$E$133:$E$368=D1600),0)),"n/a")</f>
        <v>4.9897183728207404</v>
      </c>
      <c r="H1600" s="77">
        <f t="array" ref="H1600">IFERROR(INDEX(DATA!$Y$133:$Y$368,MATCH(1,(DATA!$D$133:$D$368=B1600)*(DATA!$E$133:$E$368=D1600),0)),"n/a")</f>
        <v>0</v>
      </c>
      <c r="I1600" s="87">
        <f t="array" ref="I1600">IFERROR(INDEX(DATA!$AH$133:$AH$368,MATCH(1,(DATA!$D$133:$D$368=B1600)*(DATA!$E$133:$E$368=D1600),0)),"n/a")</f>
        <v>4.9896907216494801</v>
      </c>
      <c r="J1600" s="77">
        <f t="array" ref="J1600">IFERROR(INDEX(DATA!$AI$133:$AI$368,MATCH(1,(DATA!$D$133:$D$368=B1600)*(DATA!$E$133:$E$368=D1600),0)),"n/a")</f>
        <v>0</v>
      </c>
      <c r="K1600" s="87">
        <f t="array" ref="K1600">IFERROR(INDEX(DATA!$AR$133:$AR$368,MATCH(1,(DATA!$D$133:$D$368=B1600)*(DATA!$E$133:$E$368=D1600),0)),"n/a")</f>
        <v>4.9597309405527499</v>
      </c>
      <c r="L1600" s="77">
        <f t="array" ref="L1600">IFERROR(INDEX(DATA!$AS$133:$AS$368,MATCH(1,(DATA!$D$133:$D$368=B1600)*(DATA!$E$133:$E$368=D1600),0)),"n/a")</f>
        <v>3.1208575295089598</v>
      </c>
    </row>
    <row r="1601" spans="1:12" x14ac:dyDescent="0.2">
      <c r="A1601" s="75" t="s">
        <v>19</v>
      </c>
      <c r="B1601" s="66" t="s">
        <v>22</v>
      </c>
      <c r="C1601" s="66" t="s">
        <v>26</v>
      </c>
      <c r="D1601" s="66" t="s">
        <v>284</v>
      </c>
      <c r="E1601" s="87">
        <f t="array" ref="E1601">IFERROR(INDEX(DATA!$N$133:$N$368,MATCH(1,(DATA!$D$133:$D$368=B1601)*(DATA!$E$133:$E$368=D1601),0)),"n/a")</f>
        <v>2.6969430141076902</v>
      </c>
      <c r="F1601" s="77">
        <f t="array" ref="F1601">IFERROR(INDEX(DATA!$O$133:$O$368,MATCH(1,(DATA!$D$133:$D$368=B1601)*(DATA!$E$133:$E$368=D1601),0)),"n/a")</f>
        <v>-7.1696920262942193E-2</v>
      </c>
      <c r="G1601" s="87">
        <f t="array" ref="G1601">IFERROR(INDEX(DATA!$X$133:$X$368,MATCH(1,(DATA!$D$133:$D$368=B1601)*(DATA!$E$133:$E$368=D1601),0)),"n/a")</f>
        <v>2.82100284274145</v>
      </c>
      <c r="H1601" s="77">
        <f t="array" ref="H1601">IFERROR(INDEX(DATA!$Y$133:$Y$368,MATCH(1,(DATA!$D$133:$D$368=B1601)*(DATA!$E$133:$E$368=D1601),0)),"n/a")</f>
        <v>-2.9636756609928001E-2</v>
      </c>
      <c r="I1601" s="87">
        <f t="array" ref="I1601">IFERROR(INDEX(DATA!$AH$133:$AH$368,MATCH(1,(DATA!$D$133:$D$368=B1601)*(DATA!$E$133:$E$368=D1601),0)),"n/a")</f>
        <v>2.8460644718412702</v>
      </c>
      <c r="J1601" s="77">
        <f t="array" ref="J1601">IFERROR(INDEX(DATA!$AI$133:$AI$368,MATCH(1,(DATA!$D$133:$D$368=B1601)*(DATA!$E$133:$E$368=D1601),0)),"n/a")</f>
        <v>-2.1548445411056501E-2</v>
      </c>
      <c r="K1601" s="87">
        <f t="array" ref="K1601">IFERROR(INDEX(DATA!$AR$133:$AR$368,MATCH(1,(DATA!$D$133:$D$368=B1601)*(DATA!$E$133:$E$368=D1601),0)),"n/a")</f>
        <v>2.8582868164517601</v>
      </c>
      <c r="L1601" s="77">
        <f t="array" ref="L1601">IFERROR(INDEX(DATA!$AS$133:$AS$368,MATCH(1,(DATA!$D$133:$D$368=B1601)*(DATA!$E$133:$E$368=D1601),0)),"n/a")</f>
        <v>-1.81988651084409E-2</v>
      </c>
    </row>
    <row r="1602" spans="1:12" x14ac:dyDescent="0.2">
      <c r="A1602" s="75" t="s">
        <v>19</v>
      </c>
      <c r="B1602" s="66" t="s">
        <v>22</v>
      </c>
      <c r="C1602" s="66" t="s">
        <v>26</v>
      </c>
      <c r="D1602" s="66" t="s">
        <v>285</v>
      </c>
      <c r="E1602" s="87">
        <f t="array" ref="E1602">IFERROR(INDEX(DATA!$N$133:$N$368,MATCH(1,(DATA!$D$133:$D$368=B1602)*(DATA!$E$133:$E$368=D1602),0)),"n/a")</f>
        <v>0</v>
      </c>
      <c r="F1602" s="77">
        <f t="array" ref="F1602">IFERROR(INDEX(DATA!$O$133:$O$368,MATCH(1,(DATA!$D$133:$D$368=B1602)*(DATA!$E$133:$E$368=D1602),0)),"n/a")</f>
        <v>0</v>
      </c>
      <c r="G1602" s="87">
        <f t="array" ref="G1602">IFERROR(INDEX(DATA!$X$133:$X$368,MATCH(1,(DATA!$D$133:$D$368=B1602)*(DATA!$E$133:$E$368=D1602),0)),"n/a")</f>
        <v>0</v>
      </c>
      <c r="H1602" s="77">
        <f t="array" ref="H1602">IFERROR(INDEX(DATA!$Y$133:$Y$368,MATCH(1,(DATA!$D$133:$D$368=B1602)*(DATA!$E$133:$E$368=D1602),0)),"n/a")</f>
        <v>0</v>
      </c>
      <c r="I1602" s="87">
        <f t="array" ref="I1602">IFERROR(INDEX(DATA!$AH$133:$AH$368,MATCH(1,(DATA!$D$133:$D$368=B1602)*(DATA!$E$133:$E$368=D1602),0)),"n/a")</f>
        <v>0.50470219435736696</v>
      </c>
      <c r="J1602" s="77">
        <f t="array" ref="J1602">IFERROR(INDEX(DATA!$AI$133:$AI$368,MATCH(1,(DATA!$D$133:$D$368=B1602)*(DATA!$E$133:$E$368=D1602),0)),"n/a")</f>
        <v>0</v>
      </c>
      <c r="K1602" s="87">
        <f t="array" ref="K1602">IFERROR(INDEX(DATA!$AR$133:$AR$368,MATCH(1,(DATA!$D$133:$D$368=B1602)*(DATA!$E$133:$E$368=D1602),0)),"n/a")</f>
        <v>0.50470219435736696</v>
      </c>
      <c r="L1602" s="77">
        <f t="array" ref="L1602">IFERROR(INDEX(DATA!$AS$133:$AS$368,MATCH(1,(DATA!$D$133:$D$368=B1602)*(DATA!$E$133:$E$368=D1602),0)),"n/a")</f>
        <v>0</v>
      </c>
    </row>
    <row r="1603" spans="1:12" x14ac:dyDescent="0.2">
      <c r="A1603" s="75" t="s">
        <v>19</v>
      </c>
      <c r="B1603" s="66" t="s">
        <v>22</v>
      </c>
      <c r="C1603" s="66" t="s">
        <v>26</v>
      </c>
      <c r="D1603" s="66" t="s">
        <v>286</v>
      </c>
      <c r="E1603" s="87">
        <f t="array" ref="E1603">IFERROR(INDEX(DATA!$N$133:$N$368,MATCH(1,(DATA!$D$133:$D$368=B1603)*(DATA!$E$133:$E$368=D1603),0)),"n/a")</f>
        <v>0</v>
      </c>
      <c r="F1603" s="77">
        <f t="array" ref="F1603">IFERROR(INDEX(DATA!$O$133:$O$368,MATCH(1,(DATA!$D$133:$D$368=B1603)*(DATA!$E$133:$E$368=D1603),0)),"n/a")</f>
        <v>-1</v>
      </c>
      <c r="G1603" s="87">
        <f t="array" ref="G1603">IFERROR(INDEX(DATA!$X$133:$X$368,MATCH(1,(DATA!$D$133:$D$368=B1603)*(DATA!$E$133:$E$368=D1603),0)),"n/a")</f>
        <v>2.9917550058892801</v>
      </c>
      <c r="H1603" s="77">
        <f t="array" ref="H1603">IFERROR(INDEX(DATA!$Y$133:$Y$368,MATCH(1,(DATA!$D$133:$D$368=B1603)*(DATA!$E$133:$E$368=D1603),0)),"n/a")</f>
        <v>1.9682003170429199E-3</v>
      </c>
      <c r="I1603" s="87">
        <f t="array" ref="I1603">IFERROR(INDEX(DATA!$AH$133:$AH$368,MATCH(1,(DATA!$D$133:$D$368=B1603)*(DATA!$E$133:$E$368=D1603),0)),"n/a")</f>
        <v>2.9929936305732499</v>
      </c>
      <c r="J1603" s="77">
        <f t="array" ref="J1603">IFERROR(INDEX(DATA!$AI$133:$AI$368,MATCH(1,(DATA!$D$133:$D$368=B1603)*(DATA!$E$133:$E$368=D1603),0)),"n/a")</f>
        <v>2.3830279159002001E-3</v>
      </c>
      <c r="K1603" s="87">
        <f t="array" ref="K1603">IFERROR(INDEX(DATA!$AR$133:$AR$368,MATCH(1,(DATA!$D$133:$D$368=B1603)*(DATA!$E$133:$E$368=D1603),0)),"n/a")</f>
        <v>2.6834519572953699</v>
      </c>
      <c r="L1603" s="77">
        <f t="array" ref="L1603">IFERROR(INDEX(DATA!$AS$133:$AS$368,MATCH(1,(DATA!$D$133:$D$368=B1603)*(DATA!$E$133:$E$368=D1603),0)),"n/a")</f>
        <v>-0.48349945578468301</v>
      </c>
    </row>
    <row r="1604" spans="1:12" x14ac:dyDescent="0.2">
      <c r="A1604" s="75" t="s">
        <v>19</v>
      </c>
      <c r="B1604" s="66" t="s">
        <v>22</v>
      </c>
      <c r="C1604" s="66" t="s">
        <v>26</v>
      </c>
      <c r="D1604" s="66" t="s">
        <v>287</v>
      </c>
      <c r="E1604" s="87">
        <f t="array" ref="E1604">IFERROR(INDEX(DATA!$N$133:$N$368,MATCH(1,(DATA!$D$133:$D$368=B1604)*(DATA!$E$133:$E$368=D1604),0)),"n/a")</f>
        <v>6.6629028055241903</v>
      </c>
      <c r="F1604" s="77">
        <f t="array" ref="F1604">IFERROR(INDEX(DATA!$O$133:$O$368,MATCH(1,(DATA!$D$133:$D$368=B1604)*(DATA!$E$133:$E$368=D1604),0)),"n/a")</f>
        <v>7.8699001027789095E-2</v>
      </c>
      <c r="G1604" s="87">
        <f t="array" ref="G1604">IFERROR(INDEX(DATA!$X$133:$X$368,MATCH(1,(DATA!$D$133:$D$368=B1604)*(DATA!$E$133:$E$368=D1604),0)),"n/a")</f>
        <v>6.8798918022773901</v>
      </c>
      <c r="H1604" s="77">
        <f t="array" ref="H1604">IFERROR(INDEX(DATA!$Y$133:$Y$368,MATCH(1,(DATA!$D$133:$D$368=B1604)*(DATA!$E$133:$E$368=D1604),0)),"n/a")</f>
        <v>0.41153239709593098</v>
      </c>
      <c r="I1604" s="87">
        <f t="array" ref="I1604">IFERROR(INDEX(DATA!$AH$133:$AH$368,MATCH(1,(DATA!$D$133:$D$368=B1604)*(DATA!$E$133:$E$368=D1604),0)),"n/a")</f>
        <v>6.05735346619905</v>
      </c>
      <c r="J1604" s="77">
        <f t="array" ref="J1604">IFERROR(INDEX(DATA!$AI$133:$AI$368,MATCH(1,(DATA!$D$133:$D$368=B1604)*(DATA!$E$133:$E$368=D1604),0)),"n/a")</f>
        <v>0.42067621459862597</v>
      </c>
      <c r="K1604" s="87">
        <f t="array" ref="K1604">IFERROR(INDEX(DATA!$AR$133:$AR$368,MATCH(1,(DATA!$D$133:$D$368=B1604)*(DATA!$E$133:$E$368=D1604),0)),"n/a")</f>
        <v>5.0224923302654396</v>
      </c>
      <c r="L1604" s="77">
        <f t="array" ref="L1604">IFERROR(INDEX(DATA!$AS$133:$AS$368,MATCH(1,(DATA!$D$133:$D$368=B1604)*(DATA!$E$133:$E$368=D1604),0)),"n/a")</f>
        <v>0.55333339861756103</v>
      </c>
    </row>
    <row r="1605" spans="1:12" x14ac:dyDescent="0.2">
      <c r="A1605" s="75" t="s">
        <v>19</v>
      </c>
      <c r="B1605" s="66" t="s">
        <v>22</v>
      </c>
      <c r="C1605" s="66" t="s">
        <v>26</v>
      </c>
      <c r="D1605" s="66" t="s">
        <v>288</v>
      </c>
      <c r="E1605" s="87">
        <f t="array" ref="E1605">IFERROR(INDEX(DATA!$N$133:$N$368,MATCH(1,(DATA!$D$133:$D$368=B1605)*(DATA!$E$133:$E$368=D1605),0)),"n/a")</f>
        <v>2.9902441177768999</v>
      </c>
      <c r="F1605" s="77">
        <f t="array" ref="F1605">IFERROR(INDEX(DATA!$O$133:$O$368,MATCH(1,(DATA!$D$133:$D$368=B1605)*(DATA!$E$133:$E$368=D1605),0)),"n/a")</f>
        <v>2.70086883429283E-2</v>
      </c>
      <c r="G1605" s="87">
        <f t="array" ref="G1605">IFERROR(INDEX(DATA!$X$133:$X$368,MATCH(1,(DATA!$D$133:$D$368=B1605)*(DATA!$E$133:$E$368=D1605),0)),"n/a")</f>
        <v>2.9901306740027498</v>
      </c>
      <c r="H1605" s="77">
        <f t="array" ref="H1605">IFERROR(INDEX(DATA!$Y$133:$Y$368,MATCH(1,(DATA!$D$133:$D$368=B1605)*(DATA!$E$133:$E$368=D1605),0)),"n/a")</f>
        <v>1.5005290183E-2</v>
      </c>
      <c r="I1605" s="87">
        <f t="array" ref="I1605">IFERROR(INDEX(DATA!$AH$133:$AH$368,MATCH(1,(DATA!$D$133:$D$368=B1605)*(DATA!$E$133:$E$368=D1605),0)),"n/a")</f>
        <v>2.9811710293673701</v>
      </c>
      <c r="J1605" s="77">
        <f t="array" ref="J1605">IFERROR(INDEX(DATA!$AI$133:$AI$368,MATCH(1,(DATA!$D$133:$D$368=B1605)*(DATA!$E$133:$E$368=D1605),0)),"n/a")</f>
        <v>-2.43019691951166E-2</v>
      </c>
      <c r="K1605" s="87">
        <f t="array" ref="K1605">IFERROR(INDEX(DATA!$AR$133:$AR$368,MATCH(1,(DATA!$D$133:$D$368=B1605)*(DATA!$E$133:$E$368=D1605),0)),"n/a")</f>
        <v>2.9843128966941901</v>
      </c>
      <c r="L1605" s="77">
        <f t="array" ref="L1605">IFERROR(INDEX(DATA!$AS$133:$AS$368,MATCH(1,(DATA!$D$133:$D$368=B1605)*(DATA!$E$133:$E$368=D1605),0)),"n/a")</f>
        <v>-1.5365443196587E-2</v>
      </c>
    </row>
    <row r="1606" spans="1:12" x14ac:dyDescent="0.2">
      <c r="A1606" s="75" t="s">
        <v>19</v>
      </c>
      <c r="B1606" s="66" t="s">
        <v>22</v>
      </c>
      <c r="C1606" s="66" t="s">
        <v>26</v>
      </c>
      <c r="D1606" s="66" t="s">
        <v>289</v>
      </c>
      <c r="E1606" s="87">
        <f t="array" ref="E1606">IFERROR(INDEX(DATA!$N$133:$N$368,MATCH(1,(DATA!$D$133:$D$368=B1606)*(DATA!$E$133:$E$368=D1606),0)),"n/a")</f>
        <v>2.5243243243243199</v>
      </c>
      <c r="F1606" s="77">
        <f t="array" ref="F1606">IFERROR(INDEX(DATA!$O$133:$O$368,MATCH(1,(DATA!$D$133:$D$368=B1606)*(DATA!$E$133:$E$368=D1606),0)),"n/a")</f>
        <v>0.47033737563253702</v>
      </c>
      <c r="G1606" s="87">
        <f t="array" ref="G1606">IFERROR(INDEX(DATA!$X$133:$X$368,MATCH(1,(DATA!$D$133:$D$368=B1606)*(DATA!$E$133:$E$368=D1606),0)),"n/a")</f>
        <v>2.1071979795145199</v>
      </c>
      <c r="H1606" s="77">
        <f t="array" ref="H1606">IFERROR(INDEX(DATA!$Y$133:$Y$368,MATCH(1,(DATA!$D$133:$D$368=B1606)*(DATA!$E$133:$E$368=D1606),0)),"n/a")</f>
        <v>0.369657431913616</v>
      </c>
      <c r="I1606" s="87">
        <f t="array" ref="I1606">IFERROR(INDEX(DATA!$AH$133:$AH$368,MATCH(1,(DATA!$D$133:$D$368=B1606)*(DATA!$E$133:$E$368=D1606),0)),"n/a")</f>
        <v>1.72958953540821</v>
      </c>
      <c r="J1606" s="77">
        <f t="array" ref="J1606">IFERROR(INDEX(DATA!$AI$133:$AI$368,MATCH(1,(DATA!$D$133:$D$368=B1606)*(DATA!$E$133:$E$368=D1606),0)),"n/a")</f>
        <v>-8.0507523300328496E-2</v>
      </c>
      <c r="K1606" s="87">
        <f t="array" ref="K1606">IFERROR(INDEX(DATA!$AR$133:$AR$368,MATCH(1,(DATA!$D$133:$D$368=B1606)*(DATA!$E$133:$E$368=D1606),0)),"n/a")</f>
        <v>1.76053100766868</v>
      </c>
      <c r="L1606" s="77">
        <f t="array" ref="L1606">IFERROR(INDEX(DATA!$AS$133:$AS$368,MATCH(1,(DATA!$D$133:$D$368=B1606)*(DATA!$E$133:$E$368=D1606),0)),"n/a")</f>
        <v>-0.107892285689403</v>
      </c>
    </row>
    <row r="1607" spans="1:12" x14ac:dyDescent="0.2">
      <c r="A1607" s="75" t="s">
        <v>19</v>
      </c>
      <c r="B1607" s="66" t="s">
        <v>22</v>
      </c>
      <c r="C1607" s="66" t="s">
        <v>26</v>
      </c>
      <c r="D1607" s="66" t="s">
        <v>290</v>
      </c>
      <c r="E1607" s="87">
        <f t="array" ref="E1607">IFERROR(INDEX(DATA!$N$133:$N$368,MATCH(1,(DATA!$D$133:$D$368=B1607)*(DATA!$E$133:$E$368=D1607),0)),"n/a")</f>
        <v>0</v>
      </c>
      <c r="F1607" s="77">
        <f t="array" ref="F1607">IFERROR(INDEX(DATA!$O$133:$O$368,MATCH(1,(DATA!$D$133:$D$368=B1607)*(DATA!$E$133:$E$368=D1607),0)),"n/a")</f>
        <v>-1</v>
      </c>
      <c r="G1607" s="87">
        <f t="array" ref="G1607">IFERROR(INDEX(DATA!$X$133:$X$368,MATCH(1,(DATA!$D$133:$D$368=B1607)*(DATA!$E$133:$E$368=D1607),0)),"n/a")</f>
        <v>0</v>
      </c>
      <c r="H1607" s="77">
        <f t="array" ref="H1607">IFERROR(INDEX(DATA!$Y$133:$Y$368,MATCH(1,(DATA!$D$133:$D$368=B1607)*(DATA!$E$133:$E$368=D1607),0)),"n/a")</f>
        <v>-1</v>
      </c>
      <c r="I1607" s="87">
        <f t="array" ref="I1607">IFERROR(INDEX(DATA!$AH$133:$AH$368,MATCH(1,(DATA!$D$133:$D$368=B1607)*(DATA!$E$133:$E$368=D1607),0)),"n/a")</f>
        <v>3.9754098360655701</v>
      </c>
      <c r="J1607" s="77">
        <f t="array" ref="J1607">IFERROR(INDEX(DATA!$AI$133:$AI$368,MATCH(1,(DATA!$D$133:$D$368=B1607)*(DATA!$E$133:$E$368=D1607),0)),"n/a")</f>
        <v>-2.09100033456012E-3</v>
      </c>
      <c r="K1607" s="87">
        <f t="array" ref="K1607">IFERROR(INDEX(DATA!$AR$133:$AR$368,MATCH(1,(DATA!$D$133:$D$368=B1607)*(DATA!$E$133:$E$368=D1607),0)),"n/a")</f>
        <v>3.9778393351800601</v>
      </c>
      <c r="L1607" s="77">
        <f t="array" ref="L1607">IFERROR(INDEX(DATA!$AS$133:$AS$368,MATCH(1,(DATA!$D$133:$D$368=B1607)*(DATA!$E$133:$E$368=D1607),0)),"n/a")</f>
        <v>0.66355550033255595</v>
      </c>
    </row>
    <row r="1608" spans="1:12" x14ac:dyDescent="0.2">
      <c r="A1608" s="75" t="s">
        <v>19</v>
      </c>
      <c r="B1608" s="66" t="s">
        <v>22</v>
      </c>
      <c r="C1608" s="66" t="s">
        <v>26</v>
      </c>
      <c r="D1608" s="66" t="s">
        <v>291</v>
      </c>
      <c r="E1608" s="87">
        <f t="array" ref="E1608">IFERROR(INDEX(DATA!$N$133:$N$368,MATCH(1,(DATA!$D$133:$D$368=B1608)*(DATA!$E$133:$E$368=D1608),0)),"n/a")</f>
        <v>0</v>
      </c>
      <c r="F1608" s="77">
        <f t="array" ref="F1608">IFERROR(INDEX(DATA!$O$133:$O$368,MATCH(1,(DATA!$D$133:$D$368=B1608)*(DATA!$E$133:$E$368=D1608),0)),"n/a")</f>
        <v>-1</v>
      </c>
      <c r="G1608" s="87">
        <f t="array" ref="G1608">IFERROR(INDEX(DATA!$X$133:$X$368,MATCH(1,(DATA!$D$133:$D$368=B1608)*(DATA!$E$133:$E$368=D1608),0)),"n/a")</f>
        <v>2.3927975196756499</v>
      </c>
      <c r="H1608" s="77">
        <f t="array" ref="H1608">IFERROR(INDEX(DATA!$Y$133:$Y$368,MATCH(1,(DATA!$D$133:$D$368=B1608)*(DATA!$E$133:$E$368=D1608),0)),"n/a")</f>
        <v>-0.63052574493082503</v>
      </c>
      <c r="I1608" s="87">
        <f t="array" ref="I1608">IFERROR(INDEX(DATA!$AH$133:$AH$368,MATCH(1,(DATA!$D$133:$D$368=B1608)*(DATA!$E$133:$E$368=D1608),0)),"n/a")</f>
        <v>2.5316054447137799</v>
      </c>
      <c r="J1608" s="77">
        <f t="array" ref="J1608">IFERROR(INDEX(DATA!$AI$133:$AI$368,MATCH(1,(DATA!$D$133:$D$368=B1608)*(DATA!$E$133:$E$368=D1608),0)),"n/a")</f>
        <v>-0.59860635044309196</v>
      </c>
      <c r="K1608" s="87">
        <f t="array" ref="K1608">IFERROR(INDEX(DATA!$AR$133:$AR$368,MATCH(1,(DATA!$D$133:$D$368=B1608)*(DATA!$E$133:$E$368=D1608),0)),"n/a")</f>
        <v>7.2858137376237604</v>
      </c>
      <c r="L1608" s="77">
        <f t="array" ref="L1608">IFERROR(INDEX(DATA!$AS$133:$AS$368,MATCH(1,(DATA!$D$133:$D$368=B1608)*(DATA!$E$133:$E$368=D1608),0)),"n/a")</f>
        <v>0.115879152887847</v>
      </c>
    </row>
    <row r="1609" spans="1:12" x14ac:dyDescent="0.2">
      <c r="A1609" s="75" t="s">
        <v>19</v>
      </c>
      <c r="B1609" s="66" t="s">
        <v>22</v>
      </c>
      <c r="C1609" s="66" t="s">
        <v>26</v>
      </c>
      <c r="D1609" s="66" t="s">
        <v>292</v>
      </c>
      <c r="E1609" s="87">
        <f t="array" ref="E1609">IFERROR(INDEX(DATA!$N$133:$N$368,MATCH(1,(DATA!$D$133:$D$368=B1609)*(DATA!$E$133:$E$368=D1609),0)),"n/a")</f>
        <v>10.1300420168067</v>
      </c>
      <c r="F1609" s="77">
        <f t="array" ref="F1609">IFERROR(INDEX(DATA!$O$133:$O$368,MATCH(1,(DATA!$D$133:$D$368=B1609)*(DATA!$E$133:$E$368=D1609),0)),"n/a")</f>
        <v>0.38545108207909601</v>
      </c>
      <c r="G1609" s="87">
        <f t="array" ref="G1609">IFERROR(INDEX(DATA!$X$133:$X$368,MATCH(1,(DATA!$D$133:$D$368=B1609)*(DATA!$E$133:$E$368=D1609),0)),"n/a")</f>
        <v>7.9263256139532201</v>
      </c>
      <c r="H1609" s="77">
        <f t="array" ref="H1609">IFERROR(INDEX(DATA!$Y$133:$Y$368,MATCH(1,(DATA!$D$133:$D$368=B1609)*(DATA!$E$133:$E$368=D1609),0)),"n/a")</f>
        <v>-0.164787300920991</v>
      </c>
      <c r="I1609" s="87">
        <f t="array" ref="I1609">IFERROR(INDEX(DATA!$AH$133:$AH$368,MATCH(1,(DATA!$D$133:$D$368=B1609)*(DATA!$E$133:$E$368=D1609),0)),"n/a")</f>
        <v>7.9630383544032597</v>
      </c>
      <c r="J1609" s="77">
        <f t="array" ref="J1609">IFERROR(INDEX(DATA!$AI$133:$AI$368,MATCH(1,(DATA!$D$133:$D$368=B1609)*(DATA!$E$133:$E$368=D1609),0)),"n/a")</f>
        <v>8.5923666856065894E-2</v>
      </c>
      <c r="K1609" s="87">
        <f t="array" ref="K1609">IFERROR(INDEX(DATA!$AR$133:$AR$368,MATCH(1,(DATA!$D$133:$D$368=B1609)*(DATA!$E$133:$E$368=D1609),0)),"n/a")</f>
        <v>7.58133959821643</v>
      </c>
      <c r="L1609" s="77">
        <f t="array" ref="L1609">IFERROR(INDEX(DATA!$AS$133:$AS$368,MATCH(1,(DATA!$D$133:$D$368=B1609)*(DATA!$E$133:$E$368=D1609),0)),"n/a")</f>
        <v>0.18406719057853799</v>
      </c>
    </row>
    <row r="1610" spans="1:12" x14ac:dyDescent="0.2">
      <c r="A1610" s="75" t="s">
        <v>19</v>
      </c>
      <c r="B1610" s="66" t="s">
        <v>22</v>
      </c>
      <c r="C1610" s="66" t="s">
        <v>26</v>
      </c>
      <c r="D1610" s="66" t="s">
        <v>293</v>
      </c>
      <c r="E1610" s="87">
        <f t="array" ref="E1610">IFERROR(INDEX(DATA!$N$133:$N$368,MATCH(1,(DATA!$D$133:$D$368=B1610)*(DATA!$E$133:$E$368=D1610),0)),"n/a")</f>
        <v>0.527020991514069</v>
      </c>
      <c r="F1610" s="77">
        <f t="array" ref="F1610">IFERROR(INDEX(DATA!$O$133:$O$368,MATCH(1,(DATA!$D$133:$D$368=B1610)*(DATA!$E$133:$E$368=D1610),0)),"n/a")</f>
        <v>-0.74967766136522596</v>
      </c>
      <c r="G1610" s="87">
        <f t="array" ref="G1610">IFERROR(INDEX(DATA!$X$133:$X$368,MATCH(1,(DATA!$D$133:$D$368=B1610)*(DATA!$E$133:$E$368=D1610),0)),"n/a")</f>
        <v>0.94670247143962505</v>
      </c>
      <c r="H1610" s="77">
        <f t="array" ref="H1610">IFERROR(INDEX(DATA!$Y$133:$Y$368,MATCH(1,(DATA!$D$133:$D$368=B1610)*(DATA!$E$133:$E$368=D1610),0)),"n/a")</f>
        <v>-0.51504398487673697</v>
      </c>
      <c r="I1610" s="87">
        <f t="array" ref="I1610">IFERROR(INDEX(DATA!$AH$133:$AH$368,MATCH(1,(DATA!$D$133:$D$368=B1610)*(DATA!$E$133:$E$368=D1610),0)),"n/a")</f>
        <v>1.1180866316201099</v>
      </c>
      <c r="J1610" s="77">
        <f t="array" ref="J1610">IFERROR(INDEX(DATA!$AI$133:$AI$368,MATCH(1,(DATA!$D$133:$D$368=B1610)*(DATA!$E$133:$E$368=D1610),0)),"n/a")</f>
        <v>-0.283555425476124</v>
      </c>
      <c r="K1610" s="87">
        <f t="array" ref="K1610">IFERROR(INDEX(DATA!$AR$133:$AR$368,MATCH(1,(DATA!$D$133:$D$368=B1610)*(DATA!$E$133:$E$368=D1610),0)),"n/a")</f>
        <v>1.1540426951300899</v>
      </c>
      <c r="L1610" s="77">
        <f t="array" ref="L1610">IFERROR(INDEX(DATA!$AS$133:$AS$368,MATCH(1,(DATA!$D$133:$D$368=B1610)*(DATA!$E$133:$E$368=D1610),0)),"n/a")</f>
        <v>-0.29353623968535397</v>
      </c>
    </row>
    <row r="1611" spans="1:12" x14ac:dyDescent="0.2">
      <c r="A1611" s="75" t="s">
        <v>19</v>
      </c>
      <c r="B1611" s="66" t="s">
        <v>22</v>
      </c>
      <c r="C1611" s="66" t="s">
        <v>26</v>
      </c>
      <c r="D1611" s="66" t="s">
        <v>294</v>
      </c>
      <c r="E1611" s="87">
        <f t="array" ref="E1611">IFERROR(INDEX(DATA!$N$133:$N$368,MATCH(1,(DATA!$D$133:$D$368=B1611)*(DATA!$E$133:$E$368=D1611),0)),"n/a")</f>
        <v>1.2544647809206899</v>
      </c>
      <c r="F1611" s="77">
        <f t="array" ref="F1611">IFERROR(INDEX(DATA!$O$133:$O$368,MATCH(1,(DATA!$D$133:$D$368=B1611)*(DATA!$E$133:$E$368=D1611),0)),"n/a")</f>
        <v>0.30717338516105303</v>
      </c>
      <c r="G1611" s="87">
        <f t="array" ref="G1611">IFERROR(INDEX(DATA!$X$133:$X$368,MATCH(1,(DATA!$D$133:$D$368=B1611)*(DATA!$E$133:$E$368=D1611),0)),"n/a")</f>
        <v>0.88679148367876304</v>
      </c>
      <c r="H1611" s="77">
        <f t="array" ref="H1611">IFERROR(INDEX(DATA!$Y$133:$Y$368,MATCH(1,(DATA!$D$133:$D$368=B1611)*(DATA!$E$133:$E$368=D1611),0)),"n/a")</f>
        <v>-0.60598719623277697</v>
      </c>
      <c r="I1611" s="87">
        <f t="array" ref="I1611">IFERROR(INDEX(DATA!$AH$133:$AH$368,MATCH(1,(DATA!$D$133:$D$368=B1611)*(DATA!$E$133:$E$368=D1611),0)),"n/a")</f>
        <v>0.85455515841568097</v>
      </c>
      <c r="J1611" s="77">
        <f t="array" ref="J1611">IFERROR(INDEX(DATA!$AI$133:$AI$368,MATCH(1,(DATA!$D$133:$D$368=B1611)*(DATA!$E$133:$E$368=D1611),0)),"n/a")</f>
        <v>-0.233574768654703</v>
      </c>
      <c r="K1611" s="87">
        <f t="array" ref="K1611">IFERROR(INDEX(DATA!$AR$133:$AR$368,MATCH(1,(DATA!$D$133:$D$368=B1611)*(DATA!$E$133:$E$368=D1611),0)),"n/a")</f>
        <v>0.90617811370358203</v>
      </c>
      <c r="L1611" s="77">
        <f t="array" ref="L1611">IFERROR(INDEX(DATA!$AS$133:$AS$368,MATCH(1,(DATA!$D$133:$D$368=B1611)*(DATA!$E$133:$E$368=D1611),0)),"n/a")</f>
        <v>-0.17453206762983201</v>
      </c>
    </row>
    <row r="1612" spans="1:12" x14ac:dyDescent="0.2">
      <c r="A1612" s="75" t="s">
        <v>19</v>
      </c>
      <c r="B1612" s="66" t="s">
        <v>22</v>
      </c>
      <c r="C1612" s="66" t="s">
        <v>26</v>
      </c>
      <c r="D1612" s="66" t="s">
        <v>295</v>
      </c>
      <c r="E1612" s="87">
        <f t="array" ref="E1612">IFERROR(INDEX(DATA!$N$133:$N$368,MATCH(1,(DATA!$D$133:$D$368=B1612)*(DATA!$E$133:$E$368=D1612),0)),"n/a")</f>
        <v>4.8683626682443402</v>
      </c>
      <c r="F1612" s="77">
        <f t="array" ref="F1612">IFERROR(INDEX(DATA!$O$133:$O$368,MATCH(1,(DATA!$D$133:$D$368=B1612)*(DATA!$E$133:$E$368=D1612),0)),"n/a")</f>
        <v>-7.1029344724220303E-3</v>
      </c>
      <c r="G1612" s="87">
        <f t="array" ref="G1612">IFERROR(INDEX(DATA!$X$133:$X$368,MATCH(1,(DATA!$D$133:$D$368=B1612)*(DATA!$E$133:$E$368=D1612),0)),"n/a")</f>
        <v>4.8627378057502497</v>
      </c>
      <c r="H1612" s="77">
        <f t="array" ref="H1612">IFERROR(INDEX(DATA!$Y$133:$Y$368,MATCH(1,(DATA!$D$133:$D$368=B1612)*(DATA!$E$133:$E$368=D1612),0)),"n/a")</f>
        <v>-2.2322814649952498E-3</v>
      </c>
      <c r="I1612" s="87">
        <f t="array" ref="I1612">IFERROR(INDEX(DATA!$AH$133:$AH$368,MATCH(1,(DATA!$D$133:$D$368=B1612)*(DATA!$E$133:$E$368=D1612),0)),"n/a")</f>
        <v>4.8944136447159696</v>
      </c>
      <c r="J1612" s="77">
        <f t="array" ref="J1612">IFERROR(INDEX(DATA!$AI$133:$AI$368,MATCH(1,(DATA!$D$133:$D$368=B1612)*(DATA!$E$133:$E$368=D1612),0)),"n/a")</f>
        <v>5.2948990400562002E-2</v>
      </c>
      <c r="K1612" s="87">
        <f t="array" ref="K1612">IFERROR(INDEX(DATA!$AR$133:$AR$368,MATCH(1,(DATA!$D$133:$D$368=B1612)*(DATA!$E$133:$E$368=D1612),0)),"n/a")</f>
        <v>4.8906684486214997</v>
      </c>
      <c r="L1612" s="77">
        <f t="array" ref="L1612">IFERROR(INDEX(DATA!$AS$133:$AS$368,MATCH(1,(DATA!$D$133:$D$368=B1612)*(DATA!$E$133:$E$368=D1612),0)),"n/a")</f>
        <v>7.3540082998539605E-2</v>
      </c>
    </row>
    <row r="1613" spans="1:12" x14ac:dyDescent="0.2">
      <c r="A1613" s="75" t="s">
        <v>19</v>
      </c>
      <c r="B1613" s="66" t="s">
        <v>22</v>
      </c>
      <c r="C1613" s="66" t="s">
        <v>26</v>
      </c>
      <c r="D1613" s="66" t="s">
        <v>296</v>
      </c>
      <c r="E1613" s="87">
        <f t="array" ref="E1613">IFERROR(INDEX(DATA!$N$133:$N$368,MATCH(1,(DATA!$D$133:$D$368=B1613)*(DATA!$E$133:$E$368=D1613),0)),"n/a")</f>
        <v>4.2715972653822298</v>
      </c>
      <c r="F1613" s="77">
        <f t="array" ref="F1613">IFERROR(INDEX(DATA!$O$133:$O$368,MATCH(1,(DATA!$D$133:$D$368=B1613)*(DATA!$E$133:$E$368=D1613),0)),"n/a")</f>
        <v>-9.4282341941850506E-3</v>
      </c>
      <c r="G1613" s="87">
        <f t="array" ref="G1613">IFERROR(INDEX(DATA!$X$133:$X$368,MATCH(1,(DATA!$D$133:$D$368=B1613)*(DATA!$E$133:$E$368=D1613),0)),"n/a")</f>
        <v>4.3782455390533199</v>
      </c>
      <c r="H1613" s="77">
        <f t="array" ref="H1613">IFERROR(INDEX(DATA!$Y$133:$Y$368,MATCH(1,(DATA!$D$133:$D$368=B1613)*(DATA!$E$133:$E$368=D1613),0)),"n/a")</f>
        <v>-5.2077113045910797E-2</v>
      </c>
      <c r="I1613" s="87">
        <f t="array" ref="I1613">IFERROR(INDEX(DATA!$AH$133:$AH$368,MATCH(1,(DATA!$D$133:$D$368=B1613)*(DATA!$E$133:$E$368=D1613),0)),"n/a")</f>
        <v>4.5152458453845803</v>
      </c>
      <c r="J1613" s="77">
        <f t="array" ref="J1613">IFERROR(INDEX(DATA!$AI$133:$AI$368,MATCH(1,(DATA!$D$133:$D$368=B1613)*(DATA!$E$133:$E$368=D1613),0)),"n/a")</f>
        <v>-3.6055166499337102E-3</v>
      </c>
      <c r="K1613" s="87">
        <f t="array" ref="K1613">IFERROR(INDEX(DATA!$AR$133:$AR$368,MATCH(1,(DATA!$D$133:$D$368=B1613)*(DATA!$E$133:$E$368=D1613),0)),"n/a")</f>
        <v>4.4574665778021698</v>
      </c>
      <c r="L1613" s="77">
        <f t="array" ref="L1613">IFERROR(INDEX(DATA!$AS$133:$AS$368,MATCH(1,(DATA!$D$133:$D$368=B1613)*(DATA!$E$133:$E$368=D1613),0)),"n/a")</f>
        <v>-2.16053580856032E-2</v>
      </c>
    </row>
    <row r="1614" spans="1:12" x14ac:dyDescent="0.2">
      <c r="A1614" s="75" t="s">
        <v>19</v>
      </c>
      <c r="B1614" s="66" t="s">
        <v>22</v>
      </c>
      <c r="C1614" s="66" t="s">
        <v>26</v>
      </c>
      <c r="D1614" s="66" t="s">
        <v>297</v>
      </c>
      <c r="E1614" s="87">
        <f t="array" ref="E1614">IFERROR(INDEX(DATA!$N$133:$N$368,MATCH(1,(DATA!$D$133:$D$368=B1614)*(DATA!$E$133:$E$368=D1614),0)),"n/a")</f>
        <v>0.97927154278945805</v>
      </c>
      <c r="F1614" s="77">
        <f t="array" ref="F1614">IFERROR(INDEX(DATA!$O$133:$O$368,MATCH(1,(DATA!$D$133:$D$368=B1614)*(DATA!$E$133:$E$368=D1614),0)),"n/a")</f>
        <v>-0.60359087947882695</v>
      </c>
      <c r="G1614" s="87">
        <f t="array" ref="G1614">IFERROR(INDEX(DATA!$X$133:$X$368,MATCH(1,(DATA!$D$133:$D$368=B1614)*(DATA!$E$133:$E$368=D1614),0)),"n/a")</f>
        <v>1.5277460317460301</v>
      </c>
      <c r="H1614" s="77">
        <f t="array" ref="H1614">IFERROR(INDEX(DATA!$Y$133:$Y$368,MATCH(1,(DATA!$D$133:$D$368=B1614)*(DATA!$E$133:$E$368=D1614),0)),"n/a")</f>
        <v>-0.207707641005517</v>
      </c>
      <c r="I1614" s="87">
        <f t="array" ref="I1614">IFERROR(INDEX(DATA!$AH$133:$AH$368,MATCH(1,(DATA!$D$133:$D$368=B1614)*(DATA!$E$133:$E$368=D1614),0)),"n/a")</f>
        <v>1.7816296033260799</v>
      </c>
      <c r="J1614" s="77">
        <f t="array" ref="J1614">IFERROR(INDEX(DATA!$AI$133:$AI$368,MATCH(1,(DATA!$D$133:$D$368=B1614)*(DATA!$E$133:$E$368=D1614),0)),"n/a")</f>
        <v>0.141296573315322</v>
      </c>
      <c r="K1614" s="87">
        <f t="array" ref="K1614">IFERROR(INDEX(DATA!$AR$133:$AR$368,MATCH(1,(DATA!$D$133:$D$368=B1614)*(DATA!$E$133:$E$368=D1614),0)),"n/a")</f>
        <v>1.67731558239093</v>
      </c>
      <c r="L1614" s="77">
        <f t="array" ref="L1614">IFERROR(INDEX(DATA!$AS$133:$AS$368,MATCH(1,(DATA!$D$133:$D$368=B1614)*(DATA!$E$133:$E$368=D1614),0)),"n/a")</f>
        <v>6.11012731958867E-2</v>
      </c>
    </row>
    <row r="1615" spans="1:12" x14ac:dyDescent="0.2">
      <c r="A1615" s="75" t="s">
        <v>19</v>
      </c>
      <c r="B1615" s="66" t="s">
        <v>22</v>
      </c>
      <c r="C1615" s="66" t="s">
        <v>26</v>
      </c>
      <c r="D1615" s="66" t="s">
        <v>298</v>
      </c>
      <c r="E1615" s="87">
        <f t="array" ref="E1615">IFERROR(INDEX(DATA!$N$133:$N$368,MATCH(1,(DATA!$D$133:$D$368=B1615)*(DATA!$E$133:$E$368=D1615),0)),"n/a")</f>
        <v>4.2350312779267201</v>
      </c>
      <c r="F1615" s="77">
        <f t="array" ref="F1615">IFERROR(INDEX(DATA!$O$133:$O$368,MATCH(1,(DATA!$D$133:$D$368=B1615)*(DATA!$E$133:$E$368=D1615),0)),"n/a")</f>
        <v>-0.15061785028959199</v>
      </c>
      <c r="G1615" s="87">
        <f t="array" ref="G1615">IFERROR(INDEX(DATA!$X$133:$X$368,MATCH(1,(DATA!$D$133:$D$368=B1615)*(DATA!$E$133:$E$368=D1615),0)),"n/a")</f>
        <v>4.4405778069599497</v>
      </c>
      <c r="H1615" s="77">
        <f t="array" ref="H1615">IFERROR(INDEX(DATA!$Y$133:$Y$368,MATCH(1,(DATA!$D$133:$D$368=B1615)*(DATA!$E$133:$E$368=D1615),0)),"n/a")</f>
        <v>-0.110058650376074</v>
      </c>
      <c r="I1615" s="87">
        <f t="array" ref="I1615">IFERROR(INDEX(DATA!$AH$133:$AH$368,MATCH(1,(DATA!$D$133:$D$368=B1615)*(DATA!$E$133:$E$368=D1615),0)),"n/a")</f>
        <v>4.6925807596734099</v>
      </c>
      <c r="J1615" s="77">
        <f t="array" ref="J1615">IFERROR(INDEX(DATA!$AI$133:$AI$368,MATCH(1,(DATA!$D$133:$D$368=B1615)*(DATA!$E$133:$E$368=D1615),0)),"n/a")</f>
        <v>-5.9554193561603998E-2</v>
      </c>
      <c r="K1615" s="87">
        <f t="array" ref="K1615">IFERROR(INDEX(DATA!$AR$133:$AR$368,MATCH(1,(DATA!$D$133:$D$368=B1615)*(DATA!$E$133:$E$368=D1615),0)),"n/a")</f>
        <v>4.81964556962025</v>
      </c>
      <c r="L1615" s="77">
        <f t="array" ref="L1615">IFERROR(INDEX(DATA!$AS$133:$AS$368,MATCH(1,(DATA!$D$133:$D$368=B1615)*(DATA!$E$133:$E$368=D1615),0)),"n/a")</f>
        <v>-3.4088980754330797E-2</v>
      </c>
    </row>
    <row r="1616" spans="1:12" x14ac:dyDescent="0.2">
      <c r="A1616" s="75" t="s">
        <v>19</v>
      </c>
      <c r="B1616" s="66" t="s">
        <v>22</v>
      </c>
      <c r="C1616" s="66" t="s">
        <v>26</v>
      </c>
      <c r="D1616" s="66" t="s">
        <v>299</v>
      </c>
      <c r="E1616" s="87">
        <f t="array" ref="E1616">IFERROR(INDEX(DATA!$N$133:$N$368,MATCH(1,(DATA!$D$133:$D$368=B1616)*(DATA!$E$133:$E$368=D1616),0)),"n/a")</f>
        <v>5.1670814523285902</v>
      </c>
      <c r="F1616" s="77">
        <f t="array" ref="F1616">IFERROR(INDEX(DATA!$O$133:$O$368,MATCH(1,(DATA!$D$133:$D$368=B1616)*(DATA!$E$133:$E$368=D1616),0)),"n/a")</f>
        <v>0.31935438100082397</v>
      </c>
      <c r="G1616" s="87">
        <f t="array" ref="G1616">IFERROR(INDEX(DATA!$X$133:$X$368,MATCH(1,(DATA!$D$133:$D$368=B1616)*(DATA!$E$133:$E$368=D1616),0)),"n/a")</f>
        <v>3.9675278759858599</v>
      </c>
      <c r="H1616" s="77">
        <f t="array" ref="H1616">IFERROR(INDEX(DATA!$Y$133:$Y$368,MATCH(1,(DATA!$D$133:$D$368=B1616)*(DATA!$E$133:$E$368=D1616),0)),"n/a")</f>
        <v>5.2912995261398803E-2</v>
      </c>
      <c r="I1616" s="87">
        <f t="array" ref="I1616">IFERROR(INDEX(DATA!$AH$133:$AH$368,MATCH(1,(DATA!$D$133:$D$368=B1616)*(DATA!$E$133:$E$368=D1616),0)),"n/a")</f>
        <v>3.5986755362152101</v>
      </c>
      <c r="J1616" s="77">
        <f t="array" ref="J1616">IFERROR(INDEX(DATA!$AI$133:$AI$368,MATCH(1,(DATA!$D$133:$D$368=B1616)*(DATA!$E$133:$E$368=D1616),0)),"n/a")</f>
        <v>-9.0919095979505801E-2</v>
      </c>
      <c r="K1616" s="87">
        <f t="array" ref="K1616">IFERROR(INDEX(DATA!$AR$133:$AR$368,MATCH(1,(DATA!$D$133:$D$368=B1616)*(DATA!$E$133:$E$368=D1616),0)),"n/a")</f>
        <v>3.55090742709038</v>
      </c>
      <c r="L1616" s="77">
        <f t="array" ref="L1616">IFERROR(INDEX(DATA!$AS$133:$AS$368,MATCH(1,(DATA!$D$133:$D$368=B1616)*(DATA!$E$133:$E$368=D1616),0)),"n/a")</f>
        <v>-1.8688323245870699E-2</v>
      </c>
    </row>
    <row r="1617" spans="1:12" x14ac:dyDescent="0.2">
      <c r="A1617" s="75" t="s">
        <v>19</v>
      </c>
      <c r="B1617" s="66" t="s">
        <v>22</v>
      </c>
      <c r="C1617" s="66" t="s">
        <v>26</v>
      </c>
      <c r="D1617" s="66" t="s">
        <v>300</v>
      </c>
      <c r="E1617" s="87">
        <f t="array" ref="E1617">IFERROR(INDEX(DATA!$N$133:$N$368,MATCH(1,(DATA!$D$133:$D$368=B1617)*(DATA!$E$133:$E$368=D1617),0)),"n/a")</f>
        <v>2.2914203044408099</v>
      </c>
      <c r="F1617" s="77">
        <f t="array" ref="F1617">IFERROR(INDEX(DATA!$O$133:$O$368,MATCH(1,(DATA!$D$133:$D$368=B1617)*(DATA!$E$133:$E$368=D1617),0)),"n/a")</f>
        <v>0</v>
      </c>
      <c r="G1617" s="87">
        <f t="array" ref="G1617">IFERROR(INDEX(DATA!$X$133:$X$368,MATCH(1,(DATA!$D$133:$D$368=B1617)*(DATA!$E$133:$E$368=D1617),0)),"n/a")</f>
        <v>3.00904222515052</v>
      </c>
      <c r="H1617" s="77">
        <f t="array" ref="H1617">IFERROR(INDEX(DATA!$Y$133:$Y$368,MATCH(1,(DATA!$D$133:$D$368=B1617)*(DATA!$E$133:$E$368=D1617),0)),"n/a")</f>
        <v>0</v>
      </c>
      <c r="I1617" s="87">
        <f t="array" ref="I1617">IFERROR(INDEX(DATA!$AH$133:$AH$368,MATCH(1,(DATA!$D$133:$D$368=B1617)*(DATA!$E$133:$E$368=D1617),0)),"n/a")</f>
        <v>2.6826095911407402</v>
      </c>
      <c r="J1617" s="77">
        <f t="array" ref="J1617">IFERROR(INDEX(DATA!$AI$133:$AI$368,MATCH(1,(DATA!$D$133:$D$368=B1617)*(DATA!$E$133:$E$368=D1617),0)),"n/a")</f>
        <v>0</v>
      </c>
      <c r="K1617" s="87">
        <f t="array" ref="K1617">IFERROR(INDEX(DATA!$AR$133:$AR$368,MATCH(1,(DATA!$D$133:$D$368=B1617)*(DATA!$E$133:$E$368=D1617),0)),"n/a")</f>
        <v>2.5594715266516199</v>
      </c>
      <c r="L1617" s="77">
        <f t="array" ref="L1617">IFERROR(INDEX(DATA!$AS$133:$AS$368,MATCH(1,(DATA!$D$133:$D$368=B1617)*(DATA!$E$133:$E$368=D1617),0)),"n/a")</f>
        <v>0</v>
      </c>
    </row>
    <row r="1618" spans="1:12" x14ac:dyDescent="0.2">
      <c r="A1618" s="75" t="s">
        <v>19</v>
      </c>
      <c r="B1618" s="66" t="s">
        <v>22</v>
      </c>
      <c r="C1618" s="66" t="s">
        <v>26</v>
      </c>
      <c r="D1618" s="66" t="s">
        <v>301</v>
      </c>
      <c r="E1618" s="87" t="str">
        <f t="array" ref="E1618">IFERROR(INDEX(DATA!$N$133:$N$368,MATCH(1,(DATA!$D$133:$D$368=B1618)*(DATA!$E$133:$E$368=D1618),0)),"n/a")</f>
        <v>n/a</v>
      </c>
      <c r="F1618" s="77" t="str">
        <f t="array" ref="F1618">IFERROR(INDEX(DATA!$O$133:$O$368,MATCH(1,(DATA!$D$133:$D$368=B1618)*(DATA!$E$133:$E$368=D1618),0)),"n/a")</f>
        <v>n/a</v>
      </c>
      <c r="G1618" s="87" t="str">
        <f t="array" ref="G1618">IFERROR(INDEX(DATA!$X$133:$X$368,MATCH(1,(DATA!$D$133:$D$368=B1618)*(DATA!$E$133:$E$368=D1618),0)),"n/a")</f>
        <v>n/a</v>
      </c>
      <c r="H1618" s="77" t="str">
        <f t="array" ref="H1618">IFERROR(INDEX(DATA!$Y$133:$Y$368,MATCH(1,(DATA!$D$133:$D$368=B1618)*(DATA!$E$133:$E$368=D1618),0)),"n/a")</f>
        <v>n/a</v>
      </c>
      <c r="I1618" s="87" t="str">
        <f t="array" ref="I1618">IFERROR(INDEX(DATA!$AH$133:$AH$368,MATCH(1,(DATA!$D$133:$D$368=B1618)*(DATA!$E$133:$E$368=D1618),0)),"n/a")</f>
        <v>n/a</v>
      </c>
      <c r="J1618" s="77" t="str">
        <f t="array" ref="J1618">IFERROR(INDEX(DATA!$AI$133:$AI$368,MATCH(1,(DATA!$D$133:$D$368=B1618)*(DATA!$E$133:$E$368=D1618),0)),"n/a")</f>
        <v>n/a</v>
      </c>
      <c r="K1618" s="87" t="str">
        <f t="array" ref="K1618">IFERROR(INDEX(DATA!$AR$133:$AR$368,MATCH(1,(DATA!$D$133:$D$368=B1618)*(DATA!$E$133:$E$368=D1618),0)),"n/a")</f>
        <v>n/a</v>
      </c>
      <c r="L1618" s="77" t="str">
        <f t="array" ref="L1618">IFERROR(INDEX(DATA!$AS$133:$AS$368,MATCH(1,(DATA!$D$133:$D$368=B1618)*(DATA!$E$133:$E$368=D1618),0)),"n/a")</f>
        <v>n/a</v>
      </c>
    </row>
    <row r="1619" spans="1:12" x14ac:dyDescent="0.2">
      <c r="A1619" s="75" t="s">
        <v>19</v>
      </c>
      <c r="B1619" s="66" t="s">
        <v>22</v>
      </c>
      <c r="C1619" s="66" t="s">
        <v>26</v>
      </c>
      <c r="D1619" s="66" t="s">
        <v>302</v>
      </c>
      <c r="E1619" s="87">
        <f t="array" ref="E1619">IFERROR(INDEX(DATA!$N$133:$N$368,MATCH(1,(DATA!$D$133:$D$368=B1619)*(DATA!$E$133:$E$368=D1619),0)),"n/a")</f>
        <v>0</v>
      </c>
      <c r="F1619" s="77">
        <f t="array" ref="F1619">IFERROR(INDEX(DATA!$O$133:$O$368,MATCH(1,(DATA!$D$133:$D$368=B1619)*(DATA!$E$133:$E$368=D1619),0)),"n/a")</f>
        <v>0</v>
      </c>
      <c r="G1619" s="87">
        <f t="array" ref="G1619">IFERROR(INDEX(DATA!$X$133:$X$368,MATCH(1,(DATA!$D$133:$D$368=B1619)*(DATA!$E$133:$E$368=D1619),0)),"n/a")</f>
        <v>4.97637795275591</v>
      </c>
      <c r="H1619" s="77">
        <f t="array" ref="H1619">IFERROR(INDEX(DATA!$Y$133:$Y$368,MATCH(1,(DATA!$D$133:$D$368=B1619)*(DATA!$E$133:$E$368=D1619),0)),"n/a")</f>
        <v>-2.62743691144469E-3</v>
      </c>
      <c r="I1619" s="87">
        <f t="array" ref="I1619">IFERROR(INDEX(DATA!$AH$133:$AH$368,MATCH(1,(DATA!$D$133:$D$368=B1619)*(DATA!$E$133:$E$368=D1619),0)),"n/a")</f>
        <v>2.2572081073365702</v>
      </c>
      <c r="J1619" s="77">
        <f t="array" ref="J1619">IFERROR(INDEX(DATA!$AI$133:$AI$368,MATCH(1,(DATA!$D$133:$D$368=B1619)*(DATA!$E$133:$E$368=D1619),0)),"n/a")</f>
        <v>-0.54755029925185805</v>
      </c>
      <c r="K1619" s="87">
        <f t="array" ref="K1619">IFERROR(INDEX(DATA!$AR$133:$AR$368,MATCH(1,(DATA!$D$133:$D$368=B1619)*(DATA!$E$133:$E$368=D1619),0)),"n/a")</f>
        <v>1.36254407731488</v>
      </c>
      <c r="L1619" s="77">
        <f t="array" ref="L1619">IFERROR(INDEX(DATA!$AS$133:$AS$368,MATCH(1,(DATA!$D$133:$D$368=B1619)*(DATA!$E$133:$E$368=D1619),0)),"n/a")</f>
        <v>-0.72688266623111797</v>
      </c>
    </row>
    <row r="1620" spans="1:12" x14ac:dyDescent="0.2">
      <c r="A1620" s="75" t="s">
        <v>19</v>
      </c>
      <c r="B1620" s="66" t="s">
        <v>22</v>
      </c>
      <c r="C1620" s="66" t="s">
        <v>26</v>
      </c>
      <c r="D1620" s="66" t="s">
        <v>303</v>
      </c>
      <c r="E1620" s="87">
        <f t="array" ref="E1620">IFERROR(INDEX(DATA!$N$133:$N$368,MATCH(1,(DATA!$D$133:$D$368=B1620)*(DATA!$E$133:$E$368=D1620),0)),"n/a")</f>
        <v>3.4666666666666699</v>
      </c>
      <c r="F1620" s="77">
        <f t="array" ref="F1620">IFERROR(INDEX(DATA!$O$133:$O$368,MATCH(1,(DATA!$D$133:$D$368=B1620)*(DATA!$E$133:$E$368=D1620),0)),"n/a")</f>
        <v>0.71865363735070598</v>
      </c>
      <c r="G1620" s="87">
        <f t="array" ref="G1620">IFERROR(INDEX(DATA!$X$133:$X$368,MATCH(1,(DATA!$D$133:$D$368=B1620)*(DATA!$E$133:$E$368=D1620),0)),"n/a")</f>
        <v>3.1853220696937701</v>
      </c>
      <c r="H1620" s="77">
        <f t="array" ref="H1620">IFERROR(INDEX(DATA!$Y$133:$Y$368,MATCH(1,(DATA!$D$133:$D$368=B1620)*(DATA!$E$133:$E$368=D1620),0)),"n/a")</f>
        <v>0.49618726571113703</v>
      </c>
      <c r="I1620" s="87">
        <f t="array" ref="I1620">IFERROR(INDEX(DATA!$AH$133:$AH$368,MATCH(1,(DATA!$D$133:$D$368=B1620)*(DATA!$E$133:$E$368=D1620),0)),"n/a")</f>
        <v>3.0339638503572899</v>
      </c>
      <c r="J1620" s="77">
        <f t="array" ref="J1620">IFERROR(INDEX(DATA!$AI$133:$AI$368,MATCH(1,(DATA!$D$133:$D$368=B1620)*(DATA!$E$133:$E$368=D1620),0)),"n/a")</f>
        <v>0.40583417903476998</v>
      </c>
      <c r="K1620" s="87">
        <f t="array" ref="K1620">IFERROR(INDEX(DATA!$AR$133:$AR$368,MATCH(1,(DATA!$D$133:$D$368=B1620)*(DATA!$E$133:$E$368=D1620),0)),"n/a")</f>
        <v>3.0336587557697801</v>
      </c>
      <c r="L1620" s="77">
        <f t="array" ref="L1620">IFERROR(INDEX(DATA!$AS$133:$AS$368,MATCH(1,(DATA!$D$133:$D$368=B1620)*(DATA!$E$133:$E$368=D1620),0)),"n/a")</f>
        <v>0.36324644505103398</v>
      </c>
    </row>
    <row r="1621" spans="1:12" x14ac:dyDescent="0.2">
      <c r="A1621" s="75" t="s">
        <v>19</v>
      </c>
      <c r="B1621" s="66" t="s">
        <v>22</v>
      </c>
      <c r="C1621" s="66" t="s">
        <v>26</v>
      </c>
      <c r="D1621" s="66" t="s">
        <v>304</v>
      </c>
      <c r="E1621" s="87">
        <f t="array" ref="E1621">IFERROR(INDEX(DATA!$N$133:$N$368,MATCH(1,(DATA!$D$133:$D$368=B1621)*(DATA!$E$133:$E$368=D1621),0)),"n/a")</f>
        <v>1.93778088252416</v>
      </c>
      <c r="F1621" s="77">
        <f t="array" ref="F1621">IFERROR(INDEX(DATA!$O$133:$O$368,MATCH(1,(DATA!$D$133:$D$368=B1621)*(DATA!$E$133:$E$368=D1621),0)),"n/a")</f>
        <v>-0.45465211083997198</v>
      </c>
      <c r="G1621" s="87">
        <f t="array" ref="G1621">IFERROR(INDEX(DATA!$X$133:$X$368,MATCH(1,(DATA!$D$133:$D$368=B1621)*(DATA!$E$133:$E$368=D1621),0)),"n/a")</f>
        <v>2.37067984778942</v>
      </c>
      <c r="H1621" s="77">
        <f t="array" ref="H1621">IFERROR(INDEX(DATA!$Y$133:$Y$368,MATCH(1,(DATA!$D$133:$D$368=B1621)*(DATA!$E$133:$E$368=D1621),0)),"n/a")</f>
        <v>-0.11727648915187699</v>
      </c>
      <c r="I1621" s="87">
        <f t="array" ref="I1621">IFERROR(INDEX(DATA!$AH$133:$AH$368,MATCH(1,(DATA!$D$133:$D$368=B1621)*(DATA!$E$133:$E$368=D1621),0)),"n/a")</f>
        <v>2.0799394058159</v>
      </c>
      <c r="J1621" s="77">
        <f t="array" ref="J1621">IFERROR(INDEX(DATA!$AI$133:$AI$368,MATCH(1,(DATA!$D$133:$D$368=B1621)*(DATA!$E$133:$E$368=D1621),0)),"n/a")</f>
        <v>-0.112121869363421</v>
      </c>
      <c r="K1621" s="87">
        <f t="array" ref="K1621">IFERROR(INDEX(DATA!$AR$133:$AR$368,MATCH(1,(DATA!$D$133:$D$368=B1621)*(DATA!$E$133:$E$368=D1621),0)),"n/a")</f>
        <v>2.3532576693190799</v>
      </c>
      <c r="L1621" s="77">
        <f t="array" ref="L1621">IFERROR(INDEX(DATA!$AS$133:$AS$368,MATCH(1,(DATA!$D$133:$D$368=B1621)*(DATA!$E$133:$E$368=D1621),0)),"n/a")</f>
        <v>-0.39231369711901498</v>
      </c>
    </row>
    <row r="1622" spans="1:12" x14ac:dyDescent="0.2">
      <c r="A1622" s="75" t="s">
        <v>19</v>
      </c>
      <c r="B1622" s="66" t="s">
        <v>22</v>
      </c>
      <c r="C1622" s="66" t="s">
        <v>26</v>
      </c>
      <c r="D1622" s="66" t="s">
        <v>305</v>
      </c>
      <c r="E1622" s="87">
        <f t="array" ref="E1622">IFERROR(INDEX(DATA!$N$133:$N$368,MATCH(1,(DATA!$D$133:$D$368=B1622)*(DATA!$E$133:$E$368=D1622),0)),"n/a")</f>
        <v>0</v>
      </c>
      <c r="F1622" s="77">
        <f t="array" ref="F1622">IFERROR(INDEX(DATA!$O$133:$O$368,MATCH(1,(DATA!$D$133:$D$368=B1622)*(DATA!$E$133:$E$368=D1622),0)),"n/a")</f>
        <v>-1</v>
      </c>
      <c r="G1622" s="87">
        <f t="array" ref="G1622">IFERROR(INDEX(DATA!$X$133:$X$368,MATCH(1,(DATA!$D$133:$D$368=B1622)*(DATA!$E$133:$E$368=D1622),0)),"n/a")</f>
        <v>0</v>
      </c>
      <c r="H1622" s="77">
        <f t="array" ref="H1622">IFERROR(INDEX(DATA!$Y$133:$Y$368,MATCH(1,(DATA!$D$133:$D$368=B1622)*(DATA!$E$133:$E$368=D1622),0)),"n/a")</f>
        <v>-1</v>
      </c>
      <c r="I1622" s="87">
        <f t="array" ref="I1622">IFERROR(INDEX(DATA!$AH$133:$AH$368,MATCH(1,(DATA!$D$133:$D$368=B1622)*(DATA!$E$133:$E$368=D1622),0)),"n/a")</f>
        <v>3.1197151757899402</v>
      </c>
      <c r="J1622" s="77">
        <f t="array" ref="J1622">IFERROR(INDEX(DATA!$AI$133:$AI$368,MATCH(1,(DATA!$D$133:$D$368=B1622)*(DATA!$E$133:$E$368=D1622),0)),"n/a")</f>
        <v>2.6413375327553799</v>
      </c>
      <c r="K1622" s="87">
        <f t="array" ref="K1622">IFERROR(INDEX(DATA!$AR$133:$AR$368,MATCH(1,(DATA!$D$133:$D$368=B1622)*(DATA!$E$133:$E$368=D1622),0)),"n/a")</f>
        <v>2.4564324817518202</v>
      </c>
      <c r="L1622" s="77">
        <f t="array" ref="L1622">IFERROR(INDEX(DATA!$AS$133:$AS$368,MATCH(1,(DATA!$D$133:$D$368=B1622)*(DATA!$E$133:$E$368=D1622),0)),"n/a")</f>
        <v>1.84560364088863</v>
      </c>
    </row>
    <row r="1623" spans="1:12" x14ac:dyDescent="0.2">
      <c r="A1623" s="75" t="s">
        <v>19</v>
      </c>
      <c r="B1623" s="66" t="s">
        <v>22</v>
      </c>
      <c r="C1623" s="66" t="s">
        <v>26</v>
      </c>
      <c r="D1623" s="66" t="s">
        <v>306</v>
      </c>
      <c r="E1623" s="87">
        <f t="array" ref="E1623">IFERROR(INDEX(DATA!$N$133:$N$368,MATCH(1,(DATA!$D$133:$D$368=B1623)*(DATA!$E$133:$E$368=D1623),0)),"n/a")</f>
        <v>3.1069323393959798</v>
      </c>
      <c r="F1623" s="77">
        <f t="array" ref="F1623">IFERROR(INDEX(DATA!$O$133:$O$368,MATCH(1,(DATA!$D$133:$D$368=B1623)*(DATA!$E$133:$E$368=D1623),0)),"n/a")</f>
        <v>0.14912783419308601</v>
      </c>
      <c r="G1623" s="87">
        <f t="array" ref="G1623">IFERROR(INDEX(DATA!$X$133:$X$368,MATCH(1,(DATA!$D$133:$D$368=B1623)*(DATA!$E$133:$E$368=D1623),0)),"n/a")</f>
        <v>3.0249649165255299</v>
      </c>
      <c r="H1623" s="77">
        <f t="array" ref="H1623">IFERROR(INDEX(DATA!$Y$133:$Y$368,MATCH(1,(DATA!$D$133:$D$368=B1623)*(DATA!$E$133:$E$368=D1623),0)),"n/a")</f>
        <v>0.12094148443831999</v>
      </c>
      <c r="I1623" s="87">
        <f t="array" ref="I1623">IFERROR(INDEX(DATA!$AH$133:$AH$368,MATCH(1,(DATA!$D$133:$D$368=B1623)*(DATA!$E$133:$E$368=D1623),0)),"n/a")</f>
        <v>2.9232888246222601</v>
      </c>
      <c r="J1623" s="77">
        <f t="array" ref="J1623">IFERROR(INDEX(DATA!$AI$133:$AI$368,MATCH(1,(DATA!$D$133:$D$368=B1623)*(DATA!$E$133:$E$368=D1623),0)),"n/a")</f>
        <v>5.3929890468201298E-2</v>
      </c>
      <c r="K1623" s="87">
        <f t="array" ref="K1623">IFERROR(INDEX(DATA!$AR$133:$AR$368,MATCH(1,(DATA!$D$133:$D$368=B1623)*(DATA!$E$133:$E$368=D1623),0)),"n/a")</f>
        <v>2.9543013637336202</v>
      </c>
      <c r="L1623" s="77">
        <f t="array" ref="L1623">IFERROR(INDEX(DATA!$AS$133:$AS$368,MATCH(1,(DATA!$D$133:$D$368=B1623)*(DATA!$E$133:$E$368=D1623),0)),"n/a")</f>
        <v>1.6644607609564099E-2</v>
      </c>
    </row>
    <row r="1624" spans="1:12" x14ac:dyDescent="0.2">
      <c r="A1624" s="75" t="s">
        <v>19</v>
      </c>
      <c r="B1624" s="66" t="s">
        <v>22</v>
      </c>
      <c r="C1624" s="66" t="s">
        <v>26</v>
      </c>
      <c r="D1624" s="66" t="s">
        <v>307</v>
      </c>
      <c r="E1624" s="87">
        <f t="array" ref="E1624">IFERROR(INDEX(DATA!$N$133:$N$368,MATCH(1,(DATA!$D$133:$D$368=B1624)*(DATA!$E$133:$E$368=D1624),0)),"n/a")</f>
        <v>4.9722284184697703</v>
      </c>
      <c r="F1624" s="77">
        <f t="array" ref="F1624">IFERROR(INDEX(DATA!$O$133:$O$368,MATCH(1,(DATA!$D$133:$D$368=B1624)*(DATA!$E$133:$E$368=D1624),0)),"n/a")</f>
        <v>1.25778520516251</v>
      </c>
      <c r="G1624" s="87">
        <f t="array" ref="G1624">IFERROR(INDEX(DATA!$X$133:$X$368,MATCH(1,(DATA!$D$133:$D$368=B1624)*(DATA!$E$133:$E$368=D1624),0)),"n/a")</f>
        <v>4.732636788562</v>
      </c>
      <c r="H1624" s="77">
        <f t="array" ref="H1624">IFERROR(INDEX(DATA!$Y$133:$Y$368,MATCH(1,(DATA!$D$133:$D$368=B1624)*(DATA!$E$133:$E$368=D1624),0)),"n/a")</f>
        <v>0.48762430839863002</v>
      </c>
      <c r="I1624" s="87">
        <f t="array" ref="I1624">IFERROR(INDEX(DATA!$AH$133:$AH$368,MATCH(1,(DATA!$D$133:$D$368=B1624)*(DATA!$E$133:$E$368=D1624),0)),"n/a")</f>
        <v>3.3814195454435998</v>
      </c>
      <c r="J1624" s="77">
        <f t="array" ref="J1624">IFERROR(INDEX(DATA!$AI$133:$AI$368,MATCH(1,(DATA!$D$133:$D$368=B1624)*(DATA!$E$133:$E$368=D1624),0)),"n/a")</f>
        <v>0.225471273425324</v>
      </c>
      <c r="K1624" s="87">
        <f t="array" ref="K1624">IFERROR(INDEX(DATA!$AR$133:$AR$368,MATCH(1,(DATA!$D$133:$D$368=B1624)*(DATA!$E$133:$E$368=D1624),0)),"n/a")</f>
        <v>3.4026382271376998</v>
      </c>
      <c r="L1624" s="77">
        <f t="array" ref="L1624">IFERROR(INDEX(DATA!$AS$133:$AS$368,MATCH(1,(DATA!$D$133:$D$368=B1624)*(DATA!$E$133:$E$368=D1624),0)),"n/a")</f>
        <v>2.16576712174956</v>
      </c>
    </row>
    <row r="1625" spans="1:12" x14ac:dyDescent="0.2">
      <c r="A1625" s="75" t="s">
        <v>19</v>
      </c>
      <c r="B1625" s="66" t="s">
        <v>22</v>
      </c>
      <c r="C1625" s="66" t="s">
        <v>26</v>
      </c>
      <c r="D1625" s="66" t="s">
        <v>308</v>
      </c>
      <c r="E1625" s="87">
        <f t="array" ref="E1625">IFERROR(INDEX(DATA!$N$133:$N$368,MATCH(1,(DATA!$D$133:$D$368=B1625)*(DATA!$E$133:$E$368=D1625),0)),"n/a")</f>
        <v>0</v>
      </c>
      <c r="F1625" s="77">
        <f t="array" ref="F1625">IFERROR(INDEX(DATA!$O$133:$O$368,MATCH(1,(DATA!$D$133:$D$368=B1625)*(DATA!$E$133:$E$368=D1625),0)),"n/a")</f>
        <v>0</v>
      </c>
      <c r="G1625" s="87">
        <f t="array" ref="G1625">IFERROR(INDEX(DATA!$X$133:$X$368,MATCH(1,(DATA!$D$133:$D$368=B1625)*(DATA!$E$133:$E$368=D1625),0)),"n/a")</f>
        <v>2.5260416666666701</v>
      </c>
      <c r="H1625" s="77">
        <f t="array" ref="H1625">IFERROR(INDEX(DATA!$Y$133:$Y$368,MATCH(1,(DATA!$D$133:$D$368=B1625)*(DATA!$E$133:$E$368=D1625),0)),"n/a")</f>
        <v>0</v>
      </c>
      <c r="I1625" s="87">
        <f t="array" ref="I1625">IFERROR(INDEX(DATA!$AH$133:$AH$368,MATCH(1,(DATA!$D$133:$D$368=B1625)*(DATA!$E$133:$E$368=D1625),0)),"n/a")</f>
        <v>2.5260416666666701</v>
      </c>
      <c r="J1625" s="77">
        <f t="array" ref="J1625">IFERROR(INDEX(DATA!$AI$133:$AI$368,MATCH(1,(DATA!$D$133:$D$368=B1625)*(DATA!$E$133:$E$368=D1625),0)),"n/a")</f>
        <v>0</v>
      </c>
      <c r="K1625" s="87">
        <f t="array" ref="K1625">IFERROR(INDEX(DATA!$AR$133:$AR$368,MATCH(1,(DATA!$D$133:$D$368=B1625)*(DATA!$E$133:$E$368=D1625),0)),"n/a")</f>
        <v>3.0204498977505101</v>
      </c>
      <c r="L1625" s="77">
        <f t="array" ref="L1625">IFERROR(INDEX(DATA!$AS$133:$AS$368,MATCH(1,(DATA!$D$133:$D$368=B1625)*(DATA!$E$133:$E$368=D1625),0)),"n/a")</f>
        <v>0</v>
      </c>
    </row>
    <row r="1626" spans="1:12" x14ac:dyDescent="0.2">
      <c r="A1626" s="75" t="s">
        <v>19</v>
      </c>
      <c r="B1626" s="66" t="s">
        <v>22</v>
      </c>
      <c r="C1626" s="66" t="s">
        <v>26</v>
      </c>
      <c r="D1626" s="66" t="s">
        <v>309</v>
      </c>
      <c r="E1626" s="87">
        <f t="array" ref="E1626">IFERROR(INDEX(DATA!$N$133:$N$368,MATCH(1,(DATA!$D$133:$D$368=B1626)*(DATA!$E$133:$E$368=D1626),0)),"n/a")</f>
        <v>0</v>
      </c>
      <c r="F1626" s="77">
        <f t="array" ref="F1626">IFERROR(INDEX(DATA!$O$133:$O$368,MATCH(1,(DATA!$D$133:$D$368=B1626)*(DATA!$E$133:$E$368=D1626),0)),"n/a")</f>
        <v>0</v>
      </c>
      <c r="G1626" s="87">
        <f t="array" ref="G1626">IFERROR(INDEX(DATA!$X$133:$X$368,MATCH(1,(DATA!$D$133:$D$368=B1626)*(DATA!$E$133:$E$368=D1626),0)),"n/a")</f>
        <v>0</v>
      </c>
      <c r="H1626" s="77">
        <f t="array" ref="H1626">IFERROR(INDEX(DATA!$Y$133:$Y$368,MATCH(1,(DATA!$D$133:$D$368=B1626)*(DATA!$E$133:$E$368=D1626),0)),"n/a")</f>
        <v>0</v>
      </c>
      <c r="I1626" s="87">
        <f t="array" ref="I1626">IFERROR(INDEX(DATA!$AH$133:$AH$368,MATCH(1,(DATA!$D$133:$D$368=B1626)*(DATA!$E$133:$E$368=D1626),0)),"n/a")</f>
        <v>2.99242424242424</v>
      </c>
      <c r="J1626" s="77">
        <f t="array" ref="J1626">IFERROR(INDEX(DATA!$AI$133:$AI$368,MATCH(1,(DATA!$D$133:$D$368=B1626)*(DATA!$E$133:$E$368=D1626),0)),"n/a")</f>
        <v>-0.249049429657795</v>
      </c>
      <c r="K1626" s="87">
        <f t="array" ref="K1626">IFERROR(INDEX(DATA!$AR$133:$AR$368,MATCH(1,(DATA!$D$133:$D$368=B1626)*(DATA!$E$133:$E$368=D1626),0)),"n/a")</f>
        <v>2.99242424242424</v>
      </c>
      <c r="L1626" s="77">
        <f t="array" ref="L1626">IFERROR(INDEX(DATA!$AS$133:$AS$368,MATCH(1,(DATA!$D$133:$D$368=B1626)*(DATA!$E$133:$E$368=D1626),0)),"n/a")</f>
        <v>-0.25047438330170801</v>
      </c>
    </row>
    <row r="1627" spans="1:12" x14ac:dyDescent="0.2">
      <c r="A1627" s="75" t="s">
        <v>19</v>
      </c>
      <c r="B1627" s="66" t="s">
        <v>22</v>
      </c>
      <c r="C1627" s="66" t="s">
        <v>26</v>
      </c>
      <c r="D1627" s="66" t="s">
        <v>310</v>
      </c>
      <c r="E1627" s="87" t="str">
        <f t="array" ref="E1627">IFERROR(INDEX(DATA!$N$133:$N$368,MATCH(1,(DATA!$D$133:$D$368=B1627)*(DATA!$E$133:$E$368=D1627),0)),"n/a")</f>
        <v>n/a</v>
      </c>
      <c r="F1627" s="77" t="str">
        <f t="array" ref="F1627">IFERROR(INDEX(DATA!$O$133:$O$368,MATCH(1,(DATA!$D$133:$D$368=B1627)*(DATA!$E$133:$E$368=D1627),0)),"n/a")</f>
        <v>n/a</v>
      </c>
      <c r="G1627" s="87" t="str">
        <f t="array" ref="G1627">IFERROR(INDEX(DATA!$X$133:$X$368,MATCH(1,(DATA!$D$133:$D$368=B1627)*(DATA!$E$133:$E$368=D1627),0)),"n/a")</f>
        <v>n/a</v>
      </c>
      <c r="H1627" s="77" t="str">
        <f t="array" ref="H1627">IFERROR(INDEX(DATA!$Y$133:$Y$368,MATCH(1,(DATA!$D$133:$D$368=B1627)*(DATA!$E$133:$E$368=D1627),0)),"n/a")</f>
        <v>n/a</v>
      </c>
      <c r="I1627" s="87" t="str">
        <f t="array" ref="I1627">IFERROR(INDEX(DATA!$AH$133:$AH$368,MATCH(1,(DATA!$D$133:$D$368=B1627)*(DATA!$E$133:$E$368=D1627),0)),"n/a")</f>
        <v>n/a</v>
      </c>
      <c r="J1627" s="77" t="str">
        <f t="array" ref="J1627">IFERROR(INDEX(DATA!$AI$133:$AI$368,MATCH(1,(DATA!$D$133:$D$368=B1627)*(DATA!$E$133:$E$368=D1627),0)),"n/a")</f>
        <v>n/a</v>
      </c>
      <c r="K1627" s="87" t="str">
        <f t="array" ref="K1627">IFERROR(INDEX(DATA!$AR$133:$AR$368,MATCH(1,(DATA!$D$133:$D$368=B1627)*(DATA!$E$133:$E$368=D1627),0)),"n/a")</f>
        <v>n/a</v>
      </c>
      <c r="L1627" s="77" t="str">
        <f t="array" ref="L1627">IFERROR(INDEX(DATA!$AS$133:$AS$368,MATCH(1,(DATA!$D$133:$D$368=B1627)*(DATA!$E$133:$E$368=D1627),0)),"n/a")</f>
        <v>n/a</v>
      </c>
    </row>
    <row r="1628" spans="1:12" x14ac:dyDescent="0.2">
      <c r="A1628" s="75" t="s">
        <v>19</v>
      </c>
      <c r="B1628" s="66" t="s">
        <v>22</v>
      </c>
      <c r="C1628" s="66" t="s">
        <v>26</v>
      </c>
      <c r="D1628" s="66" t="s">
        <v>311</v>
      </c>
      <c r="E1628" s="87">
        <f t="array" ref="E1628">IFERROR(INDEX(DATA!$N$133:$N$368,MATCH(1,(DATA!$D$133:$D$368=B1628)*(DATA!$E$133:$E$368=D1628),0)),"n/a")</f>
        <v>7.2584269662921299</v>
      </c>
      <c r="F1628" s="77">
        <f t="array" ref="F1628">IFERROR(INDEX(DATA!$O$133:$O$368,MATCH(1,(DATA!$D$133:$D$368=B1628)*(DATA!$E$133:$E$368=D1628),0)),"n/a")</f>
        <v>0.82257253060540003</v>
      </c>
      <c r="G1628" s="87">
        <f t="array" ref="G1628">IFERROR(INDEX(DATA!$X$133:$X$368,MATCH(1,(DATA!$D$133:$D$368=B1628)*(DATA!$E$133:$E$368=D1628),0)),"n/a")</f>
        <v>7.2294197031039102</v>
      </c>
      <c r="H1628" s="77">
        <f t="array" ref="H1628">IFERROR(INDEX(DATA!$Y$133:$Y$368,MATCH(1,(DATA!$D$133:$D$368=B1628)*(DATA!$E$133:$E$368=D1628),0)),"n/a")</f>
        <v>0.43016409631245001</v>
      </c>
      <c r="I1628" s="87">
        <f t="array" ref="I1628">IFERROR(INDEX(DATA!$AH$133:$AH$368,MATCH(1,(DATA!$D$133:$D$368=B1628)*(DATA!$E$133:$E$368=D1628),0)),"n/a")</f>
        <v>7.2286401925391104</v>
      </c>
      <c r="J1628" s="77">
        <f t="array" ref="J1628">IFERROR(INDEX(DATA!$AI$133:$AI$368,MATCH(1,(DATA!$D$133:$D$368=B1628)*(DATA!$E$133:$E$368=D1628),0)),"n/a")</f>
        <v>0.30433654329923299</v>
      </c>
      <c r="K1628" s="87">
        <f t="array" ref="K1628">IFERROR(INDEX(DATA!$AR$133:$AR$368,MATCH(1,(DATA!$D$133:$D$368=B1628)*(DATA!$E$133:$E$368=D1628),0)),"n/a")</f>
        <v>7.1537598204264903</v>
      </c>
      <c r="L1628" s="77">
        <f t="array" ref="L1628">IFERROR(INDEX(DATA!$AS$133:$AS$368,MATCH(1,(DATA!$D$133:$D$368=B1628)*(DATA!$E$133:$E$368=D1628),0)),"n/a")</f>
        <v>0.20343750161245699</v>
      </c>
    </row>
    <row r="1629" spans="1:12" x14ac:dyDescent="0.2">
      <c r="A1629" s="75" t="s">
        <v>19</v>
      </c>
      <c r="B1629" s="66" t="s">
        <v>22</v>
      </c>
      <c r="C1629" s="66" t="s">
        <v>26</v>
      </c>
      <c r="D1629" s="66" t="s">
        <v>312</v>
      </c>
      <c r="E1629" s="87">
        <f t="array" ref="E1629">IFERROR(INDEX(DATA!$N$133:$N$368,MATCH(1,(DATA!$D$133:$D$368=B1629)*(DATA!$E$133:$E$368=D1629),0)),"n/a")</f>
        <v>5.9936170212765996</v>
      </c>
      <c r="F1629" s="77">
        <f t="array" ref="F1629">IFERROR(INDEX(DATA!$O$133:$O$368,MATCH(1,(DATA!$D$133:$D$368=B1629)*(DATA!$E$133:$E$368=D1629),0)),"n/a")</f>
        <v>9.0787988992344804E-2</v>
      </c>
      <c r="G1629" s="87">
        <f t="array" ref="G1629">IFERROR(INDEX(DATA!$X$133:$X$368,MATCH(1,(DATA!$D$133:$D$368=B1629)*(DATA!$E$133:$E$368=D1629),0)),"n/a")</f>
        <v>5.9917974322396601</v>
      </c>
      <c r="H1629" s="77">
        <f t="array" ref="H1629">IFERROR(INDEX(DATA!$Y$133:$Y$368,MATCH(1,(DATA!$D$133:$D$368=B1629)*(DATA!$E$133:$E$368=D1629),0)),"n/a")</f>
        <v>5.2109992909537502E-2</v>
      </c>
      <c r="I1629" s="87">
        <f t="array" ref="I1629">IFERROR(INDEX(DATA!$AH$133:$AH$368,MATCH(1,(DATA!$D$133:$D$368=B1629)*(DATA!$E$133:$E$368=D1629),0)),"n/a")</f>
        <v>5.9913428241631399</v>
      </c>
      <c r="J1629" s="77">
        <f t="array" ref="J1629">IFERROR(INDEX(DATA!$AI$133:$AI$368,MATCH(1,(DATA!$D$133:$D$368=B1629)*(DATA!$E$133:$E$368=D1629),0)),"n/a")</f>
        <v>5.1654488325488801E-2</v>
      </c>
      <c r="K1629" s="87">
        <f t="array" ref="K1629">IFERROR(INDEX(DATA!$AR$133:$AR$368,MATCH(1,(DATA!$D$133:$D$368=B1629)*(DATA!$E$133:$E$368=D1629),0)),"n/a")</f>
        <v>5.9911068252437598</v>
      </c>
      <c r="L1629" s="77">
        <f t="array" ref="L1629">IFERROR(INDEX(DATA!$AS$133:$AS$368,MATCH(1,(DATA!$D$133:$D$368=B1629)*(DATA!$E$133:$E$368=D1629),0)),"n/a")</f>
        <v>4.7271641474220902E-2</v>
      </c>
    </row>
    <row r="1630" spans="1:12" x14ac:dyDescent="0.2">
      <c r="A1630" s="75" t="s">
        <v>19</v>
      </c>
      <c r="B1630" s="66" t="s">
        <v>22</v>
      </c>
      <c r="C1630" s="66" t="s">
        <v>26</v>
      </c>
      <c r="D1630" s="66" t="s">
        <v>313</v>
      </c>
      <c r="E1630" s="87">
        <f t="array" ref="E1630">IFERROR(INDEX(DATA!$N$133:$N$368,MATCH(1,(DATA!$D$133:$D$368=B1630)*(DATA!$E$133:$E$368=D1630),0)),"n/a")</f>
        <v>11.2483180428135</v>
      </c>
      <c r="F1630" s="77">
        <f t="array" ref="F1630">IFERROR(INDEX(DATA!$O$133:$O$368,MATCH(1,(DATA!$D$133:$D$368=B1630)*(DATA!$E$133:$E$368=D1630),0)),"n/a")</f>
        <v>0.36727257561622201</v>
      </c>
      <c r="G1630" s="87">
        <f t="array" ref="G1630">IFERROR(INDEX(DATA!$X$133:$X$368,MATCH(1,(DATA!$D$133:$D$368=B1630)*(DATA!$E$133:$E$368=D1630),0)),"n/a")</f>
        <v>10.677281947261701</v>
      </c>
      <c r="H1630" s="77">
        <f t="array" ref="H1630">IFERROR(INDEX(DATA!$Y$133:$Y$368,MATCH(1,(DATA!$D$133:$D$368=B1630)*(DATA!$E$133:$E$368=D1630),0)),"n/a")</f>
        <v>7.4872361479200303E-2</v>
      </c>
      <c r="I1630" s="87">
        <f t="array" ref="I1630">IFERROR(INDEX(DATA!$AH$133:$AH$368,MATCH(1,(DATA!$D$133:$D$368=B1630)*(DATA!$E$133:$E$368=D1630),0)),"n/a")</f>
        <v>14.403867043232699</v>
      </c>
      <c r="J1630" s="77">
        <f t="array" ref="J1630">IFERROR(INDEX(DATA!$AI$133:$AI$368,MATCH(1,(DATA!$D$133:$D$368=B1630)*(DATA!$E$133:$E$368=D1630),0)),"n/a")</f>
        <v>0.928268252958521</v>
      </c>
      <c r="K1630" s="87">
        <f t="array" ref="K1630">IFERROR(INDEX(DATA!$AR$133:$AR$368,MATCH(1,(DATA!$D$133:$D$368=B1630)*(DATA!$E$133:$E$368=D1630),0)),"n/a")</f>
        <v>11.277859042553199</v>
      </c>
      <c r="L1630" s="77">
        <f t="array" ref="L1630">IFERROR(INDEX(DATA!$AS$133:$AS$368,MATCH(1,(DATA!$D$133:$D$368=B1630)*(DATA!$E$133:$E$368=D1630),0)),"n/a")</f>
        <v>0.73233839906206499</v>
      </c>
    </row>
    <row r="1631" spans="1:12" x14ac:dyDescent="0.2">
      <c r="A1631" s="75" t="s">
        <v>19</v>
      </c>
      <c r="B1631" s="66" t="s">
        <v>22</v>
      </c>
      <c r="C1631" s="66" t="s">
        <v>26</v>
      </c>
      <c r="D1631" s="66" t="s">
        <v>314</v>
      </c>
      <c r="E1631" s="87">
        <f t="array" ref="E1631">IFERROR(INDEX(DATA!$N$133:$N$368,MATCH(1,(DATA!$D$133:$D$368=B1631)*(DATA!$E$133:$E$368=D1631),0)),"n/a")</f>
        <v>0</v>
      </c>
      <c r="F1631" s="77">
        <f t="array" ref="F1631">IFERROR(INDEX(DATA!$O$133:$O$368,MATCH(1,(DATA!$D$133:$D$368=B1631)*(DATA!$E$133:$E$368=D1631),0)),"n/a")</f>
        <v>-1</v>
      </c>
      <c r="G1631" s="87">
        <f t="array" ref="G1631">IFERROR(INDEX(DATA!$X$133:$X$368,MATCH(1,(DATA!$D$133:$D$368=B1631)*(DATA!$E$133:$E$368=D1631),0)),"n/a")</f>
        <v>0</v>
      </c>
      <c r="H1631" s="77">
        <f t="array" ref="H1631">IFERROR(INDEX(DATA!$Y$133:$Y$368,MATCH(1,(DATA!$D$133:$D$368=B1631)*(DATA!$E$133:$E$368=D1631),0)),"n/a")</f>
        <v>-1</v>
      </c>
      <c r="I1631" s="87">
        <f t="array" ref="I1631">IFERROR(INDEX(DATA!$AH$133:$AH$368,MATCH(1,(DATA!$D$133:$D$368=B1631)*(DATA!$E$133:$E$368=D1631),0)),"n/a")</f>
        <v>10.913561847988101</v>
      </c>
      <c r="J1631" s="77">
        <f t="array" ref="J1631">IFERROR(INDEX(DATA!$AI$133:$AI$368,MATCH(1,(DATA!$D$133:$D$368=B1631)*(DATA!$E$133:$E$368=D1631),0)),"n/a")</f>
        <v>2.4609251234954699</v>
      </c>
      <c r="K1631" s="87">
        <f t="array" ref="K1631">IFERROR(INDEX(DATA!$AR$133:$AR$368,MATCH(1,(DATA!$D$133:$D$368=B1631)*(DATA!$E$133:$E$368=D1631),0)),"n/a")</f>
        <v>5.5078929306794802</v>
      </c>
      <c r="L1631" s="77">
        <f t="array" ref="L1631">IFERROR(INDEX(DATA!$AS$133:$AS$368,MATCH(1,(DATA!$D$133:$D$368=B1631)*(DATA!$E$133:$E$368=D1631),0)),"n/a")</f>
        <v>0.74667127806911904</v>
      </c>
    </row>
    <row r="1632" spans="1:12" x14ac:dyDescent="0.2">
      <c r="A1632" s="75" t="s">
        <v>19</v>
      </c>
      <c r="B1632" s="66" t="s">
        <v>22</v>
      </c>
      <c r="C1632" s="66" t="s">
        <v>26</v>
      </c>
      <c r="D1632" s="66" t="s">
        <v>315</v>
      </c>
      <c r="E1632" s="87">
        <f t="array" ref="E1632">IFERROR(INDEX(DATA!$N$133:$N$368,MATCH(1,(DATA!$D$133:$D$368=B1632)*(DATA!$E$133:$E$368=D1632),0)),"n/a")</f>
        <v>9.3607854805117494</v>
      </c>
      <c r="F1632" s="77">
        <f t="array" ref="F1632">IFERROR(INDEX(DATA!$O$133:$O$368,MATCH(1,(DATA!$D$133:$D$368=B1632)*(DATA!$E$133:$E$368=D1632),0)),"n/a")</f>
        <v>-0.27370673116442401</v>
      </c>
      <c r="G1632" s="87">
        <f t="array" ref="G1632">IFERROR(INDEX(DATA!$X$133:$X$368,MATCH(1,(DATA!$D$133:$D$368=B1632)*(DATA!$E$133:$E$368=D1632),0)),"n/a")</f>
        <v>7.6245888322169098</v>
      </c>
      <c r="H1632" s="77">
        <f t="array" ref="H1632">IFERROR(INDEX(DATA!$Y$133:$Y$368,MATCH(1,(DATA!$D$133:$D$368=B1632)*(DATA!$E$133:$E$368=D1632),0)),"n/a")</f>
        <v>-0.43184652307273602</v>
      </c>
      <c r="I1632" s="87">
        <f t="array" ref="I1632">IFERROR(INDEX(DATA!$AH$133:$AH$368,MATCH(1,(DATA!$D$133:$D$368=B1632)*(DATA!$E$133:$E$368=D1632),0)),"n/a")</f>
        <v>6.4520970992080198</v>
      </c>
      <c r="J1632" s="77">
        <f t="array" ref="J1632">IFERROR(INDEX(DATA!$AI$133:$AI$368,MATCH(1,(DATA!$D$133:$D$368=B1632)*(DATA!$E$133:$E$368=D1632),0)),"n/a")</f>
        <v>-0.53361048050905102</v>
      </c>
      <c r="K1632" s="87">
        <f t="array" ref="K1632">IFERROR(INDEX(DATA!$AR$133:$AR$368,MATCH(1,(DATA!$D$133:$D$368=B1632)*(DATA!$E$133:$E$368=D1632),0)),"n/a")</f>
        <v>6.3283373118521098</v>
      </c>
      <c r="L1632" s="77">
        <f t="array" ref="L1632">IFERROR(INDEX(DATA!$AS$133:$AS$368,MATCH(1,(DATA!$D$133:$D$368=B1632)*(DATA!$E$133:$E$368=D1632),0)),"n/a")</f>
        <v>-0.57749111470917602</v>
      </c>
    </row>
    <row r="1633" spans="1:12" x14ac:dyDescent="0.2">
      <c r="A1633" s="75" t="s">
        <v>19</v>
      </c>
      <c r="B1633" s="66" t="s">
        <v>22</v>
      </c>
      <c r="C1633" s="66" t="s">
        <v>26</v>
      </c>
      <c r="D1633" s="66" t="s">
        <v>316</v>
      </c>
      <c r="E1633" s="87" t="str">
        <f t="array" ref="E1633">IFERROR(INDEX(DATA!$N$133:$N$368,MATCH(1,(DATA!$D$133:$D$368=B1633)*(DATA!$E$133:$E$368=D1633),0)),"n/a")</f>
        <v>n/a</v>
      </c>
      <c r="F1633" s="77" t="str">
        <f t="array" ref="F1633">IFERROR(INDEX(DATA!$O$133:$O$368,MATCH(1,(DATA!$D$133:$D$368=B1633)*(DATA!$E$133:$E$368=D1633),0)),"n/a")</f>
        <v>n/a</v>
      </c>
      <c r="G1633" s="87" t="str">
        <f t="array" ref="G1633">IFERROR(INDEX(DATA!$X$133:$X$368,MATCH(1,(DATA!$D$133:$D$368=B1633)*(DATA!$E$133:$E$368=D1633),0)),"n/a")</f>
        <v>n/a</v>
      </c>
      <c r="H1633" s="77" t="str">
        <f t="array" ref="H1633">IFERROR(INDEX(DATA!$Y$133:$Y$368,MATCH(1,(DATA!$D$133:$D$368=B1633)*(DATA!$E$133:$E$368=D1633),0)),"n/a")</f>
        <v>n/a</v>
      </c>
      <c r="I1633" s="87" t="str">
        <f t="array" ref="I1633">IFERROR(INDEX(DATA!$AH$133:$AH$368,MATCH(1,(DATA!$D$133:$D$368=B1633)*(DATA!$E$133:$E$368=D1633),0)),"n/a")</f>
        <v>n/a</v>
      </c>
      <c r="J1633" s="77" t="str">
        <f t="array" ref="J1633">IFERROR(INDEX(DATA!$AI$133:$AI$368,MATCH(1,(DATA!$D$133:$D$368=B1633)*(DATA!$E$133:$E$368=D1633),0)),"n/a")</f>
        <v>n/a</v>
      </c>
      <c r="K1633" s="87" t="str">
        <f t="array" ref="K1633">IFERROR(INDEX(DATA!$AR$133:$AR$368,MATCH(1,(DATA!$D$133:$D$368=B1633)*(DATA!$E$133:$E$368=D1633),0)),"n/a")</f>
        <v>n/a</v>
      </c>
      <c r="L1633" s="77" t="str">
        <f t="array" ref="L1633">IFERROR(INDEX(DATA!$AS$133:$AS$368,MATCH(1,(DATA!$D$133:$D$368=B1633)*(DATA!$E$133:$E$368=D1633),0)),"n/a")</f>
        <v>n/a</v>
      </c>
    </row>
    <row r="1634" spans="1:12" x14ac:dyDescent="0.2">
      <c r="A1634" s="75" t="s">
        <v>19</v>
      </c>
      <c r="B1634" s="66" t="s">
        <v>22</v>
      </c>
      <c r="C1634" s="66" t="s">
        <v>26</v>
      </c>
      <c r="D1634" s="66" t="s">
        <v>317</v>
      </c>
      <c r="E1634" s="87">
        <f t="array" ref="E1634">IFERROR(INDEX(DATA!$N$133:$N$368,MATCH(1,(DATA!$D$133:$D$368=B1634)*(DATA!$E$133:$E$368=D1634),0)),"n/a")</f>
        <v>4.2454663212435202</v>
      </c>
      <c r="F1634" s="77">
        <f t="array" ref="F1634">IFERROR(INDEX(DATA!$O$133:$O$368,MATCH(1,(DATA!$D$133:$D$368=B1634)*(DATA!$E$133:$E$368=D1634),0)),"n/a")</f>
        <v>0</v>
      </c>
      <c r="G1634" s="87">
        <f t="array" ref="G1634">IFERROR(INDEX(DATA!$X$133:$X$368,MATCH(1,(DATA!$D$133:$D$368=B1634)*(DATA!$E$133:$E$368=D1634),0)),"n/a")</f>
        <v>4.9067961165048501</v>
      </c>
      <c r="H1634" s="77">
        <f t="array" ref="H1634">IFERROR(INDEX(DATA!$Y$133:$Y$368,MATCH(1,(DATA!$D$133:$D$368=B1634)*(DATA!$E$133:$E$368=D1634),0)),"n/a")</f>
        <v>0</v>
      </c>
      <c r="I1634" s="87">
        <f t="array" ref="I1634">IFERROR(INDEX(DATA!$AH$133:$AH$368,MATCH(1,(DATA!$D$133:$D$368=B1634)*(DATA!$E$133:$E$368=D1634),0)),"n/a")</f>
        <v>3.96191409795592</v>
      </c>
      <c r="J1634" s="77">
        <f t="array" ref="J1634">IFERROR(INDEX(DATA!$AI$133:$AI$368,MATCH(1,(DATA!$D$133:$D$368=B1634)*(DATA!$E$133:$E$368=D1634),0)),"n/a")</f>
        <v>0</v>
      </c>
      <c r="K1634" s="87">
        <f t="array" ref="K1634">IFERROR(INDEX(DATA!$AR$133:$AR$368,MATCH(1,(DATA!$D$133:$D$368=B1634)*(DATA!$E$133:$E$368=D1634),0)),"n/a")</f>
        <v>4.2160785367789204</v>
      </c>
      <c r="L1634" s="77">
        <f t="array" ref="L1634">IFERROR(INDEX(DATA!$AS$133:$AS$368,MATCH(1,(DATA!$D$133:$D$368=B1634)*(DATA!$E$133:$E$368=D1634),0)),"n/a")</f>
        <v>0</v>
      </c>
    </row>
    <row r="1635" spans="1:12" x14ac:dyDescent="0.2">
      <c r="A1635" s="75" t="s">
        <v>19</v>
      </c>
      <c r="B1635" s="66" t="s">
        <v>22</v>
      </c>
      <c r="C1635" s="66" t="s">
        <v>26</v>
      </c>
      <c r="D1635" s="66" t="s">
        <v>318</v>
      </c>
      <c r="E1635" s="87">
        <f t="array" ref="E1635">IFERROR(INDEX(DATA!$N$133:$N$368,MATCH(1,(DATA!$D$133:$D$368=B1635)*(DATA!$E$133:$E$368=D1635),0)),"n/a")</f>
        <v>4.9919354838709697</v>
      </c>
      <c r="F1635" s="77">
        <f t="array" ref="F1635">IFERROR(INDEX(DATA!$O$133:$O$368,MATCH(1,(DATA!$D$133:$D$368=B1635)*(DATA!$E$133:$E$368=D1635),0)),"n/a")</f>
        <v>-1.61290322580641E-3</v>
      </c>
      <c r="G1635" s="87">
        <f t="array" ref="G1635">IFERROR(INDEX(DATA!$X$133:$X$368,MATCH(1,(DATA!$D$133:$D$368=B1635)*(DATA!$E$133:$E$368=D1635),0)),"n/a")</f>
        <v>0.72579061088194896</v>
      </c>
      <c r="H1635" s="77">
        <f t="array" ref="H1635">IFERROR(INDEX(DATA!$Y$133:$Y$368,MATCH(1,(DATA!$D$133:$D$368=B1635)*(DATA!$E$133:$E$368=D1635),0)),"n/a")</f>
        <v>-0.85449405484714902</v>
      </c>
      <c r="I1635" s="87">
        <f t="array" ref="I1635">IFERROR(INDEX(DATA!$AH$133:$AH$368,MATCH(1,(DATA!$D$133:$D$368=B1635)*(DATA!$E$133:$E$368=D1635),0)),"n/a")</f>
        <v>0.59524388760491398</v>
      </c>
      <c r="J1635" s="77">
        <f t="array" ref="J1635">IFERROR(INDEX(DATA!$AI$133:$AI$368,MATCH(1,(DATA!$D$133:$D$368=B1635)*(DATA!$E$133:$E$368=D1635),0)),"n/a")</f>
        <v>-0.88069520360262799</v>
      </c>
      <c r="K1635" s="87">
        <f t="array" ref="K1635">IFERROR(INDEX(DATA!$AR$133:$AR$368,MATCH(1,(DATA!$D$133:$D$368=B1635)*(DATA!$E$133:$E$368=D1635),0)),"n/a")</f>
        <v>0.64766197183098595</v>
      </c>
      <c r="L1635" s="77">
        <f t="array" ref="L1635">IFERROR(INDEX(DATA!$AS$133:$AS$368,MATCH(1,(DATA!$D$133:$D$368=B1635)*(DATA!$E$133:$E$368=D1635),0)),"n/a")</f>
        <v>-0.87018904134484298</v>
      </c>
    </row>
    <row r="1636" spans="1:12" x14ac:dyDescent="0.2">
      <c r="A1636" s="75" t="s">
        <v>19</v>
      </c>
      <c r="B1636" s="66" t="s">
        <v>22</v>
      </c>
      <c r="C1636" s="66" t="s">
        <v>26</v>
      </c>
      <c r="D1636" s="66" t="s">
        <v>344</v>
      </c>
      <c r="E1636" s="87">
        <f t="array" ref="E1636">IFERROR(INDEX(DATA!$N$133:$N$368,MATCH(1,(DATA!$D$133:$D$368=B1636)*(DATA!$E$133:$E$368=D1636),0)),"n/a")</f>
        <v>2.8800564772326198</v>
      </c>
      <c r="F1636" s="77">
        <f t="array" ref="F1636">IFERROR(INDEX(DATA!$O$133:$O$368,MATCH(1,(DATA!$D$133:$D$368=B1636)*(DATA!$E$133:$E$368=D1636),0)),"n/a")</f>
        <v>4.05113127597743E-2</v>
      </c>
      <c r="G1636" s="87">
        <f t="array" ref="G1636">IFERROR(INDEX(DATA!$X$133:$X$368,MATCH(1,(DATA!$D$133:$D$368=B1636)*(DATA!$E$133:$E$368=D1636),0)),"n/a")</f>
        <v>2.9092836824411701</v>
      </c>
      <c r="H1636" s="77">
        <f t="array" ref="H1636">IFERROR(INDEX(DATA!$Y$133:$Y$368,MATCH(1,(DATA!$D$133:$D$368=B1636)*(DATA!$E$133:$E$368=D1636),0)),"n/a")</f>
        <v>2.6719857999352298E-2</v>
      </c>
      <c r="I1636" s="87">
        <f t="array" ref="I1636">IFERROR(INDEX(DATA!$AH$133:$AH$368,MATCH(1,(DATA!$D$133:$D$368=B1636)*(DATA!$E$133:$E$368=D1636),0)),"n/a")</f>
        <v>2.9088023003773098</v>
      </c>
      <c r="J1636" s="77">
        <f t="array" ref="J1636">IFERROR(INDEX(DATA!$AI$133:$AI$368,MATCH(1,(DATA!$D$133:$D$368=B1636)*(DATA!$E$133:$E$368=D1636),0)),"n/a")</f>
        <v>2.27275241144895E-2</v>
      </c>
      <c r="K1636" s="87">
        <f t="array" ref="K1636">IFERROR(INDEX(DATA!$AR$133:$AR$368,MATCH(1,(DATA!$D$133:$D$368=B1636)*(DATA!$E$133:$E$368=D1636),0)),"n/a")</f>
        <v>2.8765483198430202</v>
      </c>
      <c r="L1636" s="77">
        <f t="array" ref="L1636">IFERROR(INDEX(DATA!$AS$133:$AS$368,MATCH(1,(DATA!$D$133:$D$368=B1636)*(DATA!$E$133:$E$368=D1636),0)),"n/a")</f>
        <v>2.6114640302995099E-2</v>
      </c>
    </row>
    <row r="1637" spans="1:12" x14ac:dyDescent="0.2">
      <c r="A1637" s="75" t="s">
        <v>19</v>
      </c>
      <c r="B1637" s="66" t="s">
        <v>22</v>
      </c>
      <c r="C1637" s="66" t="s">
        <v>26</v>
      </c>
      <c r="D1637" s="66" t="s">
        <v>345</v>
      </c>
      <c r="E1637" s="87">
        <f t="array" ref="E1637">IFERROR(INDEX(DATA!$N$133:$N$368,MATCH(1,(DATA!$D$133:$D$368=B1637)*(DATA!$E$133:$E$368=D1637),0)),"n/a")</f>
        <v>0</v>
      </c>
      <c r="F1637" s="77">
        <f t="array" ref="F1637">IFERROR(INDEX(DATA!$O$133:$O$368,MATCH(1,(DATA!$D$133:$D$368=B1637)*(DATA!$E$133:$E$368=D1637),0)),"n/a")</f>
        <v>-1</v>
      </c>
      <c r="G1637" s="87">
        <f t="array" ref="G1637">IFERROR(INDEX(DATA!$X$133:$X$368,MATCH(1,(DATA!$D$133:$D$368=B1637)*(DATA!$E$133:$E$368=D1637),0)),"n/a")</f>
        <v>0</v>
      </c>
      <c r="H1637" s="77">
        <f t="array" ref="H1637">IFERROR(INDEX(DATA!$Y$133:$Y$368,MATCH(1,(DATA!$D$133:$D$368=B1637)*(DATA!$E$133:$E$368=D1637),0)),"n/a")</f>
        <v>-1</v>
      </c>
      <c r="I1637" s="87">
        <f t="array" ref="I1637">IFERROR(INDEX(DATA!$AH$133:$AH$368,MATCH(1,(DATA!$D$133:$D$368=B1637)*(DATA!$E$133:$E$368=D1637),0)),"n/a")</f>
        <v>5</v>
      </c>
      <c r="J1637" s="77">
        <f t="array" ref="J1637">IFERROR(INDEX(DATA!$AI$133:$AI$368,MATCH(1,(DATA!$D$133:$D$368=B1637)*(DATA!$E$133:$E$368=D1637),0)),"n/a")</f>
        <v>2.83822138126782E-3</v>
      </c>
      <c r="K1637" s="87">
        <f t="array" ref="K1637">IFERROR(INDEX(DATA!$AR$133:$AR$368,MATCH(1,(DATA!$D$133:$D$368=B1637)*(DATA!$E$133:$E$368=D1637),0)),"n/a")</f>
        <v>4.9917976760081997</v>
      </c>
      <c r="L1637" s="77">
        <f t="array" ref="L1637">IFERROR(INDEX(DATA!$AS$133:$AS$368,MATCH(1,(DATA!$D$133:$D$368=B1637)*(DATA!$E$133:$E$368=D1637),0)),"n/a")</f>
        <v>1.19310058064236E-3</v>
      </c>
    </row>
    <row r="1638" spans="1:12" x14ac:dyDescent="0.2">
      <c r="A1638" s="75"/>
      <c r="E1638" s="100"/>
      <c r="F1638" s="102"/>
      <c r="G1638" s="100"/>
      <c r="H1638" s="102"/>
      <c r="I1638" s="100"/>
      <c r="J1638" s="102"/>
      <c r="K1638" s="100"/>
      <c r="L1638" s="102"/>
    </row>
    <row r="1639" spans="1:12" x14ac:dyDescent="0.2">
      <c r="A1639" s="75" t="s">
        <v>19</v>
      </c>
      <c r="B1639" s="66" t="s">
        <v>20</v>
      </c>
      <c r="C1639" s="66" t="s">
        <v>0</v>
      </c>
      <c r="D1639" s="66" t="s">
        <v>271</v>
      </c>
      <c r="E1639" s="76">
        <f t="array" ref="E1639">IFERROR(INDEX(DATA!$F$133:$F$368,MATCH(1,(DATA!$D$133:$D$368=B1639)*(DATA!$E$133:$E$368=D1639),0)),"n/a")</f>
        <v>21321.78</v>
      </c>
      <c r="F1639" s="77">
        <f t="array" ref="F1639">IFERROR(INDEX(DATA!$G$133:$G$368,MATCH(1,(DATA!$D$133:$D$368=B1639)*(DATA!$E$133:$E$368=D1639),0)),"n/a")</f>
        <v>-4.4567732117723503E-2</v>
      </c>
      <c r="G1639" s="76">
        <f t="array" ref="G1639">IFERROR(INDEX(DATA!$P$133:$P$368,MATCH(1,(DATA!$D$133:$D$368=B1639)*(DATA!$E$133:$E$368=D1639),0)),"n/a")</f>
        <v>74068.649999999994</v>
      </c>
      <c r="H1639" s="77">
        <f t="array" ref="H1639">IFERROR(INDEX(DATA!$Q$133:$Q$368,MATCH(1,(DATA!$D$133:$D$368=B1639)*(DATA!$E$133:$E$368=D1639),0)),"n/a")</f>
        <v>-3.7187569341112003E-2</v>
      </c>
      <c r="I1639" s="76">
        <f t="array" ref="I1639">IFERROR(INDEX(DATA!$Z$133:$Z$368,MATCH(1,(DATA!$D$133:$D$368=B1639)*(DATA!$E$133:$E$368=D1639),0)),"n/a")</f>
        <v>160123</v>
      </c>
      <c r="J1639" s="77">
        <f t="array" ref="J1639">IFERROR(INDEX(DATA!$AA$133:$AA$368,MATCH(1,(DATA!$D$133:$D$368=B1639)*(DATA!$E$133:$E$368=D1639),0)),"n/a")</f>
        <v>1.5493790776429799E-2</v>
      </c>
      <c r="K1639" s="76">
        <f t="array" ref="K1639">IFERROR(INDEX(DATA!$AJ$133:$AJ$368,MATCH(1,(DATA!$D$133:$D$368=B1639)*(DATA!$E$133:$E$368=D1639),0)),"n/a")</f>
        <v>277136.12</v>
      </c>
      <c r="L1639" s="77">
        <f t="array" ref="L1639">IFERROR(INDEX(DATA!$AK$133:$AK$368,MATCH(1,(DATA!$D$133:$D$368=B1639)*(DATA!$E$133:$E$368=D1639),0)),"n/a")</f>
        <v>1.8542219063147802E-2</v>
      </c>
    </row>
    <row r="1640" spans="1:12" x14ac:dyDescent="0.2">
      <c r="A1640" s="75" t="s">
        <v>19</v>
      </c>
      <c r="B1640" s="66" t="s">
        <v>20</v>
      </c>
      <c r="C1640" s="66" t="s">
        <v>0</v>
      </c>
      <c r="D1640" s="66" t="s">
        <v>272</v>
      </c>
      <c r="E1640" s="76">
        <f t="array" ref="E1640">IFERROR(INDEX(DATA!$F$133:$F$368,MATCH(1,(DATA!$D$133:$D$368=B1640)*(DATA!$E$133:$E$368=D1640),0)),"n/a")</f>
        <v>57321.13</v>
      </c>
      <c r="F1640" s="77">
        <f t="array" ref="F1640">IFERROR(INDEX(DATA!$G$133:$G$368,MATCH(1,(DATA!$D$133:$D$368=B1640)*(DATA!$E$133:$E$368=D1640),0)),"n/a")</f>
        <v>0.42390458139471399</v>
      </c>
      <c r="G1640" s="76">
        <f t="array" ref="G1640">IFERROR(INDEX(DATA!$P$133:$P$368,MATCH(1,(DATA!$D$133:$D$368=B1640)*(DATA!$E$133:$E$368=D1640),0)),"n/a")</f>
        <v>195975.58</v>
      </c>
      <c r="H1640" s="77">
        <f t="array" ref="H1640">IFERROR(INDEX(DATA!$Q$133:$Q$368,MATCH(1,(DATA!$D$133:$D$368=B1640)*(DATA!$E$133:$E$368=D1640),0)),"n/a")</f>
        <v>0.33022162964173701</v>
      </c>
      <c r="I1640" s="76">
        <f t="array" ref="I1640">IFERROR(INDEX(DATA!$Z$133:$Z$368,MATCH(1,(DATA!$D$133:$D$368=B1640)*(DATA!$E$133:$E$368=D1640),0)),"n/a")</f>
        <v>396842.04</v>
      </c>
      <c r="J1640" s="77">
        <f t="array" ref="J1640">IFERROR(INDEX(DATA!$AA$133:$AA$368,MATCH(1,(DATA!$D$133:$D$368=B1640)*(DATA!$E$133:$E$368=D1640),0)),"n/a")</f>
        <v>0.280028214406914</v>
      </c>
      <c r="K1640" s="76">
        <f t="array" ref="K1640">IFERROR(INDEX(DATA!$AJ$133:$AJ$368,MATCH(1,(DATA!$D$133:$D$368=B1640)*(DATA!$E$133:$E$368=D1640),0)),"n/a")</f>
        <v>676771.53</v>
      </c>
      <c r="L1640" s="77">
        <f t="array" ref="L1640">IFERROR(INDEX(DATA!$AK$133:$AK$368,MATCH(1,(DATA!$D$133:$D$368=B1640)*(DATA!$E$133:$E$368=D1640),0)),"n/a")</f>
        <v>0.26603116262523302</v>
      </c>
    </row>
    <row r="1641" spans="1:12" x14ac:dyDescent="0.2">
      <c r="A1641" s="75" t="s">
        <v>19</v>
      </c>
      <c r="B1641" s="66" t="s">
        <v>20</v>
      </c>
      <c r="C1641" s="66" t="s">
        <v>0</v>
      </c>
      <c r="D1641" s="66" t="s">
        <v>273</v>
      </c>
      <c r="E1641" s="76">
        <f t="array" ref="E1641">IFERROR(INDEX(DATA!$F$133:$F$368,MATCH(1,(DATA!$D$133:$D$368=B1641)*(DATA!$E$133:$E$368=D1641),0)),"n/a")</f>
        <v>147211.19</v>
      </c>
      <c r="F1641" s="77">
        <f t="array" ref="F1641">IFERROR(INDEX(DATA!$G$133:$G$368,MATCH(1,(DATA!$D$133:$D$368=B1641)*(DATA!$E$133:$E$368=D1641),0)),"n/a")</f>
        <v>0.116926739576004</v>
      </c>
      <c r="G1641" s="76">
        <f t="array" ref="G1641">IFERROR(INDEX(DATA!$P$133:$P$368,MATCH(1,(DATA!$D$133:$D$368=B1641)*(DATA!$E$133:$E$368=D1641),0)),"n/a")</f>
        <v>514973.34</v>
      </c>
      <c r="H1641" s="77">
        <f t="array" ref="H1641">IFERROR(INDEX(DATA!$Q$133:$Q$368,MATCH(1,(DATA!$D$133:$D$368=B1641)*(DATA!$E$133:$E$368=D1641),0)),"n/a")</f>
        <v>8.8162595375521693E-2</v>
      </c>
      <c r="I1641" s="76">
        <f t="array" ref="I1641">IFERROR(INDEX(DATA!$Z$133:$Z$368,MATCH(1,(DATA!$D$133:$D$368=B1641)*(DATA!$E$133:$E$368=D1641),0)),"n/a")</f>
        <v>1042955.62</v>
      </c>
      <c r="J1641" s="77">
        <f t="array" ref="J1641">IFERROR(INDEX(DATA!$AA$133:$AA$368,MATCH(1,(DATA!$D$133:$D$368=B1641)*(DATA!$E$133:$E$368=D1641),0)),"n/a")</f>
        <v>0.117367633815396</v>
      </c>
      <c r="K1641" s="76">
        <f t="array" ref="K1641">IFERROR(INDEX(DATA!$AJ$133:$AJ$368,MATCH(1,(DATA!$D$133:$D$368=B1641)*(DATA!$E$133:$E$368=D1641),0)),"n/a")</f>
        <v>1793165.77</v>
      </c>
      <c r="L1641" s="77">
        <f t="array" ref="L1641">IFERROR(INDEX(DATA!$AK$133:$AK$368,MATCH(1,(DATA!$D$133:$D$368=B1641)*(DATA!$E$133:$E$368=D1641),0)),"n/a")</f>
        <v>0.189975986341162</v>
      </c>
    </row>
    <row r="1642" spans="1:12" x14ac:dyDescent="0.2">
      <c r="A1642" s="75" t="s">
        <v>19</v>
      </c>
      <c r="B1642" s="66" t="s">
        <v>20</v>
      </c>
      <c r="C1642" s="66" t="s">
        <v>0</v>
      </c>
      <c r="D1642" s="66" t="s">
        <v>274</v>
      </c>
      <c r="E1642" s="76">
        <f t="array" ref="E1642">IFERROR(INDEX(DATA!$F$133:$F$368,MATCH(1,(DATA!$D$133:$D$368=B1642)*(DATA!$E$133:$E$368=D1642),0)),"n/a")</f>
        <v>25030.14</v>
      </c>
      <c r="F1642" s="77">
        <f t="array" ref="F1642">IFERROR(INDEX(DATA!$G$133:$G$368,MATCH(1,(DATA!$D$133:$D$368=B1642)*(DATA!$E$133:$E$368=D1642),0)),"n/a")</f>
        <v>0.26978878401789802</v>
      </c>
      <c r="G1642" s="76">
        <f t="array" ref="G1642">IFERROR(INDEX(DATA!$P$133:$P$368,MATCH(1,(DATA!$D$133:$D$368=B1642)*(DATA!$E$133:$E$368=D1642),0)),"n/a")</f>
        <v>82452.41</v>
      </c>
      <c r="H1642" s="77">
        <f t="array" ref="H1642">IFERROR(INDEX(DATA!$Q$133:$Q$368,MATCH(1,(DATA!$D$133:$D$368=B1642)*(DATA!$E$133:$E$368=D1642),0)),"n/a")</f>
        <v>0.11887840772990101</v>
      </c>
      <c r="I1642" s="76">
        <f t="array" ref="I1642">IFERROR(INDEX(DATA!$Z$133:$Z$368,MATCH(1,(DATA!$D$133:$D$368=B1642)*(DATA!$E$133:$E$368=D1642),0)),"n/a")</f>
        <v>164099</v>
      </c>
      <c r="J1642" s="77">
        <f t="array" ref="J1642">IFERROR(INDEX(DATA!$AA$133:$AA$368,MATCH(1,(DATA!$D$133:$D$368=B1642)*(DATA!$E$133:$E$368=D1642),0)),"n/a")</f>
        <v>0.10079300511211101</v>
      </c>
      <c r="K1642" s="76">
        <f t="array" ref="K1642">IFERROR(INDEX(DATA!$AJ$133:$AJ$368,MATCH(1,(DATA!$D$133:$D$368=B1642)*(DATA!$E$133:$E$368=D1642),0)),"n/a")</f>
        <v>280315.34999999998</v>
      </c>
      <c r="L1642" s="77">
        <f t="array" ref="L1642">IFERROR(INDEX(DATA!$AK$133:$AK$368,MATCH(1,(DATA!$D$133:$D$368=B1642)*(DATA!$E$133:$E$368=D1642),0)),"n/a")</f>
        <v>3.2175337508007697E-2</v>
      </c>
    </row>
    <row r="1643" spans="1:12" x14ac:dyDescent="0.2">
      <c r="A1643" s="75" t="s">
        <v>19</v>
      </c>
      <c r="B1643" s="66" t="s">
        <v>20</v>
      </c>
      <c r="C1643" s="66" t="s">
        <v>0</v>
      </c>
      <c r="D1643" s="66" t="s">
        <v>275</v>
      </c>
      <c r="E1643" s="76">
        <f t="array" ref="E1643">IFERROR(INDEX(DATA!$F$133:$F$368,MATCH(1,(DATA!$D$133:$D$368=B1643)*(DATA!$E$133:$E$368=D1643),0)),"n/a")</f>
        <v>110239.21</v>
      </c>
      <c r="F1643" s="77">
        <f t="array" ref="F1643">IFERROR(INDEX(DATA!$G$133:$G$368,MATCH(1,(DATA!$D$133:$D$368=B1643)*(DATA!$E$133:$E$368=D1643),0)),"n/a")</f>
        <v>8.8424780166041397E-2</v>
      </c>
      <c r="G1643" s="76">
        <f t="array" ref="G1643">IFERROR(INDEX(DATA!$P$133:$P$368,MATCH(1,(DATA!$D$133:$D$368=B1643)*(DATA!$E$133:$E$368=D1643),0)),"n/a")</f>
        <v>324495.59999999998</v>
      </c>
      <c r="H1643" s="77">
        <f t="array" ref="H1643">IFERROR(INDEX(DATA!$Q$133:$Q$368,MATCH(1,(DATA!$D$133:$D$368=B1643)*(DATA!$E$133:$E$368=D1643),0)),"n/a")</f>
        <v>0.100599704390852</v>
      </c>
      <c r="I1643" s="76">
        <f t="array" ref="I1643">IFERROR(INDEX(DATA!$Z$133:$Z$368,MATCH(1,(DATA!$D$133:$D$368=B1643)*(DATA!$E$133:$E$368=D1643),0)),"n/a")</f>
        <v>760915.65</v>
      </c>
      <c r="J1643" s="77">
        <f t="array" ref="J1643">IFERROR(INDEX(DATA!$AA$133:$AA$368,MATCH(1,(DATA!$D$133:$D$368=B1643)*(DATA!$E$133:$E$368=D1643),0)),"n/a")</f>
        <v>0.122238224697824</v>
      </c>
      <c r="K1643" s="76">
        <f t="array" ref="K1643">IFERROR(INDEX(DATA!$AJ$133:$AJ$368,MATCH(1,(DATA!$D$133:$D$368=B1643)*(DATA!$E$133:$E$368=D1643),0)),"n/a")</f>
        <v>1211614.83</v>
      </c>
      <c r="L1643" s="77">
        <f t="array" ref="L1643">IFERROR(INDEX(DATA!$AK$133:$AK$368,MATCH(1,(DATA!$D$133:$D$368=B1643)*(DATA!$E$133:$E$368=D1643),0)),"n/a")</f>
        <v>4.1040303412964503E-2</v>
      </c>
    </row>
    <row r="1644" spans="1:12" x14ac:dyDescent="0.2">
      <c r="A1644" s="75" t="s">
        <v>19</v>
      </c>
      <c r="B1644" s="66" t="s">
        <v>20</v>
      </c>
      <c r="C1644" s="66" t="s">
        <v>0</v>
      </c>
      <c r="D1644" s="66" t="s">
        <v>276</v>
      </c>
      <c r="E1644" s="76">
        <f t="array" ref="E1644">IFERROR(INDEX(DATA!$F$133:$F$368,MATCH(1,(DATA!$D$133:$D$368=B1644)*(DATA!$E$133:$E$368=D1644),0)),"n/a")</f>
        <v>93833.13</v>
      </c>
      <c r="F1644" s="77">
        <f t="array" ref="F1644">IFERROR(INDEX(DATA!$G$133:$G$368,MATCH(1,(DATA!$D$133:$D$368=B1644)*(DATA!$E$133:$E$368=D1644),0)),"n/a")</f>
        <v>1.7323962367966701E-2</v>
      </c>
      <c r="G1644" s="76">
        <f t="array" ref="G1644">IFERROR(INDEX(DATA!$P$133:$P$368,MATCH(1,(DATA!$D$133:$D$368=B1644)*(DATA!$E$133:$E$368=D1644),0)),"n/a")</f>
        <v>333914.26</v>
      </c>
      <c r="H1644" s="77">
        <f t="array" ref="H1644">IFERROR(INDEX(DATA!$Q$133:$Q$368,MATCH(1,(DATA!$D$133:$D$368=B1644)*(DATA!$E$133:$E$368=D1644),0)),"n/a")</f>
        <v>3.2136208465671397E-2</v>
      </c>
      <c r="I1644" s="76">
        <f t="array" ref="I1644">IFERROR(INDEX(DATA!$Z$133:$Z$368,MATCH(1,(DATA!$D$133:$D$368=B1644)*(DATA!$E$133:$E$368=D1644),0)),"n/a")</f>
        <v>677208.4</v>
      </c>
      <c r="J1644" s="77">
        <f t="array" ref="J1644">IFERROR(INDEX(DATA!$AA$133:$AA$368,MATCH(1,(DATA!$D$133:$D$368=B1644)*(DATA!$E$133:$E$368=D1644),0)),"n/a")</f>
        <v>0.102619501296856</v>
      </c>
      <c r="K1644" s="76">
        <f t="array" ref="K1644">IFERROR(INDEX(DATA!$AJ$133:$AJ$368,MATCH(1,(DATA!$D$133:$D$368=B1644)*(DATA!$E$133:$E$368=D1644),0)),"n/a")</f>
        <v>1148617.8600000001</v>
      </c>
      <c r="L1644" s="77">
        <f t="array" ref="L1644">IFERROR(INDEX(DATA!$AK$133:$AK$368,MATCH(1,(DATA!$D$133:$D$368=B1644)*(DATA!$E$133:$E$368=D1644),0)),"n/a")</f>
        <v>0.27192305408183398</v>
      </c>
    </row>
    <row r="1645" spans="1:12" x14ac:dyDescent="0.2">
      <c r="A1645" s="75" t="s">
        <v>19</v>
      </c>
      <c r="B1645" s="66" t="s">
        <v>20</v>
      </c>
      <c r="C1645" s="66" t="s">
        <v>0</v>
      </c>
      <c r="D1645" s="66" t="s">
        <v>277</v>
      </c>
      <c r="E1645" s="76">
        <f t="array" ref="E1645">IFERROR(INDEX(DATA!$F$133:$F$368,MATCH(1,(DATA!$D$133:$D$368=B1645)*(DATA!$E$133:$E$368=D1645),0)),"n/a")</f>
        <v>20140.95</v>
      </c>
      <c r="F1645" s="77">
        <f t="array" ref="F1645">IFERROR(INDEX(DATA!$G$133:$G$368,MATCH(1,(DATA!$D$133:$D$368=B1645)*(DATA!$E$133:$E$368=D1645),0)),"n/a")</f>
        <v>5.2691788226628799E-3</v>
      </c>
      <c r="G1645" s="76">
        <f t="array" ref="G1645">IFERROR(INDEX(DATA!$P$133:$P$368,MATCH(1,(DATA!$D$133:$D$368=B1645)*(DATA!$E$133:$E$368=D1645),0)),"n/a")</f>
        <v>73640.28</v>
      </c>
      <c r="H1645" s="77">
        <f t="array" ref="H1645">IFERROR(INDEX(DATA!$Q$133:$Q$368,MATCH(1,(DATA!$D$133:$D$368=B1645)*(DATA!$E$133:$E$368=D1645),0)),"n/a")</f>
        <v>1.0537461444588499E-2</v>
      </c>
      <c r="I1645" s="76">
        <f t="array" ref="I1645">IFERROR(INDEX(DATA!$Z$133:$Z$368,MATCH(1,(DATA!$D$133:$D$368=B1645)*(DATA!$E$133:$E$368=D1645),0)),"n/a")</f>
        <v>153584.91</v>
      </c>
      <c r="J1645" s="77">
        <f t="array" ref="J1645">IFERROR(INDEX(DATA!$AA$133:$AA$368,MATCH(1,(DATA!$D$133:$D$368=B1645)*(DATA!$E$133:$E$368=D1645),0)),"n/a")</f>
        <v>0.111151939345979</v>
      </c>
      <c r="K1645" s="76">
        <f t="array" ref="K1645">IFERROR(INDEX(DATA!$AJ$133:$AJ$368,MATCH(1,(DATA!$D$133:$D$368=B1645)*(DATA!$E$133:$E$368=D1645),0)),"n/a")</f>
        <v>271211.34999999998</v>
      </c>
      <c r="L1645" s="77">
        <f t="array" ref="L1645">IFERROR(INDEX(DATA!$AK$133:$AK$368,MATCH(1,(DATA!$D$133:$D$368=B1645)*(DATA!$E$133:$E$368=D1645),0)),"n/a")</f>
        <v>0.283173277728961</v>
      </c>
    </row>
    <row r="1646" spans="1:12" x14ac:dyDescent="0.2">
      <c r="A1646" s="75" t="s">
        <v>19</v>
      </c>
      <c r="B1646" s="66" t="s">
        <v>20</v>
      </c>
      <c r="C1646" s="66" t="s">
        <v>0</v>
      </c>
      <c r="D1646" s="66" t="s">
        <v>278</v>
      </c>
      <c r="E1646" s="76">
        <f t="array" ref="E1646">IFERROR(INDEX(DATA!$F$133:$F$368,MATCH(1,(DATA!$D$133:$D$368=B1646)*(DATA!$E$133:$E$368=D1646),0)),"n/a")</f>
        <v>122767.07</v>
      </c>
      <c r="F1646" s="77">
        <f t="array" ref="F1646">IFERROR(INDEX(DATA!$G$133:$G$368,MATCH(1,(DATA!$D$133:$D$368=B1646)*(DATA!$E$133:$E$368=D1646),0)),"n/a")</f>
        <v>0.192395237026383</v>
      </c>
      <c r="G1646" s="76">
        <f t="array" ref="G1646">IFERROR(INDEX(DATA!$P$133:$P$368,MATCH(1,(DATA!$D$133:$D$368=B1646)*(DATA!$E$133:$E$368=D1646),0)),"n/a")</f>
        <v>401650.63</v>
      </c>
      <c r="H1646" s="77">
        <f t="array" ref="H1646">IFERROR(INDEX(DATA!$Q$133:$Q$368,MATCH(1,(DATA!$D$133:$D$368=B1646)*(DATA!$E$133:$E$368=D1646),0)),"n/a")</f>
        <v>0.190148724947208</v>
      </c>
      <c r="I1646" s="76">
        <f t="array" ref="I1646">IFERROR(INDEX(DATA!$Z$133:$Z$368,MATCH(1,(DATA!$D$133:$D$368=B1646)*(DATA!$E$133:$E$368=D1646),0)),"n/a")</f>
        <v>776472.2</v>
      </c>
      <c r="J1646" s="77">
        <f t="array" ref="J1646">IFERROR(INDEX(DATA!$AA$133:$AA$368,MATCH(1,(DATA!$D$133:$D$368=B1646)*(DATA!$E$133:$E$368=D1646),0)),"n/a")</f>
        <v>0.17654351595548601</v>
      </c>
      <c r="K1646" s="76">
        <f t="array" ref="K1646">IFERROR(INDEX(DATA!$AJ$133:$AJ$368,MATCH(1,(DATA!$D$133:$D$368=B1646)*(DATA!$E$133:$E$368=D1646),0)),"n/a")</f>
        <v>1321291.6599999999</v>
      </c>
      <c r="L1646" s="77">
        <f t="array" ref="L1646">IFERROR(INDEX(DATA!$AK$133:$AK$368,MATCH(1,(DATA!$D$133:$D$368=B1646)*(DATA!$E$133:$E$368=D1646),0)),"n/a")</f>
        <v>0.19420223402456999</v>
      </c>
    </row>
    <row r="1647" spans="1:12" x14ac:dyDescent="0.2">
      <c r="A1647" s="75" t="s">
        <v>19</v>
      </c>
      <c r="B1647" s="66" t="s">
        <v>20</v>
      </c>
      <c r="C1647" s="66" t="s">
        <v>0</v>
      </c>
      <c r="D1647" s="66" t="s">
        <v>279</v>
      </c>
      <c r="E1647" s="76">
        <f t="array" ref="E1647">IFERROR(INDEX(DATA!$F$133:$F$368,MATCH(1,(DATA!$D$133:$D$368=B1647)*(DATA!$E$133:$E$368=D1647),0)),"n/a")</f>
        <v>44304.52</v>
      </c>
      <c r="F1647" s="77">
        <f t="array" ref="F1647">IFERROR(INDEX(DATA!$G$133:$G$368,MATCH(1,(DATA!$D$133:$D$368=B1647)*(DATA!$E$133:$E$368=D1647),0)),"n/a")</f>
        <v>8.3173889126581801E-2</v>
      </c>
      <c r="G1647" s="76">
        <f t="array" ref="G1647">IFERROR(INDEX(DATA!$P$133:$P$368,MATCH(1,(DATA!$D$133:$D$368=B1647)*(DATA!$E$133:$E$368=D1647),0)),"n/a")</f>
        <v>158043.79999999999</v>
      </c>
      <c r="H1647" s="77">
        <f t="array" ref="H1647">IFERROR(INDEX(DATA!$Q$133:$Q$368,MATCH(1,(DATA!$D$133:$D$368=B1647)*(DATA!$E$133:$E$368=D1647),0)),"n/a")</f>
        <v>0.118903981882743</v>
      </c>
      <c r="I1647" s="76">
        <f t="array" ref="I1647">IFERROR(INDEX(DATA!$Z$133:$Z$368,MATCH(1,(DATA!$D$133:$D$368=B1647)*(DATA!$E$133:$E$368=D1647),0)),"n/a")</f>
        <v>332178.58</v>
      </c>
      <c r="J1647" s="77">
        <f t="array" ref="J1647">IFERROR(INDEX(DATA!$AA$133:$AA$368,MATCH(1,(DATA!$D$133:$D$368=B1647)*(DATA!$E$133:$E$368=D1647),0)),"n/a")</f>
        <v>0.119878559847142</v>
      </c>
      <c r="K1647" s="76">
        <f t="array" ref="K1647">IFERROR(INDEX(DATA!$AJ$133:$AJ$368,MATCH(1,(DATA!$D$133:$D$368=B1647)*(DATA!$E$133:$E$368=D1647),0)),"n/a")</f>
        <v>582094.21</v>
      </c>
      <c r="L1647" s="77">
        <f t="array" ref="L1647">IFERROR(INDEX(DATA!$AK$133:$AK$368,MATCH(1,(DATA!$D$133:$D$368=B1647)*(DATA!$E$133:$E$368=D1647),0)),"n/a")</f>
        <v>0.207383381493634</v>
      </c>
    </row>
    <row r="1648" spans="1:12" x14ac:dyDescent="0.2">
      <c r="A1648" s="75" t="s">
        <v>19</v>
      </c>
      <c r="B1648" s="66" t="s">
        <v>20</v>
      </c>
      <c r="C1648" s="66" t="s">
        <v>0</v>
      </c>
      <c r="D1648" s="66" t="s">
        <v>280</v>
      </c>
      <c r="E1648" s="76">
        <f t="array" ref="E1648">IFERROR(INDEX(DATA!$F$133:$F$368,MATCH(1,(DATA!$D$133:$D$368=B1648)*(DATA!$E$133:$E$368=D1648),0)),"n/a")</f>
        <v>17067.599999999999</v>
      </c>
      <c r="F1648" s="77">
        <f t="array" ref="F1648">IFERROR(INDEX(DATA!$G$133:$G$368,MATCH(1,(DATA!$D$133:$D$368=B1648)*(DATA!$E$133:$E$368=D1648),0)),"n/a")</f>
        <v>0.14090523205679301</v>
      </c>
      <c r="G1648" s="76">
        <f t="array" ref="G1648">IFERROR(INDEX(DATA!$P$133:$P$368,MATCH(1,(DATA!$D$133:$D$368=B1648)*(DATA!$E$133:$E$368=D1648),0)),"n/a")</f>
        <v>54645.35</v>
      </c>
      <c r="H1648" s="77">
        <f t="array" ref="H1648">IFERROR(INDEX(DATA!$Q$133:$Q$368,MATCH(1,(DATA!$D$133:$D$368=B1648)*(DATA!$E$133:$E$368=D1648),0)),"n/a")</f>
        <v>7.6297363822025802E-2</v>
      </c>
      <c r="I1648" s="76">
        <f t="array" ref="I1648">IFERROR(INDEX(DATA!$Z$133:$Z$368,MATCH(1,(DATA!$D$133:$D$368=B1648)*(DATA!$E$133:$E$368=D1648),0)),"n/a")</f>
        <v>123415.6</v>
      </c>
      <c r="J1648" s="77">
        <f t="array" ref="J1648">IFERROR(INDEX(DATA!$AA$133:$AA$368,MATCH(1,(DATA!$D$133:$D$368=B1648)*(DATA!$E$133:$E$368=D1648),0)),"n/a")</f>
        <v>6.7487565212088693E-2</v>
      </c>
      <c r="K1648" s="76">
        <f t="array" ref="K1648">IFERROR(INDEX(DATA!$AJ$133:$AJ$368,MATCH(1,(DATA!$D$133:$D$368=B1648)*(DATA!$E$133:$E$368=D1648),0)),"n/a")</f>
        <v>218630.56</v>
      </c>
      <c r="L1648" s="77">
        <f t="array" ref="L1648">IFERROR(INDEX(DATA!$AK$133:$AK$368,MATCH(1,(DATA!$D$133:$D$368=B1648)*(DATA!$E$133:$E$368=D1648),0)),"n/a")</f>
        <v>5.4505642721785999E-2</v>
      </c>
    </row>
    <row r="1649" spans="1:25" x14ac:dyDescent="0.2">
      <c r="A1649" s="75" t="s">
        <v>19</v>
      </c>
      <c r="B1649" s="66" t="s">
        <v>20</v>
      </c>
      <c r="C1649" s="66" t="s">
        <v>0</v>
      </c>
      <c r="D1649" s="66" t="s">
        <v>281</v>
      </c>
      <c r="E1649" s="76">
        <f t="array" ref="E1649">IFERROR(INDEX(DATA!$F$133:$F$368,MATCH(1,(DATA!$D$133:$D$368=B1649)*(DATA!$E$133:$E$368=D1649),0)),"n/a")</f>
        <v>20105.849999999999</v>
      </c>
      <c r="F1649" s="77">
        <f t="array" ref="F1649">IFERROR(INDEX(DATA!$G$133:$G$368,MATCH(1,(DATA!$D$133:$D$368=B1649)*(DATA!$E$133:$E$368=D1649),0)),"n/a")</f>
        <v>2.5931680584151701E-2</v>
      </c>
      <c r="G1649" s="76">
        <f t="array" ref="G1649">IFERROR(INDEX(DATA!$P$133:$P$368,MATCH(1,(DATA!$D$133:$D$368=B1649)*(DATA!$E$133:$E$368=D1649),0)),"n/a")</f>
        <v>66666.899999999994</v>
      </c>
      <c r="H1649" s="77">
        <f t="array" ref="H1649">IFERROR(INDEX(DATA!$Q$133:$Q$368,MATCH(1,(DATA!$D$133:$D$368=B1649)*(DATA!$E$133:$E$368=D1649),0)),"n/a")</f>
        <v>-3.95102787408253E-2</v>
      </c>
      <c r="I1649" s="76">
        <f t="array" ref="I1649">IFERROR(INDEX(DATA!$Z$133:$Z$368,MATCH(1,(DATA!$D$133:$D$368=B1649)*(DATA!$E$133:$E$368=D1649),0)),"n/a")</f>
        <v>140077.29</v>
      </c>
      <c r="J1649" s="77">
        <f t="array" ref="J1649">IFERROR(INDEX(DATA!$AA$133:$AA$368,MATCH(1,(DATA!$D$133:$D$368=B1649)*(DATA!$E$133:$E$368=D1649),0)),"n/a")</f>
        <v>-6.6427861829183504E-2</v>
      </c>
      <c r="K1649" s="76">
        <f t="array" ref="K1649">IFERROR(INDEX(DATA!$AJ$133:$AJ$368,MATCH(1,(DATA!$D$133:$D$368=B1649)*(DATA!$E$133:$E$368=D1649),0)),"n/a")</f>
        <v>256371.45</v>
      </c>
      <c r="L1649" s="77">
        <f t="array" ref="L1649">IFERROR(INDEX(DATA!$AK$133:$AK$368,MATCH(1,(DATA!$D$133:$D$368=B1649)*(DATA!$E$133:$E$368=D1649),0)),"n/a")</f>
        <v>-9.8410454961308097E-2</v>
      </c>
    </row>
    <row r="1650" spans="1:25" s="69" customFormat="1" x14ac:dyDescent="0.2">
      <c r="A1650" s="75" t="s">
        <v>19</v>
      </c>
      <c r="B1650" s="66" t="s">
        <v>20</v>
      </c>
      <c r="C1650" s="66" t="s">
        <v>0</v>
      </c>
      <c r="D1650" s="66" t="s">
        <v>282</v>
      </c>
      <c r="E1650" s="76">
        <f t="array" ref="E1650">IFERROR(INDEX(DATA!$F$133:$F$368,MATCH(1,(DATA!$D$133:$D$368=B1650)*(DATA!$E$133:$E$368=D1650),0)),"n/a")</f>
        <v>37436.15</v>
      </c>
      <c r="F1650" s="77">
        <f t="array" ref="F1650">IFERROR(INDEX(DATA!$G$133:$G$368,MATCH(1,(DATA!$D$133:$D$368=B1650)*(DATA!$E$133:$E$368=D1650),0)),"n/a")</f>
        <v>0.107016051313578</v>
      </c>
      <c r="G1650" s="76">
        <f t="array" ref="G1650">IFERROR(INDEX(DATA!$P$133:$P$368,MATCH(1,(DATA!$D$133:$D$368=B1650)*(DATA!$E$133:$E$368=D1650),0)),"n/a")</f>
        <v>122623.69</v>
      </c>
      <c r="H1650" s="77">
        <f t="array" ref="H1650">IFERROR(INDEX(DATA!$Q$133:$Q$368,MATCH(1,(DATA!$D$133:$D$368=B1650)*(DATA!$E$133:$E$368=D1650),0)),"n/a")</f>
        <v>2.8270292947587899E-2</v>
      </c>
      <c r="I1650" s="76">
        <f t="array" ref="I1650">IFERROR(INDEX(DATA!$Z$133:$Z$368,MATCH(1,(DATA!$D$133:$D$368=B1650)*(DATA!$E$133:$E$368=D1650),0)),"n/a")</f>
        <v>248648.83</v>
      </c>
      <c r="J1650" s="77">
        <f t="array" ref="J1650">IFERROR(INDEX(DATA!$AA$133:$AA$368,MATCH(1,(DATA!$D$133:$D$368=B1650)*(DATA!$E$133:$E$368=D1650),0)),"n/a")</f>
        <v>8.1361283917840199E-2</v>
      </c>
      <c r="K1650" s="76">
        <f t="array" ref="K1650">IFERROR(INDEX(DATA!$AJ$133:$AJ$368,MATCH(1,(DATA!$D$133:$D$368=B1650)*(DATA!$E$133:$E$368=D1650),0)),"n/a")</f>
        <v>437828.55</v>
      </c>
      <c r="L1650" s="77">
        <f t="array" ref="L1650">IFERROR(INDEX(DATA!$AK$133:$AK$368,MATCH(1,(DATA!$D$133:$D$368=B1650)*(DATA!$E$133:$E$368=D1650),0)),"n/a")</f>
        <v>0.14912888298806701</v>
      </c>
      <c r="M1650" s="66"/>
      <c r="N1650" s="66"/>
      <c r="O1650" s="66"/>
      <c r="P1650" s="66"/>
      <c r="Q1650" s="66"/>
      <c r="S1650" s="70"/>
      <c r="U1650" s="70"/>
      <c r="W1650" s="70"/>
      <c r="Y1650" s="70"/>
    </row>
    <row r="1651" spans="1:25" s="69" customFormat="1" x14ac:dyDescent="0.2">
      <c r="A1651" s="75" t="s">
        <v>19</v>
      </c>
      <c r="B1651" s="66" t="s">
        <v>20</v>
      </c>
      <c r="C1651" s="66" t="s">
        <v>0</v>
      </c>
      <c r="D1651" s="66" t="s">
        <v>283</v>
      </c>
      <c r="E1651" s="76">
        <f t="array" ref="E1651">IFERROR(INDEX(DATA!$F$133:$F$368,MATCH(1,(DATA!$D$133:$D$368=B1651)*(DATA!$E$133:$E$368=D1651),0)),"n/a")</f>
        <v>56058.33</v>
      </c>
      <c r="F1651" s="77">
        <f t="array" ref="F1651">IFERROR(INDEX(DATA!$G$133:$G$368,MATCH(1,(DATA!$D$133:$D$368=B1651)*(DATA!$E$133:$E$368=D1651),0)),"n/a")</f>
        <v>0.27960235731415201</v>
      </c>
      <c r="G1651" s="76">
        <f t="array" ref="G1651">IFERROR(INDEX(DATA!$P$133:$P$368,MATCH(1,(DATA!$D$133:$D$368=B1651)*(DATA!$E$133:$E$368=D1651),0)),"n/a")</f>
        <v>189369.2</v>
      </c>
      <c r="H1651" s="77">
        <f t="array" ref="H1651">IFERROR(INDEX(DATA!$Q$133:$Q$368,MATCH(1,(DATA!$D$133:$D$368=B1651)*(DATA!$E$133:$E$368=D1651),0)),"n/a")</f>
        <v>0.32309359691818501</v>
      </c>
      <c r="I1651" s="76">
        <f t="array" ref="I1651">IFERROR(INDEX(DATA!$Z$133:$Z$368,MATCH(1,(DATA!$D$133:$D$368=B1651)*(DATA!$E$133:$E$368=D1651),0)),"n/a")</f>
        <v>403537.19</v>
      </c>
      <c r="J1651" s="77">
        <f t="array" ref="J1651">IFERROR(INDEX(DATA!$AA$133:$AA$368,MATCH(1,(DATA!$D$133:$D$368=B1651)*(DATA!$E$133:$E$368=D1651),0)),"n/a")</f>
        <v>0.45466252794740403</v>
      </c>
      <c r="K1651" s="76">
        <f t="array" ref="K1651">IFERROR(INDEX(DATA!$AJ$133:$AJ$368,MATCH(1,(DATA!$D$133:$D$368=B1651)*(DATA!$E$133:$E$368=D1651),0)),"n/a")</f>
        <v>671696.67</v>
      </c>
      <c r="L1651" s="77">
        <f t="array" ref="L1651">IFERROR(INDEX(DATA!$AK$133:$AK$368,MATCH(1,(DATA!$D$133:$D$368=B1651)*(DATA!$E$133:$E$368=D1651),0)),"n/a")</f>
        <v>0.49549595663044699</v>
      </c>
      <c r="M1651" s="66"/>
      <c r="N1651" s="66"/>
      <c r="O1651" s="66"/>
      <c r="P1651" s="66"/>
      <c r="Q1651" s="66"/>
      <c r="S1651" s="70"/>
      <c r="U1651" s="70"/>
      <c r="W1651" s="70"/>
      <c r="Y1651" s="70"/>
    </row>
    <row r="1652" spans="1:25" s="69" customFormat="1" x14ac:dyDescent="0.2">
      <c r="A1652" s="75" t="s">
        <v>19</v>
      </c>
      <c r="B1652" s="66" t="s">
        <v>20</v>
      </c>
      <c r="C1652" s="66" t="s">
        <v>0</v>
      </c>
      <c r="D1652" s="66" t="s">
        <v>284</v>
      </c>
      <c r="E1652" s="76">
        <f t="array" ref="E1652">IFERROR(INDEX(DATA!$F$133:$F$368,MATCH(1,(DATA!$D$133:$D$368=B1652)*(DATA!$E$133:$E$368=D1652),0)),"n/a")</f>
        <v>36657.86</v>
      </c>
      <c r="F1652" s="77">
        <f t="array" ref="F1652">IFERROR(INDEX(DATA!$G$133:$G$368,MATCH(1,(DATA!$D$133:$D$368=B1652)*(DATA!$E$133:$E$368=D1652),0)),"n/a")</f>
        <v>1.87391130838639E-2</v>
      </c>
      <c r="G1652" s="76">
        <f t="array" ref="G1652">IFERROR(INDEX(DATA!$P$133:$P$368,MATCH(1,(DATA!$D$133:$D$368=B1652)*(DATA!$E$133:$E$368=D1652),0)),"n/a")</f>
        <v>123023.18</v>
      </c>
      <c r="H1652" s="77">
        <f t="array" ref="H1652">IFERROR(INDEX(DATA!$Q$133:$Q$368,MATCH(1,(DATA!$D$133:$D$368=B1652)*(DATA!$E$133:$E$368=D1652),0)),"n/a")</f>
        <v>-1.28818715250257E-2</v>
      </c>
      <c r="I1652" s="76">
        <f t="array" ref="I1652">IFERROR(INDEX(DATA!$Z$133:$Z$368,MATCH(1,(DATA!$D$133:$D$368=B1652)*(DATA!$E$133:$E$368=D1652),0)),"n/a")</f>
        <v>251554.44</v>
      </c>
      <c r="J1652" s="77">
        <f t="array" ref="J1652">IFERROR(INDEX(DATA!$AA$133:$AA$368,MATCH(1,(DATA!$D$133:$D$368=B1652)*(DATA!$E$133:$E$368=D1652),0)),"n/a")</f>
        <v>-2.73519050999886E-2</v>
      </c>
      <c r="K1652" s="76">
        <f t="array" ref="K1652">IFERROR(INDEX(DATA!$AJ$133:$AJ$368,MATCH(1,(DATA!$D$133:$D$368=B1652)*(DATA!$E$133:$E$368=D1652),0)),"n/a")</f>
        <v>452757.36</v>
      </c>
      <c r="L1652" s="77">
        <f t="array" ref="L1652">IFERROR(INDEX(DATA!$AK$133:$AK$368,MATCH(1,(DATA!$D$133:$D$368=B1652)*(DATA!$E$133:$E$368=D1652),0)),"n/a")</f>
        <v>-3.9712864073082998E-2</v>
      </c>
      <c r="M1652" s="66"/>
      <c r="N1652" s="66"/>
      <c r="O1652" s="66"/>
      <c r="P1652" s="66"/>
      <c r="Q1652" s="66"/>
      <c r="S1652" s="70"/>
      <c r="U1652" s="70"/>
      <c r="W1652" s="70"/>
      <c r="Y1652" s="70"/>
    </row>
    <row r="1653" spans="1:25" s="69" customFormat="1" x14ac:dyDescent="0.2">
      <c r="A1653" s="75" t="s">
        <v>19</v>
      </c>
      <c r="B1653" s="66" t="s">
        <v>20</v>
      </c>
      <c r="C1653" s="66" t="s">
        <v>0</v>
      </c>
      <c r="D1653" s="66" t="s">
        <v>285</v>
      </c>
      <c r="E1653" s="76">
        <f t="array" ref="E1653">IFERROR(INDEX(DATA!$F$133:$F$368,MATCH(1,(DATA!$D$133:$D$368=B1653)*(DATA!$E$133:$E$368=D1653),0)),"n/a")</f>
        <v>15648.67</v>
      </c>
      <c r="F1653" s="77">
        <f t="array" ref="F1653">IFERROR(INDEX(DATA!$G$133:$G$368,MATCH(1,(DATA!$D$133:$D$368=B1653)*(DATA!$E$133:$E$368=D1653),0)),"n/a")</f>
        <v>-0.12220012733387001</v>
      </c>
      <c r="G1653" s="76">
        <f t="array" ref="G1653">IFERROR(INDEX(DATA!$P$133:$P$368,MATCH(1,(DATA!$D$133:$D$368=B1653)*(DATA!$E$133:$E$368=D1653),0)),"n/a")</f>
        <v>53652.639999999999</v>
      </c>
      <c r="H1653" s="77">
        <f t="array" ref="H1653">IFERROR(INDEX(DATA!$Q$133:$Q$368,MATCH(1,(DATA!$D$133:$D$368=B1653)*(DATA!$E$133:$E$368=D1653),0)),"n/a")</f>
        <v>2.9689410851572598E-3</v>
      </c>
      <c r="I1653" s="76">
        <f t="array" ref="I1653">IFERROR(INDEX(DATA!$Z$133:$Z$368,MATCH(1,(DATA!$D$133:$D$368=B1653)*(DATA!$E$133:$E$368=D1653),0)),"n/a")</f>
        <v>107106.9</v>
      </c>
      <c r="J1653" s="77">
        <f t="array" ref="J1653">IFERROR(INDEX(DATA!$AA$133:$AA$368,MATCH(1,(DATA!$D$133:$D$368=B1653)*(DATA!$E$133:$E$368=D1653),0)),"n/a")</f>
        <v>1.21180811515219E-2</v>
      </c>
      <c r="K1653" s="76">
        <f t="array" ref="K1653">IFERROR(INDEX(DATA!$AJ$133:$AJ$368,MATCH(1,(DATA!$D$133:$D$368=B1653)*(DATA!$E$133:$E$368=D1653),0)),"n/a")</f>
        <v>204020.76</v>
      </c>
      <c r="L1653" s="77">
        <f t="array" ref="L1653">IFERROR(INDEX(DATA!$AK$133:$AK$368,MATCH(1,(DATA!$D$133:$D$368=B1653)*(DATA!$E$133:$E$368=D1653),0)),"n/a")</f>
        <v>0.15657122410266899</v>
      </c>
      <c r="M1653" s="66"/>
      <c r="N1653" s="66"/>
      <c r="O1653" s="66"/>
      <c r="P1653" s="66"/>
      <c r="Q1653" s="66"/>
      <c r="S1653" s="70"/>
      <c r="U1653" s="70"/>
      <c r="W1653" s="70"/>
      <c r="Y1653" s="70"/>
    </row>
    <row r="1654" spans="1:25" s="69" customFormat="1" x14ac:dyDescent="0.2">
      <c r="A1654" s="75" t="s">
        <v>19</v>
      </c>
      <c r="B1654" s="66" t="s">
        <v>20</v>
      </c>
      <c r="C1654" s="66" t="s">
        <v>0</v>
      </c>
      <c r="D1654" s="66" t="s">
        <v>286</v>
      </c>
      <c r="E1654" s="76">
        <f t="array" ref="E1654">IFERROR(INDEX(DATA!$F$133:$F$368,MATCH(1,(DATA!$D$133:$D$368=B1654)*(DATA!$E$133:$E$368=D1654),0)),"n/a")</f>
        <v>53066.17</v>
      </c>
      <c r="F1654" s="77">
        <f t="array" ref="F1654">IFERROR(INDEX(DATA!$G$133:$G$368,MATCH(1,(DATA!$D$133:$D$368=B1654)*(DATA!$E$133:$E$368=D1654),0)),"n/a")</f>
        <v>9.8732608356270901E-2</v>
      </c>
      <c r="G1654" s="76">
        <f t="array" ref="G1654">IFERROR(INDEX(DATA!$P$133:$P$368,MATCH(1,(DATA!$D$133:$D$368=B1654)*(DATA!$E$133:$E$368=D1654),0)),"n/a")</f>
        <v>174735.56</v>
      </c>
      <c r="H1654" s="77">
        <f t="array" ref="H1654">IFERROR(INDEX(DATA!$Q$133:$Q$368,MATCH(1,(DATA!$D$133:$D$368=B1654)*(DATA!$E$133:$E$368=D1654),0)),"n/a")</f>
        <v>4.2643247153065E-2</v>
      </c>
      <c r="I1654" s="76">
        <f t="array" ref="I1654">IFERROR(INDEX(DATA!$Z$133:$Z$368,MATCH(1,(DATA!$D$133:$D$368=B1654)*(DATA!$E$133:$E$368=D1654),0)),"n/a")</f>
        <v>342358.71</v>
      </c>
      <c r="J1654" s="77">
        <f t="array" ref="J1654">IFERROR(INDEX(DATA!$AA$133:$AA$368,MATCH(1,(DATA!$D$133:$D$368=B1654)*(DATA!$E$133:$E$368=D1654),0)),"n/a")</f>
        <v>1.9219456435676598E-2</v>
      </c>
      <c r="K1654" s="76">
        <f t="array" ref="K1654">IFERROR(INDEX(DATA!$AJ$133:$AJ$368,MATCH(1,(DATA!$D$133:$D$368=B1654)*(DATA!$E$133:$E$368=D1654),0)),"n/a")</f>
        <v>605075.97</v>
      </c>
      <c r="L1654" s="77">
        <f t="array" ref="L1654">IFERROR(INDEX(DATA!$AK$133:$AK$368,MATCH(1,(DATA!$D$133:$D$368=B1654)*(DATA!$E$133:$E$368=D1654),0)),"n/a")</f>
        <v>0.14123600711476</v>
      </c>
      <c r="M1654" s="66"/>
      <c r="N1654" s="66"/>
      <c r="O1654" s="66"/>
      <c r="P1654" s="66"/>
      <c r="Q1654" s="66"/>
      <c r="S1654" s="70"/>
      <c r="U1654" s="70"/>
      <c r="W1654" s="70"/>
      <c r="Y1654" s="70"/>
    </row>
    <row r="1655" spans="1:25" s="69" customFormat="1" x14ac:dyDescent="0.2">
      <c r="A1655" s="75" t="s">
        <v>19</v>
      </c>
      <c r="B1655" s="66" t="s">
        <v>20</v>
      </c>
      <c r="C1655" s="66" t="s">
        <v>0</v>
      </c>
      <c r="D1655" s="66" t="s">
        <v>287</v>
      </c>
      <c r="E1655" s="76">
        <f t="array" ref="E1655">IFERROR(INDEX(DATA!$F$133:$F$368,MATCH(1,(DATA!$D$133:$D$368=B1655)*(DATA!$E$133:$E$368=D1655),0)),"n/a")</f>
        <v>29180.44</v>
      </c>
      <c r="F1655" s="77">
        <f t="array" ref="F1655">IFERROR(INDEX(DATA!$G$133:$G$368,MATCH(1,(DATA!$D$133:$D$368=B1655)*(DATA!$E$133:$E$368=D1655),0)),"n/a")</f>
        <v>2.5218303559822099E-2</v>
      </c>
      <c r="G1655" s="76">
        <f t="array" ref="G1655">IFERROR(INDEX(DATA!$P$133:$P$368,MATCH(1,(DATA!$D$133:$D$368=B1655)*(DATA!$E$133:$E$368=D1655),0)),"n/a")</f>
        <v>102110.03</v>
      </c>
      <c r="H1655" s="77">
        <f t="array" ref="H1655">IFERROR(INDEX(DATA!$Q$133:$Q$368,MATCH(1,(DATA!$D$133:$D$368=B1655)*(DATA!$E$133:$E$368=D1655),0)),"n/a")</f>
        <v>4.5212302608884397E-2</v>
      </c>
      <c r="I1655" s="76">
        <f t="array" ref="I1655">IFERROR(INDEX(DATA!$Z$133:$Z$368,MATCH(1,(DATA!$D$133:$D$368=B1655)*(DATA!$E$133:$E$368=D1655),0)),"n/a")</f>
        <v>245868.3</v>
      </c>
      <c r="J1655" s="77">
        <f t="array" ref="J1655">IFERROR(INDEX(DATA!$AA$133:$AA$368,MATCH(1,(DATA!$D$133:$D$368=B1655)*(DATA!$E$133:$E$368=D1655),0)),"n/a")</f>
        <v>-1.28533560956438E-3</v>
      </c>
      <c r="K1655" s="76">
        <f t="array" ref="K1655">IFERROR(INDEX(DATA!$AJ$133:$AJ$368,MATCH(1,(DATA!$D$133:$D$368=B1655)*(DATA!$E$133:$E$368=D1655),0)),"n/a")</f>
        <v>396964.67</v>
      </c>
      <c r="L1655" s="77">
        <f t="array" ref="L1655">IFERROR(INDEX(DATA!$AK$133:$AK$368,MATCH(1,(DATA!$D$133:$D$368=B1655)*(DATA!$E$133:$E$368=D1655),0)),"n/a")</f>
        <v>-0.11455936050596199</v>
      </c>
      <c r="M1655" s="66"/>
      <c r="N1655" s="66"/>
      <c r="O1655" s="66"/>
      <c r="P1655" s="66"/>
      <c r="Q1655" s="66"/>
      <c r="S1655" s="70"/>
      <c r="U1655" s="70"/>
      <c r="W1655" s="70"/>
      <c r="Y1655" s="70"/>
    </row>
    <row r="1656" spans="1:25" s="69" customFormat="1" x14ac:dyDescent="0.2">
      <c r="A1656" s="75" t="s">
        <v>19</v>
      </c>
      <c r="B1656" s="66" t="s">
        <v>20</v>
      </c>
      <c r="C1656" s="66" t="s">
        <v>0</v>
      </c>
      <c r="D1656" s="66" t="s">
        <v>288</v>
      </c>
      <c r="E1656" s="76">
        <f t="array" ref="E1656">IFERROR(INDEX(DATA!$F$133:$F$368,MATCH(1,(DATA!$D$133:$D$368=B1656)*(DATA!$E$133:$E$368=D1656),0)),"n/a")</f>
        <v>48769.33</v>
      </c>
      <c r="F1656" s="77">
        <f t="array" ref="F1656">IFERROR(INDEX(DATA!$G$133:$G$368,MATCH(1,(DATA!$D$133:$D$368=B1656)*(DATA!$E$133:$E$368=D1656),0)),"n/a")</f>
        <v>0.23686162024250601</v>
      </c>
      <c r="G1656" s="76">
        <f t="array" ref="G1656">IFERROR(INDEX(DATA!$P$133:$P$368,MATCH(1,(DATA!$D$133:$D$368=B1656)*(DATA!$E$133:$E$368=D1656),0)),"n/a")</f>
        <v>160891.82999999999</v>
      </c>
      <c r="H1656" s="77">
        <f t="array" ref="H1656">IFERROR(INDEX(DATA!$Q$133:$Q$368,MATCH(1,(DATA!$D$133:$D$368=B1656)*(DATA!$E$133:$E$368=D1656),0)),"n/a")</f>
        <v>0.13936017251737901</v>
      </c>
      <c r="I1656" s="76">
        <f t="array" ref="I1656">IFERROR(INDEX(DATA!$Z$133:$Z$368,MATCH(1,(DATA!$D$133:$D$368=B1656)*(DATA!$E$133:$E$368=D1656),0)),"n/a")</f>
        <v>319151.32</v>
      </c>
      <c r="J1656" s="77">
        <f t="array" ref="J1656">IFERROR(INDEX(DATA!$AA$133:$AA$368,MATCH(1,(DATA!$D$133:$D$368=B1656)*(DATA!$E$133:$E$368=D1656),0)),"n/a")</f>
        <v>0.19056655886764901</v>
      </c>
      <c r="K1656" s="76">
        <f t="array" ref="K1656">IFERROR(INDEX(DATA!$AJ$133:$AJ$368,MATCH(1,(DATA!$D$133:$D$368=B1656)*(DATA!$E$133:$E$368=D1656),0)),"n/a")</f>
        <v>574595.22</v>
      </c>
      <c r="L1656" s="77">
        <f t="array" ref="L1656">IFERROR(INDEX(DATA!$AK$133:$AK$368,MATCH(1,(DATA!$D$133:$D$368=B1656)*(DATA!$E$133:$E$368=D1656),0)),"n/a")</f>
        <v>0.22821722807662101</v>
      </c>
      <c r="M1656" s="66"/>
      <c r="N1656" s="66"/>
      <c r="O1656" s="66"/>
      <c r="P1656" s="66"/>
      <c r="Q1656" s="66"/>
      <c r="S1656" s="70"/>
      <c r="U1656" s="70"/>
      <c r="W1656" s="70"/>
      <c r="Y1656" s="70"/>
    </row>
    <row r="1657" spans="1:25" s="69" customFormat="1" x14ac:dyDescent="0.2">
      <c r="A1657" s="75" t="s">
        <v>19</v>
      </c>
      <c r="B1657" s="66" t="s">
        <v>20</v>
      </c>
      <c r="C1657" s="66" t="s">
        <v>0</v>
      </c>
      <c r="D1657" s="66" t="s">
        <v>289</v>
      </c>
      <c r="E1657" s="76">
        <f t="array" ref="E1657">IFERROR(INDEX(DATA!$F$133:$F$368,MATCH(1,(DATA!$D$133:$D$368=B1657)*(DATA!$E$133:$E$368=D1657),0)),"n/a")</f>
        <v>28953.31</v>
      </c>
      <c r="F1657" s="77">
        <f t="array" ref="F1657">IFERROR(INDEX(DATA!$G$133:$G$368,MATCH(1,(DATA!$D$133:$D$368=B1657)*(DATA!$E$133:$E$368=D1657),0)),"n/a")</f>
        <v>-9.49989325646549E-2</v>
      </c>
      <c r="G1657" s="76">
        <f t="array" ref="G1657">IFERROR(INDEX(DATA!$P$133:$P$368,MATCH(1,(DATA!$D$133:$D$368=B1657)*(DATA!$E$133:$E$368=D1657),0)),"n/a")</f>
        <v>96717.11</v>
      </c>
      <c r="H1657" s="77">
        <f t="array" ref="H1657">IFERROR(INDEX(DATA!$Q$133:$Q$368,MATCH(1,(DATA!$D$133:$D$368=B1657)*(DATA!$E$133:$E$368=D1657),0)),"n/a")</f>
        <v>2.2818344875670899E-3</v>
      </c>
      <c r="I1657" s="76">
        <f t="array" ref="I1657">IFERROR(INDEX(DATA!$Z$133:$Z$368,MATCH(1,(DATA!$D$133:$D$368=B1657)*(DATA!$E$133:$E$368=D1657),0)),"n/a")</f>
        <v>195768.64</v>
      </c>
      <c r="J1657" s="77">
        <f t="array" ref="J1657">IFERROR(INDEX(DATA!$AA$133:$AA$368,MATCH(1,(DATA!$D$133:$D$368=B1657)*(DATA!$E$133:$E$368=D1657),0)),"n/a")</f>
        <v>2.8797599101743999E-2</v>
      </c>
      <c r="K1657" s="76">
        <f t="array" ref="K1657">IFERROR(INDEX(DATA!$AJ$133:$AJ$368,MATCH(1,(DATA!$D$133:$D$368=B1657)*(DATA!$E$133:$E$368=D1657),0)),"n/a")</f>
        <v>374668.75</v>
      </c>
      <c r="L1657" s="77">
        <f t="array" ref="L1657">IFERROR(INDEX(DATA!$AK$133:$AK$368,MATCH(1,(DATA!$D$133:$D$368=B1657)*(DATA!$E$133:$E$368=D1657),0)),"n/a")</f>
        <v>0.16368792684733899</v>
      </c>
      <c r="M1657" s="66"/>
      <c r="N1657" s="66"/>
      <c r="O1657" s="66"/>
      <c r="P1657" s="66"/>
      <c r="Q1657" s="66"/>
      <c r="S1657" s="70"/>
      <c r="U1657" s="70"/>
      <c r="W1657" s="70"/>
      <c r="Y1657" s="70"/>
    </row>
    <row r="1658" spans="1:25" s="69" customFormat="1" x14ac:dyDescent="0.2">
      <c r="A1658" s="75" t="s">
        <v>19</v>
      </c>
      <c r="B1658" s="66" t="s">
        <v>20</v>
      </c>
      <c r="C1658" s="66" t="s">
        <v>0</v>
      </c>
      <c r="D1658" s="66" t="s">
        <v>290</v>
      </c>
      <c r="E1658" s="76">
        <f t="array" ref="E1658">IFERROR(INDEX(DATA!$F$133:$F$368,MATCH(1,(DATA!$D$133:$D$368=B1658)*(DATA!$E$133:$E$368=D1658),0)),"n/a")</f>
        <v>18310.43</v>
      </c>
      <c r="F1658" s="77">
        <f t="array" ref="F1658">IFERROR(INDEX(DATA!$G$133:$G$368,MATCH(1,(DATA!$D$133:$D$368=B1658)*(DATA!$E$133:$E$368=D1658),0)),"n/a")</f>
        <v>0.29140765065245899</v>
      </c>
      <c r="G1658" s="76">
        <f t="array" ref="G1658">IFERROR(INDEX(DATA!$P$133:$P$368,MATCH(1,(DATA!$D$133:$D$368=B1658)*(DATA!$E$133:$E$368=D1658),0)),"n/a")</f>
        <v>59629.9</v>
      </c>
      <c r="H1658" s="77">
        <f t="array" ref="H1658">IFERROR(INDEX(DATA!$Q$133:$Q$368,MATCH(1,(DATA!$D$133:$D$368=B1658)*(DATA!$E$133:$E$368=D1658),0)),"n/a")</f>
        <v>0.135603210469735</v>
      </c>
      <c r="I1658" s="76">
        <f t="array" ref="I1658">IFERROR(INDEX(DATA!$Z$133:$Z$368,MATCH(1,(DATA!$D$133:$D$368=B1658)*(DATA!$E$133:$E$368=D1658),0)),"n/a")</f>
        <v>120225.92</v>
      </c>
      <c r="J1658" s="77">
        <f t="array" ref="J1658">IFERROR(INDEX(DATA!$AA$133:$AA$368,MATCH(1,(DATA!$D$133:$D$368=B1658)*(DATA!$E$133:$E$368=D1658),0)),"n/a")</f>
        <v>0.112024423005027</v>
      </c>
      <c r="K1658" s="76">
        <f t="array" ref="K1658">IFERROR(INDEX(DATA!$AJ$133:$AJ$368,MATCH(1,(DATA!$D$133:$D$368=B1658)*(DATA!$E$133:$E$368=D1658),0)),"n/a")</f>
        <v>203865.14</v>
      </c>
      <c r="L1658" s="77">
        <f t="array" ref="L1658">IFERROR(INDEX(DATA!$AK$133:$AK$368,MATCH(1,(DATA!$D$133:$D$368=B1658)*(DATA!$E$133:$E$368=D1658),0)),"n/a")</f>
        <v>2.0567373294718999E-2</v>
      </c>
      <c r="M1658" s="66"/>
      <c r="N1658" s="66"/>
      <c r="O1658" s="66"/>
      <c r="P1658" s="66"/>
      <c r="Q1658" s="66"/>
      <c r="S1658" s="70"/>
      <c r="U1658" s="70"/>
      <c r="W1658" s="70"/>
      <c r="Y1658" s="70"/>
    </row>
    <row r="1659" spans="1:25" s="69" customFormat="1" x14ac:dyDescent="0.2">
      <c r="A1659" s="75" t="s">
        <v>19</v>
      </c>
      <c r="B1659" s="66" t="s">
        <v>20</v>
      </c>
      <c r="C1659" s="66" t="s">
        <v>0</v>
      </c>
      <c r="D1659" s="66" t="s">
        <v>291</v>
      </c>
      <c r="E1659" s="76">
        <f t="array" ref="E1659">IFERROR(INDEX(DATA!$F$133:$F$368,MATCH(1,(DATA!$D$133:$D$368=B1659)*(DATA!$E$133:$E$368=D1659),0)),"n/a")</f>
        <v>20022.36</v>
      </c>
      <c r="F1659" s="77">
        <f t="array" ref="F1659">IFERROR(INDEX(DATA!$G$133:$G$368,MATCH(1,(DATA!$D$133:$D$368=B1659)*(DATA!$E$133:$E$368=D1659),0)),"n/a")</f>
        <v>6.5884329514275905E-2</v>
      </c>
      <c r="G1659" s="76">
        <f t="array" ref="G1659">IFERROR(INDEX(DATA!$P$133:$P$368,MATCH(1,(DATA!$D$133:$D$368=B1659)*(DATA!$E$133:$E$368=D1659),0)),"n/a")</f>
        <v>73495.88</v>
      </c>
      <c r="H1659" s="77">
        <f t="array" ref="H1659">IFERROR(INDEX(DATA!$Q$133:$Q$368,MATCH(1,(DATA!$D$133:$D$368=B1659)*(DATA!$E$133:$E$368=D1659),0)),"n/a")</f>
        <v>4.6599947282582099E-2</v>
      </c>
      <c r="I1659" s="76">
        <f t="array" ref="I1659">IFERROR(INDEX(DATA!$Z$133:$Z$368,MATCH(1,(DATA!$D$133:$D$368=B1659)*(DATA!$E$133:$E$368=D1659),0)),"n/a")</f>
        <v>161636.93</v>
      </c>
      <c r="J1659" s="77">
        <f t="array" ref="J1659">IFERROR(INDEX(DATA!$AA$133:$AA$368,MATCH(1,(DATA!$D$133:$D$368=B1659)*(DATA!$E$133:$E$368=D1659),0)),"n/a")</f>
        <v>6.3972460467906597E-2</v>
      </c>
      <c r="K1659" s="76">
        <f t="array" ref="K1659">IFERROR(INDEX(DATA!$AJ$133:$AJ$368,MATCH(1,(DATA!$D$133:$D$368=B1659)*(DATA!$E$133:$E$368=D1659),0)),"n/a")</f>
        <v>276392.24</v>
      </c>
      <c r="L1659" s="77">
        <f t="array" ref="L1659">IFERROR(INDEX(DATA!$AK$133:$AK$368,MATCH(1,(DATA!$D$133:$D$368=B1659)*(DATA!$E$133:$E$368=D1659),0)),"n/a")</f>
        <v>1.4857244240808001E-2</v>
      </c>
      <c r="M1659" s="66"/>
      <c r="N1659" s="66"/>
      <c r="O1659" s="66"/>
      <c r="P1659" s="66"/>
      <c r="Q1659" s="66"/>
      <c r="S1659" s="70"/>
      <c r="U1659" s="70"/>
      <c r="W1659" s="70"/>
      <c r="Y1659" s="70"/>
    </row>
    <row r="1660" spans="1:25" s="69" customFormat="1" x14ac:dyDescent="0.2">
      <c r="A1660" s="75" t="s">
        <v>19</v>
      </c>
      <c r="B1660" s="66" t="s">
        <v>20</v>
      </c>
      <c r="C1660" s="66" t="s">
        <v>0</v>
      </c>
      <c r="D1660" s="66" t="s">
        <v>292</v>
      </c>
      <c r="E1660" s="76">
        <f t="array" ref="E1660">IFERROR(INDEX(DATA!$F$133:$F$368,MATCH(1,(DATA!$D$133:$D$368=B1660)*(DATA!$E$133:$E$368=D1660),0)),"n/a")</f>
        <v>96424.48</v>
      </c>
      <c r="F1660" s="77">
        <f t="array" ref="F1660">IFERROR(INDEX(DATA!$G$133:$G$368,MATCH(1,(DATA!$D$133:$D$368=B1660)*(DATA!$E$133:$E$368=D1660),0)),"n/a")</f>
        <v>0.160235631681167</v>
      </c>
      <c r="G1660" s="76">
        <f t="array" ref="G1660">IFERROR(INDEX(DATA!$P$133:$P$368,MATCH(1,(DATA!$D$133:$D$368=B1660)*(DATA!$E$133:$E$368=D1660),0)),"n/a")</f>
        <v>309160.48</v>
      </c>
      <c r="H1660" s="77">
        <f t="array" ref="H1660">IFERROR(INDEX(DATA!$Q$133:$Q$368,MATCH(1,(DATA!$D$133:$D$368=B1660)*(DATA!$E$133:$E$368=D1660),0)),"n/a")</f>
        <v>7.3156301695855602E-2</v>
      </c>
      <c r="I1660" s="76">
        <f t="array" ref="I1660">IFERROR(INDEX(DATA!$Z$133:$Z$368,MATCH(1,(DATA!$D$133:$D$368=B1660)*(DATA!$E$133:$E$368=D1660),0)),"n/a")</f>
        <v>647178.42000000004</v>
      </c>
      <c r="J1660" s="77">
        <f t="array" ref="J1660">IFERROR(INDEX(DATA!$AA$133:$AA$368,MATCH(1,(DATA!$D$133:$D$368=B1660)*(DATA!$E$133:$E$368=D1660),0)),"n/a")</f>
        <v>6.4743078569044196E-2</v>
      </c>
      <c r="K1660" s="76">
        <f t="array" ref="K1660">IFERROR(INDEX(DATA!$AJ$133:$AJ$368,MATCH(1,(DATA!$D$133:$D$368=B1660)*(DATA!$E$133:$E$368=D1660),0)),"n/a")</f>
        <v>1132990.3700000001</v>
      </c>
      <c r="L1660" s="77">
        <f t="array" ref="L1660">IFERROR(INDEX(DATA!$AK$133:$AK$368,MATCH(1,(DATA!$D$133:$D$368=B1660)*(DATA!$E$133:$E$368=D1660),0)),"n/a")</f>
        <v>0.106348221463228</v>
      </c>
      <c r="M1660" s="66"/>
      <c r="N1660" s="66"/>
      <c r="O1660" s="66"/>
      <c r="P1660" s="66"/>
      <c r="Q1660" s="66"/>
      <c r="S1660" s="70"/>
      <c r="U1660" s="70"/>
      <c r="W1660" s="70"/>
      <c r="Y1660" s="70"/>
    </row>
    <row r="1661" spans="1:25" s="69" customFormat="1" x14ac:dyDescent="0.2">
      <c r="A1661" s="75" t="s">
        <v>19</v>
      </c>
      <c r="B1661" s="66" t="s">
        <v>20</v>
      </c>
      <c r="C1661" s="66" t="s">
        <v>0</v>
      </c>
      <c r="D1661" s="66" t="s">
        <v>293</v>
      </c>
      <c r="E1661" s="76">
        <f t="array" ref="E1661">IFERROR(INDEX(DATA!$F$133:$F$368,MATCH(1,(DATA!$D$133:$D$368=B1661)*(DATA!$E$133:$E$368=D1661),0)),"n/a")</f>
        <v>10520.44</v>
      </c>
      <c r="F1661" s="77">
        <f t="array" ref="F1661">IFERROR(INDEX(DATA!$G$133:$G$368,MATCH(1,(DATA!$D$133:$D$368=B1661)*(DATA!$E$133:$E$368=D1661),0)),"n/a")</f>
        <v>3.6634429209796301E-2</v>
      </c>
      <c r="G1661" s="76">
        <f t="array" ref="G1661">IFERROR(INDEX(DATA!$P$133:$P$368,MATCH(1,(DATA!$D$133:$D$368=B1661)*(DATA!$E$133:$E$368=D1661),0)),"n/a")</f>
        <v>38919.54</v>
      </c>
      <c r="H1661" s="77">
        <f t="array" ref="H1661">IFERROR(INDEX(DATA!$Q$133:$Q$368,MATCH(1,(DATA!$D$133:$D$368=B1661)*(DATA!$E$133:$E$368=D1661),0)),"n/a")</f>
        <v>6.7698421559862096E-2</v>
      </c>
      <c r="I1661" s="76">
        <f t="array" ref="I1661">IFERROR(INDEX(DATA!$Z$133:$Z$368,MATCH(1,(DATA!$D$133:$D$368=B1661)*(DATA!$E$133:$E$368=D1661),0)),"n/a")</f>
        <v>81621.66</v>
      </c>
      <c r="J1661" s="77">
        <f t="array" ref="J1661">IFERROR(INDEX(DATA!$AA$133:$AA$368,MATCH(1,(DATA!$D$133:$D$368=B1661)*(DATA!$E$133:$E$368=D1661),0)),"n/a")</f>
        <v>0.21271227047599001</v>
      </c>
      <c r="K1661" s="76">
        <f t="array" ref="K1661">IFERROR(INDEX(DATA!$AJ$133:$AJ$368,MATCH(1,(DATA!$D$133:$D$368=B1661)*(DATA!$E$133:$E$368=D1661),0)),"n/a")</f>
        <v>140682.12</v>
      </c>
      <c r="L1661" s="77">
        <f t="array" ref="L1661">IFERROR(INDEX(DATA!$AK$133:$AK$368,MATCH(1,(DATA!$D$133:$D$368=B1661)*(DATA!$E$133:$E$368=D1661),0)),"n/a")</f>
        <v>0.29040487264506698</v>
      </c>
      <c r="M1661" s="66"/>
      <c r="N1661" s="66"/>
      <c r="O1661" s="66"/>
      <c r="P1661" s="66"/>
      <c r="Q1661" s="66"/>
      <c r="S1661" s="70"/>
      <c r="U1661" s="70"/>
      <c r="W1661" s="70"/>
      <c r="Y1661" s="70"/>
    </row>
    <row r="1662" spans="1:25" s="69" customFormat="1" x14ac:dyDescent="0.2">
      <c r="A1662" s="75" t="s">
        <v>19</v>
      </c>
      <c r="B1662" s="66" t="s">
        <v>20</v>
      </c>
      <c r="C1662" s="66" t="s">
        <v>0</v>
      </c>
      <c r="D1662" s="66" t="s">
        <v>294</v>
      </c>
      <c r="E1662" s="76">
        <f t="array" ref="E1662">IFERROR(INDEX(DATA!$F$133:$F$368,MATCH(1,(DATA!$D$133:$D$368=B1662)*(DATA!$E$133:$E$368=D1662),0)),"n/a")</f>
        <v>65089.81</v>
      </c>
      <c r="F1662" s="77">
        <f t="array" ref="F1662">IFERROR(INDEX(DATA!$G$133:$G$368,MATCH(1,(DATA!$D$133:$D$368=B1662)*(DATA!$E$133:$E$368=D1662),0)),"n/a")</f>
        <v>0.107725750197499</v>
      </c>
      <c r="G1662" s="76">
        <f t="array" ref="G1662">IFERROR(INDEX(DATA!$P$133:$P$368,MATCH(1,(DATA!$D$133:$D$368=B1662)*(DATA!$E$133:$E$368=D1662),0)),"n/a")</f>
        <v>216689.24</v>
      </c>
      <c r="H1662" s="77">
        <f t="array" ref="H1662">IFERROR(INDEX(DATA!$Q$133:$Q$368,MATCH(1,(DATA!$D$133:$D$368=B1662)*(DATA!$E$133:$E$368=D1662),0)),"n/a")</f>
        <v>2.1584411365843999E-2</v>
      </c>
      <c r="I1662" s="76">
        <f t="array" ref="I1662">IFERROR(INDEX(DATA!$Z$133:$Z$368,MATCH(1,(DATA!$D$133:$D$368=B1662)*(DATA!$E$133:$E$368=D1662),0)),"n/a")</f>
        <v>449971.20000000001</v>
      </c>
      <c r="J1662" s="77">
        <f t="array" ref="J1662">IFERROR(INDEX(DATA!$AA$133:$AA$368,MATCH(1,(DATA!$D$133:$D$368=B1662)*(DATA!$E$133:$E$368=D1662),0)),"n/a")</f>
        <v>3.07154303234034E-2</v>
      </c>
      <c r="K1662" s="76">
        <f t="array" ref="K1662">IFERROR(INDEX(DATA!$AJ$133:$AJ$368,MATCH(1,(DATA!$D$133:$D$368=B1662)*(DATA!$E$133:$E$368=D1662),0)),"n/a")</f>
        <v>789342.06</v>
      </c>
      <c r="L1662" s="77">
        <f t="array" ref="L1662">IFERROR(INDEX(DATA!$AK$133:$AK$368,MATCH(1,(DATA!$D$133:$D$368=B1662)*(DATA!$E$133:$E$368=D1662),0)),"n/a")</f>
        <v>3.78889315425034E-4</v>
      </c>
      <c r="M1662" s="66"/>
      <c r="N1662" s="66"/>
      <c r="O1662" s="66"/>
      <c r="P1662" s="66"/>
      <c r="Q1662" s="66"/>
      <c r="S1662" s="70"/>
      <c r="U1662" s="70"/>
      <c r="W1662" s="70"/>
      <c r="Y1662" s="70"/>
    </row>
    <row r="1663" spans="1:25" s="69" customFormat="1" x14ac:dyDescent="0.2">
      <c r="A1663" s="75" t="s">
        <v>19</v>
      </c>
      <c r="B1663" s="66" t="s">
        <v>20</v>
      </c>
      <c r="C1663" s="66" t="s">
        <v>0</v>
      </c>
      <c r="D1663" s="66" t="s">
        <v>295</v>
      </c>
      <c r="E1663" s="76">
        <f t="array" ref="E1663">IFERROR(INDEX(DATA!$F$133:$F$368,MATCH(1,(DATA!$D$133:$D$368=B1663)*(DATA!$E$133:$E$368=D1663),0)),"n/a")</f>
        <v>23134.12</v>
      </c>
      <c r="F1663" s="77">
        <f t="array" ref="F1663">IFERROR(INDEX(DATA!$G$133:$G$368,MATCH(1,(DATA!$D$133:$D$368=B1663)*(DATA!$E$133:$E$368=D1663),0)),"n/a")</f>
        <v>-6.0431937512996303E-2</v>
      </c>
      <c r="G1663" s="76">
        <f t="array" ref="G1663">IFERROR(INDEX(DATA!$P$133:$P$368,MATCH(1,(DATA!$D$133:$D$368=B1663)*(DATA!$E$133:$E$368=D1663),0)),"n/a")</f>
        <v>72369.16</v>
      </c>
      <c r="H1663" s="77">
        <f t="array" ref="H1663">IFERROR(INDEX(DATA!$Q$133:$Q$368,MATCH(1,(DATA!$D$133:$D$368=B1663)*(DATA!$E$133:$E$368=D1663),0)),"n/a")</f>
        <v>-0.121358259674247</v>
      </c>
      <c r="I1663" s="76">
        <f t="array" ref="I1663">IFERROR(INDEX(DATA!$Z$133:$Z$368,MATCH(1,(DATA!$D$133:$D$368=B1663)*(DATA!$E$133:$E$368=D1663),0)),"n/a")</f>
        <v>146691.51999999999</v>
      </c>
      <c r="J1663" s="77">
        <f t="array" ref="J1663">IFERROR(INDEX(DATA!$AA$133:$AA$368,MATCH(1,(DATA!$D$133:$D$368=B1663)*(DATA!$E$133:$E$368=D1663),0)),"n/a")</f>
        <v>-0.122810936949483</v>
      </c>
      <c r="K1663" s="76">
        <f t="array" ref="K1663">IFERROR(INDEX(DATA!$AJ$133:$AJ$368,MATCH(1,(DATA!$D$133:$D$368=B1663)*(DATA!$E$133:$E$368=D1663),0)),"n/a")</f>
        <v>272492.28000000003</v>
      </c>
      <c r="L1663" s="77">
        <f t="array" ref="L1663">IFERROR(INDEX(DATA!$AK$133:$AK$368,MATCH(1,(DATA!$D$133:$D$368=B1663)*(DATA!$E$133:$E$368=D1663),0)),"n/a")</f>
        <v>-2.38319989126793E-2</v>
      </c>
      <c r="M1663" s="66"/>
      <c r="N1663" s="66"/>
      <c r="O1663" s="66"/>
      <c r="P1663" s="66"/>
      <c r="Q1663" s="66"/>
      <c r="S1663" s="70"/>
      <c r="U1663" s="70"/>
      <c r="W1663" s="70"/>
      <c r="Y1663" s="70"/>
    </row>
    <row r="1664" spans="1:25" s="69" customFormat="1" x14ac:dyDescent="0.2">
      <c r="A1664" s="75" t="s">
        <v>19</v>
      </c>
      <c r="B1664" s="66" t="s">
        <v>20</v>
      </c>
      <c r="C1664" s="66" t="s">
        <v>0</v>
      </c>
      <c r="D1664" s="66" t="s">
        <v>296</v>
      </c>
      <c r="E1664" s="76">
        <f t="array" ref="E1664">IFERROR(INDEX(DATA!$F$133:$F$368,MATCH(1,(DATA!$D$133:$D$368=B1664)*(DATA!$E$133:$E$368=D1664),0)),"n/a")</f>
        <v>43257.65</v>
      </c>
      <c r="F1664" s="77">
        <f t="array" ref="F1664">IFERROR(INDEX(DATA!$G$133:$G$368,MATCH(1,(DATA!$D$133:$D$368=B1664)*(DATA!$E$133:$E$368=D1664),0)),"n/a")</f>
        <v>0.21412406686858301</v>
      </c>
      <c r="G1664" s="76">
        <f t="array" ref="G1664">IFERROR(INDEX(DATA!$P$133:$P$368,MATCH(1,(DATA!$D$133:$D$368=B1664)*(DATA!$E$133:$E$368=D1664),0)),"n/a")</f>
        <v>148533.54</v>
      </c>
      <c r="H1664" s="77">
        <f t="array" ref="H1664">IFERROR(INDEX(DATA!$Q$133:$Q$368,MATCH(1,(DATA!$D$133:$D$368=B1664)*(DATA!$E$133:$E$368=D1664),0)),"n/a")</f>
        <v>0.39134998667041099</v>
      </c>
      <c r="I1664" s="76">
        <f t="array" ref="I1664">IFERROR(INDEX(DATA!$Z$133:$Z$368,MATCH(1,(DATA!$D$133:$D$368=B1664)*(DATA!$E$133:$E$368=D1664),0)),"n/a")</f>
        <v>299424.95</v>
      </c>
      <c r="J1664" s="77">
        <f t="array" ref="J1664">IFERROR(INDEX(DATA!$AA$133:$AA$368,MATCH(1,(DATA!$D$133:$D$368=B1664)*(DATA!$E$133:$E$368=D1664),0)),"n/a")</f>
        <v>0.41164012927358601</v>
      </c>
      <c r="K1664" s="76">
        <f t="array" ref="K1664">IFERROR(INDEX(DATA!$AJ$133:$AJ$368,MATCH(1,(DATA!$D$133:$D$368=B1664)*(DATA!$E$133:$E$368=D1664),0)),"n/a")</f>
        <v>509415.28</v>
      </c>
      <c r="L1664" s="77">
        <f t="array" ref="L1664">IFERROR(INDEX(DATA!$AK$133:$AK$368,MATCH(1,(DATA!$D$133:$D$368=B1664)*(DATA!$E$133:$E$368=D1664),0)),"n/a")</f>
        <v>0.47915961747071401</v>
      </c>
      <c r="M1664" s="66"/>
      <c r="N1664" s="66"/>
      <c r="O1664" s="66"/>
      <c r="P1664" s="66"/>
      <c r="Q1664" s="66"/>
      <c r="S1664" s="70"/>
      <c r="U1664" s="70"/>
      <c r="W1664" s="70"/>
      <c r="Y1664" s="70"/>
    </row>
    <row r="1665" spans="1:25" s="69" customFormat="1" x14ac:dyDescent="0.2">
      <c r="A1665" s="75" t="s">
        <v>19</v>
      </c>
      <c r="B1665" s="66" t="s">
        <v>20</v>
      </c>
      <c r="C1665" s="66" t="s">
        <v>0</v>
      </c>
      <c r="D1665" s="66" t="s">
        <v>297</v>
      </c>
      <c r="E1665" s="76">
        <f t="array" ref="E1665">IFERROR(INDEX(DATA!$F$133:$F$368,MATCH(1,(DATA!$D$133:$D$368=B1665)*(DATA!$E$133:$E$368=D1665),0)),"n/a")</f>
        <v>18015.240000000002</v>
      </c>
      <c r="F1665" s="77">
        <f t="array" ref="F1665">IFERROR(INDEX(DATA!$G$133:$G$368,MATCH(1,(DATA!$D$133:$D$368=B1665)*(DATA!$E$133:$E$368=D1665),0)),"n/a")</f>
        <v>0.19067459425734301</v>
      </c>
      <c r="G1665" s="76">
        <f t="array" ref="G1665">IFERROR(INDEX(DATA!$P$133:$P$368,MATCH(1,(DATA!$D$133:$D$368=B1665)*(DATA!$E$133:$E$368=D1665),0)),"n/a")</f>
        <v>59397.599999999999</v>
      </c>
      <c r="H1665" s="77">
        <f t="array" ref="H1665">IFERROR(INDEX(DATA!$Q$133:$Q$368,MATCH(1,(DATA!$D$133:$D$368=B1665)*(DATA!$E$133:$E$368=D1665),0)),"n/a")</f>
        <v>5.7356615581580297E-2</v>
      </c>
      <c r="I1665" s="76">
        <f t="array" ref="I1665">IFERROR(INDEX(DATA!$Z$133:$Z$368,MATCH(1,(DATA!$D$133:$D$368=B1665)*(DATA!$E$133:$E$368=D1665),0)),"n/a")</f>
        <v>123114.72</v>
      </c>
      <c r="J1665" s="77">
        <f t="array" ref="J1665">IFERROR(INDEX(DATA!$AA$133:$AA$368,MATCH(1,(DATA!$D$133:$D$368=B1665)*(DATA!$E$133:$E$368=D1665),0)),"n/a")</f>
        <v>0.18873687235245601</v>
      </c>
      <c r="K1665" s="76">
        <f t="array" ref="K1665">IFERROR(INDEX(DATA!$AJ$133:$AJ$368,MATCH(1,(DATA!$D$133:$D$368=B1665)*(DATA!$E$133:$E$368=D1665),0)),"n/a")</f>
        <v>210324.94</v>
      </c>
      <c r="L1665" s="77">
        <f t="array" ref="L1665">IFERROR(INDEX(DATA!$AK$133:$AK$368,MATCH(1,(DATA!$D$133:$D$368=B1665)*(DATA!$E$133:$E$368=D1665),0)),"n/a")</f>
        <v>0.23083307218538801</v>
      </c>
      <c r="M1665" s="66"/>
      <c r="N1665" s="66"/>
      <c r="O1665" s="66"/>
      <c r="P1665" s="66"/>
      <c r="Q1665" s="66"/>
      <c r="S1665" s="70"/>
      <c r="U1665" s="70"/>
      <c r="W1665" s="70"/>
      <c r="Y1665" s="70"/>
    </row>
    <row r="1666" spans="1:25" s="69" customFormat="1" x14ac:dyDescent="0.2">
      <c r="A1666" s="75" t="s">
        <v>19</v>
      </c>
      <c r="B1666" s="66" t="s">
        <v>20</v>
      </c>
      <c r="C1666" s="66" t="s">
        <v>0</v>
      </c>
      <c r="D1666" s="66" t="s">
        <v>298</v>
      </c>
      <c r="E1666" s="76">
        <f t="array" ref="E1666">IFERROR(INDEX(DATA!$F$133:$F$368,MATCH(1,(DATA!$D$133:$D$368=B1666)*(DATA!$E$133:$E$368=D1666),0)),"n/a")</f>
        <v>5254.84</v>
      </c>
      <c r="F1666" s="77">
        <f t="array" ref="F1666">IFERROR(INDEX(DATA!$G$133:$G$368,MATCH(1,(DATA!$D$133:$D$368=B1666)*(DATA!$E$133:$E$368=D1666),0)),"n/a")</f>
        <v>0.18525502367198901</v>
      </c>
      <c r="G1666" s="76">
        <f t="array" ref="G1666">IFERROR(INDEX(DATA!$P$133:$P$368,MATCH(1,(DATA!$D$133:$D$368=B1666)*(DATA!$E$133:$E$368=D1666),0)),"n/a")</f>
        <v>17269.669999999998</v>
      </c>
      <c r="H1666" s="77">
        <f t="array" ref="H1666">IFERROR(INDEX(DATA!$Q$133:$Q$368,MATCH(1,(DATA!$D$133:$D$368=B1666)*(DATA!$E$133:$E$368=D1666),0)),"n/a")</f>
        <v>1.3916222030172801E-2</v>
      </c>
      <c r="I1666" s="76">
        <f t="array" ref="I1666">IFERROR(INDEX(DATA!$Z$133:$Z$368,MATCH(1,(DATA!$D$133:$D$368=B1666)*(DATA!$E$133:$E$368=D1666),0)),"n/a")</f>
        <v>34567.449999999997</v>
      </c>
      <c r="J1666" s="77">
        <f t="array" ref="J1666">IFERROR(INDEX(DATA!$AA$133:$AA$368,MATCH(1,(DATA!$D$133:$D$368=B1666)*(DATA!$E$133:$E$368=D1666),0)),"n/a")</f>
        <v>8.9071993063703503E-2</v>
      </c>
      <c r="K1666" s="76">
        <f t="array" ref="K1666">IFERROR(INDEX(DATA!$AJ$133:$AJ$368,MATCH(1,(DATA!$D$133:$D$368=B1666)*(DATA!$E$133:$E$368=D1666),0)),"n/a")</f>
        <v>60168.23</v>
      </c>
      <c r="L1666" s="77">
        <f t="array" ref="L1666">IFERROR(INDEX(DATA!$AK$133:$AK$368,MATCH(1,(DATA!$D$133:$D$368=B1666)*(DATA!$E$133:$E$368=D1666),0)),"n/a")</f>
        <v>-0.18056552583923</v>
      </c>
      <c r="M1666" s="66"/>
      <c r="N1666" s="66"/>
      <c r="O1666" s="66"/>
      <c r="P1666" s="66"/>
      <c r="Q1666" s="66"/>
      <c r="S1666" s="70"/>
      <c r="U1666" s="70"/>
      <c r="W1666" s="70"/>
      <c r="Y1666" s="70"/>
    </row>
    <row r="1667" spans="1:25" s="69" customFormat="1" x14ac:dyDescent="0.2">
      <c r="A1667" s="75" t="s">
        <v>19</v>
      </c>
      <c r="B1667" s="66" t="s">
        <v>20</v>
      </c>
      <c r="C1667" s="66" t="s">
        <v>0</v>
      </c>
      <c r="D1667" s="66" t="s">
        <v>299</v>
      </c>
      <c r="E1667" s="76">
        <f t="array" ref="E1667">IFERROR(INDEX(DATA!$F$133:$F$368,MATCH(1,(DATA!$D$133:$D$368=B1667)*(DATA!$E$133:$E$368=D1667),0)),"n/a")</f>
        <v>182855.5</v>
      </c>
      <c r="F1667" s="77">
        <f t="array" ref="F1667">IFERROR(INDEX(DATA!$G$133:$G$368,MATCH(1,(DATA!$D$133:$D$368=B1667)*(DATA!$E$133:$E$368=D1667),0)),"n/a")</f>
        <v>-5.0555370163434003E-3</v>
      </c>
      <c r="G1667" s="76">
        <f t="array" ref="G1667">IFERROR(INDEX(DATA!$P$133:$P$368,MATCH(1,(DATA!$D$133:$D$368=B1667)*(DATA!$E$133:$E$368=D1667),0)),"n/a")</f>
        <v>609889.07999999996</v>
      </c>
      <c r="H1667" s="77">
        <f t="array" ref="H1667">IFERROR(INDEX(DATA!$Q$133:$Q$368,MATCH(1,(DATA!$D$133:$D$368=B1667)*(DATA!$E$133:$E$368=D1667),0)),"n/a")</f>
        <v>-1.93730432029782E-2</v>
      </c>
      <c r="I1667" s="76">
        <f t="array" ref="I1667">IFERROR(INDEX(DATA!$Z$133:$Z$368,MATCH(1,(DATA!$D$133:$D$368=B1667)*(DATA!$E$133:$E$368=D1667),0)),"n/a")</f>
        <v>1336398.54</v>
      </c>
      <c r="J1667" s="77">
        <f t="array" ref="J1667">IFERROR(INDEX(DATA!$AA$133:$AA$368,MATCH(1,(DATA!$D$133:$D$368=B1667)*(DATA!$E$133:$E$368=D1667),0)),"n/a")</f>
        <v>-4.4703145145342203E-2</v>
      </c>
      <c r="K1667" s="76">
        <f t="array" ref="K1667">IFERROR(INDEX(DATA!$AJ$133:$AJ$368,MATCH(1,(DATA!$D$133:$D$368=B1667)*(DATA!$E$133:$E$368=D1667),0)),"n/a")</f>
        <v>2297225.7400000002</v>
      </c>
      <c r="L1667" s="77">
        <f t="array" ref="L1667">IFERROR(INDEX(DATA!$AK$133:$AK$368,MATCH(1,(DATA!$D$133:$D$368=B1667)*(DATA!$E$133:$E$368=D1667),0)),"n/a")</f>
        <v>-5.1167377758606303E-2</v>
      </c>
      <c r="M1667" s="66"/>
      <c r="N1667" s="66"/>
      <c r="O1667" s="66"/>
      <c r="P1667" s="66"/>
      <c r="Q1667" s="66"/>
      <c r="S1667" s="70"/>
      <c r="U1667" s="70"/>
      <c r="W1667" s="70"/>
      <c r="Y1667" s="70"/>
    </row>
    <row r="1668" spans="1:25" s="69" customFormat="1" x14ac:dyDescent="0.2">
      <c r="A1668" s="75" t="s">
        <v>19</v>
      </c>
      <c r="B1668" s="66" t="s">
        <v>20</v>
      </c>
      <c r="C1668" s="66" t="s">
        <v>0</v>
      </c>
      <c r="D1668" s="66" t="s">
        <v>300</v>
      </c>
      <c r="E1668" s="76">
        <f t="array" ref="E1668">IFERROR(INDEX(DATA!$F$133:$F$368,MATCH(1,(DATA!$D$133:$D$368=B1668)*(DATA!$E$133:$E$368=D1668),0)),"n/a")</f>
        <v>146931.13</v>
      </c>
      <c r="F1668" s="77">
        <f t="array" ref="F1668">IFERROR(INDEX(DATA!$G$133:$G$368,MATCH(1,(DATA!$D$133:$D$368=B1668)*(DATA!$E$133:$E$368=D1668),0)),"n/a")</f>
        <v>0.10655034659920801</v>
      </c>
      <c r="G1668" s="76">
        <f t="array" ref="G1668">IFERROR(INDEX(DATA!$P$133:$P$368,MATCH(1,(DATA!$D$133:$D$368=B1668)*(DATA!$E$133:$E$368=D1668),0)),"n/a")</f>
        <v>478510.67</v>
      </c>
      <c r="H1668" s="77">
        <f t="array" ref="H1668">IFERROR(INDEX(DATA!$Q$133:$Q$368,MATCH(1,(DATA!$D$133:$D$368=B1668)*(DATA!$E$133:$E$368=D1668),0)),"n/a")</f>
        <v>7.8808385425540195E-2</v>
      </c>
      <c r="I1668" s="76">
        <f t="array" ref="I1668">IFERROR(INDEX(DATA!$Z$133:$Z$368,MATCH(1,(DATA!$D$133:$D$368=B1668)*(DATA!$E$133:$E$368=D1668),0)),"n/a")</f>
        <v>969778.62</v>
      </c>
      <c r="J1668" s="77">
        <f t="array" ref="J1668">IFERROR(INDEX(DATA!$AA$133:$AA$368,MATCH(1,(DATA!$D$133:$D$368=B1668)*(DATA!$E$133:$E$368=D1668),0)),"n/a")</f>
        <v>9.2807845167553193E-2</v>
      </c>
      <c r="K1668" s="76">
        <f t="array" ref="K1668">IFERROR(INDEX(DATA!$AJ$133:$AJ$368,MATCH(1,(DATA!$D$133:$D$368=B1668)*(DATA!$E$133:$E$368=D1668),0)),"n/a")</f>
        <v>1681803.71</v>
      </c>
      <c r="L1668" s="77">
        <f t="array" ref="L1668">IFERROR(INDEX(DATA!$AK$133:$AK$368,MATCH(1,(DATA!$D$133:$D$368=B1668)*(DATA!$E$133:$E$368=D1668),0)),"n/a")</f>
        <v>8.7840515144452597E-2</v>
      </c>
      <c r="M1668" s="66"/>
      <c r="N1668" s="66"/>
      <c r="O1668" s="66"/>
      <c r="P1668" s="66"/>
      <c r="Q1668" s="66"/>
      <c r="S1668" s="70"/>
      <c r="U1668" s="70"/>
      <c r="W1668" s="70"/>
      <c r="Y1668" s="70"/>
    </row>
    <row r="1669" spans="1:25" s="69" customFormat="1" x14ac:dyDescent="0.2">
      <c r="A1669" s="75" t="s">
        <v>19</v>
      </c>
      <c r="B1669" s="66" t="s">
        <v>20</v>
      </c>
      <c r="C1669" s="66" t="s">
        <v>0</v>
      </c>
      <c r="D1669" s="66" t="s">
        <v>301</v>
      </c>
      <c r="E1669" s="76">
        <f t="array" ref="E1669">IFERROR(INDEX(DATA!$F$133:$F$368,MATCH(1,(DATA!$D$133:$D$368=B1669)*(DATA!$E$133:$E$368=D1669),0)),"n/a")</f>
        <v>12250.26</v>
      </c>
      <c r="F1669" s="77">
        <f t="array" ref="F1669">IFERROR(INDEX(DATA!$G$133:$G$368,MATCH(1,(DATA!$D$133:$D$368=B1669)*(DATA!$E$133:$E$368=D1669),0)),"n/a")</f>
        <v>0.29610847721595501</v>
      </c>
      <c r="G1669" s="76">
        <f t="array" ref="G1669">IFERROR(INDEX(DATA!$P$133:$P$368,MATCH(1,(DATA!$D$133:$D$368=B1669)*(DATA!$E$133:$E$368=D1669),0)),"n/a")</f>
        <v>39452.93</v>
      </c>
      <c r="H1669" s="77">
        <f t="array" ref="H1669">IFERROR(INDEX(DATA!$Q$133:$Q$368,MATCH(1,(DATA!$D$133:$D$368=B1669)*(DATA!$E$133:$E$368=D1669),0)),"n/a")</f>
        <v>0.21896557210966699</v>
      </c>
      <c r="I1669" s="76">
        <f t="array" ref="I1669">IFERROR(INDEX(DATA!$Z$133:$Z$368,MATCH(1,(DATA!$D$133:$D$368=B1669)*(DATA!$E$133:$E$368=D1669),0)),"n/a")</f>
        <v>78894.259999999995</v>
      </c>
      <c r="J1669" s="77">
        <f t="array" ref="J1669">IFERROR(INDEX(DATA!$AA$133:$AA$368,MATCH(1,(DATA!$D$133:$D$368=B1669)*(DATA!$E$133:$E$368=D1669),0)),"n/a")</f>
        <v>0.77626845264054001</v>
      </c>
      <c r="K1669" s="76">
        <f t="array" ref="K1669">IFERROR(INDEX(DATA!$AJ$133:$AJ$368,MATCH(1,(DATA!$D$133:$D$368=B1669)*(DATA!$E$133:$E$368=D1669),0)),"n/a")</f>
        <v>137754.14000000001</v>
      </c>
      <c r="L1669" s="77">
        <f t="array" ref="L1669">IFERROR(INDEX(DATA!$AK$133:$AK$368,MATCH(1,(DATA!$D$133:$D$368=B1669)*(DATA!$E$133:$E$368=D1669),0)),"n/a")</f>
        <v>1.0657083967210601</v>
      </c>
      <c r="M1669" s="66"/>
      <c r="N1669" s="66"/>
      <c r="O1669" s="66"/>
      <c r="P1669" s="66"/>
      <c r="Q1669" s="66"/>
      <c r="S1669" s="70"/>
      <c r="U1669" s="70"/>
      <c r="W1669" s="70"/>
      <c r="Y1669" s="70"/>
    </row>
    <row r="1670" spans="1:25" s="69" customFormat="1" x14ac:dyDescent="0.2">
      <c r="A1670" s="75" t="s">
        <v>19</v>
      </c>
      <c r="B1670" s="66" t="s">
        <v>20</v>
      </c>
      <c r="C1670" s="66" t="s">
        <v>0</v>
      </c>
      <c r="D1670" s="66" t="s">
        <v>302</v>
      </c>
      <c r="E1670" s="76">
        <f t="array" ref="E1670">IFERROR(INDEX(DATA!$F$133:$F$368,MATCH(1,(DATA!$D$133:$D$368=B1670)*(DATA!$E$133:$E$368=D1670),0)),"n/a")</f>
        <v>31069.07</v>
      </c>
      <c r="F1670" s="77">
        <f t="array" ref="F1670">IFERROR(INDEX(DATA!$G$133:$G$368,MATCH(1,(DATA!$D$133:$D$368=B1670)*(DATA!$E$133:$E$368=D1670),0)),"n/a")</f>
        <v>0.153452795563956</v>
      </c>
      <c r="G1670" s="76">
        <f t="array" ref="G1670">IFERROR(INDEX(DATA!$P$133:$P$368,MATCH(1,(DATA!$D$133:$D$368=B1670)*(DATA!$E$133:$E$368=D1670),0)),"n/a")</f>
        <v>100192.4</v>
      </c>
      <c r="H1670" s="77">
        <f t="array" ref="H1670">IFERROR(INDEX(DATA!$Q$133:$Q$368,MATCH(1,(DATA!$D$133:$D$368=B1670)*(DATA!$E$133:$E$368=D1670),0)),"n/a")</f>
        <v>1.1346615279901299E-2</v>
      </c>
      <c r="I1670" s="76">
        <f t="array" ref="I1670">IFERROR(INDEX(DATA!$Z$133:$Z$368,MATCH(1,(DATA!$D$133:$D$368=B1670)*(DATA!$E$133:$E$368=D1670),0)),"n/a")</f>
        <v>204503.19</v>
      </c>
      <c r="J1670" s="77">
        <f t="array" ref="J1670">IFERROR(INDEX(DATA!$AA$133:$AA$368,MATCH(1,(DATA!$D$133:$D$368=B1670)*(DATA!$E$133:$E$368=D1670),0)),"n/a")</f>
        <v>3.1590924676534499E-3</v>
      </c>
      <c r="K1670" s="76">
        <f t="array" ref="K1670">IFERROR(INDEX(DATA!$AJ$133:$AJ$368,MATCH(1,(DATA!$D$133:$D$368=B1670)*(DATA!$E$133:$E$368=D1670),0)),"n/a")</f>
        <v>358204.71</v>
      </c>
      <c r="L1670" s="77">
        <f t="array" ref="L1670">IFERROR(INDEX(DATA!$AK$133:$AK$368,MATCH(1,(DATA!$D$133:$D$368=B1670)*(DATA!$E$133:$E$368=D1670),0)),"n/a")</f>
        <v>-2.6573302631935001E-2</v>
      </c>
      <c r="M1670" s="66"/>
      <c r="N1670" s="66"/>
      <c r="O1670" s="66"/>
      <c r="P1670" s="66"/>
      <c r="Q1670" s="66"/>
      <c r="S1670" s="70"/>
      <c r="U1670" s="70"/>
      <c r="W1670" s="70"/>
      <c r="Y1670" s="70"/>
    </row>
    <row r="1671" spans="1:25" s="69" customFormat="1" x14ac:dyDescent="0.2">
      <c r="A1671" s="75" t="s">
        <v>19</v>
      </c>
      <c r="B1671" s="66" t="s">
        <v>20</v>
      </c>
      <c r="C1671" s="66" t="s">
        <v>0</v>
      </c>
      <c r="D1671" s="66" t="s">
        <v>303</v>
      </c>
      <c r="E1671" s="76">
        <f t="array" ref="E1671">IFERROR(INDEX(DATA!$F$133:$F$368,MATCH(1,(DATA!$D$133:$D$368=B1671)*(DATA!$E$133:$E$368=D1671),0)),"n/a")</f>
        <v>21501.4</v>
      </c>
      <c r="F1671" s="77">
        <f t="array" ref="F1671">IFERROR(INDEX(DATA!$G$133:$G$368,MATCH(1,(DATA!$D$133:$D$368=B1671)*(DATA!$E$133:$E$368=D1671),0)),"n/a")</f>
        <v>4.7423262973806203E-2</v>
      </c>
      <c r="G1671" s="76">
        <f t="array" ref="G1671">IFERROR(INDEX(DATA!$P$133:$P$368,MATCH(1,(DATA!$D$133:$D$368=B1671)*(DATA!$E$133:$E$368=D1671),0)),"n/a")</f>
        <v>72529.710000000006</v>
      </c>
      <c r="H1671" s="77">
        <f t="array" ref="H1671">IFERROR(INDEX(DATA!$Q$133:$Q$368,MATCH(1,(DATA!$D$133:$D$368=B1671)*(DATA!$E$133:$E$368=D1671),0)),"n/a")</f>
        <v>-2.7760217606712101E-2</v>
      </c>
      <c r="I1671" s="76">
        <f t="array" ref="I1671">IFERROR(INDEX(DATA!$Z$133:$Z$368,MATCH(1,(DATA!$D$133:$D$368=B1671)*(DATA!$E$133:$E$368=D1671),0)),"n/a")</f>
        <v>144544.04</v>
      </c>
      <c r="J1671" s="77">
        <f t="array" ref="J1671">IFERROR(INDEX(DATA!$AA$133:$AA$368,MATCH(1,(DATA!$D$133:$D$368=B1671)*(DATA!$E$133:$E$368=D1671),0)),"n/a")</f>
        <v>-2.25091179889273E-2</v>
      </c>
      <c r="K1671" s="76">
        <f t="array" ref="K1671">IFERROR(INDEX(DATA!$AJ$133:$AJ$368,MATCH(1,(DATA!$D$133:$D$368=B1671)*(DATA!$E$133:$E$368=D1671),0)),"n/a")</f>
        <v>255704.41</v>
      </c>
      <c r="L1671" s="77">
        <f t="array" ref="L1671">IFERROR(INDEX(DATA!$AK$133:$AK$368,MATCH(1,(DATA!$D$133:$D$368=B1671)*(DATA!$E$133:$E$368=D1671),0)),"n/a")</f>
        <v>6.6597722066863096E-2</v>
      </c>
      <c r="M1671" s="66"/>
      <c r="N1671" s="66"/>
      <c r="O1671" s="66"/>
      <c r="P1671" s="66"/>
      <c r="Q1671" s="66"/>
      <c r="S1671" s="70"/>
      <c r="U1671" s="70"/>
      <c r="W1671" s="70"/>
      <c r="Y1671" s="70"/>
    </row>
    <row r="1672" spans="1:25" s="69" customFormat="1" x14ac:dyDescent="0.2">
      <c r="A1672" s="75" t="s">
        <v>19</v>
      </c>
      <c r="B1672" s="66" t="s">
        <v>20</v>
      </c>
      <c r="C1672" s="66" t="s">
        <v>0</v>
      </c>
      <c r="D1672" s="66" t="s">
        <v>304</v>
      </c>
      <c r="E1672" s="76">
        <f t="array" ref="E1672">IFERROR(INDEX(DATA!$F$133:$F$368,MATCH(1,(DATA!$D$133:$D$368=B1672)*(DATA!$E$133:$E$368=D1672),0)),"n/a")</f>
        <v>118758</v>
      </c>
      <c r="F1672" s="77">
        <f t="array" ref="F1672">IFERROR(INDEX(DATA!$G$133:$G$368,MATCH(1,(DATA!$D$133:$D$368=B1672)*(DATA!$E$133:$E$368=D1672),0)),"n/a")</f>
        <v>0.117222152867653</v>
      </c>
      <c r="G1672" s="76">
        <f t="array" ref="G1672">IFERROR(INDEX(DATA!$P$133:$P$368,MATCH(1,(DATA!$D$133:$D$368=B1672)*(DATA!$E$133:$E$368=D1672),0)),"n/a")</f>
        <v>404921.45</v>
      </c>
      <c r="H1672" s="77">
        <f t="array" ref="H1672">IFERROR(INDEX(DATA!$Q$133:$Q$368,MATCH(1,(DATA!$D$133:$D$368=B1672)*(DATA!$E$133:$E$368=D1672),0)),"n/a")</f>
        <v>8.1068298405072195E-2</v>
      </c>
      <c r="I1672" s="76">
        <f t="array" ref="I1672">IFERROR(INDEX(DATA!$Z$133:$Z$368,MATCH(1,(DATA!$D$133:$D$368=B1672)*(DATA!$E$133:$E$368=D1672),0)),"n/a")</f>
        <v>817196.74</v>
      </c>
      <c r="J1672" s="77">
        <f t="array" ref="J1672">IFERROR(INDEX(DATA!$AA$133:$AA$368,MATCH(1,(DATA!$D$133:$D$368=B1672)*(DATA!$E$133:$E$368=D1672),0)),"n/a")</f>
        <v>8.3875205676154599E-2</v>
      </c>
      <c r="K1672" s="76">
        <f t="array" ref="K1672">IFERROR(INDEX(DATA!$AJ$133:$AJ$368,MATCH(1,(DATA!$D$133:$D$368=B1672)*(DATA!$E$133:$E$368=D1672),0)),"n/a")</f>
        <v>1427007.45</v>
      </c>
      <c r="L1672" s="77">
        <f t="array" ref="L1672">IFERROR(INDEX(DATA!$AK$133:$AK$368,MATCH(1,(DATA!$D$133:$D$368=B1672)*(DATA!$E$133:$E$368=D1672),0)),"n/a")</f>
        <v>0.175625641096745</v>
      </c>
      <c r="M1672" s="66"/>
      <c r="N1672" s="66"/>
      <c r="O1672" s="66"/>
      <c r="P1672" s="66"/>
      <c r="Q1672" s="66"/>
      <c r="S1672" s="70"/>
      <c r="U1672" s="70"/>
      <c r="W1672" s="70"/>
      <c r="Y1672" s="70"/>
    </row>
    <row r="1673" spans="1:25" s="69" customFormat="1" x14ac:dyDescent="0.2">
      <c r="A1673" s="75" t="s">
        <v>19</v>
      </c>
      <c r="B1673" s="66" t="s">
        <v>20</v>
      </c>
      <c r="C1673" s="66" t="s">
        <v>0</v>
      </c>
      <c r="D1673" s="66" t="s">
        <v>305</v>
      </c>
      <c r="E1673" s="76">
        <f t="array" ref="E1673">IFERROR(INDEX(DATA!$F$133:$F$368,MATCH(1,(DATA!$D$133:$D$368=B1673)*(DATA!$E$133:$E$368=D1673),0)),"n/a")</f>
        <v>33171.61</v>
      </c>
      <c r="F1673" s="77">
        <f t="array" ref="F1673">IFERROR(INDEX(DATA!$G$133:$G$368,MATCH(1,(DATA!$D$133:$D$368=B1673)*(DATA!$E$133:$E$368=D1673),0)),"n/a")</f>
        <v>0.69984596053802095</v>
      </c>
      <c r="G1673" s="76">
        <f t="array" ref="G1673">IFERROR(INDEX(DATA!$P$133:$P$368,MATCH(1,(DATA!$D$133:$D$368=B1673)*(DATA!$E$133:$E$368=D1673),0)),"n/a")</f>
        <v>108114.99</v>
      </c>
      <c r="H1673" s="77">
        <f t="array" ref="H1673">IFERROR(INDEX(DATA!$Q$133:$Q$368,MATCH(1,(DATA!$D$133:$D$368=B1673)*(DATA!$E$133:$E$368=D1673),0)),"n/a")</f>
        <v>0.70346690170515302</v>
      </c>
      <c r="I1673" s="76">
        <f t="array" ref="I1673">IFERROR(INDEX(DATA!$Z$133:$Z$368,MATCH(1,(DATA!$D$133:$D$368=B1673)*(DATA!$E$133:$E$368=D1673),0)),"n/a")</f>
        <v>244191.44</v>
      </c>
      <c r="J1673" s="77">
        <f t="array" ref="J1673">IFERROR(INDEX(DATA!$AA$133:$AA$368,MATCH(1,(DATA!$D$133:$D$368=B1673)*(DATA!$E$133:$E$368=D1673),0)),"n/a")</f>
        <v>0.80964813411845105</v>
      </c>
      <c r="K1673" s="76">
        <f t="array" ref="K1673">IFERROR(INDEX(DATA!$AJ$133:$AJ$368,MATCH(1,(DATA!$D$133:$D$368=B1673)*(DATA!$E$133:$E$368=D1673),0)),"n/a")</f>
        <v>388979.54</v>
      </c>
      <c r="L1673" s="77">
        <f t="array" ref="L1673">IFERROR(INDEX(DATA!$AK$133:$AK$368,MATCH(1,(DATA!$D$133:$D$368=B1673)*(DATA!$E$133:$E$368=D1673),0)),"n/a")</f>
        <v>0.73842659827125101</v>
      </c>
      <c r="M1673" s="66"/>
      <c r="N1673" s="66"/>
      <c r="O1673" s="66"/>
      <c r="P1673" s="66"/>
      <c r="Q1673" s="66"/>
      <c r="S1673" s="70"/>
      <c r="U1673" s="70"/>
      <c r="W1673" s="70"/>
      <c r="Y1673" s="70"/>
    </row>
    <row r="1674" spans="1:25" s="69" customFormat="1" x14ac:dyDescent="0.2">
      <c r="A1674" s="75" t="s">
        <v>19</v>
      </c>
      <c r="B1674" s="66" t="s">
        <v>20</v>
      </c>
      <c r="C1674" s="66" t="s">
        <v>0</v>
      </c>
      <c r="D1674" s="66" t="s">
        <v>306</v>
      </c>
      <c r="E1674" s="76">
        <f t="array" ref="E1674">IFERROR(INDEX(DATA!$F$133:$F$368,MATCH(1,(DATA!$D$133:$D$368=B1674)*(DATA!$E$133:$E$368=D1674),0)),"n/a")</f>
        <v>37614.69</v>
      </c>
      <c r="F1674" s="77">
        <f t="array" ref="F1674">IFERROR(INDEX(DATA!$G$133:$G$368,MATCH(1,(DATA!$D$133:$D$368=B1674)*(DATA!$E$133:$E$368=D1674),0)),"n/a")</f>
        <v>3.7075585415589203E-2</v>
      </c>
      <c r="G1674" s="76">
        <f t="array" ref="G1674">IFERROR(INDEX(DATA!$P$133:$P$368,MATCH(1,(DATA!$D$133:$D$368=B1674)*(DATA!$E$133:$E$368=D1674),0)),"n/a")</f>
        <v>124277.27</v>
      </c>
      <c r="H1674" s="77">
        <f t="array" ref="H1674">IFERROR(INDEX(DATA!$Q$133:$Q$368,MATCH(1,(DATA!$D$133:$D$368=B1674)*(DATA!$E$133:$E$368=D1674),0)),"n/a")</f>
        <v>-3.13104582657846E-3</v>
      </c>
      <c r="I1674" s="76">
        <f t="array" ref="I1674">IFERROR(INDEX(DATA!$Z$133:$Z$368,MATCH(1,(DATA!$D$133:$D$368=B1674)*(DATA!$E$133:$E$368=D1674),0)),"n/a")</f>
        <v>272158.81</v>
      </c>
      <c r="J1674" s="77">
        <f t="array" ref="J1674">IFERROR(INDEX(DATA!$AA$133:$AA$368,MATCH(1,(DATA!$D$133:$D$368=B1674)*(DATA!$E$133:$E$368=D1674),0)),"n/a")</f>
        <v>5.1471173450494496E-3</v>
      </c>
      <c r="K1674" s="76">
        <f t="array" ref="K1674">IFERROR(INDEX(DATA!$AJ$133:$AJ$368,MATCH(1,(DATA!$D$133:$D$368=B1674)*(DATA!$E$133:$E$368=D1674),0)),"n/a")</f>
        <v>481076.84</v>
      </c>
      <c r="L1674" s="77">
        <f t="array" ref="L1674">IFERROR(INDEX(DATA!$AK$133:$AK$368,MATCH(1,(DATA!$D$133:$D$368=B1674)*(DATA!$E$133:$E$368=D1674),0)),"n/a")</f>
        <v>-2.0587496445013602E-3</v>
      </c>
      <c r="M1674" s="66"/>
      <c r="N1674" s="66"/>
      <c r="O1674" s="66"/>
      <c r="P1674" s="66"/>
      <c r="Q1674" s="66"/>
      <c r="S1674" s="70"/>
      <c r="U1674" s="70"/>
      <c r="W1674" s="70"/>
      <c r="Y1674" s="70"/>
    </row>
    <row r="1675" spans="1:25" s="69" customFormat="1" x14ac:dyDescent="0.2">
      <c r="A1675" s="75" t="s">
        <v>19</v>
      </c>
      <c r="B1675" s="66" t="s">
        <v>20</v>
      </c>
      <c r="C1675" s="66" t="s">
        <v>0</v>
      </c>
      <c r="D1675" s="66" t="s">
        <v>307</v>
      </c>
      <c r="E1675" s="76">
        <f t="array" ref="E1675">IFERROR(INDEX(DATA!$F$133:$F$368,MATCH(1,(DATA!$D$133:$D$368=B1675)*(DATA!$E$133:$E$368=D1675),0)),"n/a")</f>
        <v>49532.63</v>
      </c>
      <c r="F1675" s="77">
        <f t="array" ref="F1675">IFERROR(INDEX(DATA!$G$133:$G$368,MATCH(1,(DATA!$D$133:$D$368=B1675)*(DATA!$E$133:$E$368=D1675),0)),"n/a")</f>
        <v>0.225523430056216</v>
      </c>
      <c r="G1675" s="76">
        <f t="array" ref="G1675">IFERROR(INDEX(DATA!$P$133:$P$368,MATCH(1,(DATA!$D$133:$D$368=B1675)*(DATA!$E$133:$E$368=D1675),0)),"n/a")</f>
        <v>168442.27</v>
      </c>
      <c r="H1675" s="77">
        <f t="array" ref="H1675">IFERROR(INDEX(DATA!$Q$133:$Q$368,MATCH(1,(DATA!$D$133:$D$368=B1675)*(DATA!$E$133:$E$368=D1675),0)),"n/a")</f>
        <v>0.24876939230662001</v>
      </c>
      <c r="I1675" s="76">
        <f t="array" ref="I1675">IFERROR(INDEX(DATA!$Z$133:$Z$368,MATCH(1,(DATA!$D$133:$D$368=B1675)*(DATA!$E$133:$E$368=D1675),0)),"n/a")</f>
        <v>362225.03</v>
      </c>
      <c r="J1675" s="77">
        <f t="array" ref="J1675">IFERROR(INDEX(DATA!$AA$133:$AA$368,MATCH(1,(DATA!$D$133:$D$368=B1675)*(DATA!$E$133:$E$368=D1675),0)),"n/a")</f>
        <v>0.64156264514782102</v>
      </c>
      <c r="K1675" s="76">
        <f t="array" ref="K1675">IFERROR(INDEX(DATA!$AJ$133:$AJ$368,MATCH(1,(DATA!$D$133:$D$368=B1675)*(DATA!$E$133:$E$368=D1675),0)),"n/a")</f>
        <v>609520.06000000006</v>
      </c>
      <c r="L1675" s="77">
        <f t="array" ref="L1675">IFERROR(INDEX(DATA!$AK$133:$AK$368,MATCH(1,(DATA!$D$133:$D$368=B1675)*(DATA!$E$133:$E$368=D1675),0)),"n/a")</f>
        <v>0.65776221542197899</v>
      </c>
      <c r="M1675" s="66"/>
      <c r="N1675" s="66"/>
      <c r="O1675" s="66"/>
      <c r="P1675" s="66"/>
      <c r="Q1675" s="66"/>
      <c r="S1675" s="70"/>
      <c r="U1675" s="70"/>
      <c r="W1675" s="70"/>
      <c r="Y1675" s="70"/>
    </row>
    <row r="1676" spans="1:25" s="69" customFormat="1" x14ac:dyDescent="0.2">
      <c r="A1676" s="75" t="s">
        <v>19</v>
      </c>
      <c r="B1676" s="66" t="s">
        <v>20</v>
      </c>
      <c r="C1676" s="66" t="s">
        <v>0</v>
      </c>
      <c r="D1676" s="66" t="s">
        <v>308</v>
      </c>
      <c r="E1676" s="76">
        <f t="array" ref="E1676">IFERROR(INDEX(DATA!$F$133:$F$368,MATCH(1,(DATA!$D$133:$D$368=B1676)*(DATA!$E$133:$E$368=D1676),0)),"n/a")</f>
        <v>31748.34</v>
      </c>
      <c r="F1676" s="77">
        <f t="array" ref="F1676">IFERROR(INDEX(DATA!$G$133:$G$368,MATCH(1,(DATA!$D$133:$D$368=B1676)*(DATA!$E$133:$E$368=D1676),0)),"n/a")</f>
        <v>7.1786077192887598E-2</v>
      </c>
      <c r="G1676" s="76">
        <f t="array" ref="G1676">IFERROR(INDEX(DATA!$P$133:$P$368,MATCH(1,(DATA!$D$133:$D$368=B1676)*(DATA!$E$133:$E$368=D1676),0)),"n/a")</f>
        <v>118265.99</v>
      </c>
      <c r="H1676" s="77">
        <f t="array" ref="H1676">IFERROR(INDEX(DATA!$Q$133:$Q$368,MATCH(1,(DATA!$D$133:$D$368=B1676)*(DATA!$E$133:$E$368=D1676),0)),"n/a")</f>
        <v>0.101648625980451</v>
      </c>
      <c r="I1676" s="76">
        <f t="array" ref="I1676">IFERROR(INDEX(DATA!$Z$133:$Z$368,MATCH(1,(DATA!$D$133:$D$368=B1676)*(DATA!$E$133:$E$368=D1676),0)),"n/a")</f>
        <v>240624.45</v>
      </c>
      <c r="J1676" s="77">
        <f t="array" ref="J1676">IFERROR(INDEX(DATA!$AA$133:$AA$368,MATCH(1,(DATA!$D$133:$D$368=B1676)*(DATA!$E$133:$E$368=D1676),0)),"n/a")</f>
        <v>7.1907100489231796E-2</v>
      </c>
      <c r="K1676" s="76">
        <f t="array" ref="K1676">IFERROR(INDEX(DATA!$AJ$133:$AJ$368,MATCH(1,(DATA!$D$133:$D$368=B1676)*(DATA!$E$133:$E$368=D1676),0)),"n/a")</f>
        <v>410544.88</v>
      </c>
      <c r="L1676" s="77">
        <f t="array" ref="L1676">IFERROR(INDEX(DATA!$AK$133:$AK$368,MATCH(1,(DATA!$D$133:$D$368=B1676)*(DATA!$E$133:$E$368=D1676),0)),"n/a")</f>
        <v>5.5341237167888101E-2</v>
      </c>
      <c r="M1676" s="66"/>
      <c r="N1676" s="66"/>
      <c r="O1676" s="66"/>
      <c r="P1676" s="66"/>
      <c r="Q1676" s="66"/>
      <c r="S1676" s="70"/>
      <c r="U1676" s="70"/>
      <c r="W1676" s="70"/>
      <c r="Y1676" s="70"/>
    </row>
    <row r="1677" spans="1:25" s="69" customFormat="1" x14ac:dyDescent="0.2">
      <c r="A1677" s="75" t="s">
        <v>19</v>
      </c>
      <c r="B1677" s="66" t="s">
        <v>20</v>
      </c>
      <c r="C1677" s="66" t="s">
        <v>0</v>
      </c>
      <c r="D1677" s="66" t="s">
        <v>309</v>
      </c>
      <c r="E1677" s="76">
        <f t="array" ref="E1677">IFERROR(INDEX(DATA!$F$133:$F$368,MATCH(1,(DATA!$D$133:$D$368=B1677)*(DATA!$E$133:$E$368=D1677),0)),"n/a")</f>
        <v>28355.39</v>
      </c>
      <c r="F1677" s="77">
        <f t="array" ref="F1677">IFERROR(INDEX(DATA!$G$133:$G$368,MATCH(1,(DATA!$D$133:$D$368=B1677)*(DATA!$E$133:$E$368=D1677),0)),"n/a")</f>
        <v>4.5762498082211299E-2</v>
      </c>
      <c r="G1677" s="76">
        <f t="array" ref="G1677">IFERROR(INDEX(DATA!$P$133:$P$368,MATCH(1,(DATA!$D$133:$D$368=B1677)*(DATA!$E$133:$E$368=D1677),0)),"n/a")</f>
        <v>107144.18</v>
      </c>
      <c r="H1677" s="77">
        <f t="array" ref="H1677">IFERROR(INDEX(DATA!$Q$133:$Q$368,MATCH(1,(DATA!$D$133:$D$368=B1677)*(DATA!$E$133:$E$368=D1677),0)),"n/a")</f>
        <v>0.10639103315068001</v>
      </c>
      <c r="I1677" s="76">
        <f t="array" ref="I1677">IFERROR(INDEX(DATA!$Z$133:$Z$368,MATCH(1,(DATA!$D$133:$D$368=B1677)*(DATA!$E$133:$E$368=D1677),0)),"n/a")</f>
        <v>216699.84</v>
      </c>
      <c r="J1677" s="77">
        <f t="array" ref="J1677">IFERROR(INDEX(DATA!$AA$133:$AA$368,MATCH(1,(DATA!$D$133:$D$368=B1677)*(DATA!$E$133:$E$368=D1677),0)),"n/a")</f>
        <v>9.6181305183120305E-2</v>
      </c>
      <c r="K1677" s="76">
        <f t="array" ref="K1677">IFERROR(INDEX(DATA!$AJ$133:$AJ$368,MATCH(1,(DATA!$D$133:$D$368=B1677)*(DATA!$E$133:$E$368=D1677),0)),"n/a")</f>
        <v>373676.84</v>
      </c>
      <c r="L1677" s="77">
        <f t="array" ref="L1677">IFERROR(INDEX(DATA!$AK$133:$AK$368,MATCH(1,(DATA!$D$133:$D$368=B1677)*(DATA!$E$133:$E$368=D1677),0)),"n/a")</f>
        <v>6.13528363962801E-2</v>
      </c>
      <c r="M1677" s="66"/>
      <c r="N1677" s="66"/>
      <c r="O1677" s="66"/>
      <c r="P1677" s="66"/>
      <c r="Q1677" s="66"/>
      <c r="S1677" s="70"/>
      <c r="U1677" s="70"/>
      <c r="W1677" s="70"/>
      <c r="Y1677" s="70"/>
    </row>
    <row r="1678" spans="1:25" s="69" customFormat="1" x14ac:dyDescent="0.2">
      <c r="A1678" s="75" t="s">
        <v>19</v>
      </c>
      <c r="B1678" s="66" t="s">
        <v>20</v>
      </c>
      <c r="C1678" s="66" t="s">
        <v>0</v>
      </c>
      <c r="D1678" s="66" t="s">
        <v>310</v>
      </c>
      <c r="E1678" s="76">
        <f t="array" ref="E1678">IFERROR(INDEX(DATA!$F$133:$F$368,MATCH(1,(DATA!$D$133:$D$368=B1678)*(DATA!$E$133:$E$368=D1678),0)),"n/a")</f>
        <v>23186.93</v>
      </c>
      <c r="F1678" s="77">
        <f t="array" ref="F1678">IFERROR(INDEX(DATA!$G$133:$G$368,MATCH(1,(DATA!$D$133:$D$368=B1678)*(DATA!$E$133:$E$368=D1678),0)),"n/a")</f>
        <v>-1.1865996572821899E-2</v>
      </c>
      <c r="G1678" s="76">
        <f t="array" ref="G1678">IFERROR(INDEX(DATA!$P$133:$P$368,MATCH(1,(DATA!$D$133:$D$368=B1678)*(DATA!$E$133:$E$368=D1678),0)),"n/a")</f>
        <v>86253.35</v>
      </c>
      <c r="H1678" s="77">
        <f t="array" ref="H1678">IFERROR(INDEX(DATA!$Q$133:$Q$368,MATCH(1,(DATA!$D$133:$D$368=B1678)*(DATA!$E$133:$E$368=D1678),0)),"n/a")</f>
        <v>-7.4073878014015203E-3</v>
      </c>
      <c r="I1678" s="76">
        <f t="array" ref="I1678">IFERROR(INDEX(DATA!$Z$133:$Z$368,MATCH(1,(DATA!$D$133:$D$368=B1678)*(DATA!$E$133:$E$368=D1678),0)),"n/a")</f>
        <v>168813.3</v>
      </c>
      <c r="J1678" s="77">
        <f t="array" ref="J1678">IFERROR(INDEX(DATA!$AA$133:$AA$368,MATCH(1,(DATA!$D$133:$D$368=B1678)*(DATA!$E$133:$E$368=D1678),0)),"n/a")</f>
        <v>-2.0416611612963102E-2</v>
      </c>
      <c r="K1678" s="76">
        <f t="array" ref="K1678">IFERROR(INDEX(DATA!$AJ$133:$AJ$368,MATCH(1,(DATA!$D$133:$D$368=B1678)*(DATA!$E$133:$E$368=D1678),0)),"n/a")</f>
        <v>297962.65000000002</v>
      </c>
      <c r="L1678" s="77">
        <f t="array" ref="L1678">IFERROR(INDEX(DATA!$AK$133:$AK$368,MATCH(1,(DATA!$D$133:$D$368=B1678)*(DATA!$E$133:$E$368=D1678),0)),"n/a")</f>
        <v>-6.3911446232328806E-2</v>
      </c>
      <c r="M1678" s="66"/>
      <c r="N1678" s="66"/>
      <c r="O1678" s="66"/>
      <c r="P1678" s="66"/>
      <c r="Q1678" s="66"/>
      <c r="S1678" s="70"/>
      <c r="U1678" s="70"/>
      <c r="W1678" s="70"/>
      <c r="Y1678" s="70"/>
    </row>
    <row r="1679" spans="1:25" s="69" customFormat="1" x14ac:dyDescent="0.2">
      <c r="A1679" s="75" t="s">
        <v>19</v>
      </c>
      <c r="B1679" s="66" t="s">
        <v>20</v>
      </c>
      <c r="C1679" s="66" t="s">
        <v>0</v>
      </c>
      <c r="D1679" s="66" t="s">
        <v>311</v>
      </c>
      <c r="E1679" s="76">
        <f t="array" ref="E1679">IFERROR(INDEX(DATA!$F$133:$F$368,MATCH(1,(DATA!$D$133:$D$368=B1679)*(DATA!$E$133:$E$368=D1679),0)),"n/a")</f>
        <v>21005.85</v>
      </c>
      <c r="F1679" s="77">
        <f t="array" ref="F1679">IFERROR(INDEX(DATA!$G$133:$G$368,MATCH(1,(DATA!$D$133:$D$368=B1679)*(DATA!$E$133:$E$368=D1679),0)),"n/a")</f>
        <v>0.117933038494085</v>
      </c>
      <c r="G1679" s="76">
        <f t="array" ref="G1679">IFERROR(INDEX(DATA!$P$133:$P$368,MATCH(1,(DATA!$D$133:$D$368=B1679)*(DATA!$E$133:$E$368=D1679),0)),"n/a")</f>
        <v>73392.070000000007</v>
      </c>
      <c r="H1679" s="77">
        <f t="array" ref="H1679">IFERROR(INDEX(DATA!$Q$133:$Q$368,MATCH(1,(DATA!$D$133:$D$368=B1679)*(DATA!$E$133:$E$368=D1679),0)),"n/a")</f>
        <v>0.29399179125621899</v>
      </c>
      <c r="I1679" s="76">
        <f t="array" ref="I1679">IFERROR(INDEX(DATA!$Z$133:$Z$368,MATCH(1,(DATA!$D$133:$D$368=B1679)*(DATA!$E$133:$E$368=D1679),0)),"n/a")</f>
        <v>152966.23000000001</v>
      </c>
      <c r="J1679" s="77">
        <f t="array" ref="J1679">IFERROR(INDEX(DATA!$AA$133:$AA$368,MATCH(1,(DATA!$D$133:$D$368=B1679)*(DATA!$E$133:$E$368=D1679),0)),"n/a")</f>
        <v>0.37073859334039599</v>
      </c>
      <c r="K1679" s="76">
        <f t="array" ref="K1679">IFERROR(INDEX(DATA!$AJ$133:$AJ$368,MATCH(1,(DATA!$D$133:$D$368=B1679)*(DATA!$E$133:$E$368=D1679),0)),"n/a")</f>
        <v>265671.5</v>
      </c>
      <c r="L1679" s="77">
        <f t="array" ref="L1679">IFERROR(INDEX(DATA!$AK$133:$AK$368,MATCH(1,(DATA!$D$133:$D$368=B1679)*(DATA!$E$133:$E$368=D1679),0)),"n/a")</f>
        <v>0.39452565031916897</v>
      </c>
      <c r="M1679" s="66"/>
      <c r="N1679" s="66"/>
      <c r="O1679" s="66"/>
      <c r="P1679" s="66"/>
      <c r="Q1679" s="66"/>
      <c r="S1679" s="70"/>
      <c r="U1679" s="70"/>
      <c r="W1679" s="70"/>
      <c r="Y1679" s="70"/>
    </row>
    <row r="1680" spans="1:25" s="69" customFormat="1" x14ac:dyDescent="0.2">
      <c r="A1680" s="75" t="s">
        <v>19</v>
      </c>
      <c r="B1680" s="66" t="s">
        <v>20</v>
      </c>
      <c r="C1680" s="66" t="s">
        <v>0</v>
      </c>
      <c r="D1680" s="66" t="s">
        <v>312</v>
      </c>
      <c r="E1680" s="76">
        <f t="array" ref="E1680">IFERROR(INDEX(DATA!$F$133:$F$368,MATCH(1,(DATA!$D$133:$D$368=B1680)*(DATA!$E$133:$E$368=D1680),0)),"n/a")</f>
        <v>10053.07</v>
      </c>
      <c r="F1680" s="77">
        <f t="array" ref="F1680">IFERROR(INDEX(DATA!$G$133:$G$368,MATCH(1,(DATA!$D$133:$D$368=B1680)*(DATA!$E$133:$E$368=D1680),0)),"n/a")</f>
        <v>0.11070023455686601</v>
      </c>
      <c r="G1680" s="76">
        <f t="array" ref="G1680">IFERROR(INDEX(DATA!$P$133:$P$368,MATCH(1,(DATA!$D$133:$D$368=B1680)*(DATA!$E$133:$E$368=D1680),0)),"n/a")</f>
        <v>33393.42</v>
      </c>
      <c r="H1680" s="77">
        <f t="array" ref="H1680">IFERROR(INDEX(DATA!$Q$133:$Q$368,MATCH(1,(DATA!$D$133:$D$368=B1680)*(DATA!$E$133:$E$368=D1680),0)),"n/a")</f>
        <v>0.22928422786291</v>
      </c>
      <c r="I1680" s="76">
        <f t="array" ref="I1680">IFERROR(INDEX(DATA!$Z$133:$Z$368,MATCH(1,(DATA!$D$133:$D$368=B1680)*(DATA!$E$133:$E$368=D1680),0)),"n/a")</f>
        <v>71127.33</v>
      </c>
      <c r="J1680" s="77">
        <f t="array" ref="J1680">IFERROR(INDEX(DATA!$AA$133:$AA$368,MATCH(1,(DATA!$D$133:$D$368=B1680)*(DATA!$E$133:$E$368=D1680),0)),"n/a")</f>
        <v>0.48831867662096901</v>
      </c>
      <c r="K1680" s="76">
        <f t="array" ref="K1680">IFERROR(INDEX(DATA!$AJ$133:$AJ$368,MATCH(1,(DATA!$D$133:$D$368=B1680)*(DATA!$E$133:$E$368=D1680),0)),"n/a")</f>
        <v>118622.31</v>
      </c>
      <c r="L1680" s="77">
        <f t="array" ref="L1680">IFERROR(INDEX(DATA!$AK$133:$AK$368,MATCH(1,(DATA!$D$133:$D$368=B1680)*(DATA!$E$133:$E$368=D1680),0)),"n/a")</f>
        <v>0.52724263527267001</v>
      </c>
      <c r="M1680" s="66"/>
      <c r="N1680" s="66"/>
      <c r="O1680" s="66"/>
      <c r="P1680" s="66"/>
      <c r="Q1680" s="66"/>
      <c r="S1680" s="70"/>
      <c r="U1680" s="70"/>
      <c r="W1680" s="70"/>
      <c r="Y1680" s="70"/>
    </row>
    <row r="1681" spans="1:25" s="69" customFormat="1" x14ac:dyDescent="0.2">
      <c r="A1681" s="75" t="s">
        <v>19</v>
      </c>
      <c r="B1681" s="66" t="s">
        <v>20</v>
      </c>
      <c r="C1681" s="66" t="s">
        <v>0</v>
      </c>
      <c r="D1681" s="66" t="s">
        <v>313</v>
      </c>
      <c r="E1681" s="76">
        <f t="array" ref="E1681">IFERROR(INDEX(DATA!$F$133:$F$368,MATCH(1,(DATA!$D$133:$D$368=B1681)*(DATA!$E$133:$E$368=D1681),0)),"n/a")</f>
        <v>20312.55</v>
      </c>
      <c r="F1681" s="77">
        <f t="array" ref="F1681">IFERROR(INDEX(DATA!$G$133:$G$368,MATCH(1,(DATA!$D$133:$D$368=B1681)*(DATA!$E$133:$E$368=D1681),0)),"n/a")</f>
        <v>0.131926116961046</v>
      </c>
      <c r="G1681" s="76">
        <f t="array" ref="G1681">IFERROR(INDEX(DATA!$P$133:$P$368,MATCH(1,(DATA!$D$133:$D$368=B1681)*(DATA!$E$133:$E$368=D1681),0)),"n/a")</f>
        <v>68417.899999999994</v>
      </c>
      <c r="H1681" s="77">
        <f t="array" ref="H1681">IFERROR(INDEX(DATA!$Q$133:$Q$368,MATCH(1,(DATA!$D$133:$D$368=B1681)*(DATA!$E$133:$E$368=D1681),0)),"n/a")</f>
        <v>5.4829864534535699E-2</v>
      </c>
      <c r="I1681" s="76">
        <f t="array" ref="I1681">IFERROR(INDEX(DATA!$Z$133:$Z$368,MATCH(1,(DATA!$D$133:$D$368=B1681)*(DATA!$E$133:$E$368=D1681),0)),"n/a")</f>
        <v>144699.1</v>
      </c>
      <c r="J1681" s="77">
        <f t="array" ref="J1681">IFERROR(INDEX(DATA!$AA$133:$AA$368,MATCH(1,(DATA!$D$133:$D$368=B1681)*(DATA!$E$133:$E$368=D1681),0)),"n/a")</f>
        <v>4.4215098967959901E-2</v>
      </c>
      <c r="K1681" s="76">
        <f t="array" ref="K1681">IFERROR(INDEX(DATA!$AJ$133:$AJ$368,MATCH(1,(DATA!$D$133:$D$368=B1681)*(DATA!$E$133:$E$368=D1681),0)),"n/a")</f>
        <v>256562.44</v>
      </c>
      <c r="L1681" s="77">
        <f t="array" ref="L1681">IFERROR(INDEX(DATA!$AK$133:$AK$368,MATCH(1,(DATA!$D$133:$D$368=B1681)*(DATA!$E$133:$E$368=D1681),0)),"n/a")</f>
        <v>5.6528906452329601E-2</v>
      </c>
      <c r="M1681" s="66"/>
      <c r="N1681" s="66"/>
      <c r="O1681" s="66"/>
      <c r="P1681" s="66"/>
      <c r="Q1681" s="66"/>
      <c r="S1681" s="70"/>
      <c r="U1681" s="70"/>
      <c r="W1681" s="70"/>
      <c r="Y1681" s="70"/>
    </row>
    <row r="1682" spans="1:25" s="69" customFormat="1" x14ac:dyDescent="0.2">
      <c r="A1682" s="75" t="s">
        <v>19</v>
      </c>
      <c r="B1682" s="66" t="s">
        <v>20</v>
      </c>
      <c r="C1682" s="66" t="s">
        <v>0</v>
      </c>
      <c r="D1682" s="66" t="s">
        <v>314</v>
      </c>
      <c r="E1682" s="76">
        <f t="array" ref="E1682">IFERROR(INDEX(DATA!$F$133:$F$368,MATCH(1,(DATA!$D$133:$D$368=B1682)*(DATA!$E$133:$E$368=D1682),0)),"n/a")</f>
        <v>63608.09</v>
      </c>
      <c r="F1682" s="77">
        <f t="array" ref="F1682">IFERROR(INDEX(DATA!$G$133:$G$368,MATCH(1,(DATA!$D$133:$D$368=B1682)*(DATA!$E$133:$E$368=D1682),0)),"n/a")</f>
        <v>0.333115018103747</v>
      </c>
      <c r="G1682" s="76">
        <f t="array" ref="G1682">IFERROR(INDEX(DATA!$P$133:$P$368,MATCH(1,(DATA!$D$133:$D$368=B1682)*(DATA!$E$133:$E$368=D1682),0)),"n/a")</f>
        <v>207058.76</v>
      </c>
      <c r="H1682" s="77">
        <f t="array" ref="H1682">IFERROR(INDEX(DATA!$Q$133:$Q$368,MATCH(1,(DATA!$D$133:$D$368=B1682)*(DATA!$E$133:$E$368=D1682),0)),"n/a")</f>
        <v>0.238889269823993</v>
      </c>
      <c r="I1682" s="76">
        <f t="array" ref="I1682">IFERROR(INDEX(DATA!$Z$133:$Z$368,MATCH(1,(DATA!$D$133:$D$368=B1682)*(DATA!$E$133:$E$368=D1682),0)),"n/a")</f>
        <v>444207.39</v>
      </c>
      <c r="J1682" s="77">
        <f t="array" ref="J1682">IFERROR(INDEX(DATA!$AA$133:$AA$368,MATCH(1,(DATA!$D$133:$D$368=B1682)*(DATA!$E$133:$E$368=D1682),0)),"n/a")</f>
        <v>0.34355471502278201</v>
      </c>
      <c r="K1682" s="76">
        <f t="array" ref="K1682">IFERROR(INDEX(DATA!$AJ$133:$AJ$368,MATCH(1,(DATA!$D$133:$D$368=B1682)*(DATA!$E$133:$E$368=D1682),0)),"n/a")</f>
        <v>767600.23</v>
      </c>
      <c r="L1682" s="77">
        <f t="array" ref="L1682">IFERROR(INDEX(DATA!$AK$133:$AK$368,MATCH(1,(DATA!$D$133:$D$368=B1682)*(DATA!$E$133:$E$368=D1682),0)),"n/a")</f>
        <v>0.35592192718348198</v>
      </c>
      <c r="M1682" s="66"/>
      <c r="N1682" s="66"/>
      <c r="O1682" s="66"/>
      <c r="P1682" s="66"/>
      <c r="Q1682" s="66"/>
      <c r="S1682" s="70"/>
      <c r="U1682" s="70"/>
      <c r="W1682" s="70"/>
      <c r="Y1682" s="70"/>
    </row>
    <row r="1683" spans="1:25" s="69" customFormat="1" x14ac:dyDescent="0.2">
      <c r="A1683" s="75" t="s">
        <v>19</v>
      </c>
      <c r="B1683" s="66" t="s">
        <v>20</v>
      </c>
      <c r="C1683" s="66" t="s">
        <v>0</v>
      </c>
      <c r="D1683" s="66" t="s">
        <v>315</v>
      </c>
      <c r="E1683" s="76">
        <f t="array" ref="E1683">IFERROR(INDEX(DATA!$F$133:$F$368,MATCH(1,(DATA!$D$133:$D$368=B1683)*(DATA!$E$133:$E$368=D1683),0)),"n/a")</f>
        <v>65389.69</v>
      </c>
      <c r="F1683" s="77">
        <f t="array" ref="F1683">IFERROR(INDEX(DATA!$G$133:$G$368,MATCH(1,(DATA!$D$133:$D$368=B1683)*(DATA!$E$133:$E$368=D1683),0)),"n/a")</f>
        <v>0.27297835128372999</v>
      </c>
      <c r="G1683" s="76">
        <f t="array" ref="G1683">IFERROR(INDEX(DATA!$P$133:$P$368,MATCH(1,(DATA!$D$133:$D$368=B1683)*(DATA!$E$133:$E$368=D1683),0)),"n/a")</f>
        <v>216885.33</v>
      </c>
      <c r="H1683" s="77">
        <f t="array" ref="H1683">IFERROR(INDEX(DATA!$Q$133:$Q$368,MATCH(1,(DATA!$D$133:$D$368=B1683)*(DATA!$E$133:$E$368=D1683),0)),"n/a")</f>
        <v>0.37319578582091201</v>
      </c>
      <c r="I1683" s="76">
        <f t="array" ref="I1683">IFERROR(INDEX(DATA!$Z$133:$Z$368,MATCH(1,(DATA!$D$133:$D$368=B1683)*(DATA!$E$133:$E$368=D1683),0)),"n/a")</f>
        <v>479637.4</v>
      </c>
      <c r="J1683" s="77">
        <f t="array" ref="J1683">IFERROR(INDEX(DATA!$AA$133:$AA$368,MATCH(1,(DATA!$D$133:$D$368=B1683)*(DATA!$E$133:$E$368=D1683),0)),"n/a")</f>
        <v>0.54637115526938196</v>
      </c>
      <c r="K1683" s="76">
        <f t="array" ref="K1683">IFERROR(INDEX(DATA!$AJ$133:$AJ$368,MATCH(1,(DATA!$D$133:$D$368=B1683)*(DATA!$E$133:$E$368=D1683),0)),"n/a")</f>
        <v>816580.23</v>
      </c>
      <c r="L1683" s="77">
        <f t="array" ref="L1683">IFERROR(INDEX(DATA!$AK$133:$AK$368,MATCH(1,(DATA!$D$133:$D$368=B1683)*(DATA!$E$133:$E$368=D1683),0)),"n/a")</f>
        <v>0.60083467729461604</v>
      </c>
      <c r="M1683" s="66"/>
      <c r="N1683" s="66"/>
      <c r="O1683" s="66"/>
      <c r="P1683" s="66"/>
      <c r="Q1683" s="66"/>
      <c r="S1683" s="70"/>
      <c r="U1683" s="70"/>
      <c r="W1683" s="70"/>
      <c r="Y1683" s="70"/>
    </row>
    <row r="1684" spans="1:25" s="69" customFormat="1" x14ac:dyDescent="0.2">
      <c r="A1684" s="75" t="s">
        <v>19</v>
      </c>
      <c r="B1684" s="66" t="s">
        <v>20</v>
      </c>
      <c r="C1684" s="66" t="s">
        <v>0</v>
      </c>
      <c r="D1684" s="66" t="s">
        <v>316</v>
      </c>
      <c r="E1684" s="76">
        <f t="array" ref="E1684">IFERROR(INDEX(DATA!$F$133:$F$368,MATCH(1,(DATA!$D$133:$D$368=B1684)*(DATA!$E$133:$E$368=D1684),0)),"n/a")</f>
        <v>42675.14</v>
      </c>
      <c r="F1684" s="77">
        <f t="array" ref="F1684">IFERROR(INDEX(DATA!$G$133:$G$368,MATCH(1,(DATA!$D$133:$D$368=B1684)*(DATA!$E$133:$E$368=D1684),0)),"n/a")</f>
        <v>0.16207890946025799</v>
      </c>
      <c r="G1684" s="76">
        <f t="array" ref="G1684">IFERROR(INDEX(DATA!$P$133:$P$368,MATCH(1,(DATA!$D$133:$D$368=B1684)*(DATA!$E$133:$E$368=D1684),0)),"n/a")</f>
        <v>148040.44</v>
      </c>
      <c r="H1684" s="77">
        <f t="array" ref="H1684">IFERROR(INDEX(DATA!$Q$133:$Q$368,MATCH(1,(DATA!$D$133:$D$368=B1684)*(DATA!$E$133:$E$368=D1684),0)),"n/a")</f>
        <v>0.11365967537112601</v>
      </c>
      <c r="I1684" s="76">
        <f t="array" ref="I1684">IFERROR(INDEX(DATA!$Z$133:$Z$368,MATCH(1,(DATA!$D$133:$D$368=B1684)*(DATA!$E$133:$E$368=D1684),0)),"n/a")</f>
        <v>288719.2</v>
      </c>
      <c r="J1684" s="77">
        <f t="array" ref="J1684">IFERROR(INDEX(DATA!$AA$133:$AA$368,MATCH(1,(DATA!$D$133:$D$368=B1684)*(DATA!$E$133:$E$368=D1684),0)),"n/a")</f>
        <v>0.110144077275347</v>
      </c>
      <c r="K1684" s="76">
        <f t="array" ref="K1684">IFERROR(INDEX(DATA!$AJ$133:$AJ$368,MATCH(1,(DATA!$D$133:$D$368=B1684)*(DATA!$E$133:$E$368=D1684),0)),"n/a")</f>
        <v>500285.94</v>
      </c>
      <c r="L1684" s="77">
        <f t="array" ref="L1684">IFERROR(INDEX(DATA!$AK$133:$AK$368,MATCH(1,(DATA!$D$133:$D$368=B1684)*(DATA!$E$133:$E$368=D1684),0)),"n/a")</f>
        <v>0.171190625866698</v>
      </c>
      <c r="M1684" s="66"/>
      <c r="N1684" s="66"/>
      <c r="O1684" s="66"/>
      <c r="P1684" s="66"/>
      <c r="Q1684" s="66"/>
      <c r="S1684" s="70"/>
      <c r="U1684" s="70"/>
      <c r="W1684" s="70"/>
      <c r="Y1684" s="70"/>
    </row>
    <row r="1685" spans="1:25" s="69" customFormat="1" x14ac:dyDescent="0.2">
      <c r="A1685" s="75" t="s">
        <v>19</v>
      </c>
      <c r="B1685" s="66" t="s">
        <v>20</v>
      </c>
      <c r="C1685" s="66" t="s">
        <v>0</v>
      </c>
      <c r="D1685" s="66" t="s">
        <v>317</v>
      </c>
      <c r="E1685" s="76">
        <f t="array" ref="E1685">IFERROR(INDEX(DATA!$F$133:$F$368,MATCH(1,(DATA!$D$133:$D$368=B1685)*(DATA!$E$133:$E$368=D1685),0)),"n/a")</f>
        <v>25992.240000000002</v>
      </c>
      <c r="F1685" s="77">
        <f t="array" ref="F1685">IFERROR(INDEX(DATA!$G$133:$G$368,MATCH(1,(DATA!$D$133:$D$368=B1685)*(DATA!$E$133:$E$368=D1685),0)),"n/a")</f>
        <v>-7.2899356364395193E-2</v>
      </c>
      <c r="G1685" s="76">
        <f t="array" ref="G1685">IFERROR(INDEX(DATA!$P$133:$P$368,MATCH(1,(DATA!$D$133:$D$368=B1685)*(DATA!$E$133:$E$368=D1685),0)),"n/a")</f>
        <v>93821.51</v>
      </c>
      <c r="H1685" s="77">
        <f t="array" ref="H1685">IFERROR(INDEX(DATA!$Q$133:$Q$368,MATCH(1,(DATA!$D$133:$D$368=B1685)*(DATA!$E$133:$E$368=D1685),0)),"n/a")</f>
        <v>-0.10428291373166999</v>
      </c>
      <c r="I1685" s="76">
        <f t="array" ref="I1685">IFERROR(INDEX(DATA!$Z$133:$Z$368,MATCH(1,(DATA!$D$133:$D$368=B1685)*(DATA!$E$133:$E$368=D1685),0)),"n/a")</f>
        <v>201542.58</v>
      </c>
      <c r="J1685" s="77">
        <f t="array" ref="J1685">IFERROR(INDEX(DATA!$AA$133:$AA$368,MATCH(1,(DATA!$D$133:$D$368=B1685)*(DATA!$E$133:$E$368=D1685),0)),"n/a")</f>
        <v>-9.1825643209836494E-2</v>
      </c>
      <c r="K1685" s="76">
        <f t="array" ref="K1685">IFERROR(INDEX(DATA!$AJ$133:$AJ$368,MATCH(1,(DATA!$D$133:$D$368=B1685)*(DATA!$E$133:$E$368=D1685),0)),"n/a")</f>
        <v>363679.21</v>
      </c>
      <c r="L1685" s="77">
        <f t="array" ref="L1685">IFERROR(INDEX(DATA!$AK$133:$AK$368,MATCH(1,(DATA!$D$133:$D$368=B1685)*(DATA!$E$133:$E$368=D1685),0)),"n/a")</f>
        <v>-1.6593958421260501E-2</v>
      </c>
      <c r="M1685" s="66"/>
      <c r="N1685" s="66"/>
      <c r="O1685" s="66"/>
      <c r="P1685" s="66"/>
      <c r="Q1685" s="66"/>
      <c r="S1685" s="70"/>
      <c r="U1685" s="70"/>
      <c r="W1685" s="70"/>
      <c r="Y1685" s="70"/>
    </row>
    <row r="1686" spans="1:25" s="69" customFormat="1" x14ac:dyDescent="0.2">
      <c r="A1686" s="75" t="s">
        <v>19</v>
      </c>
      <c r="B1686" s="66" t="s">
        <v>20</v>
      </c>
      <c r="C1686" s="66" t="s">
        <v>0</v>
      </c>
      <c r="D1686" s="66" t="s">
        <v>318</v>
      </c>
      <c r="E1686" s="76">
        <f t="array" ref="E1686">IFERROR(INDEX(DATA!$F$133:$F$368,MATCH(1,(DATA!$D$133:$D$368=B1686)*(DATA!$E$133:$E$368=D1686),0)),"n/a")</f>
        <v>45185.89</v>
      </c>
      <c r="F1686" s="77">
        <f t="array" ref="F1686">IFERROR(INDEX(DATA!$G$133:$G$368,MATCH(1,(DATA!$D$133:$D$368=B1686)*(DATA!$E$133:$E$368=D1686),0)),"n/a")</f>
        <v>0.19824148233752301</v>
      </c>
      <c r="G1686" s="76">
        <f t="array" ref="G1686">IFERROR(INDEX(DATA!$P$133:$P$368,MATCH(1,(DATA!$D$133:$D$368=B1686)*(DATA!$E$133:$E$368=D1686),0)),"n/a")</f>
        <v>150805.53</v>
      </c>
      <c r="H1686" s="77">
        <f t="array" ref="H1686">IFERROR(INDEX(DATA!$Q$133:$Q$368,MATCH(1,(DATA!$D$133:$D$368=B1686)*(DATA!$E$133:$E$368=D1686),0)),"n/a")</f>
        <v>6.84431787966302E-2</v>
      </c>
      <c r="I1686" s="76">
        <f t="array" ref="I1686">IFERROR(INDEX(DATA!$Z$133:$Z$368,MATCH(1,(DATA!$D$133:$D$368=B1686)*(DATA!$E$133:$E$368=D1686),0)),"n/a")</f>
        <v>306866.2</v>
      </c>
      <c r="J1686" s="77">
        <f t="array" ref="J1686">IFERROR(INDEX(DATA!$AA$133:$AA$368,MATCH(1,(DATA!$D$133:$D$368=B1686)*(DATA!$E$133:$E$368=D1686),0)),"n/a")</f>
        <v>4.6252987425613401E-2</v>
      </c>
      <c r="K1686" s="76">
        <f t="array" ref="K1686">IFERROR(INDEX(DATA!$AJ$133:$AJ$368,MATCH(1,(DATA!$D$133:$D$368=B1686)*(DATA!$E$133:$E$368=D1686),0)),"n/a")</f>
        <v>531125.93000000005</v>
      </c>
      <c r="L1686" s="77">
        <f t="array" ref="L1686">IFERROR(INDEX(DATA!$AK$133:$AK$368,MATCH(1,(DATA!$D$133:$D$368=B1686)*(DATA!$E$133:$E$368=D1686),0)),"n/a")</f>
        <v>1.1947137974627899E-2</v>
      </c>
      <c r="M1686" s="66"/>
      <c r="N1686" s="66"/>
      <c r="O1686" s="66"/>
      <c r="P1686" s="66"/>
      <c r="Q1686" s="66"/>
      <c r="S1686" s="70"/>
      <c r="U1686" s="70"/>
      <c r="W1686" s="70"/>
      <c r="Y1686" s="70"/>
    </row>
    <row r="1687" spans="1:25" s="69" customFormat="1" x14ac:dyDescent="0.2">
      <c r="A1687" s="75" t="s">
        <v>19</v>
      </c>
      <c r="B1687" s="66" t="s">
        <v>20</v>
      </c>
      <c r="C1687" s="66" t="s">
        <v>0</v>
      </c>
      <c r="D1687" s="66" t="s">
        <v>344</v>
      </c>
      <c r="E1687" s="76">
        <f t="array" ref="E1687">IFERROR(INDEX(DATA!$F$133:$F$368,MATCH(1,(DATA!$D$133:$D$368=B1687)*(DATA!$E$133:$E$368=D1687),0)),"n/a")</f>
        <v>10216.030000000001</v>
      </c>
      <c r="F1687" s="77">
        <f t="array" ref="F1687">IFERROR(INDEX(DATA!$G$133:$G$368,MATCH(1,(DATA!$D$133:$D$368=B1687)*(DATA!$E$133:$E$368=D1687),0)),"n/a")</f>
        <v>-4.55350210820663E-2</v>
      </c>
      <c r="G1687" s="76">
        <f t="array" ref="G1687">IFERROR(INDEX(DATA!$P$133:$P$368,MATCH(1,(DATA!$D$133:$D$368=B1687)*(DATA!$E$133:$E$368=D1687),0)),"n/a")</f>
        <v>35358.61</v>
      </c>
      <c r="H1687" s="77">
        <f t="array" ref="H1687">IFERROR(INDEX(DATA!$Q$133:$Q$368,MATCH(1,(DATA!$D$133:$D$368=B1687)*(DATA!$E$133:$E$368=D1687),0)),"n/a")</f>
        <v>-4.8218151807097299E-2</v>
      </c>
      <c r="I1687" s="76">
        <f t="array" ref="I1687">IFERROR(INDEX(DATA!$Z$133:$Z$368,MATCH(1,(DATA!$D$133:$D$368=B1687)*(DATA!$E$133:$E$368=D1687),0)),"n/a")</f>
        <v>71564.09</v>
      </c>
      <c r="J1687" s="77">
        <f t="array" ref="J1687">IFERROR(INDEX(DATA!$AA$133:$AA$368,MATCH(1,(DATA!$D$133:$D$368=B1687)*(DATA!$E$133:$E$368=D1687),0)),"n/a")</f>
        <v>-9.5470672793082897E-2</v>
      </c>
      <c r="K1687" s="76">
        <f t="array" ref="K1687">IFERROR(INDEX(DATA!$AJ$133:$AJ$368,MATCH(1,(DATA!$D$133:$D$368=B1687)*(DATA!$E$133:$E$368=D1687),0)),"n/a")</f>
        <v>128402.23</v>
      </c>
      <c r="L1687" s="77">
        <f t="array" ref="L1687">IFERROR(INDEX(DATA!$AK$133:$AK$368,MATCH(1,(DATA!$D$133:$D$368=B1687)*(DATA!$E$133:$E$368=D1687),0)),"n/a")</f>
        <v>-0.115268579881212</v>
      </c>
      <c r="M1687" s="66"/>
      <c r="N1687" s="66"/>
      <c r="O1687" s="66"/>
      <c r="P1687" s="66"/>
      <c r="Q1687" s="66"/>
      <c r="S1687" s="70"/>
      <c r="U1687" s="70"/>
      <c r="W1687" s="70"/>
      <c r="Y1687" s="70"/>
    </row>
    <row r="1688" spans="1:25" s="69" customFormat="1" x14ac:dyDescent="0.2">
      <c r="A1688" s="75" t="s">
        <v>19</v>
      </c>
      <c r="B1688" s="66" t="s">
        <v>20</v>
      </c>
      <c r="C1688" s="66" t="s">
        <v>0</v>
      </c>
      <c r="D1688" s="66" t="s">
        <v>345</v>
      </c>
      <c r="E1688" s="76">
        <f t="array" ref="E1688">IFERROR(INDEX(DATA!$F$133:$F$368,MATCH(1,(DATA!$D$133:$D$368=B1688)*(DATA!$E$133:$E$368=D1688),0)),"n/a")</f>
        <v>15445.02</v>
      </c>
      <c r="F1688" s="77">
        <f t="array" ref="F1688">IFERROR(INDEX(DATA!$G$133:$G$368,MATCH(1,(DATA!$D$133:$D$368=B1688)*(DATA!$E$133:$E$368=D1688),0)),"n/a")</f>
        <v>0.33679251570264002</v>
      </c>
      <c r="G1688" s="76">
        <f t="array" ref="G1688">IFERROR(INDEX(DATA!$P$133:$P$368,MATCH(1,(DATA!$D$133:$D$368=B1688)*(DATA!$E$133:$E$368=D1688),0)),"n/a")</f>
        <v>53138.63</v>
      </c>
      <c r="H1688" s="77">
        <f t="array" ref="H1688">IFERROR(INDEX(DATA!$Q$133:$Q$368,MATCH(1,(DATA!$D$133:$D$368=B1688)*(DATA!$E$133:$E$368=D1688),0)),"n/a")</f>
        <v>0.27975044945349098</v>
      </c>
      <c r="I1688" s="76">
        <f t="array" ref="I1688">IFERROR(INDEX(DATA!$Z$133:$Z$368,MATCH(1,(DATA!$D$133:$D$368=B1688)*(DATA!$E$133:$E$368=D1688),0)),"n/a")</f>
        <v>109605.88</v>
      </c>
      <c r="J1688" s="77">
        <f t="array" ref="J1688">IFERROR(INDEX(DATA!$AA$133:$AA$368,MATCH(1,(DATA!$D$133:$D$368=B1688)*(DATA!$E$133:$E$368=D1688),0)),"n/a")</f>
        <v>0.309446299991195</v>
      </c>
      <c r="K1688" s="76">
        <f t="array" ref="K1688">IFERROR(INDEX(DATA!$AJ$133:$AJ$368,MATCH(1,(DATA!$D$133:$D$368=B1688)*(DATA!$E$133:$E$368=D1688),0)),"n/a")</f>
        <v>184218.46</v>
      </c>
      <c r="L1688" s="77">
        <f t="array" ref="L1688">IFERROR(INDEX(DATA!$AK$133:$AK$368,MATCH(1,(DATA!$D$133:$D$368=B1688)*(DATA!$E$133:$E$368=D1688),0)),"n/a")</f>
        <v>0.28559373474731697</v>
      </c>
      <c r="M1688" s="66"/>
      <c r="N1688" s="66"/>
      <c r="O1688" s="66"/>
      <c r="P1688" s="66"/>
      <c r="Q1688" s="66"/>
      <c r="S1688" s="70"/>
      <c r="U1688" s="70"/>
      <c r="W1688" s="70"/>
      <c r="Y1688" s="70"/>
    </row>
    <row r="1689" spans="1:25" s="69" customFormat="1" x14ac:dyDescent="0.2">
      <c r="A1689" s="75"/>
      <c r="B1689" s="66"/>
      <c r="C1689" s="66"/>
      <c r="D1689" s="66"/>
      <c r="E1689" s="80"/>
      <c r="F1689" s="77"/>
      <c r="G1689" s="81"/>
      <c r="H1689" s="77"/>
      <c r="I1689" s="81"/>
      <c r="J1689" s="82"/>
      <c r="K1689" s="81"/>
      <c r="L1689" s="77"/>
      <c r="M1689" s="66"/>
      <c r="N1689" s="66"/>
      <c r="O1689" s="66"/>
      <c r="P1689" s="66"/>
      <c r="Q1689" s="66"/>
      <c r="S1689" s="70"/>
      <c r="U1689" s="70"/>
      <c r="W1689" s="70"/>
      <c r="Y1689" s="70"/>
    </row>
    <row r="1690" spans="1:25" s="69" customFormat="1" x14ac:dyDescent="0.2">
      <c r="A1690" s="75" t="s">
        <v>19</v>
      </c>
      <c r="B1690" s="66" t="s">
        <v>20</v>
      </c>
      <c r="C1690" s="66" t="s">
        <v>9</v>
      </c>
      <c r="D1690" s="66" t="s">
        <v>271</v>
      </c>
      <c r="E1690" s="86">
        <f t="array" ref="E1690">IFERROR(INDEX(DATA!$H$133:$H$368,MATCH(1,(DATA!$D$133:$D$368=B1690)*(DATA!$E$133:$E$368=D1690),0)),"n/a")</f>
        <v>2224.25</v>
      </c>
      <c r="F1690" s="77">
        <f t="array" ref="F1690">IFERROR(INDEX(DATA!$I$133:$I$368,MATCH(1,(DATA!$D$133:$D$368=B1690)*(DATA!$E$133:$E$368=D1690),0)),"n/a")</f>
        <v>-4.4500481132724E-2</v>
      </c>
      <c r="G1690" s="86">
        <f t="array" ref="G1690">IFERROR(INDEX(DATA!$R$133:$R$368,MATCH(1,(DATA!$D$133:$D$368=B1690)*(DATA!$E$133:$E$368=D1690),0)),"n/a")</f>
        <v>7698.58</v>
      </c>
      <c r="H1690" s="77">
        <f t="array" ref="H1690">IFERROR(INDEX(DATA!$S$133:$S$368,MATCH(1,(DATA!$D$133:$D$368=B1690)*(DATA!$E$133:$E$368=D1690),0)),"n/a")</f>
        <v>-1.29443531285177E-2</v>
      </c>
      <c r="I1690" s="86">
        <f t="array" ref="I1690">IFERROR(INDEX(DATA!$AB$133:$AB$368,MATCH(1,(DATA!$D$133:$D$368=B1690)*(DATA!$E$133:$E$368=D1690),0)),"n/a")</f>
        <v>16065.65</v>
      </c>
      <c r="J1690" s="77">
        <f t="array" ref="J1690">IFERROR(INDEX(DATA!$AC$133:$AC$368,MATCH(1,(DATA!$D$133:$D$368=B1690)*(DATA!$E$133:$E$368=D1690),0)),"n/a")</f>
        <v>-8.0335840985542306E-3</v>
      </c>
      <c r="K1690" s="86">
        <f t="array" ref="K1690">IFERROR(INDEX(DATA!$AL$133:$AL$368,MATCH(1,(DATA!$D$133:$D$368=B1690)*(DATA!$E$133:$E$368=D1690),0)),"n/a")</f>
        <v>28103.040000000001</v>
      </c>
      <c r="L1690" s="77">
        <f t="array" ref="L1690">IFERROR(INDEX(DATA!$AM$133:$AM$368,MATCH(1,(DATA!$D$133:$D$368=B1690)*(DATA!$E$133:$E$368=D1690),0)),"n/a")</f>
        <v>-2.8499085985487899E-3</v>
      </c>
      <c r="M1690" s="66"/>
      <c r="N1690" s="66"/>
      <c r="O1690" s="66"/>
      <c r="P1690" s="66"/>
      <c r="Q1690" s="66"/>
      <c r="S1690" s="70"/>
      <c r="U1690" s="70"/>
      <c r="W1690" s="70"/>
      <c r="Y1690" s="70"/>
    </row>
    <row r="1691" spans="1:25" s="69" customFormat="1" x14ac:dyDescent="0.2">
      <c r="A1691" s="75" t="s">
        <v>19</v>
      </c>
      <c r="B1691" s="66" t="s">
        <v>20</v>
      </c>
      <c r="C1691" s="66" t="s">
        <v>9</v>
      </c>
      <c r="D1691" s="66" t="s">
        <v>272</v>
      </c>
      <c r="E1691" s="86">
        <f t="array" ref="E1691">IFERROR(INDEX(DATA!$H$133:$H$368,MATCH(1,(DATA!$D$133:$D$368=B1691)*(DATA!$E$133:$E$368=D1691),0)),"n/a")</f>
        <v>3859.49</v>
      </c>
      <c r="F1691" s="77">
        <f t="array" ref="F1691">IFERROR(INDEX(DATA!$I$133:$I$368,MATCH(1,(DATA!$D$133:$D$368=B1691)*(DATA!$E$133:$E$368=D1691),0)),"n/a")</f>
        <v>0.48035962917077402</v>
      </c>
      <c r="G1691" s="86">
        <f t="array" ref="G1691">IFERROR(INDEX(DATA!$R$133:$R$368,MATCH(1,(DATA!$D$133:$D$368=B1691)*(DATA!$E$133:$E$368=D1691),0)),"n/a")</f>
        <v>13116.91</v>
      </c>
      <c r="H1691" s="77">
        <f t="array" ref="H1691">IFERROR(INDEX(DATA!$S$133:$S$368,MATCH(1,(DATA!$D$133:$D$368=B1691)*(DATA!$E$133:$E$368=D1691),0)),"n/a")</f>
        <v>0.38694526302655802</v>
      </c>
      <c r="I1691" s="86">
        <f t="array" ref="I1691">IFERROR(INDEX(DATA!$AB$133:$AB$368,MATCH(1,(DATA!$D$133:$D$368=B1691)*(DATA!$E$133:$E$368=D1691),0)),"n/a")</f>
        <v>26668.45</v>
      </c>
      <c r="J1691" s="77">
        <f t="array" ref="J1691">IFERROR(INDEX(DATA!$AC$133:$AC$368,MATCH(1,(DATA!$D$133:$D$368=B1691)*(DATA!$E$133:$E$368=D1691),0)),"n/a")</f>
        <v>0.333417166331335</v>
      </c>
      <c r="K1691" s="86">
        <f t="array" ref="K1691">IFERROR(INDEX(DATA!$AL$133:$AL$368,MATCH(1,(DATA!$D$133:$D$368=B1691)*(DATA!$E$133:$E$368=D1691),0)),"n/a")</f>
        <v>45268.6</v>
      </c>
      <c r="L1691" s="77">
        <f t="array" ref="L1691">IFERROR(INDEX(DATA!$AM$133:$AM$368,MATCH(1,(DATA!$D$133:$D$368=B1691)*(DATA!$E$133:$E$368=D1691),0)),"n/a")</f>
        <v>0.30294099023123799</v>
      </c>
      <c r="M1691" s="66"/>
      <c r="N1691" s="66"/>
      <c r="O1691" s="66"/>
      <c r="P1691" s="66"/>
      <c r="Q1691" s="66"/>
      <c r="S1691" s="70"/>
      <c r="U1691" s="70"/>
      <c r="W1691" s="70"/>
      <c r="Y1691" s="70"/>
    </row>
    <row r="1692" spans="1:25" s="69" customFormat="1" x14ac:dyDescent="0.2">
      <c r="A1692" s="75" t="s">
        <v>19</v>
      </c>
      <c r="B1692" s="66" t="s">
        <v>20</v>
      </c>
      <c r="C1692" s="66" t="s">
        <v>9</v>
      </c>
      <c r="D1692" s="66" t="s">
        <v>273</v>
      </c>
      <c r="E1692" s="86">
        <f t="array" ref="E1692">IFERROR(INDEX(DATA!$H$133:$H$368,MATCH(1,(DATA!$D$133:$D$368=B1692)*(DATA!$E$133:$E$368=D1692),0)),"n/a")</f>
        <v>17655.939999999999</v>
      </c>
      <c r="F1692" s="77">
        <f t="array" ref="F1692">IFERROR(INDEX(DATA!$I$133:$I$368,MATCH(1,(DATA!$D$133:$D$368=B1692)*(DATA!$E$133:$E$368=D1692),0)),"n/a")</f>
        <v>0.145590247656223</v>
      </c>
      <c r="G1692" s="86">
        <f t="array" ref="G1692">IFERROR(INDEX(DATA!$R$133:$R$368,MATCH(1,(DATA!$D$133:$D$368=B1692)*(DATA!$E$133:$E$368=D1692),0)),"n/a")</f>
        <v>60657.39</v>
      </c>
      <c r="H1692" s="77">
        <f t="array" ref="H1692">IFERROR(INDEX(DATA!$S$133:$S$368,MATCH(1,(DATA!$D$133:$D$368=B1692)*(DATA!$E$133:$E$368=D1692),0)),"n/a")</f>
        <v>0.11033845363066699</v>
      </c>
      <c r="I1692" s="86">
        <f t="array" ref="I1692">IFERROR(INDEX(DATA!$AB$133:$AB$368,MATCH(1,(DATA!$D$133:$D$368=B1692)*(DATA!$E$133:$E$368=D1692),0)),"n/a")</f>
        <v>124062.77</v>
      </c>
      <c r="J1692" s="77">
        <f t="array" ref="J1692">IFERROR(INDEX(DATA!$AC$133:$AC$368,MATCH(1,(DATA!$D$133:$D$368=B1692)*(DATA!$E$133:$E$368=D1692),0)),"n/a")</f>
        <v>0.13763676140770401</v>
      </c>
      <c r="K1692" s="86">
        <f t="array" ref="K1692">IFERROR(INDEX(DATA!$AL$133:$AL$368,MATCH(1,(DATA!$D$133:$D$368=B1692)*(DATA!$E$133:$E$368=D1692),0)),"n/a")</f>
        <v>211232.17</v>
      </c>
      <c r="L1692" s="77">
        <f t="array" ref="L1692">IFERROR(INDEX(DATA!$AM$133:$AM$368,MATCH(1,(DATA!$D$133:$D$368=B1692)*(DATA!$E$133:$E$368=D1692),0)),"n/a")</f>
        <v>0.33004899464050502</v>
      </c>
      <c r="M1692" s="66"/>
      <c r="N1692" s="66"/>
      <c r="O1692" s="66"/>
      <c r="P1692" s="66"/>
      <c r="Q1692" s="66"/>
      <c r="S1692" s="70"/>
      <c r="U1692" s="70"/>
      <c r="W1692" s="70"/>
      <c r="Y1692" s="70"/>
    </row>
    <row r="1693" spans="1:25" s="69" customFormat="1" x14ac:dyDescent="0.2">
      <c r="A1693" s="75" t="s">
        <v>19</v>
      </c>
      <c r="B1693" s="66" t="s">
        <v>20</v>
      </c>
      <c r="C1693" s="66" t="s">
        <v>9</v>
      </c>
      <c r="D1693" s="66" t="s">
        <v>274</v>
      </c>
      <c r="E1693" s="86">
        <f t="array" ref="E1693">IFERROR(INDEX(DATA!$H$133:$H$368,MATCH(1,(DATA!$D$133:$D$368=B1693)*(DATA!$E$133:$E$368=D1693),0)),"n/a")</f>
        <v>1555.99</v>
      </c>
      <c r="F1693" s="77">
        <f t="array" ref="F1693">IFERROR(INDEX(DATA!$I$133:$I$368,MATCH(1,(DATA!$D$133:$D$368=B1693)*(DATA!$E$133:$E$368=D1693),0)),"n/a")</f>
        <v>0.275840863248004</v>
      </c>
      <c r="G1693" s="86">
        <f t="array" ref="G1693">IFERROR(INDEX(DATA!$R$133:$R$368,MATCH(1,(DATA!$D$133:$D$368=B1693)*(DATA!$E$133:$E$368=D1693),0)),"n/a")</f>
        <v>5129.83</v>
      </c>
      <c r="H1693" s="77">
        <f t="array" ref="H1693">IFERROR(INDEX(DATA!$S$133:$S$368,MATCH(1,(DATA!$D$133:$D$368=B1693)*(DATA!$E$133:$E$368=D1693),0)),"n/a")</f>
        <v>0.125893556734406</v>
      </c>
      <c r="I1693" s="86">
        <f t="array" ref="I1693">IFERROR(INDEX(DATA!$AB$133:$AB$368,MATCH(1,(DATA!$D$133:$D$368=B1693)*(DATA!$E$133:$E$368=D1693),0)),"n/a")</f>
        <v>10337.82</v>
      </c>
      <c r="J1693" s="77">
        <f t="array" ref="J1693">IFERROR(INDEX(DATA!$AC$133:$AC$368,MATCH(1,(DATA!$D$133:$D$368=B1693)*(DATA!$E$133:$E$368=D1693),0)),"n/a")</f>
        <v>0.11780276244169199</v>
      </c>
      <c r="K1693" s="86">
        <f t="array" ref="K1693">IFERROR(INDEX(DATA!$AL$133:$AL$368,MATCH(1,(DATA!$D$133:$D$368=B1693)*(DATA!$E$133:$E$368=D1693),0)),"n/a")</f>
        <v>17545.14</v>
      </c>
      <c r="L1693" s="77">
        <f t="array" ref="L1693">IFERROR(INDEX(DATA!$AM$133:$AM$368,MATCH(1,(DATA!$D$133:$D$368=B1693)*(DATA!$E$133:$E$368=D1693),0)),"n/a")</f>
        <v>3.6633122837533803E-2</v>
      </c>
      <c r="M1693" s="66"/>
      <c r="N1693" s="66"/>
      <c r="O1693" s="66"/>
      <c r="P1693" s="66"/>
      <c r="Q1693" s="66"/>
      <c r="S1693" s="70"/>
      <c r="U1693" s="70"/>
      <c r="W1693" s="70"/>
      <c r="Y1693" s="70"/>
    </row>
    <row r="1694" spans="1:25" s="69" customFormat="1" x14ac:dyDescent="0.2">
      <c r="A1694" s="75" t="s">
        <v>19</v>
      </c>
      <c r="B1694" s="66" t="s">
        <v>20</v>
      </c>
      <c r="C1694" s="66" t="s">
        <v>9</v>
      </c>
      <c r="D1694" s="66" t="s">
        <v>275</v>
      </c>
      <c r="E1694" s="86">
        <f t="array" ref="E1694">IFERROR(INDEX(DATA!$H$133:$H$368,MATCH(1,(DATA!$D$133:$D$368=B1694)*(DATA!$E$133:$E$368=D1694),0)),"n/a")</f>
        <v>10119.709999999999</v>
      </c>
      <c r="F1694" s="77">
        <f t="array" ref="F1694">IFERROR(INDEX(DATA!$I$133:$I$368,MATCH(1,(DATA!$D$133:$D$368=B1694)*(DATA!$E$133:$E$368=D1694),0)),"n/a")</f>
        <v>0.185987368638173</v>
      </c>
      <c r="G1694" s="86">
        <f t="array" ref="G1694">IFERROR(INDEX(DATA!$R$133:$R$368,MATCH(1,(DATA!$D$133:$D$368=B1694)*(DATA!$E$133:$E$368=D1694),0)),"n/a")</f>
        <v>32172.67</v>
      </c>
      <c r="H1694" s="77">
        <f t="array" ref="H1694">IFERROR(INDEX(DATA!$S$133:$S$368,MATCH(1,(DATA!$D$133:$D$368=B1694)*(DATA!$E$133:$E$368=D1694),0)),"n/a")</f>
        <v>0.199698776423718</v>
      </c>
      <c r="I1694" s="86">
        <f t="array" ref="I1694">IFERROR(INDEX(DATA!$AB$133:$AB$368,MATCH(1,(DATA!$D$133:$D$368=B1694)*(DATA!$E$133:$E$368=D1694),0)),"n/a")</f>
        <v>67662.210000000006</v>
      </c>
      <c r="J1694" s="77">
        <f t="array" ref="J1694">IFERROR(INDEX(DATA!$AC$133:$AC$368,MATCH(1,(DATA!$D$133:$D$368=B1694)*(DATA!$E$133:$E$368=D1694),0)),"n/a")</f>
        <v>0.160245485247479</v>
      </c>
      <c r="K1694" s="86">
        <f t="array" ref="K1694">IFERROR(INDEX(DATA!$AL$133:$AL$368,MATCH(1,(DATA!$D$133:$D$368=B1694)*(DATA!$E$133:$E$368=D1694),0)),"n/a")</f>
        <v>112576.85</v>
      </c>
      <c r="L1694" s="77">
        <f t="array" ref="L1694">IFERROR(INDEX(DATA!$AM$133:$AM$368,MATCH(1,(DATA!$D$133:$D$368=B1694)*(DATA!$E$133:$E$368=D1694),0)),"n/a")</f>
        <v>0.117937459887236</v>
      </c>
      <c r="M1694" s="66"/>
      <c r="N1694" s="66"/>
      <c r="O1694" s="66"/>
      <c r="P1694" s="66"/>
      <c r="Q1694" s="66"/>
      <c r="S1694" s="70"/>
      <c r="U1694" s="70"/>
      <c r="W1694" s="70"/>
      <c r="Y1694" s="70"/>
    </row>
    <row r="1695" spans="1:25" s="69" customFormat="1" x14ac:dyDescent="0.2">
      <c r="A1695" s="75" t="s">
        <v>19</v>
      </c>
      <c r="B1695" s="66" t="s">
        <v>20</v>
      </c>
      <c r="C1695" s="66" t="s">
        <v>9</v>
      </c>
      <c r="D1695" s="66" t="s">
        <v>276</v>
      </c>
      <c r="E1695" s="86">
        <f t="array" ref="E1695">IFERROR(INDEX(DATA!$H$133:$H$368,MATCH(1,(DATA!$D$133:$D$368=B1695)*(DATA!$E$133:$E$368=D1695),0)),"n/a")</f>
        <v>18452.53</v>
      </c>
      <c r="F1695" s="77">
        <f t="array" ref="F1695">IFERROR(INDEX(DATA!$I$133:$I$368,MATCH(1,(DATA!$D$133:$D$368=B1695)*(DATA!$E$133:$E$368=D1695),0)),"n/a")</f>
        <v>9.5352661134261593E-2</v>
      </c>
      <c r="G1695" s="86">
        <f t="array" ref="G1695">IFERROR(INDEX(DATA!$R$133:$R$368,MATCH(1,(DATA!$D$133:$D$368=B1695)*(DATA!$E$133:$E$368=D1695),0)),"n/a")</f>
        <v>62092.639999999999</v>
      </c>
      <c r="H1695" s="77">
        <f t="array" ref="H1695">IFERROR(INDEX(DATA!$S$133:$S$368,MATCH(1,(DATA!$D$133:$D$368=B1695)*(DATA!$E$133:$E$368=D1695),0)),"n/a")</f>
        <v>0.10149775328138</v>
      </c>
      <c r="I1695" s="86">
        <f t="array" ref="I1695">IFERROR(INDEX(DATA!$AB$133:$AB$368,MATCH(1,(DATA!$D$133:$D$368=B1695)*(DATA!$E$133:$E$368=D1695),0)),"n/a")</f>
        <v>126079.77</v>
      </c>
      <c r="J1695" s="77">
        <f t="array" ref="J1695">IFERROR(INDEX(DATA!$AC$133:$AC$368,MATCH(1,(DATA!$D$133:$D$368=B1695)*(DATA!$E$133:$E$368=D1695),0)),"n/a")</f>
        <v>0.15552339448814001</v>
      </c>
      <c r="K1695" s="86">
        <f t="array" ref="K1695">IFERROR(INDEX(DATA!$AL$133:$AL$368,MATCH(1,(DATA!$D$133:$D$368=B1695)*(DATA!$E$133:$E$368=D1695),0)),"n/a")</f>
        <v>220471.09</v>
      </c>
      <c r="L1695" s="77">
        <f t="array" ref="L1695">IFERROR(INDEX(DATA!$AM$133:$AM$368,MATCH(1,(DATA!$D$133:$D$368=B1695)*(DATA!$E$133:$E$368=D1695),0)),"n/a")</f>
        <v>0.62076701958687297</v>
      </c>
      <c r="M1695" s="66"/>
      <c r="N1695" s="66"/>
      <c r="O1695" s="66"/>
      <c r="P1695" s="66"/>
      <c r="Q1695" s="66"/>
      <c r="S1695" s="70"/>
      <c r="U1695" s="70"/>
      <c r="W1695" s="70"/>
      <c r="Y1695" s="70"/>
    </row>
    <row r="1696" spans="1:25" s="69" customFormat="1" x14ac:dyDescent="0.2">
      <c r="A1696" s="75" t="s">
        <v>19</v>
      </c>
      <c r="B1696" s="66" t="s">
        <v>20</v>
      </c>
      <c r="C1696" s="66" t="s">
        <v>9</v>
      </c>
      <c r="D1696" s="66" t="s">
        <v>277</v>
      </c>
      <c r="E1696" s="86">
        <f t="array" ref="E1696">IFERROR(INDEX(DATA!$H$133:$H$368,MATCH(1,(DATA!$D$133:$D$368=B1696)*(DATA!$E$133:$E$368=D1696),0)),"n/a")</f>
        <v>1447.55</v>
      </c>
      <c r="F1696" s="77">
        <f t="array" ref="F1696">IFERROR(INDEX(DATA!$I$133:$I$368,MATCH(1,(DATA!$D$133:$D$368=B1696)*(DATA!$E$133:$E$368=D1696),0)),"n/a")</f>
        <v>1.1975503698214599E-2</v>
      </c>
      <c r="G1696" s="86">
        <f t="array" ref="G1696">IFERROR(INDEX(DATA!$R$133:$R$368,MATCH(1,(DATA!$D$133:$D$368=B1696)*(DATA!$E$133:$E$368=D1696),0)),"n/a")</f>
        <v>5405.86</v>
      </c>
      <c r="H1696" s="77">
        <f t="array" ref="H1696">IFERROR(INDEX(DATA!$S$133:$S$368,MATCH(1,(DATA!$D$133:$D$368=B1696)*(DATA!$E$133:$E$368=D1696),0)),"n/a")</f>
        <v>2.2829788844319999E-2</v>
      </c>
      <c r="I1696" s="86">
        <f t="array" ref="I1696">IFERROR(INDEX(DATA!$AB$133:$AB$368,MATCH(1,(DATA!$D$133:$D$368=B1696)*(DATA!$E$133:$E$368=D1696),0)),"n/a")</f>
        <v>11249.19</v>
      </c>
      <c r="J1696" s="77">
        <f t="array" ref="J1696">IFERROR(INDEX(DATA!$AC$133:$AC$368,MATCH(1,(DATA!$D$133:$D$368=B1696)*(DATA!$E$133:$E$368=D1696),0)),"n/a")</f>
        <v>0.11254307087953599</v>
      </c>
      <c r="K1696" s="86">
        <f t="array" ref="K1696">IFERROR(INDEX(DATA!$AL$133:$AL$368,MATCH(1,(DATA!$D$133:$D$368=B1696)*(DATA!$E$133:$E$368=D1696),0)),"n/a")</f>
        <v>19605.18</v>
      </c>
      <c r="L1696" s="77">
        <f t="array" ref="L1696">IFERROR(INDEX(DATA!$AM$133:$AM$368,MATCH(1,(DATA!$D$133:$D$368=B1696)*(DATA!$E$133:$E$368=D1696),0)),"n/a")</f>
        <v>0.256905060783512</v>
      </c>
      <c r="M1696" s="66"/>
      <c r="N1696" s="66"/>
      <c r="O1696" s="66"/>
      <c r="P1696" s="66"/>
      <c r="Q1696" s="66"/>
      <c r="S1696" s="70"/>
      <c r="U1696" s="70"/>
      <c r="W1696" s="70"/>
      <c r="Y1696" s="70"/>
    </row>
    <row r="1697" spans="1:25" s="69" customFormat="1" x14ac:dyDescent="0.2">
      <c r="A1697" s="75" t="s">
        <v>19</v>
      </c>
      <c r="B1697" s="66" t="s">
        <v>20</v>
      </c>
      <c r="C1697" s="66" t="s">
        <v>9</v>
      </c>
      <c r="D1697" s="66" t="s">
        <v>278</v>
      </c>
      <c r="E1697" s="86">
        <f t="array" ref="E1697">IFERROR(INDEX(DATA!$H$133:$H$368,MATCH(1,(DATA!$D$133:$D$368=B1697)*(DATA!$E$133:$E$368=D1697),0)),"n/a")</f>
        <v>11481.79</v>
      </c>
      <c r="F1697" s="77">
        <f t="array" ref="F1697">IFERROR(INDEX(DATA!$I$133:$I$368,MATCH(1,(DATA!$D$133:$D$368=B1697)*(DATA!$E$133:$E$368=D1697),0)),"n/a")</f>
        <v>0.34327333222581302</v>
      </c>
      <c r="G1697" s="86">
        <f t="array" ref="G1697">IFERROR(INDEX(DATA!$R$133:$R$368,MATCH(1,(DATA!$D$133:$D$368=B1697)*(DATA!$E$133:$E$368=D1697),0)),"n/a")</f>
        <v>37287.730000000003</v>
      </c>
      <c r="H1697" s="77">
        <f t="array" ref="H1697">IFERROR(INDEX(DATA!$S$133:$S$368,MATCH(1,(DATA!$D$133:$D$368=B1697)*(DATA!$E$133:$E$368=D1697),0)),"n/a")</f>
        <v>0.28803696949871299</v>
      </c>
      <c r="I1697" s="86">
        <f t="array" ref="I1697">IFERROR(INDEX(DATA!$AB$133:$AB$368,MATCH(1,(DATA!$D$133:$D$368=B1697)*(DATA!$E$133:$E$368=D1697),0)),"n/a")</f>
        <v>70194.039999999994</v>
      </c>
      <c r="J1697" s="77">
        <f t="array" ref="J1697">IFERROR(INDEX(DATA!$AC$133:$AC$368,MATCH(1,(DATA!$D$133:$D$368=B1697)*(DATA!$E$133:$E$368=D1697),0)),"n/a")</f>
        <v>0.293243555203619</v>
      </c>
      <c r="K1697" s="86">
        <f t="array" ref="K1697">IFERROR(INDEX(DATA!$AL$133:$AL$368,MATCH(1,(DATA!$D$133:$D$368=B1697)*(DATA!$E$133:$E$368=D1697),0)),"n/a")</f>
        <v>115644.42</v>
      </c>
      <c r="L1697" s="77">
        <f t="array" ref="L1697">IFERROR(INDEX(DATA!$AM$133:$AM$368,MATCH(1,(DATA!$D$133:$D$368=B1697)*(DATA!$E$133:$E$368=D1697),0)),"n/a")</f>
        <v>0.28649165308637697</v>
      </c>
      <c r="M1697" s="66"/>
      <c r="N1697" s="66"/>
      <c r="O1697" s="66"/>
      <c r="P1697" s="66"/>
      <c r="Q1697" s="66"/>
      <c r="S1697" s="70"/>
      <c r="U1697" s="70"/>
      <c r="W1697" s="70"/>
      <c r="Y1697" s="70"/>
    </row>
    <row r="1698" spans="1:25" s="69" customFormat="1" x14ac:dyDescent="0.2">
      <c r="A1698" s="75" t="s">
        <v>19</v>
      </c>
      <c r="B1698" s="66" t="s">
        <v>20</v>
      </c>
      <c r="C1698" s="66" t="s">
        <v>9</v>
      </c>
      <c r="D1698" s="66" t="s">
        <v>279</v>
      </c>
      <c r="E1698" s="86">
        <f t="array" ref="E1698">IFERROR(INDEX(DATA!$H$133:$H$368,MATCH(1,(DATA!$D$133:$D$368=B1698)*(DATA!$E$133:$E$368=D1698),0)),"n/a")</f>
        <v>3002.45</v>
      </c>
      <c r="F1698" s="77">
        <f t="array" ref="F1698">IFERROR(INDEX(DATA!$I$133:$I$368,MATCH(1,(DATA!$D$133:$D$368=B1698)*(DATA!$E$133:$E$368=D1698),0)),"n/a")</f>
        <v>-4.7808575415451103E-2</v>
      </c>
      <c r="G1698" s="86">
        <f t="array" ref="G1698">IFERROR(INDEX(DATA!$R$133:$R$368,MATCH(1,(DATA!$D$133:$D$368=B1698)*(DATA!$E$133:$E$368=D1698),0)),"n/a")</f>
        <v>10945.85</v>
      </c>
      <c r="H1698" s="77">
        <f t="array" ref="H1698">IFERROR(INDEX(DATA!$S$133:$S$368,MATCH(1,(DATA!$D$133:$D$368=B1698)*(DATA!$E$133:$E$368=D1698),0)),"n/a")</f>
        <v>-3.7250117860635798E-2</v>
      </c>
      <c r="I1698" s="86">
        <f t="array" ref="I1698">IFERROR(INDEX(DATA!$AB$133:$AB$368,MATCH(1,(DATA!$D$133:$D$368=B1698)*(DATA!$E$133:$E$368=D1698),0)),"n/a")</f>
        <v>22832.720000000001</v>
      </c>
      <c r="J1698" s="77">
        <f t="array" ref="J1698">IFERROR(INDEX(DATA!$AC$133:$AC$368,MATCH(1,(DATA!$D$133:$D$368=B1698)*(DATA!$E$133:$E$368=D1698),0)),"n/a")</f>
        <v>1.9348801660050301E-2</v>
      </c>
      <c r="K1698" s="86">
        <f t="array" ref="K1698">IFERROR(INDEX(DATA!$AL$133:$AL$368,MATCH(1,(DATA!$D$133:$D$368=B1698)*(DATA!$E$133:$E$368=D1698),0)),"n/a")</f>
        <v>40122.19</v>
      </c>
      <c r="L1698" s="77">
        <f t="array" ref="L1698">IFERROR(INDEX(DATA!$AM$133:$AM$368,MATCH(1,(DATA!$D$133:$D$368=B1698)*(DATA!$E$133:$E$368=D1698),0)),"n/a")</f>
        <v>3.6094776322136597E-2</v>
      </c>
      <c r="M1698" s="66"/>
      <c r="N1698" s="66"/>
      <c r="O1698" s="66"/>
      <c r="P1698" s="66"/>
      <c r="Q1698" s="66"/>
      <c r="S1698" s="70"/>
      <c r="U1698" s="70"/>
      <c r="W1698" s="70"/>
      <c r="Y1698" s="70"/>
    </row>
    <row r="1699" spans="1:25" s="69" customFormat="1" x14ac:dyDescent="0.2">
      <c r="A1699" s="75" t="s">
        <v>19</v>
      </c>
      <c r="B1699" s="66" t="s">
        <v>20</v>
      </c>
      <c r="C1699" s="66" t="s">
        <v>9</v>
      </c>
      <c r="D1699" s="66" t="s">
        <v>280</v>
      </c>
      <c r="E1699" s="86">
        <f t="array" ref="E1699">IFERROR(INDEX(DATA!$H$133:$H$368,MATCH(1,(DATA!$D$133:$D$368=B1699)*(DATA!$E$133:$E$368=D1699),0)),"n/a")</f>
        <v>1455.87</v>
      </c>
      <c r="F1699" s="77">
        <f t="array" ref="F1699">IFERROR(INDEX(DATA!$I$133:$I$368,MATCH(1,(DATA!$D$133:$D$368=B1699)*(DATA!$E$133:$E$368=D1699),0)),"n/a")</f>
        <v>8.9486563545338293E-2</v>
      </c>
      <c r="G1699" s="86">
        <f t="array" ref="G1699">IFERROR(INDEX(DATA!$R$133:$R$368,MATCH(1,(DATA!$D$133:$D$368=B1699)*(DATA!$E$133:$E$368=D1699),0)),"n/a")</f>
        <v>4699.6499999999996</v>
      </c>
      <c r="H1699" s="77">
        <f t="array" ref="H1699">IFERROR(INDEX(DATA!$S$133:$S$368,MATCH(1,(DATA!$D$133:$D$368=B1699)*(DATA!$E$133:$E$368=D1699),0)),"n/a")</f>
        <v>4.6277867571430202E-2</v>
      </c>
      <c r="I1699" s="86">
        <f t="array" ref="I1699">IFERROR(INDEX(DATA!$AB$133:$AB$368,MATCH(1,(DATA!$D$133:$D$368=B1699)*(DATA!$E$133:$E$368=D1699),0)),"n/a")</f>
        <v>10655.05</v>
      </c>
      <c r="J1699" s="77">
        <f t="array" ref="J1699">IFERROR(INDEX(DATA!$AC$133:$AC$368,MATCH(1,(DATA!$D$133:$D$368=B1699)*(DATA!$E$133:$E$368=D1699),0)),"n/a")</f>
        <v>4.2944034642610998E-2</v>
      </c>
      <c r="K1699" s="86">
        <f t="array" ref="K1699">IFERROR(INDEX(DATA!$AL$133:$AL$368,MATCH(1,(DATA!$D$133:$D$368=B1699)*(DATA!$E$133:$E$368=D1699),0)),"n/a")</f>
        <v>18928.07</v>
      </c>
      <c r="L1699" s="77">
        <f t="array" ref="L1699">IFERROR(INDEX(DATA!$AM$133:$AM$368,MATCH(1,(DATA!$D$133:$D$368=B1699)*(DATA!$E$133:$E$368=D1699),0)),"n/a")</f>
        <v>3.6914751766988801E-2</v>
      </c>
      <c r="M1699" s="66"/>
      <c r="N1699" s="66"/>
      <c r="O1699" s="66"/>
      <c r="P1699" s="66"/>
      <c r="Q1699" s="66"/>
      <c r="S1699" s="70"/>
      <c r="U1699" s="70"/>
      <c r="W1699" s="70"/>
      <c r="Y1699" s="70"/>
    </row>
    <row r="1700" spans="1:25" s="69" customFormat="1" x14ac:dyDescent="0.2">
      <c r="A1700" s="75" t="s">
        <v>19</v>
      </c>
      <c r="B1700" s="66" t="s">
        <v>20</v>
      </c>
      <c r="C1700" s="66" t="s">
        <v>9</v>
      </c>
      <c r="D1700" s="66" t="s">
        <v>281</v>
      </c>
      <c r="E1700" s="86">
        <f t="array" ref="E1700">IFERROR(INDEX(DATA!$H$133:$H$368,MATCH(1,(DATA!$D$133:$D$368=B1700)*(DATA!$E$133:$E$368=D1700),0)),"n/a")</f>
        <v>1792.53</v>
      </c>
      <c r="F1700" s="77">
        <f t="array" ref="F1700">IFERROR(INDEX(DATA!$I$133:$I$368,MATCH(1,(DATA!$D$133:$D$368=B1700)*(DATA!$E$133:$E$368=D1700),0)),"n/a")</f>
        <v>-2.8991630779231399E-2</v>
      </c>
      <c r="G1700" s="86">
        <f t="array" ref="G1700">IFERROR(INDEX(DATA!$R$133:$R$368,MATCH(1,(DATA!$D$133:$D$368=B1700)*(DATA!$E$133:$E$368=D1700),0)),"n/a")</f>
        <v>6121.34</v>
      </c>
      <c r="H1700" s="77">
        <f t="array" ref="H1700">IFERROR(INDEX(DATA!$S$133:$S$368,MATCH(1,(DATA!$D$133:$D$368=B1700)*(DATA!$E$133:$E$368=D1700),0)),"n/a")</f>
        <v>-5.2149770908916301E-2</v>
      </c>
      <c r="I1700" s="86">
        <f t="array" ref="I1700">IFERROR(INDEX(DATA!$AB$133:$AB$368,MATCH(1,(DATA!$D$133:$D$368=B1700)*(DATA!$E$133:$E$368=D1700),0)),"n/a")</f>
        <v>12825.29</v>
      </c>
      <c r="J1700" s="77">
        <f t="array" ref="J1700">IFERROR(INDEX(DATA!$AC$133:$AC$368,MATCH(1,(DATA!$D$133:$D$368=B1700)*(DATA!$E$133:$E$368=D1700),0)),"n/a")</f>
        <v>-8.1571769336147196E-2</v>
      </c>
      <c r="K1700" s="86">
        <f t="array" ref="K1700">IFERROR(INDEX(DATA!$AL$133:$AL$368,MATCH(1,(DATA!$D$133:$D$368=B1700)*(DATA!$E$133:$E$368=D1700),0)),"n/a")</f>
        <v>23500.7</v>
      </c>
      <c r="L1700" s="77">
        <f t="array" ref="L1700">IFERROR(INDEX(DATA!$AM$133:$AM$368,MATCH(1,(DATA!$D$133:$D$368=B1700)*(DATA!$E$133:$E$368=D1700),0)),"n/a")</f>
        <v>-0.11691906372159799</v>
      </c>
      <c r="M1700" s="66"/>
      <c r="N1700" s="66"/>
      <c r="O1700" s="66"/>
      <c r="P1700" s="66"/>
      <c r="Q1700" s="66"/>
      <c r="S1700" s="70"/>
      <c r="U1700" s="70"/>
      <c r="W1700" s="70"/>
      <c r="Y1700" s="70"/>
    </row>
    <row r="1701" spans="1:25" s="69" customFormat="1" x14ac:dyDescent="0.2">
      <c r="A1701" s="75" t="s">
        <v>19</v>
      </c>
      <c r="B1701" s="66" t="s">
        <v>20</v>
      </c>
      <c r="C1701" s="66" t="s">
        <v>9</v>
      </c>
      <c r="D1701" s="66" t="s">
        <v>282</v>
      </c>
      <c r="E1701" s="86">
        <f t="array" ref="E1701">IFERROR(INDEX(DATA!$H$133:$H$368,MATCH(1,(DATA!$D$133:$D$368=B1701)*(DATA!$E$133:$E$368=D1701),0)),"n/a")</f>
        <v>3104.37</v>
      </c>
      <c r="F1701" s="77">
        <f t="array" ref="F1701">IFERROR(INDEX(DATA!$I$133:$I$368,MATCH(1,(DATA!$D$133:$D$368=B1701)*(DATA!$E$133:$E$368=D1701),0)),"n/a")</f>
        <v>5.94251665392595E-2</v>
      </c>
      <c r="G1701" s="86">
        <f t="array" ref="G1701">IFERROR(INDEX(DATA!$R$133:$R$368,MATCH(1,(DATA!$D$133:$D$368=B1701)*(DATA!$E$133:$E$368=D1701),0)),"n/a")</f>
        <v>9939.15</v>
      </c>
      <c r="H1701" s="77">
        <f t="array" ref="H1701">IFERROR(INDEX(DATA!$S$133:$S$368,MATCH(1,(DATA!$D$133:$D$368=B1701)*(DATA!$E$133:$E$368=D1701),0)),"n/a")</f>
        <v>-8.4430299289773997E-2</v>
      </c>
      <c r="I1701" s="86">
        <f t="array" ref="I1701">IFERROR(INDEX(DATA!$AB$133:$AB$368,MATCH(1,(DATA!$D$133:$D$368=B1701)*(DATA!$E$133:$E$368=D1701),0)),"n/a")</f>
        <v>20147.46</v>
      </c>
      <c r="J1701" s="77">
        <f t="array" ref="J1701">IFERROR(INDEX(DATA!$AC$133:$AC$368,MATCH(1,(DATA!$D$133:$D$368=B1701)*(DATA!$E$133:$E$368=D1701),0)),"n/a")</f>
        <v>-6.5208858204696296E-2</v>
      </c>
      <c r="K1701" s="86">
        <f t="array" ref="K1701">IFERROR(INDEX(DATA!$AL$133:$AL$368,MATCH(1,(DATA!$D$133:$D$368=B1701)*(DATA!$E$133:$E$368=D1701),0)),"n/a")</f>
        <v>36287.79</v>
      </c>
      <c r="L1701" s="77">
        <f t="array" ref="L1701">IFERROR(INDEX(DATA!$AM$133:$AM$368,MATCH(1,(DATA!$D$133:$D$368=B1701)*(DATA!$E$133:$E$368=D1701),0)),"n/a")</f>
        <v>7.9037068028078694E-2</v>
      </c>
      <c r="M1701" s="66"/>
      <c r="N1701" s="66"/>
      <c r="O1701" s="66"/>
      <c r="P1701" s="66"/>
      <c r="Q1701" s="66"/>
      <c r="S1701" s="70"/>
      <c r="U1701" s="70"/>
      <c r="W1701" s="70"/>
      <c r="Y1701" s="70"/>
    </row>
    <row r="1702" spans="1:25" s="69" customFormat="1" x14ac:dyDescent="0.2">
      <c r="A1702" s="75" t="s">
        <v>19</v>
      </c>
      <c r="B1702" s="66" t="s">
        <v>20</v>
      </c>
      <c r="C1702" s="66" t="s">
        <v>9</v>
      </c>
      <c r="D1702" s="66" t="s">
        <v>283</v>
      </c>
      <c r="E1702" s="86">
        <f t="array" ref="E1702">IFERROR(INDEX(DATA!$H$133:$H$368,MATCH(1,(DATA!$D$133:$D$368=B1702)*(DATA!$E$133:$E$368=D1702),0)),"n/a")</f>
        <v>4393.3599999999997</v>
      </c>
      <c r="F1702" s="77">
        <f t="array" ref="F1702">IFERROR(INDEX(DATA!$I$133:$I$368,MATCH(1,(DATA!$D$133:$D$368=B1702)*(DATA!$E$133:$E$368=D1702),0)),"n/a")</f>
        <v>0.184922270290097</v>
      </c>
      <c r="G1702" s="86">
        <f t="array" ref="G1702">IFERROR(INDEX(DATA!$R$133:$R$368,MATCH(1,(DATA!$D$133:$D$368=B1702)*(DATA!$E$133:$E$368=D1702),0)),"n/a")</f>
        <v>14768.21</v>
      </c>
      <c r="H1702" s="77">
        <f t="array" ref="H1702">IFERROR(INDEX(DATA!$S$133:$S$368,MATCH(1,(DATA!$D$133:$D$368=B1702)*(DATA!$E$133:$E$368=D1702),0)),"n/a")</f>
        <v>0.20579849538605699</v>
      </c>
      <c r="I1702" s="86">
        <f t="array" ref="I1702">IFERROR(INDEX(DATA!$AB$133:$AB$368,MATCH(1,(DATA!$D$133:$D$368=B1702)*(DATA!$E$133:$E$368=D1702),0)),"n/a")</f>
        <v>31141.67</v>
      </c>
      <c r="J1702" s="77">
        <f t="array" ref="J1702">IFERROR(INDEX(DATA!$AC$133:$AC$368,MATCH(1,(DATA!$D$133:$D$368=B1702)*(DATA!$E$133:$E$368=D1702),0)),"n/a")</f>
        <v>0.29243913846991598</v>
      </c>
      <c r="K1702" s="86">
        <f t="array" ref="K1702">IFERROR(INDEX(DATA!$AL$133:$AL$368,MATCH(1,(DATA!$D$133:$D$368=B1702)*(DATA!$E$133:$E$368=D1702),0)),"n/a")</f>
        <v>52767.71</v>
      </c>
      <c r="L1702" s="77">
        <f t="array" ref="L1702">IFERROR(INDEX(DATA!$AM$133:$AM$368,MATCH(1,(DATA!$D$133:$D$368=B1702)*(DATA!$E$133:$E$368=D1702),0)),"n/a")</f>
        <v>0.37669704123826198</v>
      </c>
      <c r="M1702" s="66"/>
      <c r="N1702" s="66"/>
      <c r="O1702" s="66"/>
      <c r="P1702" s="66"/>
      <c r="Q1702" s="66"/>
      <c r="S1702" s="70"/>
      <c r="U1702" s="70"/>
      <c r="W1702" s="70"/>
      <c r="Y1702" s="70"/>
    </row>
    <row r="1703" spans="1:25" s="69" customFormat="1" x14ac:dyDescent="0.2">
      <c r="A1703" s="75" t="s">
        <v>19</v>
      </c>
      <c r="B1703" s="66" t="s">
        <v>20</v>
      </c>
      <c r="C1703" s="66" t="s">
        <v>9</v>
      </c>
      <c r="D1703" s="66" t="s">
        <v>284</v>
      </c>
      <c r="E1703" s="86">
        <f t="array" ref="E1703">IFERROR(INDEX(DATA!$H$133:$H$368,MATCH(1,(DATA!$D$133:$D$368=B1703)*(DATA!$E$133:$E$368=D1703),0)),"n/a")</f>
        <v>3114.18</v>
      </c>
      <c r="F1703" s="77">
        <f t="array" ref="F1703">IFERROR(INDEX(DATA!$I$133:$I$368,MATCH(1,(DATA!$D$133:$D$368=B1703)*(DATA!$E$133:$E$368=D1703),0)),"n/a")</f>
        <v>1.2916047318724901E-2</v>
      </c>
      <c r="G1703" s="86">
        <f t="array" ref="G1703">IFERROR(INDEX(DATA!$R$133:$R$368,MATCH(1,(DATA!$D$133:$D$368=B1703)*(DATA!$E$133:$E$368=D1703),0)),"n/a")</f>
        <v>10570.34</v>
      </c>
      <c r="H1703" s="77">
        <f t="array" ref="H1703">IFERROR(INDEX(DATA!$S$133:$S$368,MATCH(1,(DATA!$D$133:$D$368=B1703)*(DATA!$E$133:$E$368=D1703),0)),"n/a")</f>
        <v>-1.23589539109303E-3</v>
      </c>
      <c r="I1703" s="86">
        <f t="array" ref="I1703">IFERROR(INDEX(DATA!$AB$133:$AB$368,MATCH(1,(DATA!$D$133:$D$368=B1703)*(DATA!$E$133:$E$368=D1703),0)),"n/a")</f>
        <v>20879.990000000002</v>
      </c>
      <c r="J1703" s="77">
        <f t="array" ref="J1703">IFERROR(INDEX(DATA!$AC$133:$AC$368,MATCH(1,(DATA!$D$133:$D$368=B1703)*(DATA!$E$133:$E$368=D1703),0)),"n/a")</f>
        <v>-4.83604491485604E-2</v>
      </c>
      <c r="K1703" s="86">
        <f t="array" ref="K1703">IFERROR(INDEX(DATA!$AL$133:$AL$368,MATCH(1,(DATA!$D$133:$D$368=B1703)*(DATA!$E$133:$E$368=D1703),0)),"n/a")</f>
        <v>38020.370000000003</v>
      </c>
      <c r="L1703" s="77">
        <f t="array" ref="L1703">IFERROR(INDEX(DATA!$AM$133:$AM$368,MATCH(1,(DATA!$D$133:$D$368=B1703)*(DATA!$E$133:$E$368=D1703),0)),"n/a")</f>
        <v>-6.6327663248637606E-2</v>
      </c>
      <c r="M1703" s="66"/>
      <c r="N1703" s="66"/>
      <c r="O1703" s="66"/>
      <c r="P1703" s="66"/>
      <c r="Q1703" s="66"/>
      <c r="S1703" s="70"/>
      <c r="U1703" s="70"/>
      <c r="W1703" s="70"/>
      <c r="Y1703" s="70"/>
    </row>
    <row r="1704" spans="1:25" s="69" customFormat="1" x14ac:dyDescent="0.2">
      <c r="A1704" s="75" t="s">
        <v>19</v>
      </c>
      <c r="B1704" s="66" t="s">
        <v>20</v>
      </c>
      <c r="C1704" s="66" t="s">
        <v>9</v>
      </c>
      <c r="D1704" s="66" t="s">
        <v>285</v>
      </c>
      <c r="E1704" s="86">
        <f t="array" ref="E1704">IFERROR(INDEX(DATA!$H$133:$H$368,MATCH(1,(DATA!$D$133:$D$368=B1704)*(DATA!$E$133:$E$368=D1704),0)),"n/a")</f>
        <v>1417.96</v>
      </c>
      <c r="F1704" s="77">
        <f t="array" ref="F1704">IFERROR(INDEX(DATA!$I$133:$I$368,MATCH(1,(DATA!$D$133:$D$368=B1704)*(DATA!$E$133:$E$368=D1704),0)),"n/a")</f>
        <v>-5.3311167638084897E-2</v>
      </c>
      <c r="G1704" s="86">
        <f t="array" ref="G1704">IFERROR(INDEX(DATA!$R$133:$R$368,MATCH(1,(DATA!$D$133:$D$368=B1704)*(DATA!$E$133:$E$368=D1704),0)),"n/a")</f>
        <v>4901.2700000000004</v>
      </c>
      <c r="H1704" s="77">
        <f t="array" ref="H1704">IFERROR(INDEX(DATA!$S$133:$S$368,MATCH(1,(DATA!$D$133:$D$368=B1704)*(DATA!$E$133:$E$368=D1704),0)),"n/a")</f>
        <v>4.4904320092780302E-2</v>
      </c>
      <c r="I1704" s="86">
        <f t="array" ref="I1704">IFERROR(INDEX(DATA!$AB$133:$AB$368,MATCH(1,(DATA!$D$133:$D$368=B1704)*(DATA!$E$133:$E$368=D1704),0)),"n/a")</f>
        <v>9511.7800000000007</v>
      </c>
      <c r="J1704" s="77">
        <f t="array" ref="J1704">IFERROR(INDEX(DATA!$AC$133:$AC$368,MATCH(1,(DATA!$D$133:$D$368=B1704)*(DATA!$E$133:$E$368=D1704),0)),"n/a")</f>
        <v>2.4553443998867101E-2</v>
      </c>
      <c r="K1704" s="86">
        <f t="array" ref="K1704">IFERROR(INDEX(DATA!$AL$133:$AL$368,MATCH(1,(DATA!$D$133:$D$368=B1704)*(DATA!$E$133:$E$368=D1704),0)),"n/a")</f>
        <v>17464.75</v>
      </c>
      <c r="L1704" s="77">
        <f t="array" ref="L1704">IFERROR(INDEX(DATA!$AM$133:$AM$368,MATCH(1,(DATA!$D$133:$D$368=B1704)*(DATA!$E$133:$E$368=D1704),0)),"n/a")</f>
        <v>8.9660400431752496E-2</v>
      </c>
      <c r="M1704" s="66"/>
      <c r="N1704" s="66"/>
      <c r="O1704" s="66"/>
      <c r="P1704" s="66"/>
      <c r="Q1704" s="66"/>
      <c r="S1704" s="70"/>
      <c r="U1704" s="70"/>
      <c r="W1704" s="70"/>
      <c r="Y1704" s="70"/>
    </row>
    <row r="1705" spans="1:25" s="69" customFormat="1" x14ac:dyDescent="0.2">
      <c r="A1705" s="75" t="s">
        <v>19</v>
      </c>
      <c r="B1705" s="66" t="s">
        <v>20</v>
      </c>
      <c r="C1705" s="66" t="s">
        <v>9</v>
      </c>
      <c r="D1705" s="66" t="s">
        <v>286</v>
      </c>
      <c r="E1705" s="86">
        <f t="array" ref="E1705">IFERROR(INDEX(DATA!$H$133:$H$368,MATCH(1,(DATA!$D$133:$D$368=B1705)*(DATA!$E$133:$E$368=D1705),0)),"n/a")</f>
        <v>8622.76</v>
      </c>
      <c r="F1705" s="77">
        <f t="array" ref="F1705">IFERROR(INDEX(DATA!$I$133:$I$368,MATCH(1,(DATA!$D$133:$D$368=B1705)*(DATA!$E$133:$E$368=D1705),0)),"n/a")</f>
        <v>0.237091097947115</v>
      </c>
      <c r="G1705" s="86">
        <f t="array" ref="G1705">IFERROR(INDEX(DATA!$R$133:$R$368,MATCH(1,(DATA!$D$133:$D$368=B1705)*(DATA!$E$133:$E$368=D1705),0)),"n/a")</f>
        <v>26860.95</v>
      </c>
      <c r="H1705" s="77">
        <f t="array" ref="H1705">IFERROR(INDEX(DATA!$S$133:$S$368,MATCH(1,(DATA!$D$133:$D$368=B1705)*(DATA!$E$133:$E$368=D1705),0)),"n/a")</f>
        <v>0.14680458005424701</v>
      </c>
      <c r="I1705" s="86">
        <f t="array" ref="I1705">IFERROR(INDEX(DATA!$AB$133:$AB$368,MATCH(1,(DATA!$D$133:$D$368=B1705)*(DATA!$E$133:$E$368=D1705),0)),"n/a")</f>
        <v>53156.3</v>
      </c>
      <c r="J1705" s="77">
        <f t="array" ref="J1705">IFERROR(INDEX(DATA!$AC$133:$AC$368,MATCH(1,(DATA!$D$133:$D$368=B1705)*(DATA!$E$133:$E$368=D1705),0)),"n/a")</f>
        <v>8.3158364048050298E-2</v>
      </c>
      <c r="K1705" s="86">
        <f t="array" ref="K1705">IFERROR(INDEX(DATA!$AL$133:$AL$368,MATCH(1,(DATA!$D$133:$D$368=B1705)*(DATA!$E$133:$E$368=D1705),0)),"n/a")</f>
        <v>92792.39</v>
      </c>
      <c r="L1705" s="77">
        <f t="array" ref="L1705">IFERROR(INDEX(DATA!$AM$133:$AM$368,MATCH(1,(DATA!$D$133:$D$368=B1705)*(DATA!$E$133:$E$368=D1705),0)),"n/a")</f>
        <v>0.28147858850681801</v>
      </c>
      <c r="M1705" s="66"/>
      <c r="N1705" s="66"/>
      <c r="O1705" s="66"/>
      <c r="P1705" s="66"/>
      <c r="Q1705" s="66"/>
      <c r="S1705" s="70"/>
      <c r="U1705" s="70"/>
      <c r="W1705" s="70"/>
      <c r="Y1705" s="70"/>
    </row>
    <row r="1706" spans="1:25" s="69" customFormat="1" x14ac:dyDescent="0.2">
      <c r="A1706" s="75" t="s">
        <v>19</v>
      </c>
      <c r="B1706" s="66" t="s">
        <v>20</v>
      </c>
      <c r="C1706" s="66" t="s">
        <v>9</v>
      </c>
      <c r="D1706" s="66" t="s">
        <v>287</v>
      </c>
      <c r="E1706" s="86">
        <f t="array" ref="E1706">IFERROR(INDEX(DATA!$H$133:$H$368,MATCH(1,(DATA!$D$133:$D$368=B1706)*(DATA!$E$133:$E$368=D1706),0)),"n/a")</f>
        <v>2848.69</v>
      </c>
      <c r="F1706" s="77">
        <f t="array" ref="F1706">IFERROR(INDEX(DATA!$I$133:$I$368,MATCH(1,(DATA!$D$133:$D$368=B1706)*(DATA!$E$133:$E$368=D1706),0)),"n/a")</f>
        <v>3.3950964557283601E-2</v>
      </c>
      <c r="G1706" s="86">
        <f t="array" ref="G1706">IFERROR(INDEX(DATA!$R$133:$R$368,MATCH(1,(DATA!$D$133:$D$368=B1706)*(DATA!$E$133:$E$368=D1706),0)),"n/a")</f>
        <v>9971.14</v>
      </c>
      <c r="H1706" s="77">
        <f t="array" ref="H1706">IFERROR(INDEX(DATA!$S$133:$S$368,MATCH(1,(DATA!$D$133:$D$368=B1706)*(DATA!$E$133:$E$368=D1706),0)),"n/a")</f>
        <v>6.5142522635697003E-2</v>
      </c>
      <c r="I1706" s="86">
        <f t="array" ref="I1706">IFERROR(INDEX(DATA!$AB$133:$AB$368,MATCH(1,(DATA!$D$133:$D$368=B1706)*(DATA!$E$133:$E$368=D1706),0)),"n/a")</f>
        <v>21660.41</v>
      </c>
      <c r="J1706" s="77">
        <f t="array" ref="J1706">IFERROR(INDEX(DATA!$AC$133:$AC$368,MATCH(1,(DATA!$D$133:$D$368=B1706)*(DATA!$E$133:$E$368=D1706),0)),"n/a")</f>
        <v>-4.1158998149639997E-2</v>
      </c>
      <c r="K1706" s="86">
        <f t="array" ref="K1706">IFERROR(INDEX(DATA!$AL$133:$AL$368,MATCH(1,(DATA!$D$133:$D$368=B1706)*(DATA!$E$133:$E$368=D1706),0)),"n/a")</f>
        <v>36399.78</v>
      </c>
      <c r="L1706" s="77">
        <f t="array" ref="L1706">IFERROR(INDEX(DATA!$AM$133:$AM$368,MATCH(1,(DATA!$D$133:$D$368=B1706)*(DATA!$E$133:$E$368=D1706),0)),"n/a")</f>
        <v>-0.114981604149302</v>
      </c>
      <c r="M1706" s="66"/>
      <c r="N1706" s="66"/>
      <c r="O1706" s="66"/>
      <c r="P1706" s="66"/>
      <c r="Q1706" s="66"/>
      <c r="S1706" s="70"/>
      <c r="U1706" s="70"/>
      <c r="W1706" s="70"/>
      <c r="Y1706" s="70"/>
    </row>
    <row r="1707" spans="1:25" s="69" customFormat="1" x14ac:dyDescent="0.2">
      <c r="A1707" s="75" t="s">
        <v>19</v>
      </c>
      <c r="B1707" s="66" t="s">
        <v>20</v>
      </c>
      <c r="C1707" s="66" t="s">
        <v>9</v>
      </c>
      <c r="D1707" s="66" t="s">
        <v>288</v>
      </c>
      <c r="E1707" s="86">
        <f t="array" ref="E1707">IFERROR(INDEX(DATA!$H$133:$H$368,MATCH(1,(DATA!$D$133:$D$368=B1707)*(DATA!$E$133:$E$368=D1707),0)),"n/a")</f>
        <v>4142.66</v>
      </c>
      <c r="F1707" s="77">
        <f t="array" ref="F1707">IFERROR(INDEX(DATA!$I$133:$I$368,MATCH(1,(DATA!$D$133:$D$368=B1707)*(DATA!$E$133:$E$368=D1707),0)),"n/a")</f>
        <v>0.27169471910215898</v>
      </c>
      <c r="G1707" s="86">
        <f t="array" ref="G1707">IFERROR(INDEX(DATA!$R$133:$R$368,MATCH(1,(DATA!$D$133:$D$368=B1707)*(DATA!$E$133:$E$368=D1707),0)),"n/a")</f>
        <v>13428.61</v>
      </c>
      <c r="H1707" s="77">
        <f t="array" ref="H1707">IFERROR(INDEX(DATA!$S$133:$S$368,MATCH(1,(DATA!$D$133:$D$368=B1707)*(DATA!$E$133:$E$368=D1707),0)),"n/a")</f>
        <v>0.10863062927698799</v>
      </c>
      <c r="I1707" s="86">
        <f t="array" ref="I1707">IFERROR(INDEX(DATA!$AB$133:$AB$368,MATCH(1,(DATA!$D$133:$D$368=B1707)*(DATA!$E$133:$E$368=D1707),0)),"n/a")</f>
        <v>26204.79</v>
      </c>
      <c r="J1707" s="77">
        <f t="array" ref="J1707">IFERROR(INDEX(DATA!$AC$133:$AC$368,MATCH(1,(DATA!$D$133:$D$368=B1707)*(DATA!$E$133:$E$368=D1707),0)),"n/a")</f>
        <v>9.0638826886907595E-2</v>
      </c>
      <c r="K1707" s="86">
        <f t="array" ref="K1707">IFERROR(INDEX(DATA!$AL$133:$AL$368,MATCH(1,(DATA!$D$133:$D$368=B1707)*(DATA!$E$133:$E$368=D1707),0)),"n/a")</f>
        <v>47426.1</v>
      </c>
      <c r="L1707" s="77">
        <f t="array" ref="L1707">IFERROR(INDEX(DATA!$AM$133:$AM$368,MATCH(1,(DATA!$D$133:$D$368=B1707)*(DATA!$E$133:$E$368=D1707),0)),"n/a")</f>
        <v>0.18305333182997</v>
      </c>
      <c r="M1707" s="66"/>
      <c r="N1707" s="66"/>
      <c r="O1707" s="66"/>
      <c r="P1707" s="66"/>
      <c r="Q1707" s="66"/>
      <c r="S1707" s="70"/>
      <c r="U1707" s="70"/>
      <c r="W1707" s="70"/>
      <c r="Y1707" s="70"/>
    </row>
    <row r="1708" spans="1:25" s="69" customFormat="1" x14ac:dyDescent="0.2">
      <c r="A1708" s="75" t="s">
        <v>19</v>
      </c>
      <c r="B1708" s="66" t="s">
        <v>20</v>
      </c>
      <c r="C1708" s="66" t="s">
        <v>9</v>
      </c>
      <c r="D1708" s="66" t="s">
        <v>289</v>
      </c>
      <c r="E1708" s="86">
        <f t="array" ref="E1708">IFERROR(INDEX(DATA!$H$133:$H$368,MATCH(1,(DATA!$D$133:$D$368=B1708)*(DATA!$E$133:$E$368=D1708),0)),"n/a")</f>
        <v>2048.94</v>
      </c>
      <c r="F1708" s="77">
        <f t="array" ref="F1708">IFERROR(INDEX(DATA!$I$133:$I$368,MATCH(1,(DATA!$D$133:$D$368=B1708)*(DATA!$E$133:$E$368=D1708),0)),"n/a")</f>
        <v>-8.5241554197341696E-2</v>
      </c>
      <c r="G1708" s="86">
        <f t="array" ref="G1708">IFERROR(INDEX(DATA!$R$133:$R$368,MATCH(1,(DATA!$D$133:$D$368=B1708)*(DATA!$E$133:$E$368=D1708),0)),"n/a")</f>
        <v>7180.16</v>
      </c>
      <c r="H1708" s="77">
        <f t="array" ref="H1708">IFERROR(INDEX(DATA!$S$133:$S$368,MATCH(1,(DATA!$D$133:$D$368=B1708)*(DATA!$E$133:$E$368=D1708),0)),"n/a")</f>
        <v>-1.8877309105517499E-2</v>
      </c>
      <c r="I1708" s="86">
        <f t="array" ref="I1708">IFERROR(INDEX(DATA!$AB$133:$AB$368,MATCH(1,(DATA!$D$133:$D$368=B1708)*(DATA!$E$133:$E$368=D1708),0)),"n/a")</f>
        <v>14640</v>
      </c>
      <c r="J1708" s="77">
        <f t="array" ref="J1708">IFERROR(INDEX(DATA!$AC$133:$AC$368,MATCH(1,(DATA!$D$133:$D$368=B1708)*(DATA!$E$133:$E$368=D1708),0)),"n/a")</f>
        <v>-1.47166603740445E-2</v>
      </c>
      <c r="K1708" s="86">
        <f t="array" ref="K1708">IFERROR(INDEX(DATA!$AL$133:$AL$368,MATCH(1,(DATA!$D$133:$D$368=B1708)*(DATA!$E$133:$E$368=D1708),0)),"n/a")</f>
        <v>27163.77</v>
      </c>
      <c r="L1708" s="77">
        <f t="array" ref="L1708">IFERROR(INDEX(DATA!$AM$133:$AM$368,MATCH(1,(DATA!$D$133:$D$368=B1708)*(DATA!$E$133:$E$368=D1708),0)),"n/a")</f>
        <v>5.9317856543967699E-2</v>
      </c>
      <c r="M1708" s="66"/>
      <c r="N1708" s="66"/>
      <c r="O1708" s="66"/>
      <c r="P1708" s="66"/>
      <c r="Q1708" s="66"/>
      <c r="S1708" s="70"/>
      <c r="U1708" s="70"/>
      <c r="W1708" s="70"/>
      <c r="Y1708" s="70"/>
    </row>
    <row r="1709" spans="1:25" s="69" customFormat="1" x14ac:dyDescent="0.2">
      <c r="A1709" s="75" t="s">
        <v>19</v>
      </c>
      <c r="B1709" s="66" t="s">
        <v>20</v>
      </c>
      <c r="C1709" s="66" t="s">
        <v>9</v>
      </c>
      <c r="D1709" s="66" t="s">
        <v>290</v>
      </c>
      <c r="E1709" s="86">
        <f t="array" ref="E1709">IFERROR(INDEX(DATA!$H$133:$H$368,MATCH(1,(DATA!$D$133:$D$368=B1709)*(DATA!$E$133:$E$368=D1709),0)),"n/a")</f>
        <v>1116.57</v>
      </c>
      <c r="F1709" s="77">
        <f t="array" ref="F1709">IFERROR(INDEX(DATA!$I$133:$I$368,MATCH(1,(DATA!$D$133:$D$368=B1709)*(DATA!$E$133:$E$368=D1709),0)),"n/a")</f>
        <v>0.32505399568034599</v>
      </c>
      <c r="G1709" s="86">
        <f t="array" ref="G1709">IFERROR(INDEX(DATA!$R$133:$R$368,MATCH(1,(DATA!$D$133:$D$368=B1709)*(DATA!$E$133:$E$368=D1709),0)),"n/a")</f>
        <v>3585.19</v>
      </c>
      <c r="H1709" s="77">
        <f t="array" ref="H1709">IFERROR(INDEX(DATA!$S$133:$S$368,MATCH(1,(DATA!$D$133:$D$368=B1709)*(DATA!$E$133:$E$368=D1709),0)),"n/a")</f>
        <v>0.14896678588368001</v>
      </c>
      <c r="I1709" s="86">
        <f t="array" ref="I1709">IFERROR(INDEX(DATA!$AB$133:$AB$368,MATCH(1,(DATA!$D$133:$D$368=B1709)*(DATA!$E$133:$E$368=D1709),0)),"n/a")</f>
        <v>7333.68</v>
      </c>
      <c r="J1709" s="77">
        <f t="array" ref="J1709">IFERROR(INDEX(DATA!$AC$133:$AC$368,MATCH(1,(DATA!$D$133:$D$368=B1709)*(DATA!$E$133:$E$368=D1709),0)),"n/a")</f>
        <v>0.13092047434731</v>
      </c>
      <c r="K1709" s="86">
        <f t="array" ref="K1709">IFERROR(INDEX(DATA!$AL$133:$AL$368,MATCH(1,(DATA!$D$133:$D$368=B1709)*(DATA!$E$133:$E$368=D1709),0)),"n/a")</f>
        <v>12344.33</v>
      </c>
      <c r="L1709" s="77">
        <f t="array" ref="L1709">IFERROR(INDEX(DATA!$AM$133:$AM$368,MATCH(1,(DATA!$D$133:$D$368=B1709)*(DATA!$E$133:$E$368=D1709),0)),"n/a")</f>
        <v>1.6913226932652001E-2</v>
      </c>
      <c r="M1709" s="66"/>
      <c r="N1709" s="66"/>
      <c r="O1709" s="66"/>
      <c r="P1709" s="66"/>
      <c r="Q1709" s="66"/>
      <c r="S1709" s="70"/>
      <c r="U1709" s="70"/>
      <c r="W1709" s="70"/>
      <c r="Y1709" s="70"/>
    </row>
    <row r="1710" spans="1:25" s="69" customFormat="1" x14ac:dyDescent="0.2">
      <c r="A1710" s="75" t="s">
        <v>19</v>
      </c>
      <c r="B1710" s="66" t="s">
        <v>20</v>
      </c>
      <c r="C1710" s="66" t="s">
        <v>9</v>
      </c>
      <c r="D1710" s="66" t="s">
        <v>291</v>
      </c>
      <c r="E1710" s="86">
        <f t="array" ref="E1710">IFERROR(INDEX(DATA!$H$133:$H$368,MATCH(1,(DATA!$D$133:$D$368=B1710)*(DATA!$E$133:$E$368=D1710),0)),"n/a")</f>
        <v>1558.35</v>
      </c>
      <c r="F1710" s="77">
        <f t="array" ref="F1710">IFERROR(INDEX(DATA!$I$133:$I$368,MATCH(1,(DATA!$D$133:$D$368=B1710)*(DATA!$E$133:$E$368=D1710),0)),"n/a")</f>
        <v>0.22800450745069001</v>
      </c>
      <c r="G1710" s="86">
        <f t="array" ref="G1710">IFERROR(INDEX(DATA!$R$133:$R$368,MATCH(1,(DATA!$D$133:$D$368=B1710)*(DATA!$E$133:$E$368=D1710),0)),"n/a")</f>
        <v>5453.12</v>
      </c>
      <c r="H1710" s="77">
        <f t="array" ref="H1710">IFERROR(INDEX(DATA!$S$133:$S$368,MATCH(1,(DATA!$D$133:$D$368=B1710)*(DATA!$E$133:$E$368=D1710),0)),"n/a")</f>
        <v>0.156512850095649</v>
      </c>
      <c r="I1710" s="86">
        <f t="array" ref="I1710">IFERROR(INDEX(DATA!$AB$133:$AB$368,MATCH(1,(DATA!$D$133:$D$368=B1710)*(DATA!$E$133:$E$368=D1710),0)),"n/a")</f>
        <v>11537.19</v>
      </c>
      <c r="J1710" s="77">
        <f t="array" ref="J1710">IFERROR(INDEX(DATA!$AC$133:$AC$368,MATCH(1,(DATA!$D$133:$D$368=B1710)*(DATA!$E$133:$E$368=D1710),0)),"n/a")</f>
        <v>0.15771427195250801</v>
      </c>
      <c r="K1710" s="86">
        <f t="array" ref="K1710">IFERROR(INDEX(DATA!$AL$133:$AL$368,MATCH(1,(DATA!$D$133:$D$368=B1710)*(DATA!$E$133:$E$368=D1710),0)),"n/a")</f>
        <v>19602.84</v>
      </c>
      <c r="L1710" s="77">
        <f t="array" ref="L1710">IFERROR(INDEX(DATA!$AM$133:$AM$368,MATCH(1,(DATA!$D$133:$D$368=B1710)*(DATA!$E$133:$E$368=D1710),0)),"n/a")</f>
        <v>0.13460942966932599</v>
      </c>
      <c r="M1710" s="66"/>
      <c r="N1710" s="66"/>
      <c r="O1710" s="66"/>
      <c r="P1710" s="66"/>
      <c r="Q1710" s="66"/>
      <c r="S1710" s="70"/>
      <c r="U1710" s="70"/>
      <c r="W1710" s="70"/>
      <c r="Y1710" s="70"/>
    </row>
    <row r="1711" spans="1:25" s="69" customFormat="1" x14ac:dyDescent="0.2">
      <c r="A1711" s="75" t="s">
        <v>19</v>
      </c>
      <c r="B1711" s="66" t="s">
        <v>20</v>
      </c>
      <c r="C1711" s="66" t="s">
        <v>9</v>
      </c>
      <c r="D1711" s="66" t="s">
        <v>292</v>
      </c>
      <c r="E1711" s="86">
        <f t="array" ref="E1711">IFERROR(INDEX(DATA!$H$133:$H$368,MATCH(1,(DATA!$D$133:$D$368=B1711)*(DATA!$E$133:$E$368=D1711),0)),"n/a")</f>
        <v>6546.68</v>
      </c>
      <c r="F1711" s="77">
        <f t="array" ref="F1711">IFERROR(INDEX(DATA!$I$133:$I$368,MATCH(1,(DATA!$D$133:$D$368=B1711)*(DATA!$E$133:$E$368=D1711),0)),"n/a")</f>
        <v>0.126093552726184</v>
      </c>
      <c r="G1711" s="86">
        <f t="array" ref="G1711">IFERROR(INDEX(DATA!$R$133:$R$368,MATCH(1,(DATA!$D$133:$D$368=B1711)*(DATA!$E$133:$E$368=D1711),0)),"n/a")</f>
        <v>20886.66</v>
      </c>
      <c r="H1711" s="77">
        <f t="array" ref="H1711">IFERROR(INDEX(DATA!$S$133:$S$368,MATCH(1,(DATA!$D$133:$D$368=B1711)*(DATA!$E$133:$E$368=D1711),0)),"n/a")</f>
        <v>3.8454826454852299E-2</v>
      </c>
      <c r="I1711" s="86">
        <f t="array" ref="I1711">IFERROR(INDEX(DATA!$AB$133:$AB$368,MATCH(1,(DATA!$D$133:$D$368=B1711)*(DATA!$E$133:$E$368=D1711),0)),"n/a")</f>
        <v>43891.66</v>
      </c>
      <c r="J1711" s="77">
        <f t="array" ref="J1711">IFERROR(INDEX(DATA!$AC$133:$AC$368,MATCH(1,(DATA!$D$133:$D$368=B1711)*(DATA!$E$133:$E$368=D1711),0)),"n/a")</f>
        <v>4.1845028505454102E-2</v>
      </c>
      <c r="K1711" s="86">
        <f t="array" ref="K1711">IFERROR(INDEX(DATA!$AL$133:$AL$368,MATCH(1,(DATA!$D$133:$D$368=B1711)*(DATA!$E$133:$E$368=D1711),0)),"n/a")</f>
        <v>78188.63</v>
      </c>
      <c r="L1711" s="77">
        <f t="array" ref="L1711">IFERROR(INDEX(DATA!$AM$133:$AM$368,MATCH(1,(DATA!$D$133:$D$368=B1711)*(DATA!$E$133:$E$368=D1711),0)),"n/a")</f>
        <v>8.75302643736562E-2</v>
      </c>
      <c r="M1711" s="66"/>
      <c r="N1711" s="66"/>
      <c r="O1711" s="66"/>
      <c r="P1711" s="66"/>
      <c r="Q1711" s="66"/>
      <c r="S1711" s="70"/>
      <c r="U1711" s="70"/>
      <c r="W1711" s="70"/>
      <c r="Y1711" s="70"/>
    </row>
    <row r="1712" spans="1:25" s="69" customFormat="1" x14ac:dyDescent="0.2">
      <c r="A1712" s="75" t="s">
        <v>19</v>
      </c>
      <c r="B1712" s="66" t="s">
        <v>20</v>
      </c>
      <c r="C1712" s="66" t="s">
        <v>9</v>
      </c>
      <c r="D1712" s="66" t="s">
        <v>293</v>
      </c>
      <c r="E1712" s="86">
        <f t="array" ref="E1712">IFERROR(INDEX(DATA!$H$133:$H$368,MATCH(1,(DATA!$D$133:$D$368=B1712)*(DATA!$E$133:$E$368=D1712),0)),"n/a")</f>
        <v>695.88</v>
      </c>
      <c r="F1712" s="77">
        <f t="array" ref="F1712">IFERROR(INDEX(DATA!$I$133:$I$368,MATCH(1,(DATA!$D$133:$D$368=B1712)*(DATA!$E$133:$E$368=D1712),0)),"n/a")</f>
        <v>-5.3250251693831401E-2</v>
      </c>
      <c r="G1712" s="86">
        <f t="array" ref="G1712">IFERROR(INDEX(DATA!$R$133:$R$368,MATCH(1,(DATA!$D$133:$D$368=B1712)*(DATA!$E$133:$E$368=D1712),0)),"n/a")</f>
        <v>2606.08</v>
      </c>
      <c r="H1712" s="77">
        <f t="array" ref="H1712">IFERROR(INDEX(DATA!$S$133:$S$368,MATCH(1,(DATA!$D$133:$D$368=B1712)*(DATA!$E$133:$E$368=D1712),0)),"n/a")</f>
        <v>-4.6806020372707202E-2</v>
      </c>
      <c r="I1712" s="86">
        <f t="array" ref="I1712">IFERROR(INDEX(DATA!$AB$133:$AB$368,MATCH(1,(DATA!$D$133:$D$368=B1712)*(DATA!$E$133:$E$368=D1712),0)),"n/a")</f>
        <v>5477.51</v>
      </c>
      <c r="J1712" s="77">
        <f t="array" ref="J1712">IFERROR(INDEX(DATA!$AC$133:$AC$368,MATCH(1,(DATA!$D$133:$D$368=B1712)*(DATA!$E$133:$E$368=D1712),0)),"n/a")</f>
        <v>5.9201061229541302E-2</v>
      </c>
      <c r="K1712" s="86">
        <f t="array" ref="K1712">IFERROR(INDEX(DATA!$AL$133:$AL$368,MATCH(1,(DATA!$D$133:$D$368=B1712)*(DATA!$E$133:$E$368=D1712),0)),"n/a")</f>
        <v>9659.48</v>
      </c>
      <c r="L1712" s="77">
        <f t="array" ref="L1712">IFERROR(INDEX(DATA!$AM$133:$AM$368,MATCH(1,(DATA!$D$133:$D$368=B1712)*(DATA!$E$133:$E$368=D1712),0)),"n/a")</f>
        <v>0.123650035130495</v>
      </c>
      <c r="M1712" s="66"/>
      <c r="N1712" s="66"/>
      <c r="O1712" s="66"/>
      <c r="P1712" s="66"/>
      <c r="Q1712" s="66"/>
      <c r="S1712" s="70"/>
      <c r="U1712" s="70"/>
      <c r="W1712" s="70"/>
      <c r="Y1712" s="70"/>
    </row>
    <row r="1713" spans="1:25" s="69" customFormat="1" x14ac:dyDescent="0.2">
      <c r="A1713" s="75" t="s">
        <v>19</v>
      </c>
      <c r="B1713" s="66" t="s">
        <v>20</v>
      </c>
      <c r="C1713" s="66" t="s">
        <v>9</v>
      </c>
      <c r="D1713" s="66" t="s">
        <v>294</v>
      </c>
      <c r="E1713" s="86">
        <f t="array" ref="E1713">IFERROR(INDEX(DATA!$H$133:$H$368,MATCH(1,(DATA!$D$133:$D$368=B1713)*(DATA!$E$133:$E$368=D1713),0)),"n/a")</f>
        <v>3949.38</v>
      </c>
      <c r="F1713" s="77">
        <f t="array" ref="F1713">IFERROR(INDEX(DATA!$I$133:$I$368,MATCH(1,(DATA!$D$133:$D$368=B1713)*(DATA!$E$133:$E$368=D1713),0)),"n/a")</f>
        <v>0.13804490652158899</v>
      </c>
      <c r="G1713" s="86">
        <f t="array" ref="G1713">IFERROR(INDEX(DATA!$R$133:$R$368,MATCH(1,(DATA!$D$133:$D$368=B1713)*(DATA!$E$133:$E$368=D1713),0)),"n/a")</f>
        <v>13073.37</v>
      </c>
      <c r="H1713" s="77">
        <f t="array" ref="H1713">IFERROR(INDEX(DATA!$S$133:$S$368,MATCH(1,(DATA!$D$133:$D$368=B1713)*(DATA!$E$133:$E$368=D1713),0)),"n/a")</f>
        <v>4.2659875838219702E-2</v>
      </c>
      <c r="I1713" s="86">
        <f t="array" ref="I1713">IFERROR(INDEX(DATA!$AB$133:$AB$368,MATCH(1,(DATA!$D$133:$D$368=B1713)*(DATA!$E$133:$E$368=D1713),0)),"n/a")</f>
        <v>27613.53</v>
      </c>
      <c r="J1713" s="77">
        <f t="array" ref="J1713">IFERROR(INDEX(DATA!$AC$133:$AC$368,MATCH(1,(DATA!$D$133:$D$368=B1713)*(DATA!$E$133:$E$368=D1713),0)),"n/a")</f>
        <v>6.3104777700522294E-2</v>
      </c>
      <c r="K1713" s="86">
        <f t="array" ref="K1713">IFERROR(INDEX(DATA!$AL$133:$AL$368,MATCH(1,(DATA!$D$133:$D$368=B1713)*(DATA!$E$133:$E$368=D1713),0)),"n/a")</f>
        <v>47941.84</v>
      </c>
      <c r="L1713" s="77">
        <f t="array" ref="L1713">IFERROR(INDEX(DATA!$AM$133:$AM$368,MATCH(1,(DATA!$D$133:$D$368=B1713)*(DATA!$E$133:$E$368=D1713),0)),"n/a")</f>
        <v>1.04359229273951E-2</v>
      </c>
      <c r="M1713" s="66"/>
      <c r="N1713" s="66"/>
      <c r="O1713" s="66"/>
      <c r="P1713" s="66"/>
      <c r="Q1713" s="66"/>
      <c r="S1713" s="70"/>
      <c r="U1713" s="70"/>
      <c r="W1713" s="70"/>
      <c r="Y1713" s="70"/>
    </row>
    <row r="1714" spans="1:25" s="69" customFormat="1" x14ac:dyDescent="0.2">
      <c r="A1714" s="75" t="s">
        <v>19</v>
      </c>
      <c r="B1714" s="66" t="s">
        <v>20</v>
      </c>
      <c r="C1714" s="66" t="s">
        <v>9</v>
      </c>
      <c r="D1714" s="66" t="s">
        <v>295</v>
      </c>
      <c r="E1714" s="86">
        <f t="array" ref="E1714">IFERROR(INDEX(DATA!$H$133:$H$368,MATCH(1,(DATA!$D$133:$D$368=B1714)*(DATA!$E$133:$E$368=D1714),0)),"n/a")</f>
        <v>1772.12</v>
      </c>
      <c r="F1714" s="77">
        <f t="array" ref="F1714">IFERROR(INDEX(DATA!$I$133:$I$368,MATCH(1,(DATA!$D$133:$D$368=B1714)*(DATA!$E$133:$E$368=D1714),0)),"n/a")</f>
        <v>-3.3608725289707098E-2</v>
      </c>
      <c r="G1714" s="86">
        <f t="array" ref="G1714">IFERROR(INDEX(DATA!$R$133:$R$368,MATCH(1,(DATA!$D$133:$D$368=B1714)*(DATA!$E$133:$E$368=D1714),0)),"n/a")</f>
        <v>5619.18</v>
      </c>
      <c r="H1714" s="77">
        <f t="array" ref="H1714">IFERROR(INDEX(DATA!$S$133:$S$368,MATCH(1,(DATA!$D$133:$D$368=B1714)*(DATA!$E$133:$E$368=D1714),0)),"n/a")</f>
        <v>-9.6051323464591595E-2</v>
      </c>
      <c r="I1714" s="86">
        <f t="array" ref="I1714">IFERROR(INDEX(DATA!$AB$133:$AB$368,MATCH(1,(DATA!$D$133:$D$368=B1714)*(DATA!$E$133:$E$368=D1714),0)),"n/a")</f>
        <v>11406.17</v>
      </c>
      <c r="J1714" s="77">
        <f t="array" ref="J1714">IFERROR(INDEX(DATA!$AC$133:$AC$368,MATCH(1,(DATA!$D$133:$D$368=B1714)*(DATA!$E$133:$E$368=D1714),0)),"n/a")</f>
        <v>-9.9604829822639296E-2</v>
      </c>
      <c r="K1714" s="86">
        <f t="array" ref="K1714">IFERROR(INDEX(DATA!$AL$133:$AL$368,MATCH(1,(DATA!$D$133:$D$368=B1714)*(DATA!$E$133:$E$368=D1714),0)),"n/a")</f>
        <v>20795.53</v>
      </c>
      <c r="L1714" s="77">
        <f t="array" ref="L1714">IFERROR(INDEX(DATA!$AM$133:$AM$368,MATCH(1,(DATA!$D$133:$D$368=B1714)*(DATA!$E$133:$E$368=D1714),0)),"n/a")</f>
        <v>-4.5041508653583598E-3</v>
      </c>
      <c r="M1714" s="66"/>
      <c r="N1714" s="66"/>
      <c r="O1714" s="66"/>
      <c r="P1714" s="66"/>
      <c r="Q1714" s="66"/>
      <c r="S1714" s="70"/>
      <c r="U1714" s="70"/>
      <c r="W1714" s="70"/>
      <c r="Y1714" s="70"/>
    </row>
    <row r="1715" spans="1:25" s="69" customFormat="1" x14ac:dyDescent="0.2">
      <c r="A1715" s="75" t="s">
        <v>19</v>
      </c>
      <c r="B1715" s="66" t="s">
        <v>20</v>
      </c>
      <c r="C1715" s="66" t="s">
        <v>9</v>
      </c>
      <c r="D1715" s="66" t="s">
        <v>296</v>
      </c>
      <c r="E1715" s="86">
        <f t="array" ref="E1715">IFERROR(INDEX(DATA!$H$133:$H$368,MATCH(1,(DATA!$D$133:$D$368=B1715)*(DATA!$E$133:$E$368=D1715),0)),"n/a")</f>
        <v>2988.44</v>
      </c>
      <c r="F1715" s="77">
        <f t="array" ref="F1715">IFERROR(INDEX(DATA!$I$133:$I$368,MATCH(1,(DATA!$D$133:$D$368=B1715)*(DATA!$E$133:$E$368=D1715),0)),"n/a")</f>
        <v>0.19400528193633701</v>
      </c>
      <c r="G1715" s="86">
        <f t="array" ref="G1715">IFERROR(INDEX(DATA!$R$133:$R$368,MATCH(1,(DATA!$D$133:$D$368=B1715)*(DATA!$E$133:$E$368=D1715),0)),"n/a")</f>
        <v>10229.84</v>
      </c>
      <c r="H1715" s="77">
        <f t="array" ref="H1715">IFERROR(INDEX(DATA!$S$133:$S$368,MATCH(1,(DATA!$D$133:$D$368=B1715)*(DATA!$E$133:$E$368=D1715),0)),"n/a")</f>
        <v>0.367157764187658</v>
      </c>
      <c r="I1715" s="86">
        <f t="array" ref="I1715">IFERROR(INDEX(DATA!$AB$133:$AB$368,MATCH(1,(DATA!$D$133:$D$368=B1715)*(DATA!$E$133:$E$368=D1715),0)),"n/a")</f>
        <v>20622.79</v>
      </c>
      <c r="J1715" s="77">
        <f t="array" ref="J1715">IFERROR(INDEX(DATA!$AC$133:$AC$368,MATCH(1,(DATA!$D$133:$D$368=B1715)*(DATA!$E$133:$E$368=D1715),0)),"n/a")</f>
        <v>0.39378491171749602</v>
      </c>
      <c r="K1715" s="86">
        <f t="array" ref="K1715">IFERROR(INDEX(DATA!$AL$133:$AL$368,MATCH(1,(DATA!$D$133:$D$368=B1715)*(DATA!$E$133:$E$368=D1715),0)),"n/a")</f>
        <v>35176.269999999997</v>
      </c>
      <c r="L1715" s="77">
        <f t="array" ref="L1715">IFERROR(INDEX(DATA!$AM$133:$AM$368,MATCH(1,(DATA!$D$133:$D$368=B1715)*(DATA!$E$133:$E$368=D1715),0)),"n/a")</f>
        <v>0.46291666146814597</v>
      </c>
      <c r="M1715" s="66"/>
      <c r="N1715" s="66"/>
      <c r="O1715" s="66"/>
      <c r="P1715" s="66"/>
      <c r="Q1715" s="66"/>
      <c r="S1715" s="70"/>
      <c r="U1715" s="70"/>
      <c r="W1715" s="70"/>
      <c r="Y1715" s="70"/>
    </row>
    <row r="1716" spans="1:25" s="69" customFormat="1" x14ac:dyDescent="0.2">
      <c r="A1716" s="75" t="s">
        <v>19</v>
      </c>
      <c r="B1716" s="66" t="s">
        <v>20</v>
      </c>
      <c r="C1716" s="66" t="s">
        <v>9</v>
      </c>
      <c r="D1716" s="66" t="s">
        <v>297</v>
      </c>
      <c r="E1716" s="86">
        <f t="array" ref="E1716">IFERROR(INDEX(DATA!$H$133:$H$368,MATCH(1,(DATA!$D$133:$D$368=B1716)*(DATA!$E$133:$E$368=D1716),0)),"n/a")</f>
        <v>1120.71</v>
      </c>
      <c r="F1716" s="77">
        <f t="array" ref="F1716">IFERROR(INDEX(DATA!$I$133:$I$368,MATCH(1,(DATA!$D$133:$D$368=B1716)*(DATA!$E$133:$E$368=D1716),0)),"n/a")</f>
        <v>0.13556316621407999</v>
      </c>
      <c r="G1716" s="86">
        <f t="array" ref="G1716">IFERROR(INDEX(DATA!$R$133:$R$368,MATCH(1,(DATA!$D$133:$D$368=B1716)*(DATA!$E$133:$E$368=D1716),0)),"n/a")</f>
        <v>3683.23</v>
      </c>
      <c r="H1716" s="77">
        <f t="array" ref="H1716">IFERROR(INDEX(DATA!$S$133:$S$368,MATCH(1,(DATA!$D$133:$D$368=B1716)*(DATA!$E$133:$E$368=D1716),0)),"n/a")</f>
        <v>-1.5839637035038E-2</v>
      </c>
      <c r="I1716" s="86">
        <f t="array" ref="I1716">IFERROR(INDEX(DATA!$AB$133:$AB$368,MATCH(1,(DATA!$D$133:$D$368=B1716)*(DATA!$E$133:$E$368=D1716),0)),"n/a")</f>
        <v>7732.17</v>
      </c>
      <c r="J1716" s="77">
        <f t="array" ref="J1716">IFERROR(INDEX(DATA!$AC$133:$AC$368,MATCH(1,(DATA!$D$133:$D$368=B1716)*(DATA!$E$133:$E$368=D1716),0)),"n/a")</f>
        <v>0.11763694076018499</v>
      </c>
      <c r="K1716" s="86">
        <f t="array" ref="K1716">IFERROR(INDEX(DATA!$AL$133:$AL$368,MATCH(1,(DATA!$D$133:$D$368=B1716)*(DATA!$E$133:$E$368=D1716),0)),"n/a")</f>
        <v>13330.66</v>
      </c>
      <c r="L1716" s="77">
        <f t="array" ref="L1716">IFERROR(INDEX(DATA!$AM$133:$AM$368,MATCH(1,(DATA!$D$133:$D$368=B1716)*(DATA!$E$133:$E$368=D1716),0)),"n/a")</f>
        <v>0.155455203408121</v>
      </c>
      <c r="M1716" s="66"/>
      <c r="N1716" s="66"/>
      <c r="O1716" s="66"/>
      <c r="P1716" s="66"/>
      <c r="Q1716" s="66"/>
      <c r="S1716" s="70"/>
      <c r="U1716" s="70"/>
      <c r="W1716" s="70"/>
      <c r="Y1716" s="70"/>
    </row>
    <row r="1717" spans="1:25" s="69" customFormat="1" x14ac:dyDescent="0.2">
      <c r="A1717" s="75" t="s">
        <v>19</v>
      </c>
      <c r="B1717" s="66" t="s">
        <v>20</v>
      </c>
      <c r="C1717" s="66" t="s">
        <v>9</v>
      </c>
      <c r="D1717" s="66" t="s">
        <v>298</v>
      </c>
      <c r="E1717" s="86">
        <f t="array" ref="E1717">IFERROR(INDEX(DATA!$H$133:$H$368,MATCH(1,(DATA!$D$133:$D$368=B1717)*(DATA!$E$133:$E$368=D1717),0)),"n/a")</f>
        <v>321.39</v>
      </c>
      <c r="F1717" s="77">
        <f t="array" ref="F1717">IFERROR(INDEX(DATA!$I$133:$I$368,MATCH(1,(DATA!$D$133:$D$368=B1717)*(DATA!$E$133:$E$368=D1717),0)),"n/a")</f>
        <v>0.15491591203104799</v>
      </c>
      <c r="G1717" s="86">
        <f t="array" ref="G1717">IFERROR(INDEX(DATA!$R$133:$R$368,MATCH(1,(DATA!$D$133:$D$368=B1717)*(DATA!$E$133:$E$368=D1717),0)),"n/a")</f>
        <v>1034.17</v>
      </c>
      <c r="H1717" s="77">
        <f t="array" ref="H1717">IFERROR(INDEX(DATA!$S$133:$S$368,MATCH(1,(DATA!$D$133:$D$368=B1717)*(DATA!$E$133:$E$368=D1717),0)),"n/a")</f>
        <v>-7.6436022004715207E-2</v>
      </c>
      <c r="I1717" s="86">
        <f t="array" ref="I1717">IFERROR(INDEX(DATA!$AB$133:$AB$368,MATCH(1,(DATA!$D$133:$D$368=B1717)*(DATA!$E$133:$E$368=D1717),0)),"n/a")</f>
        <v>2105.9899999999998</v>
      </c>
      <c r="J1717" s="77">
        <f t="array" ref="J1717">IFERROR(INDEX(DATA!$AC$133:$AC$368,MATCH(1,(DATA!$D$133:$D$368=B1717)*(DATA!$E$133:$E$368=D1717),0)),"n/a")</f>
        <v>2.06852096873472E-2</v>
      </c>
      <c r="K1717" s="86">
        <f t="array" ref="K1717">IFERROR(INDEX(DATA!$AL$133:$AL$368,MATCH(1,(DATA!$D$133:$D$368=B1717)*(DATA!$E$133:$E$368=D1717),0)),"n/a")</f>
        <v>3672.52</v>
      </c>
      <c r="L1717" s="77">
        <f t="array" ref="L1717">IFERROR(INDEX(DATA!$AM$133:$AM$368,MATCH(1,(DATA!$D$133:$D$368=B1717)*(DATA!$E$133:$E$368=D1717),0)),"n/a")</f>
        <v>-0.225043258071323</v>
      </c>
      <c r="M1717" s="66"/>
      <c r="N1717" s="66"/>
      <c r="O1717" s="66"/>
      <c r="P1717" s="66"/>
      <c r="Q1717" s="66"/>
      <c r="S1717" s="70"/>
      <c r="U1717" s="70"/>
      <c r="W1717" s="70"/>
      <c r="Y1717" s="70"/>
    </row>
    <row r="1718" spans="1:25" s="69" customFormat="1" x14ac:dyDescent="0.2">
      <c r="A1718" s="75" t="s">
        <v>19</v>
      </c>
      <c r="B1718" s="66" t="s">
        <v>20</v>
      </c>
      <c r="C1718" s="66" t="s">
        <v>9</v>
      </c>
      <c r="D1718" s="66" t="s">
        <v>299</v>
      </c>
      <c r="E1718" s="86">
        <f t="array" ref="E1718">IFERROR(INDEX(DATA!$H$133:$H$368,MATCH(1,(DATA!$D$133:$D$368=B1718)*(DATA!$E$133:$E$368=D1718),0)),"n/a")</f>
        <v>17231.53</v>
      </c>
      <c r="F1718" s="77">
        <f t="array" ref="F1718">IFERROR(INDEX(DATA!$I$133:$I$368,MATCH(1,(DATA!$D$133:$D$368=B1718)*(DATA!$E$133:$E$368=D1718),0)),"n/a")</f>
        <v>-8.7127360649623703E-2</v>
      </c>
      <c r="G1718" s="86">
        <f t="array" ref="G1718">IFERROR(INDEX(DATA!$R$133:$R$368,MATCH(1,(DATA!$D$133:$D$368=B1718)*(DATA!$E$133:$E$368=D1718),0)),"n/a")</f>
        <v>57088.42</v>
      </c>
      <c r="H1718" s="77">
        <f t="array" ref="H1718">IFERROR(INDEX(DATA!$S$133:$S$368,MATCH(1,(DATA!$D$133:$D$368=B1718)*(DATA!$E$133:$E$368=D1718),0)),"n/a")</f>
        <v>-5.4290276479901103E-2</v>
      </c>
      <c r="I1718" s="86">
        <f t="array" ref="I1718">IFERROR(INDEX(DATA!$AB$133:$AB$368,MATCH(1,(DATA!$D$133:$D$368=B1718)*(DATA!$E$133:$E$368=D1718),0)),"n/a")</f>
        <v>123181.48</v>
      </c>
      <c r="J1718" s="77">
        <f t="array" ref="J1718">IFERROR(INDEX(DATA!$AC$133:$AC$368,MATCH(1,(DATA!$D$133:$D$368=B1718)*(DATA!$E$133:$E$368=D1718),0)),"n/a")</f>
        <v>-5.4879839673700498E-2</v>
      </c>
      <c r="K1718" s="86">
        <f t="array" ref="K1718">IFERROR(INDEX(DATA!$AL$133:$AL$368,MATCH(1,(DATA!$D$133:$D$368=B1718)*(DATA!$E$133:$E$368=D1718),0)),"n/a")</f>
        <v>219568.27</v>
      </c>
      <c r="L1718" s="77">
        <f t="array" ref="L1718">IFERROR(INDEX(DATA!$AM$133:$AM$368,MATCH(1,(DATA!$D$133:$D$368=B1718)*(DATA!$E$133:$E$368=D1718),0)),"n/a")</f>
        <v>1.0293600342150801E-2</v>
      </c>
      <c r="M1718" s="66"/>
      <c r="N1718" s="66"/>
      <c r="O1718" s="66"/>
      <c r="P1718" s="66"/>
      <c r="Q1718" s="66"/>
      <c r="S1718" s="70"/>
      <c r="U1718" s="70"/>
      <c r="W1718" s="70"/>
      <c r="Y1718" s="70"/>
    </row>
    <row r="1719" spans="1:25" s="69" customFormat="1" x14ac:dyDescent="0.2">
      <c r="A1719" s="75" t="s">
        <v>19</v>
      </c>
      <c r="B1719" s="66" t="s">
        <v>20</v>
      </c>
      <c r="C1719" s="66" t="s">
        <v>9</v>
      </c>
      <c r="D1719" s="66" t="s">
        <v>300</v>
      </c>
      <c r="E1719" s="86">
        <f t="array" ref="E1719">IFERROR(INDEX(DATA!$H$133:$H$368,MATCH(1,(DATA!$D$133:$D$368=B1719)*(DATA!$E$133:$E$368=D1719),0)),"n/a")</f>
        <v>15084.28</v>
      </c>
      <c r="F1719" s="77">
        <f t="array" ref="F1719">IFERROR(INDEX(DATA!$I$133:$I$368,MATCH(1,(DATA!$D$133:$D$368=B1719)*(DATA!$E$133:$E$368=D1719),0)),"n/a")</f>
        <v>0.12270313076822301</v>
      </c>
      <c r="G1719" s="86">
        <f t="array" ref="G1719">IFERROR(INDEX(DATA!$R$133:$R$368,MATCH(1,(DATA!$D$133:$D$368=B1719)*(DATA!$E$133:$E$368=D1719),0)),"n/a")</f>
        <v>49766.87</v>
      </c>
      <c r="H1719" s="77">
        <f t="array" ref="H1719">IFERROR(INDEX(DATA!$S$133:$S$368,MATCH(1,(DATA!$D$133:$D$368=B1719)*(DATA!$E$133:$E$368=D1719),0)),"n/a")</f>
        <v>9.7282154186107098E-2</v>
      </c>
      <c r="I1719" s="86">
        <f t="array" ref="I1719">IFERROR(INDEX(DATA!$AB$133:$AB$368,MATCH(1,(DATA!$D$133:$D$368=B1719)*(DATA!$E$133:$E$368=D1719),0)),"n/a")</f>
        <v>99279.94</v>
      </c>
      <c r="J1719" s="77">
        <f t="array" ref="J1719">IFERROR(INDEX(DATA!$AC$133:$AC$368,MATCH(1,(DATA!$D$133:$D$368=B1719)*(DATA!$E$133:$E$368=D1719),0)),"n/a")</f>
        <v>0.103490167672142</v>
      </c>
      <c r="K1719" s="86">
        <f t="array" ref="K1719">IFERROR(INDEX(DATA!$AL$133:$AL$368,MATCH(1,(DATA!$D$133:$D$368=B1719)*(DATA!$E$133:$E$368=D1719),0)),"n/a")</f>
        <v>173911.54</v>
      </c>
      <c r="L1719" s="77">
        <f t="array" ref="L1719">IFERROR(INDEX(DATA!$AM$133:$AM$368,MATCH(1,(DATA!$D$133:$D$368=B1719)*(DATA!$E$133:$E$368=D1719),0)),"n/a")</f>
        <v>0.102179521532459</v>
      </c>
      <c r="M1719" s="66"/>
      <c r="N1719" s="66"/>
      <c r="O1719" s="66"/>
      <c r="P1719" s="66"/>
      <c r="Q1719" s="66"/>
      <c r="S1719" s="70"/>
      <c r="U1719" s="70"/>
      <c r="W1719" s="70"/>
      <c r="Y1719" s="70"/>
    </row>
    <row r="1720" spans="1:25" s="69" customFormat="1" x14ac:dyDescent="0.2">
      <c r="A1720" s="75" t="s">
        <v>19</v>
      </c>
      <c r="B1720" s="66" t="s">
        <v>20</v>
      </c>
      <c r="C1720" s="66" t="s">
        <v>9</v>
      </c>
      <c r="D1720" s="66" t="s">
        <v>301</v>
      </c>
      <c r="E1720" s="86">
        <f t="array" ref="E1720">IFERROR(INDEX(DATA!$H$133:$H$368,MATCH(1,(DATA!$D$133:$D$368=B1720)*(DATA!$E$133:$E$368=D1720),0)),"n/a")</f>
        <v>838.84</v>
      </c>
      <c r="F1720" s="77">
        <f t="array" ref="F1720">IFERROR(INDEX(DATA!$I$133:$I$368,MATCH(1,(DATA!$D$133:$D$368=B1720)*(DATA!$E$133:$E$368=D1720),0)),"n/a")</f>
        <v>0.262723728379823</v>
      </c>
      <c r="G1720" s="86">
        <f t="array" ref="G1720">IFERROR(INDEX(DATA!$R$133:$R$368,MATCH(1,(DATA!$D$133:$D$368=B1720)*(DATA!$E$133:$E$368=D1720),0)),"n/a")</f>
        <v>2764.16</v>
      </c>
      <c r="H1720" s="77">
        <f t="array" ref="H1720">IFERROR(INDEX(DATA!$S$133:$S$368,MATCH(1,(DATA!$D$133:$D$368=B1720)*(DATA!$E$133:$E$368=D1720),0)),"n/a")</f>
        <v>8.4077842009898901E-2</v>
      </c>
      <c r="I1720" s="86">
        <f t="array" ref="I1720">IFERROR(INDEX(DATA!$AB$133:$AB$368,MATCH(1,(DATA!$D$133:$D$368=B1720)*(DATA!$E$133:$E$368=D1720),0)),"n/a")</f>
        <v>5559.64</v>
      </c>
      <c r="J1720" s="77">
        <f t="array" ref="J1720">IFERROR(INDEX(DATA!$AC$133:$AC$368,MATCH(1,(DATA!$D$133:$D$368=B1720)*(DATA!$E$133:$E$368=D1720),0)),"n/a")</f>
        <v>0.458947390519377</v>
      </c>
      <c r="K1720" s="86">
        <f t="array" ref="K1720">IFERROR(INDEX(DATA!$AL$133:$AL$368,MATCH(1,(DATA!$D$133:$D$368=B1720)*(DATA!$E$133:$E$368=D1720),0)),"n/a")</f>
        <v>9795.35</v>
      </c>
      <c r="L1720" s="77">
        <f t="array" ref="L1720">IFERROR(INDEX(DATA!$AM$133:$AM$368,MATCH(1,(DATA!$D$133:$D$368=B1720)*(DATA!$E$133:$E$368=D1720),0)),"n/a")</f>
        <v>0.72603157317883305</v>
      </c>
      <c r="M1720" s="66"/>
      <c r="N1720" s="66"/>
      <c r="O1720" s="66"/>
      <c r="P1720" s="66"/>
      <c r="Q1720" s="66"/>
      <c r="S1720" s="70"/>
      <c r="U1720" s="70"/>
      <c r="W1720" s="70"/>
      <c r="Y1720" s="70"/>
    </row>
    <row r="1721" spans="1:25" s="69" customFormat="1" x14ac:dyDescent="0.2">
      <c r="A1721" s="75" t="s">
        <v>19</v>
      </c>
      <c r="B1721" s="66" t="s">
        <v>20</v>
      </c>
      <c r="C1721" s="66" t="s">
        <v>9</v>
      </c>
      <c r="D1721" s="66" t="s">
        <v>302</v>
      </c>
      <c r="E1721" s="86">
        <f t="array" ref="E1721">IFERROR(INDEX(DATA!$H$133:$H$368,MATCH(1,(DATA!$D$133:$D$368=B1721)*(DATA!$E$133:$E$368=D1721),0)),"n/a")</f>
        <v>1895.94</v>
      </c>
      <c r="F1721" s="77">
        <f t="array" ref="F1721">IFERROR(INDEX(DATA!$I$133:$I$368,MATCH(1,(DATA!$D$133:$D$368=B1721)*(DATA!$E$133:$E$368=D1721),0)),"n/a")</f>
        <v>0.17771220921203801</v>
      </c>
      <c r="G1721" s="86">
        <f t="array" ref="G1721">IFERROR(INDEX(DATA!$R$133:$R$368,MATCH(1,(DATA!$D$133:$D$368=B1721)*(DATA!$E$133:$E$368=D1721),0)),"n/a")</f>
        <v>6049.53</v>
      </c>
      <c r="H1721" s="77">
        <f t="array" ref="H1721">IFERROR(INDEX(DATA!$S$133:$S$368,MATCH(1,(DATA!$D$133:$D$368=B1721)*(DATA!$E$133:$E$368=D1721),0)),"n/a")</f>
        <v>1.7882471711605698E-2</v>
      </c>
      <c r="I1721" s="86">
        <f t="array" ref="I1721">IFERROR(INDEX(DATA!$AB$133:$AB$368,MATCH(1,(DATA!$D$133:$D$368=B1721)*(DATA!$E$133:$E$368=D1721),0)),"n/a")</f>
        <v>12553.13</v>
      </c>
      <c r="J1721" s="77">
        <f t="array" ref="J1721">IFERROR(INDEX(DATA!$AC$133:$AC$368,MATCH(1,(DATA!$D$133:$D$368=B1721)*(DATA!$E$133:$E$368=D1721),0)),"n/a")</f>
        <v>2.1626218728128001E-2</v>
      </c>
      <c r="K1721" s="86">
        <f t="array" ref="K1721">IFERROR(INDEX(DATA!$AL$133:$AL$368,MATCH(1,(DATA!$D$133:$D$368=B1721)*(DATA!$E$133:$E$368=D1721),0)),"n/a")</f>
        <v>21785.55</v>
      </c>
      <c r="L1721" s="77">
        <f t="array" ref="L1721">IFERROR(INDEX(DATA!$AM$133:$AM$368,MATCH(1,(DATA!$D$133:$D$368=B1721)*(DATA!$E$133:$E$368=D1721),0)),"n/a")</f>
        <v>-2.78895182050258E-2</v>
      </c>
      <c r="M1721" s="66"/>
      <c r="N1721" s="66"/>
      <c r="O1721" s="66"/>
      <c r="P1721" s="66"/>
      <c r="Q1721" s="66"/>
      <c r="S1721" s="70"/>
      <c r="U1721" s="70"/>
      <c r="W1721" s="70"/>
      <c r="Y1721" s="70"/>
    </row>
    <row r="1722" spans="1:25" s="69" customFormat="1" x14ac:dyDescent="0.2">
      <c r="A1722" s="75" t="s">
        <v>19</v>
      </c>
      <c r="B1722" s="66" t="s">
        <v>20</v>
      </c>
      <c r="C1722" s="66" t="s">
        <v>9</v>
      </c>
      <c r="D1722" s="66" t="s">
        <v>303</v>
      </c>
      <c r="E1722" s="86">
        <f t="array" ref="E1722">IFERROR(INDEX(DATA!$H$133:$H$368,MATCH(1,(DATA!$D$133:$D$368=B1722)*(DATA!$E$133:$E$368=D1722),0)),"n/a")</f>
        <v>1718.08</v>
      </c>
      <c r="F1722" s="77">
        <f t="array" ref="F1722">IFERROR(INDEX(DATA!$I$133:$I$368,MATCH(1,(DATA!$D$133:$D$368=B1722)*(DATA!$E$133:$E$368=D1722),0)),"n/a")</f>
        <v>2.0243588144822699E-2</v>
      </c>
      <c r="G1722" s="86">
        <f t="array" ref="G1722">IFERROR(INDEX(DATA!$R$133:$R$368,MATCH(1,(DATA!$D$133:$D$368=B1722)*(DATA!$E$133:$E$368=D1722),0)),"n/a")</f>
        <v>5780.85</v>
      </c>
      <c r="H1722" s="77">
        <f t="array" ref="H1722">IFERROR(INDEX(DATA!$S$133:$S$368,MATCH(1,(DATA!$D$133:$D$368=B1722)*(DATA!$E$133:$E$368=D1722),0)),"n/a")</f>
        <v>-4.0255208091218797E-2</v>
      </c>
      <c r="I1722" s="86">
        <f t="array" ref="I1722">IFERROR(INDEX(DATA!$AB$133:$AB$368,MATCH(1,(DATA!$D$133:$D$368=B1722)*(DATA!$E$133:$E$368=D1722),0)),"n/a")</f>
        <v>11399.82</v>
      </c>
      <c r="J1722" s="77">
        <f t="array" ref="J1722">IFERROR(INDEX(DATA!$AC$133:$AC$368,MATCH(1,(DATA!$D$133:$D$368=B1722)*(DATA!$E$133:$E$368=D1722),0)),"n/a")</f>
        <v>-7.2539159398052194E-2</v>
      </c>
      <c r="K1722" s="86">
        <f t="array" ref="K1722">IFERROR(INDEX(DATA!$AL$133:$AL$368,MATCH(1,(DATA!$D$133:$D$368=B1722)*(DATA!$E$133:$E$368=D1722),0)),"n/a")</f>
        <v>20115.009999999998</v>
      </c>
      <c r="L1722" s="77">
        <f t="array" ref="L1722">IFERROR(INDEX(DATA!$AM$133:$AM$368,MATCH(1,(DATA!$D$133:$D$368=B1722)*(DATA!$E$133:$E$368=D1722),0)),"n/a")</f>
        <v>-2.7931667713719702E-2</v>
      </c>
      <c r="M1722" s="66"/>
      <c r="N1722" s="66"/>
      <c r="O1722" s="66"/>
      <c r="P1722" s="66"/>
      <c r="Q1722" s="66"/>
      <c r="S1722" s="70"/>
      <c r="U1722" s="70"/>
      <c r="W1722" s="70"/>
      <c r="Y1722" s="70"/>
    </row>
    <row r="1723" spans="1:25" s="69" customFormat="1" x14ac:dyDescent="0.2">
      <c r="A1723" s="75" t="s">
        <v>19</v>
      </c>
      <c r="B1723" s="66" t="s">
        <v>20</v>
      </c>
      <c r="C1723" s="66" t="s">
        <v>9</v>
      </c>
      <c r="D1723" s="66" t="s">
        <v>304</v>
      </c>
      <c r="E1723" s="86">
        <f t="array" ref="E1723">IFERROR(INDEX(DATA!$H$133:$H$368,MATCH(1,(DATA!$D$133:$D$368=B1723)*(DATA!$E$133:$E$368=D1723),0)),"n/a")</f>
        <v>17684.39</v>
      </c>
      <c r="F1723" s="77">
        <f t="array" ref="F1723">IFERROR(INDEX(DATA!$I$133:$I$368,MATCH(1,(DATA!$D$133:$D$368=B1723)*(DATA!$E$133:$E$368=D1723),0)),"n/a")</f>
        <v>0.337755352908026</v>
      </c>
      <c r="G1723" s="86">
        <f t="array" ref="G1723">IFERROR(INDEX(DATA!$R$133:$R$368,MATCH(1,(DATA!$D$133:$D$368=B1723)*(DATA!$E$133:$E$368=D1723),0)),"n/a")</f>
        <v>58889.13</v>
      </c>
      <c r="H1723" s="77">
        <f t="array" ref="H1723">IFERROR(INDEX(DATA!$S$133:$S$368,MATCH(1,(DATA!$D$133:$D$368=B1723)*(DATA!$E$133:$E$368=D1723),0)),"n/a")</f>
        <v>0.25815559228405299</v>
      </c>
      <c r="I1723" s="86">
        <f t="array" ref="I1723">IFERROR(INDEX(DATA!$AB$133:$AB$368,MATCH(1,(DATA!$D$133:$D$368=B1723)*(DATA!$E$133:$E$368=D1723),0)),"n/a")</f>
        <v>116428.57</v>
      </c>
      <c r="J1723" s="77">
        <f t="array" ref="J1723">IFERROR(INDEX(DATA!$AC$133:$AC$368,MATCH(1,(DATA!$D$133:$D$368=B1723)*(DATA!$E$133:$E$368=D1723),0)),"n/a")</f>
        <v>0.21346007752774199</v>
      </c>
      <c r="K1723" s="86">
        <f t="array" ref="K1723">IFERROR(INDEX(DATA!$AL$133:$AL$368,MATCH(1,(DATA!$D$133:$D$368=B1723)*(DATA!$E$133:$E$368=D1723),0)),"n/a")</f>
        <v>218796.29</v>
      </c>
      <c r="L1723" s="77">
        <f t="array" ref="L1723">IFERROR(INDEX(DATA!$AM$133:$AM$368,MATCH(1,(DATA!$D$133:$D$368=B1723)*(DATA!$E$133:$E$368=D1723),0)),"n/a")</f>
        <v>0.46305998433670098</v>
      </c>
      <c r="M1723" s="66"/>
      <c r="N1723" s="66"/>
      <c r="O1723" s="66"/>
      <c r="P1723" s="66"/>
      <c r="Q1723" s="66"/>
      <c r="S1723" s="70"/>
      <c r="U1723" s="70"/>
      <c r="W1723" s="70"/>
      <c r="Y1723" s="70"/>
    </row>
    <row r="1724" spans="1:25" s="69" customFormat="1" x14ac:dyDescent="0.2">
      <c r="A1724" s="75" t="s">
        <v>19</v>
      </c>
      <c r="B1724" s="66" t="s">
        <v>20</v>
      </c>
      <c r="C1724" s="66" t="s">
        <v>9</v>
      </c>
      <c r="D1724" s="66" t="s">
        <v>305</v>
      </c>
      <c r="E1724" s="86">
        <f t="array" ref="E1724">IFERROR(INDEX(DATA!$H$133:$H$368,MATCH(1,(DATA!$D$133:$D$368=B1724)*(DATA!$E$133:$E$368=D1724),0)),"n/a")</f>
        <v>1997.84</v>
      </c>
      <c r="F1724" s="77">
        <f t="array" ref="F1724">IFERROR(INDEX(DATA!$I$133:$I$368,MATCH(1,(DATA!$D$133:$D$368=B1724)*(DATA!$E$133:$E$368=D1724),0)),"n/a")</f>
        <v>0.51797708415646004</v>
      </c>
      <c r="G1724" s="86">
        <f t="array" ref="G1724">IFERROR(INDEX(DATA!$R$133:$R$368,MATCH(1,(DATA!$D$133:$D$368=B1724)*(DATA!$E$133:$E$368=D1724),0)),"n/a")</f>
        <v>6675.07</v>
      </c>
      <c r="H1724" s="77">
        <f t="array" ref="H1724">IFERROR(INDEX(DATA!$S$133:$S$368,MATCH(1,(DATA!$D$133:$D$368=B1724)*(DATA!$E$133:$E$368=D1724),0)),"n/a")</f>
        <v>0.47660245633284398</v>
      </c>
      <c r="I1724" s="86">
        <f t="array" ref="I1724">IFERROR(INDEX(DATA!$AB$133:$AB$368,MATCH(1,(DATA!$D$133:$D$368=B1724)*(DATA!$E$133:$E$368=D1724),0)),"n/a")</f>
        <v>15273.07</v>
      </c>
      <c r="J1724" s="77">
        <f t="array" ref="J1724">IFERROR(INDEX(DATA!$AC$133:$AC$368,MATCH(1,(DATA!$D$133:$D$368=B1724)*(DATA!$E$133:$E$368=D1724),0)),"n/a")</f>
        <v>0.58283441408035297</v>
      </c>
      <c r="K1724" s="86">
        <f t="array" ref="K1724">IFERROR(INDEX(DATA!$AL$133:$AL$368,MATCH(1,(DATA!$D$133:$D$368=B1724)*(DATA!$E$133:$E$368=D1724),0)),"n/a")</f>
        <v>24965.37</v>
      </c>
      <c r="L1724" s="77">
        <f t="array" ref="L1724">IFERROR(INDEX(DATA!$AM$133:$AM$368,MATCH(1,(DATA!$D$133:$D$368=B1724)*(DATA!$E$133:$E$368=D1724),0)),"n/a")</f>
        <v>0.57198303681338902</v>
      </c>
      <c r="M1724" s="66"/>
      <c r="N1724" s="66"/>
      <c r="O1724" s="66"/>
      <c r="P1724" s="66"/>
      <c r="Q1724" s="66"/>
      <c r="S1724" s="70"/>
      <c r="U1724" s="70"/>
      <c r="W1724" s="70"/>
      <c r="Y1724" s="70"/>
    </row>
    <row r="1725" spans="1:25" s="69" customFormat="1" x14ac:dyDescent="0.2">
      <c r="A1725" s="75" t="s">
        <v>19</v>
      </c>
      <c r="B1725" s="66" t="s">
        <v>20</v>
      </c>
      <c r="C1725" s="66" t="s">
        <v>9</v>
      </c>
      <c r="D1725" s="66" t="s">
        <v>306</v>
      </c>
      <c r="E1725" s="86">
        <f t="array" ref="E1725">IFERROR(INDEX(DATA!$H$133:$H$368,MATCH(1,(DATA!$D$133:$D$368=B1725)*(DATA!$E$133:$E$368=D1725),0)),"n/a")</f>
        <v>2788.18</v>
      </c>
      <c r="F1725" s="77">
        <f t="array" ref="F1725">IFERROR(INDEX(DATA!$I$133:$I$368,MATCH(1,(DATA!$D$133:$D$368=B1725)*(DATA!$E$133:$E$368=D1725),0)),"n/a")</f>
        <v>-6.6543017268508795E-2</v>
      </c>
      <c r="G1725" s="86">
        <f t="array" ref="G1725">IFERROR(INDEX(DATA!$R$133:$R$368,MATCH(1,(DATA!$D$133:$D$368=B1725)*(DATA!$E$133:$E$368=D1725),0)),"n/a")</f>
        <v>9853.9699999999993</v>
      </c>
      <c r="H1725" s="77">
        <f t="array" ref="H1725">IFERROR(INDEX(DATA!$S$133:$S$368,MATCH(1,(DATA!$D$133:$D$368=B1725)*(DATA!$E$133:$E$368=D1725),0)),"n/a")</f>
        <v>-5.2802526892934798E-2</v>
      </c>
      <c r="I1725" s="86">
        <f t="array" ref="I1725">IFERROR(INDEX(DATA!$AB$133:$AB$368,MATCH(1,(DATA!$D$133:$D$368=B1725)*(DATA!$E$133:$E$368=D1725),0)),"n/a")</f>
        <v>22068.75</v>
      </c>
      <c r="J1725" s="77">
        <f t="array" ref="J1725">IFERROR(INDEX(DATA!$AC$133:$AC$368,MATCH(1,(DATA!$D$133:$D$368=B1725)*(DATA!$E$133:$E$368=D1725),0)),"n/a")</f>
        <v>-3.6432090593612299E-2</v>
      </c>
      <c r="K1725" s="86">
        <f t="array" ref="K1725">IFERROR(INDEX(DATA!$AL$133:$AL$368,MATCH(1,(DATA!$D$133:$D$368=B1725)*(DATA!$E$133:$E$368=D1725),0)),"n/a")</f>
        <v>38809.39</v>
      </c>
      <c r="L1725" s="77">
        <f t="array" ref="L1725">IFERROR(INDEX(DATA!$AM$133:$AM$368,MATCH(1,(DATA!$D$133:$D$368=B1725)*(DATA!$E$133:$E$368=D1725),0)),"n/a")</f>
        <v>-4.7437428958602701E-2</v>
      </c>
      <c r="M1725" s="66"/>
      <c r="N1725" s="66"/>
      <c r="O1725" s="66"/>
      <c r="P1725" s="66"/>
      <c r="Q1725" s="66"/>
      <c r="S1725" s="70"/>
      <c r="U1725" s="70"/>
      <c r="W1725" s="70"/>
      <c r="Y1725" s="70"/>
    </row>
    <row r="1726" spans="1:25" s="69" customFormat="1" x14ac:dyDescent="0.2">
      <c r="A1726" s="75" t="s">
        <v>19</v>
      </c>
      <c r="B1726" s="66" t="s">
        <v>20</v>
      </c>
      <c r="C1726" s="66" t="s">
        <v>9</v>
      </c>
      <c r="D1726" s="66" t="s">
        <v>307</v>
      </c>
      <c r="E1726" s="86">
        <f t="array" ref="E1726">IFERROR(INDEX(DATA!$H$133:$H$368,MATCH(1,(DATA!$D$133:$D$368=B1726)*(DATA!$E$133:$E$368=D1726),0)),"n/a")</f>
        <v>3086.54</v>
      </c>
      <c r="F1726" s="77">
        <f t="array" ref="F1726">IFERROR(INDEX(DATA!$I$133:$I$368,MATCH(1,(DATA!$D$133:$D$368=B1726)*(DATA!$E$133:$E$368=D1726),0)),"n/a")</f>
        <v>0.15654027885505301</v>
      </c>
      <c r="G1726" s="86">
        <f t="array" ref="G1726">IFERROR(INDEX(DATA!$R$133:$R$368,MATCH(1,(DATA!$D$133:$D$368=B1726)*(DATA!$E$133:$E$368=D1726),0)),"n/a")</f>
        <v>10814.6</v>
      </c>
      <c r="H1726" s="77">
        <f t="array" ref="H1726">IFERROR(INDEX(DATA!$S$133:$S$368,MATCH(1,(DATA!$D$133:$D$368=B1726)*(DATA!$E$133:$E$368=D1726),0)),"n/a")</f>
        <v>0.204741163233705</v>
      </c>
      <c r="I1726" s="86">
        <f t="array" ref="I1726">IFERROR(INDEX(DATA!$AB$133:$AB$368,MATCH(1,(DATA!$D$133:$D$368=B1726)*(DATA!$E$133:$E$368=D1726),0)),"n/a")</f>
        <v>23698.78</v>
      </c>
      <c r="J1726" s="77">
        <f t="array" ref="J1726">IFERROR(INDEX(DATA!$AC$133:$AC$368,MATCH(1,(DATA!$D$133:$D$368=B1726)*(DATA!$E$133:$E$368=D1726),0)),"n/a")</f>
        <v>0.555916068122431</v>
      </c>
      <c r="K1726" s="86">
        <f t="array" ref="K1726">IFERROR(INDEX(DATA!$AL$133:$AL$368,MATCH(1,(DATA!$D$133:$D$368=B1726)*(DATA!$E$133:$E$368=D1726),0)),"n/a")</f>
        <v>40404.89</v>
      </c>
      <c r="L1726" s="77">
        <f t="array" ref="L1726">IFERROR(INDEX(DATA!$AM$133:$AM$368,MATCH(1,(DATA!$D$133:$D$368=B1726)*(DATA!$E$133:$E$368=D1726),0)),"n/a")</f>
        <v>0.511628402903472</v>
      </c>
      <c r="M1726" s="66"/>
      <c r="N1726" s="66"/>
      <c r="O1726" s="66"/>
      <c r="P1726" s="66"/>
      <c r="Q1726" s="66"/>
      <c r="S1726" s="70"/>
      <c r="U1726" s="70"/>
      <c r="W1726" s="70"/>
      <c r="Y1726" s="70"/>
    </row>
    <row r="1727" spans="1:25" s="69" customFormat="1" x14ac:dyDescent="0.2">
      <c r="A1727" s="75" t="s">
        <v>19</v>
      </c>
      <c r="B1727" s="66" t="s">
        <v>20</v>
      </c>
      <c r="C1727" s="66" t="s">
        <v>9</v>
      </c>
      <c r="D1727" s="66" t="s">
        <v>308</v>
      </c>
      <c r="E1727" s="86">
        <f t="array" ref="E1727">IFERROR(INDEX(DATA!$H$133:$H$368,MATCH(1,(DATA!$D$133:$D$368=B1727)*(DATA!$E$133:$E$368=D1727),0)),"n/a")</f>
        <v>2438.17</v>
      </c>
      <c r="F1727" s="77">
        <f t="array" ref="F1727">IFERROR(INDEX(DATA!$I$133:$I$368,MATCH(1,(DATA!$D$133:$D$368=B1727)*(DATA!$E$133:$E$368=D1727),0)),"n/a")</f>
        <v>8.8809002813379306E-2</v>
      </c>
      <c r="G1727" s="86">
        <f t="array" ref="G1727">IFERROR(INDEX(DATA!$R$133:$R$368,MATCH(1,(DATA!$D$133:$D$368=B1727)*(DATA!$E$133:$E$368=D1727),0)),"n/a")</f>
        <v>9264.56</v>
      </c>
      <c r="H1727" s="77">
        <f t="array" ref="H1727">IFERROR(INDEX(DATA!$S$133:$S$368,MATCH(1,(DATA!$D$133:$D$368=B1727)*(DATA!$E$133:$E$368=D1727),0)),"n/a")</f>
        <v>0.133985564100461</v>
      </c>
      <c r="I1727" s="86">
        <f t="array" ref="I1727">IFERROR(INDEX(DATA!$AB$133:$AB$368,MATCH(1,(DATA!$D$133:$D$368=B1727)*(DATA!$E$133:$E$368=D1727),0)),"n/a")</f>
        <v>18689.36</v>
      </c>
      <c r="J1727" s="77">
        <f t="array" ref="J1727">IFERROR(INDEX(DATA!$AC$133:$AC$368,MATCH(1,(DATA!$D$133:$D$368=B1727)*(DATA!$E$133:$E$368=D1727),0)),"n/a")</f>
        <v>8.5042619425540505E-2</v>
      </c>
      <c r="K1727" s="86">
        <f t="array" ref="K1727">IFERROR(INDEX(DATA!$AL$133:$AL$368,MATCH(1,(DATA!$D$133:$D$368=B1727)*(DATA!$E$133:$E$368=D1727),0)),"n/a")</f>
        <v>31647.54</v>
      </c>
      <c r="L1727" s="77">
        <f t="array" ref="L1727">IFERROR(INDEX(DATA!$AM$133:$AM$368,MATCH(1,(DATA!$D$133:$D$368=B1727)*(DATA!$E$133:$E$368=D1727),0)),"n/a")</f>
        <v>3.2800238623139299E-2</v>
      </c>
      <c r="M1727" s="66"/>
      <c r="N1727" s="66"/>
      <c r="O1727" s="66"/>
      <c r="P1727" s="66"/>
      <c r="Q1727" s="66"/>
      <c r="S1727" s="70"/>
      <c r="U1727" s="70"/>
      <c r="W1727" s="70"/>
      <c r="Y1727" s="70"/>
    </row>
    <row r="1728" spans="1:25" s="69" customFormat="1" x14ac:dyDescent="0.2">
      <c r="A1728" s="75" t="s">
        <v>19</v>
      </c>
      <c r="B1728" s="66" t="s">
        <v>20</v>
      </c>
      <c r="C1728" s="66" t="s">
        <v>9</v>
      </c>
      <c r="D1728" s="66" t="s">
        <v>309</v>
      </c>
      <c r="E1728" s="86">
        <f t="array" ref="E1728">IFERROR(INDEX(DATA!$H$133:$H$368,MATCH(1,(DATA!$D$133:$D$368=B1728)*(DATA!$E$133:$E$368=D1728),0)),"n/a")</f>
        <v>2592.2800000000002</v>
      </c>
      <c r="F1728" s="77">
        <f t="array" ref="F1728">IFERROR(INDEX(DATA!$I$133:$I$368,MATCH(1,(DATA!$D$133:$D$368=B1728)*(DATA!$E$133:$E$368=D1728),0)),"n/a")</f>
        <v>0.11868810011867501</v>
      </c>
      <c r="G1728" s="86">
        <f t="array" ref="G1728">IFERROR(INDEX(DATA!$R$133:$R$368,MATCH(1,(DATA!$D$133:$D$368=B1728)*(DATA!$E$133:$E$368=D1728),0)),"n/a")</f>
        <v>9918.7999999999993</v>
      </c>
      <c r="H1728" s="77">
        <f t="array" ref="H1728">IFERROR(INDEX(DATA!$S$133:$S$368,MATCH(1,(DATA!$D$133:$D$368=B1728)*(DATA!$E$133:$E$368=D1728),0)),"n/a")</f>
        <v>0.19664224030807601</v>
      </c>
      <c r="I1728" s="86">
        <f t="array" ref="I1728">IFERROR(INDEX(DATA!$AB$133:$AB$368,MATCH(1,(DATA!$D$133:$D$368=B1728)*(DATA!$E$133:$E$368=D1728),0)),"n/a")</f>
        <v>19808.82</v>
      </c>
      <c r="J1728" s="77">
        <f t="array" ref="J1728">IFERROR(INDEX(DATA!$AC$133:$AC$368,MATCH(1,(DATA!$D$133:$D$368=B1728)*(DATA!$E$133:$E$368=D1728),0)),"n/a")</f>
        <v>0.16068370158866699</v>
      </c>
      <c r="K1728" s="86">
        <f t="array" ref="K1728">IFERROR(INDEX(DATA!$AL$133:$AL$368,MATCH(1,(DATA!$D$133:$D$368=B1728)*(DATA!$E$133:$E$368=D1728),0)),"n/a")</f>
        <v>33323.300000000003</v>
      </c>
      <c r="L1728" s="77">
        <f t="array" ref="L1728">IFERROR(INDEX(DATA!$AM$133:$AM$368,MATCH(1,(DATA!$D$133:$D$368=B1728)*(DATA!$E$133:$E$368=D1728),0)),"n/a")</f>
        <v>5.2073424421913997E-2</v>
      </c>
      <c r="M1728" s="66"/>
      <c r="N1728" s="66"/>
      <c r="O1728" s="66"/>
      <c r="P1728" s="66"/>
      <c r="Q1728" s="66"/>
      <c r="S1728" s="70"/>
      <c r="U1728" s="70"/>
      <c r="W1728" s="70"/>
      <c r="Y1728" s="70"/>
    </row>
    <row r="1729" spans="1:25" s="69" customFormat="1" x14ac:dyDescent="0.2">
      <c r="A1729" s="75" t="s">
        <v>19</v>
      </c>
      <c r="B1729" s="66" t="s">
        <v>20</v>
      </c>
      <c r="C1729" s="66" t="s">
        <v>9</v>
      </c>
      <c r="D1729" s="66" t="s">
        <v>310</v>
      </c>
      <c r="E1729" s="86">
        <f t="array" ref="E1729">IFERROR(INDEX(DATA!$H$133:$H$368,MATCH(1,(DATA!$D$133:$D$368=B1729)*(DATA!$E$133:$E$368=D1729),0)),"n/a")</f>
        <v>2209.94</v>
      </c>
      <c r="F1729" s="77">
        <f t="array" ref="F1729">IFERROR(INDEX(DATA!$I$133:$I$368,MATCH(1,(DATA!$D$133:$D$368=B1729)*(DATA!$E$133:$E$368=D1729),0)),"n/a")</f>
        <v>2.8673301246543801E-2</v>
      </c>
      <c r="G1729" s="86">
        <f t="array" ref="G1729">IFERROR(INDEX(DATA!$R$133:$R$368,MATCH(1,(DATA!$D$133:$D$368=B1729)*(DATA!$E$133:$E$368=D1729),0)),"n/a")</f>
        <v>8516.39</v>
      </c>
      <c r="H1729" s="77">
        <f t="array" ref="H1729">IFERROR(INDEX(DATA!$S$133:$S$368,MATCH(1,(DATA!$D$133:$D$368=B1729)*(DATA!$E$133:$E$368=D1729),0)),"n/a")</f>
        <v>4.9184750805393501E-2</v>
      </c>
      <c r="I1729" s="86">
        <f t="array" ref="I1729">IFERROR(INDEX(DATA!$AB$133:$AB$368,MATCH(1,(DATA!$D$133:$D$368=B1729)*(DATA!$E$133:$E$368=D1729),0)),"n/a")</f>
        <v>16262.71</v>
      </c>
      <c r="J1729" s="77">
        <f t="array" ref="J1729">IFERROR(INDEX(DATA!$AC$133:$AC$368,MATCH(1,(DATA!$D$133:$D$368=B1729)*(DATA!$E$133:$E$368=D1729),0)),"n/a")</f>
        <v>-1.33006268076616E-2</v>
      </c>
      <c r="K1729" s="86">
        <f t="array" ref="K1729">IFERROR(INDEX(DATA!$AL$133:$AL$368,MATCH(1,(DATA!$D$133:$D$368=B1729)*(DATA!$E$133:$E$368=D1729),0)),"n/a")</f>
        <v>28218.51</v>
      </c>
      <c r="L1729" s="77">
        <f t="array" ref="L1729">IFERROR(INDEX(DATA!$AM$133:$AM$368,MATCH(1,(DATA!$D$133:$D$368=B1729)*(DATA!$E$133:$E$368=D1729),0)),"n/a")</f>
        <v>-0.12589239111411199</v>
      </c>
      <c r="M1729" s="66"/>
      <c r="N1729" s="66"/>
      <c r="O1729" s="66"/>
      <c r="P1729" s="66"/>
      <c r="Q1729" s="66"/>
      <c r="S1729" s="70"/>
      <c r="U1729" s="70"/>
      <c r="W1729" s="70"/>
      <c r="Y1729" s="70"/>
    </row>
    <row r="1730" spans="1:25" s="69" customFormat="1" x14ac:dyDescent="0.2">
      <c r="A1730" s="75" t="s">
        <v>19</v>
      </c>
      <c r="B1730" s="66" t="s">
        <v>20</v>
      </c>
      <c r="C1730" s="66" t="s">
        <v>9</v>
      </c>
      <c r="D1730" s="66" t="s">
        <v>311</v>
      </c>
      <c r="E1730" s="86">
        <f t="array" ref="E1730">IFERROR(INDEX(DATA!$H$133:$H$368,MATCH(1,(DATA!$D$133:$D$368=B1730)*(DATA!$E$133:$E$368=D1730),0)),"n/a")</f>
        <v>1441.47</v>
      </c>
      <c r="F1730" s="77">
        <f t="array" ref="F1730">IFERROR(INDEX(DATA!$I$133:$I$368,MATCH(1,(DATA!$D$133:$D$368=B1730)*(DATA!$E$133:$E$368=D1730),0)),"n/a")</f>
        <v>-1.25294568970241E-2</v>
      </c>
      <c r="G1730" s="86">
        <f t="array" ref="G1730">IFERROR(INDEX(DATA!$R$133:$R$368,MATCH(1,(DATA!$D$133:$D$368=B1730)*(DATA!$E$133:$E$368=D1730),0)),"n/a")</f>
        <v>4919.1000000000004</v>
      </c>
      <c r="H1730" s="77">
        <f t="array" ref="H1730">IFERROR(INDEX(DATA!$S$133:$S$368,MATCH(1,(DATA!$D$133:$D$368=B1730)*(DATA!$E$133:$E$368=D1730),0)),"n/a")</f>
        <v>8.9487182894579298E-2</v>
      </c>
      <c r="I1730" s="86">
        <f t="array" ref="I1730">IFERROR(INDEX(DATA!$AB$133:$AB$368,MATCH(1,(DATA!$D$133:$D$368=B1730)*(DATA!$E$133:$E$368=D1730),0)),"n/a")</f>
        <v>10077.76</v>
      </c>
      <c r="J1730" s="77">
        <f t="array" ref="J1730">IFERROR(INDEX(DATA!$AC$133:$AC$368,MATCH(1,(DATA!$D$133:$D$368=B1730)*(DATA!$E$133:$E$368=D1730),0)),"n/a")</f>
        <v>0.20355461924945001</v>
      </c>
      <c r="K1730" s="86">
        <f t="array" ref="K1730">IFERROR(INDEX(DATA!$AL$133:$AL$368,MATCH(1,(DATA!$D$133:$D$368=B1730)*(DATA!$E$133:$E$368=D1730),0)),"n/a")</f>
        <v>18265.97</v>
      </c>
      <c r="L1730" s="77">
        <f t="array" ref="L1730">IFERROR(INDEX(DATA!$AM$133:$AM$368,MATCH(1,(DATA!$D$133:$D$368=B1730)*(DATA!$E$133:$E$368=D1730),0)),"n/a")</f>
        <v>0.360545023343672</v>
      </c>
      <c r="M1730" s="66"/>
      <c r="N1730" s="66"/>
      <c r="O1730" s="66"/>
      <c r="P1730" s="66"/>
      <c r="Q1730" s="66"/>
      <c r="S1730" s="70"/>
      <c r="U1730" s="70"/>
      <c r="W1730" s="70"/>
      <c r="Y1730" s="70"/>
    </row>
    <row r="1731" spans="1:25" s="69" customFormat="1" x14ac:dyDescent="0.2">
      <c r="A1731" s="75" t="s">
        <v>19</v>
      </c>
      <c r="B1731" s="66" t="s">
        <v>20</v>
      </c>
      <c r="C1731" s="66" t="s">
        <v>9</v>
      </c>
      <c r="D1731" s="66" t="s">
        <v>312</v>
      </c>
      <c r="E1731" s="86">
        <f t="array" ref="E1731">IFERROR(INDEX(DATA!$H$133:$H$368,MATCH(1,(DATA!$D$133:$D$368=B1731)*(DATA!$E$133:$E$368=D1731),0)),"n/a")</f>
        <v>537.94000000000005</v>
      </c>
      <c r="F1731" s="77">
        <f t="array" ref="F1731">IFERROR(INDEX(DATA!$I$133:$I$368,MATCH(1,(DATA!$D$133:$D$368=B1731)*(DATA!$E$133:$E$368=D1731),0)),"n/a")</f>
        <v>8.2940773845472299E-2</v>
      </c>
      <c r="G1731" s="86">
        <f t="array" ref="G1731">IFERROR(INDEX(DATA!$R$133:$R$368,MATCH(1,(DATA!$D$133:$D$368=B1731)*(DATA!$E$133:$E$368=D1731),0)),"n/a")</f>
        <v>1846.3</v>
      </c>
      <c r="H1731" s="77">
        <f t="array" ref="H1731">IFERROR(INDEX(DATA!$S$133:$S$368,MATCH(1,(DATA!$D$133:$D$368=B1731)*(DATA!$E$133:$E$368=D1731),0)),"n/a")</f>
        <v>0.20444908343662299</v>
      </c>
      <c r="I1731" s="86">
        <f t="array" ref="I1731">IFERROR(INDEX(DATA!$AB$133:$AB$368,MATCH(1,(DATA!$D$133:$D$368=B1731)*(DATA!$E$133:$E$368=D1731),0)),"n/a")</f>
        <v>3896.39</v>
      </c>
      <c r="J1731" s="77">
        <f t="array" ref="J1731">IFERROR(INDEX(DATA!$AC$133:$AC$368,MATCH(1,(DATA!$D$133:$D$368=B1731)*(DATA!$E$133:$E$368=D1731),0)),"n/a")</f>
        <v>0.46649529157602398</v>
      </c>
      <c r="K1731" s="86">
        <f t="array" ref="K1731">IFERROR(INDEX(DATA!$AL$133:$AL$368,MATCH(1,(DATA!$D$133:$D$368=B1731)*(DATA!$E$133:$E$368=D1731),0)),"n/a")</f>
        <v>6444.61</v>
      </c>
      <c r="L1731" s="77">
        <f t="array" ref="L1731">IFERROR(INDEX(DATA!$AM$133:$AM$368,MATCH(1,(DATA!$D$133:$D$368=B1731)*(DATA!$E$133:$E$368=D1731),0)),"n/a")</f>
        <v>0.49340844469883199</v>
      </c>
      <c r="M1731" s="66"/>
      <c r="N1731" s="66"/>
      <c r="O1731" s="66"/>
      <c r="P1731" s="66"/>
      <c r="Q1731" s="66"/>
      <c r="S1731" s="70"/>
      <c r="U1731" s="70"/>
      <c r="W1731" s="70"/>
      <c r="Y1731" s="70"/>
    </row>
    <row r="1732" spans="1:25" s="69" customFormat="1" x14ac:dyDescent="0.2">
      <c r="A1732" s="75" t="s">
        <v>19</v>
      </c>
      <c r="B1732" s="66" t="s">
        <v>20</v>
      </c>
      <c r="C1732" s="66" t="s">
        <v>9</v>
      </c>
      <c r="D1732" s="66" t="s">
        <v>313</v>
      </c>
      <c r="E1732" s="86">
        <f t="array" ref="E1732">IFERROR(INDEX(DATA!$H$133:$H$368,MATCH(1,(DATA!$D$133:$D$368=B1732)*(DATA!$E$133:$E$368=D1732),0)),"n/a")</f>
        <v>1474.81</v>
      </c>
      <c r="F1732" s="77">
        <f t="array" ref="F1732">IFERROR(INDEX(DATA!$I$133:$I$368,MATCH(1,(DATA!$D$133:$D$368=B1732)*(DATA!$E$133:$E$368=D1732),0)),"n/a")</f>
        <v>0.143946386602856</v>
      </c>
      <c r="G1732" s="86">
        <f t="array" ref="G1732">IFERROR(INDEX(DATA!$R$133:$R$368,MATCH(1,(DATA!$D$133:$D$368=B1732)*(DATA!$E$133:$E$368=D1732),0)),"n/a")</f>
        <v>4887.7</v>
      </c>
      <c r="H1732" s="77">
        <f t="array" ref="H1732">IFERROR(INDEX(DATA!$S$133:$S$368,MATCH(1,(DATA!$D$133:$D$368=B1732)*(DATA!$E$133:$E$368=D1732),0)),"n/a")</f>
        <v>5.79689126797392E-2</v>
      </c>
      <c r="I1732" s="86">
        <f t="array" ref="I1732">IFERROR(INDEX(DATA!$AB$133:$AB$368,MATCH(1,(DATA!$D$133:$D$368=B1732)*(DATA!$E$133:$E$368=D1732),0)),"n/a")</f>
        <v>10197.530000000001</v>
      </c>
      <c r="J1732" s="77">
        <f t="array" ref="J1732">IFERROR(INDEX(DATA!$AC$133:$AC$368,MATCH(1,(DATA!$D$133:$D$368=B1732)*(DATA!$E$133:$E$368=D1732),0)),"n/a")</f>
        <v>9.2707143606501098E-3</v>
      </c>
      <c r="K1732" s="86">
        <f t="array" ref="K1732">IFERROR(INDEX(DATA!$AL$133:$AL$368,MATCH(1,(DATA!$D$133:$D$368=B1732)*(DATA!$E$133:$E$368=D1732),0)),"n/a")</f>
        <v>18304.2</v>
      </c>
      <c r="L1732" s="77">
        <f t="array" ref="L1732">IFERROR(INDEX(DATA!$AM$133:$AM$368,MATCH(1,(DATA!$D$133:$D$368=B1732)*(DATA!$E$133:$E$368=D1732),0)),"n/a")</f>
        <v>6.6744248973208001E-3</v>
      </c>
      <c r="M1732" s="66"/>
      <c r="N1732" s="66"/>
      <c r="O1732" s="66"/>
      <c r="P1732" s="66"/>
      <c r="Q1732" s="66"/>
      <c r="S1732" s="70"/>
      <c r="U1732" s="70"/>
      <c r="W1732" s="70"/>
      <c r="Y1732" s="70"/>
    </row>
    <row r="1733" spans="1:25" s="69" customFormat="1" x14ac:dyDescent="0.2">
      <c r="A1733" s="75" t="s">
        <v>19</v>
      </c>
      <c r="B1733" s="66" t="s">
        <v>20</v>
      </c>
      <c r="C1733" s="66" t="s">
        <v>9</v>
      </c>
      <c r="D1733" s="66" t="s">
        <v>314</v>
      </c>
      <c r="E1733" s="86">
        <f t="array" ref="E1733">IFERROR(INDEX(DATA!$H$133:$H$368,MATCH(1,(DATA!$D$133:$D$368=B1733)*(DATA!$E$133:$E$368=D1733),0)),"n/a")</f>
        <v>4028.07</v>
      </c>
      <c r="F1733" s="77">
        <f t="array" ref="F1733">IFERROR(INDEX(DATA!$I$133:$I$368,MATCH(1,(DATA!$D$133:$D$368=B1733)*(DATA!$E$133:$E$368=D1733),0)),"n/a")</f>
        <v>0.444130543117016</v>
      </c>
      <c r="G1733" s="86">
        <f t="array" ref="G1733">IFERROR(INDEX(DATA!$R$133:$R$368,MATCH(1,(DATA!$D$133:$D$368=B1733)*(DATA!$E$133:$E$368=D1733),0)),"n/a")</f>
        <v>12224.4</v>
      </c>
      <c r="H1733" s="77">
        <f t="array" ref="H1733">IFERROR(INDEX(DATA!$S$133:$S$368,MATCH(1,(DATA!$D$133:$D$368=B1733)*(DATA!$E$133:$E$368=D1733),0)),"n/a")</f>
        <v>0.20548366674358501</v>
      </c>
      <c r="I1733" s="86">
        <f t="array" ref="I1733">IFERROR(INDEX(DATA!$AB$133:$AB$368,MATCH(1,(DATA!$D$133:$D$368=B1733)*(DATA!$E$133:$E$368=D1733),0)),"n/a")</f>
        <v>25234.720000000001</v>
      </c>
      <c r="J1733" s="77">
        <f t="array" ref="J1733">IFERROR(INDEX(DATA!$AC$133:$AC$368,MATCH(1,(DATA!$D$133:$D$368=B1733)*(DATA!$E$133:$E$368=D1733),0)),"n/a")</f>
        <v>0.282347817646949</v>
      </c>
      <c r="K1733" s="86">
        <f t="array" ref="K1733">IFERROR(INDEX(DATA!$AL$133:$AL$368,MATCH(1,(DATA!$D$133:$D$368=B1733)*(DATA!$E$133:$E$368=D1733),0)),"n/a")</f>
        <v>44240.45</v>
      </c>
      <c r="L1733" s="77">
        <f t="array" ref="L1733">IFERROR(INDEX(DATA!$AM$133:$AM$368,MATCH(1,(DATA!$D$133:$D$368=B1733)*(DATA!$E$133:$E$368=D1733),0)),"n/a")</f>
        <v>0.31541710250812799</v>
      </c>
      <c r="M1733" s="66"/>
      <c r="N1733" s="66"/>
      <c r="O1733" s="66"/>
      <c r="P1733" s="66"/>
      <c r="Q1733" s="66"/>
      <c r="S1733" s="70"/>
      <c r="U1733" s="70"/>
      <c r="W1733" s="70"/>
      <c r="Y1733" s="70"/>
    </row>
    <row r="1734" spans="1:25" s="69" customFormat="1" x14ac:dyDescent="0.2">
      <c r="A1734" s="75" t="s">
        <v>19</v>
      </c>
      <c r="B1734" s="66" t="s">
        <v>20</v>
      </c>
      <c r="C1734" s="66" t="s">
        <v>9</v>
      </c>
      <c r="D1734" s="66" t="s">
        <v>315</v>
      </c>
      <c r="E1734" s="86">
        <f t="array" ref="E1734">IFERROR(INDEX(DATA!$H$133:$H$368,MATCH(1,(DATA!$D$133:$D$368=B1734)*(DATA!$E$133:$E$368=D1734),0)),"n/a")</f>
        <v>4140.3900000000003</v>
      </c>
      <c r="F1734" s="77">
        <f t="array" ref="F1734">IFERROR(INDEX(DATA!$I$133:$I$368,MATCH(1,(DATA!$D$133:$D$368=B1734)*(DATA!$E$133:$E$368=D1734),0)),"n/a")</f>
        <v>0.24159304773385601</v>
      </c>
      <c r="G1734" s="86">
        <f t="array" ref="G1734">IFERROR(INDEX(DATA!$R$133:$R$368,MATCH(1,(DATA!$D$133:$D$368=B1734)*(DATA!$E$133:$E$368=D1734),0)),"n/a")</f>
        <v>13909.15</v>
      </c>
      <c r="H1734" s="77">
        <f t="array" ref="H1734">IFERROR(INDEX(DATA!$S$133:$S$368,MATCH(1,(DATA!$D$133:$D$368=B1734)*(DATA!$E$133:$E$368=D1734),0)),"n/a")</f>
        <v>0.30288919987785301</v>
      </c>
      <c r="I1734" s="86">
        <f t="array" ref="I1734">IFERROR(INDEX(DATA!$AB$133:$AB$368,MATCH(1,(DATA!$D$133:$D$368=B1734)*(DATA!$E$133:$E$368=D1734),0)),"n/a")</f>
        <v>30841.61</v>
      </c>
      <c r="J1734" s="77">
        <f t="array" ref="J1734">IFERROR(INDEX(DATA!$AC$133:$AC$368,MATCH(1,(DATA!$D$133:$D$368=B1734)*(DATA!$E$133:$E$368=D1734),0)),"n/a")</f>
        <v>0.41726026276765799</v>
      </c>
      <c r="K1734" s="86">
        <f t="array" ref="K1734">IFERROR(INDEX(DATA!$AL$133:$AL$368,MATCH(1,(DATA!$D$133:$D$368=B1734)*(DATA!$E$133:$E$368=D1734),0)),"n/a")</f>
        <v>52867.86</v>
      </c>
      <c r="L1734" s="77">
        <f t="array" ref="L1734">IFERROR(INDEX(DATA!$AM$133:$AM$368,MATCH(1,(DATA!$D$133:$D$368=B1734)*(DATA!$E$133:$E$368=D1734),0)),"n/a")</f>
        <v>0.42916120493411802</v>
      </c>
      <c r="M1734" s="66"/>
      <c r="N1734" s="66"/>
      <c r="O1734" s="66"/>
      <c r="P1734" s="66"/>
      <c r="Q1734" s="66"/>
      <c r="S1734" s="70"/>
      <c r="U1734" s="70"/>
      <c r="W1734" s="70"/>
      <c r="Y1734" s="70"/>
    </row>
    <row r="1735" spans="1:25" s="69" customFormat="1" x14ac:dyDescent="0.2">
      <c r="A1735" s="75" t="s">
        <v>19</v>
      </c>
      <c r="B1735" s="66" t="s">
        <v>20</v>
      </c>
      <c r="C1735" s="66" t="s">
        <v>9</v>
      </c>
      <c r="D1735" s="66" t="s">
        <v>316</v>
      </c>
      <c r="E1735" s="86">
        <f t="array" ref="E1735">IFERROR(INDEX(DATA!$H$133:$H$368,MATCH(1,(DATA!$D$133:$D$368=B1735)*(DATA!$E$133:$E$368=D1735),0)),"n/a")</f>
        <v>3155.85</v>
      </c>
      <c r="F1735" s="77">
        <f t="array" ref="F1735">IFERROR(INDEX(DATA!$I$133:$I$368,MATCH(1,(DATA!$D$133:$D$368=B1735)*(DATA!$E$133:$E$368=D1735),0)),"n/a")</f>
        <v>0.28298059176023899</v>
      </c>
      <c r="G1735" s="86">
        <f t="array" ref="G1735">IFERROR(INDEX(DATA!$R$133:$R$368,MATCH(1,(DATA!$D$133:$D$368=B1735)*(DATA!$E$133:$E$368=D1735),0)),"n/a")</f>
        <v>11132.81</v>
      </c>
      <c r="H1735" s="77">
        <f t="array" ref="H1735">IFERROR(INDEX(DATA!$S$133:$S$368,MATCH(1,(DATA!$D$133:$D$368=B1735)*(DATA!$E$133:$E$368=D1735),0)),"n/a")</f>
        <v>0.24152701619153699</v>
      </c>
      <c r="I1735" s="86">
        <f t="array" ref="I1735">IFERROR(INDEX(DATA!$AB$133:$AB$368,MATCH(1,(DATA!$D$133:$D$368=B1735)*(DATA!$E$133:$E$368=D1735),0)),"n/a")</f>
        <v>21285.4</v>
      </c>
      <c r="J1735" s="77">
        <f t="array" ref="J1735">IFERROR(INDEX(DATA!$AC$133:$AC$368,MATCH(1,(DATA!$D$133:$D$368=B1735)*(DATA!$E$133:$E$368=D1735),0)),"n/a")</f>
        <v>0.20978197052359199</v>
      </c>
      <c r="K1735" s="86">
        <f t="array" ref="K1735">IFERROR(INDEX(DATA!$AL$133:$AL$368,MATCH(1,(DATA!$D$133:$D$368=B1735)*(DATA!$E$133:$E$368=D1735),0)),"n/a")</f>
        <v>35593.360000000001</v>
      </c>
      <c r="L1735" s="77">
        <f t="array" ref="L1735">IFERROR(INDEX(DATA!$AM$133:$AM$368,MATCH(1,(DATA!$D$133:$D$368=B1735)*(DATA!$E$133:$E$368=D1735),0)),"n/a")</f>
        <v>0.239559637423854</v>
      </c>
      <c r="M1735" s="66"/>
      <c r="N1735" s="66"/>
      <c r="O1735" s="66"/>
      <c r="P1735" s="66"/>
      <c r="Q1735" s="66"/>
      <c r="S1735" s="70"/>
      <c r="U1735" s="70"/>
      <c r="W1735" s="70"/>
      <c r="Y1735" s="70"/>
    </row>
    <row r="1736" spans="1:25" s="69" customFormat="1" x14ac:dyDescent="0.2">
      <c r="A1736" s="75" t="s">
        <v>19</v>
      </c>
      <c r="B1736" s="66" t="s">
        <v>20</v>
      </c>
      <c r="C1736" s="66" t="s">
        <v>9</v>
      </c>
      <c r="D1736" s="66" t="s">
        <v>317</v>
      </c>
      <c r="E1736" s="86">
        <f t="array" ref="E1736">IFERROR(INDEX(DATA!$H$133:$H$368,MATCH(1,(DATA!$D$133:$D$368=B1736)*(DATA!$E$133:$E$368=D1736),0)),"n/a")</f>
        <v>2180.6799999999998</v>
      </c>
      <c r="F1736" s="77">
        <f t="array" ref="F1736">IFERROR(INDEX(DATA!$I$133:$I$368,MATCH(1,(DATA!$D$133:$D$368=B1736)*(DATA!$E$133:$E$368=D1736),0)),"n/a")</f>
        <v>-8.2390762808860096E-2</v>
      </c>
      <c r="G1736" s="86">
        <f t="array" ref="G1736">IFERROR(INDEX(DATA!$R$133:$R$368,MATCH(1,(DATA!$D$133:$D$368=B1736)*(DATA!$E$133:$E$368=D1736),0)),"n/a")</f>
        <v>7879.76</v>
      </c>
      <c r="H1736" s="77">
        <f t="array" ref="H1736">IFERROR(INDEX(DATA!$S$133:$S$368,MATCH(1,(DATA!$D$133:$D$368=B1736)*(DATA!$E$133:$E$368=D1736),0)),"n/a")</f>
        <v>-0.10154247507502601</v>
      </c>
      <c r="I1736" s="86">
        <f t="array" ref="I1736">IFERROR(INDEX(DATA!$AB$133:$AB$368,MATCH(1,(DATA!$D$133:$D$368=B1736)*(DATA!$E$133:$E$368=D1736),0)),"n/a")</f>
        <v>16756.11</v>
      </c>
      <c r="J1736" s="77">
        <f t="array" ref="J1736">IFERROR(INDEX(DATA!$AC$133:$AC$368,MATCH(1,(DATA!$D$133:$D$368=B1736)*(DATA!$E$133:$E$368=D1736),0)),"n/a")</f>
        <v>-0.10763532369043299</v>
      </c>
      <c r="K1736" s="86">
        <f t="array" ref="K1736">IFERROR(INDEX(DATA!$AL$133:$AL$368,MATCH(1,(DATA!$D$133:$D$368=B1736)*(DATA!$E$133:$E$368=D1736),0)),"n/a")</f>
        <v>29537.87</v>
      </c>
      <c r="L1736" s="77">
        <f t="array" ref="L1736">IFERROR(INDEX(DATA!$AM$133:$AM$368,MATCH(1,(DATA!$D$133:$D$368=B1736)*(DATA!$E$133:$E$368=D1736),0)),"n/a")</f>
        <v>-7.6054285881410305E-2</v>
      </c>
      <c r="M1736" s="66"/>
      <c r="N1736" s="66"/>
      <c r="O1736" s="66"/>
      <c r="P1736" s="66"/>
      <c r="Q1736" s="66"/>
      <c r="S1736" s="70"/>
      <c r="U1736" s="70"/>
      <c r="W1736" s="70"/>
      <c r="Y1736" s="70"/>
    </row>
    <row r="1737" spans="1:25" s="69" customFormat="1" x14ac:dyDescent="0.2">
      <c r="A1737" s="75" t="s">
        <v>19</v>
      </c>
      <c r="B1737" s="66" t="s">
        <v>20</v>
      </c>
      <c r="C1737" s="66" t="s">
        <v>9</v>
      </c>
      <c r="D1737" s="66" t="s">
        <v>318</v>
      </c>
      <c r="E1737" s="86">
        <f t="array" ref="E1737">IFERROR(INDEX(DATA!$H$133:$H$368,MATCH(1,(DATA!$D$133:$D$368=B1737)*(DATA!$E$133:$E$368=D1737),0)),"n/a")</f>
        <v>2785.29</v>
      </c>
      <c r="F1737" s="77">
        <f t="array" ref="F1737">IFERROR(INDEX(DATA!$I$133:$I$368,MATCH(1,(DATA!$D$133:$D$368=B1737)*(DATA!$E$133:$E$368=D1737),0)),"n/a")</f>
        <v>0.19249640361693399</v>
      </c>
      <c r="G1737" s="86">
        <f t="array" ref="G1737">IFERROR(INDEX(DATA!$R$133:$R$368,MATCH(1,(DATA!$D$133:$D$368=B1737)*(DATA!$E$133:$E$368=D1737),0)),"n/a")</f>
        <v>9355.26</v>
      </c>
      <c r="H1737" s="77">
        <f t="array" ref="H1737">IFERROR(INDEX(DATA!$S$133:$S$368,MATCH(1,(DATA!$D$133:$D$368=B1737)*(DATA!$E$133:$E$368=D1737),0)),"n/a")</f>
        <v>6.9188456514211197E-2</v>
      </c>
      <c r="I1737" s="86">
        <f t="array" ref="I1737">IFERROR(INDEX(DATA!$AB$133:$AB$368,MATCH(1,(DATA!$D$133:$D$368=B1737)*(DATA!$E$133:$E$368=D1737),0)),"n/a")</f>
        <v>19356.82</v>
      </c>
      <c r="J1737" s="77">
        <f t="array" ref="J1737">IFERROR(INDEX(DATA!$AC$133:$AC$368,MATCH(1,(DATA!$D$133:$D$368=B1737)*(DATA!$E$133:$E$368=D1737),0)),"n/a")</f>
        <v>6.2280964595427299E-2</v>
      </c>
      <c r="K1737" s="86">
        <f t="array" ref="K1737">IFERROR(INDEX(DATA!$AL$133:$AL$368,MATCH(1,(DATA!$D$133:$D$368=B1737)*(DATA!$E$133:$E$368=D1737),0)),"n/a")</f>
        <v>33385.03</v>
      </c>
      <c r="L1737" s="77">
        <f t="array" ref="L1737">IFERROR(INDEX(DATA!$AM$133:$AM$368,MATCH(1,(DATA!$D$133:$D$368=B1737)*(DATA!$E$133:$E$368=D1737),0)),"n/a")</f>
        <v>1.2207112821652599E-2</v>
      </c>
      <c r="M1737" s="66"/>
      <c r="N1737" s="66"/>
      <c r="O1737" s="66"/>
      <c r="P1737" s="66"/>
      <c r="Q1737" s="66"/>
      <c r="S1737" s="70"/>
      <c r="U1737" s="70"/>
      <c r="W1737" s="70"/>
      <c r="Y1737" s="70"/>
    </row>
    <row r="1738" spans="1:25" s="69" customFormat="1" x14ac:dyDescent="0.2">
      <c r="A1738" s="75" t="s">
        <v>19</v>
      </c>
      <c r="B1738" s="66" t="s">
        <v>20</v>
      </c>
      <c r="C1738" s="66" t="s">
        <v>9</v>
      </c>
      <c r="D1738" s="66" t="s">
        <v>344</v>
      </c>
      <c r="E1738" s="86">
        <f t="array" ref="E1738">IFERROR(INDEX(DATA!$H$133:$H$368,MATCH(1,(DATA!$D$133:$D$368=B1738)*(DATA!$E$133:$E$368=D1738),0)),"n/a")</f>
        <v>948.3</v>
      </c>
      <c r="F1738" s="77">
        <f t="array" ref="F1738">IFERROR(INDEX(DATA!$I$133:$I$368,MATCH(1,(DATA!$D$133:$D$368=B1738)*(DATA!$E$133:$E$368=D1738),0)),"n/a")</f>
        <v>-3.8079201493142999E-2</v>
      </c>
      <c r="G1738" s="86">
        <f t="array" ref="G1738">IFERROR(INDEX(DATA!$R$133:$R$368,MATCH(1,(DATA!$D$133:$D$368=B1738)*(DATA!$E$133:$E$368=D1738),0)),"n/a")</f>
        <v>3292.04</v>
      </c>
      <c r="H1738" s="77">
        <f t="array" ref="H1738">IFERROR(INDEX(DATA!$S$133:$S$368,MATCH(1,(DATA!$D$133:$D$368=B1738)*(DATA!$E$133:$E$368=D1738),0)),"n/a")</f>
        <v>-3.5240263869717903E-2</v>
      </c>
      <c r="I1738" s="86">
        <f t="array" ref="I1738">IFERROR(INDEX(DATA!$AB$133:$AB$368,MATCH(1,(DATA!$D$133:$D$368=B1738)*(DATA!$E$133:$E$368=D1738),0)),"n/a")</f>
        <v>6536.35</v>
      </c>
      <c r="J1738" s="77">
        <f t="array" ref="J1738">IFERROR(INDEX(DATA!$AC$133:$AC$368,MATCH(1,(DATA!$D$133:$D$368=B1738)*(DATA!$E$133:$E$368=D1738),0)),"n/a")</f>
        <v>-0.10055716784251199</v>
      </c>
      <c r="K1738" s="86">
        <f t="array" ref="K1738">IFERROR(INDEX(DATA!$AL$133:$AL$368,MATCH(1,(DATA!$D$133:$D$368=B1738)*(DATA!$E$133:$E$368=D1738),0)),"n/a")</f>
        <v>11818.46</v>
      </c>
      <c r="L1738" s="77">
        <f t="array" ref="L1738">IFERROR(INDEX(DATA!$AM$133:$AM$368,MATCH(1,(DATA!$D$133:$D$368=B1738)*(DATA!$E$133:$E$368=D1738),0)),"n/a")</f>
        <v>-0.14302599101437699</v>
      </c>
      <c r="M1738" s="66"/>
      <c r="N1738" s="66"/>
      <c r="O1738" s="66"/>
      <c r="P1738" s="66"/>
      <c r="Q1738" s="66"/>
      <c r="S1738" s="70"/>
      <c r="U1738" s="70"/>
      <c r="W1738" s="70"/>
      <c r="Y1738" s="70"/>
    </row>
    <row r="1739" spans="1:25" s="69" customFormat="1" x14ac:dyDescent="0.2">
      <c r="A1739" s="75" t="s">
        <v>19</v>
      </c>
      <c r="B1739" s="66" t="s">
        <v>20</v>
      </c>
      <c r="C1739" s="66" t="s">
        <v>9</v>
      </c>
      <c r="D1739" s="66" t="s">
        <v>345</v>
      </c>
      <c r="E1739" s="86">
        <f t="array" ref="E1739">IFERROR(INDEX(DATA!$H$133:$H$368,MATCH(1,(DATA!$D$133:$D$368=B1739)*(DATA!$E$133:$E$368=D1739),0)),"n/a")</f>
        <v>1180.6300000000001</v>
      </c>
      <c r="F1739" s="77">
        <f t="array" ref="F1739">IFERROR(INDEX(DATA!$I$133:$I$368,MATCH(1,(DATA!$D$133:$D$368=B1739)*(DATA!$E$133:$E$368=D1739),0)),"n/a")</f>
        <v>0.31621311274373198</v>
      </c>
      <c r="G1739" s="86">
        <f t="array" ref="G1739">IFERROR(INDEX(DATA!$R$133:$R$368,MATCH(1,(DATA!$D$133:$D$368=B1739)*(DATA!$E$133:$E$368=D1739),0)),"n/a")</f>
        <v>4114.1099999999997</v>
      </c>
      <c r="H1739" s="77">
        <f t="array" ref="H1739">IFERROR(INDEX(DATA!$S$133:$S$368,MATCH(1,(DATA!$D$133:$D$368=B1739)*(DATA!$E$133:$E$368=D1739),0)),"n/a")</f>
        <v>0.26431225280651999</v>
      </c>
      <c r="I1739" s="86">
        <f t="array" ref="I1739">IFERROR(INDEX(DATA!$AB$133:$AB$368,MATCH(1,(DATA!$D$133:$D$368=B1739)*(DATA!$E$133:$E$368=D1739),0)),"n/a")</f>
        <v>8563.89</v>
      </c>
      <c r="J1739" s="77">
        <f t="array" ref="J1739">IFERROR(INDEX(DATA!$AC$133:$AC$368,MATCH(1,(DATA!$D$133:$D$368=B1739)*(DATA!$E$133:$E$368=D1739),0)),"n/a")</f>
        <v>0.31426821913141201</v>
      </c>
      <c r="K1739" s="86">
        <f t="array" ref="K1739">IFERROR(INDEX(DATA!$AL$133:$AL$368,MATCH(1,(DATA!$D$133:$D$368=B1739)*(DATA!$E$133:$E$368=D1739),0)),"n/a")</f>
        <v>14726.9</v>
      </c>
      <c r="L1739" s="77">
        <f t="array" ref="L1739">IFERROR(INDEX(DATA!$AM$133:$AM$368,MATCH(1,(DATA!$D$133:$D$368=B1739)*(DATA!$E$133:$E$368=D1739),0)),"n/a")</f>
        <v>0.301702292026301</v>
      </c>
      <c r="M1739" s="66"/>
      <c r="N1739" s="66"/>
      <c r="O1739" s="66"/>
      <c r="P1739" s="66"/>
      <c r="Q1739" s="66"/>
      <c r="S1739" s="70"/>
      <c r="U1739" s="70"/>
      <c r="W1739" s="70"/>
      <c r="Y1739" s="70"/>
    </row>
    <row r="1740" spans="1:25" s="69" customFormat="1" x14ac:dyDescent="0.2">
      <c r="A1740" s="75"/>
      <c r="B1740" s="66"/>
      <c r="C1740" s="66"/>
      <c r="D1740" s="66"/>
      <c r="E1740" s="86"/>
      <c r="F1740" s="77"/>
      <c r="G1740" s="86"/>
      <c r="H1740" s="77"/>
      <c r="I1740" s="86"/>
      <c r="J1740" s="82"/>
      <c r="K1740" s="86"/>
      <c r="L1740" s="77"/>
      <c r="M1740" s="66"/>
      <c r="N1740" s="66"/>
      <c r="O1740" s="66"/>
      <c r="P1740" s="66"/>
      <c r="Q1740" s="66"/>
      <c r="S1740" s="70"/>
      <c r="U1740" s="70"/>
      <c r="W1740" s="70"/>
      <c r="Y1740" s="70"/>
    </row>
    <row r="1741" spans="1:25" s="69" customFormat="1" x14ac:dyDescent="0.2">
      <c r="A1741" s="75" t="s">
        <v>19</v>
      </c>
      <c r="B1741" s="66" t="s">
        <v>20</v>
      </c>
      <c r="C1741" s="66" t="s">
        <v>25</v>
      </c>
      <c r="D1741" s="66" t="s">
        <v>271</v>
      </c>
      <c r="E1741" s="86">
        <f t="array" ref="E1741">IFERROR(INDEX(DATA!$J$133:$J$368,MATCH(1,(DATA!$D$133:$D$368=B1741)*(DATA!$E$133:$E$368=D1741),0)),"n/a")</f>
        <v>6227.1</v>
      </c>
      <c r="F1741" s="77">
        <f t="array" ref="F1741">IFERROR(INDEX(DATA!$K$133:$K$368,MATCH(1,(DATA!$D$133:$D$368=B1741)*(DATA!$E$133:$E$368=D1741),0)),"n/a")</f>
        <v>-4.5192767685193203E-2</v>
      </c>
      <c r="G1741" s="86">
        <f t="array" ref="G1741">IFERROR(INDEX(DATA!$T$133:$T$368,MATCH(1,(DATA!$D$133:$D$368=B1741)*(DATA!$E$133:$E$368=D1741),0)),"n/a")</f>
        <v>21605.19</v>
      </c>
      <c r="H1741" s="77">
        <f t="array" ref="H1741">IFERROR(INDEX(DATA!$U$133:$U$368,MATCH(1,(DATA!$D$133:$D$368=B1741)*(DATA!$E$133:$E$368=D1741),0)),"n/a")</f>
        <v>-3.46223688608241E-2</v>
      </c>
      <c r="I1741" s="86">
        <f t="array" ref="I1741">IFERROR(INDEX(DATA!$AD$133:$AD$368,MATCH(1,(DATA!$D$133:$D$368=B1741)*(DATA!$E$133:$E$368=D1741),0)),"n/a")</f>
        <v>45891.37</v>
      </c>
      <c r="J1741" s="77">
        <f t="array" ref="J1741">IFERROR(INDEX(DATA!$AE$133:$AE$368,MATCH(1,(DATA!$D$133:$D$368=B1741)*(DATA!$E$133:$E$368=D1741),0)),"n/a")</f>
        <v>-1.7308760708395301E-3</v>
      </c>
      <c r="K1741" s="86">
        <f t="array" ref="K1741">IFERROR(INDEX(DATA!$AN$133:$AN$368,MATCH(1,(DATA!$D$133:$D$368=B1741)*(DATA!$E$133:$E$368=D1741),0)),"n/a")</f>
        <v>80629.600000000006</v>
      </c>
      <c r="L1741" s="77">
        <f t="array" ref="L1741">IFERROR(INDEX(DATA!$AO$133:$AO$368,MATCH(1,(DATA!$D$133:$D$368=B1741)*(DATA!$E$133:$E$368=D1741),0)),"n/a")</f>
        <v>1.4977251330284E-2</v>
      </c>
      <c r="M1741" s="66"/>
      <c r="N1741" s="66"/>
      <c r="O1741" s="66"/>
      <c r="P1741" s="66"/>
      <c r="Q1741" s="66"/>
      <c r="S1741" s="70"/>
      <c r="U1741" s="70"/>
      <c r="W1741" s="70"/>
      <c r="Y1741" s="70"/>
    </row>
    <row r="1742" spans="1:25" s="69" customFormat="1" x14ac:dyDescent="0.2">
      <c r="A1742" s="75" t="s">
        <v>19</v>
      </c>
      <c r="B1742" s="66" t="s">
        <v>20</v>
      </c>
      <c r="C1742" s="66" t="s">
        <v>25</v>
      </c>
      <c r="D1742" s="66" t="s">
        <v>272</v>
      </c>
      <c r="E1742" s="86">
        <f t="array" ref="E1742">IFERROR(INDEX(DATA!$J$133:$J$368,MATCH(1,(DATA!$D$133:$D$368=B1742)*(DATA!$E$133:$E$368=D1742),0)),"n/a")</f>
        <v>15534.22</v>
      </c>
      <c r="F1742" s="77">
        <f t="array" ref="F1742">IFERROR(INDEX(DATA!$K$133:$K$368,MATCH(1,(DATA!$D$133:$D$368=B1742)*(DATA!$E$133:$E$368=D1742),0)),"n/a")</f>
        <v>0.40975909015832501</v>
      </c>
      <c r="G1742" s="86">
        <f t="array" ref="G1742">IFERROR(INDEX(DATA!$T$133:$T$368,MATCH(1,(DATA!$D$133:$D$368=B1742)*(DATA!$E$133:$E$368=D1742),0)),"n/a")</f>
        <v>52989.25</v>
      </c>
      <c r="H1742" s="77">
        <f t="array" ref="H1742">IFERROR(INDEX(DATA!$U$133:$U$368,MATCH(1,(DATA!$D$133:$D$368=B1742)*(DATA!$E$133:$E$368=D1742),0)),"n/a")</f>
        <v>0.31189956039973099</v>
      </c>
      <c r="I1742" s="86">
        <f t="array" ref="I1742">IFERROR(INDEX(DATA!$AD$133:$AD$368,MATCH(1,(DATA!$D$133:$D$368=B1742)*(DATA!$E$133:$E$368=D1742),0)),"n/a")</f>
        <v>108205.65</v>
      </c>
      <c r="J1742" s="77">
        <f t="array" ref="J1742">IFERROR(INDEX(DATA!$AE$133:$AE$368,MATCH(1,(DATA!$D$133:$D$368=B1742)*(DATA!$E$133:$E$368=D1742),0)),"n/a")</f>
        <v>0.264889437836268</v>
      </c>
      <c r="K1742" s="86">
        <f t="array" ref="K1742">IFERROR(INDEX(DATA!$AN$133:$AN$368,MATCH(1,(DATA!$D$133:$D$368=B1742)*(DATA!$E$133:$E$368=D1742),0)),"n/a")</f>
        <v>184475.85</v>
      </c>
      <c r="L1742" s="77">
        <f t="array" ref="L1742">IFERROR(INDEX(DATA!$AO$133:$AO$368,MATCH(1,(DATA!$D$133:$D$368=B1742)*(DATA!$E$133:$E$368=D1742),0)),"n/a")</f>
        <v>0.23624282022495299</v>
      </c>
      <c r="M1742" s="66"/>
      <c r="N1742" s="66"/>
      <c r="O1742" s="66"/>
      <c r="P1742" s="66"/>
      <c r="Q1742" s="66"/>
      <c r="S1742" s="70"/>
      <c r="U1742" s="70"/>
      <c r="W1742" s="70"/>
      <c r="Y1742" s="70"/>
    </row>
    <row r="1743" spans="1:25" s="69" customFormat="1" x14ac:dyDescent="0.2">
      <c r="A1743" s="75" t="s">
        <v>19</v>
      </c>
      <c r="B1743" s="66" t="s">
        <v>20</v>
      </c>
      <c r="C1743" s="66" t="s">
        <v>25</v>
      </c>
      <c r="D1743" s="66" t="s">
        <v>273</v>
      </c>
      <c r="E1743" s="86">
        <f t="array" ref="E1743">IFERROR(INDEX(DATA!$J$133:$J$368,MATCH(1,(DATA!$D$133:$D$368=B1743)*(DATA!$E$133:$E$368=D1743),0)),"n/a")</f>
        <v>40486.639999999999</v>
      </c>
      <c r="F1743" s="77">
        <f t="array" ref="F1743">IFERROR(INDEX(DATA!$K$133:$K$368,MATCH(1,(DATA!$D$133:$D$368=B1743)*(DATA!$E$133:$E$368=D1743),0)),"n/a")</f>
        <v>9.9946397274710205E-2</v>
      </c>
      <c r="G1743" s="86">
        <f t="array" ref="G1743">IFERROR(INDEX(DATA!$T$133:$T$368,MATCH(1,(DATA!$D$133:$D$368=B1743)*(DATA!$E$133:$E$368=D1743),0)),"n/a")</f>
        <v>142208.45000000001</v>
      </c>
      <c r="H1743" s="77">
        <f t="array" ref="H1743">IFERROR(INDEX(DATA!$U$133:$U$368,MATCH(1,(DATA!$D$133:$D$368=B1743)*(DATA!$E$133:$E$368=D1743),0)),"n/a")</f>
        <v>6.8593301550457494E-2</v>
      </c>
      <c r="I1743" s="86">
        <f t="array" ref="I1743">IFERROR(INDEX(DATA!$AD$133:$AD$368,MATCH(1,(DATA!$D$133:$D$368=B1743)*(DATA!$E$133:$E$368=D1743),0)),"n/a")</f>
        <v>287268.34999999998</v>
      </c>
      <c r="J1743" s="77">
        <f t="array" ref="J1743">IFERROR(INDEX(DATA!$AE$133:$AE$368,MATCH(1,(DATA!$D$133:$D$368=B1743)*(DATA!$E$133:$E$368=D1743),0)),"n/a")</f>
        <v>8.4211652222820302E-2</v>
      </c>
      <c r="K1743" s="86">
        <f t="array" ref="K1743">IFERROR(INDEX(DATA!$AN$133:$AN$368,MATCH(1,(DATA!$D$133:$D$368=B1743)*(DATA!$E$133:$E$368=D1743),0)),"n/a")</f>
        <v>492547.71</v>
      </c>
      <c r="L1743" s="77">
        <f t="array" ref="L1743">IFERROR(INDEX(DATA!$AO$133:$AO$368,MATCH(1,(DATA!$D$133:$D$368=B1743)*(DATA!$E$133:$E$368=D1743),0)),"n/a")</f>
        <v>0.14162390781801301</v>
      </c>
      <c r="M1743" s="66"/>
      <c r="N1743" s="66"/>
      <c r="O1743" s="66"/>
      <c r="P1743" s="66"/>
      <c r="Q1743" s="66"/>
      <c r="S1743" s="70"/>
      <c r="U1743" s="70"/>
      <c r="W1743" s="70"/>
      <c r="Y1743" s="70"/>
    </row>
    <row r="1744" spans="1:25" s="69" customFormat="1" x14ac:dyDescent="0.2">
      <c r="A1744" s="75" t="s">
        <v>19</v>
      </c>
      <c r="B1744" s="66" t="s">
        <v>20</v>
      </c>
      <c r="C1744" s="66" t="s">
        <v>25</v>
      </c>
      <c r="D1744" s="66" t="s">
        <v>274</v>
      </c>
      <c r="E1744" s="86">
        <f t="array" ref="E1744">IFERROR(INDEX(DATA!$J$133:$J$368,MATCH(1,(DATA!$D$133:$D$368=B1744)*(DATA!$E$133:$E$368=D1744),0)),"n/a")</f>
        <v>6723.65</v>
      </c>
      <c r="F1744" s="77">
        <f t="array" ref="F1744">IFERROR(INDEX(DATA!$K$133:$K$368,MATCH(1,(DATA!$D$133:$D$368=B1744)*(DATA!$E$133:$E$368=D1744),0)),"n/a")</f>
        <v>0.239277406892688</v>
      </c>
      <c r="G1744" s="86">
        <f t="array" ref="G1744">IFERROR(INDEX(DATA!$T$133:$T$368,MATCH(1,(DATA!$D$133:$D$368=B1744)*(DATA!$E$133:$E$368=D1744),0)),"n/a")</f>
        <v>22252.99</v>
      </c>
      <c r="H1744" s="77">
        <f t="array" ref="H1744">IFERROR(INDEX(DATA!$U$133:$U$368,MATCH(1,(DATA!$D$133:$D$368=B1744)*(DATA!$E$133:$E$368=D1744),0)),"n/a")</f>
        <v>8.2557645138096103E-2</v>
      </c>
      <c r="I1744" s="86">
        <f t="array" ref="I1744">IFERROR(INDEX(DATA!$AD$133:$AD$368,MATCH(1,(DATA!$D$133:$D$368=B1744)*(DATA!$E$133:$E$368=D1744),0)),"n/a")</f>
        <v>44962.36</v>
      </c>
      <c r="J1744" s="77">
        <f t="array" ref="J1744">IFERROR(INDEX(DATA!$AE$133:$AE$368,MATCH(1,(DATA!$D$133:$D$368=B1744)*(DATA!$E$133:$E$368=D1744),0)),"n/a")</f>
        <v>8.53476345805083E-2</v>
      </c>
      <c r="K1744" s="86">
        <f t="array" ref="K1744">IFERROR(INDEX(DATA!$AN$133:$AN$368,MATCH(1,(DATA!$D$133:$D$368=B1744)*(DATA!$E$133:$E$368=D1744),0)),"n/a")</f>
        <v>76541.69</v>
      </c>
      <c r="L1744" s="77">
        <f t="array" ref="L1744">IFERROR(INDEX(DATA!$AO$133:$AO$368,MATCH(1,(DATA!$D$133:$D$368=B1744)*(DATA!$E$133:$E$368=D1744),0)),"n/a")</f>
        <v>2.5490527082989999E-2</v>
      </c>
      <c r="M1744" s="66"/>
      <c r="N1744" s="66"/>
      <c r="O1744" s="66"/>
      <c r="P1744" s="66"/>
      <c r="Q1744" s="66"/>
      <c r="S1744" s="70"/>
      <c r="U1744" s="70"/>
      <c r="W1744" s="70"/>
      <c r="Y1744" s="70"/>
    </row>
    <row r="1745" spans="1:25" s="69" customFormat="1" x14ac:dyDescent="0.2">
      <c r="A1745" s="75" t="s">
        <v>19</v>
      </c>
      <c r="B1745" s="66" t="s">
        <v>20</v>
      </c>
      <c r="C1745" s="66" t="s">
        <v>25</v>
      </c>
      <c r="D1745" s="66" t="s">
        <v>275</v>
      </c>
      <c r="E1745" s="86">
        <f t="array" ref="E1745">IFERROR(INDEX(DATA!$J$133:$J$368,MATCH(1,(DATA!$D$133:$D$368=B1745)*(DATA!$E$133:$E$368=D1745),0)),"n/a")</f>
        <v>32251.71</v>
      </c>
      <c r="F1745" s="77">
        <f t="array" ref="F1745">IFERROR(INDEX(DATA!$K$133:$K$368,MATCH(1,(DATA!$D$133:$D$368=B1745)*(DATA!$E$133:$E$368=D1745),0)),"n/a")</f>
        <v>0.17371690430292699</v>
      </c>
      <c r="G1745" s="86">
        <f t="array" ref="G1745">IFERROR(INDEX(DATA!$T$133:$T$368,MATCH(1,(DATA!$D$133:$D$368=B1745)*(DATA!$E$133:$E$368=D1745),0)),"n/a")</f>
        <v>100443.12</v>
      </c>
      <c r="H1745" s="77">
        <f t="array" ref="H1745">IFERROR(INDEX(DATA!$U$133:$U$368,MATCH(1,(DATA!$D$133:$D$368=B1745)*(DATA!$E$133:$E$368=D1745),0)),"n/a")</f>
        <v>0.16670234577246701</v>
      </c>
      <c r="I1745" s="86">
        <f t="array" ref="I1745">IFERROR(INDEX(DATA!$AD$133:$AD$368,MATCH(1,(DATA!$D$133:$D$368=B1745)*(DATA!$E$133:$E$368=D1745),0)),"n/a")</f>
        <v>213508.77</v>
      </c>
      <c r="J1745" s="77">
        <f t="array" ref="J1745">IFERROR(INDEX(DATA!$AE$133:$AE$368,MATCH(1,(DATA!$D$133:$D$368=B1745)*(DATA!$E$133:$E$368=D1745),0)),"n/a")</f>
        <v>0.12189848533636501</v>
      </c>
      <c r="K1745" s="86">
        <f t="array" ref="K1745">IFERROR(INDEX(DATA!$AN$133:$AN$368,MATCH(1,(DATA!$D$133:$D$368=B1745)*(DATA!$E$133:$E$368=D1745),0)),"n/a")</f>
        <v>352684.99</v>
      </c>
      <c r="L1745" s="77">
        <f t="array" ref="L1745">IFERROR(INDEX(DATA!$AO$133:$AO$368,MATCH(1,(DATA!$D$133:$D$368=B1745)*(DATA!$E$133:$E$368=D1745),0)),"n/a")</f>
        <v>5.0227269086228703E-2</v>
      </c>
      <c r="M1745" s="66"/>
      <c r="N1745" s="66"/>
      <c r="O1745" s="66"/>
      <c r="P1745" s="66"/>
      <c r="Q1745" s="66"/>
      <c r="S1745" s="70"/>
      <c r="U1745" s="70"/>
      <c r="W1745" s="70"/>
      <c r="Y1745" s="70"/>
    </row>
    <row r="1746" spans="1:25" s="69" customFormat="1" x14ac:dyDescent="0.2">
      <c r="A1746" s="75" t="s">
        <v>19</v>
      </c>
      <c r="B1746" s="66" t="s">
        <v>20</v>
      </c>
      <c r="C1746" s="66" t="s">
        <v>25</v>
      </c>
      <c r="D1746" s="66" t="s">
        <v>276</v>
      </c>
      <c r="E1746" s="86">
        <f t="array" ref="E1746">IFERROR(INDEX(DATA!$J$133:$J$368,MATCH(1,(DATA!$D$133:$D$368=B1746)*(DATA!$E$133:$E$368=D1746),0)),"n/a")</f>
        <v>26314.12</v>
      </c>
      <c r="F1746" s="77">
        <f t="array" ref="F1746">IFERROR(INDEX(DATA!$K$133:$K$368,MATCH(1,(DATA!$D$133:$D$368=B1746)*(DATA!$E$133:$E$368=D1746),0)),"n/a")</f>
        <v>2.5597733203156399E-2</v>
      </c>
      <c r="G1746" s="86">
        <f t="array" ref="G1746">IFERROR(INDEX(DATA!$T$133:$T$368,MATCH(1,(DATA!$D$133:$D$368=B1746)*(DATA!$E$133:$E$368=D1746),0)),"n/a")</f>
        <v>92800.88</v>
      </c>
      <c r="H1746" s="77">
        <f t="array" ref="H1746">IFERROR(INDEX(DATA!$U$133:$U$368,MATCH(1,(DATA!$D$133:$D$368=B1746)*(DATA!$E$133:$E$368=D1746),0)),"n/a")</f>
        <v>2.51185917301774E-2</v>
      </c>
      <c r="I1746" s="86">
        <f t="array" ref="I1746">IFERROR(INDEX(DATA!$AD$133:$AD$368,MATCH(1,(DATA!$D$133:$D$368=B1746)*(DATA!$E$133:$E$368=D1746),0)),"n/a")</f>
        <v>185486.87</v>
      </c>
      <c r="J1746" s="77">
        <f t="array" ref="J1746">IFERROR(INDEX(DATA!$AE$133:$AE$368,MATCH(1,(DATA!$D$133:$D$368=B1746)*(DATA!$E$133:$E$368=D1746),0)),"n/a")</f>
        <v>7.7139069426498202E-2</v>
      </c>
      <c r="K1746" s="86">
        <f t="array" ref="K1746">IFERROR(INDEX(DATA!$AN$133:$AN$368,MATCH(1,(DATA!$D$133:$D$368=B1746)*(DATA!$E$133:$E$368=D1746),0)),"n/a")</f>
        <v>312805.31</v>
      </c>
      <c r="L1746" s="77">
        <f t="array" ref="L1746">IFERROR(INDEX(DATA!$AO$133:$AO$368,MATCH(1,(DATA!$D$133:$D$368=B1746)*(DATA!$E$133:$E$368=D1746),0)),"n/a")</f>
        <v>0.23036168794262099</v>
      </c>
      <c r="M1746" s="66"/>
      <c r="N1746" s="66"/>
      <c r="O1746" s="66"/>
      <c r="P1746" s="66"/>
      <c r="Q1746" s="66"/>
      <c r="S1746" s="70"/>
      <c r="U1746" s="70"/>
      <c r="W1746" s="70"/>
      <c r="Y1746" s="70"/>
    </row>
    <row r="1747" spans="1:25" s="69" customFormat="1" x14ac:dyDescent="0.2">
      <c r="A1747" s="75" t="s">
        <v>19</v>
      </c>
      <c r="B1747" s="66" t="s">
        <v>20</v>
      </c>
      <c r="C1747" s="66" t="s">
        <v>25</v>
      </c>
      <c r="D1747" s="66" t="s">
        <v>277</v>
      </c>
      <c r="E1747" s="86">
        <f t="array" ref="E1747">IFERROR(INDEX(DATA!$J$133:$J$368,MATCH(1,(DATA!$D$133:$D$368=B1747)*(DATA!$E$133:$E$368=D1747),0)),"n/a")</f>
        <v>5412.05</v>
      </c>
      <c r="F1747" s="77">
        <f t="array" ref="F1747">IFERROR(INDEX(DATA!$K$133:$K$368,MATCH(1,(DATA!$D$133:$D$368=B1747)*(DATA!$E$133:$E$368=D1747),0)),"n/a")</f>
        <v>-1.7280951187713601E-2</v>
      </c>
      <c r="G1747" s="86">
        <f t="array" ref="G1747">IFERROR(INDEX(DATA!$T$133:$T$368,MATCH(1,(DATA!$D$133:$D$368=B1747)*(DATA!$E$133:$E$368=D1747),0)),"n/a")</f>
        <v>20046.95</v>
      </c>
      <c r="H1747" s="77">
        <f t="array" ref="H1747">IFERROR(INDEX(DATA!$U$133:$U$368,MATCH(1,(DATA!$D$133:$D$368=B1747)*(DATA!$E$133:$E$368=D1747),0)),"n/a")</f>
        <v>-2.99038321483132E-2</v>
      </c>
      <c r="I1747" s="86">
        <f t="array" ref="I1747">IFERROR(INDEX(DATA!$AD$133:$AD$368,MATCH(1,(DATA!$D$133:$D$368=B1747)*(DATA!$E$133:$E$368=D1747),0)),"n/a")</f>
        <v>41559.75</v>
      </c>
      <c r="J1747" s="77">
        <f t="array" ref="J1747">IFERROR(INDEX(DATA!$AE$133:$AE$368,MATCH(1,(DATA!$D$133:$D$368=B1747)*(DATA!$E$133:$E$368=D1747),0)),"n/a")</f>
        <v>5.6044646868336302E-2</v>
      </c>
      <c r="K1747" s="86">
        <f t="array" ref="K1747">IFERROR(INDEX(DATA!$AN$133:$AN$368,MATCH(1,(DATA!$D$133:$D$368=B1747)*(DATA!$E$133:$E$368=D1747),0)),"n/a")</f>
        <v>73195.64</v>
      </c>
      <c r="L1747" s="77">
        <f t="array" ref="L1747">IFERROR(INDEX(DATA!$AO$133:$AO$368,MATCH(1,(DATA!$D$133:$D$368=B1747)*(DATA!$E$133:$E$368=D1747),0)),"n/a")</f>
        <v>0.22419160074258701</v>
      </c>
      <c r="M1747" s="66"/>
      <c r="N1747" s="66"/>
      <c r="O1747" s="66"/>
      <c r="P1747" s="66"/>
      <c r="Q1747" s="66"/>
      <c r="S1747" s="70"/>
      <c r="U1747" s="70"/>
      <c r="W1747" s="70"/>
      <c r="Y1747" s="70"/>
    </row>
    <row r="1748" spans="1:25" s="69" customFormat="1" x14ac:dyDescent="0.2">
      <c r="A1748" s="75" t="s">
        <v>19</v>
      </c>
      <c r="B1748" s="66" t="s">
        <v>20</v>
      </c>
      <c r="C1748" s="66" t="s">
        <v>25</v>
      </c>
      <c r="D1748" s="66" t="s">
        <v>278</v>
      </c>
      <c r="E1748" s="86">
        <f t="array" ref="E1748">IFERROR(INDEX(DATA!$J$133:$J$368,MATCH(1,(DATA!$D$133:$D$368=B1748)*(DATA!$E$133:$E$368=D1748),0)),"n/a")</f>
        <v>37008.089999999997</v>
      </c>
      <c r="F1748" s="77">
        <f t="array" ref="F1748">IFERROR(INDEX(DATA!$K$133:$K$368,MATCH(1,(DATA!$D$133:$D$368=B1748)*(DATA!$E$133:$E$368=D1748),0)),"n/a")</f>
        <v>0.30867329889328099</v>
      </c>
      <c r="G1748" s="86">
        <f t="array" ref="G1748">IFERROR(INDEX(DATA!$T$133:$T$368,MATCH(1,(DATA!$D$133:$D$368=B1748)*(DATA!$E$133:$E$368=D1748),0)),"n/a")</f>
        <v>120221.86</v>
      </c>
      <c r="H1748" s="77">
        <f t="array" ref="H1748">IFERROR(INDEX(DATA!$U$133:$U$368,MATCH(1,(DATA!$D$133:$D$368=B1748)*(DATA!$E$133:$E$368=D1748),0)),"n/a")</f>
        <v>0.25477012971045598</v>
      </c>
      <c r="I1748" s="86">
        <f t="array" ref="I1748">IFERROR(INDEX(DATA!$AD$133:$AD$368,MATCH(1,(DATA!$D$133:$D$368=B1748)*(DATA!$E$133:$E$368=D1748),0)),"n/a")</f>
        <v>229055.65</v>
      </c>
      <c r="J1748" s="77">
        <f t="array" ref="J1748">IFERROR(INDEX(DATA!$AE$133:$AE$368,MATCH(1,(DATA!$D$133:$D$368=B1748)*(DATA!$E$133:$E$368=D1748),0)),"n/a")</f>
        <v>0.24356158545440701</v>
      </c>
      <c r="K1748" s="86">
        <f t="array" ref="K1748">IFERROR(INDEX(DATA!$AN$133:$AN$368,MATCH(1,(DATA!$D$133:$D$368=B1748)*(DATA!$E$133:$E$368=D1748),0)),"n/a")</f>
        <v>380159.59</v>
      </c>
      <c r="L1748" s="77">
        <f t="array" ref="L1748">IFERROR(INDEX(DATA!$AO$133:$AO$368,MATCH(1,(DATA!$D$133:$D$368=B1748)*(DATA!$E$133:$E$368=D1748),0)),"n/a")</f>
        <v>0.239180514074017</v>
      </c>
      <c r="M1748" s="66"/>
      <c r="N1748" s="66"/>
      <c r="O1748" s="66"/>
      <c r="P1748" s="66"/>
      <c r="Q1748" s="66"/>
      <c r="S1748" s="70"/>
      <c r="U1748" s="70"/>
      <c r="W1748" s="70"/>
      <c r="Y1748" s="70"/>
    </row>
    <row r="1749" spans="1:25" s="69" customFormat="1" x14ac:dyDescent="0.2">
      <c r="A1749" s="75" t="s">
        <v>19</v>
      </c>
      <c r="B1749" s="66" t="s">
        <v>20</v>
      </c>
      <c r="C1749" s="66" t="s">
        <v>25</v>
      </c>
      <c r="D1749" s="66" t="s">
        <v>279</v>
      </c>
      <c r="E1749" s="86">
        <f t="array" ref="E1749">IFERROR(INDEX(DATA!$J$133:$J$368,MATCH(1,(DATA!$D$133:$D$368=B1749)*(DATA!$E$133:$E$368=D1749),0)),"n/a")</f>
        <v>11319.87</v>
      </c>
      <c r="F1749" s="77">
        <f t="array" ref="F1749">IFERROR(INDEX(DATA!$K$133:$K$368,MATCH(1,(DATA!$D$133:$D$368=B1749)*(DATA!$E$133:$E$368=D1749),0)),"n/a")</f>
        <v>-4.21663197441235E-2</v>
      </c>
      <c r="G1749" s="86">
        <f t="array" ref="G1749">IFERROR(INDEX(DATA!$T$133:$T$368,MATCH(1,(DATA!$D$133:$D$368=B1749)*(DATA!$E$133:$E$368=D1749),0)),"n/a")</f>
        <v>41459.93</v>
      </c>
      <c r="H1749" s="77">
        <f t="array" ref="H1749">IFERROR(INDEX(DATA!$U$133:$U$368,MATCH(1,(DATA!$D$133:$D$368=B1749)*(DATA!$E$133:$E$368=D1749),0)),"n/a")</f>
        <v>-3.2562742355575998E-2</v>
      </c>
      <c r="I1749" s="86">
        <f t="array" ref="I1749">IFERROR(INDEX(DATA!$AD$133:$AD$368,MATCH(1,(DATA!$D$133:$D$368=B1749)*(DATA!$E$133:$E$368=D1749),0)),"n/a")</f>
        <v>86005.95</v>
      </c>
      <c r="J1749" s="77">
        <f t="array" ref="J1749">IFERROR(INDEX(DATA!$AE$133:$AE$368,MATCH(1,(DATA!$D$133:$D$368=B1749)*(DATA!$E$133:$E$368=D1749),0)),"n/a")</f>
        <v>2.31254367313261E-2</v>
      </c>
      <c r="K1749" s="86">
        <f t="array" ref="K1749">IFERROR(INDEX(DATA!$AN$133:$AN$368,MATCH(1,(DATA!$D$133:$D$368=B1749)*(DATA!$E$133:$E$368=D1749),0)),"n/a")</f>
        <v>150360.34</v>
      </c>
      <c r="L1749" s="77">
        <f t="array" ref="L1749">IFERROR(INDEX(DATA!$AO$133:$AO$368,MATCH(1,(DATA!$D$133:$D$368=B1749)*(DATA!$E$133:$E$368=D1749),0)),"n/a")</f>
        <v>2.4190485376369201E-2</v>
      </c>
      <c r="M1749" s="66"/>
      <c r="N1749" s="66"/>
      <c r="O1749" s="66"/>
      <c r="P1749" s="66"/>
      <c r="Q1749" s="66"/>
      <c r="S1749" s="70"/>
      <c r="U1749" s="70"/>
      <c r="W1749" s="70"/>
      <c r="Y1749" s="70"/>
    </row>
    <row r="1750" spans="1:25" s="69" customFormat="1" x14ac:dyDescent="0.2">
      <c r="A1750" s="75" t="s">
        <v>19</v>
      </c>
      <c r="B1750" s="66" t="s">
        <v>20</v>
      </c>
      <c r="C1750" s="66" t="s">
        <v>25</v>
      </c>
      <c r="D1750" s="66" t="s">
        <v>280</v>
      </c>
      <c r="E1750" s="86">
        <f t="array" ref="E1750">IFERROR(INDEX(DATA!$J$133:$J$368,MATCH(1,(DATA!$D$133:$D$368=B1750)*(DATA!$E$133:$E$368=D1750),0)),"n/a")</f>
        <v>5048.6499999999996</v>
      </c>
      <c r="F1750" s="77">
        <f t="array" ref="F1750">IFERROR(INDEX(DATA!$K$133:$K$368,MATCH(1,(DATA!$D$133:$D$368=B1750)*(DATA!$E$133:$E$368=D1750),0)),"n/a")</f>
        <v>0.109537320091512</v>
      </c>
      <c r="G1750" s="86">
        <f t="array" ref="G1750">IFERROR(INDEX(DATA!$T$133:$T$368,MATCH(1,(DATA!$D$133:$D$368=B1750)*(DATA!$E$133:$E$368=D1750),0)),"n/a")</f>
        <v>16348.75</v>
      </c>
      <c r="H1750" s="77">
        <f t="array" ref="H1750">IFERROR(INDEX(DATA!$U$133:$U$368,MATCH(1,(DATA!$D$133:$D$368=B1750)*(DATA!$E$133:$E$368=D1750),0)),"n/a")</f>
        <v>6.1799507832912499E-2</v>
      </c>
      <c r="I1750" s="86">
        <f t="array" ref="I1750">IFERROR(INDEX(DATA!$AD$133:$AD$368,MATCH(1,(DATA!$D$133:$D$368=B1750)*(DATA!$E$133:$E$368=D1750),0)),"n/a")</f>
        <v>36432.449999999997</v>
      </c>
      <c r="J1750" s="77">
        <f t="array" ref="J1750">IFERROR(INDEX(DATA!$AE$133:$AE$368,MATCH(1,(DATA!$D$133:$D$368=B1750)*(DATA!$E$133:$E$368=D1750),0)),"n/a")</f>
        <v>3.7215688775364901E-2</v>
      </c>
      <c r="K1750" s="86">
        <f t="array" ref="K1750">IFERROR(INDEX(DATA!$AN$133:$AN$368,MATCH(1,(DATA!$D$133:$D$368=B1750)*(DATA!$E$133:$E$368=D1750),0)),"n/a")</f>
        <v>64112.21</v>
      </c>
      <c r="L1750" s="77">
        <f t="array" ref="L1750">IFERROR(INDEX(DATA!$AO$133:$AO$368,MATCH(1,(DATA!$D$133:$D$368=B1750)*(DATA!$E$133:$E$368=D1750),0)),"n/a")</f>
        <v>2.5003401371963999E-2</v>
      </c>
      <c r="M1750" s="66"/>
      <c r="N1750" s="66"/>
      <c r="O1750" s="66"/>
      <c r="P1750" s="66"/>
      <c r="Q1750" s="66"/>
      <c r="S1750" s="70"/>
      <c r="U1750" s="70"/>
      <c r="W1750" s="70"/>
      <c r="Y1750" s="70"/>
    </row>
    <row r="1751" spans="1:25" s="69" customFormat="1" x14ac:dyDescent="0.2">
      <c r="A1751" s="75" t="s">
        <v>19</v>
      </c>
      <c r="B1751" s="66" t="s">
        <v>20</v>
      </c>
      <c r="C1751" s="66" t="s">
        <v>25</v>
      </c>
      <c r="D1751" s="66" t="s">
        <v>281</v>
      </c>
      <c r="E1751" s="86">
        <f t="array" ref="E1751">IFERROR(INDEX(DATA!$J$133:$J$368,MATCH(1,(DATA!$D$133:$D$368=B1751)*(DATA!$E$133:$E$368=D1751),0)),"n/a")</f>
        <v>6487.76</v>
      </c>
      <c r="F1751" s="77">
        <f t="array" ref="F1751">IFERROR(INDEX(DATA!$K$133:$K$368,MATCH(1,(DATA!$D$133:$D$368=B1751)*(DATA!$E$133:$E$368=D1751),0)),"n/a")</f>
        <v>-2.4153397690250499E-2</v>
      </c>
      <c r="G1751" s="86">
        <f t="array" ref="G1751">IFERROR(INDEX(DATA!$T$133:$T$368,MATCH(1,(DATA!$D$133:$D$368=B1751)*(DATA!$E$133:$E$368=D1751),0)),"n/a")</f>
        <v>22345.29</v>
      </c>
      <c r="H1751" s="77">
        <f t="array" ref="H1751">IFERROR(INDEX(DATA!$U$133:$U$368,MATCH(1,(DATA!$D$133:$D$368=B1751)*(DATA!$E$133:$E$368=D1751),0)),"n/a")</f>
        <v>-4.5484252937196497E-2</v>
      </c>
      <c r="I1751" s="86">
        <f t="array" ref="I1751">IFERROR(INDEX(DATA!$AD$133:$AD$368,MATCH(1,(DATA!$D$133:$D$368=B1751)*(DATA!$E$133:$E$368=D1751),0)),"n/a")</f>
        <v>46230.02</v>
      </c>
      <c r="J1751" s="77">
        <f t="array" ref="J1751">IFERROR(INDEX(DATA!$AE$133:$AE$368,MATCH(1,(DATA!$D$133:$D$368=B1751)*(DATA!$E$133:$E$368=D1751),0)),"n/a")</f>
        <v>-8.6324780074734195E-2</v>
      </c>
      <c r="K1751" s="86">
        <f t="array" ref="K1751">IFERROR(INDEX(DATA!$AN$133:$AN$368,MATCH(1,(DATA!$D$133:$D$368=B1751)*(DATA!$E$133:$E$368=D1751),0)),"n/a")</f>
        <v>83967.79</v>
      </c>
      <c r="L1751" s="77">
        <f t="array" ref="L1751">IFERROR(INDEX(DATA!$AO$133:$AO$368,MATCH(1,(DATA!$D$133:$D$368=B1751)*(DATA!$E$133:$E$368=D1751),0)),"n/a")</f>
        <v>-0.13852046511475199</v>
      </c>
      <c r="M1751" s="66"/>
      <c r="N1751" s="66"/>
      <c r="O1751" s="66"/>
      <c r="P1751" s="66"/>
      <c r="Q1751" s="66"/>
      <c r="S1751" s="70"/>
      <c r="U1751" s="70"/>
      <c r="W1751" s="70"/>
      <c r="Y1751" s="70"/>
    </row>
    <row r="1752" spans="1:25" s="69" customFormat="1" x14ac:dyDescent="0.2">
      <c r="A1752" s="75" t="s">
        <v>19</v>
      </c>
      <c r="B1752" s="66" t="s">
        <v>20</v>
      </c>
      <c r="C1752" s="66" t="s">
        <v>25</v>
      </c>
      <c r="D1752" s="66" t="s">
        <v>282</v>
      </c>
      <c r="E1752" s="86">
        <f t="array" ref="E1752">IFERROR(INDEX(DATA!$J$133:$J$368,MATCH(1,(DATA!$D$133:$D$368=B1752)*(DATA!$E$133:$E$368=D1752),0)),"n/a")</f>
        <v>10304.280000000001</v>
      </c>
      <c r="F1752" s="77">
        <f t="array" ref="F1752">IFERROR(INDEX(DATA!$K$133:$K$368,MATCH(1,(DATA!$D$133:$D$368=B1752)*(DATA!$E$133:$E$368=D1752),0)),"n/a")</f>
        <v>0.114370161127231</v>
      </c>
      <c r="G1752" s="86">
        <f t="array" ref="G1752">IFERROR(INDEX(DATA!$T$133:$T$368,MATCH(1,(DATA!$D$133:$D$368=B1752)*(DATA!$E$133:$E$368=D1752),0)),"n/a")</f>
        <v>33305.480000000003</v>
      </c>
      <c r="H1752" s="77">
        <f t="array" ref="H1752">IFERROR(INDEX(DATA!$U$133:$U$368,MATCH(1,(DATA!$D$133:$D$368=B1752)*(DATA!$E$133:$E$368=D1752),0)),"n/a")</f>
        <v>5.6761530912658202E-3</v>
      </c>
      <c r="I1752" s="86">
        <f t="array" ref="I1752">IFERROR(INDEX(DATA!$AD$133:$AD$368,MATCH(1,(DATA!$D$133:$D$368=B1752)*(DATA!$E$133:$E$368=D1752),0)),"n/a")</f>
        <v>66765.36</v>
      </c>
      <c r="J1752" s="77">
        <f t="array" ref="J1752">IFERROR(INDEX(DATA!$AE$133:$AE$368,MATCH(1,(DATA!$D$133:$D$368=B1752)*(DATA!$E$133:$E$368=D1752),0)),"n/a")</f>
        <v>1.8164449942538099E-2</v>
      </c>
      <c r="K1752" s="86">
        <f t="array" ref="K1752">IFERROR(INDEX(DATA!$AN$133:$AN$368,MATCH(1,(DATA!$D$133:$D$368=B1752)*(DATA!$E$133:$E$368=D1752),0)),"n/a")</f>
        <v>118071.37</v>
      </c>
      <c r="L1752" s="77">
        <f t="array" ref="L1752">IFERROR(INDEX(DATA!$AO$133:$AO$368,MATCH(1,(DATA!$D$133:$D$368=B1752)*(DATA!$E$133:$E$368=D1752),0)),"n/a")</f>
        <v>0.13396584465741401</v>
      </c>
      <c r="M1752" s="66"/>
      <c r="N1752" s="66"/>
      <c r="O1752" s="66"/>
      <c r="P1752" s="66"/>
      <c r="Q1752" s="66"/>
      <c r="S1752" s="70"/>
      <c r="U1752" s="70"/>
      <c r="W1752" s="70"/>
      <c r="Y1752" s="70"/>
    </row>
    <row r="1753" spans="1:25" s="69" customFormat="1" x14ac:dyDescent="0.2">
      <c r="A1753" s="75" t="s">
        <v>19</v>
      </c>
      <c r="B1753" s="66" t="s">
        <v>20</v>
      </c>
      <c r="C1753" s="66" t="s">
        <v>25</v>
      </c>
      <c r="D1753" s="66" t="s">
        <v>283</v>
      </c>
      <c r="E1753" s="86">
        <f t="array" ref="E1753">IFERROR(INDEX(DATA!$J$133:$J$368,MATCH(1,(DATA!$D$133:$D$368=B1753)*(DATA!$E$133:$E$368=D1753),0)),"n/a")</f>
        <v>14507.39</v>
      </c>
      <c r="F1753" s="77">
        <f t="array" ref="F1753">IFERROR(INDEX(DATA!$K$133:$K$368,MATCH(1,(DATA!$D$133:$D$368=B1753)*(DATA!$E$133:$E$368=D1753),0)),"n/a")</f>
        <v>0.22406741935184499</v>
      </c>
      <c r="G1753" s="86">
        <f t="array" ref="G1753">IFERROR(INDEX(DATA!$T$133:$T$368,MATCH(1,(DATA!$D$133:$D$368=B1753)*(DATA!$E$133:$E$368=D1753),0)),"n/a")</f>
        <v>48592.79</v>
      </c>
      <c r="H1753" s="77">
        <f t="array" ref="H1753">IFERROR(INDEX(DATA!$U$133:$U$368,MATCH(1,(DATA!$D$133:$D$368=B1753)*(DATA!$E$133:$E$368=D1753),0)),"n/a")</f>
        <v>0.23955665244536301</v>
      </c>
      <c r="I1753" s="86">
        <f t="array" ref="I1753">IFERROR(INDEX(DATA!$AD$133:$AD$368,MATCH(1,(DATA!$D$133:$D$368=B1753)*(DATA!$E$133:$E$368=D1753),0)),"n/a")</f>
        <v>102438.79</v>
      </c>
      <c r="J1753" s="77">
        <f t="array" ref="J1753">IFERROR(INDEX(DATA!$AE$133:$AE$368,MATCH(1,(DATA!$D$133:$D$368=B1753)*(DATA!$E$133:$E$368=D1753),0)),"n/a")</f>
        <v>0.32830656806341901</v>
      </c>
      <c r="K1753" s="86">
        <f t="array" ref="K1753">IFERROR(INDEX(DATA!$AN$133:$AN$368,MATCH(1,(DATA!$D$133:$D$368=B1753)*(DATA!$E$133:$E$368=D1753),0)),"n/a")</f>
        <v>172644.79</v>
      </c>
      <c r="L1753" s="77">
        <f t="array" ref="L1753">IFERROR(INDEX(DATA!$AO$133:$AO$368,MATCH(1,(DATA!$D$133:$D$368=B1753)*(DATA!$E$133:$E$368=D1753),0)),"n/a")</f>
        <v>0.38526657738321402</v>
      </c>
      <c r="M1753" s="66"/>
      <c r="N1753" s="66"/>
      <c r="O1753" s="66"/>
      <c r="P1753" s="66"/>
      <c r="Q1753" s="66"/>
      <c r="S1753" s="70"/>
      <c r="U1753" s="70"/>
      <c r="W1753" s="70"/>
      <c r="Y1753" s="70"/>
    </row>
    <row r="1754" spans="1:25" s="69" customFormat="1" x14ac:dyDescent="0.2">
      <c r="A1754" s="75" t="s">
        <v>19</v>
      </c>
      <c r="B1754" s="66" t="s">
        <v>20</v>
      </c>
      <c r="C1754" s="66" t="s">
        <v>25</v>
      </c>
      <c r="D1754" s="66" t="s">
        <v>284</v>
      </c>
      <c r="E1754" s="86">
        <f t="array" ref="E1754">IFERROR(INDEX(DATA!$J$133:$J$368,MATCH(1,(DATA!$D$133:$D$368=B1754)*(DATA!$E$133:$E$368=D1754),0)),"n/a")</f>
        <v>12879.87</v>
      </c>
      <c r="F1754" s="77">
        <f t="array" ref="F1754">IFERROR(INDEX(DATA!$K$133:$K$368,MATCH(1,(DATA!$D$133:$D$368=B1754)*(DATA!$E$133:$E$368=D1754),0)),"n/a")</f>
        <v>2.65020315062795E-2</v>
      </c>
      <c r="G1754" s="86">
        <f t="array" ref="G1754">IFERROR(INDEX(DATA!$T$133:$T$368,MATCH(1,(DATA!$D$133:$D$368=B1754)*(DATA!$E$133:$E$368=D1754),0)),"n/a")</f>
        <v>44030.27</v>
      </c>
      <c r="H1754" s="77">
        <f t="array" ref="H1754">IFERROR(INDEX(DATA!$U$133:$U$368,MATCH(1,(DATA!$D$133:$D$368=B1754)*(DATA!$E$133:$E$368=D1754),0)),"n/a")</f>
        <v>7.2981195234363399E-3</v>
      </c>
      <c r="I1754" s="86">
        <f t="array" ref="I1754">IFERROR(INDEX(DATA!$AD$133:$AD$368,MATCH(1,(DATA!$D$133:$D$368=B1754)*(DATA!$E$133:$E$368=D1754),0)),"n/a")</f>
        <v>86732.17</v>
      </c>
      <c r="J1754" s="77">
        <f t="array" ref="J1754">IFERROR(INDEX(DATA!$AE$133:$AE$368,MATCH(1,(DATA!$D$133:$D$368=B1754)*(DATA!$E$133:$E$368=D1754),0)),"n/a")</f>
        <v>-4.3308905762714497E-2</v>
      </c>
      <c r="K1754" s="86">
        <f t="array" ref="K1754">IFERROR(INDEX(DATA!$AN$133:$AN$368,MATCH(1,(DATA!$D$133:$D$368=B1754)*(DATA!$E$133:$E$368=D1754),0)),"n/a")</f>
        <v>157014.60999999999</v>
      </c>
      <c r="L1754" s="77">
        <f t="array" ref="L1754">IFERROR(INDEX(DATA!$AO$133:$AO$368,MATCH(1,(DATA!$D$133:$D$368=B1754)*(DATA!$E$133:$E$368=D1754),0)),"n/a")</f>
        <v>-6.7400809337621201E-2</v>
      </c>
      <c r="M1754" s="66"/>
      <c r="N1754" s="66"/>
      <c r="O1754" s="66"/>
      <c r="P1754" s="66"/>
      <c r="Q1754" s="66"/>
      <c r="S1754" s="70"/>
      <c r="U1754" s="70"/>
      <c r="W1754" s="70"/>
      <c r="Y1754" s="70"/>
    </row>
    <row r="1755" spans="1:25" s="69" customFormat="1" x14ac:dyDescent="0.2">
      <c r="A1755" s="75" t="s">
        <v>19</v>
      </c>
      <c r="B1755" s="66" t="s">
        <v>20</v>
      </c>
      <c r="C1755" s="66" t="s">
        <v>25</v>
      </c>
      <c r="D1755" s="66" t="s">
        <v>285</v>
      </c>
      <c r="E1755" s="86">
        <f t="array" ref="E1755">IFERROR(INDEX(DATA!$J$133:$J$368,MATCH(1,(DATA!$D$133:$D$368=B1755)*(DATA!$E$133:$E$368=D1755),0)),"n/a")</f>
        <v>6025.75</v>
      </c>
      <c r="F1755" s="77">
        <f t="array" ref="F1755">IFERROR(INDEX(DATA!$K$133:$K$368,MATCH(1,(DATA!$D$133:$D$368=B1755)*(DATA!$E$133:$E$368=D1755),0)),"n/a")</f>
        <v>-5.1636490689095101E-2</v>
      </c>
      <c r="G1755" s="86">
        <f t="array" ref="G1755">IFERROR(INDEX(DATA!$T$133:$T$368,MATCH(1,(DATA!$D$133:$D$368=B1755)*(DATA!$E$133:$E$368=D1755),0)),"n/a")</f>
        <v>20885.57</v>
      </c>
      <c r="H1755" s="77">
        <f t="array" ref="H1755">IFERROR(INDEX(DATA!$U$133:$U$368,MATCH(1,(DATA!$D$133:$D$368=B1755)*(DATA!$E$133:$E$368=D1755),0)),"n/a")</f>
        <v>4.5560356997679401E-2</v>
      </c>
      <c r="I1755" s="86">
        <f t="array" ref="I1755">IFERROR(INDEX(DATA!$AD$133:$AD$368,MATCH(1,(DATA!$D$133:$D$368=B1755)*(DATA!$E$133:$E$368=D1755),0)),"n/a")</f>
        <v>40607.11</v>
      </c>
      <c r="J1755" s="77">
        <f t="array" ref="J1755">IFERROR(INDEX(DATA!$AE$133:$AE$368,MATCH(1,(DATA!$D$133:$D$368=B1755)*(DATA!$E$133:$E$368=D1755),0)),"n/a")</f>
        <v>2.6755444390952201E-2</v>
      </c>
      <c r="K1755" s="86">
        <f t="array" ref="K1755">IFERROR(INDEX(DATA!$AN$133:$AN$368,MATCH(1,(DATA!$D$133:$D$368=B1755)*(DATA!$E$133:$E$368=D1755),0)),"n/a")</f>
        <v>72778.25</v>
      </c>
      <c r="L1755" s="77">
        <f t="array" ref="L1755">IFERROR(INDEX(DATA!$AO$133:$AO$368,MATCH(1,(DATA!$D$133:$D$368=B1755)*(DATA!$E$133:$E$368=D1755),0)),"n/a")</f>
        <v>9.5334302472146595E-2</v>
      </c>
      <c r="M1755" s="66"/>
      <c r="N1755" s="66"/>
      <c r="O1755" s="66"/>
      <c r="P1755" s="66"/>
      <c r="Q1755" s="66"/>
      <c r="S1755" s="70"/>
      <c r="U1755" s="70"/>
      <c r="W1755" s="70"/>
      <c r="Y1755" s="70"/>
    </row>
    <row r="1756" spans="1:25" s="69" customFormat="1" x14ac:dyDescent="0.2">
      <c r="A1756" s="75" t="s">
        <v>19</v>
      </c>
      <c r="B1756" s="66" t="s">
        <v>20</v>
      </c>
      <c r="C1756" s="66" t="s">
        <v>25</v>
      </c>
      <c r="D1756" s="66" t="s">
        <v>286</v>
      </c>
      <c r="E1756" s="86">
        <f t="array" ref="E1756">IFERROR(INDEX(DATA!$J$133:$J$368,MATCH(1,(DATA!$D$133:$D$368=B1756)*(DATA!$E$133:$E$368=D1756),0)),"n/a")</f>
        <v>15618.49</v>
      </c>
      <c r="F1756" s="77">
        <f t="array" ref="F1756">IFERROR(INDEX(DATA!$K$133:$K$368,MATCH(1,(DATA!$D$133:$D$368=B1756)*(DATA!$E$133:$E$368=D1756),0)),"n/a")</f>
        <v>4.5353449966434201E-2</v>
      </c>
      <c r="G1756" s="86">
        <f t="array" ref="G1756">IFERROR(INDEX(DATA!$T$133:$T$368,MATCH(1,(DATA!$D$133:$D$368=B1756)*(DATA!$E$133:$E$368=D1756),0)),"n/a")</f>
        <v>51683.56</v>
      </c>
      <c r="H1756" s="77">
        <f t="array" ref="H1756">IFERROR(INDEX(DATA!$U$133:$U$368,MATCH(1,(DATA!$D$133:$D$368=B1756)*(DATA!$E$133:$E$368=D1756),0)),"n/a")</f>
        <v>1.28585768200706E-2</v>
      </c>
      <c r="I1756" s="86">
        <f t="array" ref="I1756">IFERROR(INDEX(DATA!$AD$133:$AD$368,MATCH(1,(DATA!$D$133:$D$368=B1756)*(DATA!$E$133:$E$368=D1756),0)),"n/a")</f>
        <v>101670.13</v>
      </c>
      <c r="J1756" s="77">
        <f t="array" ref="J1756">IFERROR(INDEX(DATA!$AE$133:$AE$368,MATCH(1,(DATA!$D$133:$D$368=B1756)*(DATA!$E$133:$E$368=D1756),0)),"n/a")</f>
        <v>-2.72739893091168E-2</v>
      </c>
      <c r="K1756" s="86">
        <f t="array" ref="K1756">IFERROR(INDEX(DATA!$AN$133:$AN$368,MATCH(1,(DATA!$D$133:$D$368=B1756)*(DATA!$E$133:$E$368=D1756),0)),"n/a")</f>
        <v>179004.62</v>
      </c>
      <c r="L1756" s="77">
        <f t="array" ref="L1756">IFERROR(INDEX(DATA!$AO$133:$AO$368,MATCH(1,(DATA!$D$133:$D$368=B1756)*(DATA!$E$133:$E$368=D1756),0)),"n/a")</f>
        <v>4.3076064970657302E-2</v>
      </c>
      <c r="M1756" s="66"/>
      <c r="N1756" s="66"/>
      <c r="O1756" s="66"/>
      <c r="P1756" s="66"/>
      <c r="Q1756" s="66"/>
      <c r="S1756" s="70"/>
      <c r="U1756" s="70"/>
      <c r="W1756" s="70"/>
      <c r="Y1756" s="70"/>
    </row>
    <row r="1757" spans="1:25" s="69" customFormat="1" x14ac:dyDescent="0.2">
      <c r="A1757" s="75" t="s">
        <v>19</v>
      </c>
      <c r="B1757" s="66" t="s">
        <v>20</v>
      </c>
      <c r="C1757" s="66" t="s">
        <v>25</v>
      </c>
      <c r="D1757" s="66" t="s">
        <v>287</v>
      </c>
      <c r="E1757" s="86">
        <f t="array" ref="E1757">IFERROR(INDEX(DATA!$J$133:$J$368,MATCH(1,(DATA!$D$133:$D$368=B1757)*(DATA!$E$133:$E$368=D1757),0)),"n/a")</f>
        <v>9585.18</v>
      </c>
      <c r="F1757" s="77">
        <f t="array" ref="F1757">IFERROR(INDEX(DATA!$K$133:$K$368,MATCH(1,(DATA!$D$133:$D$368=B1757)*(DATA!$E$133:$E$368=D1757),0)),"n/a")</f>
        <v>6.3466365975729201E-3</v>
      </c>
      <c r="G1757" s="86">
        <f t="array" ref="G1757">IFERROR(INDEX(DATA!$T$133:$T$368,MATCH(1,(DATA!$D$133:$D$368=B1757)*(DATA!$E$133:$E$368=D1757),0)),"n/a")</f>
        <v>33062.42</v>
      </c>
      <c r="H1757" s="77">
        <f t="array" ref="H1757">IFERROR(INDEX(DATA!$U$133:$U$368,MATCH(1,(DATA!$D$133:$D$368=B1757)*(DATA!$E$133:$E$368=D1757),0)),"n/a")</f>
        <v>2.2002037672207E-2</v>
      </c>
      <c r="I1757" s="86">
        <f t="array" ref="I1757">IFERROR(INDEX(DATA!$AD$133:$AD$368,MATCH(1,(DATA!$D$133:$D$368=B1757)*(DATA!$E$133:$E$368=D1757),0)),"n/a")</f>
        <v>74423.100000000006</v>
      </c>
      <c r="J1757" s="77">
        <f t="array" ref="J1757">IFERROR(INDEX(DATA!$AE$133:$AE$368,MATCH(1,(DATA!$D$133:$D$368=B1757)*(DATA!$E$133:$E$368=D1757),0)),"n/a")</f>
        <v>-7.1171600451190503E-2</v>
      </c>
      <c r="K1757" s="86">
        <f t="array" ref="K1757">IFERROR(INDEX(DATA!$AN$133:$AN$368,MATCH(1,(DATA!$D$133:$D$368=B1757)*(DATA!$E$133:$E$368=D1757),0)),"n/a")</f>
        <v>124878.85</v>
      </c>
      <c r="L1757" s="77">
        <f t="array" ref="L1757">IFERROR(INDEX(DATA!$AO$133:$AO$368,MATCH(1,(DATA!$D$133:$D$368=B1757)*(DATA!$E$133:$E$368=D1757),0)),"n/a")</f>
        <v>-0.14685332314211699</v>
      </c>
      <c r="M1757" s="66"/>
      <c r="N1757" s="66"/>
      <c r="O1757" s="66"/>
      <c r="P1757" s="66"/>
      <c r="Q1757" s="66"/>
      <c r="S1757" s="70"/>
      <c r="U1757" s="70"/>
      <c r="W1757" s="70"/>
      <c r="Y1757" s="70"/>
    </row>
    <row r="1758" spans="1:25" s="69" customFormat="1" x14ac:dyDescent="0.2">
      <c r="A1758" s="75" t="s">
        <v>19</v>
      </c>
      <c r="B1758" s="66" t="s">
        <v>20</v>
      </c>
      <c r="C1758" s="66" t="s">
        <v>25</v>
      </c>
      <c r="D1758" s="66" t="s">
        <v>288</v>
      </c>
      <c r="E1758" s="86">
        <f t="array" ref="E1758">IFERROR(INDEX(DATA!$J$133:$J$368,MATCH(1,(DATA!$D$133:$D$368=B1758)*(DATA!$E$133:$E$368=D1758),0)),"n/a")</f>
        <v>13292.92</v>
      </c>
      <c r="F1758" s="77">
        <f t="array" ref="F1758">IFERROR(INDEX(DATA!$K$133:$K$368,MATCH(1,(DATA!$D$133:$D$368=B1758)*(DATA!$E$133:$E$368=D1758),0)),"n/a")</f>
        <v>0.27246133199063399</v>
      </c>
      <c r="G1758" s="86">
        <f t="array" ref="G1758">IFERROR(INDEX(DATA!$T$133:$T$368,MATCH(1,(DATA!$D$133:$D$368=B1758)*(DATA!$E$133:$E$368=D1758),0)),"n/a")</f>
        <v>43536.73</v>
      </c>
      <c r="H1758" s="77">
        <f t="array" ref="H1758">IFERROR(INDEX(DATA!$U$133:$U$368,MATCH(1,(DATA!$D$133:$D$368=B1758)*(DATA!$E$133:$E$368=D1758),0)),"n/a")</f>
        <v>0.142105787820996</v>
      </c>
      <c r="I1758" s="86">
        <f t="array" ref="I1758">IFERROR(INDEX(DATA!$AD$133:$AD$368,MATCH(1,(DATA!$D$133:$D$368=B1758)*(DATA!$E$133:$E$368=D1758),0)),"n/a")</f>
        <v>85413.119999999995</v>
      </c>
      <c r="J1758" s="77">
        <f t="array" ref="J1758">IFERROR(INDEX(DATA!$AE$133:$AE$368,MATCH(1,(DATA!$D$133:$D$368=B1758)*(DATA!$E$133:$E$368=D1758),0)),"n/a")</f>
        <v>0.13718949110731901</v>
      </c>
      <c r="K1758" s="86">
        <f t="array" ref="K1758">IFERROR(INDEX(DATA!$AN$133:$AN$368,MATCH(1,(DATA!$D$133:$D$368=B1758)*(DATA!$E$133:$E$368=D1758),0)),"n/a")</f>
        <v>153383.5</v>
      </c>
      <c r="L1758" s="77">
        <f t="array" ref="L1758">IFERROR(INDEX(DATA!$AO$133:$AO$368,MATCH(1,(DATA!$D$133:$D$368=B1758)*(DATA!$E$133:$E$368=D1758),0)),"n/a")</f>
        <v>0.22598824763054701</v>
      </c>
      <c r="M1758" s="66"/>
      <c r="N1758" s="66"/>
      <c r="O1758" s="66"/>
      <c r="P1758" s="66"/>
      <c r="Q1758" s="66"/>
      <c r="S1758" s="70"/>
      <c r="U1758" s="70"/>
      <c r="W1758" s="70"/>
      <c r="Y1758" s="70"/>
    </row>
    <row r="1759" spans="1:25" s="69" customFormat="1" x14ac:dyDescent="0.2">
      <c r="A1759" s="75" t="s">
        <v>19</v>
      </c>
      <c r="B1759" s="66" t="s">
        <v>20</v>
      </c>
      <c r="C1759" s="66" t="s">
        <v>25</v>
      </c>
      <c r="D1759" s="66" t="s">
        <v>289</v>
      </c>
      <c r="E1759" s="86">
        <f t="array" ref="E1759">IFERROR(INDEX(DATA!$J$133:$J$368,MATCH(1,(DATA!$D$133:$D$368=B1759)*(DATA!$E$133:$E$368=D1759),0)),"n/a")</f>
        <v>7156.13</v>
      </c>
      <c r="F1759" s="77">
        <f t="array" ref="F1759">IFERROR(INDEX(DATA!$K$133:$K$368,MATCH(1,(DATA!$D$133:$D$368=B1759)*(DATA!$E$133:$E$368=D1759),0)),"n/a")</f>
        <v>1.52382276498429E-2</v>
      </c>
      <c r="G1759" s="86">
        <f t="array" ref="G1759">IFERROR(INDEX(DATA!$T$133:$T$368,MATCH(1,(DATA!$D$133:$D$368=B1759)*(DATA!$E$133:$E$368=D1759),0)),"n/a")</f>
        <v>25415.91</v>
      </c>
      <c r="H1759" s="77">
        <f t="array" ref="H1759">IFERROR(INDEX(DATA!$U$133:$U$368,MATCH(1,(DATA!$D$133:$D$368=B1759)*(DATA!$E$133:$E$368=D1759),0)),"n/a")</f>
        <v>2.91450404800104E-2</v>
      </c>
      <c r="I1759" s="86">
        <f t="array" ref="I1759">IFERROR(INDEX(DATA!$AD$133:$AD$368,MATCH(1,(DATA!$D$133:$D$368=B1759)*(DATA!$E$133:$E$368=D1759),0)),"n/a")</f>
        <v>51605.49</v>
      </c>
      <c r="J1759" s="77">
        <f t="array" ref="J1759">IFERROR(INDEX(DATA!$AE$133:$AE$368,MATCH(1,(DATA!$D$133:$D$368=B1759)*(DATA!$E$133:$E$368=D1759),0)),"n/a")</f>
        <v>3.7998340405220798E-3</v>
      </c>
      <c r="K1759" s="86">
        <f t="array" ref="K1759">IFERROR(INDEX(DATA!$AN$133:$AN$368,MATCH(1,(DATA!$D$133:$D$368=B1759)*(DATA!$E$133:$E$368=D1759),0)),"n/a")</f>
        <v>92058.35</v>
      </c>
      <c r="L1759" s="77">
        <f t="array" ref="L1759">IFERROR(INDEX(DATA!$AO$133:$AO$368,MATCH(1,(DATA!$D$133:$D$368=B1759)*(DATA!$E$133:$E$368=D1759),0)),"n/a")</f>
        <v>2.35476892157323E-2</v>
      </c>
      <c r="M1759" s="66"/>
      <c r="N1759" s="66"/>
      <c r="O1759" s="66"/>
      <c r="P1759" s="66"/>
      <c r="Q1759" s="66"/>
      <c r="S1759" s="70"/>
      <c r="U1759" s="70"/>
      <c r="W1759" s="70"/>
      <c r="Y1759" s="70"/>
    </row>
    <row r="1760" spans="1:25" s="69" customFormat="1" x14ac:dyDescent="0.2">
      <c r="A1760" s="75" t="s">
        <v>19</v>
      </c>
      <c r="B1760" s="66" t="s">
        <v>20</v>
      </c>
      <c r="C1760" s="66" t="s">
        <v>25</v>
      </c>
      <c r="D1760" s="66" t="s">
        <v>290</v>
      </c>
      <c r="E1760" s="86">
        <f t="array" ref="E1760">IFERROR(INDEX(DATA!$J$133:$J$368,MATCH(1,(DATA!$D$133:$D$368=B1760)*(DATA!$E$133:$E$368=D1760),0)),"n/a")</f>
        <v>4959.58</v>
      </c>
      <c r="F1760" s="77">
        <f t="array" ref="F1760">IFERROR(INDEX(DATA!$K$133:$K$368,MATCH(1,(DATA!$D$133:$D$368=B1760)*(DATA!$E$133:$E$368=D1760),0)),"n/a")</f>
        <v>0.28434622277007199</v>
      </c>
      <c r="G1760" s="86">
        <f t="array" ref="G1760">IFERROR(INDEX(DATA!$T$133:$T$368,MATCH(1,(DATA!$D$133:$D$368=B1760)*(DATA!$E$133:$E$368=D1760),0)),"n/a")</f>
        <v>16136.61</v>
      </c>
      <c r="H1760" s="77">
        <f t="array" ref="H1760">IFERROR(INDEX(DATA!$U$133:$U$368,MATCH(1,(DATA!$D$133:$D$368=B1760)*(DATA!$E$133:$E$368=D1760),0)),"n/a")</f>
        <v>0.120436075900148</v>
      </c>
      <c r="I1760" s="86">
        <f t="array" ref="I1760">IFERROR(INDEX(DATA!$AD$133:$AD$368,MATCH(1,(DATA!$D$133:$D$368=B1760)*(DATA!$E$133:$E$368=D1760),0)),"n/a")</f>
        <v>33106.839999999997</v>
      </c>
      <c r="J1760" s="77">
        <f t="array" ref="J1760">IFERROR(INDEX(DATA!$AE$133:$AE$368,MATCH(1,(DATA!$D$133:$D$368=B1760)*(DATA!$E$133:$E$368=D1760),0)),"n/a")</f>
        <v>0.115275443070382</v>
      </c>
      <c r="K1760" s="86">
        <f t="array" ref="K1760">IFERROR(INDEX(DATA!$AN$133:$AN$368,MATCH(1,(DATA!$D$133:$D$368=B1760)*(DATA!$E$133:$E$368=D1760),0)),"n/a")</f>
        <v>55872.55</v>
      </c>
      <c r="L1760" s="77">
        <f t="array" ref="L1760">IFERROR(INDEX(DATA!$AO$133:$AO$368,MATCH(1,(DATA!$D$133:$D$368=B1760)*(DATA!$E$133:$E$368=D1760),0)),"n/a")</f>
        <v>1.8702465304252999E-2</v>
      </c>
      <c r="M1760" s="66"/>
      <c r="N1760" s="66"/>
      <c r="O1760" s="66"/>
      <c r="P1760" s="66"/>
      <c r="Q1760" s="66"/>
      <c r="S1760" s="70"/>
      <c r="U1760" s="70"/>
      <c r="W1760" s="70"/>
      <c r="Y1760" s="70"/>
    </row>
    <row r="1761" spans="1:25" s="69" customFormat="1" x14ac:dyDescent="0.2">
      <c r="A1761" s="75" t="s">
        <v>19</v>
      </c>
      <c r="B1761" s="66" t="s">
        <v>20</v>
      </c>
      <c r="C1761" s="66" t="s">
        <v>25</v>
      </c>
      <c r="D1761" s="66" t="s">
        <v>291</v>
      </c>
      <c r="E1761" s="86">
        <f t="array" ref="E1761">IFERROR(INDEX(DATA!$J$133:$J$368,MATCH(1,(DATA!$D$133:$D$368=B1761)*(DATA!$E$133:$E$368=D1761),0)),"n/a")</f>
        <v>4823.6099999999997</v>
      </c>
      <c r="F1761" s="77">
        <f t="array" ref="F1761">IFERROR(INDEX(DATA!$K$133:$K$368,MATCH(1,(DATA!$D$133:$D$368=B1761)*(DATA!$E$133:$E$368=D1761),0)),"n/a")</f>
        <v>0.21982373841465699</v>
      </c>
      <c r="G1761" s="86">
        <f t="array" ref="G1761">IFERROR(INDEX(DATA!$T$133:$T$368,MATCH(1,(DATA!$D$133:$D$368=B1761)*(DATA!$E$133:$E$368=D1761),0)),"n/a")</f>
        <v>16991.11</v>
      </c>
      <c r="H1761" s="77">
        <f t="array" ref="H1761">IFERROR(INDEX(DATA!$U$133:$U$368,MATCH(1,(DATA!$D$133:$D$368=B1761)*(DATA!$E$133:$E$368=D1761),0)),"n/a")</f>
        <v>0.134409761562512</v>
      </c>
      <c r="I1761" s="86">
        <f t="array" ref="I1761">IFERROR(INDEX(DATA!$AD$133:$AD$368,MATCH(1,(DATA!$D$133:$D$368=B1761)*(DATA!$E$133:$E$368=D1761),0)),"n/a")</f>
        <v>36125.440000000002</v>
      </c>
      <c r="J1761" s="77">
        <f t="array" ref="J1761">IFERROR(INDEX(DATA!$AE$133:$AE$368,MATCH(1,(DATA!$D$133:$D$368=B1761)*(DATA!$E$133:$E$368=D1761),0)),"n/a")</f>
        <v>0.13616232471862799</v>
      </c>
      <c r="K1761" s="86">
        <f t="array" ref="K1761">IFERROR(INDEX(DATA!$AN$133:$AN$368,MATCH(1,(DATA!$D$133:$D$368=B1761)*(DATA!$E$133:$E$368=D1761),0)),"n/a")</f>
        <v>61207.17</v>
      </c>
      <c r="L1761" s="77">
        <f t="array" ref="L1761">IFERROR(INDEX(DATA!$AO$133:$AO$368,MATCH(1,(DATA!$D$133:$D$368=B1761)*(DATA!$E$133:$E$368=D1761),0)),"n/a")</f>
        <v>8.9822358398447794E-2</v>
      </c>
      <c r="M1761" s="66"/>
      <c r="N1761" s="66"/>
      <c r="O1761" s="66"/>
      <c r="P1761" s="66"/>
      <c r="Q1761" s="66"/>
      <c r="S1761" s="70"/>
      <c r="U1761" s="70"/>
      <c r="W1761" s="70"/>
      <c r="Y1761" s="70"/>
    </row>
    <row r="1762" spans="1:25" s="69" customFormat="1" x14ac:dyDescent="0.2">
      <c r="A1762" s="75" t="s">
        <v>19</v>
      </c>
      <c r="B1762" s="66" t="s">
        <v>20</v>
      </c>
      <c r="C1762" s="66" t="s">
        <v>25</v>
      </c>
      <c r="D1762" s="66" t="s">
        <v>292</v>
      </c>
      <c r="E1762" s="86">
        <f t="array" ref="E1762">IFERROR(INDEX(DATA!$J$133:$J$368,MATCH(1,(DATA!$D$133:$D$368=B1762)*(DATA!$E$133:$E$368=D1762),0)),"n/a")</f>
        <v>24225.06</v>
      </c>
      <c r="F1762" s="77">
        <f t="array" ref="F1762">IFERROR(INDEX(DATA!$K$133:$K$368,MATCH(1,(DATA!$D$133:$D$368=B1762)*(DATA!$E$133:$E$368=D1762),0)),"n/a")</f>
        <v>0.18111968406040899</v>
      </c>
      <c r="G1762" s="86">
        <f t="array" ref="G1762">IFERROR(INDEX(DATA!$T$133:$T$368,MATCH(1,(DATA!$D$133:$D$368=B1762)*(DATA!$E$133:$E$368=D1762),0)),"n/a")</f>
        <v>77774.720000000001</v>
      </c>
      <c r="H1762" s="77">
        <f t="array" ref="H1762">IFERROR(INDEX(DATA!$U$133:$U$368,MATCH(1,(DATA!$D$133:$D$368=B1762)*(DATA!$E$133:$E$368=D1762),0)),"n/a")</f>
        <v>0.10375755762657</v>
      </c>
      <c r="I1762" s="86">
        <f t="array" ref="I1762">IFERROR(INDEX(DATA!$AD$133:$AD$368,MATCH(1,(DATA!$D$133:$D$368=B1762)*(DATA!$E$133:$E$368=D1762),0)),"n/a")</f>
        <v>161108.69</v>
      </c>
      <c r="J1762" s="77">
        <f t="array" ref="J1762">IFERROR(INDEX(DATA!$AE$133:$AE$368,MATCH(1,(DATA!$D$133:$D$368=B1762)*(DATA!$E$133:$E$368=D1762),0)),"n/a")</f>
        <v>6.0450794314447102E-2</v>
      </c>
      <c r="K1762" s="86">
        <f t="array" ref="K1762">IFERROR(INDEX(DATA!$AN$133:$AN$368,MATCH(1,(DATA!$D$133:$D$368=B1762)*(DATA!$E$133:$E$368=D1762),0)),"n/a")</f>
        <v>281577.90999999997</v>
      </c>
      <c r="L1762" s="77">
        <f t="array" ref="L1762">IFERROR(INDEX(DATA!$AO$133:$AO$368,MATCH(1,(DATA!$D$133:$D$368=B1762)*(DATA!$E$133:$E$368=D1762),0)),"n/a")</f>
        <v>7.2268125532843897E-2</v>
      </c>
      <c r="M1762" s="66"/>
      <c r="N1762" s="66"/>
      <c r="O1762" s="66"/>
      <c r="P1762" s="66"/>
      <c r="Q1762" s="66"/>
      <c r="S1762" s="70"/>
      <c r="U1762" s="70"/>
      <c r="W1762" s="70"/>
      <c r="Y1762" s="70"/>
    </row>
    <row r="1763" spans="1:25" s="69" customFormat="1" x14ac:dyDescent="0.2">
      <c r="A1763" s="75" t="s">
        <v>19</v>
      </c>
      <c r="B1763" s="66" t="s">
        <v>20</v>
      </c>
      <c r="C1763" s="66" t="s">
        <v>25</v>
      </c>
      <c r="D1763" s="66" t="s">
        <v>293</v>
      </c>
      <c r="E1763" s="86">
        <f t="array" ref="E1763">IFERROR(INDEX(DATA!$J$133:$J$368,MATCH(1,(DATA!$D$133:$D$368=B1763)*(DATA!$E$133:$E$368=D1763),0)),"n/a")</f>
        <v>2668.94</v>
      </c>
      <c r="F1763" s="77">
        <f t="array" ref="F1763">IFERROR(INDEX(DATA!$K$133:$K$368,MATCH(1,(DATA!$D$133:$D$368=B1763)*(DATA!$E$133:$E$368=D1763),0)),"n/a")</f>
        <v>-1.07342748063309E-2</v>
      </c>
      <c r="G1763" s="86">
        <f t="array" ref="G1763">IFERROR(INDEX(DATA!$T$133:$T$368,MATCH(1,(DATA!$D$133:$D$368=B1763)*(DATA!$E$133:$E$368=D1763),0)),"n/a")</f>
        <v>9918.83</v>
      </c>
      <c r="H1763" s="77">
        <f t="array" ref="H1763">IFERROR(INDEX(DATA!$U$133:$U$368,MATCH(1,(DATA!$D$133:$D$368=B1763)*(DATA!$E$133:$E$368=D1763),0)),"n/a")</f>
        <v>-1.79483193747394E-2</v>
      </c>
      <c r="I1763" s="86">
        <f t="array" ref="I1763">IFERROR(INDEX(DATA!$AD$133:$AD$368,MATCH(1,(DATA!$D$133:$D$368=B1763)*(DATA!$E$133:$E$368=D1763),0)),"n/a")</f>
        <v>20596.740000000002</v>
      </c>
      <c r="J1763" s="77">
        <f t="array" ref="J1763">IFERROR(INDEX(DATA!$AE$133:$AE$368,MATCH(1,(DATA!$D$133:$D$368=B1763)*(DATA!$E$133:$E$368=D1763),0)),"n/a")</f>
        <v>8.4122824239559496E-2</v>
      </c>
      <c r="K1763" s="86">
        <f t="array" ref="K1763">IFERROR(INDEX(DATA!$AN$133:$AN$368,MATCH(1,(DATA!$D$133:$D$368=B1763)*(DATA!$E$133:$E$368=D1763),0)),"n/a")</f>
        <v>36026.879999999997</v>
      </c>
      <c r="L1763" s="77">
        <f t="array" ref="L1763">IFERROR(INDEX(DATA!$AO$133:$AO$368,MATCH(1,(DATA!$D$133:$D$368=B1763)*(DATA!$E$133:$E$368=D1763),0)),"n/a")</f>
        <v>0.14793597384658799</v>
      </c>
      <c r="M1763" s="66"/>
      <c r="N1763" s="66"/>
      <c r="O1763" s="66"/>
      <c r="P1763" s="66"/>
      <c r="Q1763" s="66"/>
      <c r="S1763" s="70"/>
      <c r="U1763" s="70"/>
      <c r="W1763" s="70"/>
      <c r="Y1763" s="70"/>
    </row>
    <row r="1764" spans="1:25" s="69" customFormat="1" x14ac:dyDescent="0.2">
      <c r="A1764" s="75" t="s">
        <v>19</v>
      </c>
      <c r="B1764" s="66" t="s">
        <v>20</v>
      </c>
      <c r="C1764" s="66" t="s">
        <v>25</v>
      </c>
      <c r="D1764" s="66" t="s">
        <v>294</v>
      </c>
      <c r="E1764" s="86">
        <f t="array" ref="E1764">IFERROR(INDEX(DATA!$J$133:$J$368,MATCH(1,(DATA!$D$133:$D$368=B1764)*(DATA!$E$133:$E$368=D1764),0)),"n/a")</f>
        <v>17675.61</v>
      </c>
      <c r="F1764" s="77">
        <f t="array" ref="F1764">IFERROR(INDEX(DATA!$K$133:$K$368,MATCH(1,(DATA!$D$133:$D$368=B1764)*(DATA!$E$133:$E$368=D1764),0)),"n/a")</f>
        <v>0.107114917381073</v>
      </c>
      <c r="G1764" s="86">
        <f t="array" ref="G1764">IFERROR(INDEX(DATA!$T$133:$T$368,MATCH(1,(DATA!$D$133:$D$368=B1764)*(DATA!$E$133:$E$368=D1764),0)),"n/a")</f>
        <v>58801.51</v>
      </c>
      <c r="H1764" s="77">
        <f t="array" ref="H1764">IFERROR(INDEX(DATA!$U$133:$U$368,MATCH(1,(DATA!$D$133:$D$368=B1764)*(DATA!$E$133:$E$368=D1764),0)),"n/a")</f>
        <v>1.7262747722203001E-2</v>
      </c>
      <c r="I1764" s="86">
        <f t="array" ref="I1764">IFERROR(INDEX(DATA!$AD$133:$AD$368,MATCH(1,(DATA!$D$133:$D$368=B1764)*(DATA!$E$133:$E$368=D1764),0)),"n/a")</f>
        <v>124249.99</v>
      </c>
      <c r="J1764" s="77">
        <f t="array" ref="J1764">IFERROR(INDEX(DATA!$AE$133:$AE$368,MATCH(1,(DATA!$D$133:$D$368=B1764)*(DATA!$E$133:$E$368=D1764),0)),"n/a")</f>
        <v>4.0771351939059702E-2</v>
      </c>
      <c r="K1764" s="86">
        <f t="array" ref="K1764">IFERROR(INDEX(DATA!$AN$133:$AN$368,MATCH(1,(DATA!$D$133:$D$368=B1764)*(DATA!$E$133:$E$368=D1764),0)),"n/a")</f>
        <v>216726.39</v>
      </c>
      <c r="L1764" s="77">
        <f t="array" ref="L1764">IFERROR(INDEX(DATA!$AO$133:$AO$368,MATCH(1,(DATA!$D$133:$D$368=B1764)*(DATA!$E$133:$E$368=D1764),0)),"n/a")</f>
        <v>-6.7389813389913302E-4</v>
      </c>
      <c r="M1764" s="66"/>
      <c r="N1764" s="66"/>
      <c r="O1764" s="66"/>
      <c r="P1764" s="66"/>
      <c r="Q1764" s="66"/>
      <c r="S1764" s="70"/>
      <c r="U1764" s="70"/>
      <c r="W1764" s="70"/>
      <c r="Y1764" s="70"/>
    </row>
    <row r="1765" spans="1:25" s="69" customFormat="1" x14ac:dyDescent="0.2">
      <c r="A1765" s="75" t="s">
        <v>19</v>
      </c>
      <c r="B1765" s="66" t="s">
        <v>20</v>
      </c>
      <c r="C1765" s="66" t="s">
        <v>25</v>
      </c>
      <c r="D1765" s="66" t="s">
        <v>295</v>
      </c>
      <c r="E1765" s="86">
        <f t="array" ref="E1765">IFERROR(INDEX(DATA!$J$133:$J$368,MATCH(1,(DATA!$D$133:$D$368=B1765)*(DATA!$E$133:$E$368=D1765),0)),"n/a")</f>
        <v>5897.17</v>
      </c>
      <c r="F1765" s="77">
        <f t="array" ref="F1765">IFERROR(INDEX(DATA!$K$133:$K$368,MATCH(1,(DATA!$D$133:$D$368=B1765)*(DATA!$E$133:$E$368=D1765),0)),"n/a")</f>
        <v>-3.38178577162912E-2</v>
      </c>
      <c r="G1765" s="86">
        <f t="array" ref="G1765">IFERROR(INDEX(DATA!$T$133:$T$368,MATCH(1,(DATA!$D$133:$D$368=B1765)*(DATA!$E$133:$E$368=D1765),0)),"n/a")</f>
        <v>18702.88</v>
      </c>
      <c r="H1765" s="77">
        <f t="array" ref="H1765">IFERROR(INDEX(DATA!$U$133:$U$368,MATCH(1,(DATA!$D$133:$D$368=B1765)*(DATA!$E$133:$E$368=D1765),0)),"n/a")</f>
        <v>-0.104241601043709</v>
      </c>
      <c r="I1765" s="86">
        <f t="array" ref="I1765">IFERROR(INDEX(DATA!$AD$133:$AD$368,MATCH(1,(DATA!$D$133:$D$368=B1765)*(DATA!$E$133:$E$368=D1765),0)),"n/a")</f>
        <v>37776.400000000001</v>
      </c>
      <c r="J1765" s="77">
        <f t="array" ref="J1765">IFERROR(INDEX(DATA!$AE$133:$AE$368,MATCH(1,(DATA!$D$133:$D$368=B1765)*(DATA!$E$133:$E$368=D1765),0)),"n/a")</f>
        <v>-0.104551766249146</v>
      </c>
      <c r="K1765" s="86">
        <f t="array" ref="K1765">IFERROR(INDEX(DATA!$AN$133:$AN$368,MATCH(1,(DATA!$D$133:$D$368=B1765)*(DATA!$E$133:$E$368=D1765),0)),"n/a")</f>
        <v>68239.98</v>
      </c>
      <c r="L1765" s="77">
        <f t="array" ref="L1765">IFERROR(INDEX(DATA!$AO$133:$AO$368,MATCH(1,(DATA!$D$133:$D$368=B1765)*(DATA!$E$133:$E$368=D1765),0)),"n/a")</f>
        <v>-7.3439693801022696E-3</v>
      </c>
      <c r="M1765" s="66"/>
      <c r="N1765" s="66"/>
      <c r="O1765" s="66"/>
      <c r="P1765" s="66"/>
      <c r="Q1765" s="66"/>
      <c r="S1765" s="70"/>
      <c r="U1765" s="70"/>
      <c r="W1765" s="70"/>
      <c r="Y1765" s="70"/>
    </row>
    <row r="1766" spans="1:25" s="69" customFormat="1" x14ac:dyDescent="0.2">
      <c r="A1766" s="75" t="s">
        <v>19</v>
      </c>
      <c r="B1766" s="66" t="s">
        <v>20</v>
      </c>
      <c r="C1766" s="66" t="s">
        <v>25</v>
      </c>
      <c r="D1766" s="66" t="s">
        <v>296</v>
      </c>
      <c r="E1766" s="86">
        <f t="array" ref="E1766">IFERROR(INDEX(DATA!$J$133:$J$368,MATCH(1,(DATA!$D$133:$D$368=B1766)*(DATA!$E$133:$E$368=D1766),0)),"n/a")</f>
        <v>10448.719999999999</v>
      </c>
      <c r="F1766" s="77">
        <f t="array" ref="F1766">IFERROR(INDEX(DATA!$K$133:$K$368,MATCH(1,(DATA!$D$133:$D$368=B1766)*(DATA!$E$133:$E$368=D1766),0)),"n/a")</f>
        <v>0.158031349365997</v>
      </c>
      <c r="G1766" s="86">
        <f t="array" ref="G1766">IFERROR(INDEX(DATA!$T$133:$T$368,MATCH(1,(DATA!$D$133:$D$368=B1766)*(DATA!$E$133:$E$368=D1766),0)),"n/a")</f>
        <v>36002.71</v>
      </c>
      <c r="H1766" s="77">
        <f t="array" ref="H1766">IFERROR(INDEX(DATA!$U$133:$U$368,MATCH(1,(DATA!$D$133:$D$368=B1766)*(DATA!$E$133:$E$368=D1766),0)),"n/a")</f>
        <v>0.31708670643725201</v>
      </c>
      <c r="I1766" s="86">
        <f t="array" ref="I1766">IFERROR(INDEX(DATA!$AD$133:$AD$368,MATCH(1,(DATA!$D$133:$D$368=B1766)*(DATA!$E$133:$E$368=D1766),0)),"n/a")</f>
        <v>72694.149999999994</v>
      </c>
      <c r="J1766" s="77">
        <f t="array" ref="J1766">IFERROR(INDEX(DATA!$AE$133:$AE$368,MATCH(1,(DATA!$D$133:$D$368=B1766)*(DATA!$E$133:$E$368=D1766),0)),"n/a")</f>
        <v>0.33718745326595201</v>
      </c>
      <c r="K1766" s="86">
        <f t="array" ref="K1766">IFERROR(INDEX(DATA!$AN$133:$AN$368,MATCH(1,(DATA!$D$133:$D$368=B1766)*(DATA!$E$133:$E$368=D1766),0)),"n/a")</f>
        <v>123652.43</v>
      </c>
      <c r="L1766" s="77">
        <f t="array" ref="L1766">IFERROR(INDEX(DATA!$AO$133:$AO$368,MATCH(1,(DATA!$D$133:$D$368=B1766)*(DATA!$E$133:$E$368=D1766),0)),"n/a")</f>
        <v>0.40827369879320202</v>
      </c>
      <c r="M1766" s="66"/>
      <c r="N1766" s="66"/>
      <c r="O1766" s="66"/>
      <c r="P1766" s="66"/>
      <c r="Q1766" s="66"/>
      <c r="S1766" s="70"/>
      <c r="U1766" s="70"/>
      <c r="W1766" s="70"/>
      <c r="Y1766" s="70"/>
    </row>
    <row r="1767" spans="1:25" s="69" customFormat="1" x14ac:dyDescent="0.2">
      <c r="A1767" s="75" t="s">
        <v>19</v>
      </c>
      <c r="B1767" s="66" t="s">
        <v>20</v>
      </c>
      <c r="C1767" s="66" t="s">
        <v>25</v>
      </c>
      <c r="D1767" s="66" t="s">
        <v>297</v>
      </c>
      <c r="E1767" s="86">
        <f t="array" ref="E1767">IFERROR(INDEX(DATA!$J$133:$J$368,MATCH(1,(DATA!$D$133:$D$368=B1767)*(DATA!$E$133:$E$368=D1767),0)),"n/a")</f>
        <v>4446.04</v>
      </c>
      <c r="F1767" s="77">
        <f t="array" ref="F1767">IFERROR(INDEX(DATA!$K$133:$K$368,MATCH(1,(DATA!$D$133:$D$368=B1767)*(DATA!$E$133:$E$368=D1767),0)),"n/a")</f>
        <v>0.14227430265629001</v>
      </c>
      <c r="G1767" s="86">
        <f t="array" ref="G1767">IFERROR(INDEX(DATA!$T$133:$T$368,MATCH(1,(DATA!$D$133:$D$368=B1767)*(DATA!$E$133:$E$368=D1767),0)),"n/a")</f>
        <v>14743.62</v>
      </c>
      <c r="H1767" s="77">
        <f t="array" ref="H1767">IFERROR(INDEX(DATA!$U$133:$U$368,MATCH(1,(DATA!$D$133:$D$368=B1767)*(DATA!$E$133:$E$368=D1767),0)),"n/a")</f>
        <v>-1.8164646303936601E-3</v>
      </c>
      <c r="I1767" s="86">
        <f t="array" ref="I1767">IFERROR(INDEX(DATA!$AD$133:$AD$368,MATCH(1,(DATA!$D$133:$D$368=B1767)*(DATA!$E$133:$E$368=D1767),0)),"n/a")</f>
        <v>30885.71</v>
      </c>
      <c r="J1767" s="77">
        <f t="array" ref="J1767">IFERROR(INDEX(DATA!$AE$133:$AE$368,MATCH(1,(DATA!$D$133:$D$368=B1767)*(DATA!$E$133:$E$368=D1767),0)),"n/a")</f>
        <v>0.122828466582761</v>
      </c>
      <c r="K1767" s="86">
        <f t="array" ref="K1767">IFERROR(INDEX(DATA!$AN$133:$AN$368,MATCH(1,(DATA!$D$133:$D$368=B1767)*(DATA!$E$133:$E$368=D1767),0)),"n/a")</f>
        <v>52949.68</v>
      </c>
      <c r="L1767" s="77">
        <f t="array" ref="L1767">IFERROR(INDEX(DATA!$AO$133:$AO$368,MATCH(1,(DATA!$D$133:$D$368=B1767)*(DATA!$E$133:$E$368=D1767),0)),"n/a")</f>
        <v>0.157822048126329</v>
      </c>
      <c r="M1767" s="66"/>
      <c r="N1767" s="66"/>
      <c r="O1767" s="66"/>
      <c r="P1767" s="66"/>
      <c r="Q1767" s="66"/>
      <c r="S1767" s="70"/>
      <c r="U1767" s="70"/>
      <c r="W1767" s="70"/>
      <c r="Y1767" s="70"/>
    </row>
    <row r="1768" spans="1:25" s="69" customFormat="1" x14ac:dyDescent="0.2">
      <c r="A1768" s="75" t="s">
        <v>19</v>
      </c>
      <c r="B1768" s="66" t="s">
        <v>20</v>
      </c>
      <c r="C1768" s="66" t="s">
        <v>25</v>
      </c>
      <c r="D1768" s="66" t="s">
        <v>298</v>
      </c>
      <c r="E1768" s="86">
        <f t="array" ref="E1768">IFERROR(INDEX(DATA!$J$133:$J$368,MATCH(1,(DATA!$D$133:$D$368=B1768)*(DATA!$E$133:$E$368=D1768),0)),"n/a")</f>
        <v>1395.52</v>
      </c>
      <c r="F1768" s="77">
        <f t="array" ref="F1768">IFERROR(INDEX(DATA!$K$133:$K$368,MATCH(1,(DATA!$D$133:$D$368=B1768)*(DATA!$E$133:$E$368=D1768),0)),"n/a")</f>
        <v>0.107318273068469</v>
      </c>
      <c r="G1768" s="86">
        <f t="array" ref="G1768">IFERROR(INDEX(DATA!$T$133:$T$368,MATCH(1,(DATA!$D$133:$D$368=B1768)*(DATA!$E$133:$E$368=D1768),0)),"n/a")</f>
        <v>4565.84</v>
      </c>
      <c r="H1768" s="77">
        <f t="array" ref="H1768">IFERROR(INDEX(DATA!$U$133:$U$368,MATCH(1,(DATA!$D$133:$D$368=B1768)*(DATA!$E$133:$E$368=D1768),0)),"n/a")</f>
        <v>-0.109444973239503</v>
      </c>
      <c r="I1768" s="86">
        <f t="array" ref="I1768">IFERROR(INDEX(DATA!$AD$133:$AD$368,MATCH(1,(DATA!$D$133:$D$368=B1768)*(DATA!$E$133:$E$368=D1768),0)),"n/a")</f>
        <v>9289.36</v>
      </c>
      <c r="J1768" s="77">
        <f t="array" ref="J1768">IFERROR(INDEX(DATA!$AE$133:$AE$368,MATCH(1,(DATA!$D$133:$D$368=B1768)*(DATA!$E$133:$E$368=D1768),0)),"n/a")</f>
        <v>-1.9725561147091401E-3</v>
      </c>
      <c r="K1768" s="86">
        <f t="array" ref="K1768">IFERROR(INDEX(DATA!$AN$133:$AN$368,MATCH(1,(DATA!$D$133:$D$368=B1768)*(DATA!$E$133:$E$368=D1768),0)),"n/a")</f>
        <v>16113.16</v>
      </c>
      <c r="L1768" s="77">
        <f t="array" ref="L1768">IFERROR(INDEX(DATA!$AO$133:$AO$368,MATCH(1,(DATA!$D$133:$D$368=B1768)*(DATA!$E$133:$E$368=D1768),0)),"n/a")</f>
        <v>-0.165003132567456</v>
      </c>
      <c r="M1768" s="66"/>
      <c r="N1768" s="66"/>
      <c r="O1768" s="66"/>
      <c r="P1768" s="66"/>
      <c r="Q1768" s="66"/>
      <c r="S1768" s="70"/>
      <c r="U1768" s="70"/>
      <c r="W1768" s="70"/>
      <c r="Y1768" s="70"/>
    </row>
    <row r="1769" spans="1:25" s="69" customFormat="1" x14ac:dyDescent="0.2">
      <c r="A1769" s="75" t="s">
        <v>19</v>
      </c>
      <c r="B1769" s="66" t="s">
        <v>20</v>
      </c>
      <c r="C1769" s="66" t="s">
        <v>25</v>
      </c>
      <c r="D1769" s="66" t="s">
        <v>299</v>
      </c>
      <c r="E1769" s="86">
        <f t="array" ref="E1769">IFERROR(INDEX(DATA!$J$133:$J$368,MATCH(1,(DATA!$D$133:$D$368=B1769)*(DATA!$E$133:$E$368=D1769),0)),"n/a")</f>
        <v>47585.09</v>
      </c>
      <c r="F1769" s="77">
        <f t="array" ref="F1769">IFERROR(INDEX(DATA!$K$133:$K$368,MATCH(1,(DATA!$D$133:$D$368=B1769)*(DATA!$E$133:$E$368=D1769),0)),"n/a")</f>
        <v>-9.0977011131952806E-2</v>
      </c>
      <c r="G1769" s="86">
        <f t="array" ref="G1769">IFERROR(INDEX(DATA!$T$133:$T$368,MATCH(1,(DATA!$D$133:$D$368=B1769)*(DATA!$E$133:$E$368=D1769),0)),"n/a")</f>
        <v>162820.73000000001</v>
      </c>
      <c r="H1769" s="77">
        <f t="array" ref="H1769">IFERROR(INDEX(DATA!$U$133:$U$368,MATCH(1,(DATA!$D$133:$D$368=B1769)*(DATA!$E$133:$E$368=D1769),0)),"n/a")</f>
        <v>-6.0522841332701499E-2</v>
      </c>
      <c r="I1769" s="86">
        <f t="array" ref="I1769">IFERROR(INDEX(DATA!$AD$133:$AD$368,MATCH(1,(DATA!$D$133:$D$368=B1769)*(DATA!$E$133:$E$368=D1769),0)),"n/a")</f>
        <v>349559.59</v>
      </c>
      <c r="J1769" s="77">
        <f t="array" ref="J1769">IFERROR(INDEX(DATA!$AE$133:$AE$368,MATCH(1,(DATA!$D$133:$D$368=B1769)*(DATA!$E$133:$E$368=D1769),0)),"n/a")</f>
        <v>-0.104836138931151</v>
      </c>
      <c r="K1769" s="86">
        <f t="array" ref="K1769">IFERROR(INDEX(DATA!$AN$133:$AN$368,MATCH(1,(DATA!$D$133:$D$368=B1769)*(DATA!$E$133:$E$368=D1769),0)),"n/a")</f>
        <v>618021.5</v>
      </c>
      <c r="L1769" s="77">
        <f t="array" ref="L1769">IFERROR(INDEX(DATA!$AO$133:$AO$368,MATCH(1,(DATA!$D$133:$D$368=B1769)*(DATA!$E$133:$E$368=D1769),0)),"n/a")</f>
        <v>-9.0133067531875999E-2</v>
      </c>
      <c r="M1769" s="66"/>
      <c r="N1769" s="66"/>
      <c r="O1769" s="66"/>
      <c r="P1769" s="66"/>
      <c r="Q1769" s="66"/>
      <c r="S1769" s="70"/>
      <c r="U1769" s="70"/>
      <c r="W1769" s="70"/>
      <c r="Y1769" s="70"/>
    </row>
    <row r="1770" spans="1:25" s="69" customFormat="1" x14ac:dyDescent="0.2">
      <c r="A1770" s="75" t="s">
        <v>19</v>
      </c>
      <c r="B1770" s="66" t="s">
        <v>20</v>
      </c>
      <c r="C1770" s="66" t="s">
        <v>25</v>
      </c>
      <c r="D1770" s="66" t="s">
        <v>300</v>
      </c>
      <c r="E1770" s="86">
        <f t="array" ref="E1770">IFERROR(INDEX(DATA!$J$133:$J$368,MATCH(1,(DATA!$D$133:$D$368=B1770)*(DATA!$E$133:$E$368=D1770),0)),"n/a")</f>
        <v>41289.65</v>
      </c>
      <c r="F1770" s="77">
        <f t="array" ref="F1770">IFERROR(INDEX(DATA!$K$133:$K$368,MATCH(1,(DATA!$D$133:$D$368=B1770)*(DATA!$E$133:$E$368=D1770),0)),"n/a")</f>
        <v>0.12693875913410799</v>
      </c>
      <c r="G1770" s="86">
        <f t="array" ref="G1770">IFERROR(INDEX(DATA!$T$133:$T$368,MATCH(1,(DATA!$D$133:$D$368=B1770)*(DATA!$E$133:$E$368=D1770),0)),"n/a")</f>
        <v>135598.37</v>
      </c>
      <c r="H1770" s="77">
        <f t="array" ref="H1770">IFERROR(INDEX(DATA!$U$133:$U$368,MATCH(1,(DATA!$D$133:$D$368=B1770)*(DATA!$E$133:$E$368=D1770),0)),"n/a")</f>
        <v>9.3881667202185701E-2</v>
      </c>
      <c r="I1770" s="86">
        <f t="array" ref="I1770">IFERROR(INDEX(DATA!$AD$133:$AD$368,MATCH(1,(DATA!$D$133:$D$368=B1770)*(DATA!$E$133:$E$368=D1770),0)),"n/a")</f>
        <v>267933.81</v>
      </c>
      <c r="J1770" s="77">
        <f t="array" ref="J1770">IFERROR(INDEX(DATA!$AE$133:$AE$368,MATCH(1,(DATA!$D$133:$D$368=B1770)*(DATA!$E$133:$E$368=D1770),0)),"n/a")</f>
        <v>9.1336872527898599E-2</v>
      </c>
      <c r="K1770" s="86">
        <f t="array" ref="K1770">IFERROR(INDEX(DATA!$AN$133:$AN$368,MATCH(1,(DATA!$D$133:$D$368=B1770)*(DATA!$E$133:$E$368=D1770),0)),"n/a")</f>
        <v>469173.87</v>
      </c>
      <c r="L1770" s="77">
        <f t="array" ref="L1770">IFERROR(INDEX(DATA!$AO$133:$AO$368,MATCH(1,(DATA!$D$133:$D$368=B1770)*(DATA!$E$133:$E$368=D1770),0)),"n/a")</f>
        <v>8.7648990652119105E-2</v>
      </c>
      <c r="M1770" s="66"/>
      <c r="N1770" s="66"/>
      <c r="O1770" s="66"/>
      <c r="P1770" s="66"/>
      <c r="Q1770" s="66"/>
      <c r="S1770" s="70"/>
      <c r="U1770" s="70"/>
      <c r="W1770" s="70"/>
      <c r="Y1770" s="70"/>
    </row>
    <row r="1771" spans="1:25" s="69" customFormat="1" x14ac:dyDescent="0.2">
      <c r="A1771" s="75" t="s">
        <v>19</v>
      </c>
      <c r="B1771" s="66" t="s">
        <v>20</v>
      </c>
      <c r="C1771" s="66" t="s">
        <v>25</v>
      </c>
      <c r="D1771" s="66" t="s">
        <v>301</v>
      </c>
      <c r="E1771" s="86">
        <f t="array" ref="E1771">IFERROR(INDEX(DATA!$J$133:$J$368,MATCH(1,(DATA!$D$133:$D$368=B1771)*(DATA!$E$133:$E$368=D1771),0)),"n/a")</f>
        <v>2887.91</v>
      </c>
      <c r="F1771" s="77">
        <f t="array" ref="F1771">IFERROR(INDEX(DATA!$K$133:$K$368,MATCH(1,(DATA!$D$133:$D$368=B1771)*(DATA!$E$133:$E$368=D1771),0)),"n/a")</f>
        <v>0.290167083631165</v>
      </c>
      <c r="G1771" s="86">
        <f t="array" ref="G1771">IFERROR(INDEX(DATA!$T$133:$T$368,MATCH(1,(DATA!$D$133:$D$368=B1771)*(DATA!$E$133:$E$368=D1771),0)),"n/a")</f>
        <v>9471.2900000000009</v>
      </c>
      <c r="H1771" s="77">
        <f t="array" ref="H1771">IFERROR(INDEX(DATA!$U$133:$U$368,MATCH(1,(DATA!$D$133:$D$368=B1771)*(DATA!$E$133:$E$368=D1771),0)),"n/a")</f>
        <v>0.12772919134850699</v>
      </c>
      <c r="I1771" s="86">
        <f t="array" ref="I1771">IFERROR(INDEX(DATA!$AD$133:$AD$368,MATCH(1,(DATA!$D$133:$D$368=B1771)*(DATA!$E$133:$E$368=D1771),0)),"n/a")</f>
        <v>19098.97</v>
      </c>
      <c r="J1771" s="77">
        <f t="array" ref="J1771">IFERROR(INDEX(DATA!$AE$133:$AE$368,MATCH(1,(DATA!$D$133:$D$368=B1771)*(DATA!$E$133:$E$368=D1771),0)),"n/a")</f>
        <v>0.55185338663546502</v>
      </c>
      <c r="K1771" s="86">
        <f t="array" ref="K1771">IFERROR(INDEX(DATA!$AN$133:$AN$368,MATCH(1,(DATA!$D$133:$D$368=B1771)*(DATA!$E$133:$E$368=D1771),0)),"n/a")</f>
        <v>33172.46</v>
      </c>
      <c r="L1771" s="77">
        <f t="array" ref="L1771">IFERROR(INDEX(DATA!$AO$133:$AO$368,MATCH(1,(DATA!$D$133:$D$368=B1771)*(DATA!$E$133:$E$368=D1771),0)),"n/a")</f>
        <v>0.782639443440728</v>
      </c>
      <c r="M1771" s="66"/>
      <c r="N1771" s="66"/>
      <c r="O1771" s="66"/>
      <c r="P1771" s="66"/>
      <c r="Q1771" s="66"/>
      <c r="S1771" s="70"/>
      <c r="U1771" s="70"/>
      <c r="W1771" s="70"/>
      <c r="Y1771" s="70"/>
    </row>
    <row r="1772" spans="1:25" s="69" customFormat="1" x14ac:dyDescent="0.2">
      <c r="A1772" s="75" t="s">
        <v>19</v>
      </c>
      <c r="B1772" s="66" t="s">
        <v>20</v>
      </c>
      <c r="C1772" s="66" t="s">
        <v>25</v>
      </c>
      <c r="D1772" s="66" t="s">
        <v>302</v>
      </c>
      <c r="E1772" s="86">
        <f t="array" ref="E1772">IFERROR(INDEX(DATA!$J$133:$J$368,MATCH(1,(DATA!$D$133:$D$368=B1772)*(DATA!$E$133:$E$368=D1772),0)),"n/a")</f>
        <v>8417.33</v>
      </c>
      <c r="F1772" s="77">
        <f t="array" ref="F1772">IFERROR(INDEX(DATA!$K$133:$K$368,MATCH(1,(DATA!$D$133:$D$368=B1772)*(DATA!$E$133:$E$368=D1772),0)),"n/a")</f>
        <v>0.14499375630830499</v>
      </c>
      <c r="G1772" s="86">
        <f t="array" ref="G1772">IFERROR(INDEX(DATA!$T$133:$T$368,MATCH(1,(DATA!$D$133:$D$368=B1772)*(DATA!$E$133:$E$368=D1772),0)),"n/a")</f>
        <v>27147.9</v>
      </c>
      <c r="H1772" s="77">
        <f t="array" ref="H1772">IFERROR(INDEX(DATA!$U$133:$U$368,MATCH(1,(DATA!$D$133:$D$368=B1772)*(DATA!$E$133:$E$368=D1772),0)),"n/a")</f>
        <v>-5.1352186288272702E-3</v>
      </c>
      <c r="I1772" s="86">
        <f t="array" ref="I1772">IFERROR(INDEX(DATA!$AD$133:$AD$368,MATCH(1,(DATA!$D$133:$D$368=B1772)*(DATA!$E$133:$E$368=D1772),0)),"n/a")</f>
        <v>56423.73</v>
      </c>
      <c r="J1772" s="77">
        <f t="array" ref="J1772">IFERROR(INDEX(DATA!$AE$133:$AE$368,MATCH(1,(DATA!$D$133:$D$368=B1772)*(DATA!$E$133:$E$368=D1772),0)),"n/a")</f>
        <v>5.4908072816101496E-3</v>
      </c>
      <c r="K1772" s="86">
        <f t="array" ref="K1772">IFERROR(INDEX(DATA!$AN$133:$AN$368,MATCH(1,(DATA!$D$133:$D$368=B1772)*(DATA!$E$133:$E$368=D1772),0)),"n/a")</f>
        <v>98317.74</v>
      </c>
      <c r="L1772" s="77">
        <f t="array" ref="L1772">IFERROR(INDEX(DATA!$AO$133:$AO$368,MATCH(1,(DATA!$D$133:$D$368=B1772)*(DATA!$E$133:$E$368=D1772),0)),"n/a")</f>
        <v>-3.24113243938235E-2</v>
      </c>
      <c r="M1772" s="66"/>
      <c r="N1772" s="66"/>
      <c r="O1772" s="66"/>
      <c r="P1772" s="66"/>
      <c r="Q1772" s="66"/>
      <c r="S1772" s="70"/>
      <c r="U1772" s="70"/>
      <c r="W1772" s="70"/>
      <c r="Y1772" s="70"/>
    </row>
    <row r="1773" spans="1:25" s="69" customFormat="1" x14ac:dyDescent="0.2">
      <c r="A1773" s="75" t="s">
        <v>19</v>
      </c>
      <c r="B1773" s="66" t="s">
        <v>20</v>
      </c>
      <c r="C1773" s="66" t="s">
        <v>25</v>
      </c>
      <c r="D1773" s="66" t="s">
        <v>303</v>
      </c>
      <c r="E1773" s="86">
        <f t="array" ref="E1773">IFERROR(INDEX(DATA!$J$133:$J$368,MATCH(1,(DATA!$D$133:$D$368=B1773)*(DATA!$E$133:$E$368=D1773),0)),"n/a")</f>
        <v>6234.12</v>
      </c>
      <c r="F1773" s="77">
        <f t="array" ref="F1773">IFERROR(INDEX(DATA!$K$133:$K$368,MATCH(1,(DATA!$D$133:$D$368=B1773)*(DATA!$E$133:$E$368=D1773),0)),"n/a")</f>
        <v>4.7219730489734803E-2</v>
      </c>
      <c r="G1773" s="86">
        <f t="array" ref="G1773">IFERROR(INDEX(DATA!$T$133:$T$368,MATCH(1,(DATA!$D$133:$D$368=B1773)*(DATA!$E$133:$E$368=D1773),0)),"n/a")</f>
        <v>21078.880000000001</v>
      </c>
      <c r="H1773" s="77">
        <f t="array" ref="H1773">IFERROR(INDEX(DATA!$U$133:$U$368,MATCH(1,(DATA!$D$133:$D$368=B1773)*(DATA!$E$133:$E$368=D1773),0)),"n/a")</f>
        <v>-1.30617079902706E-2</v>
      </c>
      <c r="I1773" s="86">
        <f t="array" ref="I1773">IFERROR(INDEX(DATA!$AD$133:$AD$368,MATCH(1,(DATA!$D$133:$D$368=B1773)*(DATA!$E$133:$E$368=D1773),0)),"n/a")</f>
        <v>41180.83</v>
      </c>
      <c r="J1773" s="77">
        <f t="array" ref="J1773">IFERROR(INDEX(DATA!$AE$133:$AE$368,MATCH(1,(DATA!$D$133:$D$368=B1773)*(DATA!$E$133:$E$368=D1773),0)),"n/a")</f>
        <v>-4.8199693756680997E-2</v>
      </c>
      <c r="K1773" s="86">
        <f t="array" ref="K1773">IFERROR(INDEX(DATA!$AN$133:$AN$368,MATCH(1,(DATA!$D$133:$D$368=B1773)*(DATA!$E$133:$E$368=D1773),0)),"n/a")</f>
        <v>72047.33</v>
      </c>
      <c r="L1773" s="77">
        <f t="array" ref="L1773">IFERROR(INDEX(DATA!$AO$133:$AO$368,MATCH(1,(DATA!$D$133:$D$368=B1773)*(DATA!$E$133:$E$368=D1773),0)),"n/a")</f>
        <v>-1.82137969443718E-2</v>
      </c>
      <c r="M1773" s="66"/>
      <c r="N1773" s="66"/>
      <c r="O1773" s="66"/>
      <c r="P1773" s="66"/>
      <c r="Q1773" s="66"/>
      <c r="S1773" s="70"/>
      <c r="U1773" s="70"/>
      <c r="W1773" s="70"/>
      <c r="Y1773" s="70"/>
    </row>
    <row r="1774" spans="1:25" s="69" customFormat="1" x14ac:dyDescent="0.2">
      <c r="A1774" s="75" t="s">
        <v>19</v>
      </c>
      <c r="B1774" s="66" t="s">
        <v>20</v>
      </c>
      <c r="C1774" s="66" t="s">
        <v>25</v>
      </c>
      <c r="D1774" s="66" t="s">
        <v>304</v>
      </c>
      <c r="E1774" s="86">
        <f t="array" ref="E1774">IFERROR(INDEX(DATA!$J$133:$J$368,MATCH(1,(DATA!$D$133:$D$368=B1774)*(DATA!$E$133:$E$368=D1774),0)),"n/a")</f>
        <v>33914.57</v>
      </c>
      <c r="F1774" s="77">
        <f t="array" ref="F1774">IFERROR(INDEX(DATA!$K$133:$K$368,MATCH(1,(DATA!$D$133:$D$368=B1774)*(DATA!$E$133:$E$368=D1774),0)),"n/a")</f>
        <v>0.106703710628961</v>
      </c>
      <c r="G1774" s="86">
        <f t="array" ref="G1774">IFERROR(INDEX(DATA!$T$133:$T$368,MATCH(1,(DATA!$D$133:$D$368=B1774)*(DATA!$E$133:$E$368=D1774),0)),"n/a")</f>
        <v>118027.06</v>
      </c>
      <c r="H1774" s="77">
        <f t="array" ref="H1774">IFERROR(INDEX(DATA!$U$133:$U$368,MATCH(1,(DATA!$D$133:$D$368=B1774)*(DATA!$E$133:$E$368=D1774),0)),"n/a")</f>
        <v>0.102393036117231</v>
      </c>
      <c r="I1774" s="86">
        <f t="array" ref="I1774">IFERROR(INDEX(DATA!$AD$133:$AD$368,MATCH(1,(DATA!$D$133:$D$368=B1774)*(DATA!$E$133:$E$368=D1774),0)),"n/a")</f>
        <v>235303.28</v>
      </c>
      <c r="J1774" s="77">
        <f t="array" ref="J1774">IFERROR(INDEX(DATA!$AE$133:$AE$368,MATCH(1,(DATA!$D$133:$D$368=B1774)*(DATA!$E$133:$E$368=D1774),0)),"n/a")</f>
        <v>8.1140061695341797E-2</v>
      </c>
      <c r="K1774" s="86">
        <f t="array" ref="K1774">IFERROR(INDEX(DATA!$AN$133:$AN$368,MATCH(1,(DATA!$D$133:$D$368=B1774)*(DATA!$E$133:$E$368=D1774),0)),"n/a")</f>
        <v>438178.11</v>
      </c>
      <c r="L1774" s="77">
        <f t="array" ref="L1774">IFERROR(INDEX(DATA!$AO$133:$AO$368,MATCH(1,(DATA!$D$133:$D$368=B1774)*(DATA!$E$133:$E$368=D1774),0)),"n/a")</f>
        <v>0.23562202154251899</v>
      </c>
      <c r="M1774" s="66"/>
      <c r="N1774" s="66"/>
      <c r="O1774" s="66"/>
      <c r="P1774" s="66"/>
      <c r="Q1774" s="66"/>
      <c r="S1774" s="70"/>
      <c r="U1774" s="70"/>
      <c r="W1774" s="70"/>
      <c r="Y1774" s="70"/>
    </row>
    <row r="1775" spans="1:25" s="69" customFormat="1" x14ac:dyDescent="0.2">
      <c r="A1775" s="75" t="s">
        <v>19</v>
      </c>
      <c r="B1775" s="66" t="s">
        <v>20</v>
      </c>
      <c r="C1775" s="66" t="s">
        <v>25</v>
      </c>
      <c r="D1775" s="66" t="s">
        <v>305</v>
      </c>
      <c r="E1775" s="86">
        <f t="array" ref="E1775">IFERROR(INDEX(DATA!$J$133:$J$368,MATCH(1,(DATA!$D$133:$D$368=B1775)*(DATA!$E$133:$E$368=D1775),0)),"n/a")</f>
        <v>7223.22</v>
      </c>
      <c r="F1775" s="77">
        <f t="array" ref="F1775">IFERROR(INDEX(DATA!$K$133:$K$368,MATCH(1,(DATA!$D$133:$D$368=B1775)*(DATA!$E$133:$E$368=D1775),0)),"n/a")</f>
        <v>0.53303252315502703</v>
      </c>
      <c r="G1775" s="86">
        <f t="array" ref="G1775">IFERROR(INDEX(DATA!$T$133:$T$368,MATCH(1,(DATA!$D$133:$D$368=B1775)*(DATA!$E$133:$E$368=D1775),0)),"n/a")</f>
        <v>24503.119999999999</v>
      </c>
      <c r="H1775" s="77">
        <f t="array" ref="H1775">IFERROR(INDEX(DATA!$U$133:$U$368,MATCH(1,(DATA!$D$133:$D$368=B1775)*(DATA!$E$133:$E$368=D1775),0)),"n/a")</f>
        <v>0.47724844757943002</v>
      </c>
      <c r="I1775" s="86">
        <f t="array" ref="I1775">IFERROR(INDEX(DATA!$AD$133:$AD$368,MATCH(1,(DATA!$D$133:$D$368=B1775)*(DATA!$E$133:$E$368=D1775),0)),"n/a")</f>
        <v>54699.67</v>
      </c>
      <c r="J1775" s="77">
        <f t="array" ref="J1775">IFERROR(INDEX(DATA!$AE$133:$AE$368,MATCH(1,(DATA!$D$133:$D$368=B1775)*(DATA!$E$133:$E$368=D1775),0)),"n/a")</f>
        <v>0.58293058069594395</v>
      </c>
      <c r="K1775" s="86">
        <f t="array" ref="K1775">IFERROR(INDEX(DATA!$AN$133:$AN$368,MATCH(1,(DATA!$D$133:$D$368=B1775)*(DATA!$E$133:$E$368=D1775),0)),"n/a")</f>
        <v>89546.66</v>
      </c>
      <c r="L1775" s="77">
        <f t="array" ref="L1775">IFERROR(INDEX(DATA!$AO$133:$AO$368,MATCH(1,(DATA!$D$133:$D$368=B1775)*(DATA!$E$133:$E$368=D1775),0)),"n/a")</f>
        <v>0.59892187042446599</v>
      </c>
      <c r="M1775" s="66"/>
      <c r="N1775" s="66"/>
      <c r="O1775" s="66"/>
      <c r="P1775" s="66"/>
      <c r="Q1775" s="66"/>
      <c r="S1775" s="70"/>
      <c r="U1775" s="70"/>
      <c r="W1775" s="70"/>
      <c r="Y1775" s="70"/>
    </row>
    <row r="1776" spans="1:25" s="69" customFormat="1" x14ac:dyDescent="0.2">
      <c r="A1776" s="75" t="s">
        <v>19</v>
      </c>
      <c r="B1776" s="66" t="s">
        <v>20</v>
      </c>
      <c r="C1776" s="66" t="s">
        <v>25</v>
      </c>
      <c r="D1776" s="66" t="s">
        <v>306</v>
      </c>
      <c r="E1776" s="86">
        <f t="array" ref="E1776">IFERROR(INDEX(DATA!$J$133:$J$368,MATCH(1,(DATA!$D$133:$D$368=B1776)*(DATA!$E$133:$E$368=D1776),0)),"n/a")</f>
        <v>9567.4599999999991</v>
      </c>
      <c r="F1776" s="77">
        <f t="array" ref="F1776">IFERROR(INDEX(DATA!$K$133:$K$368,MATCH(1,(DATA!$D$133:$D$368=B1776)*(DATA!$E$133:$E$368=D1776),0)),"n/a")</f>
        <v>-7.6470582557166197E-2</v>
      </c>
      <c r="G1776" s="86">
        <f t="array" ref="G1776">IFERROR(INDEX(DATA!$T$133:$T$368,MATCH(1,(DATA!$D$133:$D$368=B1776)*(DATA!$E$133:$E$368=D1776),0)),"n/a")</f>
        <v>33898.85</v>
      </c>
      <c r="H1776" s="77">
        <f t="array" ref="H1776">IFERROR(INDEX(DATA!$U$133:$U$368,MATCH(1,(DATA!$D$133:$D$368=B1776)*(DATA!$E$133:$E$368=D1776),0)),"n/a")</f>
        <v>-6.1197332491428599E-2</v>
      </c>
      <c r="I1776" s="86">
        <f t="array" ref="I1776">IFERROR(INDEX(DATA!$AD$133:$AD$368,MATCH(1,(DATA!$D$133:$D$368=B1776)*(DATA!$E$133:$E$368=D1776),0)),"n/a")</f>
        <v>75071.789999999994</v>
      </c>
      <c r="J1776" s="77">
        <f t="array" ref="J1776">IFERROR(INDEX(DATA!$AE$133:$AE$368,MATCH(1,(DATA!$D$133:$D$368=B1776)*(DATA!$E$133:$E$368=D1776),0)),"n/a")</f>
        <v>-5.3709616914685503E-2</v>
      </c>
      <c r="K1776" s="86">
        <f t="array" ref="K1776">IFERROR(INDEX(DATA!$AN$133:$AN$368,MATCH(1,(DATA!$D$133:$D$368=B1776)*(DATA!$E$133:$E$368=D1776),0)),"n/a")</f>
        <v>131673.26</v>
      </c>
      <c r="L1776" s="77">
        <f t="array" ref="L1776">IFERROR(INDEX(DATA!$AO$133:$AO$368,MATCH(1,(DATA!$D$133:$D$368=B1776)*(DATA!$E$133:$E$368=D1776),0)),"n/a")</f>
        <v>-5.6015189412777402E-2</v>
      </c>
      <c r="M1776" s="66"/>
      <c r="N1776" s="66"/>
      <c r="O1776" s="66"/>
      <c r="P1776" s="66"/>
      <c r="Q1776" s="66"/>
      <c r="S1776" s="70"/>
      <c r="U1776" s="70"/>
      <c r="W1776" s="70"/>
      <c r="Y1776" s="70"/>
    </row>
    <row r="1777" spans="1:25" s="69" customFormat="1" x14ac:dyDescent="0.2">
      <c r="A1777" s="75" t="s">
        <v>19</v>
      </c>
      <c r="B1777" s="66" t="s">
        <v>20</v>
      </c>
      <c r="C1777" s="66" t="s">
        <v>25</v>
      </c>
      <c r="D1777" s="66" t="s">
        <v>307</v>
      </c>
      <c r="E1777" s="86">
        <f t="array" ref="E1777">IFERROR(INDEX(DATA!$J$133:$J$368,MATCH(1,(DATA!$D$133:$D$368=B1777)*(DATA!$E$133:$E$368=D1777),0)),"n/a")</f>
        <v>11929.51</v>
      </c>
      <c r="F1777" s="77">
        <f t="array" ref="F1777">IFERROR(INDEX(DATA!$K$133:$K$368,MATCH(1,(DATA!$D$133:$D$368=B1777)*(DATA!$E$133:$E$368=D1777),0)),"n/a")</f>
        <v>0.19423719345735399</v>
      </c>
      <c r="G1777" s="86">
        <f t="array" ref="G1777">IFERROR(INDEX(DATA!$T$133:$T$368,MATCH(1,(DATA!$D$133:$D$368=B1777)*(DATA!$E$133:$E$368=D1777),0)),"n/a")</f>
        <v>41074.32</v>
      </c>
      <c r="H1777" s="77">
        <f t="array" ref="H1777">IFERROR(INDEX(DATA!$U$133:$U$368,MATCH(1,(DATA!$D$133:$D$368=B1777)*(DATA!$E$133:$E$368=D1777),0)),"n/a")</f>
        <v>0.24015243786454199</v>
      </c>
      <c r="I1777" s="86">
        <f t="array" ref="I1777">IFERROR(INDEX(DATA!$AD$133:$AD$368,MATCH(1,(DATA!$D$133:$D$368=B1777)*(DATA!$E$133:$E$368=D1777),0)),"n/a")</f>
        <v>88883.74</v>
      </c>
      <c r="J1777" s="77">
        <f t="array" ref="J1777">IFERROR(INDEX(DATA!$AE$133:$AE$368,MATCH(1,(DATA!$D$133:$D$368=B1777)*(DATA!$E$133:$E$368=D1777),0)),"n/a")</f>
        <v>0.654909015486005</v>
      </c>
      <c r="K1777" s="86">
        <f t="array" ref="K1777">IFERROR(INDEX(DATA!$AN$133:$AN$368,MATCH(1,(DATA!$D$133:$D$368=B1777)*(DATA!$E$133:$E$368=D1777),0)),"n/a")</f>
        <v>150198.23000000001</v>
      </c>
      <c r="L1777" s="77">
        <f t="array" ref="L1777">IFERROR(INDEX(DATA!$AO$133:$AO$368,MATCH(1,(DATA!$D$133:$D$368=B1777)*(DATA!$E$133:$E$368=D1777),0)),"n/a")</f>
        <v>0.72240600248364295</v>
      </c>
      <c r="M1777" s="66"/>
      <c r="N1777" s="66"/>
      <c r="O1777" s="66"/>
      <c r="P1777" s="66"/>
      <c r="Q1777" s="66"/>
      <c r="S1777" s="70"/>
      <c r="U1777" s="70"/>
      <c r="W1777" s="70"/>
      <c r="Y1777" s="70"/>
    </row>
    <row r="1778" spans="1:25" s="69" customFormat="1" x14ac:dyDescent="0.2">
      <c r="A1778" s="75" t="s">
        <v>19</v>
      </c>
      <c r="B1778" s="66" t="s">
        <v>20</v>
      </c>
      <c r="C1778" s="66" t="s">
        <v>25</v>
      </c>
      <c r="D1778" s="66" t="s">
        <v>308</v>
      </c>
      <c r="E1778" s="86">
        <f t="array" ref="E1778">IFERROR(INDEX(DATA!$J$133:$J$368,MATCH(1,(DATA!$D$133:$D$368=B1778)*(DATA!$E$133:$E$368=D1778),0)),"n/a")</f>
        <v>8904.7900000000009</v>
      </c>
      <c r="F1778" s="77">
        <f t="array" ref="F1778">IFERROR(INDEX(DATA!$K$133:$K$368,MATCH(1,(DATA!$D$133:$D$368=B1778)*(DATA!$E$133:$E$368=D1778),0)),"n/a")</f>
        <v>5.2594313137939899E-2</v>
      </c>
      <c r="G1778" s="86">
        <f t="array" ref="G1778">IFERROR(INDEX(DATA!$T$133:$T$368,MATCH(1,(DATA!$D$133:$D$368=B1778)*(DATA!$E$133:$E$368=D1778),0)),"n/a")</f>
        <v>33967.800000000003</v>
      </c>
      <c r="H1778" s="77">
        <f t="array" ref="H1778">IFERROR(INDEX(DATA!$U$133:$U$368,MATCH(1,(DATA!$D$133:$D$368=B1778)*(DATA!$E$133:$E$368=D1778),0)),"n/a")</f>
        <v>9.4937945199915705E-2</v>
      </c>
      <c r="I1778" s="86">
        <f t="array" ref="I1778">IFERROR(INDEX(DATA!$AD$133:$AD$368,MATCH(1,(DATA!$D$133:$D$368=B1778)*(DATA!$E$133:$E$368=D1778),0)),"n/a")</f>
        <v>68415.740000000005</v>
      </c>
      <c r="J1778" s="77">
        <f t="array" ref="J1778">IFERROR(INDEX(DATA!$AE$133:$AE$368,MATCH(1,(DATA!$D$133:$D$368=B1778)*(DATA!$E$133:$E$368=D1778),0)),"n/a")</f>
        <v>5.3833090601863497E-2</v>
      </c>
      <c r="K1778" s="86">
        <f t="array" ref="K1778">IFERROR(INDEX(DATA!$AN$133:$AN$368,MATCH(1,(DATA!$D$133:$D$368=B1778)*(DATA!$E$133:$E$368=D1778),0)),"n/a")</f>
        <v>117016.29</v>
      </c>
      <c r="L1778" s="77">
        <f t="array" ref="L1778">IFERROR(INDEX(DATA!$AO$133:$AO$368,MATCH(1,(DATA!$D$133:$D$368=B1778)*(DATA!$E$133:$E$368=D1778),0)),"n/a")</f>
        <v>2.19587488320068E-2</v>
      </c>
      <c r="M1778" s="66"/>
      <c r="N1778" s="66"/>
      <c r="O1778" s="66"/>
      <c r="P1778" s="66"/>
      <c r="Q1778" s="66"/>
      <c r="S1778" s="70"/>
      <c r="U1778" s="70"/>
      <c r="W1778" s="70"/>
      <c r="Y1778" s="70"/>
    </row>
    <row r="1779" spans="1:25" s="69" customFormat="1" x14ac:dyDescent="0.2">
      <c r="A1779" s="75" t="s">
        <v>19</v>
      </c>
      <c r="B1779" s="66" t="s">
        <v>20</v>
      </c>
      <c r="C1779" s="66" t="s">
        <v>25</v>
      </c>
      <c r="D1779" s="66" t="s">
        <v>309</v>
      </c>
      <c r="E1779" s="86">
        <f t="array" ref="E1779">IFERROR(INDEX(DATA!$J$133:$J$368,MATCH(1,(DATA!$D$133:$D$368=B1779)*(DATA!$E$133:$E$368=D1779),0)),"n/a")</f>
        <v>8684.0300000000007</v>
      </c>
      <c r="F1779" s="77">
        <f t="array" ref="F1779">IFERROR(INDEX(DATA!$K$133:$K$368,MATCH(1,(DATA!$D$133:$D$368=B1779)*(DATA!$E$133:$E$368=D1779),0)),"n/a")</f>
        <v>3.3798326690571097E-2</v>
      </c>
      <c r="G1779" s="86">
        <f t="array" ref="G1779">IFERROR(INDEX(DATA!$T$133:$T$368,MATCH(1,(DATA!$D$133:$D$368=B1779)*(DATA!$E$133:$E$368=D1779),0)),"n/a")</f>
        <v>33292.400000000001</v>
      </c>
      <c r="H1779" s="77">
        <f t="array" ref="H1779">IFERROR(INDEX(DATA!$U$133:$U$368,MATCH(1,(DATA!$D$133:$D$368=B1779)*(DATA!$E$133:$E$368=D1779),0)),"n/a")</f>
        <v>0.111176380275955</v>
      </c>
      <c r="I1779" s="86">
        <f t="array" ref="I1779">IFERROR(INDEX(DATA!$AD$133:$AD$368,MATCH(1,(DATA!$D$133:$D$368=B1779)*(DATA!$E$133:$E$368=D1779),0)),"n/a")</f>
        <v>66393.960000000006</v>
      </c>
      <c r="J1779" s="77">
        <f t="array" ref="J1779">IFERROR(INDEX(DATA!$AE$133:$AE$368,MATCH(1,(DATA!$D$133:$D$368=B1779)*(DATA!$E$133:$E$368=D1779),0)),"n/a")</f>
        <v>7.8752173135977502E-2</v>
      </c>
      <c r="K1779" s="86">
        <f t="array" ref="K1779">IFERROR(INDEX(DATA!$AN$133:$AN$368,MATCH(1,(DATA!$D$133:$D$368=B1779)*(DATA!$E$133:$E$368=D1779),0)),"n/a")</f>
        <v>114915.48</v>
      </c>
      <c r="L1779" s="77">
        <f t="array" ref="L1779">IFERROR(INDEX(DATA!$AO$133:$AO$368,MATCH(1,(DATA!$D$133:$D$368=B1779)*(DATA!$E$133:$E$368=D1779),0)),"n/a")</f>
        <v>1.03915632327156E-2</v>
      </c>
      <c r="M1779" s="66"/>
      <c r="N1779" s="66"/>
      <c r="O1779" s="66"/>
      <c r="P1779" s="66"/>
      <c r="Q1779" s="66"/>
      <c r="S1779" s="70"/>
      <c r="U1779" s="70"/>
      <c r="W1779" s="70"/>
      <c r="Y1779" s="70"/>
    </row>
    <row r="1780" spans="1:25" s="69" customFormat="1" x14ac:dyDescent="0.2">
      <c r="A1780" s="75" t="s">
        <v>19</v>
      </c>
      <c r="B1780" s="66" t="s">
        <v>20</v>
      </c>
      <c r="C1780" s="66" t="s">
        <v>25</v>
      </c>
      <c r="D1780" s="66" t="s">
        <v>310</v>
      </c>
      <c r="E1780" s="86">
        <f t="array" ref="E1780">IFERROR(INDEX(DATA!$J$133:$J$368,MATCH(1,(DATA!$D$133:$D$368=B1780)*(DATA!$E$133:$E$368=D1780),0)),"n/a")</f>
        <v>7161.55</v>
      </c>
      <c r="F1780" s="77">
        <f t="array" ref="F1780">IFERROR(INDEX(DATA!$K$133:$K$368,MATCH(1,(DATA!$D$133:$D$368=B1780)*(DATA!$E$133:$E$368=D1780),0)),"n/a")</f>
        <v>-1.6920139303564601E-2</v>
      </c>
      <c r="G1780" s="86">
        <f t="array" ref="G1780">IFERROR(INDEX(DATA!$T$133:$T$368,MATCH(1,(DATA!$D$133:$D$368=B1780)*(DATA!$E$133:$E$368=D1780),0)),"n/a")</f>
        <v>27935.26</v>
      </c>
      <c r="H1780" s="77">
        <f t="array" ref="H1780">IFERROR(INDEX(DATA!$U$133:$U$368,MATCH(1,(DATA!$D$133:$D$368=B1780)*(DATA!$E$133:$E$368=D1780),0)),"n/a")</f>
        <v>2.1651047333437E-2</v>
      </c>
      <c r="I1780" s="86">
        <f t="array" ref="I1780">IFERROR(INDEX(DATA!$AD$133:$AD$368,MATCH(1,(DATA!$D$133:$D$368=B1780)*(DATA!$E$133:$E$368=D1780),0)),"n/a")</f>
        <v>53174.720000000001</v>
      </c>
      <c r="J1780" s="77">
        <f t="array" ref="J1780">IFERROR(INDEX(DATA!$AE$133:$AE$368,MATCH(1,(DATA!$D$133:$D$368=B1780)*(DATA!$E$133:$E$368=D1780),0)),"n/a")</f>
        <v>-4.4937477425472001E-2</v>
      </c>
      <c r="K1780" s="86">
        <f t="array" ref="K1780">IFERROR(INDEX(DATA!$AN$133:$AN$368,MATCH(1,(DATA!$D$133:$D$368=B1780)*(DATA!$E$133:$E$368=D1780),0)),"n/a")</f>
        <v>93490.75</v>
      </c>
      <c r="L1780" s="77">
        <f t="array" ref="L1780">IFERROR(INDEX(DATA!$AO$133:$AO$368,MATCH(1,(DATA!$D$133:$D$368=B1780)*(DATA!$E$133:$E$368=D1780),0)),"n/a")</f>
        <v>-0.15166523267270399</v>
      </c>
      <c r="M1780" s="66"/>
      <c r="N1780" s="66"/>
      <c r="O1780" s="66"/>
      <c r="P1780" s="66"/>
      <c r="Q1780" s="66"/>
      <c r="S1780" s="70"/>
      <c r="U1780" s="70"/>
      <c r="W1780" s="70"/>
      <c r="Y1780" s="70"/>
    </row>
    <row r="1781" spans="1:25" s="69" customFormat="1" x14ac:dyDescent="0.2">
      <c r="A1781" s="75" t="s">
        <v>19</v>
      </c>
      <c r="B1781" s="66" t="s">
        <v>20</v>
      </c>
      <c r="C1781" s="66" t="s">
        <v>25</v>
      </c>
      <c r="D1781" s="66" t="s">
        <v>311</v>
      </c>
      <c r="E1781" s="86">
        <f t="array" ref="E1781">IFERROR(INDEX(DATA!$J$133:$J$368,MATCH(1,(DATA!$D$133:$D$368=B1781)*(DATA!$E$133:$E$368=D1781),0)),"n/a")</f>
        <v>5229.8100000000004</v>
      </c>
      <c r="F1781" s="77">
        <f t="array" ref="F1781">IFERROR(INDEX(DATA!$K$133:$K$368,MATCH(1,(DATA!$D$133:$D$368=B1781)*(DATA!$E$133:$E$368=D1781),0)),"n/a")</f>
        <v>7.2940003446662904E-2</v>
      </c>
      <c r="G1781" s="86">
        <f t="array" ref="G1781">IFERROR(INDEX(DATA!$T$133:$T$368,MATCH(1,(DATA!$D$133:$D$368=B1781)*(DATA!$E$133:$E$368=D1781),0)),"n/a")</f>
        <v>18234.46</v>
      </c>
      <c r="H1781" s="77">
        <f t="array" ref="H1781">IFERROR(INDEX(DATA!$U$133:$U$368,MATCH(1,(DATA!$D$133:$D$368=B1781)*(DATA!$E$133:$E$368=D1781),0)),"n/a")</f>
        <v>0.289495550808054</v>
      </c>
      <c r="I1781" s="86">
        <f t="array" ref="I1781">IFERROR(INDEX(DATA!$AD$133:$AD$368,MATCH(1,(DATA!$D$133:$D$368=B1781)*(DATA!$E$133:$E$368=D1781),0)),"n/a")</f>
        <v>38103.910000000003</v>
      </c>
      <c r="J1781" s="77">
        <f t="array" ref="J1781">IFERROR(INDEX(DATA!$AE$133:$AE$368,MATCH(1,(DATA!$D$133:$D$368=B1781)*(DATA!$E$133:$E$368=D1781),0)),"n/a")</f>
        <v>0.32220309870395702</v>
      </c>
      <c r="K1781" s="86">
        <f t="array" ref="K1781">IFERROR(INDEX(DATA!$AN$133:$AN$368,MATCH(1,(DATA!$D$133:$D$368=B1781)*(DATA!$E$133:$E$368=D1781),0)),"n/a")</f>
        <v>66669.08</v>
      </c>
      <c r="L1781" s="77">
        <f t="array" ref="L1781">IFERROR(INDEX(DATA!$AO$133:$AO$368,MATCH(1,(DATA!$D$133:$D$368=B1781)*(DATA!$E$133:$E$368=D1781),0)),"n/a")</f>
        <v>0.34268425358252103</v>
      </c>
      <c r="M1781" s="66"/>
      <c r="N1781" s="66"/>
      <c r="O1781" s="66"/>
      <c r="P1781" s="66"/>
      <c r="Q1781" s="66"/>
      <c r="S1781" s="70"/>
      <c r="U1781" s="70"/>
      <c r="W1781" s="70"/>
      <c r="Y1781" s="70"/>
    </row>
    <row r="1782" spans="1:25" s="69" customFormat="1" x14ac:dyDescent="0.2">
      <c r="A1782" s="75" t="s">
        <v>19</v>
      </c>
      <c r="B1782" s="66" t="s">
        <v>20</v>
      </c>
      <c r="C1782" s="66" t="s">
        <v>25</v>
      </c>
      <c r="D1782" s="66" t="s">
        <v>312</v>
      </c>
      <c r="E1782" s="86">
        <f t="array" ref="E1782">IFERROR(INDEX(DATA!$J$133:$J$368,MATCH(1,(DATA!$D$133:$D$368=B1782)*(DATA!$E$133:$E$368=D1782),0)),"n/a")</f>
        <v>2065.16</v>
      </c>
      <c r="F1782" s="77">
        <f t="array" ref="F1782">IFERROR(INDEX(DATA!$K$133:$K$368,MATCH(1,(DATA!$D$133:$D$368=B1782)*(DATA!$E$133:$E$368=D1782),0)),"n/a")</f>
        <v>0.19931473039286801</v>
      </c>
      <c r="G1782" s="86">
        <f t="array" ref="G1782">IFERROR(INDEX(DATA!$T$133:$T$368,MATCH(1,(DATA!$D$133:$D$368=B1782)*(DATA!$E$133:$E$368=D1782),0)),"n/a")</f>
        <v>7125.71</v>
      </c>
      <c r="H1782" s="77">
        <f t="array" ref="H1782">IFERROR(INDEX(DATA!$U$133:$U$368,MATCH(1,(DATA!$D$133:$D$368=B1782)*(DATA!$E$133:$E$368=D1782),0)),"n/a")</f>
        <v>0.25125068702182801</v>
      </c>
      <c r="I1782" s="86">
        <f t="array" ref="I1782">IFERROR(INDEX(DATA!$AD$133:$AD$368,MATCH(1,(DATA!$D$133:$D$368=B1782)*(DATA!$E$133:$E$368=D1782),0)),"n/a")</f>
        <v>15130.77</v>
      </c>
      <c r="J1782" s="77">
        <f t="array" ref="J1782">IFERROR(INDEX(DATA!$AE$133:$AE$368,MATCH(1,(DATA!$D$133:$D$368=B1782)*(DATA!$E$133:$E$368=D1782),0)),"n/a")</f>
        <v>0.50819046290020298</v>
      </c>
      <c r="K1782" s="86">
        <f t="array" ref="K1782">IFERROR(INDEX(DATA!$AN$133:$AN$368,MATCH(1,(DATA!$D$133:$D$368=B1782)*(DATA!$E$133:$E$368=D1782),0)),"n/a")</f>
        <v>24873.51</v>
      </c>
      <c r="L1782" s="77">
        <f t="array" ref="L1782">IFERROR(INDEX(DATA!$AO$133:$AO$368,MATCH(1,(DATA!$D$133:$D$368=B1782)*(DATA!$E$133:$E$368=D1782),0)),"n/a")</f>
        <v>0.518727721448345</v>
      </c>
      <c r="M1782" s="66"/>
      <c r="N1782" s="66"/>
      <c r="O1782" s="66"/>
      <c r="P1782" s="66"/>
      <c r="Q1782" s="66"/>
      <c r="S1782" s="70"/>
      <c r="U1782" s="70"/>
      <c r="W1782" s="70"/>
      <c r="Y1782" s="70"/>
    </row>
    <row r="1783" spans="1:25" s="69" customFormat="1" x14ac:dyDescent="0.2">
      <c r="A1783" s="75" t="s">
        <v>19</v>
      </c>
      <c r="B1783" s="66" t="s">
        <v>20</v>
      </c>
      <c r="C1783" s="66" t="s">
        <v>25</v>
      </c>
      <c r="D1783" s="66" t="s">
        <v>313</v>
      </c>
      <c r="E1783" s="86">
        <f t="array" ref="E1783">IFERROR(INDEX(DATA!$J$133:$J$368,MATCH(1,(DATA!$D$133:$D$368=B1783)*(DATA!$E$133:$E$368=D1783),0)),"n/a")</f>
        <v>5353.38</v>
      </c>
      <c r="F1783" s="77">
        <f t="array" ref="F1783">IFERROR(INDEX(DATA!$K$133:$K$368,MATCH(1,(DATA!$D$133:$D$368=B1783)*(DATA!$E$133:$E$368=D1783),0)),"n/a")</f>
        <v>0.13671939696358401</v>
      </c>
      <c r="G1783" s="86">
        <f t="array" ref="G1783">IFERROR(INDEX(DATA!$T$133:$T$368,MATCH(1,(DATA!$D$133:$D$368=B1783)*(DATA!$E$133:$E$368=D1783),0)),"n/a")</f>
        <v>18026.62</v>
      </c>
      <c r="H1783" s="77">
        <f t="array" ref="H1783">IFERROR(INDEX(DATA!$U$133:$U$368,MATCH(1,(DATA!$D$133:$D$368=B1783)*(DATA!$E$133:$E$368=D1783),0)),"n/a")</f>
        <v>6.5197210704550701E-2</v>
      </c>
      <c r="I1783" s="86">
        <f t="array" ref="I1783">IFERROR(INDEX(DATA!$AD$133:$AD$368,MATCH(1,(DATA!$D$133:$D$368=B1783)*(DATA!$E$133:$E$368=D1783),0)),"n/a")</f>
        <v>37343.47</v>
      </c>
      <c r="J1783" s="77">
        <f t="array" ref="J1783">IFERROR(INDEX(DATA!$AE$133:$AE$368,MATCH(1,(DATA!$D$133:$D$368=B1783)*(DATA!$E$133:$E$368=D1783),0)),"n/a")</f>
        <v>3.3682918579153197E-2</v>
      </c>
      <c r="K1783" s="86">
        <f t="array" ref="K1783">IFERROR(INDEX(DATA!$AN$133:$AN$368,MATCH(1,(DATA!$D$133:$D$368=B1783)*(DATA!$E$133:$E$368=D1783),0)),"n/a")</f>
        <v>66235.8</v>
      </c>
      <c r="L1783" s="77">
        <f t="array" ref="L1783">IFERROR(INDEX(DATA!$AO$133:$AO$368,MATCH(1,(DATA!$D$133:$D$368=B1783)*(DATA!$E$133:$E$368=D1783),0)),"n/a")</f>
        <v>3.4093850592065503E-2</v>
      </c>
      <c r="M1783" s="66"/>
      <c r="N1783" s="66"/>
      <c r="O1783" s="66"/>
      <c r="P1783" s="66"/>
      <c r="Q1783" s="66"/>
      <c r="S1783" s="70"/>
      <c r="U1783" s="70"/>
      <c r="W1783" s="70"/>
      <c r="Y1783" s="70"/>
    </row>
    <row r="1784" spans="1:25" s="69" customFormat="1" x14ac:dyDescent="0.2">
      <c r="A1784" s="75" t="s">
        <v>19</v>
      </c>
      <c r="B1784" s="66" t="s">
        <v>20</v>
      </c>
      <c r="C1784" s="66" t="s">
        <v>25</v>
      </c>
      <c r="D1784" s="66" t="s">
        <v>314</v>
      </c>
      <c r="E1784" s="86">
        <f t="array" ref="E1784">IFERROR(INDEX(DATA!$J$133:$J$368,MATCH(1,(DATA!$D$133:$D$368=B1784)*(DATA!$E$133:$E$368=D1784),0)),"n/a")</f>
        <v>15313.86</v>
      </c>
      <c r="F1784" s="77">
        <f t="array" ref="F1784">IFERROR(INDEX(DATA!$K$133:$K$368,MATCH(1,(DATA!$D$133:$D$368=B1784)*(DATA!$E$133:$E$368=D1784),0)),"n/a")</f>
        <v>0.33389602414518499</v>
      </c>
      <c r="G1784" s="86">
        <f t="array" ref="G1784">IFERROR(INDEX(DATA!$T$133:$T$368,MATCH(1,(DATA!$D$133:$D$368=B1784)*(DATA!$E$133:$E$368=D1784),0)),"n/a")</f>
        <v>47725.21</v>
      </c>
      <c r="H1784" s="77">
        <f t="array" ref="H1784">IFERROR(INDEX(DATA!$U$133:$U$368,MATCH(1,(DATA!$D$133:$D$368=B1784)*(DATA!$E$133:$E$368=D1784),0)),"n/a")</f>
        <v>0.17327116887778299</v>
      </c>
      <c r="I1784" s="86">
        <f t="array" ref="I1784">IFERROR(INDEX(DATA!$AD$133:$AD$368,MATCH(1,(DATA!$D$133:$D$368=B1784)*(DATA!$E$133:$E$368=D1784),0)),"n/a")</f>
        <v>99656.14</v>
      </c>
      <c r="J1784" s="77">
        <f t="array" ref="J1784">IFERROR(INDEX(DATA!$AE$133:$AE$368,MATCH(1,(DATA!$D$133:$D$368=B1784)*(DATA!$E$133:$E$368=D1784),0)),"n/a")</f>
        <v>0.248198927980291</v>
      </c>
      <c r="K1784" s="86">
        <f t="array" ref="K1784">IFERROR(INDEX(DATA!$AN$133:$AN$368,MATCH(1,(DATA!$D$133:$D$368=B1784)*(DATA!$E$133:$E$368=D1784),0)),"n/a")</f>
        <v>174414.5</v>
      </c>
      <c r="L1784" s="77">
        <f t="array" ref="L1784">IFERROR(INDEX(DATA!$AO$133:$AO$368,MATCH(1,(DATA!$D$133:$D$368=B1784)*(DATA!$E$133:$E$368=D1784),0)),"n/a")</f>
        <v>0.27228938267217301</v>
      </c>
      <c r="M1784" s="66"/>
      <c r="N1784" s="66"/>
      <c r="O1784" s="66"/>
      <c r="P1784" s="66"/>
      <c r="Q1784" s="66"/>
      <c r="S1784" s="70"/>
      <c r="U1784" s="70"/>
      <c r="W1784" s="70"/>
      <c r="Y1784" s="70"/>
    </row>
    <row r="1785" spans="1:25" s="69" customFormat="1" x14ac:dyDescent="0.2">
      <c r="A1785" s="75" t="s">
        <v>19</v>
      </c>
      <c r="B1785" s="66" t="s">
        <v>20</v>
      </c>
      <c r="C1785" s="66" t="s">
        <v>25</v>
      </c>
      <c r="D1785" s="66" t="s">
        <v>315</v>
      </c>
      <c r="E1785" s="86">
        <f t="array" ref="E1785">IFERROR(INDEX(DATA!$J$133:$J$368,MATCH(1,(DATA!$D$133:$D$368=B1785)*(DATA!$E$133:$E$368=D1785),0)),"n/a")</f>
        <v>14795.45</v>
      </c>
      <c r="F1785" s="77">
        <f t="array" ref="F1785">IFERROR(INDEX(DATA!$K$133:$K$368,MATCH(1,(DATA!$D$133:$D$368=B1785)*(DATA!$E$133:$E$368=D1785),0)),"n/a")</f>
        <v>0.29365572754226898</v>
      </c>
      <c r="G1785" s="86">
        <f t="array" ref="G1785">IFERROR(INDEX(DATA!$T$133:$T$368,MATCH(1,(DATA!$D$133:$D$368=B1785)*(DATA!$E$133:$E$368=D1785),0)),"n/a")</f>
        <v>49111.93</v>
      </c>
      <c r="H1785" s="77">
        <f t="array" ref="H1785">IFERROR(INDEX(DATA!$U$133:$U$368,MATCH(1,(DATA!$D$133:$D$368=B1785)*(DATA!$E$133:$E$368=D1785),0)),"n/a")</f>
        <v>0.37710384934610502</v>
      </c>
      <c r="I1785" s="86">
        <f t="array" ref="I1785">IFERROR(INDEX(DATA!$AD$133:$AD$368,MATCH(1,(DATA!$D$133:$D$368=B1785)*(DATA!$E$133:$E$368=D1785),0)),"n/a")</f>
        <v>107696.77</v>
      </c>
      <c r="J1785" s="77">
        <f t="array" ref="J1785">IFERROR(INDEX(DATA!$AE$133:$AE$368,MATCH(1,(DATA!$D$133:$D$368=B1785)*(DATA!$E$133:$E$368=D1785),0)),"n/a")</f>
        <v>0.54318393756695205</v>
      </c>
      <c r="K1785" s="86">
        <f t="array" ref="K1785">IFERROR(INDEX(DATA!$AN$133:$AN$368,MATCH(1,(DATA!$D$133:$D$368=B1785)*(DATA!$E$133:$E$368=D1785),0)),"n/a")</f>
        <v>183987.14</v>
      </c>
      <c r="L1785" s="77">
        <f t="array" ref="L1785">IFERROR(INDEX(DATA!$AO$133:$AO$368,MATCH(1,(DATA!$D$133:$D$368=B1785)*(DATA!$E$133:$E$368=D1785),0)),"n/a")</f>
        <v>0.59949567158389505</v>
      </c>
      <c r="M1785" s="66"/>
      <c r="N1785" s="66"/>
      <c r="O1785" s="66"/>
      <c r="P1785" s="66"/>
      <c r="Q1785" s="66"/>
      <c r="S1785" s="70"/>
      <c r="U1785" s="70"/>
      <c r="W1785" s="70"/>
      <c r="Y1785" s="70"/>
    </row>
    <row r="1786" spans="1:25" s="69" customFormat="1" x14ac:dyDescent="0.2">
      <c r="A1786" s="75" t="s">
        <v>19</v>
      </c>
      <c r="B1786" s="66" t="s">
        <v>20</v>
      </c>
      <c r="C1786" s="66" t="s">
        <v>25</v>
      </c>
      <c r="D1786" s="66" t="s">
        <v>316</v>
      </c>
      <c r="E1786" s="86">
        <f t="array" ref="E1786">IFERROR(INDEX(DATA!$J$133:$J$368,MATCH(1,(DATA!$D$133:$D$368=B1786)*(DATA!$E$133:$E$368=D1786),0)),"n/a")</f>
        <v>11546.07</v>
      </c>
      <c r="F1786" s="77">
        <f t="array" ref="F1786">IFERROR(INDEX(DATA!$K$133:$K$368,MATCH(1,(DATA!$D$133:$D$368=B1786)*(DATA!$E$133:$E$368=D1786),0)),"n/a")</f>
        <v>0.130534528289139</v>
      </c>
      <c r="G1786" s="86">
        <f t="array" ref="G1786">IFERROR(INDEX(DATA!$T$133:$T$368,MATCH(1,(DATA!$D$133:$D$368=B1786)*(DATA!$E$133:$E$368=D1786),0)),"n/a")</f>
        <v>40177.51</v>
      </c>
      <c r="H1786" s="77">
        <f t="array" ref="H1786">IFERROR(INDEX(DATA!$U$133:$U$368,MATCH(1,(DATA!$D$133:$D$368=B1786)*(DATA!$E$133:$E$368=D1786),0)),"n/a")</f>
        <v>6.1418965757738503E-2</v>
      </c>
      <c r="I1786" s="86">
        <f t="array" ref="I1786">IFERROR(INDEX(DATA!$AD$133:$AD$368,MATCH(1,(DATA!$D$133:$D$368=B1786)*(DATA!$E$133:$E$368=D1786),0)),"n/a")</f>
        <v>79230.39</v>
      </c>
      <c r="J1786" s="77">
        <f t="array" ref="J1786">IFERROR(INDEX(DATA!$AE$133:$AE$368,MATCH(1,(DATA!$D$133:$D$368=B1786)*(DATA!$E$133:$E$368=D1786),0)),"n/a")</f>
        <v>6.72136553106783E-2</v>
      </c>
      <c r="K1786" s="86">
        <f t="array" ref="K1786">IFERROR(INDEX(DATA!$AN$133:$AN$368,MATCH(1,(DATA!$D$133:$D$368=B1786)*(DATA!$E$133:$E$368=D1786),0)),"n/a")</f>
        <v>137360.48000000001</v>
      </c>
      <c r="L1786" s="77">
        <f t="array" ref="L1786">IFERROR(INDEX(DATA!$AO$133:$AO$368,MATCH(1,(DATA!$D$133:$D$368=B1786)*(DATA!$E$133:$E$368=D1786),0)),"n/a")</f>
        <v>0.13097977944324601</v>
      </c>
      <c r="M1786" s="66"/>
      <c r="N1786" s="66"/>
      <c r="O1786" s="66"/>
      <c r="P1786" s="66"/>
      <c r="Q1786" s="66"/>
      <c r="S1786" s="70"/>
      <c r="U1786" s="70"/>
      <c r="W1786" s="70"/>
      <c r="Y1786" s="70"/>
    </row>
    <row r="1787" spans="1:25" s="69" customFormat="1" x14ac:dyDescent="0.2">
      <c r="A1787" s="75" t="s">
        <v>19</v>
      </c>
      <c r="B1787" s="66" t="s">
        <v>20</v>
      </c>
      <c r="C1787" s="66" t="s">
        <v>25</v>
      </c>
      <c r="D1787" s="66" t="s">
        <v>317</v>
      </c>
      <c r="E1787" s="86">
        <f t="array" ref="E1787">IFERROR(INDEX(DATA!$J$133:$J$368,MATCH(1,(DATA!$D$133:$D$368=B1787)*(DATA!$E$133:$E$368=D1787),0)),"n/a")</f>
        <v>6533.91</v>
      </c>
      <c r="F1787" s="77">
        <f t="array" ref="F1787">IFERROR(INDEX(DATA!$K$133:$K$368,MATCH(1,(DATA!$D$133:$D$368=B1787)*(DATA!$E$133:$E$368=D1787),0)),"n/a")</f>
        <v>-0.11136030116786901</v>
      </c>
      <c r="G1787" s="86">
        <f t="array" ref="G1787">IFERROR(INDEX(DATA!$T$133:$T$368,MATCH(1,(DATA!$D$133:$D$368=B1787)*(DATA!$E$133:$E$368=D1787),0)),"n/a")</f>
        <v>23786.07</v>
      </c>
      <c r="H1787" s="77">
        <f t="array" ref="H1787">IFERROR(INDEX(DATA!$U$133:$U$368,MATCH(1,(DATA!$D$133:$D$368=B1787)*(DATA!$E$133:$E$368=D1787),0)),"n/a")</f>
        <v>-0.13940006382299799</v>
      </c>
      <c r="I1787" s="86">
        <f t="array" ref="I1787">IFERROR(INDEX(DATA!$AD$133:$AD$368,MATCH(1,(DATA!$D$133:$D$368=B1787)*(DATA!$E$133:$E$368=D1787),0)),"n/a")</f>
        <v>51246.13</v>
      </c>
      <c r="J1787" s="77">
        <f t="array" ref="J1787">IFERROR(INDEX(DATA!$AE$133:$AE$368,MATCH(1,(DATA!$D$133:$D$368=B1787)*(DATA!$E$133:$E$368=D1787),0)),"n/a")</f>
        <v>-0.12754501569260701</v>
      </c>
      <c r="K1787" s="86">
        <f t="array" ref="K1787">IFERROR(INDEX(DATA!$AN$133:$AN$368,MATCH(1,(DATA!$D$133:$D$368=B1787)*(DATA!$E$133:$E$368=D1787),0)),"n/a")</f>
        <v>90250.82</v>
      </c>
      <c r="L1787" s="77">
        <f t="array" ref="L1787">IFERROR(INDEX(DATA!$AO$133:$AO$368,MATCH(1,(DATA!$D$133:$D$368=B1787)*(DATA!$E$133:$E$368=D1787),0)),"n/a")</f>
        <v>-9.1588304917165297E-2</v>
      </c>
      <c r="M1787" s="66"/>
      <c r="N1787" s="66"/>
      <c r="O1787" s="66"/>
      <c r="P1787" s="66"/>
      <c r="Q1787" s="66"/>
      <c r="S1787" s="70"/>
      <c r="U1787" s="70"/>
      <c r="W1787" s="70"/>
      <c r="Y1787" s="70"/>
    </row>
    <row r="1788" spans="1:25" s="69" customFormat="1" x14ac:dyDescent="0.2">
      <c r="A1788" s="75" t="s">
        <v>19</v>
      </c>
      <c r="B1788" s="66" t="s">
        <v>20</v>
      </c>
      <c r="C1788" s="66" t="s">
        <v>25</v>
      </c>
      <c r="D1788" s="66" t="s">
        <v>318</v>
      </c>
      <c r="E1788" s="86">
        <f t="array" ref="E1788">IFERROR(INDEX(DATA!$J$133:$J$368,MATCH(1,(DATA!$D$133:$D$368=B1788)*(DATA!$E$133:$E$368=D1788),0)),"n/a")</f>
        <v>12245.64</v>
      </c>
      <c r="F1788" s="77">
        <f t="array" ref="F1788">IFERROR(INDEX(DATA!$K$133:$K$368,MATCH(1,(DATA!$D$133:$D$368=B1788)*(DATA!$E$133:$E$368=D1788),0)),"n/a")</f>
        <v>0.20286314598331501</v>
      </c>
      <c r="G1788" s="86">
        <f t="array" ref="G1788">IFERROR(INDEX(DATA!$T$133:$T$368,MATCH(1,(DATA!$D$133:$D$368=B1788)*(DATA!$E$133:$E$368=D1788),0)),"n/a")</f>
        <v>40671.17</v>
      </c>
      <c r="H1788" s="77">
        <f t="array" ref="H1788">IFERROR(INDEX(DATA!$U$133:$U$368,MATCH(1,(DATA!$D$133:$D$368=B1788)*(DATA!$E$133:$E$368=D1788),0)),"n/a")</f>
        <v>6.0099970259668699E-2</v>
      </c>
      <c r="I1788" s="86">
        <f t="array" ref="I1788">IFERROR(INDEX(DATA!$AD$133:$AD$368,MATCH(1,(DATA!$D$133:$D$368=B1788)*(DATA!$E$133:$E$368=D1788),0)),"n/a")</f>
        <v>83990.33</v>
      </c>
      <c r="J1788" s="77">
        <f t="array" ref="J1788">IFERROR(INDEX(DATA!$AE$133:$AE$368,MATCH(1,(DATA!$D$133:$D$368=B1788)*(DATA!$E$133:$E$368=D1788),0)),"n/a")</f>
        <v>5.2012474797329997E-2</v>
      </c>
      <c r="K1788" s="86">
        <f t="array" ref="K1788">IFERROR(INDEX(DATA!$AN$133:$AN$368,MATCH(1,(DATA!$D$133:$D$368=B1788)*(DATA!$E$133:$E$368=D1788),0)),"n/a")</f>
        <v>144534.81</v>
      </c>
      <c r="L1788" s="77">
        <f t="array" ref="L1788">IFERROR(INDEX(DATA!$AO$133:$AO$368,MATCH(1,(DATA!$D$133:$D$368=B1788)*(DATA!$E$133:$E$368=D1788),0)),"n/a")</f>
        <v>7.4701428492563301E-3</v>
      </c>
      <c r="M1788" s="66"/>
      <c r="N1788" s="66"/>
      <c r="O1788" s="66"/>
      <c r="P1788" s="66"/>
      <c r="Q1788" s="66"/>
      <c r="S1788" s="70"/>
      <c r="U1788" s="70"/>
      <c r="W1788" s="70"/>
      <c r="Y1788" s="70"/>
    </row>
    <row r="1789" spans="1:25" s="69" customFormat="1" x14ac:dyDescent="0.2">
      <c r="A1789" s="75" t="s">
        <v>19</v>
      </c>
      <c r="B1789" s="66" t="s">
        <v>20</v>
      </c>
      <c r="C1789" s="66" t="s">
        <v>25</v>
      </c>
      <c r="D1789" s="66" t="s">
        <v>344</v>
      </c>
      <c r="E1789" s="86">
        <f t="array" ref="E1789">IFERROR(INDEX(DATA!$J$133:$J$368,MATCH(1,(DATA!$D$133:$D$368=B1789)*(DATA!$E$133:$E$368=D1789),0)),"n/a")</f>
        <v>3692.39</v>
      </c>
      <c r="F1789" s="77">
        <f t="array" ref="F1789">IFERROR(INDEX(DATA!$K$133:$K$368,MATCH(1,(DATA!$D$133:$D$368=B1789)*(DATA!$E$133:$E$368=D1789),0)),"n/a")</f>
        <v>-4.2000171238652101E-2</v>
      </c>
      <c r="G1789" s="86">
        <f t="array" ref="G1789">IFERROR(INDEX(DATA!$T$133:$T$368,MATCH(1,(DATA!$D$133:$D$368=B1789)*(DATA!$E$133:$E$368=D1789),0)),"n/a")</f>
        <v>12825.59</v>
      </c>
      <c r="H1789" s="77">
        <f t="array" ref="H1789">IFERROR(INDEX(DATA!$U$133:$U$368,MATCH(1,(DATA!$D$133:$D$368=B1789)*(DATA!$E$133:$E$368=D1789),0)),"n/a")</f>
        <v>-4.5756919897117602E-2</v>
      </c>
      <c r="I1789" s="86">
        <f t="array" ref="I1789">IFERROR(INDEX(DATA!$AD$133:$AD$368,MATCH(1,(DATA!$D$133:$D$368=B1789)*(DATA!$E$133:$E$368=D1789),0)),"n/a")</f>
        <v>25192.84</v>
      </c>
      <c r="J1789" s="77">
        <f t="array" ref="J1789">IFERROR(INDEX(DATA!$AE$133:$AE$368,MATCH(1,(DATA!$D$133:$D$368=B1789)*(DATA!$E$133:$E$368=D1789),0)),"n/a")</f>
        <v>-0.117660182310994</v>
      </c>
      <c r="K1789" s="86">
        <f t="array" ref="K1789">IFERROR(INDEX(DATA!$AN$133:$AN$368,MATCH(1,(DATA!$D$133:$D$368=B1789)*(DATA!$E$133:$E$368=D1789),0)),"n/a")</f>
        <v>45450.39</v>
      </c>
      <c r="L1789" s="77">
        <f t="array" ref="L1789">IFERROR(INDEX(DATA!$AO$133:$AO$368,MATCH(1,(DATA!$D$133:$D$368=B1789)*(DATA!$E$133:$E$368=D1789),0)),"n/a")</f>
        <v>-0.164198545000764</v>
      </c>
      <c r="M1789" s="66"/>
      <c r="N1789" s="66"/>
      <c r="O1789" s="66"/>
      <c r="P1789" s="66"/>
      <c r="Q1789" s="66"/>
      <c r="S1789" s="70"/>
      <c r="U1789" s="70"/>
      <c r="W1789" s="70"/>
      <c r="Y1789" s="70"/>
    </row>
    <row r="1790" spans="1:25" s="69" customFormat="1" x14ac:dyDescent="0.2">
      <c r="A1790" s="75" t="s">
        <v>19</v>
      </c>
      <c r="B1790" s="66" t="s">
        <v>20</v>
      </c>
      <c r="C1790" s="66" t="s">
        <v>25</v>
      </c>
      <c r="D1790" s="66" t="s">
        <v>345</v>
      </c>
      <c r="E1790" s="86">
        <f t="array" ref="E1790">IFERROR(INDEX(DATA!$J$133:$J$368,MATCH(1,(DATA!$D$133:$D$368=B1790)*(DATA!$E$133:$E$368=D1790),0)),"n/a")</f>
        <v>4212.75</v>
      </c>
      <c r="F1790" s="77">
        <f t="array" ref="F1790">IFERROR(INDEX(DATA!$K$133:$K$368,MATCH(1,(DATA!$D$133:$D$368=B1790)*(DATA!$E$133:$E$368=D1790),0)),"n/a")</f>
        <v>0.146981948868741</v>
      </c>
      <c r="G1790" s="86">
        <f t="array" ref="G1790">IFERROR(INDEX(DATA!$T$133:$T$368,MATCH(1,(DATA!$D$133:$D$368=B1790)*(DATA!$E$133:$E$368=D1790),0)),"n/a")</f>
        <v>14776.42</v>
      </c>
      <c r="H1790" s="77">
        <f t="array" ref="H1790">IFERROR(INDEX(DATA!$U$133:$U$368,MATCH(1,(DATA!$D$133:$D$368=B1790)*(DATA!$E$133:$E$368=D1790),0)),"n/a")</f>
        <v>0.10704281277977699</v>
      </c>
      <c r="I1790" s="86">
        <f t="array" ref="I1790">IFERROR(INDEX(DATA!$AD$133:$AD$368,MATCH(1,(DATA!$D$133:$D$368=B1790)*(DATA!$E$133:$E$368=D1790),0)),"n/a")</f>
        <v>30377.71</v>
      </c>
      <c r="J1790" s="77">
        <f t="array" ref="J1790">IFERROR(INDEX(DATA!$AE$133:$AE$368,MATCH(1,(DATA!$D$133:$D$368=B1790)*(DATA!$E$133:$E$368=D1790),0)),"n/a")</f>
        <v>0.150363633953812</v>
      </c>
      <c r="K1790" s="86">
        <f t="array" ref="K1790">IFERROR(INDEX(DATA!$AN$133:$AN$368,MATCH(1,(DATA!$D$133:$D$368=B1790)*(DATA!$E$133:$E$368=D1790),0)),"n/a")</f>
        <v>52527.27</v>
      </c>
      <c r="L1790" s="77">
        <f t="array" ref="L1790">IFERROR(INDEX(DATA!$AO$133:$AO$368,MATCH(1,(DATA!$D$133:$D$368=B1790)*(DATA!$E$133:$E$368=D1790),0)),"n/a")</f>
        <v>0.16888156720606101</v>
      </c>
      <c r="M1790" s="66"/>
      <c r="N1790" s="66"/>
      <c r="O1790" s="66"/>
      <c r="P1790" s="66"/>
      <c r="Q1790" s="66"/>
      <c r="S1790" s="70"/>
      <c r="U1790" s="70"/>
      <c r="W1790" s="70"/>
      <c r="Y1790" s="70"/>
    </row>
    <row r="1791" spans="1:25" s="69" customFormat="1" x14ac:dyDescent="0.2">
      <c r="A1791" s="75"/>
      <c r="B1791" s="66"/>
      <c r="C1791" s="66"/>
      <c r="D1791" s="66"/>
      <c r="E1791" s="80"/>
      <c r="F1791" s="77"/>
      <c r="G1791" s="81"/>
      <c r="H1791" s="77"/>
      <c r="I1791" s="81"/>
      <c r="J1791" s="82"/>
      <c r="K1791" s="81"/>
      <c r="L1791" s="77"/>
      <c r="M1791" s="66"/>
      <c r="N1791" s="66"/>
      <c r="O1791" s="66"/>
      <c r="P1791" s="66"/>
      <c r="Q1791" s="66"/>
      <c r="S1791" s="70"/>
      <c r="U1791" s="70"/>
      <c r="W1791" s="70"/>
      <c r="Y1791" s="70"/>
    </row>
    <row r="1792" spans="1:25" s="69" customFormat="1" x14ac:dyDescent="0.2">
      <c r="A1792" s="75" t="s">
        <v>19</v>
      </c>
      <c r="B1792" s="66" t="s">
        <v>20</v>
      </c>
      <c r="C1792" s="66" t="s">
        <v>10</v>
      </c>
      <c r="D1792" s="66" t="s">
        <v>271</v>
      </c>
      <c r="E1792" s="87">
        <f t="array" ref="E1792">IFERROR(INDEX(DATA!$L$133:$L$368,MATCH(1,(DATA!$D$133:$D$368=B1792)*(DATA!$E$133:$E$368=D1792),0)),"n/a")</f>
        <v>9.5860537259750505</v>
      </c>
      <c r="F1792" s="77">
        <f t="array" ref="F1792">IFERROR(INDEX(DATA!$M$133:$M$368,MATCH(1,(DATA!$D$133:$D$368=B1792)*(DATA!$E$133:$E$368=D1792),0)),"n/a")</f>
        <v>-7.0383065267441401E-5</v>
      </c>
      <c r="G1792" s="87">
        <f t="array" ref="G1792">IFERROR(INDEX(DATA!$V$133:$V$368,MATCH(1,(DATA!$D$133:$D$368=B1792)*(DATA!$E$133:$E$368=D1792),0)),"n/a")</f>
        <v>9.6210794717986996</v>
      </c>
      <c r="H1792" s="77">
        <f t="array" ref="H1792">IFERROR(INDEX(DATA!$W$133:$W$368,MATCH(1,(DATA!$D$133:$D$368=B1792)*(DATA!$E$133:$E$368=D1792),0)),"n/a")</f>
        <v>-2.4561144338147701E-2</v>
      </c>
      <c r="I1792" s="87">
        <f t="array" ref="I1792">IFERROR(INDEX(DATA!$AF$133:$AF$368,MATCH(1,(DATA!$D$133:$D$368=B1792)*(DATA!$E$133:$E$368=D1792),0)),"n/a")</f>
        <v>9.9667925045049603</v>
      </c>
      <c r="J1792" s="77">
        <f t="array" ref="J1792">IFERROR(INDEX(DATA!$AG$133:$AG$368,MATCH(1,(DATA!$D$133:$D$368=B1792)*(DATA!$E$133:$E$368=D1792),0)),"n/a")</f>
        <v>2.3717914737671601E-2</v>
      </c>
      <c r="K1792" s="87">
        <f t="array" ref="K1792">IFERROR(INDEX(DATA!$AP$133:$AP$368,MATCH(1,(DATA!$D$133:$D$368=B1792)*(DATA!$E$133:$E$368=D1792),0)),"n/a")</f>
        <v>9.8614285144952305</v>
      </c>
      <c r="L1792" s="77">
        <f t="array" ref="L1792">IFERROR(INDEX(DATA!$AQ$133:$AQ$368,MATCH(1,(DATA!$D$133:$D$368=B1792)*(DATA!$E$133:$E$368=D1792),0)),"n/a")</f>
        <v>2.14532675132495E-2</v>
      </c>
      <c r="M1792" s="66"/>
      <c r="N1792" s="66"/>
      <c r="O1792" s="66"/>
      <c r="P1792" s="66"/>
      <c r="Q1792" s="66"/>
      <c r="S1792" s="70"/>
      <c r="U1792" s="70"/>
      <c r="W1792" s="70"/>
      <c r="Y1792" s="70"/>
    </row>
    <row r="1793" spans="1:25" s="69" customFormat="1" x14ac:dyDescent="0.2">
      <c r="A1793" s="75" t="s">
        <v>19</v>
      </c>
      <c r="B1793" s="66" t="s">
        <v>20</v>
      </c>
      <c r="C1793" s="66" t="s">
        <v>10</v>
      </c>
      <c r="D1793" s="66" t="s">
        <v>272</v>
      </c>
      <c r="E1793" s="87">
        <f t="array" ref="E1793">IFERROR(INDEX(DATA!$L$133:$L$368,MATCH(1,(DATA!$D$133:$D$368=B1793)*(DATA!$E$133:$E$368=D1793),0)),"n/a")</f>
        <v>14.851995989107399</v>
      </c>
      <c r="F1793" s="77">
        <f t="array" ref="F1793">IFERROR(INDEX(DATA!$M$133:$M$368,MATCH(1,(DATA!$D$133:$D$368=B1793)*(DATA!$E$133:$E$368=D1793),0)),"n/a")</f>
        <v>-3.8136035773742201E-2</v>
      </c>
      <c r="G1793" s="87">
        <f t="array" ref="G1793">IFERROR(INDEX(DATA!$V$133:$V$368,MATCH(1,(DATA!$D$133:$D$368=B1793)*(DATA!$E$133:$E$368=D1793),0)),"n/a")</f>
        <v>14.9406819136519</v>
      </c>
      <c r="H1793" s="77">
        <f t="array" ref="H1793">IFERROR(INDEX(DATA!$W$133:$W$368,MATCH(1,(DATA!$D$133:$D$368=B1793)*(DATA!$E$133:$E$368=D1793),0)),"n/a")</f>
        <v>-4.0898249481771301E-2</v>
      </c>
      <c r="I1793" s="87">
        <f t="array" ref="I1793">IFERROR(INDEX(DATA!$AF$133:$AF$368,MATCH(1,(DATA!$D$133:$D$368=B1793)*(DATA!$E$133:$E$368=D1793),0)),"n/a")</f>
        <v>14.8805813611215</v>
      </c>
      <c r="J1793" s="77">
        <f t="array" ref="J1793">IFERROR(INDEX(DATA!$AG$133:$AG$368,MATCH(1,(DATA!$D$133:$D$368=B1793)*(DATA!$E$133:$E$368=D1793),0)),"n/a")</f>
        <v>-4.0039196488906303E-2</v>
      </c>
      <c r="K1793" s="87">
        <f t="array" ref="K1793">IFERROR(INDEX(DATA!$AP$133:$AP$368,MATCH(1,(DATA!$D$133:$D$368=B1793)*(DATA!$E$133:$E$368=D1793),0)),"n/a")</f>
        <v>14.950131658588999</v>
      </c>
      <c r="L1793" s="77">
        <f t="array" ref="L1793">IFERROR(INDEX(DATA!$AQ$133:$AQ$368,MATCH(1,(DATA!$D$133:$D$368=B1793)*(DATA!$E$133:$E$368=D1793),0)),"n/a")</f>
        <v>-2.83280884420214E-2</v>
      </c>
      <c r="M1793" s="66"/>
      <c r="N1793" s="66"/>
      <c r="O1793" s="66"/>
      <c r="P1793" s="66"/>
      <c r="Q1793" s="66"/>
      <c r="S1793" s="70"/>
      <c r="U1793" s="70"/>
      <c r="W1793" s="70"/>
      <c r="Y1793" s="70"/>
    </row>
    <row r="1794" spans="1:25" s="69" customFormat="1" x14ac:dyDescent="0.2">
      <c r="A1794" s="75" t="s">
        <v>19</v>
      </c>
      <c r="B1794" s="66" t="s">
        <v>20</v>
      </c>
      <c r="C1794" s="66" t="s">
        <v>10</v>
      </c>
      <c r="D1794" s="66" t="s">
        <v>273</v>
      </c>
      <c r="E1794" s="87">
        <f t="array" ref="E1794">IFERROR(INDEX(DATA!$L$133:$L$368,MATCH(1,(DATA!$D$133:$D$368=B1794)*(DATA!$E$133:$E$368=D1794),0)),"n/a")</f>
        <v>8.3377713109582405</v>
      </c>
      <c r="F1794" s="77">
        <f t="array" ref="F1794">IFERROR(INDEX(DATA!$M$133:$M$368,MATCH(1,(DATA!$D$133:$D$368=B1794)*(DATA!$E$133:$E$368=D1794),0)),"n/a")</f>
        <v>-2.50207333196686E-2</v>
      </c>
      <c r="G1794" s="87">
        <f t="array" ref="G1794">IFERROR(INDEX(DATA!$V$133:$V$368,MATCH(1,(DATA!$D$133:$D$368=B1794)*(DATA!$E$133:$E$368=D1794),0)),"n/a")</f>
        <v>8.4898697421699207</v>
      </c>
      <c r="H1794" s="77">
        <f t="array" ref="H1794">IFERROR(INDEX(DATA!$W$133:$W$368,MATCH(1,(DATA!$D$133:$D$368=B1794)*(DATA!$E$133:$E$368=D1794),0)),"n/a")</f>
        <v>-1.99721609052021E-2</v>
      </c>
      <c r="I1794" s="87">
        <f t="array" ref="I1794">IFERROR(INDEX(DATA!$AF$133:$AF$368,MATCH(1,(DATA!$D$133:$D$368=B1794)*(DATA!$E$133:$E$368=D1794),0)),"n/a")</f>
        <v>8.4066768781641699</v>
      </c>
      <c r="J1794" s="77">
        <f t="array" ref="J1794">IFERROR(INDEX(DATA!$AG$133:$AG$368,MATCH(1,(DATA!$D$133:$D$368=B1794)*(DATA!$E$133:$E$368=D1794),0)),"n/a")</f>
        <v>-1.7816871148948501E-2</v>
      </c>
      <c r="K1794" s="87">
        <f t="array" ref="K1794">IFERROR(INDEX(DATA!$AP$133:$AP$368,MATCH(1,(DATA!$D$133:$D$368=B1794)*(DATA!$E$133:$E$368=D1794),0)),"n/a")</f>
        <v>8.4890751725932692</v>
      </c>
      <c r="L1794" s="77">
        <f t="array" ref="L1794">IFERROR(INDEX(DATA!$AQ$133:$AQ$368,MATCH(1,(DATA!$D$133:$D$368=B1794)*(DATA!$E$133:$E$368=D1794),0)),"n/a")</f>
        <v>-0.105314171781471</v>
      </c>
      <c r="M1794" s="66"/>
      <c r="N1794" s="66"/>
      <c r="O1794" s="66"/>
      <c r="P1794" s="66"/>
      <c r="Q1794" s="66"/>
      <c r="S1794" s="70"/>
      <c r="U1794" s="70"/>
      <c r="W1794" s="70"/>
      <c r="Y1794" s="70"/>
    </row>
    <row r="1795" spans="1:25" s="69" customFormat="1" x14ac:dyDescent="0.2">
      <c r="A1795" s="75" t="s">
        <v>19</v>
      </c>
      <c r="B1795" s="66" t="s">
        <v>20</v>
      </c>
      <c r="C1795" s="66" t="s">
        <v>10</v>
      </c>
      <c r="D1795" s="66" t="s">
        <v>274</v>
      </c>
      <c r="E1795" s="87">
        <f t="array" ref="E1795">IFERROR(INDEX(DATA!$L$133:$L$368,MATCH(1,(DATA!$D$133:$D$368=B1795)*(DATA!$E$133:$E$368=D1795),0)),"n/a")</f>
        <v>16.086311608686401</v>
      </c>
      <c r="F1795" s="77">
        <f t="array" ref="F1795">IFERROR(INDEX(DATA!$M$133:$M$368,MATCH(1,(DATA!$D$133:$D$368=B1795)*(DATA!$E$133:$E$368=D1795),0)),"n/a")</f>
        <v>-4.7436004006790201E-3</v>
      </c>
      <c r="G1795" s="87">
        <f t="array" ref="G1795">IFERROR(INDEX(DATA!$V$133:$V$368,MATCH(1,(DATA!$D$133:$D$368=B1795)*(DATA!$E$133:$E$368=D1795),0)),"n/a")</f>
        <v>16.073127179653099</v>
      </c>
      <c r="H1795" s="77">
        <f t="array" ref="H1795">IFERROR(INDEX(DATA!$W$133:$W$368,MATCH(1,(DATA!$D$133:$D$368=B1795)*(DATA!$E$133:$E$368=D1795),0)),"n/a")</f>
        <v>-6.2307390983315997E-3</v>
      </c>
      <c r="I1795" s="87">
        <f t="array" ref="I1795">IFERROR(INDEX(DATA!$AF$133:$AF$368,MATCH(1,(DATA!$D$133:$D$368=B1795)*(DATA!$E$133:$E$368=D1795),0)),"n/a")</f>
        <v>15.873656148007999</v>
      </c>
      <c r="J1795" s="77">
        <f t="array" ref="J1795">IFERROR(INDEX(DATA!$AG$133:$AG$368,MATCH(1,(DATA!$D$133:$D$368=B1795)*(DATA!$E$133:$E$368=D1795),0)),"n/a")</f>
        <v>-1.52171366014748E-2</v>
      </c>
      <c r="K1795" s="87">
        <f t="array" ref="K1795">IFERROR(INDEX(DATA!$AP$133:$AP$368,MATCH(1,(DATA!$D$133:$D$368=B1795)*(DATA!$E$133:$E$368=D1795),0)),"n/a")</f>
        <v>15.976808962481901</v>
      </c>
      <c r="L1795" s="77">
        <f t="array" ref="L1795">IFERROR(INDEX(DATA!$AQ$133:$AQ$368,MATCH(1,(DATA!$D$133:$D$368=B1795)*(DATA!$E$133:$E$368=D1795),0)),"n/a")</f>
        <v>-4.3002536107701597E-3</v>
      </c>
      <c r="M1795" s="66"/>
      <c r="N1795" s="66"/>
      <c r="O1795" s="66"/>
      <c r="P1795" s="66"/>
      <c r="Q1795" s="66"/>
      <c r="S1795" s="70"/>
      <c r="U1795" s="70"/>
      <c r="W1795" s="70"/>
      <c r="Y1795" s="70"/>
    </row>
    <row r="1796" spans="1:25" s="69" customFormat="1" x14ac:dyDescent="0.2">
      <c r="A1796" s="75" t="s">
        <v>19</v>
      </c>
      <c r="B1796" s="66" t="s">
        <v>20</v>
      </c>
      <c r="C1796" s="66" t="s">
        <v>10</v>
      </c>
      <c r="D1796" s="66" t="s">
        <v>275</v>
      </c>
      <c r="E1796" s="87">
        <f t="array" ref="E1796">IFERROR(INDEX(DATA!$L$133:$L$368,MATCH(1,(DATA!$D$133:$D$368=B1796)*(DATA!$E$133:$E$368=D1796),0)),"n/a")</f>
        <v>10.893514735106001</v>
      </c>
      <c r="F1796" s="77">
        <f t="array" ref="F1796">IFERROR(INDEX(DATA!$M$133:$M$368,MATCH(1,(DATA!$D$133:$D$368=B1796)*(DATA!$E$133:$E$368=D1796),0)),"n/a")</f>
        <v>-8.2262755111936398E-2</v>
      </c>
      <c r="G1796" s="87">
        <f t="array" ref="G1796">IFERROR(INDEX(DATA!$V$133:$V$368,MATCH(1,(DATA!$D$133:$D$368=B1796)*(DATA!$E$133:$E$368=D1796),0)),"n/a")</f>
        <v>10.0860637304893</v>
      </c>
      <c r="H1796" s="77">
        <f t="array" ref="H1796">IFERROR(INDEX(DATA!$W$133:$W$368,MATCH(1,(DATA!$D$133:$D$368=B1796)*(DATA!$E$133:$E$368=D1796),0)),"n/a")</f>
        <v>-8.2603295077351493E-2</v>
      </c>
      <c r="I1796" s="87">
        <f t="array" ref="I1796">IFERROR(INDEX(DATA!$AF$133:$AF$368,MATCH(1,(DATA!$D$133:$D$368=B1796)*(DATA!$E$133:$E$368=D1796),0)),"n/a")</f>
        <v>11.245799538619901</v>
      </c>
      <c r="J1796" s="77">
        <f t="array" ref="J1796">IFERROR(INDEX(DATA!$AG$133:$AG$368,MATCH(1,(DATA!$D$133:$D$368=B1796)*(DATA!$E$133:$E$368=D1796),0)),"n/a")</f>
        <v>-3.2757947376582601E-2</v>
      </c>
      <c r="K1796" s="87">
        <f t="array" ref="K1796">IFERROR(INDEX(DATA!$AP$133:$AP$368,MATCH(1,(DATA!$D$133:$D$368=B1796)*(DATA!$E$133:$E$368=D1796),0)),"n/a")</f>
        <v>10.762557577334899</v>
      </c>
      <c r="L1796" s="77">
        <f t="array" ref="L1796">IFERROR(INDEX(DATA!$AQ$133:$AQ$368,MATCH(1,(DATA!$D$133:$D$368=B1796)*(DATA!$E$133:$E$368=D1796),0)),"n/a")</f>
        <v>-6.8784846409948502E-2</v>
      </c>
      <c r="M1796" s="66"/>
      <c r="N1796" s="66"/>
      <c r="O1796" s="66"/>
      <c r="P1796" s="66"/>
      <c r="Q1796" s="66"/>
      <c r="S1796" s="70"/>
      <c r="U1796" s="70"/>
      <c r="W1796" s="70"/>
      <c r="Y1796" s="70"/>
    </row>
    <row r="1797" spans="1:25" s="69" customFormat="1" x14ac:dyDescent="0.2">
      <c r="A1797" s="75" t="s">
        <v>19</v>
      </c>
      <c r="B1797" s="66" t="s">
        <v>20</v>
      </c>
      <c r="C1797" s="66" t="s">
        <v>10</v>
      </c>
      <c r="D1797" s="66" t="s">
        <v>276</v>
      </c>
      <c r="E1797" s="87">
        <f t="array" ref="E1797">IFERROR(INDEX(DATA!$L$133:$L$368,MATCH(1,(DATA!$D$133:$D$368=B1797)*(DATA!$E$133:$E$368=D1797),0)),"n/a")</f>
        <v>5.0851091964083004</v>
      </c>
      <c r="F1797" s="77">
        <f t="array" ref="F1797">IFERROR(INDEX(DATA!$M$133:$M$368,MATCH(1,(DATA!$D$133:$D$368=B1797)*(DATA!$E$133:$E$368=D1797),0)),"n/a")</f>
        <v>-7.12361429655856E-2</v>
      </c>
      <c r="G1797" s="87">
        <f t="array" ref="G1797">IFERROR(INDEX(DATA!$V$133:$V$368,MATCH(1,(DATA!$D$133:$D$368=B1797)*(DATA!$E$133:$E$368=D1797),0)),"n/a")</f>
        <v>5.3776785783307002</v>
      </c>
      <c r="H1797" s="77">
        <f t="array" ref="H1797">IFERROR(INDEX(DATA!$W$133:$W$368,MATCH(1,(DATA!$D$133:$D$368=B1797)*(DATA!$E$133:$E$368=D1797),0)),"n/a")</f>
        <v>-6.2970209979166705E-2</v>
      </c>
      <c r="I1797" s="87">
        <f t="array" ref="I1797">IFERROR(INDEX(DATA!$AF$133:$AF$368,MATCH(1,(DATA!$D$133:$D$368=B1797)*(DATA!$E$133:$E$368=D1797),0)),"n/a")</f>
        <v>5.3712693162432004</v>
      </c>
      <c r="J1797" s="77">
        <f t="array" ref="J1797">IFERROR(INDEX(DATA!$AG$133:$AG$368,MATCH(1,(DATA!$D$133:$D$368=B1797)*(DATA!$E$133:$E$368=D1797),0)),"n/a")</f>
        <v>-4.5783489493709403E-2</v>
      </c>
      <c r="K1797" s="87">
        <f t="array" ref="K1797">IFERROR(INDEX(DATA!$AP$133:$AP$368,MATCH(1,(DATA!$D$133:$D$368=B1797)*(DATA!$E$133:$E$368=D1797),0)),"n/a")</f>
        <v>5.2098343596886103</v>
      </c>
      <c r="L1797" s="77">
        <f t="array" ref="L1797">IFERROR(INDEX(DATA!$AQ$133:$AQ$368,MATCH(1,(DATA!$D$133:$D$368=B1797)*(DATA!$E$133:$E$368=D1797),0)),"n/a")</f>
        <v>-0.21523387463422</v>
      </c>
      <c r="M1797" s="66"/>
      <c r="N1797" s="66"/>
      <c r="O1797" s="66"/>
      <c r="P1797" s="66"/>
      <c r="Q1797" s="66"/>
      <c r="S1797" s="70"/>
      <c r="U1797" s="70"/>
      <c r="W1797" s="70"/>
      <c r="Y1797" s="70"/>
    </row>
    <row r="1798" spans="1:25" s="69" customFormat="1" x14ac:dyDescent="0.2">
      <c r="A1798" s="75" t="s">
        <v>19</v>
      </c>
      <c r="B1798" s="66" t="s">
        <v>20</v>
      </c>
      <c r="C1798" s="66" t="s">
        <v>10</v>
      </c>
      <c r="D1798" s="66" t="s">
        <v>277</v>
      </c>
      <c r="E1798" s="87">
        <f t="array" ref="E1798">IFERROR(INDEX(DATA!$L$133:$L$368,MATCH(1,(DATA!$D$133:$D$368=B1798)*(DATA!$E$133:$E$368=D1798),0)),"n/a")</f>
        <v>13.913819902594</v>
      </c>
      <c r="F1798" s="77">
        <f t="array" ref="F1798">IFERROR(INDEX(DATA!$M$133:$M$368,MATCH(1,(DATA!$D$133:$D$368=B1798)*(DATA!$E$133:$E$368=D1798),0)),"n/a")</f>
        <v>-6.6269636478786496E-3</v>
      </c>
      <c r="G1798" s="87">
        <f t="array" ref="G1798">IFERROR(INDEX(DATA!$V$133:$V$368,MATCH(1,(DATA!$D$133:$D$368=B1798)*(DATA!$E$133:$E$368=D1798),0)),"n/a")</f>
        <v>13.622306164051601</v>
      </c>
      <c r="H1798" s="77">
        <f t="array" ref="H1798">IFERROR(INDEX(DATA!$W$133:$W$368,MATCH(1,(DATA!$D$133:$D$368=B1798)*(DATA!$E$133:$E$368=D1798),0)),"n/a")</f>
        <v>-1.2017959912587599E-2</v>
      </c>
      <c r="I1798" s="87">
        <f t="array" ref="I1798">IFERROR(INDEX(DATA!$AF$133:$AF$368,MATCH(1,(DATA!$D$133:$D$368=B1798)*(DATA!$E$133:$E$368=D1798),0)),"n/a")</f>
        <v>13.652975014200999</v>
      </c>
      <c r="J1798" s="77">
        <f t="array" ref="J1798">IFERROR(INDEX(DATA!$AG$133:$AG$368,MATCH(1,(DATA!$D$133:$D$368=B1798)*(DATA!$E$133:$E$368=D1798),0)),"n/a")</f>
        <v>-1.25040690106212E-3</v>
      </c>
      <c r="K1798" s="87">
        <f t="array" ref="K1798">IFERROR(INDEX(DATA!$AP$133:$AP$368,MATCH(1,(DATA!$D$133:$D$368=B1798)*(DATA!$E$133:$E$368=D1798),0)),"n/a")</f>
        <v>13.833657737393899</v>
      </c>
      <c r="L1798" s="77">
        <f t="array" ref="L1798">IFERROR(INDEX(DATA!$AQ$133:$AQ$368,MATCH(1,(DATA!$D$133:$D$368=B1798)*(DATA!$E$133:$E$368=D1798),0)),"n/a")</f>
        <v>2.08991257693521E-2</v>
      </c>
      <c r="M1798" s="66"/>
      <c r="N1798" s="66"/>
      <c r="O1798" s="66"/>
      <c r="P1798" s="66"/>
      <c r="Q1798" s="66"/>
      <c r="S1798" s="70"/>
      <c r="U1798" s="70"/>
      <c r="W1798" s="70"/>
      <c r="Y1798" s="70"/>
    </row>
    <row r="1799" spans="1:25" s="69" customFormat="1" x14ac:dyDescent="0.2">
      <c r="A1799" s="75" t="s">
        <v>19</v>
      </c>
      <c r="B1799" s="66" t="s">
        <v>20</v>
      </c>
      <c r="C1799" s="66" t="s">
        <v>10</v>
      </c>
      <c r="D1799" s="66" t="s">
        <v>278</v>
      </c>
      <c r="E1799" s="87">
        <f t="array" ref="E1799">IFERROR(INDEX(DATA!$L$133:$L$368,MATCH(1,(DATA!$D$133:$D$368=B1799)*(DATA!$E$133:$E$368=D1799),0)),"n/a")</f>
        <v>10.6923284609804</v>
      </c>
      <c r="F1799" s="77">
        <f t="array" ref="F1799">IFERROR(INDEX(DATA!$M$133:$M$368,MATCH(1,(DATA!$D$133:$D$368=B1799)*(DATA!$E$133:$E$368=D1799),0)),"n/a")</f>
        <v>-0.11232121682146699</v>
      </c>
      <c r="G1799" s="87">
        <f t="array" ref="G1799">IFERROR(INDEX(DATA!$V$133:$V$368,MATCH(1,(DATA!$D$133:$D$368=B1799)*(DATA!$E$133:$E$368=D1799),0)),"n/a")</f>
        <v>10.7716567889759</v>
      </c>
      <c r="H1799" s="77">
        <f t="array" ref="H1799">IFERROR(INDEX(DATA!$W$133:$W$368,MATCH(1,(DATA!$D$133:$D$368=B1799)*(DATA!$E$133:$E$368=D1799),0)),"n/a")</f>
        <v>-7.5998008496294206E-2</v>
      </c>
      <c r="I1799" s="87">
        <f t="array" ref="I1799">IFERROR(INDEX(DATA!$AF$133:$AF$368,MATCH(1,(DATA!$D$133:$D$368=B1799)*(DATA!$E$133:$E$368=D1799),0)),"n/a")</f>
        <v>11.0617966995488</v>
      </c>
      <c r="J1799" s="77">
        <f t="array" ref="J1799">IFERROR(INDEX(DATA!$AG$133:$AG$368,MATCH(1,(DATA!$D$133:$D$368=B1799)*(DATA!$E$133:$E$368=D1799),0)),"n/a")</f>
        <v>-9.0238253095148102E-2</v>
      </c>
      <c r="K1799" s="87">
        <f t="array" ref="K1799">IFERROR(INDEX(DATA!$AP$133:$AP$368,MATCH(1,(DATA!$D$133:$D$368=B1799)*(DATA!$E$133:$E$368=D1799),0)),"n/a")</f>
        <v>11.4254683451221</v>
      </c>
      <c r="L1799" s="77">
        <f t="array" ref="L1799">IFERROR(INDEX(DATA!$AQ$133:$AQ$368,MATCH(1,(DATA!$D$133:$D$368=B1799)*(DATA!$E$133:$E$368=D1799),0)),"n/a")</f>
        <v>-7.1737285539629603E-2</v>
      </c>
      <c r="M1799" s="66"/>
      <c r="N1799" s="66"/>
      <c r="O1799" s="66"/>
      <c r="P1799" s="66"/>
      <c r="Q1799" s="66"/>
      <c r="S1799" s="70"/>
      <c r="U1799" s="70"/>
      <c r="W1799" s="70"/>
      <c r="Y1799" s="70"/>
    </row>
    <row r="1800" spans="1:25" s="69" customFormat="1" x14ac:dyDescent="0.2">
      <c r="A1800" s="75" t="s">
        <v>19</v>
      </c>
      <c r="B1800" s="66" t="s">
        <v>20</v>
      </c>
      <c r="C1800" s="66" t="s">
        <v>10</v>
      </c>
      <c r="D1800" s="66" t="s">
        <v>279</v>
      </c>
      <c r="E1800" s="87">
        <f t="array" ref="E1800">IFERROR(INDEX(DATA!$L$133:$L$368,MATCH(1,(DATA!$D$133:$D$368=B1800)*(DATA!$E$133:$E$368=D1800),0)),"n/a")</f>
        <v>14.7561224999584</v>
      </c>
      <c r="F1800" s="77">
        <f t="array" ref="F1800">IFERROR(INDEX(DATA!$M$133:$M$368,MATCH(1,(DATA!$D$133:$D$368=B1800)*(DATA!$E$133:$E$368=D1800),0)),"n/a")</f>
        <v>0.13755896257854</v>
      </c>
      <c r="G1800" s="87">
        <f t="array" ref="G1800">IFERROR(INDEX(DATA!$V$133:$V$368,MATCH(1,(DATA!$D$133:$D$368=B1800)*(DATA!$E$133:$E$368=D1800),0)),"n/a")</f>
        <v>14.4386959441249</v>
      </c>
      <c r="H1800" s="77">
        <f t="array" ref="H1800">IFERROR(INDEX(DATA!$W$133:$W$368,MATCH(1,(DATA!$D$133:$D$368=B1800)*(DATA!$E$133:$E$368=D1800),0)),"n/a")</f>
        <v>0.162195916759172</v>
      </c>
      <c r="I1800" s="87">
        <f t="array" ref="I1800">IFERROR(INDEX(DATA!$AF$133:$AF$368,MATCH(1,(DATA!$D$133:$D$368=B1800)*(DATA!$E$133:$E$368=D1800),0)),"n/a")</f>
        <v>14.5483577953043</v>
      </c>
      <c r="J1800" s="77">
        <f t="array" ref="J1800">IFERROR(INDEX(DATA!$AG$133:$AG$368,MATCH(1,(DATA!$D$133:$D$368=B1800)*(DATA!$E$133:$E$368=D1800),0)),"n/a")</f>
        <v>9.8621549388565294E-2</v>
      </c>
      <c r="K1800" s="87">
        <f t="array" ref="K1800">IFERROR(INDEX(DATA!$AP$133:$AP$368,MATCH(1,(DATA!$D$133:$D$368=B1800)*(DATA!$E$133:$E$368=D1800),0)),"n/a")</f>
        <v>14.508036824510301</v>
      </c>
      <c r="L1800" s="77">
        <f t="array" ref="L1800">IFERROR(INDEX(DATA!$AQ$133:$AQ$368,MATCH(1,(DATA!$D$133:$D$368=B1800)*(DATA!$E$133:$E$368=D1800),0)),"n/a")</f>
        <v>0.165321367394137</v>
      </c>
      <c r="M1800" s="66"/>
      <c r="N1800" s="66"/>
      <c r="O1800" s="66"/>
      <c r="P1800" s="66"/>
      <c r="Q1800" s="66"/>
      <c r="S1800" s="70"/>
      <c r="U1800" s="70"/>
      <c r="W1800" s="70"/>
      <c r="Y1800" s="70"/>
    </row>
    <row r="1801" spans="1:25" s="69" customFormat="1" x14ac:dyDescent="0.2">
      <c r="A1801" s="75" t="s">
        <v>19</v>
      </c>
      <c r="B1801" s="66" t="s">
        <v>20</v>
      </c>
      <c r="C1801" s="66" t="s">
        <v>10</v>
      </c>
      <c r="D1801" s="66" t="s">
        <v>280</v>
      </c>
      <c r="E1801" s="87">
        <f t="array" ref="E1801">IFERROR(INDEX(DATA!$L$133:$L$368,MATCH(1,(DATA!$D$133:$D$368=B1801)*(DATA!$E$133:$E$368=D1801),0)),"n/a")</f>
        <v>11.7232994704198</v>
      </c>
      <c r="F1801" s="77">
        <f t="array" ref="F1801">IFERROR(INDEX(DATA!$M$133:$M$368,MATCH(1,(DATA!$D$133:$D$368=B1801)*(DATA!$E$133:$E$368=D1801),0)),"n/a")</f>
        <v>4.7195321385268899E-2</v>
      </c>
      <c r="G1801" s="87">
        <f t="array" ref="G1801">IFERROR(INDEX(DATA!$V$133:$V$368,MATCH(1,(DATA!$D$133:$D$368=B1801)*(DATA!$E$133:$E$368=D1801),0)),"n/a")</f>
        <v>11.627536093113299</v>
      </c>
      <c r="H1801" s="77">
        <f t="array" ref="H1801">IFERROR(INDEX(DATA!$W$133:$W$368,MATCH(1,(DATA!$D$133:$D$368=B1801)*(DATA!$E$133:$E$368=D1801),0)),"n/a")</f>
        <v>2.8691705311778701E-2</v>
      </c>
      <c r="I1801" s="87">
        <f t="array" ref="I1801">IFERROR(INDEX(DATA!$AF$133:$AF$368,MATCH(1,(DATA!$D$133:$D$368=B1801)*(DATA!$E$133:$E$368=D1801),0)),"n/a")</f>
        <v>11.5828269224452</v>
      </c>
      <c r="J1801" s="77">
        <f t="array" ref="J1801">IFERROR(INDEX(DATA!$AG$133:$AG$368,MATCH(1,(DATA!$D$133:$D$368=B1801)*(DATA!$E$133:$E$368=D1801),0)),"n/a")</f>
        <v>2.3532931542092E-2</v>
      </c>
      <c r="K1801" s="87">
        <f t="array" ref="K1801">IFERROR(INDEX(DATA!$AP$133:$AP$368,MATCH(1,(DATA!$D$133:$D$368=B1801)*(DATA!$E$133:$E$368=D1801),0)),"n/a")</f>
        <v>11.5505997177737</v>
      </c>
      <c r="L1801" s="77">
        <f t="array" ref="L1801">IFERROR(INDEX(DATA!$AQ$133:$AQ$368,MATCH(1,(DATA!$D$133:$D$368=B1801)*(DATA!$E$133:$E$368=D1801),0)),"n/a")</f>
        <v>1.69646452852763E-2</v>
      </c>
      <c r="M1801" s="66"/>
      <c r="N1801" s="66"/>
      <c r="O1801" s="66"/>
      <c r="P1801" s="66"/>
      <c r="Q1801" s="66"/>
      <c r="S1801" s="70"/>
      <c r="U1801" s="70"/>
      <c r="W1801" s="70"/>
      <c r="Y1801" s="70"/>
    </row>
    <row r="1802" spans="1:25" s="69" customFormat="1" x14ac:dyDescent="0.2">
      <c r="A1802" s="75" t="s">
        <v>19</v>
      </c>
      <c r="B1802" s="66" t="s">
        <v>20</v>
      </c>
      <c r="C1802" s="66" t="s">
        <v>10</v>
      </c>
      <c r="D1802" s="66" t="s">
        <v>281</v>
      </c>
      <c r="E1802" s="87">
        <f t="array" ref="E1802">IFERROR(INDEX(DATA!$L$133:$L$368,MATCH(1,(DATA!$D$133:$D$368=B1802)*(DATA!$E$133:$E$368=D1802),0)),"n/a")</f>
        <v>11.216464996401699</v>
      </c>
      <c r="F1802" s="77">
        <f t="array" ref="F1802">IFERROR(INDEX(DATA!$M$133:$M$368,MATCH(1,(DATA!$D$133:$D$368=B1802)*(DATA!$E$133:$E$368=D1802),0)),"n/a")</f>
        <v>5.6563169900851501E-2</v>
      </c>
      <c r="G1802" s="87">
        <f t="array" ref="G1802">IFERROR(INDEX(DATA!$V$133:$V$368,MATCH(1,(DATA!$D$133:$D$368=B1802)*(DATA!$E$133:$E$368=D1802),0)),"n/a")</f>
        <v>10.8908997049666</v>
      </c>
      <c r="H1802" s="77">
        <f t="array" ref="H1802">IFERROR(INDEX(DATA!$W$133:$W$368,MATCH(1,(DATA!$D$133:$D$368=B1802)*(DATA!$E$133:$E$368=D1802),0)),"n/a")</f>
        <v>1.33349043764133E-2</v>
      </c>
      <c r="I1802" s="87">
        <f t="array" ref="I1802">IFERROR(INDEX(DATA!$AF$133:$AF$368,MATCH(1,(DATA!$D$133:$D$368=B1802)*(DATA!$E$133:$E$368=D1802),0)),"n/a")</f>
        <v>10.9219588796823</v>
      </c>
      <c r="J1802" s="77">
        <f t="array" ref="J1802">IFERROR(INDEX(DATA!$AG$133:$AG$368,MATCH(1,(DATA!$D$133:$D$368=B1802)*(DATA!$E$133:$E$368=D1802),0)),"n/a")</f>
        <v>1.6488939474364101E-2</v>
      </c>
      <c r="K1802" s="87">
        <f t="array" ref="K1802">IFERROR(INDEX(DATA!$AP$133:$AP$368,MATCH(1,(DATA!$D$133:$D$368=B1802)*(DATA!$E$133:$E$368=D1802),0)),"n/a")</f>
        <v>10.9090984523865</v>
      </c>
      <c r="L1802" s="77">
        <f t="array" ref="L1802">IFERROR(INDEX(DATA!$AQ$133:$AQ$368,MATCH(1,(DATA!$D$133:$D$368=B1802)*(DATA!$E$133:$E$368=D1802),0)),"n/a")</f>
        <v>2.0959130697907901E-2</v>
      </c>
      <c r="M1802" s="66"/>
      <c r="N1802" s="66"/>
      <c r="O1802" s="66"/>
      <c r="P1802" s="66"/>
      <c r="Q1802" s="66"/>
      <c r="S1802" s="70"/>
      <c r="U1802" s="70"/>
      <c r="W1802" s="70"/>
      <c r="Y1802" s="70"/>
    </row>
    <row r="1803" spans="1:25" s="69" customFormat="1" x14ac:dyDescent="0.2">
      <c r="A1803" s="75" t="s">
        <v>19</v>
      </c>
      <c r="B1803" s="66" t="s">
        <v>20</v>
      </c>
      <c r="C1803" s="66" t="s">
        <v>10</v>
      </c>
      <c r="D1803" s="66" t="s">
        <v>282</v>
      </c>
      <c r="E1803" s="87">
        <f t="array" ref="E1803">IFERROR(INDEX(DATA!$L$133:$L$368,MATCH(1,(DATA!$D$133:$D$368=B1803)*(DATA!$E$133:$E$368=D1803),0)),"n/a")</f>
        <v>12.0591778686175</v>
      </c>
      <c r="F1803" s="77">
        <f t="array" ref="F1803">IFERROR(INDEX(DATA!$M$133:$M$368,MATCH(1,(DATA!$D$133:$D$368=B1803)*(DATA!$E$133:$E$368=D1803),0)),"n/a")</f>
        <v>4.4921421802523599E-2</v>
      </c>
      <c r="G1803" s="87">
        <f t="array" ref="G1803">IFERROR(INDEX(DATA!$V$133:$V$368,MATCH(1,(DATA!$D$133:$D$368=B1803)*(DATA!$E$133:$E$368=D1803),0)),"n/a")</f>
        <v>12.337442336618301</v>
      </c>
      <c r="H1803" s="77">
        <f t="array" ref="H1803">IFERROR(INDEX(DATA!$W$133:$W$368,MATCH(1,(DATA!$D$133:$D$368=B1803)*(DATA!$E$133:$E$368=D1803),0)),"n/a")</f>
        <v>0.12309340528628</v>
      </c>
      <c r="I1803" s="87">
        <f t="array" ref="I1803">IFERROR(INDEX(DATA!$AF$133:$AF$368,MATCH(1,(DATA!$D$133:$D$368=B1803)*(DATA!$E$133:$E$368=D1803),0)),"n/a")</f>
        <v>12.3414480038675</v>
      </c>
      <c r="J1803" s="77">
        <f t="array" ref="J1803">IFERROR(INDEX(DATA!$AG$133:$AG$368,MATCH(1,(DATA!$D$133:$D$368=B1803)*(DATA!$E$133:$E$368=D1803),0)),"n/a")</f>
        <v>0.15679453470327301</v>
      </c>
      <c r="K1803" s="87">
        <f t="array" ref="K1803">IFERROR(INDEX(DATA!$AP$133:$AP$368,MATCH(1,(DATA!$D$133:$D$368=B1803)*(DATA!$E$133:$E$368=D1803),0)),"n/a")</f>
        <v>12.0654509409363</v>
      </c>
      <c r="L1803" s="77">
        <f t="array" ref="L1803">IFERROR(INDEX(DATA!$AQ$133:$AQ$368,MATCH(1,(DATA!$D$133:$D$368=B1803)*(DATA!$E$133:$E$368=D1803),0)),"n/a")</f>
        <v>6.4957745231199598E-2</v>
      </c>
      <c r="M1803" s="66"/>
      <c r="N1803" s="66"/>
      <c r="O1803" s="66"/>
      <c r="P1803" s="66"/>
      <c r="Q1803" s="66"/>
      <c r="S1803" s="70"/>
      <c r="U1803" s="70"/>
      <c r="W1803" s="70"/>
      <c r="Y1803" s="70"/>
    </row>
    <row r="1804" spans="1:25" s="69" customFormat="1" x14ac:dyDescent="0.2">
      <c r="A1804" s="75" t="s">
        <v>19</v>
      </c>
      <c r="B1804" s="66" t="s">
        <v>20</v>
      </c>
      <c r="C1804" s="66" t="s">
        <v>10</v>
      </c>
      <c r="D1804" s="66" t="s">
        <v>283</v>
      </c>
      <c r="E1804" s="87">
        <f t="array" ref="E1804">IFERROR(INDEX(DATA!$L$133:$L$368,MATCH(1,(DATA!$D$133:$D$368=B1804)*(DATA!$E$133:$E$368=D1804),0)),"n/a")</f>
        <v>12.759785221334001</v>
      </c>
      <c r="F1804" s="77">
        <f t="array" ref="F1804">IFERROR(INDEX(DATA!$M$133:$M$368,MATCH(1,(DATA!$D$133:$D$368=B1804)*(DATA!$E$133:$E$368=D1804),0)),"n/a")</f>
        <v>7.9904048896705104E-2</v>
      </c>
      <c r="G1804" s="87">
        <f t="array" ref="G1804">IFERROR(INDEX(DATA!$V$133:$V$368,MATCH(1,(DATA!$D$133:$D$368=B1804)*(DATA!$E$133:$E$368=D1804),0)),"n/a")</f>
        <v>12.822759156322901</v>
      </c>
      <c r="H1804" s="77">
        <f t="array" ref="H1804">IFERROR(INDEX(DATA!$W$133:$W$368,MATCH(1,(DATA!$D$133:$D$368=B1804)*(DATA!$E$133:$E$368=D1804),0)),"n/a")</f>
        <v>9.7275873191875306E-2</v>
      </c>
      <c r="I1804" s="87">
        <f t="array" ref="I1804">IFERROR(INDEX(DATA!$AF$133:$AF$368,MATCH(1,(DATA!$D$133:$D$368=B1804)*(DATA!$E$133:$E$368=D1804),0)),"n/a")</f>
        <v>12.958110146308799</v>
      </c>
      <c r="J1804" s="77">
        <f t="array" ref="J1804">IFERROR(INDEX(DATA!$AG$133:$AG$368,MATCH(1,(DATA!$D$133:$D$368=B1804)*(DATA!$E$133:$E$368=D1804),0)),"n/a")</f>
        <v>0.125517236865436</v>
      </c>
      <c r="K1804" s="87">
        <f t="array" ref="K1804">IFERROR(INDEX(DATA!$AP$133:$AP$368,MATCH(1,(DATA!$D$133:$D$368=B1804)*(DATA!$E$133:$E$368=D1804),0)),"n/a")</f>
        <v>12.729312490536399</v>
      </c>
      <c r="L1804" s="77">
        <f t="array" ref="L1804">IFERROR(INDEX(DATA!$AQ$133:$AQ$368,MATCH(1,(DATA!$D$133:$D$368=B1804)*(DATA!$E$133:$E$368=D1804),0)),"n/a")</f>
        <v>8.62927077153679E-2</v>
      </c>
      <c r="M1804" s="66"/>
      <c r="N1804" s="66"/>
      <c r="O1804" s="66"/>
      <c r="P1804" s="66"/>
      <c r="Q1804" s="66"/>
      <c r="S1804" s="70"/>
      <c r="U1804" s="70"/>
      <c r="W1804" s="70"/>
      <c r="Y1804" s="70"/>
    </row>
    <row r="1805" spans="1:25" s="69" customFormat="1" x14ac:dyDescent="0.2">
      <c r="A1805" s="75" t="s">
        <v>19</v>
      </c>
      <c r="B1805" s="66" t="s">
        <v>20</v>
      </c>
      <c r="C1805" s="66" t="s">
        <v>10</v>
      </c>
      <c r="D1805" s="66" t="s">
        <v>284</v>
      </c>
      <c r="E1805" s="87">
        <f t="array" ref="E1805">IFERROR(INDEX(DATA!$L$133:$L$368,MATCH(1,(DATA!$D$133:$D$368=B1805)*(DATA!$E$133:$E$368=D1805),0)),"n/a")</f>
        <v>11.771272052354099</v>
      </c>
      <c r="F1805" s="77">
        <f t="array" ref="F1805">IFERROR(INDEX(DATA!$M$133:$M$368,MATCH(1,(DATA!$D$133:$D$368=B1805)*(DATA!$E$133:$E$368=D1805),0)),"n/a")</f>
        <v>5.7488138138922402E-3</v>
      </c>
      <c r="G1805" s="87">
        <f t="array" ref="G1805">IFERROR(INDEX(DATA!$V$133:$V$368,MATCH(1,(DATA!$D$133:$D$368=B1805)*(DATA!$E$133:$E$368=D1805),0)),"n/a")</f>
        <v>11.6385262914911</v>
      </c>
      <c r="H1805" s="77">
        <f t="array" ref="H1805">IFERROR(INDEX(DATA!$W$133:$W$368,MATCH(1,(DATA!$D$133:$D$368=B1805)*(DATA!$E$133:$E$368=D1805),0)),"n/a")</f>
        <v>-1.16603871526732E-2</v>
      </c>
      <c r="I1805" s="87">
        <f t="array" ref="I1805">IFERROR(INDEX(DATA!$AF$133:$AF$368,MATCH(1,(DATA!$D$133:$D$368=B1805)*(DATA!$E$133:$E$368=D1805),0)),"n/a")</f>
        <v>12.047632206720399</v>
      </c>
      <c r="J1805" s="77">
        <f t="array" ref="J1805">IFERROR(INDEX(DATA!$AG$133:$AG$368,MATCH(1,(DATA!$D$133:$D$368=B1805)*(DATA!$E$133:$E$368=D1805),0)),"n/a")</f>
        <v>2.20761569123261E-2</v>
      </c>
      <c r="K1805" s="87">
        <f t="array" ref="K1805">IFERROR(INDEX(DATA!$AP$133:$AP$368,MATCH(1,(DATA!$D$133:$D$368=B1805)*(DATA!$E$133:$E$368=D1805),0)),"n/a")</f>
        <v>11.9082839014981</v>
      </c>
      <c r="L1805" s="77">
        <f t="array" ref="L1805">IFERROR(INDEX(DATA!$AQ$133:$AQ$368,MATCH(1,(DATA!$D$133:$D$368=B1805)*(DATA!$E$133:$E$368=D1805),0)),"n/a")</f>
        <v>2.8505502549383201E-2</v>
      </c>
      <c r="M1805" s="66"/>
      <c r="N1805" s="66"/>
      <c r="O1805" s="66"/>
      <c r="P1805" s="66"/>
      <c r="Q1805" s="66"/>
      <c r="S1805" s="70"/>
      <c r="U1805" s="70"/>
      <c r="W1805" s="70"/>
      <c r="Y1805" s="70"/>
    </row>
    <row r="1806" spans="1:25" s="69" customFormat="1" x14ac:dyDescent="0.2">
      <c r="A1806" s="75" t="s">
        <v>19</v>
      </c>
      <c r="B1806" s="66" t="s">
        <v>20</v>
      </c>
      <c r="C1806" s="66" t="s">
        <v>10</v>
      </c>
      <c r="D1806" s="66" t="s">
        <v>285</v>
      </c>
      <c r="E1806" s="87">
        <f t="array" ref="E1806">IFERROR(INDEX(DATA!$L$133:$L$368,MATCH(1,(DATA!$D$133:$D$368=B1806)*(DATA!$E$133:$E$368=D1806),0)),"n/a")</f>
        <v>11.036044740331199</v>
      </c>
      <c r="F1806" s="77">
        <f t="array" ref="F1806">IFERROR(INDEX(DATA!$M$133:$M$368,MATCH(1,(DATA!$D$133:$D$368=B1806)*(DATA!$E$133:$E$368=D1806),0)),"n/a")</f>
        <v>-7.2768324016152505E-2</v>
      </c>
      <c r="G1806" s="87">
        <f t="array" ref="G1806">IFERROR(INDEX(DATA!$V$133:$V$368,MATCH(1,(DATA!$D$133:$D$368=B1806)*(DATA!$E$133:$E$368=D1806),0)),"n/a")</f>
        <v>10.94668116631</v>
      </c>
      <c r="H1806" s="77">
        <f t="array" ref="H1806">IFERROR(INDEX(DATA!$W$133:$W$368,MATCH(1,(DATA!$D$133:$D$368=B1806)*(DATA!$E$133:$E$368=D1806),0)),"n/a")</f>
        <v>-4.01332238763253E-2</v>
      </c>
      <c r="I1806" s="87">
        <f t="array" ref="I1806">IFERROR(INDEX(DATA!$AF$133:$AF$368,MATCH(1,(DATA!$D$133:$D$368=B1806)*(DATA!$E$133:$E$368=D1806),0)),"n/a")</f>
        <v>11.260447571327299</v>
      </c>
      <c r="J1806" s="77">
        <f t="array" ref="J1806">IFERROR(INDEX(DATA!$AG$133:$AG$368,MATCH(1,(DATA!$D$133:$D$368=B1806)*(DATA!$E$133:$E$368=D1806),0)),"n/a")</f>
        <v>-1.21373491253023E-2</v>
      </c>
      <c r="K1806" s="87">
        <f t="array" ref="K1806">IFERROR(INDEX(DATA!$AP$133:$AP$368,MATCH(1,(DATA!$D$133:$D$368=B1806)*(DATA!$E$133:$E$368=D1806),0)),"n/a")</f>
        <v>11.681859746059899</v>
      </c>
      <c r="L1806" s="77">
        <f t="array" ref="L1806">IFERROR(INDEX(DATA!$AQ$133:$AQ$368,MATCH(1,(DATA!$D$133:$D$368=B1806)*(DATA!$E$133:$E$368=D1806),0)),"n/a")</f>
        <v>6.1405208122093997E-2</v>
      </c>
      <c r="M1806" s="66"/>
      <c r="N1806" s="66"/>
      <c r="O1806" s="66"/>
      <c r="P1806" s="66"/>
      <c r="Q1806" s="66"/>
      <c r="S1806" s="70"/>
      <c r="U1806" s="70"/>
      <c r="W1806" s="70"/>
      <c r="Y1806" s="70"/>
    </row>
    <row r="1807" spans="1:25" s="69" customFormat="1" x14ac:dyDescent="0.2">
      <c r="A1807" s="75" t="s">
        <v>19</v>
      </c>
      <c r="B1807" s="66" t="s">
        <v>20</v>
      </c>
      <c r="C1807" s="66" t="s">
        <v>10</v>
      </c>
      <c r="D1807" s="66" t="s">
        <v>286</v>
      </c>
      <c r="E1807" s="87">
        <f t="array" ref="E1807">IFERROR(INDEX(DATA!$L$133:$L$368,MATCH(1,(DATA!$D$133:$D$368=B1807)*(DATA!$E$133:$E$368=D1807),0)),"n/a")</f>
        <v>6.1541977278736697</v>
      </c>
      <c r="F1807" s="77">
        <f t="array" ref="F1807">IFERROR(INDEX(DATA!$M$133:$M$368,MATCH(1,(DATA!$D$133:$D$368=B1807)*(DATA!$E$133:$E$368=D1807),0)),"n/a")</f>
        <v>-0.111841795499493</v>
      </c>
      <c r="G1807" s="87">
        <f t="array" ref="G1807">IFERROR(INDEX(DATA!$V$133:$V$368,MATCH(1,(DATA!$D$133:$D$368=B1807)*(DATA!$E$133:$E$368=D1807),0)),"n/a")</f>
        <v>6.5051891314342898</v>
      </c>
      <c r="H1807" s="77">
        <f t="array" ref="H1807">IFERROR(INDEX(DATA!$W$133:$W$368,MATCH(1,(DATA!$D$133:$D$368=B1807)*(DATA!$E$133:$E$368=D1807),0)),"n/a")</f>
        <v>-9.0827447599010597E-2</v>
      </c>
      <c r="I1807" s="87">
        <f t="array" ref="I1807">IFERROR(INDEX(DATA!$AF$133:$AF$368,MATCH(1,(DATA!$D$133:$D$368=B1807)*(DATA!$E$133:$E$368=D1807),0)),"n/a")</f>
        <v>6.4406045943754604</v>
      </c>
      <c r="J1807" s="77">
        <f t="array" ref="J1807">IFERROR(INDEX(DATA!$AG$133:$AG$368,MATCH(1,(DATA!$D$133:$D$368=B1807)*(DATA!$E$133:$E$368=D1807),0)),"n/a")</f>
        <v>-5.9030064055838501E-2</v>
      </c>
      <c r="K1807" s="87">
        <f t="array" ref="K1807">IFERROR(INDEX(DATA!$AP$133:$AP$368,MATCH(1,(DATA!$D$133:$D$368=B1807)*(DATA!$E$133:$E$368=D1807),0)),"n/a")</f>
        <v>6.5207499235659299</v>
      </c>
      <c r="L1807" s="77">
        <f t="array" ref="L1807">IFERROR(INDEX(DATA!$AQ$133:$AQ$368,MATCH(1,(DATA!$D$133:$D$368=B1807)*(DATA!$E$133:$E$368=D1807),0)),"n/a")</f>
        <v>-0.10943809959046601</v>
      </c>
      <c r="M1807" s="66"/>
      <c r="N1807" s="66"/>
      <c r="O1807" s="66"/>
      <c r="P1807" s="66"/>
      <c r="Q1807" s="66"/>
      <c r="S1807" s="70"/>
      <c r="U1807" s="70"/>
      <c r="W1807" s="70"/>
      <c r="Y1807" s="70"/>
    </row>
    <row r="1808" spans="1:25" s="69" customFormat="1" x14ac:dyDescent="0.2">
      <c r="A1808" s="75" t="s">
        <v>19</v>
      </c>
      <c r="B1808" s="66" t="s">
        <v>20</v>
      </c>
      <c r="C1808" s="66" t="s">
        <v>10</v>
      </c>
      <c r="D1808" s="66" t="s">
        <v>287</v>
      </c>
      <c r="E1808" s="87">
        <f t="array" ref="E1808">IFERROR(INDEX(DATA!$L$133:$L$368,MATCH(1,(DATA!$D$133:$D$368=B1808)*(DATA!$E$133:$E$368=D1808),0)),"n/a")</f>
        <v>10.2434592742629</v>
      </c>
      <c r="F1808" s="77">
        <f t="array" ref="F1808">IFERROR(INDEX(DATA!$M$133:$M$368,MATCH(1,(DATA!$D$133:$D$368=B1808)*(DATA!$E$133:$E$368=D1808),0)),"n/a")</f>
        <v>-8.4459140682756895E-3</v>
      </c>
      <c r="G1808" s="87">
        <f t="array" ref="G1808">IFERROR(INDEX(DATA!$V$133:$V$368,MATCH(1,(DATA!$D$133:$D$368=B1808)*(DATA!$E$133:$E$368=D1808),0)),"n/a")</f>
        <v>10.2405572482184</v>
      </c>
      <c r="H1808" s="77">
        <f t="array" ref="H1808">IFERROR(INDEX(DATA!$W$133:$W$368,MATCH(1,(DATA!$D$133:$D$368=B1808)*(DATA!$E$133:$E$368=D1808),0)),"n/a")</f>
        <v>-1.87113175967243E-2</v>
      </c>
      <c r="I1808" s="87">
        <f t="array" ref="I1808">IFERROR(INDEX(DATA!$AF$133:$AF$368,MATCH(1,(DATA!$D$133:$D$368=B1808)*(DATA!$E$133:$E$368=D1808),0)),"n/a")</f>
        <v>11.351045524992401</v>
      </c>
      <c r="J1808" s="77">
        <f t="array" ref="J1808">IFERROR(INDEX(DATA!$AG$133:$AG$368,MATCH(1,(DATA!$D$133:$D$368=B1808)*(DATA!$E$133:$E$368=D1808),0)),"n/a")</f>
        <v>4.1585270616429401E-2</v>
      </c>
      <c r="K1808" s="87">
        <f t="array" ref="K1808">IFERROR(INDEX(DATA!$AP$133:$AP$368,MATCH(1,(DATA!$D$133:$D$368=B1808)*(DATA!$E$133:$E$368=D1808),0)),"n/a")</f>
        <v>10.905688715701</v>
      </c>
      <c r="L1808" s="77">
        <f t="array" ref="L1808">IFERROR(INDEX(DATA!$AQ$133:$AQ$368,MATCH(1,(DATA!$D$133:$D$368=B1808)*(DATA!$E$133:$E$368=D1808),0)),"n/a")</f>
        <v>4.7710154423907E-4</v>
      </c>
      <c r="M1808" s="66"/>
      <c r="N1808" s="66"/>
      <c r="O1808" s="66"/>
      <c r="P1808" s="66"/>
      <c r="Q1808" s="66"/>
      <c r="S1808" s="70"/>
      <c r="U1808" s="70"/>
      <c r="W1808" s="70"/>
      <c r="Y1808" s="70"/>
    </row>
    <row r="1809" spans="1:25" s="69" customFormat="1" x14ac:dyDescent="0.2">
      <c r="A1809" s="75" t="s">
        <v>19</v>
      </c>
      <c r="B1809" s="66" t="s">
        <v>20</v>
      </c>
      <c r="C1809" s="66" t="s">
        <v>10</v>
      </c>
      <c r="D1809" s="66" t="s">
        <v>288</v>
      </c>
      <c r="E1809" s="87">
        <f t="array" ref="E1809">IFERROR(INDEX(DATA!$L$133:$L$368,MATCH(1,(DATA!$D$133:$D$368=B1809)*(DATA!$E$133:$E$368=D1809),0)),"n/a")</f>
        <v>11.772467448451</v>
      </c>
      <c r="F1809" s="77">
        <f t="array" ref="F1809">IFERROR(INDEX(DATA!$M$133:$M$368,MATCH(1,(DATA!$D$133:$D$368=B1809)*(DATA!$E$133:$E$368=D1809),0)),"n/a")</f>
        <v>-2.7391085561985402E-2</v>
      </c>
      <c r="G1809" s="87">
        <f t="array" ref="G1809">IFERROR(INDEX(DATA!$V$133:$V$368,MATCH(1,(DATA!$D$133:$D$368=B1809)*(DATA!$E$133:$E$368=D1809),0)),"n/a")</f>
        <v>11.981272075069599</v>
      </c>
      <c r="H1809" s="77">
        <f t="array" ref="H1809">IFERROR(INDEX(DATA!$W$133:$W$368,MATCH(1,(DATA!$D$133:$D$368=B1809)*(DATA!$E$133:$E$368=D1809),0)),"n/a")</f>
        <v>2.7718468558307899E-2</v>
      </c>
      <c r="I1809" s="87">
        <f t="array" ref="I1809">IFERROR(INDEX(DATA!$AF$133:$AF$368,MATCH(1,(DATA!$D$133:$D$368=B1809)*(DATA!$E$133:$E$368=D1809),0)),"n/a")</f>
        <v>12.1791214506966</v>
      </c>
      <c r="J1809" s="77">
        <f t="array" ref="J1809">IFERROR(INDEX(DATA!$AG$133:$AG$368,MATCH(1,(DATA!$D$133:$D$368=B1809)*(DATA!$E$133:$E$368=D1809),0)),"n/a")</f>
        <v>9.1623119879174597E-2</v>
      </c>
      <c r="K1809" s="87">
        <f t="array" ref="K1809">IFERROR(INDEX(DATA!$AP$133:$AP$368,MATCH(1,(DATA!$D$133:$D$368=B1809)*(DATA!$E$133:$E$368=D1809),0)),"n/a")</f>
        <v>12.1155907822908</v>
      </c>
      <c r="L1809" s="77">
        <f t="array" ref="L1809">IFERROR(INDEX(DATA!$AQ$133:$AQ$368,MATCH(1,(DATA!$D$133:$D$368=B1809)*(DATA!$E$133:$E$368=D1809),0)),"n/a")</f>
        <v>3.8175706057807797E-2</v>
      </c>
      <c r="M1809" s="66"/>
      <c r="N1809" s="66"/>
      <c r="O1809" s="66"/>
      <c r="P1809" s="66"/>
      <c r="Q1809" s="66"/>
      <c r="S1809" s="70"/>
      <c r="U1809" s="70"/>
      <c r="W1809" s="70"/>
      <c r="Y1809" s="70"/>
    </row>
    <row r="1810" spans="1:25" s="69" customFormat="1" x14ac:dyDescent="0.2">
      <c r="A1810" s="75" t="s">
        <v>19</v>
      </c>
      <c r="B1810" s="66" t="s">
        <v>20</v>
      </c>
      <c r="C1810" s="66" t="s">
        <v>10</v>
      </c>
      <c r="D1810" s="66" t="s">
        <v>289</v>
      </c>
      <c r="E1810" s="87">
        <f t="array" ref="E1810">IFERROR(INDEX(DATA!$L$133:$L$368,MATCH(1,(DATA!$D$133:$D$368=B1810)*(DATA!$E$133:$E$368=D1810),0)),"n/a")</f>
        <v>14.1308725487325</v>
      </c>
      <c r="F1810" s="77">
        <f t="array" ref="F1810">IFERROR(INDEX(DATA!$M$133:$M$368,MATCH(1,(DATA!$D$133:$D$368=B1810)*(DATA!$E$133:$E$368=D1810),0)),"n/a")</f>
        <v>-1.0666617413684101E-2</v>
      </c>
      <c r="G1810" s="87">
        <f t="array" ref="G1810">IFERROR(INDEX(DATA!$V$133:$V$368,MATCH(1,(DATA!$D$133:$D$368=B1810)*(DATA!$E$133:$E$368=D1810),0)),"n/a")</f>
        <v>13.4700494139406</v>
      </c>
      <c r="H1810" s="77">
        <f t="array" ref="H1810">IFERROR(INDEX(DATA!$W$133:$W$368,MATCH(1,(DATA!$D$133:$D$368=B1810)*(DATA!$E$133:$E$368=D1810),0)),"n/a")</f>
        <v>2.1566256482962301E-2</v>
      </c>
      <c r="I1810" s="87">
        <f t="array" ref="I1810">IFERROR(INDEX(DATA!$AF$133:$AF$368,MATCH(1,(DATA!$D$133:$D$368=B1810)*(DATA!$E$133:$E$368=D1810),0)),"n/a")</f>
        <v>13.372174863388</v>
      </c>
      <c r="J1810" s="77">
        <f t="array" ref="J1810">IFERROR(INDEX(DATA!$AG$133:$AG$368,MATCH(1,(DATA!$D$133:$D$368=B1810)*(DATA!$E$133:$E$368=D1810),0)),"n/a")</f>
        <v>4.41642091424259E-2</v>
      </c>
      <c r="K1810" s="87">
        <f t="array" ref="K1810">IFERROR(INDEX(DATA!$AP$133:$AP$368,MATCH(1,(DATA!$D$133:$D$368=B1810)*(DATA!$E$133:$E$368=D1810),0)),"n/a")</f>
        <v>13.792958414829799</v>
      </c>
      <c r="L1810" s="77">
        <f t="array" ref="L1810">IFERROR(INDEX(DATA!$AQ$133:$AQ$368,MATCH(1,(DATA!$D$133:$D$368=B1810)*(DATA!$E$133:$E$368=D1810),0)),"n/a")</f>
        <v>9.8525734894982203E-2</v>
      </c>
      <c r="M1810" s="66"/>
      <c r="N1810" s="66"/>
      <c r="O1810" s="66"/>
      <c r="P1810" s="66"/>
      <c r="Q1810" s="66"/>
      <c r="S1810" s="70"/>
      <c r="U1810" s="70"/>
      <c r="W1810" s="70"/>
      <c r="Y1810" s="70"/>
    </row>
    <row r="1811" spans="1:25" s="69" customFormat="1" x14ac:dyDescent="0.2">
      <c r="A1811" s="75" t="s">
        <v>19</v>
      </c>
      <c r="B1811" s="66" t="s">
        <v>20</v>
      </c>
      <c r="C1811" s="66" t="s">
        <v>10</v>
      </c>
      <c r="D1811" s="66" t="s">
        <v>290</v>
      </c>
      <c r="E1811" s="87">
        <f t="array" ref="E1811">IFERROR(INDEX(DATA!$L$133:$L$368,MATCH(1,(DATA!$D$133:$D$368=B1811)*(DATA!$E$133:$E$368=D1811),0)),"n/a")</f>
        <v>16.398819599308599</v>
      </c>
      <c r="F1811" s="77">
        <f t="array" ref="F1811">IFERROR(INDEX(DATA!$M$133:$M$368,MATCH(1,(DATA!$D$133:$D$368=B1811)*(DATA!$E$133:$E$368=D1811),0)),"n/a")</f>
        <v>-2.53924331669295E-2</v>
      </c>
      <c r="G1811" s="87">
        <f t="array" ref="G1811">IFERROR(INDEX(DATA!$V$133:$V$368,MATCH(1,(DATA!$D$133:$D$368=B1811)*(DATA!$E$133:$E$368=D1811),0)),"n/a")</f>
        <v>16.632284481436098</v>
      </c>
      <c r="H1811" s="77">
        <f t="array" ref="H1811">IFERROR(INDEX(DATA!$W$133:$W$368,MATCH(1,(DATA!$D$133:$D$368=B1811)*(DATA!$E$133:$E$368=D1811),0)),"n/a")</f>
        <v>-1.16309501528951E-2</v>
      </c>
      <c r="I1811" s="87">
        <f t="array" ref="I1811">IFERROR(INDEX(DATA!$AF$133:$AF$368,MATCH(1,(DATA!$D$133:$D$368=B1811)*(DATA!$E$133:$E$368=D1811),0)),"n/a")</f>
        <v>16.393668662935902</v>
      </c>
      <c r="J1811" s="77">
        <f t="array" ref="J1811">IFERROR(INDEX(DATA!$AG$133:$AG$368,MATCH(1,(DATA!$D$133:$D$368=B1811)*(DATA!$E$133:$E$368=D1811),0)),"n/a")</f>
        <v>-1.67085588871215E-2</v>
      </c>
      <c r="K1811" s="87">
        <f t="array" ref="K1811">IFERROR(INDEX(DATA!$AP$133:$AP$368,MATCH(1,(DATA!$D$133:$D$368=B1811)*(DATA!$E$133:$E$368=D1811),0)),"n/a")</f>
        <v>16.514880921038198</v>
      </c>
      <c r="L1811" s="77">
        <f t="array" ref="L1811">IFERROR(INDEX(DATA!$AQ$133:$AQ$368,MATCH(1,(DATA!$D$133:$D$368=B1811)*(DATA!$E$133:$E$368=D1811),0)),"n/a")</f>
        <v>3.5933708651713502E-3</v>
      </c>
      <c r="M1811" s="66"/>
      <c r="N1811" s="66"/>
      <c r="O1811" s="66"/>
      <c r="P1811" s="66"/>
      <c r="Q1811" s="66"/>
      <c r="S1811" s="70"/>
      <c r="U1811" s="70"/>
      <c r="W1811" s="70"/>
      <c r="Y1811" s="70"/>
    </row>
    <row r="1812" spans="1:25" s="69" customFormat="1" x14ac:dyDescent="0.2">
      <c r="A1812" s="75" t="s">
        <v>19</v>
      </c>
      <c r="B1812" s="66" t="s">
        <v>20</v>
      </c>
      <c r="C1812" s="66" t="s">
        <v>10</v>
      </c>
      <c r="D1812" s="66" t="s">
        <v>291</v>
      </c>
      <c r="E1812" s="87">
        <f t="array" ref="E1812">IFERROR(INDEX(DATA!$L$133:$L$368,MATCH(1,(DATA!$D$133:$D$368=B1812)*(DATA!$E$133:$E$368=D1812),0)),"n/a")</f>
        <v>12.8484358456059</v>
      </c>
      <c r="F1812" s="77">
        <f t="array" ref="F1812">IFERROR(INDEX(DATA!$M$133:$M$368,MATCH(1,(DATA!$D$133:$D$368=B1812)*(DATA!$E$133:$E$368=D1812),0)),"n/a")</f>
        <v>-0.132019204288567</v>
      </c>
      <c r="G1812" s="87">
        <f t="array" ref="G1812">IFERROR(INDEX(DATA!$V$133:$V$368,MATCH(1,(DATA!$D$133:$D$368=B1812)*(DATA!$E$133:$E$368=D1812),0)),"n/a")</f>
        <v>13.477766856405101</v>
      </c>
      <c r="H1812" s="77">
        <f t="array" ref="H1812">IFERROR(INDEX(DATA!$W$133:$W$368,MATCH(1,(DATA!$D$133:$D$368=B1812)*(DATA!$E$133:$E$368=D1812),0)),"n/a")</f>
        <v>-9.5038202821504894E-2</v>
      </c>
      <c r="I1812" s="87">
        <f t="array" ref="I1812">IFERROR(INDEX(DATA!$AF$133:$AF$368,MATCH(1,(DATA!$D$133:$D$368=B1812)*(DATA!$E$133:$E$368=D1812),0)),"n/a")</f>
        <v>14.0100778439117</v>
      </c>
      <c r="J1812" s="77">
        <f t="array" ref="J1812">IFERROR(INDEX(DATA!$AG$133:$AG$368,MATCH(1,(DATA!$D$133:$D$368=B1812)*(DATA!$E$133:$E$368=D1812),0)),"n/a")</f>
        <v>-8.0971457081982695E-2</v>
      </c>
      <c r="K1812" s="87">
        <f t="array" ref="K1812">IFERROR(INDEX(DATA!$AP$133:$AP$368,MATCH(1,(DATA!$D$133:$D$368=B1812)*(DATA!$E$133:$E$368=D1812),0)),"n/a")</f>
        <v>14.099601894419401</v>
      </c>
      <c r="L1812" s="77">
        <f t="array" ref="L1812">IFERROR(INDEX(DATA!$AQ$133:$AQ$368,MATCH(1,(DATA!$D$133:$D$368=B1812)*(DATA!$E$133:$E$368=D1812),0)),"n/a")</f>
        <v>-0.105544852966205</v>
      </c>
      <c r="M1812" s="66"/>
      <c r="N1812" s="66"/>
      <c r="O1812" s="66"/>
      <c r="P1812" s="66"/>
      <c r="Q1812" s="66"/>
      <c r="S1812" s="70"/>
      <c r="U1812" s="70"/>
      <c r="W1812" s="70"/>
      <c r="Y1812" s="70"/>
    </row>
    <row r="1813" spans="1:25" s="69" customFormat="1" x14ac:dyDescent="0.2">
      <c r="A1813" s="75" t="s">
        <v>19</v>
      </c>
      <c r="B1813" s="66" t="s">
        <v>20</v>
      </c>
      <c r="C1813" s="66" t="s">
        <v>10</v>
      </c>
      <c r="D1813" s="66" t="s">
        <v>292</v>
      </c>
      <c r="E1813" s="87">
        <f t="array" ref="E1813">IFERROR(INDEX(DATA!$L$133:$L$368,MATCH(1,(DATA!$D$133:$D$368=B1813)*(DATA!$E$133:$E$368=D1813),0)),"n/a")</f>
        <v>14.728760226557601</v>
      </c>
      <c r="F1813" s="77">
        <f t="array" ref="F1813">IFERROR(INDEX(DATA!$M$133:$M$368,MATCH(1,(DATA!$D$133:$D$368=B1813)*(DATA!$E$133:$E$368=D1813),0)),"n/a")</f>
        <v>3.0319043095778399E-2</v>
      </c>
      <c r="G1813" s="87">
        <f t="array" ref="G1813">IFERROR(INDEX(DATA!$V$133:$V$368,MATCH(1,(DATA!$D$133:$D$368=B1813)*(DATA!$E$133:$E$368=D1813),0)),"n/a")</f>
        <v>14.8018151298484</v>
      </c>
      <c r="H1813" s="77">
        <f t="array" ref="H1813">IFERROR(INDEX(DATA!$W$133:$W$368,MATCH(1,(DATA!$D$133:$D$368=B1813)*(DATA!$E$133:$E$368=D1813),0)),"n/a")</f>
        <v>3.34164514016171E-2</v>
      </c>
      <c r="I1813" s="87">
        <f t="array" ref="I1813">IFERROR(INDEX(DATA!$AF$133:$AF$368,MATCH(1,(DATA!$D$133:$D$368=B1813)*(DATA!$E$133:$E$368=D1813),0)),"n/a")</f>
        <v>14.744906435527801</v>
      </c>
      <c r="J1813" s="77">
        <f t="array" ref="J1813">IFERROR(INDEX(DATA!$AG$133:$AG$368,MATCH(1,(DATA!$D$133:$D$368=B1813)*(DATA!$E$133:$E$368=D1813),0)),"n/a")</f>
        <v>2.1978364763555899E-2</v>
      </c>
      <c r="K1813" s="87">
        <f t="array" ref="K1813">IFERROR(INDEX(DATA!$AP$133:$AP$368,MATCH(1,(DATA!$D$133:$D$368=B1813)*(DATA!$E$133:$E$368=D1813),0)),"n/a")</f>
        <v>14.490474765960199</v>
      </c>
      <c r="L1813" s="77">
        <f t="array" ref="L1813">IFERROR(INDEX(DATA!$AQ$133:$AQ$368,MATCH(1,(DATA!$D$133:$D$368=B1813)*(DATA!$E$133:$E$368=D1813),0)),"n/a")</f>
        <v>1.7303387046805601E-2</v>
      </c>
      <c r="M1813" s="66"/>
      <c r="N1813" s="66"/>
      <c r="O1813" s="66"/>
      <c r="P1813" s="66"/>
      <c r="Q1813" s="66"/>
      <c r="S1813" s="70"/>
      <c r="U1813" s="70"/>
      <c r="W1813" s="70"/>
      <c r="Y1813" s="70"/>
    </row>
    <row r="1814" spans="1:25" s="69" customFormat="1" x14ac:dyDescent="0.2">
      <c r="A1814" s="75" t="s">
        <v>19</v>
      </c>
      <c r="B1814" s="66" t="s">
        <v>20</v>
      </c>
      <c r="C1814" s="66" t="s">
        <v>10</v>
      </c>
      <c r="D1814" s="66" t="s">
        <v>293</v>
      </c>
      <c r="E1814" s="87">
        <f t="array" ref="E1814">IFERROR(INDEX(DATA!$L$133:$L$368,MATCH(1,(DATA!$D$133:$D$368=B1814)*(DATA!$E$133:$E$368=D1814),0)),"n/a")</f>
        <v>15.1181812956257</v>
      </c>
      <c r="F1814" s="77">
        <f t="array" ref="F1814">IFERROR(INDEX(DATA!$M$133:$M$368,MATCH(1,(DATA!$D$133:$D$368=B1814)*(DATA!$E$133:$E$368=D1814),0)),"n/a")</f>
        <v>9.4940274411945302E-2</v>
      </c>
      <c r="G1814" s="87">
        <f t="array" ref="G1814">IFERROR(INDEX(DATA!$V$133:$V$368,MATCH(1,(DATA!$D$133:$D$368=B1814)*(DATA!$E$133:$E$368=D1814),0)),"n/a")</f>
        <v>14.9341309553045</v>
      </c>
      <c r="H1814" s="77">
        <f t="array" ref="H1814">IFERROR(INDEX(DATA!$W$133:$W$368,MATCH(1,(DATA!$D$133:$D$368=B1814)*(DATA!$E$133:$E$368=D1814),0)),"n/a")</f>
        <v>0.12012711408158699</v>
      </c>
      <c r="I1814" s="87">
        <f t="array" ref="I1814">IFERROR(INDEX(DATA!$AF$133:$AF$368,MATCH(1,(DATA!$D$133:$D$368=B1814)*(DATA!$E$133:$E$368=D1814),0)),"n/a")</f>
        <v>14.9012343199739</v>
      </c>
      <c r="J1814" s="77">
        <f t="array" ref="J1814">IFERROR(INDEX(DATA!$AG$133:$AG$368,MATCH(1,(DATA!$D$133:$D$368=B1814)*(DATA!$E$133:$E$368=D1814),0)),"n/a")</f>
        <v>0.14493113240299199</v>
      </c>
      <c r="K1814" s="87">
        <f t="array" ref="K1814">IFERROR(INDEX(DATA!$AP$133:$AP$368,MATCH(1,(DATA!$D$133:$D$368=B1814)*(DATA!$E$133:$E$368=D1814),0)),"n/a")</f>
        <v>14.564150451163</v>
      </c>
      <c r="L1814" s="77">
        <f t="array" ref="L1814">IFERROR(INDEX(DATA!$AQ$133:$AQ$368,MATCH(1,(DATA!$D$133:$D$368=B1814)*(DATA!$E$133:$E$368=D1814),0)),"n/a")</f>
        <v>0.14840460312467901</v>
      </c>
      <c r="M1814" s="66"/>
      <c r="N1814" s="66"/>
      <c r="O1814" s="66"/>
      <c r="P1814" s="66"/>
      <c r="Q1814" s="66"/>
      <c r="S1814" s="70"/>
      <c r="U1814" s="70"/>
      <c r="W1814" s="70"/>
      <c r="Y1814" s="70"/>
    </row>
    <row r="1815" spans="1:25" s="69" customFormat="1" x14ac:dyDescent="0.2">
      <c r="A1815" s="75" t="s">
        <v>19</v>
      </c>
      <c r="B1815" s="66" t="s">
        <v>20</v>
      </c>
      <c r="C1815" s="66" t="s">
        <v>10</v>
      </c>
      <c r="D1815" s="66" t="s">
        <v>294</v>
      </c>
      <c r="E1815" s="87">
        <f t="array" ref="E1815">IFERROR(INDEX(DATA!$L$133:$L$368,MATCH(1,(DATA!$D$133:$D$368=B1815)*(DATA!$E$133:$E$368=D1815),0)),"n/a")</f>
        <v>16.4810198056404</v>
      </c>
      <c r="F1815" s="77">
        <f t="array" ref="F1815">IFERROR(INDEX(DATA!$M$133:$M$368,MATCH(1,(DATA!$D$133:$D$368=B1815)*(DATA!$E$133:$E$368=D1815),0)),"n/a")</f>
        <v>-2.66414410805281E-2</v>
      </c>
      <c r="G1815" s="87">
        <f t="array" ref="G1815">IFERROR(INDEX(DATA!$V$133:$V$368,MATCH(1,(DATA!$D$133:$D$368=B1815)*(DATA!$E$133:$E$368=D1815),0)),"n/a")</f>
        <v>16.5748571332411</v>
      </c>
      <c r="H1815" s="77">
        <f t="array" ref="H1815">IFERROR(INDEX(DATA!$W$133:$W$368,MATCH(1,(DATA!$D$133:$D$368=B1815)*(DATA!$E$133:$E$368=D1815),0)),"n/a")</f>
        <v>-2.02131730210032E-2</v>
      </c>
      <c r="I1815" s="87">
        <f t="array" ref="I1815">IFERROR(INDEX(DATA!$AF$133:$AF$368,MATCH(1,(DATA!$D$133:$D$368=B1815)*(DATA!$E$133:$E$368=D1815),0)),"n/a")</f>
        <v>16.2953161004768</v>
      </c>
      <c r="J1815" s="77">
        <f t="array" ref="J1815">IFERROR(INDEX(DATA!$AG$133:$AG$368,MATCH(1,(DATA!$D$133:$D$368=B1815)*(DATA!$E$133:$E$368=D1815),0)),"n/a")</f>
        <v>-3.0466749897574901E-2</v>
      </c>
      <c r="K1815" s="87">
        <f t="array" ref="K1815">IFERROR(INDEX(DATA!$AP$133:$AP$368,MATCH(1,(DATA!$D$133:$D$368=B1815)*(DATA!$E$133:$E$368=D1815),0)),"n/a")</f>
        <v>16.464575827711201</v>
      </c>
      <c r="L1815" s="77">
        <f t="array" ref="L1815">IFERROR(INDEX(DATA!$AQ$133:$AQ$368,MATCH(1,(DATA!$D$133:$D$368=B1815)*(DATA!$E$133:$E$368=D1815),0)),"n/a")</f>
        <v>-9.95316316826232E-3</v>
      </c>
      <c r="M1815" s="66"/>
      <c r="N1815" s="66"/>
      <c r="O1815" s="66"/>
      <c r="P1815" s="66"/>
      <c r="Q1815" s="66"/>
      <c r="S1815" s="70"/>
      <c r="U1815" s="70"/>
      <c r="W1815" s="70"/>
      <c r="Y1815" s="70"/>
    </row>
    <row r="1816" spans="1:25" s="69" customFormat="1" x14ac:dyDescent="0.2">
      <c r="A1816" s="75" t="s">
        <v>19</v>
      </c>
      <c r="B1816" s="66" t="s">
        <v>20</v>
      </c>
      <c r="C1816" s="66" t="s">
        <v>10</v>
      </c>
      <c r="D1816" s="66" t="s">
        <v>295</v>
      </c>
      <c r="E1816" s="87">
        <f t="array" ref="E1816">IFERROR(INDEX(DATA!$L$133:$L$368,MATCH(1,(DATA!$D$133:$D$368=B1816)*(DATA!$E$133:$E$368=D1816),0)),"n/a")</f>
        <v>13.054488409362801</v>
      </c>
      <c r="F1816" s="77">
        <f t="array" ref="F1816">IFERROR(INDEX(DATA!$M$133:$M$368,MATCH(1,(DATA!$D$133:$D$368=B1816)*(DATA!$E$133:$E$368=D1816),0)),"n/a")</f>
        <v>-2.7756057950058002E-2</v>
      </c>
      <c r="G1816" s="87">
        <f t="array" ref="G1816">IFERROR(INDEX(DATA!$V$133:$V$368,MATCH(1,(DATA!$D$133:$D$368=B1816)*(DATA!$E$133:$E$368=D1816),0)),"n/a")</f>
        <v>12.8789538687139</v>
      </c>
      <c r="H1816" s="77">
        <f t="array" ref="H1816">IFERROR(INDEX(DATA!$W$133:$W$368,MATCH(1,(DATA!$D$133:$D$368=B1816)*(DATA!$E$133:$E$368=D1816),0)),"n/a")</f>
        <v>-2.7995987899058501E-2</v>
      </c>
      <c r="I1816" s="87">
        <f t="array" ref="I1816">IFERROR(INDEX(DATA!$AF$133:$AF$368,MATCH(1,(DATA!$D$133:$D$368=B1816)*(DATA!$E$133:$E$368=D1816),0)),"n/a")</f>
        <v>12.8607166121494</v>
      </c>
      <c r="J1816" s="77">
        <f t="array" ref="J1816">IFERROR(INDEX(DATA!$AG$133:$AG$368,MATCH(1,(DATA!$D$133:$D$368=B1816)*(DATA!$E$133:$E$368=D1816),0)),"n/a")</f>
        <v>-2.5773247009168099E-2</v>
      </c>
      <c r="K1816" s="87">
        <f t="array" ref="K1816">IFERROR(INDEX(DATA!$AP$133:$AP$368,MATCH(1,(DATA!$D$133:$D$368=B1816)*(DATA!$E$133:$E$368=D1816),0)),"n/a")</f>
        <v>13.1034063570392</v>
      </c>
      <c r="L1816" s="77">
        <f t="array" ref="L1816">IFERROR(INDEX(DATA!$AQ$133:$AQ$368,MATCH(1,(DATA!$D$133:$D$368=B1816)*(DATA!$E$133:$E$368=D1816),0)),"n/a")</f>
        <v>-1.9415297476249802E-2</v>
      </c>
      <c r="M1816" s="66"/>
      <c r="N1816" s="66"/>
      <c r="O1816" s="66"/>
      <c r="P1816" s="66"/>
      <c r="Q1816" s="66"/>
      <c r="S1816" s="70"/>
      <c r="U1816" s="70"/>
      <c r="W1816" s="70"/>
      <c r="Y1816" s="70"/>
    </row>
    <row r="1817" spans="1:25" s="69" customFormat="1" x14ac:dyDescent="0.2">
      <c r="A1817" s="75" t="s">
        <v>19</v>
      </c>
      <c r="B1817" s="66" t="s">
        <v>20</v>
      </c>
      <c r="C1817" s="66" t="s">
        <v>10</v>
      </c>
      <c r="D1817" s="66" t="s">
        <v>296</v>
      </c>
      <c r="E1817" s="87">
        <f t="array" ref="E1817">IFERROR(INDEX(DATA!$L$133:$L$368,MATCH(1,(DATA!$D$133:$D$368=B1817)*(DATA!$E$133:$E$368=D1817),0)),"n/a")</f>
        <v>14.474993642167799</v>
      </c>
      <c r="F1817" s="77">
        <f t="array" ref="F1817">IFERROR(INDEX(DATA!$M$133:$M$368,MATCH(1,(DATA!$D$133:$D$368=B1817)*(DATA!$E$133:$E$368=D1817),0)),"n/a")</f>
        <v>1.68498290892139E-2</v>
      </c>
      <c r="G1817" s="87">
        <f t="array" ref="G1817">IFERROR(INDEX(DATA!$V$133:$V$368,MATCH(1,(DATA!$D$133:$D$368=B1817)*(DATA!$E$133:$E$368=D1817),0)),"n/a")</f>
        <v>14.519634715694499</v>
      </c>
      <c r="H1817" s="77">
        <f t="array" ref="H1817">IFERROR(INDEX(DATA!$W$133:$W$368,MATCH(1,(DATA!$D$133:$D$368=B1817)*(DATA!$E$133:$E$368=D1817),0)),"n/a")</f>
        <v>1.7695267595636801E-2</v>
      </c>
      <c r="I1817" s="87">
        <f t="array" ref="I1817">IFERROR(INDEX(DATA!$AF$133:$AF$368,MATCH(1,(DATA!$D$133:$D$368=B1817)*(DATA!$E$133:$E$368=D1817),0)),"n/a")</f>
        <v>14.519129080012901</v>
      </c>
      <c r="J1817" s="77">
        <f t="array" ref="J1817">IFERROR(INDEX(DATA!$AG$133:$AG$368,MATCH(1,(DATA!$D$133:$D$368=B1817)*(DATA!$E$133:$E$368=D1817),0)),"n/a")</f>
        <v>1.2810597536235299E-2</v>
      </c>
      <c r="K1817" s="87">
        <f t="array" ref="K1817">IFERROR(INDEX(DATA!$AP$133:$AP$368,MATCH(1,(DATA!$D$133:$D$368=B1817)*(DATA!$E$133:$E$368=D1817),0)),"n/a")</f>
        <v>14.481787864375599</v>
      </c>
      <c r="L1817" s="77">
        <f t="array" ref="L1817">IFERROR(INDEX(DATA!$AQ$133:$AQ$368,MATCH(1,(DATA!$D$133:$D$368=B1817)*(DATA!$E$133:$E$368=D1817),0)),"n/a")</f>
        <v>1.1103131456762101E-2</v>
      </c>
      <c r="M1817" s="66"/>
      <c r="N1817" s="66"/>
      <c r="O1817" s="66"/>
      <c r="P1817" s="66"/>
      <c r="Q1817" s="66"/>
      <c r="S1817" s="70"/>
      <c r="U1817" s="70"/>
      <c r="W1817" s="70"/>
      <c r="Y1817" s="70"/>
    </row>
    <row r="1818" spans="1:25" s="69" customFormat="1" x14ac:dyDescent="0.2">
      <c r="A1818" s="75" t="s">
        <v>19</v>
      </c>
      <c r="B1818" s="66" t="s">
        <v>20</v>
      </c>
      <c r="C1818" s="66" t="s">
        <v>10</v>
      </c>
      <c r="D1818" s="66" t="s">
        <v>297</v>
      </c>
      <c r="E1818" s="87">
        <f t="array" ref="E1818">IFERROR(INDEX(DATA!$L$133:$L$368,MATCH(1,(DATA!$D$133:$D$368=B1818)*(DATA!$E$133:$E$368=D1818),0)),"n/a")</f>
        <v>16.0748454104987</v>
      </c>
      <c r="F1818" s="77">
        <f t="array" ref="F1818">IFERROR(INDEX(DATA!$M$133:$M$368,MATCH(1,(DATA!$D$133:$D$368=B1818)*(DATA!$E$133:$E$368=D1818),0)),"n/a")</f>
        <v>4.8532243456788499E-2</v>
      </c>
      <c r="G1818" s="87">
        <f t="array" ref="G1818">IFERROR(INDEX(DATA!$V$133:$V$368,MATCH(1,(DATA!$D$133:$D$368=B1818)*(DATA!$E$133:$E$368=D1818),0)),"n/a")</f>
        <v>16.126497666450401</v>
      </c>
      <c r="H1818" s="77">
        <f t="array" ref="H1818">IFERROR(INDEX(DATA!$W$133:$W$368,MATCH(1,(DATA!$D$133:$D$368=B1818)*(DATA!$E$133:$E$368=D1818),0)),"n/a")</f>
        <v>7.4374314767261404E-2</v>
      </c>
      <c r="I1818" s="87">
        <f t="array" ref="I1818">IFERROR(INDEX(DATA!$AF$133:$AF$368,MATCH(1,(DATA!$D$133:$D$368=B1818)*(DATA!$E$133:$E$368=D1818),0)),"n/a")</f>
        <v>15.9224021199741</v>
      </c>
      <c r="J1818" s="77">
        <f t="array" ref="J1818">IFERROR(INDEX(DATA!$AG$133:$AG$368,MATCH(1,(DATA!$D$133:$D$368=B1818)*(DATA!$E$133:$E$368=D1818),0)),"n/a")</f>
        <v>6.3616304185428296E-2</v>
      </c>
      <c r="K1818" s="87">
        <f t="array" ref="K1818">IFERROR(INDEX(DATA!$AP$133:$AP$368,MATCH(1,(DATA!$D$133:$D$368=B1818)*(DATA!$E$133:$E$368=D1818),0)),"n/a")</f>
        <v>15.7775338955461</v>
      </c>
      <c r="L1818" s="77">
        <f t="array" ref="L1818">IFERROR(INDEX(DATA!$AQ$133:$AQ$368,MATCH(1,(DATA!$D$133:$D$368=B1818)*(DATA!$E$133:$E$368=D1818),0)),"n/a")</f>
        <v>6.5236513328196299E-2</v>
      </c>
      <c r="M1818" s="66"/>
      <c r="N1818" s="66"/>
      <c r="O1818" s="66"/>
      <c r="P1818" s="66"/>
      <c r="Q1818" s="66"/>
      <c r="S1818" s="70"/>
      <c r="U1818" s="70"/>
      <c r="W1818" s="70"/>
      <c r="Y1818" s="70"/>
    </row>
    <row r="1819" spans="1:25" s="69" customFormat="1" x14ac:dyDescent="0.2">
      <c r="A1819" s="75" t="s">
        <v>19</v>
      </c>
      <c r="B1819" s="66" t="s">
        <v>20</v>
      </c>
      <c r="C1819" s="66" t="s">
        <v>10</v>
      </c>
      <c r="D1819" s="66" t="s">
        <v>298</v>
      </c>
      <c r="E1819" s="87">
        <f t="array" ref="E1819">IFERROR(INDEX(DATA!$L$133:$L$368,MATCH(1,(DATA!$D$133:$D$368=B1819)*(DATA!$E$133:$E$368=D1819),0)),"n/a")</f>
        <v>16.3503531534895</v>
      </c>
      <c r="F1819" s="77">
        <f t="array" ref="F1819">IFERROR(INDEX(DATA!$M$133:$M$368,MATCH(1,(DATA!$D$133:$D$368=B1819)*(DATA!$E$133:$E$368=D1819),0)),"n/a")</f>
        <v>2.6269541639257901E-2</v>
      </c>
      <c r="G1819" s="87">
        <f t="array" ref="G1819">IFERROR(INDEX(DATA!$V$133:$V$368,MATCH(1,(DATA!$D$133:$D$368=B1819)*(DATA!$E$133:$E$368=D1819),0)),"n/a")</f>
        <v>16.6990630167187</v>
      </c>
      <c r="H1819" s="77">
        <f t="array" ref="H1819">IFERROR(INDEX(DATA!$W$133:$W$368,MATCH(1,(DATA!$D$133:$D$368=B1819)*(DATA!$E$133:$E$368=D1819),0)),"n/a")</f>
        <v>9.78299784179643E-2</v>
      </c>
      <c r="I1819" s="87">
        <f t="array" ref="I1819">IFERROR(INDEX(DATA!$AF$133:$AF$368,MATCH(1,(DATA!$D$133:$D$368=B1819)*(DATA!$E$133:$E$368=D1819),0)),"n/a")</f>
        <v>16.413871860740102</v>
      </c>
      <c r="J1819" s="77">
        <f t="array" ref="J1819">IFERROR(INDEX(DATA!$AG$133:$AG$368,MATCH(1,(DATA!$D$133:$D$368=B1819)*(DATA!$E$133:$E$368=D1819),0)),"n/a")</f>
        <v>6.7000856608184098E-2</v>
      </c>
      <c r="K1819" s="87">
        <f t="array" ref="K1819">IFERROR(INDEX(DATA!$AP$133:$AP$368,MATCH(1,(DATA!$D$133:$D$368=B1819)*(DATA!$E$133:$E$368=D1819),0)),"n/a")</f>
        <v>16.383363467047101</v>
      </c>
      <c r="L1819" s="77">
        <f t="array" ref="L1819">IFERROR(INDEX(DATA!$AQ$133:$AQ$368,MATCH(1,(DATA!$D$133:$D$368=B1819)*(DATA!$E$133:$E$368=D1819),0)),"n/a")</f>
        <v>5.7393825778454102E-2</v>
      </c>
      <c r="M1819" s="66"/>
      <c r="N1819" s="66"/>
      <c r="O1819" s="66"/>
      <c r="P1819" s="66"/>
      <c r="Q1819" s="66"/>
      <c r="S1819" s="70"/>
      <c r="U1819" s="70"/>
      <c r="W1819" s="70"/>
      <c r="Y1819" s="70"/>
    </row>
    <row r="1820" spans="1:25" s="69" customFormat="1" x14ac:dyDescent="0.2">
      <c r="A1820" s="75" t="s">
        <v>19</v>
      </c>
      <c r="B1820" s="66" t="s">
        <v>20</v>
      </c>
      <c r="C1820" s="66" t="s">
        <v>10</v>
      </c>
      <c r="D1820" s="66" t="s">
        <v>299</v>
      </c>
      <c r="E1820" s="87">
        <f t="array" ref="E1820">IFERROR(INDEX(DATA!$L$133:$L$368,MATCH(1,(DATA!$D$133:$D$368=B1820)*(DATA!$E$133:$E$368=D1820),0)),"n/a")</f>
        <v>10.6116810289046</v>
      </c>
      <c r="F1820" s="77">
        <f t="array" ref="F1820">IFERROR(INDEX(DATA!$M$133:$M$368,MATCH(1,(DATA!$D$133:$D$368=B1820)*(DATA!$E$133:$E$368=D1820),0)),"n/a")</f>
        <v>8.9905009850755002E-2</v>
      </c>
      <c r="G1820" s="87">
        <f t="array" ref="G1820">IFERROR(INDEX(DATA!$V$133:$V$368,MATCH(1,(DATA!$D$133:$D$368=B1820)*(DATA!$E$133:$E$368=D1820),0)),"n/a")</f>
        <v>10.683236285047</v>
      </c>
      <c r="H1820" s="77">
        <f t="array" ref="H1820">IFERROR(INDEX(DATA!$W$133:$W$368,MATCH(1,(DATA!$D$133:$D$368=B1820)*(DATA!$E$133:$E$368=D1820),0)),"n/a")</f>
        <v>3.6921723874166097E-2</v>
      </c>
      <c r="I1820" s="87">
        <f t="array" ref="I1820">IFERROR(INDEX(DATA!$AF$133:$AF$368,MATCH(1,(DATA!$D$133:$D$368=B1820)*(DATA!$E$133:$E$368=D1820),0)),"n/a")</f>
        <v>10.8490216224062</v>
      </c>
      <c r="J1820" s="77">
        <f t="array" ref="J1820">IFERROR(INDEX(DATA!$AG$133:$AG$368,MATCH(1,(DATA!$D$133:$D$368=B1820)*(DATA!$E$133:$E$368=D1820),0)),"n/a")</f>
        <v>1.07676197752938E-2</v>
      </c>
      <c r="K1820" s="87">
        <f t="array" ref="K1820">IFERROR(INDEX(DATA!$AP$133:$AP$368,MATCH(1,(DATA!$D$133:$D$368=B1820)*(DATA!$E$133:$E$368=D1820),0)),"n/a")</f>
        <v>10.4624668218227</v>
      </c>
      <c r="L1820" s="77">
        <f t="array" ref="L1820">IFERROR(INDEX(DATA!$AQ$133:$AQ$368,MATCH(1,(DATA!$D$133:$D$368=B1820)*(DATA!$E$133:$E$368=D1820),0)),"n/a")</f>
        <v>-6.0834769298689501E-2</v>
      </c>
      <c r="M1820" s="66"/>
      <c r="N1820" s="66"/>
      <c r="O1820" s="66"/>
      <c r="P1820" s="66"/>
      <c r="Q1820" s="66"/>
      <c r="S1820" s="70"/>
      <c r="U1820" s="70"/>
      <c r="W1820" s="70"/>
      <c r="Y1820" s="70"/>
    </row>
    <row r="1821" spans="1:25" s="69" customFormat="1" x14ac:dyDescent="0.2">
      <c r="A1821" s="75" t="s">
        <v>19</v>
      </c>
      <c r="B1821" s="66" t="s">
        <v>20</v>
      </c>
      <c r="C1821" s="66" t="s">
        <v>10</v>
      </c>
      <c r="D1821" s="66" t="s">
        <v>300</v>
      </c>
      <c r="E1821" s="87">
        <f t="array" ref="E1821">IFERROR(INDEX(DATA!$L$133:$L$368,MATCH(1,(DATA!$D$133:$D$368=B1821)*(DATA!$E$133:$E$368=D1821),0)),"n/a")</f>
        <v>9.7406790380449095</v>
      </c>
      <c r="F1821" s="77">
        <f t="array" ref="F1821">IFERROR(INDEX(DATA!$M$133:$M$368,MATCH(1,(DATA!$D$133:$D$368=B1821)*(DATA!$E$133:$E$368=D1821),0)),"n/a")</f>
        <v>-1.43874045830458E-2</v>
      </c>
      <c r="G1821" s="87">
        <f t="array" ref="G1821">IFERROR(INDEX(DATA!$V$133:$V$368,MATCH(1,(DATA!$D$133:$D$368=B1821)*(DATA!$E$133:$E$368=D1821),0)),"n/a")</f>
        <v>9.6150445065160799</v>
      </c>
      <c r="H1821" s="77">
        <f t="array" ref="H1821">IFERROR(INDEX(DATA!$W$133:$W$368,MATCH(1,(DATA!$D$133:$D$368=B1821)*(DATA!$E$133:$E$368=D1821),0)),"n/a")</f>
        <v>-1.6835932936747199E-2</v>
      </c>
      <c r="I1821" s="87">
        <f t="array" ref="I1821">IFERROR(INDEX(DATA!$AF$133:$AF$368,MATCH(1,(DATA!$D$133:$D$368=B1821)*(DATA!$E$133:$E$368=D1821),0)),"n/a")</f>
        <v>9.7681225431844503</v>
      </c>
      <c r="J1821" s="77">
        <f t="array" ref="J1821">IFERROR(INDEX(DATA!$AG$133:$AG$368,MATCH(1,(DATA!$D$133:$D$368=B1821)*(DATA!$E$133:$E$368=D1821),0)),"n/a")</f>
        <v>-9.6804872553815906E-3</v>
      </c>
      <c r="K1821" s="87">
        <f t="array" ref="K1821">IFERROR(INDEX(DATA!$AP$133:$AP$368,MATCH(1,(DATA!$D$133:$D$368=B1821)*(DATA!$E$133:$E$368=D1821),0)),"n/a")</f>
        <v>9.6704549335828993</v>
      </c>
      <c r="L1821" s="77">
        <f t="array" ref="L1821">IFERROR(INDEX(DATA!$AQ$133:$AQ$368,MATCH(1,(DATA!$D$133:$D$368=B1821)*(DATA!$E$133:$E$368=D1821),0)),"n/a")</f>
        <v>-1.30096831848857E-2</v>
      </c>
      <c r="M1821" s="66"/>
      <c r="N1821" s="66"/>
      <c r="O1821" s="66"/>
      <c r="P1821" s="66"/>
      <c r="Q1821" s="66"/>
      <c r="S1821" s="70"/>
      <c r="U1821" s="70"/>
      <c r="W1821" s="70"/>
      <c r="Y1821" s="70"/>
    </row>
    <row r="1822" spans="1:25" s="69" customFormat="1" x14ac:dyDescent="0.2">
      <c r="A1822" s="75" t="s">
        <v>19</v>
      </c>
      <c r="B1822" s="66" t="s">
        <v>20</v>
      </c>
      <c r="C1822" s="66" t="s">
        <v>10</v>
      </c>
      <c r="D1822" s="66" t="s">
        <v>301</v>
      </c>
      <c r="E1822" s="87">
        <f t="array" ref="E1822">IFERROR(INDEX(DATA!$L$133:$L$368,MATCH(1,(DATA!$D$133:$D$368=B1822)*(DATA!$E$133:$E$368=D1822),0)),"n/a")</f>
        <v>14.6038100233656</v>
      </c>
      <c r="F1822" s="77">
        <f t="array" ref="F1822">IFERROR(INDEX(DATA!$M$133:$M$368,MATCH(1,(DATA!$D$133:$D$368=B1822)*(DATA!$E$133:$E$368=D1822),0)),"n/a")</f>
        <v>2.64386802004326E-2</v>
      </c>
      <c r="G1822" s="87">
        <f t="array" ref="G1822">IFERROR(INDEX(DATA!$V$133:$V$368,MATCH(1,(DATA!$D$133:$D$368=B1822)*(DATA!$E$133:$E$368=D1822),0)),"n/a")</f>
        <v>14.2730268870109</v>
      </c>
      <c r="H1822" s="77">
        <f t="array" ref="H1822">IFERROR(INDEX(DATA!$W$133:$W$368,MATCH(1,(DATA!$D$133:$D$368=B1822)*(DATA!$E$133:$E$368=D1822),0)),"n/a")</f>
        <v>0.124426240323927</v>
      </c>
      <c r="I1822" s="87">
        <f t="array" ref="I1822">IFERROR(INDEX(DATA!$AF$133:$AF$368,MATCH(1,(DATA!$D$133:$D$368=B1822)*(DATA!$E$133:$E$368=D1822),0)),"n/a")</f>
        <v>14.1905339194624</v>
      </c>
      <c r="J1822" s="77">
        <f t="array" ref="J1822">IFERROR(INDEX(DATA!$AG$133:$AG$368,MATCH(1,(DATA!$D$133:$D$368=B1822)*(DATA!$E$133:$E$368=D1822),0)),"n/a")</f>
        <v>0.217500003209985</v>
      </c>
      <c r="K1822" s="87">
        <f t="array" ref="K1822">IFERROR(INDEX(DATA!$AP$133:$AP$368,MATCH(1,(DATA!$D$133:$D$368=B1822)*(DATA!$E$133:$E$368=D1822),0)),"n/a")</f>
        <v>14.0632177512799</v>
      </c>
      <c r="L1822" s="77">
        <f t="array" ref="L1822">IFERROR(INDEX(DATA!$AQ$133:$AQ$368,MATCH(1,(DATA!$D$133:$D$368=B1822)*(DATA!$E$133:$E$368=D1822),0)),"n/a")</f>
        <v>0.19679641370443901</v>
      </c>
      <c r="M1822" s="66"/>
      <c r="N1822" s="66"/>
      <c r="O1822" s="66"/>
      <c r="P1822" s="66"/>
      <c r="Q1822" s="66"/>
      <c r="S1822" s="70"/>
      <c r="U1822" s="70"/>
      <c r="W1822" s="70"/>
      <c r="Y1822" s="70"/>
    </row>
    <row r="1823" spans="1:25" s="69" customFormat="1" x14ac:dyDescent="0.2">
      <c r="A1823" s="75" t="s">
        <v>19</v>
      </c>
      <c r="B1823" s="66" t="s">
        <v>20</v>
      </c>
      <c r="C1823" s="66" t="s">
        <v>10</v>
      </c>
      <c r="D1823" s="66" t="s">
        <v>302</v>
      </c>
      <c r="E1823" s="87">
        <f t="array" ref="E1823">IFERROR(INDEX(DATA!$L$133:$L$368,MATCH(1,(DATA!$D$133:$D$368=B1823)*(DATA!$E$133:$E$368=D1823),0)),"n/a")</f>
        <v>16.3871588763358</v>
      </c>
      <c r="F1823" s="77">
        <f t="array" ref="F1823">IFERROR(INDEX(DATA!$M$133:$M$368,MATCH(1,(DATA!$D$133:$D$368=B1823)*(DATA!$E$133:$E$368=D1823),0)),"n/a")</f>
        <v>-2.05987621239942E-2</v>
      </c>
      <c r="G1823" s="87">
        <f t="array" ref="G1823">IFERROR(INDEX(DATA!$V$133:$V$368,MATCH(1,(DATA!$D$133:$D$368=B1823)*(DATA!$E$133:$E$368=D1823),0)),"n/a")</f>
        <v>16.562013908518502</v>
      </c>
      <c r="H1823" s="77">
        <f t="array" ref="H1823">IFERROR(INDEX(DATA!$W$133:$W$368,MATCH(1,(DATA!$D$133:$D$368=B1823)*(DATA!$E$133:$E$368=D1823),0)),"n/a")</f>
        <v>-6.4210324996699601E-3</v>
      </c>
      <c r="I1823" s="87">
        <f t="array" ref="I1823">IFERROR(INDEX(DATA!$AF$133:$AF$368,MATCH(1,(DATA!$D$133:$D$368=B1823)*(DATA!$E$133:$E$368=D1823),0)),"n/a")</f>
        <v>16.2910118830921</v>
      </c>
      <c r="J1823" s="77">
        <f t="array" ref="J1823">IFERROR(INDEX(DATA!$AG$133:$AG$368,MATCH(1,(DATA!$D$133:$D$368=B1823)*(DATA!$E$133:$E$368=D1823),0)),"n/a")</f>
        <v>-1.80762062699069E-2</v>
      </c>
      <c r="K1823" s="87">
        <f t="array" ref="K1823">IFERROR(INDEX(DATA!$AP$133:$AP$368,MATCH(1,(DATA!$D$133:$D$368=B1823)*(DATA!$E$133:$E$368=D1823),0)),"n/a")</f>
        <v>16.442307401006602</v>
      </c>
      <c r="L1823" s="77">
        <f t="array" ref="L1823">IFERROR(INDEX(DATA!$AQ$133:$AQ$368,MATCH(1,(DATA!$D$133:$D$368=B1823)*(DATA!$E$133:$E$368=D1823),0)),"n/a")</f>
        <v>1.35397734901526E-3</v>
      </c>
      <c r="M1823" s="66"/>
      <c r="N1823" s="66"/>
      <c r="O1823" s="66"/>
      <c r="P1823" s="66"/>
      <c r="Q1823" s="66"/>
      <c r="S1823" s="70"/>
      <c r="U1823" s="70"/>
      <c r="W1823" s="70"/>
      <c r="Y1823" s="70"/>
    </row>
    <row r="1824" spans="1:25" s="69" customFormat="1" x14ac:dyDescent="0.2">
      <c r="A1824" s="75" t="s">
        <v>19</v>
      </c>
      <c r="B1824" s="66" t="s">
        <v>20</v>
      </c>
      <c r="C1824" s="66" t="s">
        <v>10</v>
      </c>
      <c r="D1824" s="66" t="s">
        <v>303</v>
      </c>
      <c r="E1824" s="87">
        <f t="array" ref="E1824">IFERROR(INDEX(DATA!$L$133:$L$368,MATCH(1,(DATA!$D$133:$D$368=B1824)*(DATA!$E$133:$E$368=D1824),0)),"n/a")</f>
        <v>12.5147839448687</v>
      </c>
      <c r="F1824" s="77">
        <f t="array" ref="F1824">IFERROR(INDEX(DATA!$M$133:$M$368,MATCH(1,(DATA!$D$133:$D$368=B1824)*(DATA!$E$133:$E$368=D1824),0)),"n/a")</f>
        <v>2.6640377988952801E-2</v>
      </c>
      <c r="G1824" s="87">
        <f t="array" ref="G1824">IFERROR(INDEX(DATA!$V$133:$V$368,MATCH(1,(DATA!$D$133:$D$368=B1824)*(DATA!$E$133:$E$368=D1824),0)),"n/a")</f>
        <v>12.546547653026799</v>
      </c>
      <c r="H1824" s="77">
        <f t="array" ref="H1824">IFERROR(INDEX(DATA!$W$133:$W$368,MATCH(1,(DATA!$D$133:$D$368=B1824)*(DATA!$E$133:$E$368=D1824),0)),"n/a")</f>
        <v>1.30190761021544E-2</v>
      </c>
      <c r="I1824" s="87">
        <f t="array" ref="I1824">IFERROR(INDEX(DATA!$AF$133:$AF$368,MATCH(1,(DATA!$D$133:$D$368=B1824)*(DATA!$E$133:$E$368=D1824),0)),"n/a")</f>
        <v>12.6795019570484</v>
      </c>
      <c r="J1824" s="77">
        <f t="array" ref="J1824">IFERROR(INDEX(DATA!$AG$133:$AG$368,MATCH(1,(DATA!$D$133:$D$368=B1824)*(DATA!$E$133:$E$368=D1824),0)),"n/a")</f>
        <v>5.3943022949253502E-2</v>
      </c>
      <c r="K1824" s="87">
        <f t="array" ref="K1824">IFERROR(INDEX(DATA!$AP$133:$AP$368,MATCH(1,(DATA!$D$133:$D$368=B1824)*(DATA!$E$133:$E$368=D1824),0)),"n/a")</f>
        <v>12.712119457062199</v>
      </c>
      <c r="L1824" s="77">
        <f t="array" ref="L1824">IFERROR(INDEX(DATA!$AQ$133:$AQ$368,MATCH(1,(DATA!$D$133:$D$368=B1824)*(DATA!$E$133:$E$368=D1824),0)),"n/a")</f>
        <v>9.7245622186098904E-2</v>
      </c>
      <c r="M1824" s="66"/>
      <c r="N1824" s="66"/>
      <c r="O1824" s="66"/>
      <c r="P1824" s="66"/>
      <c r="Q1824" s="66"/>
      <c r="S1824" s="70"/>
      <c r="U1824" s="70"/>
      <c r="W1824" s="70"/>
      <c r="Y1824" s="70"/>
    </row>
    <row r="1825" spans="1:25" s="69" customFormat="1" x14ac:dyDescent="0.2">
      <c r="A1825" s="75" t="s">
        <v>19</v>
      </c>
      <c r="B1825" s="66" t="s">
        <v>20</v>
      </c>
      <c r="C1825" s="66" t="s">
        <v>10</v>
      </c>
      <c r="D1825" s="66" t="s">
        <v>304</v>
      </c>
      <c r="E1825" s="87">
        <f t="array" ref="E1825">IFERROR(INDEX(DATA!$L$133:$L$368,MATCH(1,(DATA!$D$133:$D$368=B1825)*(DATA!$E$133:$E$368=D1825),0)),"n/a")</f>
        <v>6.71541398939969</v>
      </c>
      <c r="F1825" s="77">
        <f t="array" ref="F1825">IFERROR(INDEX(DATA!$M$133:$M$368,MATCH(1,(DATA!$D$133:$D$368=B1825)*(DATA!$E$133:$E$368=D1825),0)),"n/a")</f>
        <v>-0.16485316209796899</v>
      </c>
      <c r="G1825" s="87">
        <f t="array" ref="G1825">IFERROR(INDEX(DATA!$V$133:$V$368,MATCH(1,(DATA!$D$133:$D$368=B1825)*(DATA!$E$133:$E$368=D1825),0)),"n/a")</f>
        <v>6.8759964699767204</v>
      </c>
      <c r="H1825" s="77">
        <f t="array" ref="H1825">IFERROR(INDEX(DATA!$W$133:$W$368,MATCH(1,(DATA!$D$133:$D$368=B1825)*(DATA!$E$133:$E$368=D1825),0)),"n/a")</f>
        <v>-0.14075150558882499</v>
      </c>
      <c r="I1825" s="87">
        <f t="array" ref="I1825">IFERROR(INDEX(DATA!$AF$133:$AF$368,MATCH(1,(DATA!$D$133:$D$368=B1825)*(DATA!$E$133:$E$368=D1825),0)),"n/a")</f>
        <v>7.0188677916425499</v>
      </c>
      <c r="J1825" s="77">
        <f t="array" ref="J1825">IFERROR(INDEX(DATA!$AG$133:$AG$368,MATCH(1,(DATA!$D$133:$D$368=B1825)*(DATA!$E$133:$E$368=D1825),0)),"n/a")</f>
        <v>-0.106789563374511</v>
      </c>
      <c r="K1825" s="87">
        <f t="array" ref="K1825">IFERROR(INDEX(DATA!$AP$133:$AP$368,MATCH(1,(DATA!$D$133:$D$368=B1825)*(DATA!$E$133:$E$368=D1825),0)),"n/a")</f>
        <v>6.5220824813802798</v>
      </c>
      <c r="L1825" s="77">
        <f t="array" ref="L1825">IFERROR(INDEX(DATA!$AQ$133:$AQ$368,MATCH(1,(DATA!$D$133:$D$368=B1825)*(DATA!$E$133:$E$368=D1825),0)),"n/a")</f>
        <v>-0.19646107905156701</v>
      </c>
      <c r="M1825" s="66"/>
      <c r="N1825" s="66"/>
      <c r="O1825" s="66"/>
      <c r="P1825" s="66"/>
      <c r="Q1825" s="66"/>
      <c r="S1825" s="70"/>
      <c r="U1825" s="70"/>
      <c r="W1825" s="70"/>
      <c r="Y1825" s="70"/>
    </row>
    <row r="1826" spans="1:25" s="69" customFormat="1" x14ac:dyDescent="0.2">
      <c r="A1826" s="75" t="s">
        <v>19</v>
      </c>
      <c r="B1826" s="66" t="s">
        <v>20</v>
      </c>
      <c r="C1826" s="66" t="s">
        <v>10</v>
      </c>
      <c r="D1826" s="66" t="s">
        <v>305</v>
      </c>
      <c r="E1826" s="87">
        <f t="array" ref="E1826">IFERROR(INDEX(DATA!$L$133:$L$368,MATCH(1,(DATA!$D$133:$D$368=B1826)*(DATA!$E$133:$E$368=D1826),0)),"n/a")</f>
        <v>16.6037370359989</v>
      </c>
      <c r="F1826" s="77">
        <f t="array" ref="F1826">IFERROR(INDEX(DATA!$M$133:$M$368,MATCH(1,(DATA!$D$133:$D$368=B1826)*(DATA!$E$133:$E$368=D1826),0)),"n/a")</f>
        <v>0.11981002762148101</v>
      </c>
      <c r="G1826" s="87">
        <f t="array" ref="G1826">IFERROR(INDEX(DATA!$V$133:$V$368,MATCH(1,(DATA!$D$133:$D$368=B1826)*(DATA!$E$133:$E$368=D1826),0)),"n/a")</f>
        <v>16.196832392768901</v>
      </c>
      <c r="H1826" s="77">
        <f t="array" ref="H1826">IFERROR(INDEX(DATA!$W$133:$W$368,MATCH(1,(DATA!$D$133:$D$368=B1826)*(DATA!$E$133:$E$368=D1826),0)),"n/a")</f>
        <v>0.15363948800121099</v>
      </c>
      <c r="I1826" s="87">
        <f t="array" ref="I1826">IFERROR(INDEX(DATA!$AF$133:$AF$368,MATCH(1,(DATA!$D$133:$D$368=B1826)*(DATA!$E$133:$E$368=D1826),0)),"n/a")</f>
        <v>15.988366451538599</v>
      </c>
      <c r="J1826" s="77">
        <f t="array" ref="J1826">IFERROR(INDEX(DATA!$AG$133:$AG$368,MATCH(1,(DATA!$D$133:$D$368=B1826)*(DATA!$E$133:$E$368=D1826),0)),"n/a")</f>
        <v>0.14329592408431399</v>
      </c>
      <c r="K1826" s="87">
        <f t="array" ref="K1826">IFERROR(INDEX(DATA!$AP$133:$AP$368,MATCH(1,(DATA!$D$133:$D$368=B1826)*(DATA!$E$133:$E$368=D1826),0)),"n/a")</f>
        <v>15.580764074395899</v>
      </c>
      <c r="L1826" s="77">
        <f t="array" ref="L1826">IFERROR(INDEX(DATA!$AQ$133:$AQ$368,MATCH(1,(DATA!$D$133:$D$368=B1826)*(DATA!$E$133:$E$368=D1826),0)),"n/a")</f>
        <v>0.10588127070077299</v>
      </c>
      <c r="M1826" s="66"/>
      <c r="N1826" s="66"/>
      <c r="O1826" s="66"/>
      <c r="P1826" s="66"/>
      <c r="Q1826" s="66"/>
      <c r="S1826" s="70"/>
      <c r="U1826" s="70"/>
      <c r="W1826" s="70"/>
      <c r="Y1826" s="70"/>
    </row>
    <row r="1827" spans="1:25" s="69" customFormat="1" x14ac:dyDescent="0.2">
      <c r="A1827" s="75" t="s">
        <v>19</v>
      </c>
      <c r="B1827" s="66" t="s">
        <v>20</v>
      </c>
      <c r="C1827" s="66" t="s">
        <v>10</v>
      </c>
      <c r="D1827" s="66" t="s">
        <v>306</v>
      </c>
      <c r="E1827" s="87">
        <f t="array" ref="E1827">IFERROR(INDEX(DATA!$L$133:$L$368,MATCH(1,(DATA!$D$133:$D$368=B1827)*(DATA!$E$133:$E$368=D1827),0)),"n/a")</f>
        <v>13.490768171351901</v>
      </c>
      <c r="F1827" s="77">
        <f t="array" ref="F1827">IFERROR(INDEX(DATA!$M$133:$M$368,MATCH(1,(DATA!$D$133:$D$368=B1827)*(DATA!$E$133:$E$368=D1827),0)),"n/a")</f>
        <v>0.11100522530871</v>
      </c>
      <c r="G1827" s="87">
        <f t="array" ref="G1827">IFERROR(INDEX(DATA!$V$133:$V$368,MATCH(1,(DATA!$D$133:$D$368=B1827)*(DATA!$E$133:$E$368=D1827),0)),"n/a")</f>
        <v>12.611898554592701</v>
      </c>
      <c r="H1827" s="77">
        <f t="array" ref="H1827">IFERROR(INDEX(DATA!$W$133:$W$368,MATCH(1,(DATA!$D$133:$D$368=B1827)*(DATA!$E$133:$E$368=D1827),0)),"n/a")</f>
        <v>5.2440470415762802E-2</v>
      </c>
      <c r="I1827" s="87">
        <f t="array" ref="I1827">IFERROR(INDEX(DATA!$AF$133:$AF$368,MATCH(1,(DATA!$D$133:$D$368=B1827)*(DATA!$E$133:$E$368=D1827),0)),"n/a")</f>
        <v>12.3323165109034</v>
      </c>
      <c r="J1827" s="77">
        <f t="array" ref="J1827">IFERROR(INDEX(DATA!$AG$133:$AG$368,MATCH(1,(DATA!$D$133:$D$368=B1827)*(DATA!$E$133:$E$368=D1827),0)),"n/a")</f>
        <v>4.3151300009852699E-2</v>
      </c>
      <c r="K1827" s="87">
        <f t="array" ref="K1827">IFERROR(INDEX(DATA!$AP$133:$AP$368,MATCH(1,(DATA!$D$133:$D$368=B1827)*(DATA!$E$133:$E$368=D1827),0)),"n/a")</f>
        <v>12.395887696250799</v>
      </c>
      <c r="L1827" s="77">
        <f t="array" ref="L1827">IFERROR(INDEX(DATA!$AQ$133:$AQ$368,MATCH(1,(DATA!$D$133:$D$368=B1827)*(DATA!$E$133:$E$368=D1827),0)),"n/a")</f>
        <v>4.7638528631762898E-2</v>
      </c>
      <c r="M1827" s="66"/>
      <c r="N1827" s="66"/>
      <c r="O1827" s="66"/>
      <c r="P1827" s="66"/>
      <c r="Q1827" s="66"/>
      <c r="S1827" s="70"/>
      <c r="U1827" s="70"/>
      <c r="W1827" s="70"/>
      <c r="Y1827" s="70"/>
    </row>
    <row r="1828" spans="1:25" s="69" customFormat="1" x14ac:dyDescent="0.2">
      <c r="A1828" s="75" t="s">
        <v>19</v>
      </c>
      <c r="B1828" s="66" t="s">
        <v>20</v>
      </c>
      <c r="C1828" s="66" t="s">
        <v>10</v>
      </c>
      <c r="D1828" s="66" t="s">
        <v>307</v>
      </c>
      <c r="E1828" s="87">
        <f t="array" ref="E1828">IFERROR(INDEX(DATA!$L$133:$L$368,MATCH(1,(DATA!$D$133:$D$368=B1828)*(DATA!$E$133:$E$368=D1828),0)),"n/a")</f>
        <v>16.047946891989099</v>
      </c>
      <c r="F1828" s="77">
        <f t="array" ref="F1828">IFERROR(INDEX(DATA!$M$133:$M$368,MATCH(1,(DATA!$D$133:$D$368=B1828)*(DATA!$E$133:$E$368=D1828),0)),"n/a")</f>
        <v>5.9646129462481302E-2</v>
      </c>
      <c r="G1828" s="87">
        <f t="array" ref="G1828">IFERROR(INDEX(DATA!$V$133:$V$368,MATCH(1,(DATA!$D$133:$D$368=B1828)*(DATA!$E$133:$E$368=D1828),0)),"n/a")</f>
        <v>15.5754507795018</v>
      </c>
      <c r="H1828" s="77">
        <f t="array" ref="H1828">IFERROR(INDEX(DATA!$W$133:$W$368,MATCH(1,(DATA!$D$133:$D$368=B1828)*(DATA!$E$133:$E$368=D1828),0)),"n/a")</f>
        <v>3.6545799559746399E-2</v>
      </c>
      <c r="I1828" s="87">
        <f t="array" ref="I1828">IFERROR(INDEX(DATA!$AF$133:$AF$368,MATCH(1,(DATA!$D$133:$D$368=B1828)*(DATA!$E$133:$E$368=D1828),0)),"n/a")</f>
        <v>15.2845433393618</v>
      </c>
      <c r="J1828" s="77">
        <f t="array" ref="J1828">IFERROR(INDEX(DATA!$AG$133:$AG$368,MATCH(1,(DATA!$D$133:$D$368=B1828)*(DATA!$E$133:$E$368=D1828),0)),"n/a")</f>
        <v>5.5045756503268102E-2</v>
      </c>
      <c r="K1828" s="87">
        <f t="array" ref="K1828">IFERROR(INDEX(DATA!$AP$133:$AP$368,MATCH(1,(DATA!$D$133:$D$368=B1828)*(DATA!$E$133:$E$368=D1828),0)),"n/a")</f>
        <v>15.085304278764299</v>
      </c>
      <c r="L1828" s="77">
        <f t="array" ref="L1828">IFERROR(INDEX(DATA!$AQ$133:$AQ$368,MATCH(1,(DATA!$D$133:$D$368=B1828)*(DATA!$E$133:$E$368=D1828),0)),"n/a")</f>
        <v>9.6673105796252504E-2</v>
      </c>
      <c r="M1828" s="66"/>
      <c r="N1828" s="66"/>
      <c r="O1828" s="66"/>
      <c r="P1828" s="66"/>
      <c r="Q1828" s="66"/>
      <c r="S1828" s="70"/>
      <c r="U1828" s="70"/>
      <c r="W1828" s="70"/>
      <c r="Y1828" s="70"/>
    </row>
    <row r="1829" spans="1:25" s="69" customFormat="1" x14ac:dyDescent="0.2">
      <c r="A1829" s="75" t="s">
        <v>19</v>
      </c>
      <c r="B1829" s="66" t="s">
        <v>20</v>
      </c>
      <c r="C1829" s="66" t="s">
        <v>10</v>
      </c>
      <c r="D1829" s="66" t="s">
        <v>308</v>
      </c>
      <c r="E1829" s="87">
        <f t="array" ref="E1829">IFERROR(INDEX(DATA!$L$133:$L$368,MATCH(1,(DATA!$D$133:$D$368=B1829)*(DATA!$E$133:$E$368=D1829),0)),"n/a")</f>
        <v>13.0213807896906</v>
      </c>
      <c r="F1829" s="77">
        <f t="array" ref="F1829">IFERROR(INDEX(DATA!$M$133:$M$368,MATCH(1,(DATA!$D$133:$D$368=B1829)*(DATA!$E$133:$E$368=D1829),0)),"n/a")</f>
        <v>-1.5634446056660201E-2</v>
      </c>
      <c r="G1829" s="87">
        <f t="array" ref="G1829">IFERROR(INDEX(DATA!$V$133:$V$368,MATCH(1,(DATA!$D$133:$D$368=B1829)*(DATA!$E$133:$E$368=D1829),0)),"n/a")</f>
        <v>12.765418972946399</v>
      </c>
      <c r="H1829" s="77">
        <f t="array" ref="H1829">IFERROR(INDEX(DATA!$W$133:$W$368,MATCH(1,(DATA!$D$133:$D$368=B1829)*(DATA!$E$133:$E$368=D1829),0)),"n/a")</f>
        <v>-2.8516181460970801E-2</v>
      </c>
      <c r="I1829" s="87">
        <f t="array" ref="I1829">IFERROR(INDEX(DATA!$AF$133:$AF$368,MATCH(1,(DATA!$D$133:$D$368=B1829)*(DATA!$E$133:$E$368=D1829),0)),"n/a")</f>
        <v>12.8749432832371</v>
      </c>
      <c r="J1829" s="77">
        <f t="array" ref="J1829">IFERROR(INDEX(DATA!$AG$133:$AG$368,MATCH(1,(DATA!$D$133:$D$368=B1829)*(DATA!$E$133:$E$368=D1829),0)),"n/a")</f>
        <v>-1.2105993535316601E-2</v>
      </c>
      <c r="K1829" s="87">
        <f t="array" ref="K1829">IFERROR(INDEX(DATA!$AP$133:$AP$368,MATCH(1,(DATA!$D$133:$D$368=B1829)*(DATA!$E$133:$E$368=D1829),0)),"n/a")</f>
        <v>12.972410493832999</v>
      </c>
      <c r="L1829" s="77">
        <f t="array" ref="L1829">IFERROR(INDEX(DATA!$AQ$133:$AQ$368,MATCH(1,(DATA!$D$133:$D$368=B1829)*(DATA!$E$133:$E$368=D1829),0)),"n/a")</f>
        <v>2.1825129102215301E-2</v>
      </c>
      <c r="M1829" s="66"/>
      <c r="N1829" s="66"/>
      <c r="O1829" s="66"/>
      <c r="P1829" s="66"/>
      <c r="Q1829" s="66"/>
      <c r="S1829" s="70"/>
      <c r="U1829" s="70"/>
      <c r="W1829" s="70"/>
      <c r="Y1829" s="70"/>
    </row>
    <row r="1830" spans="1:25" s="69" customFormat="1" x14ac:dyDescent="0.2">
      <c r="A1830" s="75" t="s">
        <v>19</v>
      </c>
      <c r="B1830" s="66" t="s">
        <v>20</v>
      </c>
      <c r="C1830" s="66" t="s">
        <v>10</v>
      </c>
      <c r="D1830" s="66" t="s">
        <v>309</v>
      </c>
      <c r="E1830" s="87">
        <f t="array" ref="E1830">IFERROR(INDEX(DATA!$L$133:$L$368,MATCH(1,(DATA!$D$133:$D$368=B1830)*(DATA!$E$133:$E$368=D1830),0)),"n/a")</f>
        <v>10.938397858256099</v>
      </c>
      <c r="F1830" s="77">
        <f t="array" ref="F1830">IFERROR(INDEX(DATA!$M$133:$M$368,MATCH(1,(DATA!$D$133:$D$368=B1830)*(DATA!$E$133:$E$368=D1830),0)),"n/a")</f>
        <v>-6.5188502522488395E-2</v>
      </c>
      <c r="G1830" s="87">
        <f t="array" ref="G1830">IFERROR(INDEX(DATA!$V$133:$V$368,MATCH(1,(DATA!$D$133:$D$368=B1830)*(DATA!$E$133:$E$368=D1830),0)),"n/a")</f>
        <v>10.8021313062064</v>
      </c>
      <c r="H1830" s="77">
        <f t="array" ref="H1830">IFERROR(INDEX(DATA!$W$133:$W$368,MATCH(1,(DATA!$D$133:$D$368=B1830)*(DATA!$E$133:$E$368=D1830),0)),"n/a")</f>
        <v>-7.5420375545293003E-2</v>
      </c>
      <c r="I1830" s="87">
        <f t="array" ref="I1830">IFERROR(INDEX(DATA!$AF$133:$AF$368,MATCH(1,(DATA!$D$133:$D$368=B1830)*(DATA!$E$133:$E$368=D1830),0)),"n/a")</f>
        <v>10.939563285445599</v>
      </c>
      <c r="J1830" s="77">
        <f t="array" ref="J1830">IFERROR(INDEX(DATA!$AG$133:$AG$368,MATCH(1,(DATA!$D$133:$D$368=B1830)*(DATA!$E$133:$E$368=D1830),0)),"n/a")</f>
        <v>-5.5572759673681901E-2</v>
      </c>
      <c r="K1830" s="87">
        <f t="array" ref="K1830">IFERROR(INDEX(DATA!$AP$133:$AP$368,MATCH(1,(DATA!$D$133:$D$368=B1830)*(DATA!$E$133:$E$368=D1830),0)),"n/a")</f>
        <v>11.2136805178359</v>
      </c>
      <c r="L1830" s="77">
        <f t="array" ref="L1830">IFERROR(INDEX(DATA!$AQ$133:$AQ$368,MATCH(1,(DATA!$D$133:$D$368=B1830)*(DATA!$E$133:$E$368=D1830),0)),"n/a")</f>
        <v>8.8201182150997193E-3</v>
      </c>
      <c r="M1830" s="66"/>
      <c r="N1830" s="66"/>
      <c r="O1830" s="66"/>
      <c r="P1830" s="66"/>
      <c r="Q1830" s="66"/>
      <c r="S1830" s="70"/>
      <c r="U1830" s="70"/>
      <c r="W1830" s="70"/>
      <c r="Y1830" s="70"/>
    </row>
    <row r="1831" spans="1:25" s="69" customFormat="1" x14ac:dyDescent="0.2">
      <c r="A1831" s="75" t="s">
        <v>19</v>
      </c>
      <c r="B1831" s="66" t="s">
        <v>20</v>
      </c>
      <c r="C1831" s="66" t="s">
        <v>10</v>
      </c>
      <c r="D1831" s="66" t="s">
        <v>310</v>
      </c>
      <c r="E1831" s="87">
        <f t="array" ref="E1831">IFERROR(INDEX(DATA!$L$133:$L$368,MATCH(1,(DATA!$D$133:$D$368=B1831)*(DATA!$E$133:$E$368=D1831),0)),"n/a")</f>
        <v>10.492108383033001</v>
      </c>
      <c r="F1831" s="77">
        <f t="array" ref="F1831">IFERROR(INDEX(DATA!$M$133:$M$368,MATCH(1,(DATA!$D$133:$D$368=B1831)*(DATA!$E$133:$E$368=D1831),0)),"n/a")</f>
        <v>-3.94093030024599E-2</v>
      </c>
      <c r="G1831" s="87">
        <f t="array" ref="G1831">IFERROR(INDEX(DATA!$V$133:$V$368,MATCH(1,(DATA!$D$133:$D$368=B1831)*(DATA!$E$133:$E$368=D1831),0)),"n/a")</f>
        <v>10.127923920816199</v>
      </c>
      <c r="H1831" s="77">
        <f t="array" ref="H1831">IFERROR(INDEX(DATA!$W$133:$W$368,MATCH(1,(DATA!$D$133:$D$368=B1831)*(DATA!$E$133:$E$368=D1831),0)),"n/a")</f>
        <v>-5.3939154723086399E-2</v>
      </c>
      <c r="I1831" s="87">
        <f t="array" ref="I1831">IFERROR(INDEX(DATA!$AF$133:$AF$368,MATCH(1,(DATA!$D$133:$D$368=B1831)*(DATA!$E$133:$E$368=D1831),0)),"n/a")</f>
        <v>10.3803917059334</v>
      </c>
      <c r="J1831" s="77">
        <f t="array" ref="J1831">IFERROR(INDEX(DATA!$AG$133:$AG$368,MATCH(1,(DATA!$D$133:$D$368=B1831)*(DATA!$E$133:$E$368=D1831),0)),"n/a")</f>
        <v>-7.2119076981662098E-3</v>
      </c>
      <c r="K1831" s="87">
        <f t="array" ref="K1831">IFERROR(INDEX(DATA!$AP$133:$AP$368,MATCH(1,(DATA!$D$133:$D$368=B1831)*(DATA!$E$133:$E$368=D1831),0)),"n/a")</f>
        <v>10.559120591413199</v>
      </c>
      <c r="L1831" s="77">
        <f t="array" ref="L1831">IFERROR(INDEX(DATA!$AQ$133:$AQ$368,MATCH(1,(DATA!$D$133:$D$368=B1831)*(DATA!$E$133:$E$368=D1831),0)),"n/a")</f>
        <v>7.0907682591600504E-2</v>
      </c>
      <c r="M1831" s="66"/>
      <c r="N1831" s="66"/>
      <c r="O1831" s="66"/>
      <c r="P1831" s="66"/>
      <c r="Q1831" s="66"/>
      <c r="S1831" s="70"/>
      <c r="U1831" s="70"/>
      <c r="W1831" s="70"/>
      <c r="Y1831" s="70"/>
    </row>
    <row r="1832" spans="1:25" s="69" customFormat="1" x14ac:dyDescent="0.2">
      <c r="A1832" s="75" t="s">
        <v>19</v>
      </c>
      <c r="B1832" s="66" t="s">
        <v>20</v>
      </c>
      <c r="C1832" s="66" t="s">
        <v>10</v>
      </c>
      <c r="D1832" s="66" t="s">
        <v>311</v>
      </c>
      <c r="E1832" s="87">
        <f t="array" ref="E1832">IFERROR(INDEX(DATA!$L$133:$L$368,MATCH(1,(DATA!$D$133:$D$368=B1832)*(DATA!$E$133:$E$368=D1832),0)),"n/a")</f>
        <v>14.5725197194531</v>
      </c>
      <c r="F1832" s="77">
        <f t="array" ref="F1832">IFERROR(INDEX(DATA!$M$133:$M$368,MATCH(1,(DATA!$D$133:$D$368=B1832)*(DATA!$E$133:$E$368=D1832),0)),"n/a")</f>
        <v>0.13211786042867699</v>
      </c>
      <c r="G1832" s="87">
        <f t="array" ref="G1832">IFERROR(INDEX(DATA!$V$133:$V$368,MATCH(1,(DATA!$D$133:$D$368=B1832)*(DATA!$E$133:$E$368=D1832),0)),"n/a")</f>
        <v>14.919816633123901</v>
      </c>
      <c r="H1832" s="77">
        <f t="array" ref="H1832">IFERROR(INDEX(DATA!$W$133:$W$368,MATCH(1,(DATA!$D$133:$D$368=B1832)*(DATA!$E$133:$E$368=D1832),0)),"n/a")</f>
        <v>0.187707218196277</v>
      </c>
      <c r="I1832" s="87">
        <f t="array" ref="I1832">IFERROR(INDEX(DATA!$AF$133:$AF$368,MATCH(1,(DATA!$D$133:$D$368=B1832)*(DATA!$E$133:$E$368=D1832),0)),"n/a")</f>
        <v>15.1785942511034</v>
      </c>
      <c r="J1832" s="77">
        <f t="array" ref="J1832">IFERROR(INDEX(DATA!$AG$133:$AG$368,MATCH(1,(DATA!$D$133:$D$368=B1832)*(DATA!$E$133:$E$368=D1832),0)),"n/a")</f>
        <v>0.138908506034569</v>
      </c>
      <c r="K1832" s="87">
        <f t="array" ref="K1832">IFERROR(INDEX(DATA!$AP$133:$AP$368,MATCH(1,(DATA!$D$133:$D$368=B1832)*(DATA!$E$133:$E$368=D1832),0)),"n/a")</f>
        <v>14.544614931481901</v>
      </c>
      <c r="L1832" s="77">
        <f t="array" ref="L1832">IFERROR(INDEX(DATA!$AQ$133:$AQ$368,MATCH(1,(DATA!$D$133:$D$368=B1832)*(DATA!$E$133:$E$368=D1832),0)),"n/a")</f>
        <v>2.49757460374131E-2</v>
      </c>
      <c r="M1832" s="66"/>
      <c r="N1832" s="66"/>
      <c r="O1832" s="66"/>
      <c r="P1832" s="66"/>
      <c r="Q1832" s="66"/>
      <c r="S1832" s="70"/>
      <c r="U1832" s="70"/>
      <c r="W1832" s="70"/>
      <c r="Y1832" s="70"/>
    </row>
    <row r="1833" spans="1:25" s="69" customFormat="1" x14ac:dyDescent="0.2">
      <c r="A1833" s="75" t="s">
        <v>19</v>
      </c>
      <c r="B1833" s="66" t="s">
        <v>20</v>
      </c>
      <c r="C1833" s="66" t="s">
        <v>10</v>
      </c>
      <c r="D1833" s="66" t="s">
        <v>312</v>
      </c>
      <c r="E1833" s="87">
        <f t="array" ref="E1833">IFERROR(INDEX(DATA!$L$133:$L$368,MATCH(1,(DATA!$D$133:$D$368=B1833)*(DATA!$E$133:$E$368=D1833),0)),"n/a")</f>
        <v>18.688087890842802</v>
      </c>
      <c r="F1833" s="77">
        <f t="array" ref="F1833">IFERROR(INDEX(DATA!$M$133:$M$368,MATCH(1,(DATA!$D$133:$D$368=B1833)*(DATA!$E$133:$E$368=D1833),0)),"n/a")</f>
        <v>2.5633406167561299E-2</v>
      </c>
      <c r="G1833" s="87">
        <f t="array" ref="G1833">IFERROR(INDEX(DATA!$V$133:$V$368,MATCH(1,(DATA!$D$133:$D$368=B1833)*(DATA!$E$133:$E$368=D1833),0)),"n/a")</f>
        <v>18.0866706385744</v>
      </c>
      <c r="H1833" s="77">
        <f t="array" ref="H1833">IFERROR(INDEX(DATA!$W$133:$W$368,MATCH(1,(DATA!$D$133:$D$368=B1833)*(DATA!$E$133:$E$368=D1833),0)),"n/a")</f>
        <v>2.0619505438474201E-2</v>
      </c>
      <c r="I1833" s="87">
        <f t="array" ref="I1833">IFERROR(INDEX(DATA!$AF$133:$AF$368,MATCH(1,(DATA!$D$133:$D$368=B1833)*(DATA!$E$133:$E$368=D1833),0)),"n/a")</f>
        <v>18.254674198424699</v>
      </c>
      <c r="J1833" s="77">
        <f t="array" ref="J1833">IFERROR(INDEX(DATA!$AG$133:$AG$368,MATCH(1,(DATA!$D$133:$D$368=B1833)*(DATA!$E$133:$E$368=D1833),0)),"n/a")</f>
        <v>1.48813195448397E-2</v>
      </c>
      <c r="K1833" s="87">
        <f t="array" ref="K1833">IFERROR(INDEX(DATA!$AP$133:$AP$368,MATCH(1,(DATA!$D$133:$D$368=B1833)*(DATA!$E$133:$E$368=D1833),0)),"n/a")</f>
        <v>18.406437317386199</v>
      </c>
      <c r="L1833" s="77">
        <f t="array" ref="L1833">IFERROR(INDEX(DATA!$AQ$133:$AQ$368,MATCH(1,(DATA!$D$133:$D$368=B1833)*(DATA!$E$133:$E$368=D1833),0)),"n/a")</f>
        <v>2.2655684514132302E-2</v>
      </c>
      <c r="M1833" s="66"/>
      <c r="N1833" s="66"/>
      <c r="O1833" s="66"/>
      <c r="P1833" s="66"/>
      <c r="Q1833" s="66"/>
      <c r="S1833" s="70"/>
      <c r="U1833" s="70"/>
      <c r="W1833" s="70"/>
      <c r="Y1833" s="70"/>
    </row>
    <row r="1834" spans="1:25" s="69" customFormat="1" x14ac:dyDescent="0.2">
      <c r="A1834" s="75" t="s">
        <v>19</v>
      </c>
      <c r="B1834" s="66" t="s">
        <v>20</v>
      </c>
      <c r="C1834" s="66" t="s">
        <v>10</v>
      </c>
      <c r="D1834" s="66" t="s">
        <v>313</v>
      </c>
      <c r="E1834" s="87">
        <f t="array" ref="E1834">IFERROR(INDEX(DATA!$L$133:$L$368,MATCH(1,(DATA!$D$133:$D$368=B1834)*(DATA!$E$133:$E$368=D1834),0)),"n/a")</f>
        <v>13.7729944874255</v>
      </c>
      <c r="F1834" s="77">
        <f t="array" ref="F1834">IFERROR(INDEX(DATA!$M$133:$M$368,MATCH(1,(DATA!$D$133:$D$368=B1834)*(DATA!$E$133:$E$368=D1834),0)),"n/a")</f>
        <v>-1.05077211507318E-2</v>
      </c>
      <c r="G1834" s="87">
        <f t="array" ref="G1834">IFERROR(INDEX(DATA!$V$133:$V$368,MATCH(1,(DATA!$D$133:$D$368=B1834)*(DATA!$E$133:$E$368=D1834),0)),"n/a")</f>
        <v>13.997974507437</v>
      </c>
      <c r="H1834" s="77">
        <f t="array" ref="H1834">IFERROR(INDEX(DATA!$W$133:$W$368,MATCH(1,(DATA!$D$133:$D$368=B1834)*(DATA!$E$133:$E$368=D1834),0)),"n/a")</f>
        <v>-2.9670514015886001E-3</v>
      </c>
      <c r="I1834" s="87">
        <f t="array" ref="I1834">IFERROR(INDEX(DATA!$AF$133:$AF$368,MATCH(1,(DATA!$D$133:$D$368=B1834)*(DATA!$E$133:$E$368=D1834),0)),"n/a")</f>
        <v>14.189622388951101</v>
      </c>
      <c r="J1834" s="77">
        <f t="array" ref="J1834">IFERROR(INDEX(DATA!$AG$133:$AG$368,MATCH(1,(DATA!$D$133:$D$368=B1834)*(DATA!$E$133:$E$368=D1834),0)),"n/a")</f>
        <v>3.4623400946936403E-2</v>
      </c>
      <c r="K1834" s="87">
        <f t="array" ref="K1834">IFERROR(INDEX(DATA!$AP$133:$AP$368,MATCH(1,(DATA!$D$133:$D$368=B1834)*(DATA!$E$133:$E$368=D1834),0)),"n/a")</f>
        <v>14.016588542520299</v>
      </c>
      <c r="L1834" s="77">
        <f t="array" ref="L1834">IFERROR(INDEX(DATA!$AQ$133:$AQ$368,MATCH(1,(DATA!$D$133:$D$368=B1834)*(DATA!$E$133:$E$368=D1834),0)),"n/a")</f>
        <v>4.9523937751864401E-2</v>
      </c>
      <c r="M1834" s="66"/>
      <c r="N1834" s="66"/>
      <c r="O1834" s="66"/>
      <c r="P1834" s="66"/>
      <c r="Q1834" s="66"/>
      <c r="S1834" s="70"/>
      <c r="U1834" s="70"/>
      <c r="W1834" s="70"/>
      <c r="Y1834" s="70"/>
    </row>
    <row r="1835" spans="1:25" s="69" customFormat="1" x14ac:dyDescent="0.2">
      <c r="A1835" s="75" t="s">
        <v>19</v>
      </c>
      <c r="B1835" s="66" t="s">
        <v>20</v>
      </c>
      <c r="C1835" s="66" t="s">
        <v>10</v>
      </c>
      <c r="D1835" s="66" t="s">
        <v>314</v>
      </c>
      <c r="E1835" s="87">
        <f t="array" ref="E1835">IFERROR(INDEX(DATA!$L$133:$L$368,MATCH(1,(DATA!$D$133:$D$368=B1835)*(DATA!$E$133:$E$368=D1835),0)),"n/a")</f>
        <v>15.791207699965501</v>
      </c>
      <c r="F1835" s="77">
        <f t="array" ref="F1835">IFERROR(INDEX(DATA!$M$133:$M$368,MATCH(1,(DATA!$D$133:$D$368=B1835)*(DATA!$E$133:$E$368=D1835),0)),"n/a")</f>
        <v>-7.6873607820559603E-2</v>
      </c>
      <c r="G1835" s="87">
        <f t="array" ref="G1835">IFERROR(INDEX(DATA!$V$133:$V$368,MATCH(1,(DATA!$D$133:$D$368=B1835)*(DATA!$E$133:$E$368=D1835),0)),"n/a")</f>
        <v>16.938153201793099</v>
      </c>
      <c r="H1835" s="77">
        <f t="array" ref="H1835">IFERROR(INDEX(DATA!$W$133:$W$368,MATCH(1,(DATA!$D$133:$D$368=B1835)*(DATA!$E$133:$E$368=D1835),0)),"n/a")</f>
        <v>2.7711369305108299E-2</v>
      </c>
      <c r="I1835" s="87">
        <f t="array" ref="I1835">IFERROR(INDEX(DATA!$AF$133:$AF$368,MATCH(1,(DATA!$D$133:$D$368=B1835)*(DATA!$E$133:$E$368=D1835),0)),"n/a")</f>
        <v>17.603024325215401</v>
      </c>
      <c r="J1835" s="77">
        <f t="array" ref="J1835">IFERROR(INDEX(DATA!$AG$133:$AG$368,MATCH(1,(DATA!$D$133:$D$368=B1835)*(DATA!$E$133:$E$368=D1835),0)),"n/a")</f>
        <v>4.7730340032196103E-2</v>
      </c>
      <c r="K1835" s="87">
        <f t="array" ref="K1835">IFERROR(INDEX(DATA!$AP$133:$AP$368,MATCH(1,(DATA!$D$133:$D$368=B1835)*(DATA!$E$133:$E$368=D1835),0)),"n/a")</f>
        <v>17.350642455038301</v>
      </c>
      <c r="L1835" s="77">
        <f t="array" ref="L1835">IFERROR(INDEX(DATA!$AQ$133:$AQ$368,MATCH(1,(DATA!$D$133:$D$368=B1835)*(DATA!$E$133:$E$368=D1835),0)),"n/a")</f>
        <v>3.07923810615831E-2</v>
      </c>
      <c r="M1835" s="66"/>
      <c r="N1835" s="66"/>
      <c r="O1835" s="66"/>
      <c r="P1835" s="66"/>
      <c r="Q1835" s="66"/>
      <c r="S1835" s="70"/>
      <c r="U1835" s="70"/>
      <c r="W1835" s="70"/>
      <c r="Y1835" s="70"/>
    </row>
    <row r="1836" spans="1:25" s="69" customFormat="1" x14ac:dyDescent="0.2">
      <c r="A1836" s="75" t="s">
        <v>19</v>
      </c>
      <c r="B1836" s="66" t="s">
        <v>20</v>
      </c>
      <c r="C1836" s="66" t="s">
        <v>10</v>
      </c>
      <c r="D1836" s="66" t="s">
        <v>315</v>
      </c>
      <c r="E1836" s="87">
        <f t="array" ref="E1836">IFERROR(INDEX(DATA!$L$133:$L$368,MATCH(1,(DATA!$D$133:$D$368=B1836)*(DATA!$E$133:$E$368=D1836),0)),"n/a")</f>
        <v>15.793123353114099</v>
      </c>
      <c r="F1836" s="77">
        <f t="array" ref="F1836">IFERROR(INDEX(DATA!$M$133:$M$368,MATCH(1,(DATA!$D$133:$D$368=B1836)*(DATA!$E$133:$E$368=D1836),0)),"n/a")</f>
        <v>2.5278253294956698E-2</v>
      </c>
      <c r="G1836" s="87">
        <f t="array" ref="G1836">IFERROR(INDEX(DATA!$V$133:$V$368,MATCH(1,(DATA!$D$133:$D$368=B1836)*(DATA!$E$133:$E$368=D1836),0)),"n/a")</f>
        <v>15.5929966964193</v>
      </c>
      <c r="H1836" s="77">
        <f t="array" ref="H1836">IFERROR(INDEX(DATA!$W$133:$W$368,MATCH(1,(DATA!$D$133:$D$368=B1836)*(DATA!$E$133:$E$368=D1836),0)),"n/a")</f>
        <v>5.3962060587846097E-2</v>
      </c>
      <c r="I1836" s="87">
        <f t="array" ref="I1836">IFERROR(INDEX(DATA!$AF$133:$AF$368,MATCH(1,(DATA!$D$133:$D$368=B1836)*(DATA!$E$133:$E$368=D1836),0)),"n/a")</f>
        <v>15.5516330048918</v>
      </c>
      <c r="J1836" s="77">
        <f t="array" ref="J1836">IFERROR(INDEX(DATA!$AG$133:$AG$368,MATCH(1,(DATA!$D$133:$D$368=B1836)*(DATA!$E$133:$E$368=D1836),0)),"n/a")</f>
        <v>9.1098929317042499E-2</v>
      </c>
      <c r="K1836" s="87">
        <f t="array" ref="K1836">IFERROR(INDEX(DATA!$AP$133:$AP$368,MATCH(1,(DATA!$D$133:$D$368=B1836)*(DATA!$E$133:$E$368=D1836),0)),"n/a")</f>
        <v>15.445683445480901</v>
      </c>
      <c r="L1836" s="77">
        <f t="array" ref="L1836">IFERROR(INDEX(DATA!$AQ$133:$AQ$368,MATCH(1,(DATA!$D$133:$D$368=B1836)*(DATA!$E$133:$E$368=D1836),0)),"n/a")</f>
        <v>0.12012183913739199</v>
      </c>
      <c r="M1836" s="66"/>
      <c r="N1836" s="66"/>
      <c r="O1836" s="66"/>
      <c r="P1836" s="66"/>
      <c r="Q1836" s="66"/>
      <c r="S1836" s="70"/>
      <c r="U1836" s="70"/>
      <c r="W1836" s="70"/>
      <c r="Y1836" s="70"/>
    </row>
    <row r="1837" spans="1:25" s="69" customFormat="1" x14ac:dyDescent="0.2">
      <c r="A1837" s="75" t="s">
        <v>19</v>
      </c>
      <c r="B1837" s="66" t="s">
        <v>20</v>
      </c>
      <c r="C1837" s="66" t="s">
        <v>10</v>
      </c>
      <c r="D1837" s="66" t="s">
        <v>316</v>
      </c>
      <c r="E1837" s="87">
        <f t="array" ref="E1837">IFERROR(INDEX(DATA!$L$133:$L$368,MATCH(1,(DATA!$D$133:$D$368=B1837)*(DATA!$E$133:$E$368=D1837),0)),"n/a")</f>
        <v>13.5225501845779</v>
      </c>
      <c r="F1837" s="77">
        <f t="array" ref="F1837">IFERROR(INDEX(DATA!$M$133:$M$368,MATCH(1,(DATA!$D$133:$D$368=B1837)*(DATA!$E$133:$E$368=D1837),0)),"n/a")</f>
        <v>-9.4235004860131796E-2</v>
      </c>
      <c r="G1837" s="87">
        <f t="array" ref="G1837">IFERROR(INDEX(DATA!$V$133:$V$368,MATCH(1,(DATA!$D$133:$D$368=B1837)*(DATA!$E$133:$E$368=D1837),0)),"n/a")</f>
        <v>13.297670579126001</v>
      </c>
      <c r="H1837" s="77">
        <f t="array" ref="H1837">IFERROR(INDEX(DATA!$W$133:$W$368,MATCH(1,(DATA!$D$133:$D$368=B1837)*(DATA!$E$133:$E$368=D1837),0)),"n/a")</f>
        <v>-0.102991992242467</v>
      </c>
      <c r="I1837" s="87">
        <f t="array" ref="I1837">IFERROR(INDEX(DATA!$AF$133:$AF$368,MATCH(1,(DATA!$D$133:$D$368=B1837)*(DATA!$E$133:$E$368=D1837),0)),"n/a")</f>
        <v>13.564189538369</v>
      </c>
      <c r="J1837" s="77">
        <f t="array" ref="J1837">IFERROR(INDEX(DATA!$AG$133:$AG$368,MATCH(1,(DATA!$D$133:$D$368=B1837)*(DATA!$E$133:$E$368=D1837),0)),"n/a")</f>
        <v>-8.2360206777690598E-2</v>
      </c>
      <c r="K1837" s="87">
        <f t="array" ref="K1837">IFERROR(INDEX(DATA!$AP$133:$AP$368,MATCH(1,(DATA!$D$133:$D$368=B1837)*(DATA!$E$133:$E$368=D1837),0)),"n/a")</f>
        <v>14.0555974485129</v>
      </c>
      <c r="L1837" s="77">
        <f t="array" ref="L1837">IFERROR(INDEX(DATA!$AQ$133:$AQ$368,MATCH(1,(DATA!$D$133:$D$368=B1837)*(DATA!$E$133:$E$368=D1837),0)),"n/a")</f>
        <v>-5.5155887214305997E-2</v>
      </c>
      <c r="M1837" s="66"/>
      <c r="N1837" s="66"/>
      <c r="O1837" s="66"/>
      <c r="P1837" s="66"/>
      <c r="Q1837" s="66"/>
      <c r="S1837" s="70"/>
      <c r="U1837" s="70"/>
      <c r="W1837" s="70"/>
      <c r="Y1837" s="70"/>
    </row>
    <row r="1838" spans="1:25" s="69" customFormat="1" x14ac:dyDescent="0.2">
      <c r="A1838" s="75" t="s">
        <v>19</v>
      </c>
      <c r="B1838" s="66" t="s">
        <v>20</v>
      </c>
      <c r="C1838" s="66" t="s">
        <v>10</v>
      </c>
      <c r="D1838" s="66" t="s">
        <v>317</v>
      </c>
      <c r="E1838" s="87">
        <f t="array" ref="E1838">IFERROR(INDEX(DATA!$L$133:$L$368,MATCH(1,(DATA!$D$133:$D$368=B1838)*(DATA!$E$133:$E$368=D1838),0)),"n/a")</f>
        <v>11.919327916062899</v>
      </c>
      <c r="F1838" s="77">
        <f t="array" ref="F1838">IFERROR(INDEX(DATA!$M$133:$M$368,MATCH(1,(DATA!$D$133:$D$368=B1838)*(DATA!$E$133:$E$368=D1838),0)),"n/a")</f>
        <v>1.0343625652155301E-2</v>
      </c>
      <c r="G1838" s="87">
        <f t="array" ref="G1838">IFERROR(INDEX(DATA!$V$133:$V$368,MATCH(1,(DATA!$D$133:$D$368=B1838)*(DATA!$E$133:$E$368=D1838),0)),"n/a")</f>
        <v>11.906645633877201</v>
      </c>
      <c r="H1838" s="77">
        <f t="array" ref="H1838">IFERROR(INDEX(DATA!$W$133:$W$368,MATCH(1,(DATA!$D$133:$D$368=B1838)*(DATA!$E$133:$E$368=D1838),0)),"n/a")</f>
        <v>-3.0501593905323198E-3</v>
      </c>
      <c r="I1838" s="87">
        <f t="array" ref="I1838">IFERROR(INDEX(DATA!$AF$133:$AF$368,MATCH(1,(DATA!$D$133:$D$368=B1838)*(DATA!$E$133:$E$368=D1838),0)),"n/a")</f>
        <v>12.028005306721001</v>
      </c>
      <c r="J1838" s="77">
        <f t="array" ref="J1838">IFERROR(INDEX(DATA!$AG$133:$AG$368,MATCH(1,(DATA!$D$133:$D$368=B1838)*(DATA!$E$133:$E$368=D1838),0)),"n/a")</f>
        <v>1.77166139587445E-2</v>
      </c>
      <c r="K1838" s="87">
        <f t="array" ref="K1838">IFERROR(INDEX(DATA!$AP$133:$AP$368,MATCH(1,(DATA!$D$133:$D$368=B1838)*(DATA!$E$133:$E$368=D1838),0)),"n/a")</f>
        <v>12.3123031552377</v>
      </c>
      <c r="L1838" s="77">
        <f t="array" ref="L1838">IFERROR(INDEX(DATA!$AQ$133:$AQ$368,MATCH(1,(DATA!$D$133:$D$368=B1838)*(DATA!$E$133:$E$368=D1838),0)),"n/a")</f>
        <v>6.4354784649737498E-2</v>
      </c>
      <c r="M1838" s="66"/>
      <c r="N1838" s="66"/>
      <c r="O1838" s="66"/>
      <c r="P1838" s="66"/>
      <c r="Q1838" s="66"/>
      <c r="S1838" s="70"/>
      <c r="U1838" s="70"/>
      <c r="W1838" s="70"/>
      <c r="Y1838" s="70"/>
    </row>
    <row r="1839" spans="1:25" s="69" customFormat="1" x14ac:dyDescent="0.2">
      <c r="A1839" s="75" t="s">
        <v>19</v>
      </c>
      <c r="B1839" s="66" t="s">
        <v>20</v>
      </c>
      <c r="C1839" s="66" t="s">
        <v>10</v>
      </c>
      <c r="D1839" s="66" t="s">
        <v>318</v>
      </c>
      <c r="E1839" s="87">
        <f t="array" ref="E1839">IFERROR(INDEX(DATA!$L$133:$L$368,MATCH(1,(DATA!$D$133:$D$368=B1839)*(DATA!$E$133:$E$368=D1839),0)),"n/a")</f>
        <v>16.223046792255001</v>
      </c>
      <c r="F1839" s="77">
        <f t="array" ref="F1839">IFERROR(INDEX(DATA!$M$133:$M$368,MATCH(1,(DATA!$D$133:$D$368=B1839)*(DATA!$E$133:$E$368=D1839),0)),"n/a")</f>
        <v>4.8176906053254299E-3</v>
      </c>
      <c r="G1839" s="87">
        <f t="array" ref="G1839">IFERROR(INDEX(DATA!$V$133:$V$368,MATCH(1,(DATA!$D$133:$D$368=B1839)*(DATA!$E$133:$E$368=D1839),0)),"n/a")</f>
        <v>16.1198651881401</v>
      </c>
      <c r="H1839" s="77">
        <f t="array" ref="H1839">IFERROR(INDEX(DATA!$W$133:$W$368,MATCH(1,(DATA!$D$133:$D$368=B1839)*(DATA!$E$133:$E$368=D1839),0)),"n/a")</f>
        <v>-6.9704991018215104E-4</v>
      </c>
      <c r="I1839" s="87">
        <f t="array" ref="I1839">IFERROR(INDEX(DATA!$AF$133:$AF$368,MATCH(1,(DATA!$D$133:$D$368=B1839)*(DATA!$E$133:$E$368=D1839),0)),"n/a")</f>
        <v>15.853130834506899</v>
      </c>
      <c r="J1839" s="77">
        <f t="array" ref="J1839">IFERROR(INDEX(DATA!$AG$133:$AG$368,MATCH(1,(DATA!$D$133:$D$368=B1839)*(DATA!$E$133:$E$368=D1839),0)),"n/a")</f>
        <v>-1.5088265443896401E-2</v>
      </c>
      <c r="K1839" s="87">
        <f t="array" ref="K1839">IFERROR(INDEX(DATA!$AP$133:$AP$368,MATCH(1,(DATA!$D$133:$D$368=B1839)*(DATA!$E$133:$E$368=D1839),0)),"n/a")</f>
        <v>15.9091044698777</v>
      </c>
      <c r="L1839" s="77">
        <f t="array" ref="L1839">IFERROR(INDEX(DATA!$AQ$133:$AQ$368,MATCH(1,(DATA!$D$133:$D$368=B1839)*(DATA!$E$133:$E$368=D1839),0)),"n/a")</f>
        <v>-2.5683957732725699E-4</v>
      </c>
      <c r="M1839" s="66"/>
      <c r="N1839" s="66"/>
      <c r="O1839" s="66"/>
      <c r="P1839" s="66"/>
      <c r="Q1839" s="66"/>
      <c r="S1839" s="70"/>
      <c r="U1839" s="70"/>
      <c r="W1839" s="70"/>
      <c r="Y1839" s="70"/>
    </row>
    <row r="1840" spans="1:25" s="69" customFormat="1" x14ac:dyDescent="0.2">
      <c r="A1840" s="75" t="s">
        <v>19</v>
      </c>
      <c r="B1840" s="66" t="s">
        <v>20</v>
      </c>
      <c r="C1840" s="66" t="s">
        <v>10</v>
      </c>
      <c r="D1840" s="66" t="s">
        <v>344</v>
      </c>
      <c r="E1840" s="87">
        <f t="array" ref="E1840">IFERROR(INDEX(DATA!$L$133:$L$368,MATCH(1,(DATA!$D$133:$D$368=B1840)*(DATA!$E$133:$E$368=D1840),0)),"n/a")</f>
        <v>10.772993778340201</v>
      </c>
      <c r="F1840" s="77">
        <f t="array" ref="F1840">IFERROR(INDEX(DATA!$M$133:$M$368,MATCH(1,(DATA!$D$133:$D$368=B1840)*(DATA!$E$133:$E$368=D1840),0)),"n/a")</f>
        <v>-7.7509703506741202E-3</v>
      </c>
      <c r="G1840" s="87">
        <f t="array" ref="G1840">IFERROR(INDEX(DATA!$V$133:$V$368,MATCH(1,(DATA!$D$133:$D$368=B1840)*(DATA!$E$133:$E$368=D1840),0)),"n/a")</f>
        <v>10.740638023839301</v>
      </c>
      <c r="H1840" s="77">
        <f t="array" ref="H1840">IFERROR(INDEX(DATA!$W$133:$W$368,MATCH(1,(DATA!$D$133:$D$368=B1840)*(DATA!$E$133:$E$368=D1840),0)),"n/a")</f>
        <v>-1.3451937774097599E-2</v>
      </c>
      <c r="I1840" s="87">
        <f t="array" ref="I1840">IFERROR(INDEX(DATA!$AF$133:$AF$368,MATCH(1,(DATA!$D$133:$D$368=B1840)*(DATA!$E$133:$E$368=D1840),0)),"n/a")</f>
        <v>10.9486318817077</v>
      </c>
      <c r="J1840" s="77">
        <f t="array" ref="J1840">IFERROR(INDEX(DATA!$AG$133:$AG$368,MATCH(1,(DATA!$D$133:$D$368=B1840)*(DATA!$E$133:$E$368=D1840),0)),"n/a")</f>
        <v>5.6551621376853701E-3</v>
      </c>
      <c r="K1840" s="87">
        <f t="array" ref="K1840">IFERROR(INDEX(DATA!$AP$133:$AP$368,MATCH(1,(DATA!$D$133:$D$368=B1840)*(DATA!$E$133:$E$368=D1840),0)),"n/a")</f>
        <v>10.864548342169799</v>
      </c>
      <c r="L1840" s="77">
        <f t="array" ref="L1840">IFERROR(INDEX(DATA!$AQ$133:$AQ$368,MATCH(1,(DATA!$D$133:$D$368=B1840)*(DATA!$E$133:$E$368=D1840),0)),"n/a")</f>
        <v>3.2390026817756899E-2</v>
      </c>
      <c r="M1840" s="66"/>
      <c r="N1840" s="66"/>
      <c r="O1840" s="66"/>
      <c r="P1840" s="66"/>
      <c r="Q1840" s="66"/>
      <c r="S1840" s="70"/>
      <c r="U1840" s="70"/>
      <c r="W1840" s="70"/>
      <c r="Y1840" s="70"/>
    </row>
    <row r="1841" spans="1:25" s="69" customFormat="1" x14ac:dyDescent="0.2">
      <c r="A1841" s="75" t="s">
        <v>19</v>
      </c>
      <c r="B1841" s="66" t="s">
        <v>20</v>
      </c>
      <c r="C1841" s="66" t="s">
        <v>10</v>
      </c>
      <c r="D1841" s="66" t="s">
        <v>345</v>
      </c>
      <c r="E1841" s="87">
        <f t="array" ref="E1841">IFERROR(INDEX(DATA!$L$133:$L$368,MATCH(1,(DATA!$D$133:$D$368=B1841)*(DATA!$E$133:$E$368=D1841),0)),"n/a")</f>
        <v>13.0820155340793</v>
      </c>
      <c r="F1841" s="77">
        <f t="array" ref="F1841">IFERROR(INDEX(DATA!$M$133:$M$368,MATCH(1,(DATA!$D$133:$D$368=B1841)*(DATA!$E$133:$E$368=D1841),0)),"n/a")</f>
        <v>1.5635312214758799E-2</v>
      </c>
      <c r="G1841" s="87">
        <f t="array" ref="G1841">IFERROR(INDEX(DATA!$V$133:$V$368,MATCH(1,(DATA!$D$133:$D$368=B1841)*(DATA!$E$133:$E$368=D1841),0)),"n/a")</f>
        <v>12.916190865096</v>
      </c>
      <c r="H1841" s="77">
        <f t="array" ref="H1841">IFERROR(INDEX(DATA!$W$133:$W$368,MATCH(1,(DATA!$D$133:$D$368=B1841)*(DATA!$E$133:$E$368=D1841),0)),"n/a")</f>
        <v>1.22107466827924E-2</v>
      </c>
      <c r="I1841" s="87">
        <f t="array" ref="I1841">IFERROR(INDEX(DATA!$AF$133:$AF$368,MATCH(1,(DATA!$D$133:$D$368=B1841)*(DATA!$E$133:$E$368=D1841),0)),"n/a")</f>
        <v>12.798609043320299</v>
      </c>
      <c r="J1841" s="77">
        <f t="array" ref="J1841">IFERROR(INDEX(DATA!$AG$133:$AG$368,MATCH(1,(DATA!$D$133:$D$368=B1841)*(DATA!$E$133:$E$368=D1841),0)),"n/a")</f>
        <v>-3.6689003584087199E-3</v>
      </c>
      <c r="K1841" s="87">
        <f t="array" ref="K1841">IFERROR(INDEX(DATA!$AP$133:$AP$368,MATCH(1,(DATA!$D$133:$D$368=B1841)*(DATA!$E$133:$E$368=D1841),0)),"n/a")</f>
        <v>12.508977449429301</v>
      </c>
      <c r="L1841" s="77">
        <f t="array" ref="L1841">IFERROR(INDEX(DATA!$AQ$133:$AQ$368,MATCH(1,(DATA!$D$133:$D$368=B1841)*(DATA!$E$133:$E$368=D1841),0)),"n/a")</f>
        <v>-1.2374993404912301E-2</v>
      </c>
      <c r="M1841" s="66"/>
      <c r="N1841" s="66"/>
      <c r="O1841" s="66"/>
      <c r="P1841" s="66"/>
      <c r="Q1841" s="66"/>
      <c r="S1841" s="70"/>
      <c r="U1841" s="70"/>
      <c r="W1841" s="70"/>
      <c r="Y1841" s="70"/>
    </row>
    <row r="1842" spans="1:25" s="69" customFormat="1" x14ac:dyDescent="0.2">
      <c r="A1842" s="75"/>
      <c r="B1842" s="66"/>
      <c r="C1842" s="66"/>
      <c r="D1842" s="66"/>
      <c r="E1842" s="80"/>
      <c r="F1842" s="77"/>
      <c r="G1842" s="81"/>
      <c r="H1842" s="77"/>
      <c r="I1842" s="81"/>
      <c r="J1842" s="82"/>
      <c r="K1842" s="81"/>
      <c r="L1842" s="77"/>
      <c r="M1842" s="66"/>
      <c r="N1842" s="66"/>
      <c r="O1842" s="66"/>
      <c r="P1842" s="66"/>
      <c r="Q1842" s="66"/>
      <c r="S1842" s="70"/>
      <c r="U1842" s="70"/>
      <c r="W1842" s="70"/>
      <c r="Y1842" s="70"/>
    </row>
    <row r="1843" spans="1:25" s="69" customFormat="1" x14ac:dyDescent="0.2">
      <c r="A1843" s="75" t="s">
        <v>19</v>
      </c>
      <c r="B1843" s="66" t="s">
        <v>20</v>
      </c>
      <c r="C1843" s="66" t="s">
        <v>26</v>
      </c>
      <c r="D1843" s="66" t="s">
        <v>271</v>
      </c>
      <c r="E1843" s="87">
        <f t="array" ref="E1843">IFERROR(INDEX(DATA!$N$133:$N$368,MATCH(1,(DATA!$D$133:$D$368=B1843)*(DATA!$E$133:$E$368=D1843),0)),"n/a")</f>
        <v>3.42403044755986</v>
      </c>
      <c r="F1843" s="77">
        <f t="array" ref="F1843">IFERROR(INDEX(DATA!$O$133:$O$368,MATCH(1,(DATA!$D$133:$D$368=B1843)*(DATA!$E$133:$E$368=D1843),0)),"n/a")</f>
        <v>6.5461964081954798E-4</v>
      </c>
      <c r="G1843" s="87">
        <f t="array" ref="G1843">IFERROR(INDEX(DATA!$X$133:$X$368,MATCH(1,(DATA!$D$133:$D$368=B1843)*(DATA!$E$133:$E$368=D1843),0)),"n/a")</f>
        <v>3.4282804270640499</v>
      </c>
      <c r="H1843" s="77">
        <f t="array" ref="H1843">IFERROR(INDEX(DATA!$Y$133:$Y$368,MATCH(1,(DATA!$D$133:$D$368=B1843)*(DATA!$E$133:$E$368=D1843),0)),"n/a")</f>
        <v>-2.65719900435316E-3</v>
      </c>
      <c r="I1843" s="87">
        <f t="array" ref="I1843">IFERROR(INDEX(DATA!$AH$133:$AH$368,MATCH(1,(DATA!$D$133:$D$368=B1843)*(DATA!$E$133:$E$368=D1843),0)),"n/a")</f>
        <v>3.4891745441463198</v>
      </c>
      <c r="J1843" s="77">
        <f t="array" ref="J1843">IFERROR(INDEX(DATA!$AI$133:$AI$368,MATCH(1,(DATA!$D$133:$D$368=B1843)*(DATA!$E$133:$E$368=D1843),0)),"n/a")</f>
        <v>1.72545323043484E-2</v>
      </c>
      <c r="K1843" s="87">
        <f t="array" ref="K1843">IFERROR(INDEX(DATA!$AR$133:$AR$368,MATCH(1,(DATA!$D$133:$D$368=B1843)*(DATA!$E$133:$E$368=D1843),0)),"n/a")</f>
        <v>3.4371511206802499</v>
      </c>
      <c r="L1843" s="77">
        <f t="array" ref="L1843">IFERROR(INDEX(DATA!$AS$133:$AS$368,MATCH(1,(DATA!$D$133:$D$368=B1843)*(DATA!$E$133:$E$368=D1843),0)),"n/a")</f>
        <v>3.5123622014102398E-3</v>
      </c>
      <c r="M1843" s="66"/>
      <c r="N1843" s="66"/>
      <c r="O1843" s="66"/>
      <c r="P1843" s="66"/>
      <c r="Q1843" s="66"/>
      <c r="S1843" s="70"/>
      <c r="U1843" s="70"/>
      <c r="W1843" s="70"/>
      <c r="Y1843" s="70"/>
    </row>
    <row r="1844" spans="1:25" s="69" customFormat="1" x14ac:dyDescent="0.2">
      <c r="A1844" s="75" t="s">
        <v>19</v>
      </c>
      <c r="B1844" s="66" t="s">
        <v>20</v>
      </c>
      <c r="C1844" s="66" t="s">
        <v>26</v>
      </c>
      <c r="D1844" s="66" t="s">
        <v>272</v>
      </c>
      <c r="E1844" s="87">
        <f t="array" ref="E1844">IFERROR(INDEX(DATA!$N$133:$N$368,MATCH(1,(DATA!$D$133:$D$368=B1844)*(DATA!$E$133:$E$368=D1844),0)),"n/a")</f>
        <v>3.6899908717656902</v>
      </c>
      <c r="F1844" s="77">
        <f t="array" ref="F1844">IFERROR(INDEX(DATA!$O$133:$O$368,MATCH(1,(DATA!$D$133:$D$368=B1844)*(DATA!$E$133:$E$368=D1844),0)),"n/a")</f>
        <v>1.00339776740148E-2</v>
      </c>
      <c r="G1844" s="87">
        <f t="array" ref="G1844">IFERROR(INDEX(DATA!$X$133:$X$368,MATCH(1,(DATA!$D$133:$D$368=B1844)*(DATA!$E$133:$E$368=D1844),0)),"n/a")</f>
        <v>3.6984026005274702</v>
      </c>
      <c r="H1844" s="77">
        <f t="array" ref="H1844">IFERROR(INDEX(DATA!$Y$133:$Y$368,MATCH(1,(DATA!$D$133:$D$368=B1844)*(DATA!$E$133:$E$368=D1844),0)),"n/a")</f>
        <v>1.39660609661485E-2</v>
      </c>
      <c r="I1844" s="87">
        <f t="array" ref="I1844">IFERROR(INDEX(DATA!$AH$133:$AH$368,MATCH(1,(DATA!$D$133:$D$368=B1844)*(DATA!$E$133:$E$368=D1844),0)),"n/a")</f>
        <v>3.6674798404704401</v>
      </c>
      <c r="J1844" s="77">
        <f t="array" ref="J1844">IFERROR(INDEX(DATA!$AI$133:$AI$368,MATCH(1,(DATA!$D$133:$D$368=B1844)*(DATA!$E$133:$E$368=D1844),0)),"n/a")</f>
        <v>1.1968458363081899E-2</v>
      </c>
      <c r="K1844" s="87">
        <f t="array" ref="K1844">IFERROR(INDEX(DATA!$AR$133:$AR$368,MATCH(1,(DATA!$D$133:$D$368=B1844)*(DATA!$E$133:$E$368=D1844),0)),"n/a")</f>
        <v>3.66861857527693</v>
      </c>
      <c r="L1844" s="77">
        <f t="array" ref="L1844">IFERROR(INDEX(DATA!$AS$133:$AS$368,MATCH(1,(DATA!$D$133:$D$368=B1844)*(DATA!$E$133:$E$368=D1844),0)),"n/a")</f>
        <v>2.4095866857984299E-2</v>
      </c>
      <c r="M1844" s="66"/>
      <c r="N1844" s="66"/>
      <c r="O1844" s="66"/>
      <c r="P1844" s="66"/>
      <c r="Q1844" s="66"/>
      <c r="S1844" s="70"/>
      <c r="U1844" s="70"/>
      <c r="W1844" s="70"/>
      <c r="Y1844" s="70"/>
    </row>
    <row r="1845" spans="1:25" s="69" customFormat="1" x14ac:dyDescent="0.2">
      <c r="A1845" s="75" t="s">
        <v>19</v>
      </c>
      <c r="B1845" s="66" t="s">
        <v>20</v>
      </c>
      <c r="C1845" s="66" t="s">
        <v>26</v>
      </c>
      <c r="D1845" s="66" t="s">
        <v>273</v>
      </c>
      <c r="E1845" s="87">
        <f t="array" ref="E1845">IFERROR(INDEX(DATA!$N$133:$N$368,MATCH(1,(DATA!$D$133:$D$368=B1845)*(DATA!$E$133:$E$368=D1845),0)),"n/a")</f>
        <v>3.6360436430387901</v>
      </c>
      <c r="F1845" s="77">
        <f t="array" ref="F1845">IFERROR(INDEX(DATA!$O$133:$O$368,MATCH(1,(DATA!$D$133:$D$368=B1845)*(DATA!$E$133:$E$368=D1845),0)),"n/a")</f>
        <v>1.5437427081324199E-2</v>
      </c>
      <c r="G1845" s="87">
        <f t="array" ref="G1845">IFERROR(INDEX(DATA!$X$133:$X$368,MATCH(1,(DATA!$D$133:$D$368=B1845)*(DATA!$E$133:$E$368=D1845),0)),"n/a")</f>
        <v>3.6212569646880999</v>
      </c>
      <c r="H1845" s="77">
        <f t="array" ref="H1845">IFERROR(INDEX(DATA!$Y$133:$Y$368,MATCH(1,(DATA!$D$133:$D$368=B1845)*(DATA!$E$133:$E$368=D1845),0)),"n/a")</f>
        <v>1.8313135405837198E-2</v>
      </c>
      <c r="I1845" s="87">
        <f t="array" ref="I1845">IFERROR(INDEX(DATA!$AH$133:$AH$368,MATCH(1,(DATA!$D$133:$D$368=B1845)*(DATA!$E$133:$E$368=D1845),0)),"n/a")</f>
        <v>3.63059703583775</v>
      </c>
      <c r="J1845" s="77">
        <f t="array" ref="J1845">IFERROR(INDEX(DATA!$AI$133:$AI$368,MATCH(1,(DATA!$D$133:$D$368=B1845)*(DATA!$E$133:$E$368=D1845),0)),"n/a")</f>
        <v>3.0580727964507899E-2</v>
      </c>
      <c r="K1845" s="87">
        <f t="array" ref="K1845">IFERROR(INDEX(DATA!$AR$133:$AR$368,MATCH(1,(DATA!$D$133:$D$368=B1845)*(DATA!$E$133:$E$368=D1845),0)),"n/a")</f>
        <v>3.6405930503666299</v>
      </c>
      <c r="L1845" s="77">
        <f t="array" ref="L1845">IFERROR(INDEX(DATA!$AS$133:$AS$368,MATCH(1,(DATA!$D$133:$D$368=B1845)*(DATA!$E$133:$E$368=D1845),0)),"n/a")</f>
        <v>4.2353771843798002E-2</v>
      </c>
      <c r="M1845" s="66"/>
      <c r="N1845" s="66"/>
      <c r="O1845" s="66"/>
      <c r="P1845" s="66"/>
      <c r="Q1845" s="66"/>
      <c r="S1845" s="70"/>
      <c r="U1845" s="70"/>
      <c r="W1845" s="70"/>
      <c r="Y1845" s="70"/>
    </row>
    <row r="1846" spans="1:25" s="69" customFormat="1" x14ac:dyDescent="0.2">
      <c r="A1846" s="75" t="s">
        <v>19</v>
      </c>
      <c r="B1846" s="66" t="s">
        <v>20</v>
      </c>
      <c r="C1846" s="66" t="s">
        <v>26</v>
      </c>
      <c r="D1846" s="66" t="s">
        <v>274</v>
      </c>
      <c r="E1846" s="87">
        <f t="array" ref="E1846">IFERROR(INDEX(DATA!$N$133:$N$368,MATCH(1,(DATA!$D$133:$D$368=B1846)*(DATA!$E$133:$E$368=D1846),0)),"n/a")</f>
        <v>3.7227012113956</v>
      </c>
      <c r="F1846" s="77">
        <f t="array" ref="F1846">IFERROR(INDEX(DATA!$O$133:$O$368,MATCH(1,(DATA!$D$133:$D$368=B1846)*(DATA!$E$133:$E$368=D1846),0)),"n/a")</f>
        <v>2.4620296436867299E-2</v>
      </c>
      <c r="G1846" s="87">
        <f t="array" ref="G1846">IFERROR(INDEX(DATA!$X$133:$X$368,MATCH(1,(DATA!$D$133:$D$368=B1846)*(DATA!$E$133:$E$368=D1846),0)),"n/a")</f>
        <v>3.7052283760519402</v>
      </c>
      <c r="H1846" s="77">
        <f t="array" ref="H1846">IFERROR(INDEX(DATA!$Y$133:$Y$368,MATCH(1,(DATA!$D$133:$D$368=B1846)*(DATA!$E$133:$E$368=D1846),0)),"n/a")</f>
        <v>3.3550880874497598E-2</v>
      </c>
      <c r="I1846" s="87">
        <f t="array" ref="I1846">IFERROR(INDEX(DATA!$AH$133:$AH$368,MATCH(1,(DATA!$D$133:$D$368=B1846)*(DATA!$E$133:$E$368=D1846),0)),"n/a")</f>
        <v>3.6496972134024999</v>
      </c>
      <c r="J1846" s="77">
        <f t="array" ref="J1846">IFERROR(INDEX(DATA!$AI$133:$AI$368,MATCH(1,(DATA!$D$133:$D$368=B1846)*(DATA!$E$133:$E$368=D1846),0)),"n/a")</f>
        <v>1.42308049877241E-2</v>
      </c>
      <c r="K1846" s="87">
        <f t="array" ref="K1846">IFERROR(INDEX(DATA!$AR$133:$AR$368,MATCH(1,(DATA!$D$133:$D$368=B1846)*(DATA!$E$133:$E$368=D1846),0)),"n/a")</f>
        <v>3.6622571307218301</v>
      </c>
      <c r="L1846" s="77">
        <f t="array" ref="L1846">IFERROR(INDEX(DATA!$AS$133:$AS$368,MATCH(1,(DATA!$D$133:$D$368=B1846)*(DATA!$E$133:$E$368=D1846),0)),"n/a")</f>
        <v>6.5186466851455899E-3</v>
      </c>
      <c r="M1846" s="66"/>
      <c r="N1846" s="66"/>
      <c r="O1846" s="66"/>
      <c r="P1846" s="66"/>
      <c r="Q1846" s="66"/>
      <c r="S1846" s="70"/>
      <c r="U1846" s="70"/>
      <c r="W1846" s="70"/>
      <c r="Y1846" s="70"/>
    </row>
    <row r="1847" spans="1:25" s="69" customFormat="1" x14ac:dyDescent="0.2">
      <c r="A1847" s="75" t="s">
        <v>19</v>
      </c>
      <c r="B1847" s="66" t="s">
        <v>20</v>
      </c>
      <c r="C1847" s="66" t="s">
        <v>26</v>
      </c>
      <c r="D1847" s="66" t="s">
        <v>275</v>
      </c>
      <c r="E1847" s="87">
        <f t="array" ref="E1847">IFERROR(INDEX(DATA!$N$133:$N$368,MATCH(1,(DATA!$D$133:$D$368=B1847)*(DATA!$E$133:$E$368=D1847),0)),"n/a")</f>
        <v>3.4180888393204598</v>
      </c>
      <c r="F1847" s="77">
        <f t="array" ref="F1847">IFERROR(INDEX(DATA!$O$133:$O$368,MATCH(1,(DATA!$D$133:$D$368=B1847)*(DATA!$E$133:$E$368=D1847),0)),"n/a")</f>
        <v>-7.2668395440330699E-2</v>
      </c>
      <c r="G1847" s="87">
        <f t="array" ref="G1847">IFERROR(INDEX(DATA!$X$133:$X$368,MATCH(1,(DATA!$D$133:$D$368=B1847)*(DATA!$E$133:$E$368=D1847),0)),"n/a")</f>
        <v>3.2306403863201401</v>
      </c>
      <c r="H1847" s="77">
        <f t="array" ref="H1847">IFERROR(INDEX(DATA!$Y$133:$Y$368,MATCH(1,(DATA!$D$133:$D$368=B1847)*(DATA!$E$133:$E$368=D1847),0)),"n/a")</f>
        <v>-5.6657674188397497E-2</v>
      </c>
      <c r="I1847" s="87">
        <f t="array" ref="I1847">IFERROR(INDEX(DATA!$AH$133:$AH$368,MATCH(1,(DATA!$D$133:$D$368=B1847)*(DATA!$E$133:$E$368=D1847),0)),"n/a")</f>
        <v>3.5638613345952899</v>
      </c>
      <c r="J1847" s="77">
        <f t="array" ref="J1847">IFERROR(INDEX(DATA!$AI$133:$AI$368,MATCH(1,(DATA!$D$133:$D$368=B1847)*(DATA!$E$133:$E$368=D1847),0)),"n/a")</f>
        <v>3.0282540345665399E-4</v>
      </c>
      <c r="K1847" s="87">
        <f t="array" ref="K1847">IFERROR(INDEX(DATA!$AR$133:$AR$368,MATCH(1,(DATA!$D$133:$D$368=B1847)*(DATA!$E$133:$E$368=D1847),0)),"n/a")</f>
        <v>3.4354023118477501</v>
      </c>
      <c r="L1847" s="77">
        <f t="array" ref="L1847">IFERROR(INDEX(DATA!$AS$133:$AS$368,MATCH(1,(DATA!$D$133:$D$368=B1847)*(DATA!$E$133:$E$368=D1847),0)),"n/a")</f>
        <v>-8.7475977283064301E-3</v>
      </c>
      <c r="M1847" s="66"/>
      <c r="N1847" s="66"/>
      <c r="O1847" s="66"/>
      <c r="P1847" s="66"/>
      <c r="Q1847" s="66"/>
      <c r="S1847" s="70"/>
      <c r="U1847" s="70"/>
      <c r="W1847" s="70"/>
      <c r="Y1847" s="70"/>
    </row>
    <row r="1848" spans="1:25" s="69" customFormat="1" x14ac:dyDescent="0.2">
      <c r="A1848" s="75" t="s">
        <v>19</v>
      </c>
      <c r="B1848" s="66" t="s">
        <v>20</v>
      </c>
      <c r="C1848" s="66" t="s">
        <v>26</v>
      </c>
      <c r="D1848" s="66" t="s">
        <v>276</v>
      </c>
      <c r="E1848" s="87">
        <f t="array" ref="E1848">IFERROR(INDEX(DATA!$N$133:$N$368,MATCH(1,(DATA!$D$133:$D$368=B1848)*(DATA!$E$133:$E$368=D1848),0)),"n/a")</f>
        <v>3.5658851597545298</v>
      </c>
      <c r="F1848" s="77">
        <f t="array" ref="F1848">IFERROR(INDEX(DATA!$O$133:$O$368,MATCH(1,(DATA!$D$133:$D$368=B1848)*(DATA!$E$133:$E$368=D1848),0)),"n/a")</f>
        <v>-8.0672670846774902E-3</v>
      </c>
      <c r="G1848" s="87">
        <f t="array" ref="G1848">IFERROR(INDEX(DATA!$X$133:$X$368,MATCH(1,(DATA!$D$133:$D$368=B1848)*(DATA!$E$133:$E$368=D1848),0)),"n/a")</f>
        <v>3.5981798879493399</v>
      </c>
      <c r="H1848" s="77">
        <f t="array" ref="H1848">IFERROR(INDEX(DATA!$Y$133:$Y$368,MATCH(1,(DATA!$D$133:$D$368=B1848)*(DATA!$E$133:$E$368=D1848),0)),"n/a")</f>
        <v>6.8456633135974198E-3</v>
      </c>
      <c r="I1848" s="87">
        <f t="array" ref="I1848">IFERROR(INDEX(DATA!$AH$133:$AH$368,MATCH(1,(DATA!$D$133:$D$368=B1848)*(DATA!$E$133:$E$368=D1848),0)),"n/a")</f>
        <v>3.6509775597593501</v>
      </c>
      <c r="J1848" s="77">
        <f t="array" ref="J1848">IFERROR(INDEX(DATA!$AI$133:$AI$368,MATCH(1,(DATA!$D$133:$D$368=B1848)*(DATA!$E$133:$E$368=D1848),0)),"n/a")</f>
        <v>2.3655656538319501E-2</v>
      </c>
      <c r="K1848" s="87">
        <f t="array" ref="K1848">IFERROR(INDEX(DATA!$AR$133:$AR$368,MATCH(1,(DATA!$D$133:$D$368=B1848)*(DATA!$E$133:$E$368=D1848),0)),"n/a")</f>
        <v>3.67198964749032</v>
      </c>
      <c r="L1848" s="77">
        <f t="array" ref="L1848">IFERROR(INDEX(DATA!$AS$133:$AS$368,MATCH(1,(DATA!$D$133:$D$368=B1848)*(DATA!$E$133:$E$368=D1848),0)),"n/a")</f>
        <v>3.37797954426809E-2</v>
      </c>
      <c r="M1848" s="66"/>
      <c r="N1848" s="66"/>
      <c r="O1848" s="66"/>
      <c r="P1848" s="66"/>
      <c r="Q1848" s="66"/>
      <c r="S1848" s="70"/>
      <c r="U1848" s="70"/>
      <c r="W1848" s="70"/>
      <c r="Y1848" s="70"/>
    </row>
    <row r="1849" spans="1:25" s="69" customFormat="1" x14ac:dyDescent="0.2">
      <c r="A1849" s="75" t="s">
        <v>19</v>
      </c>
      <c r="B1849" s="66" t="s">
        <v>20</v>
      </c>
      <c r="C1849" s="66" t="s">
        <v>26</v>
      </c>
      <c r="D1849" s="66" t="s">
        <v>277</v>
      </c>
      <c r="E1849" s="87">
        <f t="array" ref="E1849">IFERROR(INDEX(DATA!$N$133:$N$368,MATCH(1,(DATA!$D$133:$D$368=B1849)*(DATA!$E$133:$E$368=D1849),0)),"n/a")</f>
        <v>3.72150109477924</v>
      </c>
      <c r="F1849" s="77">
        <f t="array" ref="F1849">IFERROR(INDEX(DATA!$O$133:$O$368,MATCH(1,(DATA!$D$133:$D$368=B1849)*(DATA!$E$133:$E$368=D1849),0)),"n/a")</f>
        <v>2.2946670299747E-2</v>
      </c>
      <c r="G1849" s="87">
        <f t="array" ref="G1849">IFERROR(INDEX(DATA!$X$133:$X$368,MATCH(1,(DATA!$D$133:$D$368=B1849)*(DATA!$E$133:$E$368=D1849),0)),"n/a")</f>
        <v>3.6733907152958398</v>
      </c>
      <c r="H1849" s="77">
        <f t="array" ref="H1849">IFERROR(INDEX(DATA!$Y$133:$Y$368,MATCH(1,(DATA!$D$133:$D$368=B1849)*(DATA!$E$133:$E$368=D1849),0)),"n/a")</f>
        <v>4.1687922221629301E-2</v>
      </c>
      <c r="I1849" s="87">
        <f t="array" ref="I1849">IFERROR(INDEX(DATA!$AH$133:$AH$368,MATCH(1,(DATA!$D$133:$D$368=B1849)*(DATA!$E$133:$E$368=D1849),0)),"n/a")</f>
        <v>3.6955205457203202</v>
      </c>
      <c r="J1849" s="77">
        <f t="array" ref="J1849">IFERROR(INDEX(DATA!$AI$133:$AI$368,MATCH(1,(DATA!$D$133:$D$368=B1849)*(DATA!$E$133:$E$368=D1849),0)),"n/a")</f>
        <v>5.2182729812666598E-2</v>
      </c>
      <c r="K1849" s="87">
        <f t="array" ref="K1849">IFERROR(INDEX(DATA!$AR$133:$AR$368,MATCH(1,(DATA!$D$133:$D$368=B1849)*(DATA!$E$133:$E$368=D1849),0)),"n/a")</f>
        <v>3.7052937852582501</v>
      </c>
      <c r="L1849" s="77">
        <f t="array" ref="L1849">IFERROR(INDEX(DATA!$AS$133:$AS$368,MATCH(1,(DATA!$D$133:$D$368=B1849)*(DATA!$E$133:$E$368=D1849),0)),"n/a")</f>
        <v>4.8180102649451897E-2</v>
      </c>
      <c r="M1849" s="66"/>
      <c r="N1849" s="66"/>
      <c r="O1849" s="66"/>
      <c r="P1849" s="66"/>
      <c r="Q1849" s="66"/>
      <c r="S1849" s="70"/>
      <c r="U1849" s="70"/>
      <c r="W1849" s="70"/>
      <c r="Y1849" s="70"/>
    </row>
    <row r="1850" spans="1:25" s="69" customFormat="1" x14ac:dyDescent="0.2">
      <c r="A1850" s="75" t="s">
        <v>19</v>
      </c>
      <c r="B1850" s="66" t="s">
        <v>20</v>
      </c>
      <c r="C1850" s="66" t="s">
        <v>26</v>
      </c>
      <c r="D1850" s="66" t="s">
        <v>278</v>
      </c>
      <c r="E1850" s="87">
        <f t="array" ref="E1850">IFERROR(INDEX(DATA!$N$133:$N$368,MATCH(1,(DATA!$D$133:$D$368=B1850)*(DATA!$E$133:$E$368=D1850),0)),"n/a")</f>
        <v>3.3173035949707201</v>
      </c>
      <c r="F1850" s="77">
        <f t="array" ref="F1850">IFERROR(INDEX(DATA!$O$133:$O$368,MATCH(1,(DATA!$D$133:$D$368=B1850)*(DATA!$E$133:$E$368=D1850),0)),"n/a")</f>
        <v>-8.8851863918391796E-2</v>
      </c>
      <c r="G1850" s="87">
        <f t="array" ref="G1850">IFERROR(INDEX(DATA!$X$133:$X$368,MATCH(1,(DATA!$D$133:$D$368=B1850)*(DATA!$E$133:$E$368=D1850),0)),"n/a")</f>
        <v>3.34091179424441</v>
      </c>
      <c r="H1850" s="77">
        <f t="array" ref="H1850">IFERROR(INDEX(DATA!$Y$133:$Y$368,MATCH(1,(DATA!$D$133:$D$368=B1850)*(DATA!$E$133:$E$368=D1850),0)),"n/a")</f>
        <v>-5.15005922066053E-2</v>
      </c>
      <c r="I1850" s="87">
        <f t="array" ref="I1850">IFERROR(INDEX(DATA!$AH$133:$AH$368,MATCH(1,(DATA!$D$133:$D$368=B1850)*(DATA!$E$133:$E$368=D1850),0)),"n/a")</f>
        <v>3.3898845105981898</v>
      </c>
      <c r="J1850" s="77">
        <f t="array" ref="J1850">IFERROR(INDEX(DATA!$AI$133:$AI$368,MATCH(1,(DATA!$D$133:$D$368=B1850)*(DATA!$E$133:$E$368=D1850),0)),"n/a")</f>
        <v>-5.3892039029520403E-2</v>
      </c>
      <c r="K1850" s="87">
        <f t="array" ref="K1850">IFERROR(INDEX(DATA!$AR$133:$AR$368,MATCH(1,(DATA!$D$133:$D$368=B1850)*(DATA!$E$133:$E$368=D1850),0)),"n/a")</f>
        <v>3.4756236453222198</v>
      </c>
      <c r="L1850" s="77">
        <f t="array" ref="L1850">IFERROR(INDEX(DATA!$AS$133:$AS$368,MATCH(1,(DATA!$D$133:$D$368=B1850)*(DATA!$E$133:$E$368=D1850),0)),"n/a")</f>
        <v>-3.6296794162436898E-2</v>
      </c>
      <c r="M1850" s="66"/>
      <c r="N1850" s="66"/>
      <c r="O1850" s="66"/>
      <c r="P1850" s="66"/>
      <c r="Q1850" s="66"/>
      <c r="S1850" s="70"/>
      <c r="U1850" s="70"/>
      <c r="W1850" s="70"/>
      <c r="Y1850" s="70"/>
    </row>
    <row r="1851" spans="1:25" s="69" customFormat="1" x14ac:dyDescent="0.2">
      <c r="A1851" s="75" t="s">
        <v>19</v>
      </c>
      <c r="B1851" s="66" t="s">
        <v>20</v>
      </c>
      <c r="C1851" s="66" t="s">
        <v>26</v>
      </c>
      <c r="D1851" s="66" t="s">
        <v>279</v>
      </c>
      <c r="E1851" s="87">
        <f t="array" ref="E1851">IFERROR(INDEX(DATA!$N$133:$N$368,MATCH(1,(DATA!$D$133:$D$368=B1851)*(DATA!$E$133:$E$368=D1851),0)),"n/a")</f>
        <v>3.9138718024146901</v>
      </c>
      <c r="F1851" s="77">
        <f t="array" ref="F1851">IFERROR(INDEX(DATA!$O$133:$O$368,MATCH(1,(DATA!$D$133:$D$368=B1851)*(DATA!$E$133:$E$368=D1851),0)),"n/a")</f>
        <v>0.130858009542139</v>
      </c>
      <c r="G1851" s="87">
        <f t="array" ref="G1851">IFERROR(INDEX(DATA!$X$133:$X$368,MATCH(1,(DATA!$D$133:$D$368=B1851)*(DATA!$E$133:$E$368=D1851),0)),"n/a")</f>
        <v>3.8119649502543802</v>
      </c>
      <c r="H1851" s="77">
        <f t="array" ref="H1851">IFERROR(INDEX(DATA!$Y$133:$Y$368,MATCH(1,(DATA!$D$133:$D$368=B1851)*(DATA!$E$133:$E$368=D1851),0)),"n/a")</f>
        <v>0.15656490696577</v>
      </c>
      <c r="I1851" s="87">
        <f t="array" ref="I1851">IFERROR(INDEX(DATA!$AH$133:$AH$368,MATCH(1,(DATA!$D$133:$D$368=B1851)*(DATA!$E$133:$E$368=D1851),0)),"n/a")</f>
        <v>3.8622744124098398</v>
      </c>
      <c r="J1851" s="77">
        <f t="array" ref="J1851">IFERROR(INDEX(DATA!$AI$133:$AI$368,MATCH(1,(DATA!$D$133:$D$368=B1851)*(DATA!$E$133:$E$368=D1851),0)),"n/a")</f>
        <v>9.4566237571926504E-2</v>
      </c>
      <c r="K1851" s="87">
        <f t="array" ref="K1851">IFERROR(INDEX(DATA!$AR$133:$AR$368,MATCH(1,(DATA!$D$133:$D$368=B1851)*(DATA!$E$133:$E$368=D1851),0)),"n/a")</f>
        <v>3.8713281042062002</v>
      </c>
      <c r="L1851" s="77">
        <f t="array" ref="L1851">IFERROR(INDEX(DATA!$AS$133:$AS$368,MATCH(1,(DATA!$D$133:$D$368=B1851)*(DATA!$E$133:$E$368=D1851),0)),"n/a")</f>
        <v>0.17886603979722099</v>
      </c>
      <c r="M1851" s="66"/>
      <c r="N1851" s="66"/>
      <c r="O1851" s="66"/>
      <c r="P1851" s="66"/>
      <c r="Q1851" s="66"/>
      <c r="S1851" s="70"/>
      <c r="U1851" s="70"/>
      <c r="W1851" s="70"/>
      <c r="Y1851" s="70"/>
    </row>
    <row r="1852" spans="1:25" s="69" customFormat="1" x14ac:dyDescent="0.2">
      <c r="A1852" s="75" t="s">
        <v>19</v>
      </c>
      <c r="B1852" s="66" t="s">
        <v>20</v>
      </c>
      <c r="C1852" s="66" t="s">
        <v>26</v>
      </c>
      <c r="D1852" s="66" t="s">
        <v>280</v>
      </c>
      <c r="E1852" s="87">
        <f t="array" ref="E1852">IFERROR(INDEX(DATA!$N$133:$N$368,MATCH(1,(DATA!$D$133:$D$368=B1852)*(DATA!$E$133:$E$368=D1852),0)),"n/a")</f>
        <v>3.3806265041149599</v>
      </c>
      <c r="F1852" s="77">
        <f t="array" ref="F1852">IFERROR(INDEX(DATA!$O$133:$O$368,MATCH(1,(DATA!$D$133:$D$368=B1852)*(DATA!$E$133:$E$368=D1852),0)),"n/a")</f>
        <v>2.8271164382910201E-2</v>
      </c>
      <c r="G1852" s="87">
        <f t="array" ref="G1852">IFERROR(INDEX(DATA!$X$133:$X$368,MATCH(1,(DATA!$D$133:$D$368=B1852)*(DATA!$E$133:$E$368=D1852),0)),"n/a")</f>
        <v>3.3424787827815599</v>
      </c>
      <c r="H1852" s="77">
        <f t="array" ref="H1852">IFERROR(INDEX(DATA!$Y$133:$Y$368,MATCH(1,(DATA!$D$133:$D$368=B1852)*(DATA!$E$133:$E$368=D1852),0)),"n/a")</f>
        <v>1.3654042860410401E-2</v>
      </c>
      <c r="I1852" s="87">
        <f t="array" ref="I1852">IFERROR(INDEX(DATA!$AH$133:$AH$368,MATCH(1,(DATA!$D$133:$D$368=B1852)*(DATA!$E$133:$E$368=D1852),0)),"n/a")</f>
        <v>3.3875185445941698</v>
      </c>
      <c r="J1852" s="77">
        <f t="array" ref="J1852">IFERROR(INDEX(DATA!$AI$133:$AI$368,MATCH(1,(DATA!$D$133:$D$368=B1852)*(DATA!$E$133:$E$368=D1852),0)),"n/a")</f>
        <v>2.9185710131771798E-2</v>
      </c>
      <c r="K1852" s="87">
        <f t="array" ref="K1852">IFERROR(INDEX(DATA!$AR$133:$AR$368,MATCH(1,(DATA!$D$133:$D$368=B1852)*(DATA!$E$133:$E$368=D1852),0)),"n/a")</f>
        <v>3.4101235942420298</v>
      </c>
      <c r="L1852" s="77">
        <f t="array" ref="L1852">IFERROR(INDEX(DATA!$AS$133:$AS$368,MATCH(1,(DATA!$D$133:$D$368=B1852)*(DATA!$E$133:$E$368=D1852),0)),"n/a")</f>
        <v>2.87825789751852E-2</v>
      </c>
      <c r="M1852" s="66"/>
      <c r="N1852" s="66"/>
      <c r="O1852" s="66"/>
      <c r="P1852" s="66"/>
      <c r="Q1852" s="66"/>
      <c r="S1852" s="70"/>
      <c r="U1852" s="70"/>
      <c r="W1852" s="70"/>
      <c r="Y1852" s="70"/>
    </row>
    <row r="1853" spans="1:25" s="69" customFormat="1" x14ac:dyDescent="0.2">
      <c r="A1853" s="75" t="s">
        <v>19</v>
      </c>
      <c r="B1853" s="66" t="s">
        <v>20</v>
      </c>
      <c r="C1853" s="66" t="s">
        <v>26</v>
      </c>
      <c r="D1853" s="66" t="s">
        <v>281</v>
      </c>
      <c r="E1853" s="87">
        <f t="array" ref="E1853">IFERROR(INDEX(DATA!$N$133:$N$368,MATCH(1,(DATA!$D$133:$D$368=B1853)*(DATA!$E$133:$E$368=D1853),0)),"n/a")</f>
        <v>3.0990434294733502</v>
      </c>
      <c r="F1853" s="77">
        <f t="array" ref="F1853">IFERROR(INDEX(DATA!$O$133:$O$368,MATCH(1,(DATA!$D$133:$D$368=B1853)*(DATA!$E$133:$E$368=D1853),0)),"n/a")</f>
        <v>5.1324745257968797E-2</v>
      </c>
      <c r="G1853" s="87">
        <f t="array" ref="G1853">IFERROR(INDEX(DATA!$X$133:$X$368,MATCH(1,(DATA!$D$133:$D$368=B1853)*(DATA!$E$133:$E$368=D1853),0)),"n/a")</f>
        <v>2.98348779541461</v>
      </c>
      <c r="H1853" s="77">
        <f t="array" ref="H1853">IFERROR(INDEX(DATA!$Y$133:$Y$368,MATCH(1,(DATA!$D$133:$D$368=B1853)*(DATA!$E$133:$E$368=D1853),0)),"n/a")</f>
        <v>6.2586439404002103E-3</v>
      </c>
      <c r="I1853" s="87">
        <f t="array" ref="I1853">IFERROR(INDEX(DATA!$AH$133:$AH$368,MATCH(1,(DATA!$D$133:$D$368=B1853)*(DATA!$E$133:$E$368=D1853),0)),"n/a")</f>
        <v>3.03000712524027</v>
      </c>
      <c r="J1853" s="77">
        <f t="array" ref="J1853">IFERROR(INDEX(DATA!$AI$133:$AI$368,MATCH(1,(DATA!$D$133:$D$368=B1853)*(DATA!$E$133:$E$368=D1853),0)),"n/a")</f>
        <v>2.1776795311553201E-2</v>
      </c>
      <c r="K1853" s="87">
        <f t="array" ref="K1853">IFERROR(INDEX(DATA!$AR$133:$AR$368,MATCH(1,(DATA!$D$133:$D$368=B1853)*(DATA!$E$133:$E$368=D1853),0)),"n/a")</f>
        <v>3.0532118327753999</v>
      </c>
      <c r="L1853" s="77">
        <f t="array" ref="L1853">IFERROR(INDEX(DATA!$AS$133:$AS$368,MATCH(1,(DATA!$D$133:$D$368=B1853)*(DATA!$E$133:$E$368=D1853),0)),"n/a")</f>
        <v>4.6559446312078298E-2</v>
      </c>
      <c r="M1853" s="66"/>
      <c r="N1853" s="66"/>
      <c r="O1853" s="66"/>
      <c r="P1853" s="66"/>
      <c r="Q1853" s="66"/>
      <c r="S1853" s="70"/>
      <c r="U1853" s="70"/>
      <c r="W1853" s="70"/>
      <c r="Y1853" s="70"/>
    </row>
    <row r="1854" spans="1:25" s="69" customFormat="1" x14ac:dyDescent="0.2">
      <c r="A1854" s="75" t="s">
        <v>19</v>
      </c>
      <c r="B1854" s="66" t="s">
        <v>20</v>
      </c>
      <c r="C1854" s="66" t="s">
        <v>26</v>
      </c>
      <c r="D1854" s="66" t="s">
        <v>282</v>
      </c>
      <c r="E1854" s="87">
        <f t="array" ref="E1854">IFERROR(INDEX(DATA!$N$133:$N$368,MATCH(1,(DATA!$D$133:$D$368=B1854)*(DATA!$E$133:$E$368=D1854),0)),"n/a")</f>
        <v>3.6330680066923602</v>
      </c>
      <c r="F1854" s="77">
        <f t="array" ref="F1854">IFERROR(INDEX(DATA!$O$133:$O$368,MATCH(1,(DATA!$D$133:$D$368=B1854)*(DATA!$E$133:$E$368=D1854),0)),"n/a")</f>
        <v>-6.5993420051858901E-3</v>
      </c>
      <c r="G1854" s="87">
        <f t="array" ref="G1854">IFERROR(INDEX(DATA!$X$133:$X$368,MATCH(1,(DATA!$D$133:$D$368=B1854)*(DATA!$E$133:$E$368=D1854),0)),"n/a")</f>
        <v>3.6817872013854802</v>
      </c>
      <c r="H1854" s="77">
        <f t="array" ref="H1854">IFERROR(INDEX(DATA!$Y$133:$Y$368,MATCH(1,(DATA!$D$133:$D$368=B1854)*(DATA!$E$133:$E$368=D1854),0)),"n/a")</f>
        <v>2.2466615905002599E-2</v>
      </c>
      <c r="I1854" s="87">
        <f t="array" ref="I1854">IFERROR(INDEX(DATA!$AH$133:$AH$368,MATCH(1,(DATA!$D$133:$D$368=B1854)*(DATA!$E$133:$E$368=D1854),0)),"n/a")</f>
        <v>3.7242191160206399</v>
      </c>
      <c r="J1854" s="77">
        <f t="array" ref="J1854">IFERROR(INDEX(DATA!$AI$133:$AI$368,MATCH(1,(DATA!$D$133:$D$368=B1854)*(DATA!$E$133:$E$368=D1854),0)),"n/a")</f>
        <v>6.2069377868053402E-2</v>
      </c>
      <c r="K1854" s="87">
        <f t="array" ref="K1854">IFERROR(INDEX(DATA!$AR$133:$AR$368,MATCH(1,(DATA!$D$133:$D$368=B1854)*(DATA!$E$133:$E$368=D1854),0)),"n/a")</f>
        <v>3.7081686271616898</v>
      </c>
      <c r="L1854" s="77">
        <f t="array" ref="L1854">IFERROR(INDEX(DATA!$AS$133:$AS$368,MATCH(1,(DATA!$D$133:$D$368=B1854)*(DATA!$E$133:$E$368=D1854),0)),"n/a")</f>
        <v>1.33716887524373E-2</v>
      </c>
      <c r="M1854" s="66"/>
      <c r="N1854" s="66"/>
      <c r="O1854" s="66"/>
      <c r="P1854" s="66"/>
      <c r="Q1854" s="66"/>
      <c r="S1854" s="70"/>
      <c r="U1854" s="70"/>
      <c r="W1854" s="70"/>
      <c r="Y1854" s="70"/>
    </row>
    <row r="1855" spans="1:25" s="69" customFormat="1" x14ac:dyDescent="0.2">
      <c r="A1855" s="75" t="s">
        <v>19</v>
      </c>
      <c r="B1855" s="66" t="s">
        <v>20</v>
      </c>
      <c r="C1855" s="66" t="s">
        <v>26</v>
      </c>
      <c r="D1855" s="66" t="s">
        <v>283</v>
      </c>
      <c r="E1855" s="87">
        <f t="array" ref="E1855">IFERROR(INDEX(DATA!$N$133:$N$368,MATCH(1,(DATA!$D$133:$D$368=B1855)*(DATA!$E$133:$E$368=D1855),0)),"n/a")</f>
        <v>3.8641223541932801</v>
      </c>
      <c r="F1855" s="77">
        <f t="array" ref="F1855">IFERROR(INDEX(DATA!$O$133:$O$368,MATCH(1,(DATA!$D$133:$D$368=B1855)*(DATA!$E$133:$E$368=D1855),0)),"n/a")</f>
        <v>4.5369182354117202E-2</v>
      </c>
      <c r="G1855" s="87">
        <f t="array" ref="G1855">IFERROR(INDEX(DATA!$X$133:$X$368,MATCH(1,(DATA!$D$133:$D$368=B1855)*(DATA!$E$133:$E$368=D1855),0)),"n/a")</f>
        <v>3.8970637413492799</v>
      </c>
      <c r="H1855" s="77">
        <f t="array" ref="H1855">IFERROR(INDEX(DATA!$Y$133:$Y$368,MATCH(1,(DATA!$D$133:$D$368=B1855)*(DATA!$E$133:$E$368=D1855),0)),"n/a")</f>
        <v>6.7392599045814905E-2</v>
      </c>
      <c r="I1855" s="87">
        <f t="array" ref="I1855">IFERROR(INDEX(DATA!$AH$133:$AH$368,MATCH(1,(DATA!$D$133:$D$368=B1855)*(DATA!$E$133:$E$368=D1855),0)),"n/a")</f>
        <v>3.93930063016168</v>
      </c>
      <c r="J1855" s="77">
        <f t="array" ref="J1855">IFERROR(INDEX(DATA!$AI$133:$AI$368,MATCH(1,(DATA!$D$133:$D$368=B1855)*(DATA!$E$133:$E$368=D1855),0)),"n/a")</f>
        <v>9.5125600461498094E-2</v>
      </c>
      <c r="K1855" s="87">
        <f t="array" ref="K1855">IFERROR(INDEX(DATA!$AR$133:$AR$368,MATCH(1,(DATA!$D$133:$D$368=B1855)*(DATA!$E$133:$E$368=D1855),0)),"n/a")</f>
        <v>3.8906280925129599</v>
      </c>
      <c r="L1855" s="77">
        <f t="array" ref="L1855">IFERROR(INDEX(DATA!$AS$133:$AS$368,MATCH(1,(DATA!$D$133:$D$368=B1855)*(DATA!$E$133:$E$368=D1855),0)),"n/a")</f>
        <v>7.9572683732438906E-2</v>
      </c>
      <c r="M1855" s="66"/>
      <c r="N1855" s="66"/>
      <c r="O1855" s="66"/>
      <c r="P1855" s="66"/>
      <c r="Q1855" s="66"/>
      <c r="S1855" s="70"/>
      <c r="U1855" s="70"/>
      <c r="W1855" s="70"/>
      <c r="Y1855" s="70"/>
    </row>
    <row r="1856" spans="1:25" s="69" customFormat="1" x14ac:dyDescent="0.2">
      <c r="A1856" s="75" t="s">
        <v>19</v>
      </c>
      <c r="B1856" s="66" t="s">
        <v>20</v>
      </c>
      <c r="C1856" s="66" t="s">
        <v>26</v>
      </c>
      <c r="D1856" s="66" t="s">
        <v>284</v>
      </c>
      <c r="E1856" s="87">
        <f t="array" ref="E1856">IFERROR(INDEX(DATA!$N$133:$N$368,MATCH(1,(DATA!$D$133:$D$368=B1856)*(DATA!$E$133:$E$368=D1856),0)),"n/a")</f>
        <v>2.8461358693837702</v>
      </c>
      <c r="F1856" s="77">
        <f t="array" ref="F1856">IFERROR(INDEX(DATA!$O$133:$O$368,MATCH(1,(DATA!$D$133:$D$368=B1856)*(DATA!$E$133:$E$368=D1856),0)),"n/a")</f>
        <v>-7.5624968915301303E-3</v>
      </c>
      <c r="G1856" s="87">
        <f t="array" ref="G1856">IFERROR(INDEX(DATA!$X$133:$X$368,MATCH(1,(DATA!$D$133:$D$368=B1856)*(DATA!$E$133:$E$368=D1856),0)),"n/a")</f>
        <v>2.7940591779246402</v>
      </c>
      <c r="H1856" s="77">
        <f t="array" ref="H1856">IFERROR(INDEX(DATA!$Y$133:$Y$368,MATCH(1,(DATA!$D$133:$D$368=B1856)*(DATA!$E$133:$E$368=D1856),0)),"n/a")</f>
        <v>-2.0033782112101599E-2</v>
      </c>
      <c r="I1856" s="87">
        <f t="array" ref="I1856">IFERROR(INDEX(DATA!$AH$133:$AH$368,MATCH(1,(DATA!$D$133:$D$368=B1856)*(DATA!$E$133:$E$368=D1856),0)),"n/a")</f>
        <v>2.90035911703812</v>
      </c>
      <c r="J1856" s="77">
        <f t="array" ref="J1856">IFERROR(INDEX(DATA!$AI$133:$AI$368,MATCH(1,(DATA!$D$133:$D$368=B1856)*(DATA!$E$133:$E$368=D1856),0)),"n/a")</f>
        <v>1.6679365741820301E-2</v>
      </c>
      <c r="K1856" s="87">
        <f t="array" ref="K1856">IFERROR(INDEX(DATA!$AR$133:$AR$368,MATCH(1,(DATA!$D$133:$D$368=B1856)*(DATA!$E$133:$E$368=D1856),0)),"n/a")</f>
        <v>2.88353650657095</v>
      </c>
      <c r="L1856" s="77">
        <f t="array" ref="L1856">IFERROR(INDEX(DATA!$AS$133:$AS$368,MATCH(1,(DATA!$D$133:$D$368=B1856)*(DATA!$E$133:$E$368=D1856),0)),"n/a")</f>
        <v>2.9689008463402999E-2</v>
      </c>
      <c r="M1856" s="66"/>
      <c r="N1856" s="66"/>
      <c r="O1856" s="66"/>
      <c r="P1856" s="66"/>
      <c r="Q1856" s="66"/>
      <c r="S1856" s="70"/>
      <c r="U1856" s="70"/>
      <c r="W1856" s="70"/>
      <c r="Y1856" s="70"/>
    </row>
    <row r="1857" spans="1:25" s="69" customFormat="1" x14ac:dyDescent="0.2">
      <c r="A1857" s="75" t="s">
        <v>19</v>
      </c>
      <c r="B1857" s="66" t="s">
        <v>20</v>
      </c>
      <c r="C1857" s="66" t="s">
        <v>26</v>
      </c>
      <c r="D1857" s="66" t="s">
        <v>285</v>
      </c>
      <c r="E1857" s="87">
        <f t="array" ref="E1857">IFERROR(INDEX(DATA!$N$133:$N$368,MATCH(1,(DATA!$D$133:$D$368=B1857)*(DATA!$E$133:$E$368=D1857),0)),"n/a")</f>
        <v>2.5969663527361702</v>
      </c>
      <c r="F1857" s="77">
        <f t="array" ref="F1857">IFERROR(INDEX(DATA!$O$133:$O$368,MATCH(1,(DATA!$D$133:$D$368=B1857)*(DATA!$E$133:$E$368=D1857),0)),"n/a")</f>
        <v>-7.4405685111237005E-2</v>
      </c>
      <c r="G1857" s="87">
        <f t="array" ref="G1857">IFERROR(INDEX(DATA!$X$133:$X$368,MATCH(1,(DATA!$D$133:$D$368=B1857)*(DATA!$E$133:$E$368=D1857),0)),"n/a")</f>
        <v>2.5688855990044801</v>
      </c>
      <c r="H1857" s="77">
        <f t="array" ref="H1857">IFERROR(INDEX(DATA!$Y$133:$Y$368,MATCH(1,(DATA!$D$133:$D$368=B1857)*(DATA!$E$133:$E$368=D1857),0)),"n/a")</f>
        <v>-4.07354923390775E-2</v>
      </c>
      <c r="I1857" s="87">
        <f t="array" ref="I1857">IFERROR(INDEX(DATA!$AH$133:$AH$368,MATCH(1,(DATA!$D$133:$D$368=B1857)*(DATA!$E$133:$E$368=D1857),0)),"n/a")</f>
        <v>2.6376390735514099</v>
      </c>
      <c r="J1857" s="77">
        <f t="array" ref="J1857">IFERROR(INDEX(DATA!$AI$133:$AI$368,MATCH(1,(DATA!$D$133:$D$368=B1857)*(DATA!$E$133:$E$368=D1857),0)),"n/a")</f>
        <v>-1.42559392495971E-2</v>
      </c>
      <c r="K1857" s="87">
        <f t="array" ref="K1857">IFERROR(INDEX(DATA!$AR$133:$AR$368,MATCH(1,(DATA!$D$133:$D$368=B1857)*(DATA!$E$133:$E$368=D1857),0)),"n/a")</f>
        <v>2.8033204975387598</v>
      </c>
      <c r="L1857" s="77">
        <f t="array" ref="L1857">IFERROR(INDEX(DATA!$AS$133:$AS$368,MATCH(1,(DATA!$D$133:$D$368=B1857)*(DATA!$E$133:$E$368=D1857),0)),"n/a")</f>
        <v>5.5907060969707302E-2</v>
      </c>
      <c r="M1857" s="66"/>
      <c r="N1857" s="66"/>
      <c r="O1857" s="66"/>
      <c r="P1857" s="66"/>
      <c r="Q1857" s="66"/>
      <c r="S1857" s="70"/>
      <c r="U1857" s="70"/>
      <c r="W1857" s="70"/>
      <c r="Y1857" s="70"/>
    </row>
    <row r="1858" spans="1:25" s="69" customFormat="1" x14ac:dyDescent="0.2">
      <c r="A1858" s="75" t="s">
        <v>19</v>
      </c>
      <c r="B1858" s="66" t="s">
        <v>20</v>
      </c>
      <c r="C1858" s="66" t="s">
        <v>26</v>
      </c>
      <c r="D1858" s="66" t="s">
        <v>286</v>
      </c>
      <c r="E1858" s="87">
        <f t="array" ref="E1858">IFERROR(INDEX(DATA!$N$133:$N$368,MATCH(1,(DATA!$D$133:$D$368=B1858)*(DATA!$E$133:$E$368=D1858),0)),"n/a")</f>
        <v>3.3976504770947802</v>
      </c>
      <c r="F1858" s="77">
        <f t="array" ref="F1858">IFERROR(INDEX(DATA!$O$133:$O$368,MATCH(1,(DATA!$D$133:$D$368=B1858)*(DATA!$E$133:$E$368=D1858),0)),"n/a")</f>
        <v>5.1063263235559798E-2</v>
      </c>
      <c r="G1858" s="87">
        <f t="array" ref="G1858">IFERROR(INDEX(DATA!$X$133:$X$368,MATCH(1,(DATA!$D$133:$D$368=B1858)*(DATA!$E$133:$E$368=D1858),0)),"n/a")</f>
        <v>3.38087314418744</v>
      </c>
      <c r="H1858" s="77">
        <f t="array" ref="H1858">IFERROR(INDEX(DATA!$Y$133:$Y$368,MATCH(1,(DATA!$D$133:$D$368=B1858)*(DATA!$E$133:$E$368=D1858),0)),"n/a")</f>
        <v>2.9406544027602701E-2</v>
      </c>
      <c r="I1858" s="87">
        <f t="array" ref="I1858">IFERROR(INDEX(DATA!$AH$133:$AH$368,MATCH(1,(DATA!$D$133:$D$368=B1858)*(DATA!$E$133:$E$368=D1858),0)),"n/a")</f>
        <v>3.36734801066941</v>
      </c>
      <c r="J1858" s="77">
        <f t="array" ref="J1858">IFERROR(INDEX(DATA!$AI$133:$AI$368,MATCH(1,(DATA!$D$133:$D$368=B1858)*(DATA!$E$133:$E$368=D1858),0)),"n/a")</f>
        <v>4.7797062311278303E-2</v>
      </c>
      <c r="K1858" s="87">
        <f t="array" ref="K1858">IFERROR(INDEX(DATA!$AR$133:$AR$368,MATCH(1,(DATA!$D$133:$D$368=B1858)*(DATA!$E$133:$E$368=D1858),0)),"n/a")</f>
        <v>3.3802254377568599</v>
      </c>
      <c r="L1858" s="77">
        <f t="array" ref="L1858">IFERROR(INDEX(DATA!$AS$133:$AS$368,MATCH(1,(DATA!$D$133:$D$368=B1858)*(DATA!$E$133:$E$368=D1858),0)),"n/a")</f>
        <v>9.4106216641893795E-2</v>
      </c>
      <c r="M1858" s="66"/>
      <c r="N1858" s="66"/>
      <c r="O1858" s="66"/>
      <c r="P1858" s="66"/>
      <c r="Q1858" s="66"/>
      <c r="S1858" s="70"/>
      <c r="U1858" s="70"/>
      <c r="W1858" s="70"/>
      <c r="Y1858" s="70"/>
    </row>
    <row r="1859" spans="1:25" s="69" customFormat="1" x14ac:dyDescent="0.2">
      <c r="A1859" s="75" t="s">
        <v>19</v>
      </c>
      <c r="B1859" s="66" t="s">
        <v>20</v>
      </c>
      <c r="C1859" s="66" t="s">
        <v>26</v>
      </c>
      <c r="D1859" s="66" t="s">
        <v>287</v>
      </c>
      <c r="E1859" s="87">
        <f t="array" ref="E1859">IFERROR(INDEX(DATA!$N$133:$N$368,MATCH(1,(DATA!$D$133:$D$368=B1859)*(DATA!$E$133:$E$368=D1859),0)),"n/a")</f>
        <v>3.0443288493278202</v>
      </c>
      <c r="F1859" s="77">
        <f t="array" ref="F1859">IFERROR(INDEX(DATA!$O$133:$O$368,MATCH(1,(DATA!$D$133:$D$368=B1859)*(DATA!$E$133:$E$368=D1859),0)),"n/a")</f>
        <v>1.8752650702996101E-2</v>
      </c>
      <c r="G1859" s="87">
        <f t="array" ref="G1859">IFERROR(INDEX(DATA!$X$133:$X$368,MATCH(1,(DATA!$D$133:$D$368=B1859)*(DATA!$E$133:$E$368=D1859),0)),"n/a")</f>
        <v>3.0884015749603302</v>
      </c>
      <c r="H1859" s="77">
        <f t="array" ref="H1859">IFERROR(INDEX(DATA!$Y$133:$Y$368,MATCH(1,(DATA!$D$133:$D$368=B1859)*(DATA!$E$133:$E$368=D1859),0)),"n/a")</f>
        <v>2.2710585772943302E-2</v>
      </c>
      <c r="I1859" s="87">
        <f t="array" ref="I1859">IFERROR(INDEX(DATA!$AH$133:$AH$368,MATCH(1,(DATA!$D$133:$D$368=B1859)*(DATA!$E$133:$E$368=D1859),0)),"n/a")</f>
        <v>3.30365571979668</v>
      </c>
      <c r="J1859" s="77">
        <f t="array" ref="J1859">IFERROR(INDEX(DATA!$AI$133:$AI$368,MATCH(1,(DATA!$D$133:$D$368=B1859)*(DATA!$E$133:$E$368=D1859),0)),"n/a")</f>
        <v>7.5241309240301396E-2</v>
      </c>
      <c r="K1859" s="87">
        <f t="array" ref="K1859">IFERROR(INDEX(DATA!$AR$133:$AR$368,MATCH(1,(DATA!$D$133:$D$368=B1859)*(DATA!$E$133:$E$368=D1859),0)),"n/a")</f>
        <v>3.17879825126513</v>
      </c>
      <c r="L1859" s="77">
        <f t="array" ref="L1859">IFERROR(INDEX(DATA!$AS$133:$AS$368,MATCH(1,(DATA!$D$133:$D$368=B1859)*(DATA!$E$133:$E$368=D1859),0)),"n/a")</f>
        <v>3.7852767305023197E-2</v>
      </c>
      <c r="M1859" s="66"/>
      <c r="N1859" s="66"/>
      <c r="O1859" s="66"/>
      <c r="P1859" s="66"/>
      <c r="Q1859" s="66"/>
      <c r="S1859" s="70"/>
      <c r="U1859" s="70"/>
      <c r="W1859" s="70"/>
      <c r="Y1859" s="70"/>
    </row>
    <row r="1860" spans="1:25" s="69" customFormat="1" x14ac:dyDescent="0.2">
      <c r="A1860" s="75" t="s">
        <v>19</v>
      </c>
      <c r="B1860" s="66" t="s">
        <v>20</v>
      </c>
      <c r="C1860" s="66" t="s">
        <v>26</v>
      </c>
      <c r="D1860" s="66" t="s">
        <v>288</v>
      </c>
      <c r="E1860" s="87">
        <f t="array" ref="E1860">IFERROR(INDEX(DATA!$N$133:$N$368,MATCH(1,(DATA!$D$133:$D$368=B1860)*(DATA!$E$133:$E$368=D1860),0)),"n/a")</f>
        <v>3.6688199432479802</v>
      </c>
      <c r="F1860" s="77">
        <f t="array" ref="F1860">IFERROR(INDEX(DATA!$O$133:$O$368,MATCH(1,(DATA!$D$133:$D$368=B1860)*(DATA!$E$133:$E$368=D1860),0)),"n/a")</f>
        <v>-2.7977047988119098E-2</v>
      </c>
      <c r="G1860" s="87">
        <f t="array" ref="G1860">IFERROR(INDEX(DATA!$X$133:$X$368,MATCH(1,(DATA!$D$133:$D$368=B1860)*(DATA!$E$133:$E$368=D1860),0)),"n/a")</f>
        <v>3.69554236158756</v>
      </c>
      <c r="H1860" s="77">
        <f t="array" ref="H1860">IFERROR(INDEX(DATA!$Y$133:$Y$368,MATCH(1,(DATA!$D$133:$D$368=B1860)*(DATA!$E$133:$E$368=D1860),0)),"n/a")</f>
        <v>-2.40399386194804E-3</v>
      </c>
      <c r="I1860" s="87">
        <f t="array" ref="I1860">IFERROR(INDEX(DATA!$AH$133:$AH$368,MATCH(1,(DATA!$D$133:$D$368=B1860)*(DATA!$E$133:$E$368=D1860),0)),"n/a")</f>
        <v>3.7365608468581901</v>
      </c>
      <c r="J1860" s="77">
        <f t="array" ref="J1860">IFERROR(INDEX(DATA!$AI$133:$AI$368,MATCH(1,(DATA!$D$133:$D$368=B1860)*(DATA!$E$133:$E$368=D1860),0)),"n/a")</f>
        <v>4.69377075480664E-2</v>
      </c>
      <c r="K1860" s="87">
        <f t="array" ref="K1860">IFERROR(INDEX(DATA!$AR$133:$AR$368,MATCH(1,(DATA!$D$133:$D$368=B1860)*(DATA!$E$133:$E$368=D1860),0)),"n/a")</f>
        <v>3.74613449295394</v>
      </c>
      <c r="L1860" s="77">
        <f t="array" ref="L1860">IFERROR(INDEX(DATA!$AS$133:$AS$368,MATCH(1,(DATA!$D$133:$D$368=B1860)*(DATA!$E$133:$E$368=D1860),0)),"n/a")</f>
        <v>1.81810914613747E-3</v>
      </c>
      <c r="M1860" s="66"/>
      <c r="N1860" s="66"/>
      <c r="O1860" s="66"/>
      <c r="P1860" s="66"/>
      <c r="Q1860" s="66"/>
      <c r="S1860" s="70"/>
      <c r="U1860" s="70"/>
      <c r="W1860" s="70"/>
      <c r="Y1860" s="70"/>
    </row>
    <row r="1861" spans="1:25" s="69" customFormat="1" x14ac:dyDescent="0.2">
      <c r="A1861" s="75" t="s">
        <v>19</v>
      </c>
      <c r="B1861" s="66" t="s">
        <v>20</v>
      </c>
      <c r="C1861" s="66" t="s">
        <v>26</v>
      </c>
      <c r="D1861" s="66" t="s">
        <v>289</v>
      </c>
      <c r="E1861" s="87">
        <f t="array" ref="E1861">IFERROR(INDEX(DATA!$N$133:$N$368,MATCH(1,(DATA!$D$133:$D$368=B1861)*(DATA!$E$133:$E$368=D1861),0)),"n/a")</f>
        <v>4.0459452245836802</v>
      </c>
      <c r="F1861" s="77">
        <f t="array" ref="F1861">IFERROR(INDEX(DATA!$O$133:$O$368,MATCH(1,(DATA!$D$133:$D$368=B1861)*(DATA!$E$133:$E$368=D1861),0)),"n/a")</f>
        <v>-0.108582554529772</v>
      </c>
      <c r="G1861" s="87">
        <f t="array" ref="G1861">IFERROR(INDEX(DATA!$X$133:$X$368,MATCH(1,(DATA!$D$133:$D$368=B1861)*(DATA!$E$133:$E$368=D1861),0)),"n/a")</f>
        <v>3.80537663219613</v>
      </c>
      <c r="H1861" s="77">
        <f t="array" ref="H1861">IFERROR(INDEX(DATA!$Y$133:$Y$368,MATCH(1,(DATA!$D$133:$D$368=B1861)*(DATA!$E$133:$E$368=D1861),0)),"n/a")</f>
        <v>-2.6102449058019901E-2</v>
      </c>
      <c r="I1861" s="87">
        <f t="array" ref="I1861">IFERROR(INDEX(DATA!$AH$133:$AH$368,MATCH(1,(DATA!$D$133:$D$368=B1861)*(DATA!$E$133:$E$368=D1861),0)),"n/a")</f>
        <v>3.7935622740913799</v>
      </c>
      <c r="J1861" s="77">
        <f t="array" ref="J1861">IFERROR(INDEX(DATA!$AI$133:$AI$368,MATCH(1,(DATA!$D$133:$D$368=B1861)*(DATA!$E$133:$E$368=D1861),0)),"n/a")</f>
        <v>2.4903137272498099E-2</v>
      </c>
      <c r="K1861" s="87">
        <f t="array" ref="K1861">IFERROR(INDEX(DATA!$AR$133:$AR$368,MATCH(1,(DATA!$D$133:$D$368=B1861)*(DATA!$E$133:$E$368=D1861),0)),"n/a")</f>
        <v>4.0699051199592402</v>
      </c>
      <c r="L1861" s="77">
        <f t="array" ref="L1861">IFERROR(INDEX(DATA!$AS$133:$AS$368,MATCH(1,(DATA!$D$133:$D$368=B1861)*(DATA!$E$133:$E$368=D1861),0)),"n/a")</f>
        <v>0.136916178022918</v>
      </c>
      <c r="M1861" s="66"/>
      <c r="N1861" s="66"/>
      <c r="O1861" s="66"/>
      <c r="P1861" s="66"/>
      <c r="Q1861" s="66"/>
      <c r="S1861" s="70"/>
      <c r="U1861" s="70"/>
      <c r="W1861" s="70"/>
      <c r="Y1861" s="70"/>
    </row>
    <row r="1862" spans="1:25" s="69" customFormat="1" x14ac:dyDescent="0.2">
      <c r="A1862" s="75" t="s">
        <v>19</v>
      </c>
      <c r="B1862" s="66" t="s">
        <v>20</v>
      </c>
      <c r="C1862" s="66" t="s">
        <v>26</v>
      </c>
      <c r="D1862" s="66" t="s">
        <v>290</v>
      </c>
      <c r="E1862" s="87">
        <f t="array" ref="E1862">IFERROR(INDEX(DATA!$N$133:$N$368,MATCH(1,(DATA!$D$133:$D$368=B1862)*(DATA!$E$133:$E$368=D1862),0)),"n/a")</f>
        <v>3.6919315748510999</v>
      </c>
      <c r="F1862" s="77">
        <f t="array" ref="F1862">IFERROR(INDEX(DATA!$O$133:$O$368,MATCH(1,(DATA!$D$133:$D$368=B1862)*(DATA!$E$133:$E$368=D1862),0)),"n/a")</f>
        <v>5.4980719039740304E-3</v>
      </c>
      <c r="G1862" s="87">
        <f t="array" ref="G1862">IFERROR(INDEX(DATA!$X$133:$X$368,MATCH(1,(DATA!$D$133:$D$368=B1862)*(DATA!$E$133:$E$368=D1862),0)),"n/a")</f>
        <v>3.6953176658542302</v>
      </c>
      <c r="H1862" s="77">
        <f t="array" ref="H1862">IFERROR(INDEX(DATA!$Y$133:$Y$368,MATCH(1,(DATA!$D$133:$D$368=B1862)*(DATA!$E$133:$E$368=D1862),0)),"n/a")</f>
        <v>1.3536813831526801E-2</v>
      </c>
      <c r="I1862" s="87">
        <f t="array" ref="I1862">IFERROR(INDEX(DATA!$AH$133:$AH$368,MATCH(1,(DATA!$D$133:$D$368=B1862)*(DATA!$E$133:$E$368=D1862),0)),"n/a")</f>
        <v>3.6314525940863001</v>
      </c>
      <c r="J1862" s="77">
        <f t="array" ref="J1862">IFERROR(INDEX(DATA!$AI$133:$AI$368,MATCH(1,(DATA!$D$133:$D$368=B1862)*(DATA!$E$133:$E$368=D1862),0)),"n/a")</f>
        <v>-2.9149929603091498E-3</v>
      </c>
      <c r="K1862" s="87">
        <f t="array" ref="K1862">IFERROR(INDEX(DATA!$AR$133:$AR$368,MATCH(1,(DATA!$D$133:$D$368=B1862)*(DATA!$E$133:$E$368=D1862),0)),"n/a")</f>
        <v>3.64875309968849</v>
      </c>
      <c r="L1862" s="77">
        <f t="array" ref="L1862">IFERROR(INDEX(DATA!$AS$133:$AS$368,MATCH(1,(DATA!$D$133:$D$368=B1862)*(DATA!$E$133:$E$368=D1862),0)),"n/a")</f>
        <v>1.8306699492564801E-3</v>
      </c>
      <c r="M1862" s="66"/>
      <c r="N1862" s="66"/>
      <c r="O1862" s="66"/>
      <c r="P1862" s="66"/>
      <c r="Q1862" s="66"/>
      <c r="S1862" s="70"/>
      <c r="U1862" s="70"/>
      <c r="W1862" s="70"/>
      <c r="Y1862" s="70"/>
    </row>
    <row r="1863" spans="1:25" s="69" customFormat="1" x14ac:dyDescent="0.2">
      <c r="A1863" s="75" t="s">
        <v>19</v>
      </c>
      <c r="B1863" s="66" t="s">
        <v>20</v>
      </c>
      <c r="C1863" s="66" t="s">
        <v>26</v>
      </c>
      <c r="D1863" s="66" t="s">
        <v>291</v>
      </c>
      <c r="E1863" s="87">
        <f t="array" ref="E1863">IFERROR(INDEX(DATA!$N$133:$N$368,MATCH(1,(DATA!$D$133:$D$368=B1863)*(DATA!$E$133:$E$368=D1863),0)),"n/a")</f>
        <v>4.1509077226392703</v>
      </c>
      <c r="F1863" s="77">
        <f t="array" ref="F1863">IFERROR(INDEX(DATA!$O$133:$O$368,MATCH(1,(DATA!$D$133:$D$368=B1863)*(DATA!$E$133:$E$368=D1863),0)),"n/a")</f>
        <v>-0.126198076043715</v>
      </c>
      <c r="G1863" s="87">
        <f t="array" ref="G1863">IFERROR(INDEX(DATA!$X$133:$X$368,MATCH(1,(DATA!$D$133:$D$368=B1863)*(DATA!$E$133:$E$368=D1863),0)),"n/a")</f>
        <v>4.3255490665412699</v>
      </c>
      <c r="H1863" s="77">
        <f t="array" ref="H1863">IFERROR(INDEX(DATA!$Y$133:$Y$368,MATCH(1,(DATA!$D$133:$D$368=B1863)*(DATA!$E$133:$E$368=D1863),0)),"n/a")</f>
        <v>-7.7405728736838805E-2</v>
      </c>
      <c r="I1863" s="87">
        <f t="array" ref="I1863">IFERROR(INDEX(DATA!$AH$133:$AH$368,MATCH(1,(DATA!$D$133:$D$368=B1863)*(DATA!$E$133:$E$368=D1863),0)),"n/a")</f>
        <v>4.4743241881621403</v>
      </c>
      <c r="J1863" s="77">
        <f t="array" ref="J1863">IFERROR(INDEX(DATA!$AI$133:$AI$368,MATCH(1,(DATA!$D$133:$D$368=B1863)*(DATA!$E$133:$E$368=D1863),0)),"n/a")</f>
        <v>-6.3538336626854194E-2</v>
      </c>
      <c r="K1863" s="87">
        <f t="array" ref="K1863">IFERROR(INDEX(DATA!$AR$133:$AR$368,MATCH(1,(DATA!$D$133:$D$368=B1863)*(DATA!$E$133:$E$368=D1863),0)),"n/a")</f>
        <v>4.5156840285215001</v>
      </c>
      <c r="L1863" s="77">
        <f t="array" ref="L1863">IFERROR(INDEX(DATA!$AS$133:$AS$368,MATCH(1,(DATA!$D$133:$D$368=B1863)*(DATA!$E$133:$E$368=D1863),0)),"n/a")</f>
        <v>-6.8786544504193498E-2</v>
      </c>
      <c r="M1863" s="66"/>
      <c r="N1863" s="66"/>
      <c r="O1863" s="66"/>
      <c r="P1863" s="66"/>
      <c r="Q1863" s="66"/>
      <c r="S1863" s="70"/>
      <c r="U1863" s="70"/>
      <c r="W1863" s="70"/>
      <c r="Y1863" s="70"/>
    </row>
    <row r="1864" spans="1:25" s="69" customFormat="1" x14ac:dyDescent="0.2">
      <c r="A1864" s="75" t="s">
        <v>19</v>
      </c>
      <c r="B1864" s="66" t="s">
        <v>20</v>
      </c>
      <c r="C1864" s="66" t="s">
        <v>26</v>
      </c>
      <c r="D1864" s="66" t="s">
        <v>292</v>
      </c>
      <c r="E1864" s="87">
        <f t="array" ref="E1864">IFERROR(INDEX(DATA!$N$133:$N$368,MATCH(1,(DATA!$D$133:$D$368=B1864)*(DATA!$E$133:$E$368=D1864),0)),"n/a")</f>
        <v>3.9803608329556299</v>
      </c>
      <c r="F1864" s="77">
        <f t="array" ref="F1864">IFERROR(INDEX(DATA!$O$133:$O$368,MATCH(1,(DATA!$D$133:$D$368=B1864)*(DATA!$E$133:$E$368=D1864),0)),"n/a")</f>
        <v>-1.7681571699361302E-2</v>
      </c>
      <c r="G1864" s="87">
        <f t="array" ref="G1864">IFERROR(INDEX(DATA!$X$133:$X$368,MATCH(1,(DATA!$D$133:$D$368=B1864)*(DATA!$E$133:$E$368=D1864),0)),"n/a")</f>
        <v>3.9750767344453299</v>
      </c>
      <c r="H1864" s="77">
        <f t="array" ref="H1864">IFERROR(INDEX(DATA!$Y$133:$Y$368,MATCH(1,(DATA!$D$133:$D$368=B1864)*(DATA!$E$133:$E$368=D1864),0)),"n/a")</f>
        <v>-2.7724617348502699E-2</v>
      </c>
      <c r="I1864" s="87">
        <f t="array" ref="I1864">IFERROR(INDEX(DATA!$AH$133:$AH$368,MATCH(1,(DATA!$D$133:$D$368=B1864)*(DATA!$E$133:$E$368=D1864),0)),"n/a")</f>
        <v>4.0170298697109397</v>
      </c>
      <c r="J1864" s="77">
        <f t="array" ref="J1864">IFERROR(INDEX(DATA!$AI$133:$AI$368,MATCH(1,(DATA!$D$133:$D$368=B1864)*(DATA!$E$133:$E$368=D1864),0)),"n/a")</f>
        <v>4.04760341319935E-3</v>
      </c>
      <c r="K1864" s="87">
        <f t="array" ref="K1864">IFERROR(INDEX(DATA!$AR$133:$AR$368,MATCH(1,(DATA!$D$133:$D$368=B1864)*(DATA!$E$133:$E$368=D1864),0)),"n/a")</f>
        <v>4.0237189415888501</v>
      </c>
      <c r="L1864" s="77">
        <f t="array" ref="L1864">IFERROR(INDEX(DATA!$AS$133:$AS$368,MATCH(1,(DATA!$D$133:$D$368=B1864)*(DATA!$E$133:$E$368=D1864),0)),"n/a")</f>
        <v>3.1783184745372402E-2</v>
      </c>
      <c r="M1864" s="66"/>
      <c r="N1864" s="66"/>
      <c r="O1864" s="66"/>
      <c r="P1864" s="66"/>
      <c r="Q1864" s="66"/>
      <c r="S1864" s="70"/>
      <c r="U1864" s="70"/>
      <c r="W1864" s="70"/>
      <c r="Y1864" s="70"/>
    </row>
    <row r="1865" spans="1:25" s="69" customFormat="1" x14ac:dyDescent="0.2">
      <c r="A1865" s="75" t="s">
        <v>19</v>
      </c>
      <c r="B1865" s="66" t="s">
        <v>20</v>
      </c>
      <c r="C1865" s="66" t="s">
        <v>26</v>
      </c>
      <c r="D1865" s="66" t="s">
        <v>293</v>
      </c>
      <c r="E1865" s="87">
        <f t="array" ref="E1865">IFERROR(INDEX(DATA!$N$133:$N$368,MATCH(1,(DATA!$D$133:$D$368=B1865)*(DATA!$E$133:$E$368=D1865),0)),"n/a")</f>
        <v>3.94180461156864</v>
      </c>
      <c r="F1865" s="77">
        <f t="array" ref="F1865">IFERROR(INDEX(DATA!$O$133:$O$368,MATCH(1,(DATA!$D$133:$D$368=B1865)*(DATA!$E$133:$E$368=D1865),0)),"n/a")</f>
        <v>4.7882689968717702E-2</v>
      </c>
      <c r="G1865" s="87">
        <f t="array" ref="G1865">IFERROR(INDEX(DATA!$X$133:$X$368,MATCH(1,(DATA!$D$133:$D$368=B1865)*(DATA!$E$133:$E$368=D1865),0)),"n/a")</f>
        <v>3.9238035131159599</v>
      </c>
      <c r="H1865" s="77">
        <f t="array" ref="H1865">IFERROR(INDEX(DATA!$Y$133:$Y$368,MATCH(1,(DATA!$D$133:$D$368=B1865)*(DATA!$E$133:$E$368=D1865),0)),"n/a")</f>
        <v>8.7212050673413893E-2</v>
      </c>
      <c r="I1865" s="87">
        <f t="array" ref="I1865">IFERROR(INDEX(DATA!$AH$133:$AH$368,MATCH(1,(DATA!$D$133:$D$368=B1865)*(DATA!$E$133:$E$368=D1865),0)),"n/a")</f>
        <v>3.9628436344780802</v>
      </c>
      <c r="J1865" s="77">
        <f t="array" ref="J1865">IFERROR(INDEX(DATA!$AI$133:$AI$368,MATCH(1,(DATA!$D$133:$D$368=B1865)*(DATA!$E$133:$E$368=D1865),0)),"n/a")</f>
        <v>0.11861151094815001</v>
      </c>
      <c r="K1865" s="87">
        <f t="array" ref="K1865">IFERROR(INDEX(DATA!$AR$133:$AR$368,MATCH(1,(DATA!$D$133:$D$368=B1865)*(DATA!$E$133:$E$368=D1865),0)),"n/a")</f>
        <v>3.9049209923257302</v>
      </c>
      <c r="L1865" s="77">
        <f t="array" ref="L1865">IFERROR(INDEX(DATA!$AS$133:$AS$368,MATCH(1,(DATA!$D$133:$D$368=B1865)*(DATA!$E$133:$E$368=D1865),0)),"n/a")</f>
        <v>0.124108750003786</v>
      </c>
      <c r="M1865" s="66"/>
      <c r="N1865" s="66"/>
      <c r="O1865" s="66"/>
      <c r="P1865" s="66"/>
      <c r="Q1865" s="66"/>
      <c r="S1865" s="70"/>
      <c r="U1865" s="70"/>
      <c r="W1865" s="70"/>
      <c r="Y1865" s="70"/>
    </row>
    <row r="1866" spans="1:25" s="69" customFormat="1" x14ac:dyDescent="0.2">
      <c r="A1866" s="75" t="s">
        <v>19</v>
      </c>
      <c r="B1866" s="66" t="s">
        <v>20</v>
      </c>
      <c r="C1866" s="66" t="s">
        <v>26</v>
      </c>
      <c r="D1866" s="66" t="s">
        <v>294</v>
      </c>
      <c r="E1866" s="87">
        <f t="array" ref="E1866">IFERROR(INDEX(DATA!$N$133:$N$368,MATCH(1,(DATA!$D$133:$D$368=B1866)*(DATA!$E$133:$E$368=D1866),0)),"n/a")</f>
        <v>3.6824647070171799</v>
      </c>
      <c r="F1866" s="77">
        <f t="array" ref="F1866">IFERROR(INDEX(DATA!$O$133:$O$368,MATCH(1,(DATA!$D$133:$D$368=B1866)*(DATA!$E$133:$E$368=D1866),0)),"n/a")</f>
        <v>5.5173388673214301E-4</v>
      </c>
      <c r="G1866" s="87">
        <f t="array" ref="G1866">IFERROR(INDEX(DATA!$X$133:$X$368,MATCH(1,(DATA!$D$133:$D$368=B1866)*(DATA!$E$133:$E$368=D1866),0)),"n/a")</f>
        <v>3.68509652218115</v>
      </c>
      <c r="H1866" s="77">
        <f t="array" ref="H1866">IFERROR(INDEX(DATA!$Y$133:$Y$368,MATCH(1,(DATA!$D$133:$D$368=B1866)*(DATA!$E$133:$E$368=D1866),0)),"n/a")</f>
        <v>4.2483258659750398E-3</v>
      </c>
      <c r="I1866" s="87">
        <f t="array" ref="I1866">IFERROR(INDEX(DATA!$AH$133:$AH$368,MATCH(1,(DATA!$D$133:$D$368=B1866)*(DATA!$E$133:$E$368=D1866),0)),"n/a")</f>
        <v>3.6214988830180199</v>
      </c>
      <c r="J1866" s="77">
        <f t="array" ref="J1866">IFERROR(INDEX(DATA!$AI$133:$AI$368,MATCH(1,(DATA!$D$133:$D$368=B1866)*(DATA!$E$133:$E$368=D1866),0)),"n/a")</f>
        <v>-9.6619892514538293E-3</v>
      </c>
      <c r="K1866" s="87">
        <f t="array" ref="K1866">IFERROR(INDEX(DATA!$AR$133:$AR$368,MATCH(1,(DATA!$D$133:$D$368=B1866)*(DATA!$E$133:$E$368=D1866),0)),"n/a")</f>
        <v>3.6421132654865001</v>
      </c>
      <c r="L1866" s="77">
        <f t="array" ref="L1866">IFERROR(INDEX(DATA!$AS$133:$AS$368,MATCH(1,(DATA!$D$133:$D$368=B1866)*(DATA!$E$133:$E$368=D1866),0)),"n/a")</f>
        <v>1.0534973992555299E-3</v>
      </c>
      <c r="M1866" s="66"/>
      <c r="N1866" s="66"/>
      <c r="O1866" s="66"/>
      <c r="P1866" s="66"/>
      <c r="Q1866" s="66"/>
      <c r="S1866" s="70"/>
      <c r="U1866" s="70"/>
      <c r="W1866" s="70"/>
      <c r="Y1866" s="70"/>
    </row>
    <row r="1867" spans="1:25" s="69" customFormat="1" x14ac:dyDescent="0.2">
      <c r="A1867" s="75" t="s">
        <v>19</v>
      </c>
      <c r="B1867" s="66" t="s">
        <v>20</v>
      </c>
      <c r="C1867" s="66" t="s">
        <v>26</v>
      </c>
      <c r="D1867" s="66" t="s">
        <v>295</v>
      </c>
      <c r="E1867" s="87">
        <f t="array" ref="E1867">IFERROR(INDEX(DATA!$N$133:$N$368,MATCH(1,(DATA!$D$133:$D$368=B1867)*(DATA!$E$133:$E$368=D1867),0)),"n/a")</f>
        <v>3.92291895943309</v>
      </c>
      <c r="F1867" s="77">
        <f t="array" ref="F1867">IFERROR(INDEX(DATA!$O$133:$O$368,MATCH(1,(DATA!$D$133:$D$368=B1867)*(DATA!$E$133:$E$368=D1867),0)),"n/a")</f>
        <v>-2.7545613432472499E-2</v>
      </c>
      <c r="G1867" s="87">
        <f t="array" ref="G1867">IFERROR(INDEX(DATA!$X$133:$X$368,MATCH(1,(DATA!$D$133:$D$368=B1867)*(DATA!$E$133:$E$368=D1867),0)),"n/a")</f>
        <v>3.8694126252213601</v>
      </c>
      <c r="H1867" s="77">
        <f t="array" ref="H1867">IFERROR(INDEX(DATA!$Y$133:$Y$368,MATCH(1,(DATA!$D$133:$D$368=B1867)*(DATA!$E$133:$E$368=D1867),0)),"n/a")</f>
        <v>-1.9108566160787901E-2</v>
      </c>
      <c r="I1867" s="87">
        <f t="array" ref="I1867">IFERROR(INDEX(DATA!$AH$133:$AH$368,MATCH(1,(DATA!$D$133:$D$368=B1867)*(DATA!$E$133:$E$368=D1867),0)),"n/a")</f>
        <v>3.8831524443832701</v>
      </c>
      <c r="J1867" s="77">
        <f t="array" ref="J1867">IFERROR(INDEX(DATA!$AI$133:$AI$368,MATCH(1,(DATA!$D$133:$D$368=B1867)*(DATA!$E$133:$E$368=D1867),0)),"n/a")</f>
        <v>-2.0391095779878299E-2</v>
      </c>
      <c r="K1867" s="87">
        <f t="array" ref="K1867">IFERROR(INDEX(DATA!$AR$133:$AR$368,MATCH(1,(DATA!$D$133:$D$368=B1867)*(DATA!$E$133:$E$368=D1867),0)),"n/a")</f>
        <v>3.9931471257758302</v>
      </c>
      <c r="L1867" s="77">
        <f t="array" ref="L1867">IFERROR(INDEX(DATA!$AS$133:$AS$368,MATCH(1,(DATA!$D$133:$D$368=B1867)*(DATA!$E$133:$E$368=D1867),0)),"n/a")</f>
        <v>-1.6610012959152199E-2</v>
      </c>
      <c r="M1867" s="66"/>
      <c r="N1867" s="66"/>
      <c r="O1867" s="66"/>
      <c r="P1867" s="66"/>
      <c r="Q1867" s="66"/>
      <c r="S1867" s="70"/>
      <c r="U1867" s="70"/>
      <c r="W1867" s="70"/>
      <c r="Y1867" s="70"/>
    </row>
    <row r="1868" spans="1:25" s="69" customFormat="1" x14ac:dyDescent="0.2">
      <c r="A1868" s="75" t="s">
        <v>19</v>
      </c>
      <c r="B1868" s="66" t="s">
        <v>20</v>
      </c>
      <c r="C1868" s="66" t="s">
        <v>26</v>
      </c>
      <c r="D1868" s="66" t="s">
        <v>296</v>
      </c>
      <c r="E1868" s="87">
        <f t="array" ref="E1868">IFERROR(INDEX(DATA!$N$133:$N$368,MATCH(1,(DATA!$D$133:$D$368=B1868)*(DATA!$E$133:$E$368=D1868),0)),"n/a")</f>
        <v>4.1399951381604598</v>
      </c>
      <c r="F1868" s="77">
        <f t="array" ref="F1868">IFERROR(INDEX(DATA!$O$133:$O$368,MATCH(1,(DATA!$D$133:$D$368=B1868)*(DATA!$E$133:$E$368=D1868),0)),"n/a")</f>
        <v>4.8437995684050897E-2</v>
      </c>
      <c r="G1868" s="87">
        <f t="array" ref="G1868">IFERROR(INDEX(DATA!$X$133:$X$368,MATCH(1,(DATA!$D$133:$D$368=B1868)*(DATA!$E$133:$E$368=D1868),0)),"n/a")</f>
        <v>4.1256210990783702</v>
      </c>
      <c r="H1868" s="77">
        <f t="array" ref="H1868">IFERROR(INDEX(DATA!$Y$133:$Y$368,MATCH(1,(DATA!$D$133:$D$368=B1868)*(DATA!$E$133:$E$368=D1868),0)),"n/a")</f>
        <v>5.6384503670257602E-2</v>
      </c>
      <c r="I1868" s="87">
        <f t="array" ref="I1868">IFERROR(INDEX(DATA!$AH$133:$AH$368,MATCH(1,(DATA!$D$133:$D$368=B1868)*(DATA!$E$133:$E$368=D1868),0)),"n/a")</f>
        <v>4.1189689954418602</v>
      </c>
      <c r="J1868" s="77">
        <f t="array" ref="J1868">IFERROR(INDEX(DATA!$AI$133:$AI$368,MATCH(1,(DATA!$D$133:$D$368=B1868)*(DATA!$E$133:$E$368=D1868),0)),"n/a")</f>
        <v>5.5678563110796699E-2</v>
      </c>
      <c r="K1868" s="87">
        <f t="array" ref="K1868">IFERROR(INDEX(DATA!$AR$133:$AR$368,MATCH(1,(DATA!$D$133:$D$368=B1868)*(DATA!$E$133:$E$368=D1868),0)),"n/a")</f>
        <v>4.1197352935158698</v>
      </c>
      <c r="L1868" s="77">
        <f t="array" ref="L1868">IFERROR(INDEX(DATA!$AS$133:$AS$368,MATCH(1,(DATA!$D$133:$D$368=B1868)*(DATA!$E$133:$E$368=D1868),0)),"n/a")</f>
        <v>5.03353280958505E-2</v>
      </c>
      <c r="M1868" s="66"/>
      <c r="N1868" s="66"/>
      <c r="O1868" s="66"/>
      <c r="P1868" s="66"/>
      <c r="Q1868" s="66"/>
      <c r="S1868" s="70"/>
      <c r="U1868" s="70"/>
      <c r="W1868" s="70"/>
      <c r="Y1868" s="70"/>
    </row>
    <row r="1869" spans="1:25" s="69" customFormat="1" x14ac:dyDescent="0.2">
      <c r="A1869" s="75" t="s">
        <v>19</v>
      </c>
      <c r="B1869" s="66" t="s">
        <v>20</v>
      </c>
      <c r="C1869" s="66" t="s">
        <v>26</v>
      </c>
      <c r="D1869" s="66" t="s">
        <v>297</v>
      </c>
      <c r="E1869" s="87">
        <f t="array" ref="E1869">IFERROR(INDEX(DATA!$N$133:$N$368,MATCH(1,(DATA!$D$133:$D$368=B1869)*(DATA!$E$133:$E$368=D1869),0)),"n/a")</f>
        <v>4.0519743412115004</v>
      </c>
      <c r="F1869" s="77">
        <f t="array" ref="F1869">IFERROR(INDEX(DATA!$O$133:$O$368,MATCH(1,(DATA!$D$133:$D$368=B1869)*(DATA!$E$133:$E$368=D1869),0)),"n/a")</f>
        <v>4.2371864173518597E-2</v>
      </c>
      <c r="G1869" s="87">
        <f t="array" ref="G1869">IFERROR(INDEX(DATA!$X$133:$X$368,MATCH(1,(DATA!$D$133:$D$368=B1869)*(DATA!$E$133:$E$368=D1869),0)),"n/a")</f>
        <v>4.0286985150187</v>
      </c>
      <c r="H1869" s="77">
        <f t="array" ref="H1869">IFERROR(INDEX(DATA!$Y$133:$Y$368,MATCH(1,(DATA!$D$133:$D$368=B1869)*(DATA!$E$133:$E$368=D1869),0)),"n/a")</f>
        <v>5.9280761618717197E-2</v>
      </c>
      <c r="I1869" s="87">
        <f t="array" ref="I1869">IFERROR(INDEX(DATA!$AH$133:$AH$368,MATCH(1,(DATA!$D$133:$D$368=B1869)*(DATA!$E$133:$E$368=D1869),0)),"n/a")</f>
        <v>3.9861385734697401</v>
      </c>
      <c r="J1869" s="77">
        <f t="array" ref="J1869">IFERROR(INDEX(DATA!$AI$133:$AI$368,MATCH(1,(DATA!$D$133:$D$368=B1869)*(DATA!$E$133:$E$368=D1869),0)),"n/a")</f>
        <v>5.8698552567234101E-2</v>
      </c>
      <c r="K1869" s="87">
        <f t="array" ref="K1869">IFERROR(INDEX(DATA!$AR$133:$AR$368,MATCH(1,(DATA!$D$133:$D$368=B1869)*(DATA!$E$133:$E$368=D1869),0)),"n/a")</f>
        <v>3.9721664040273699</v>
      </c>
      <c r="L1869" s="77">
        <f t="array" ref="L1869">IFERROR(INDEX(DATA!$AS$133:$AS$368,MATCH(1,(DATA!$D$133:$D$368=B1869)*(DATA!$E$133:$E$368=D1869),0)),"n/a")</f>
        <v>6.3058933950352294E-2</v>
      </c>
      <c r="M1869" s="66"/>
      <c r="N1869" s="66"/>
      <c r="O1869" s="66"/>
      <c r="P1869" s="66"/>
      <c r="Q1869" s="66"/>
      <c r="S1869" s="70"/>
      <c r="U1869" s="70"/>
      <c r="W1869" s="70"/>
      <c r="Y1869" s="70"/>
    </row>
    <row r="1870" spans="1:25" s="69" customFormat="1" x14ac:dyDescent="0.2">
      <c r="A1870" s="75" t="s">
        <v>19</v>
      </c>
      <c r="B1870" s="66" t="s">
        <v>20</v>
      </c>
      <c r="C1870" s="66" t="s">
        <v>26</v>
      </c>
      <c r="D1870" s="66" t="s">
        <v>298</v>
      </c>
      <c r="E1870" s="87">
        <f t="array" ref="E1870">IFERROR(INDEX(DATA!$N$133:$N$368,MATCH(1,(DATA!$D$133:$D$368=B1870)*(DATA!$E$133:$E$368=D1870),0)),"n/a")</f>
        <v>3.76550676450355</v>
      </c>
      <c r="F1870" s="77">
        <f t="array" ref="F1870">IFERROR(INDEX(DATA!$O$133:$O$368,MATCH(1,(DATA!$D$133:$D$368=B1870)*(DATA!$E$133:$E$368=D1870),0)),"n/a")</f>
        <v>7.0383332867388307E-2</v>
      </c>
      <c r="G1870" s="87">
        <f t="array" ref="G1870">IFERROR(INDEX(DATA!$X$133:$X$368,MATCH(1,(DATA!$D$133:$D$368=B1870)*(DATA!$E$133:$E$368=D1870),0)),"n/a")</f>
        <v>3.78236425279905</v>
      </c>
      <c r="H1870" s="77">
        <f t="array" ref="H1870">IFERROR(INDEX(DATA!$Y$133:$Y$368,MATCH(1,(DATA!$D$133:$D$368=B1870)*(DATA!$E$133:$E$368=D1870),0)),"n/a")</f>
        <v>0.138521698898738</v>
      </c>
      <c r="I1870" s="87">
        <f t="array" ref="I1870">IFERROR(INDEX(DATA!$AH$133:$AH$368,MATCH(1,(DATA!$D$133:$D$368=B1870)*(DATA!$E$133:$E$368=D1870),0)),"n/a")</f>
        <v>3.7211874660902402</v>
      </c>
      <c r="J1870" s="77">
        <f t="array" ref="J1870">IFERROR(INDEX(DATA!$AI$133:$AI$368,MATCH(1,(DATA!$D$133:$D$368=B1870)*(DATA!$E$133:$E$368=D1870),0)),"n/a")</f>
        <v>9.1224494613072804E-2</v>
      </c>
      <c r="K1870" s="87">
        <f t="array" ref="K1870">IFERROR(INDEX(DATA!$AR$133:$AR$368,MATCH(1,(DATA!$D$133:$D$368=B1870)*(DATA!$E$133:$E$368=D1870),0)),"n/a")</f>
        <v>3.7341049179676702</v>
      </c>
      <c r="L1870" s="77">
        <f t="array" ref="L1870">IFERROR(INDEX(DATA!$AS$133:$AS$368,MATCH(1,(DATA!$D$133:$D$368=B1870)*(DATA!$E$133:$E$368=D1870),0)),"n/a")</f>
        <v>-1.8637666653319399E-2</v>
      </c>
      <c r="M1870" s="66"/>
      <c r="N1870" s="66"/>
      <c r="O1870" s="66"/>
      <c r="P1870" s="66"/>
      <c r="Q1870" s="66"/>
      <c r="S1870" s="70"/>
      <c r="U1870" s="70"/>
      <c r="W1870" s="70"/>
      <c r="Y1870" s="70"/>
    </row>
    <row r="1871" spans="1:25" s="69" customFormat="1" x14ac:dyDescent="0.2">
      <c r="A1871" s="75" t="s">
        <v>19</v>
      </c>
      <c r="B1871" s="66" t="s">
        <v>20</v>
      </c>
      <c r="C1871" s="66" t="s">
        <v>26</v>
      </c>
      <c r="D1871" s="66" t="s">
        <v>299</v>
      </c>
      <c r="E1871" s="87">
        <f t="array" ref="E1871">IFERROR(INDEX(DATA!$N$133:$N$368,MATCH(1,(DATA!$D$133:$D$368=B1871)*(DATA!$E$133:$E$368=D1871),0)),"n/a")</f>
        <v>3.84270577191301</v>
      </c>
      <c r="F1871" s="77">
        <f t="array" ref="F1871">IFERROR(INDEX(DATA!$O$133:$O$368,MATCH(1,(DATA!$D$133:$D$368=B1871)*(DATA!$E$133:$E$368=D1871),0)),"n/a")</f>
        <v>9.4520683379638606E-2</v>
      </c>
      <c r="G1871" s="87">
        <f t="array" ref="G1871">IFERROR(INDEX(DATA!$X$133:$X$368,MATCH(1,(DATA!$D$133:$D$368=B1871)*(DATA!$E$133:$E$368=D1871),0)),"n/a")</f>
        <v>3.74577045564161</v>
      </c>
      <c r="H1871" s="77">
        <f t="array" ref="H1871">IFERROR(INDEX(DATA!$Y$133:$Y$368,MATCH(1,(DATA!$D$133:$D$368=B1871)*(DATA!$E$133:$E$368=D1871),0)),"n/a")</f>
        <v>4.3800743583906399E-2</v>
      </c>
      <c r="I1871" s="87">
        <f t="array" ref="I1871">IFERROR(INDEX(DATA!$AH$133:$AH$368,MATCH(1,(DATA!$D$133:$D$368=B1871)*(DATA!$E$133:$E$368=D1871),0)),"n/a")</f>
        <v>3.8230921943809402</v>
      </c>
      <c r="J1871" s="77">
        <f t="array" ref="J1871">IFERROR(INDEX(DATA!$AI$133:$AI$368,MATCH(1,(DATA!$D$133:$D$368=B1871)*(DATA!$E$133:$E$368=D1871),0)),"n/a")</f>
        <v>6.7175403745643597E-2</v>
      </c>
      <c r="K1871" s="87">
        <f t="array" ref="K1871">IFERROR(INDEX(DATA!$AR$133:$AR$368,MATCH(1,(DATA!$D$133:$D$368=B1871)*(DATA!$E$133:$E$368=D1871),0)),"n/a")</f>
        <v>3.7170644386967102</v>
      </c>
      <c r="L1871" s="77">
        <f t="array" ref="L1871">IFERROR(INDEX(DATA!$AS$133:$AS$368,MATCH(1,(DATA!$D$133:$D$368=B1871)*(DATA!$E$133:$E$368=D1871),0)),"n/a")</f>
        <v>4.2825701630424699E-2</v>
      </c>
      <c r="M1871" s="66"/>
      <c r="N1871" s="66"/>
      <c r="O1871" s="66"/>
      <c r="P1871" s="66"/>
      <c r="Q1871" s="66"/>
      <c r="S1871" s="70"/>
      <c r="U1871" s="70"/>
      <c r="W1871" s="70"/>
      <c r="Y1871" s="70"/>
    </row>
    <row r="1872" spans="1:25" s="69" customFormat="1" x14ac:dyDescent="0.2">
      <c r="A1872" s="75" t="s">
        <v>19</v>
      </c>
      <c r="B1872" s="66" t="s">
        <v>20</v>
      </c>
      <c r="C1872" s="66" t="s">
        <v>26</v>
      </c>
      <c r="D1872" s="66" t="s">
        <v>300</v>
      </c>
      <c r="E1872" s="87">
        <f t="array" ref="E1872">IFERROR(INDEX(DATA!$N$133:$N$368,MATCH(1,(DATA!$D$133:$D$368=B1872)*(DATA!$E$133:$E$368=D1872),0)),"n/a")</f>
        <v>3.5585462700700998</v>
      </c>
      <c r="F1872" s="77">
        <f t="array" ref="F1872">IFERROR(INDEX(DATA!$O$133:$O$368,MATCH(1,(DATA!$D$133:$D$368=B1872)*(DATA!$E$133:$E$368=D1872),0)),"n/a")</f>
        <v>-1.8091854920817101E-2</v>
      </c>
      <c r="G1872" s="87">
        <f t="array" ref="G1872">IFERROR(INDEX(DATA!$X$133:$X$368,MATCH(1,(DATA!$D$133:$D$368=B1872)*(DATA!$E$133:$E$368=D1872),0)),"n/a")</f>
        <v>3.5288821687163301</v>
      </c>
      <c r="H1872" s="77">
        <f t="array" ref="H1872">IFERROR(INDEX(DATA!$Y$133:$Y$368,MATCH(1,(DATA!$D$133:$D$368=B1872)*(DATA!$E$133:$E$368=D1872),0)),"n/a")</f>
        <v>-1.37796273843754E-2</v>
      </c>
      <c r="I1872" s="87">
        <f t="array" ref="I1872">IFERROR(INDEX(DATA!$AH$133:$AH$368,MATCH(1,(DATA!$D$133:$D$368=B1872)*(DATA!$E$133:$E$368=D1872),0)),"n/a")</f>
        <v>3.6194708685701098</v>
      </c>
      <c r="J1872" s="77">
        <f t="array" ref="J1872">IFERROR(INDEX(DATA!$AI$133:$AI$368,MATCH(1,(DATA!$D$133:$D$368=B1872)*(DATA!$E$133:$E$368=D1872),0)),"n/a")</f>
        <v>1.34786304456784E-3</v>
      </c>
      <c r="K1872" s="87">
        <f t="array" ref="K1872">IFERROR(INDEX(DATA!$AR$133:$AR$368,MATCH(1,(DATA!$D$133:$D$368=B1872)*(DATA!$E$133:$E$368=D1872),0)),"n/a")</f>
        <v>3.5846065127198998</v>
      </c>
      <c r="L1872" s="77">
        <f t="array" ref="L1872">IFERROR(INDEX(DATA!$AS$133:$AS$368,MATCH(1,(DATA!$D$133:$D$368=B1872)*(DATA!$E$133:$E$368=D1872),0)),"n/a")</f>
        <v>1.7609035082054799E-4</v>
      </c>
      <c r="M1872" s="66"/>
      <c r="N1872" s="66"/>
      <c r="O1872" s="66"/>
      <c r="P1872" s="66"/>
      <c r="Q1872" s="66"/>
      <c r="S1872" s="70"/>
      <c r="U1872" s="70"/>
      <c r="W1872" s="70"/>
      <c r="Y1872" s="70"/>
    </row>
    <row r="1873" spans="1:25" s="69" customFormat="1" x14ac:dyDescent="0.2">
      <c r="A1873" s="75" t="s">
        <v>19</v>
      </c>
      <c r="B1873" s="66" t="s">
        <v>20</v>
      </c>
      <c r="C1873" s="66" t="s">
        <v>26</v>
      </c>
      <c r="D1873" s="66" t="s">
        <v>301</v>
      </c>
      <c r="E1873" s="87">
        <f t="array" ref="E1873">IFERROR(INDEX(DATA!$N$133:$N$368,MATCH(1,(DATA!$D$133:$D$368=B1873)*(DATA!$E$133:$E$368=D1873),0)),"n/a")</f>
        <v>4.2419119709409197</v>
      </c>
      <c r="F1873" s="77">
        <f t="array" ref="F1873">IFERROR(INDEX(DATA!$O$133:$O$368,MATCH(1,(DATA!$D$133:$D$368=B1873)*(DATA!$E$133:$E$368=D1873),0)),"n/a")</f>
        <v>4.6051349938858004E-3</v>
      </c>
      <c r="G1873" s="87">
        <f t="array" ref="G1873">IFERROR(INDEX(DATA!$X$133:$X$368,MATCH(1,(DATA!$D$133:$D$368=B1873)*(DATA!$E$133:$E$368=D1873),0)),"n/a")</f>
        <v>4.1655286661056703</v>
      </c>
      <c r="H1873" s="77">
        <f t="array" ref="H1873">IFERROR(INDEX(DATA!$Y$133:$Y$368,MATCH(1,(DATA!$D$133:$D$368=B1873)*(DATA!$E$133:$E$368=D1873),0)),"n/a")</f>
        <v>8.0902739293342796E-2</v>
      </c>
      <c r="I1873" s="87">
        <f t="array" ref="I1873">IFERROR(INDEX(DATA!$AH$133:$AH$368,MATCH(1,(DATA!$D$133:$D$368=B1873)*(DATA!$E$133:$E$368=D1873),0)),"n/a")</f>
        <v>4.1308122898774098</v>
      </c>
      <c r="J1873" s="77">
        <f t="array" ref="J1873">IFERROR(INDEX(DATA!$AI$133:$AI$368,MATCH(1,(DATA!$D$133:$D$368=B1873)*(DATA!$E$133:$E$368=D1873),0)),"n/a")</f>
        <v>0.14461099736465699</v>
      </c>
      <c r="K1873" s="87">
        <f t="array" ref="K1873">IFERROR(INDEX(DATA!$AR$133:$AR$368,MATCH(1,(DATA!$D$133:$D$368=B1873)*(DATA!$E$133:$E$368=D1873),0)),"n/a")</f>
        <v>4.1526657956630304</v>
      </c>
      <c r="L1873" s="77">
        <f t="array" ref="L1873">IFERROR(INDEX(DATA!$AS$133:$AS$368,MATCH(1,(DATA!$D$133:$D$368=B1873)*(DATA!$E$133:$E$368=D1873),0)),"n/a")</f>
        <v>0.15879203970376099</v>
      </c>
      <c r="M1873" s="66"/>
      <c r="N1873" s="66"/>
      <c r="O1873" s="66"/>
      <c r="P1873" s="66"/>
      <c r="Q1873" s="66"/>
      <c r="S1873" s="70"/>
      <c r="U1873" s="70"/>
      <c r="W1873" s="70"/>
      <c r="Y1873" s="70"/>
    </row>
    <row r="1874" spans="1:25" s="69" customFormat="1" x14ac:dyDescent="0.2">
      <c r="A1874" s="75" t="s">
        <v>19</v>
      </c>
      <c r="B1874" s="66" t="s">
        <v>20</v>
      </c>
      <c r="C1874" s="66" t="s">
        <v>26</v>
      </c>
      <c r="D1874" s="66" t="s">
        <v>302</v>
      </c>
      <c r="E1874" s="87">
        <f t="array" ref="E1874">IFERROR(INDEX(DATA!$N$133:$N$368,MATCH(1,(DATA!$D$133:$D$368=B1874)*(DATA!$E$133:$E$368=D1874),0)),"n/a")</f>
        <v>3.6910837522112101</v>
      </c>
      <c r="F1874" s="77">
        <f t="array" ref="F1874">IFERROR(INDEX(DATA!$O$133:$O$368,MATCH(1,(DATA!$D$133:$D$368=B1874)*(DATA!$E$133:$E$368=D1874),0)),"n/a")</f>
        <v>7.3878474961510104E-3</v>
      </c>
      <c r="G1874" s="87">
        <f t="array" ref="G1874">IFERROR(INDEX(DATA!$X$133:$X$368,MATCH(1,(DATA!$D$133:$D$368=B1874)*(DATA!$E$133:$E$368=D1874),0)),"n/a")</f>
        <v>3.6906132702713599</v>
      </c>
      <c r="H1874" s="77">
        <f t="array" ref="H1874">IFERROR(INDEX(DATA!$Y$133:$Y$368,MATCH(1,(DATA!$D$133:$D$368=B1874)*(DATA!$E$133:$E$368=D1874),0)),"n/a")</f>
        <v>1.65669086064263E-2</v>
      </c>
      <c r="I1874" s="87">
        <f t="array" ref="I1874">IFERROR(INDEX(DATA!$AH$133:$AH$368,MATCH(1,(DATA!$D$133:$D$368=B1874)*(DATA!$E$133:$E$368=D1874),0)),"n/a")</f>
        <v>3.6244181304568102</v>
      </c>
      <c r="J1874" s="77">
        <f t="array" ref="J1874">IFERROR(INDEX(DATA!$AI$133:$AI$368,MATCH(1,(DATA!$D$133:$D$368=B1874)*(DATA!$E$133:$E$368=D1874),0)),"n/a")</f>
        <v>-2.3189817321757501E-3</v>
      </c>
      <c r="K1874" s="87">
        <f t="array" ref="K1874">IFERROR(INDEX(DATA!$AR$133:$AR$368,MATCH(1,(DATA!$D$133:$D$368=B1874)*(DATA!$E$133:$E$368=D1874),0)),"n/a")</f>
        <v>3.6433375095888101</v>
      </c>
      <c r="L1874" s="77">
        <f t="array" ref="L1874">IFERROR(INDEX(DATA!$AS$133:$AS$368,MATCH(1,(DATA!$D$133:$D$368=B1874)*(DATA!$E$133:$E$368=D1874),0)),"n/a")</f>
        <v>6.03357801622791E-3</v>
      </c>
      <c r="M1874" s="66"/>
      <c r="N1874" s="66"/>
      <c r="O1874" s="66"/>
      <c r="P1874" s="66"/>
      <c r="Q1874" s="66"/>
      <c r="S1874" s="70"/>
      <c r="U1874" s="70"/>
      <c r="W1874" s="70"/>
      <c r="Y1874" s="70"/>
    </row>
    <row r="1875" spans="1:25" s="69" customFormat="1" x14ac:dyDescent="0.2">
      <c r="A1875" s="75" t="s">
        <v>19</v>
      </c>
      <c r="B1875" s="66" t="s">
        <v>20</v>
      </c>
      <c r="C1875" s="66" t="s">
        <v>26</v>
      </c>
      <c r="D1875" s="66" t="s">
        <v>303</v>
      </c>
      <c r="E1875" s="87">
        <f t="array" ref="E1875">IFERROR(INDEX(DATA!$N$133:$N$368,MATCH(1,(DATA!$D$133:$D$368=B1875)*(DATA!$E$133:$E$368=D1875),0)),"n/a")</f>
        <v>3.4489871866438202</v>
      </c>
      <c r="F1875" s="77">
        <f t="array" ref="F1875">IFERROR(INDEX(DATA!$O$133:$O$368,MATCH(1,(DATA!$D$133:$D$368=B1875)*(DATA!$E$133:$E$368=D1875),0)),"n/a")</f>
        <v>1.9435508914266699E-4</v>
      </c>
      <c r="G1875" s="87">
        <f t="array" ref="G1875">IFERROR(INDEX(DATA!$X$133:$X$368,MATCH(1,(DATA!$D$133:$D$368=B1875)*(DATA!$E$133:$E$368=D1875),0)),"n/a")</f>
        <v>3.4408711468541</v>
      </c>
      <c r="H1875" s="77">
        <f t="array" ref="H1875">IFERROR(INDEX(DATA!$Y$133:$Y$368,MATCH(1,(DATA!$D$133:$D$368=B1875)*(DATA!$E$133:$E$368=D1875),0)),"n/a")</f>
        <v>-1.4893038131604501E-2</v>
      </c>
      <c r="I1875" s="87">
        <f t="array" ref="I1875">IFERROR(INDEX(DATA!$AH$133:$AH$368,MATCH(1,(DATA!$D$133:$D$368=B1875)*(DATA!$E$133:$E$368=D1875),0)),"n/a")</f>
        <v>3.5099836501595498</v>
      </c>
      <c r="J1875" s="77">
        <f t="array" ref="J1875">IFERROR(INDEX(DATA!$AI$133:$AI$368,MATCH(1,(DATA!$D$133:$D$368=B1875)*(DATA!$E$133:$E$368=D1875),0)),"n/a")</f>
        <v>2.69915607289016E-2</v>
      </c>
      <c r="K1875" s="87">
        <f t="array" ref="K1875">IFERROR(INDEX(DATA!$AR$133:$AR$368,MATCH(1,(DATA!$D$133:$D$368=B1875)*(DATA!$E$133:$E$368=D1875),0)),"n/a")</f>
        <v>3.54911708733689</v>
      </c>
      <c r="L1875" s="77">
        <f t="array" ref="L1875">IFERROR(INDEX(DATA!$AS$133:$AS$368,MATCH(1,(DATA!$D$133:$D$368=B1875)*(DATA!$E$133:$E$368=D1875),0)),"n/a")</f>
        <v>8.6384916336443393E-2</v>
      </c>
      <c r="M1875" s="66"/>
      <c r="N1875" s="66"/>
      <c r="O1875" s="66"/>
      <c r="P1875" s="66"/>
      <c r="Q1875" s="66"/>
      <c r="S1875" s="70"/>
      <c r="U1875" s="70"/>
      <c r="W1875" s="70"/>
      <c r="Y1875" s="70"/>
    </row>
    <row r="1876" spans="1:25" s="69" customFormat="1" x14ac:dyDescent="0.2">
      <c r="A1876" s="75" t="s">
        <v>19</v>
      </c>
      <c r="B1876" s="66" t="s">
        <v>20</v>
      </c>
      <c r="C1876" s="66" t="s">
        <v>26</v>
      </c>
      <c r="D1876" s="66" t="s">
        <v>304</v>
      </c>
      <c r="E1876" s="87">
        <f t="array" ref="E1876">IFERROR(INDEX(DATA!$N$133:$N$368,MATCH(1,(DATA!$D$133:$D$368=B1876)*(DATA!$E$133:$E$368=D1876),0)),"n/a")</f>
        <v>3.50168084100727</v>
      </c>
      <c r="F1876" s="77">
        <f t="array" ref="F1876">IFERROR(INDEX(DATA!$O$133:$O$368,MATCH(1,(DATA!$D$133:$D$368=B1876)*(DATA!$E$133:$E$368=D1876),0)),"n/a")</f>
        <v>9.5042983389964104E-3</v>
      </c>
      <c r="G1876" s="87">
        <f t="array" ref="G1876">IFERROR(INDEX(DATA!$X$133:$X$368,MATCH(1,(DATA!$D$133:$D$368=B1876)*(DATA!$E$133:$E$368=D1876),0)),"n/a")</f>
        <v>3.4307509650752999</v>
      </c>
      <c r="H1876" s="77">
        <f t="array" ref="H1876">IFERROR(INDEX(DATA!$Y$133:$Y$368,MATCH(1,(DATA!$D$133:$D$368=B1876)*(DATA!$E$133:$E$368=D1876),0)),"n/a")</f>
        <v>-1.93440424726074E-2</v>
      </c>
      <c r="I1876" s="87">
        <f t="array" ref="I1876">IFERROR(INDEX(DATA!$AH$133:$AH$368,MATCH(1,(DATA!$D$133:$D$368=B1876)*(DATA!$E$133:$E$368=D1876),0)),"n/a")</f>
        <v>3.4729509082916299</v>
      </c>
      <c r="J1876" s="77">
        <f t="array" ref="J1876">IFERROR(INDEX(DATA!$AI$133:$AI$368,MATCH(1,(DATA!$D$133:$D$368=B1876)*(DATA!$E$133:$E$368=D1876),0)),"n/a")</f>
        <v>2.52987015995304E-3</v>
      </c>
      <c r="K1876" s="87">
        <f t="array" ref="K1876">IFERROR(INDEX(DATA!$AR$133:$AR$368,MATCH(1,(DATA!$D$133:$D$368=B1876)*(DATA!$E$133:$E$368=D1876),0)),"n/a")</f>
        <v>3.2566835664154898</v>
      </c>
      <c r="L1876" s="77">
        <f t="array" ref="L1876">IFERROR(INDEX(DATA!$AS$133:$AS$368,MATCH(1,(DATA!$D$133:$D$368=B1876)*(DATA!$E$133:$E$368=D1876),0)),"n/a")</f>
        <v>-4.8555609563251702E-2</v>
      </c>
      <c r="M1876" s="66"/>
      <c r="N1876" s="66"/>
      <c r="O1876" s="66"/>
      <c r="P1876" s="66"/>
      <c r="Q1876" s="66"/>
      <c r="S1876" s="70"/>
      <c r="U1876" s="70"/>
      <c r="W1876" s="70"/>
      <c r="Y1876" s="70"/>
    </row>
    <row r="1877" spans="1:25" s="69" customFormat="1" x14ac:dyDescent="0.2">
      <c r="A1877" s="75" t="s">
        <v>19</v>
      </c>
      <c r="B1877" s="66" t="s">
        <v>20</v>
      </c>
      <c r="C1877" s="66" t="s">
        <v>26</v>
      </c>
      <c r="D1877" s="66" t="s">
        <v>305</v>
      </c>
      <c r="E1877" s="87">
        <f t="array" ref="E1877">IFERROR(INDEX(DATA!$N$133:$N$368,MATCH(1,(DATA!$D$133:$D$368=B1877)*(DATA!$E$133:$E$368=D1877),0)),"n/a")</f>
        <v>4.5923577019667103</v>
      </c>
      <c r="F1877" s="77">
        <f t="array" ref="F1877">IFERROR(INDEX(DATA!$O$133:$O$368,MATCH(1,(DATA!$D$133:$D$368=B1877)*(DATA!$E$133:$E$368=D1877),0)),"n/a")</f>
        <v>0.108812719145506</v>
      </c>
      <c r="G1877" s="87">
        <f t="array" ref="G1877">IFERROR(INDEX(DATA!$X$133:$X$368,MATCH(1,(DATA!$D$133:$D$368=B1877)*(DATA!$E$133:$E$368=D1877),0)),"n/a")</f>
        <v>4.4122948424527202</v>
      </c>
      <c r="H1877" s="77">
        <f t="array" ref="H1877">IFERROR(INDEX(DATA!$Y$133:$Y$368,MATCH(1,(DATA!$D$133:$D$368=B1877)*(DATA!$E$133:$E$368=D1877),0)),"n/a")</f>
        <v>0.15313500887166101</v>
      </c>
      <c r="I1877" s="87">
        <f t="array" ref="I1877">IFERROR(INDEX(DATA!$AH$133:$AH$368,MATCH(1,(DATA!$D$133:$D$368=B1877)*(DATA!$E$133:$E$368=D1877),0)),"n/a")</f>
        <v>4.4642214477710702</v>
      </c>
      <c r="J1877" s="77">
        <f t="array" ref="J1877">IFERROR(INDEX(DATA!$AI$133:$AI$368,MATCH(1,(DATA!$D$133:$D$368=B1877)*(DATA!$E$133:$E$368=D1877),0)),"n/a")</f>
        <v>0.14322646626918401</v>
      </c>
      <c r="K1877" s="87">
        <f t="array" ref="K1877">IFERROR(INDEX(DATA!$AR$133:$AR$368,MATCH(1,(DATA!$D$133:$D$368=B1877)*(DATA!$E$133:$E$368=D1877),0)),"n/a")</f>
        <v>4.3438754722956698</v>
      </c>
      <c r="L1877" s="77">
        <f t="array" ref="L1877">IFERROR(INDEX(DATA!$AS$133:$AS$368,MATCH(1,(DATA!$D$133:$D$368=B1877)*(DATA!$E$133:$E$368=D1877),0)),"n/a")</f>
        <v>8.7249246149688597E-2</v>
      </c>
      <c r="M1877" s="66"/>
      <c r="N1877" s="66"/>
      <c r="O1877" s="66"/>
      <c r="P1877" s="66"/>
      <c r="Q1877" s="66"/>
      <c r="S1877" s="70"/>
      <c r="U1877" s="70"/>
      <c r="W1877" s="70"/>
      <c r="Y1877" s="70"/>
    </row>
    <row r="1878" spans="1:25" s="69" customFormat="1" x14ac:dyDescent="0.2">
      <c r="A1878" s="75" t="s">
        <v>19</v>
      </c>
      <c r="B1878" s="66" t="s">
        <v>20</v>
      </c>
      <c r="C1878" s="66" t="s">
        <v>26</v>
      </c>
      <c r="D1878" s="66" t="s">
        <v>306</v>
      </c>
      <c r="E1878" s="87">
        <f t="array" ref="E1878">IFERROR(INDEX(DATA!$N$133:$N$368,MATCH(1,(DATA!$D$133:$D$368=B1878)*(DATA!$E$133:$E$368=D1878),0)),"n/a")</f>
        <v>3.93152310017497</v>
      </c>
      <c r="F1878" s="77">
        <f t="array" ref="F1878">IFERROR(INDEX(DATA!$O$133:$O$368,MATCH(1,(DATA!$D$133:$D$368=B1878)*(DATA!$E$133:$E$368=D1878),0)),"n/a")</f>
        <v>0.122948079214579</v>
      </c>
      <c r="G1878" s="87">
        <f t="array" ref="G1878">IFERROR(INDEX(DATA!$X$133:$X$368,MATCH(1,(DATA!$D$133:$D$368=B1878)*(DATA!$E$133:$E$368=D1878),0)),"n/a")</f>
        <v>3.6661205321124499</v>
      </c>
      <c r="H1878" s="77">
        <f t="array" ref="H1878">IFERROR(INDEX(DATA!$Y$133:$Y$368,MATCH(1,(DATA!$D$133:$D$368=B1878)*(DATA!$E$133:$E$368=D1878),0)),"n/a")</f>
        <v>6.1851429138935599E-2</v>
      </c>
      <c r="I1878" s="87">
        <f t="array" ref="I1878">IFERROR(INDEX(DATA!$AH$133:$AH$368,MATCH(1,(DATA!$D$133:$D$368=B1878)*(DATA!$E$133:$E$368=D1878),0)),"n/a")</f>
        <v>3.62531398278901</v>
      </c>
      <c r="J1878" s="77">
        <f t="array" ref="J1878">IFERROR(INDEX(DATA!$AI$133:$AI$368,MATCH(1,(DATA!$D$133:$D$368=B1878)*(DATA!$E$133:$E$368=D1878),0)),"n/a")</f>
        <v>6.2197328971934203E-2</v>
      </c>
      <c r="K1878" s="87">
        <f t="array" ref="K1878">IFERROR(INDEX(DATA!$AR$133:$AR$368,MATCH(1,(DATA!$D$133:$D$368=B1878)*(DATA!$E$133:$E$368=D1878),0)),"n/a")</f>
        <v>3.65356519615296</v>
      </c>
      <c r="L1878" s="77">
        <f t="array" ref="L1878">IFERROR(INDEX(DATA!$AS$133:$AS$368,MATCH(1,(DATA!$D$133:$D$368=B1878)*(DATA!$E$133:$E$368=D1878),0)),"n/a")</f>
        <v>5.7158165219535199E-2</v>
      </c>
      <c r="M1878" s="66"/>
      <c r="N1878" s="66"/>
      <c r="O1878" s="66"/>
      <c r="P1878" s="66"/>
      <c r="Q1878" s="66"/>
      <c r="S1878" s="70"/>
      <c r="U1878" s="70"/>
      <c r="W1878" s="70"/>
      <c r="Y1878" s="70"/>
    </row>
    <row r="1879" spans="1:25" s="69" customFormat="1" x14ac:dyDescent="0.2">
      <c r="A1879" s="75" t="s">
        <v>19</v>
      </c>
      <c r="B1879" s="66" t="s">
        <v>20</v>
      </c>
      <c r="C1879" s="66" t="s">
        <v>26</v>
      </c>
      <c r="D1879" s="66" t="s">
        <v>307</v>
      </c>
      <c r="E1879" s="87">
        <f t="array" ref="E1879">IFERROR(INDEX(DATA!$N$133:$N$368,MATCH(1,(DATA!$D$133:$D$368=B1879)*(DATA!$E$133:$E$368=D1879),0)),"n/a")</f>
        <v>4.15210934900092</v>
      </c>
      <c r="F1879" s="77">
        <f t="array" ref="F1879">IFERROR(INDEX(DATA!$O$133:$O$368,MATCH(1,(DATA!$D$133:$D$368=B1879)*(DATA!$E$133:$E$368=D1879),0)),"n/a")</f>
        <v>2.6197673938028399E-2</v>
      </c>
      <c r="G1879" s="87">
        <f t="array" ref="G1879">IFERROR(INDEX(DATA!$X$133:$X$368,MATCH(1,(DATA!$D$133:$D$368=B1879)*(DATA!$E$133:$E$368=D1879),0)),"n/a")</f>
        <v>4.10091439127903</v>
      </c>
      <c r="H1879" s="77">
        <f t="array" ref="H1879">IFERROR(INDEX(DATA!$Y$133:$Y$368,MATCH(1,(DATA!$D$133:$D$368=B1879)*(DATA!$E$133:$E$368=D1879),0)),"n/a")</f>
        <v>6.9483026271478197E-3</v>
      </c>
      <c r="I1879" s="87">
        <f t="array" ref="I1879">IFERROR(INDEX(DATA!$AH$133:$AH$368,MATCH(1,(DATA!$D$133:$D$368=B1879)*(DATA!$E$133:$E$368=D1879),0)),"n/a")</f>
        <v>4.0752676473784701</v>
      </c>
      <c r="J1879" s="77">
        <f t="array" ref="J1879">IFERROR(INDEX(DATA!$AI$133:$AI$368,MATCH(1,(DATA!$D$133:$D$368=B1879)*(DATA!$E$133:$E$368=D1879),0)),"n/a")</f>
        <v>-8.0647154697290908E-3</v>
      </c>
      <c r="K1879" s="87">
        <f t="array" ref="K1879">IFERROR(INDEX(DATA!$AR$133:$AR$368,MATCH(1,(DATA!$D$133:$D$368=B1879)*(DATA!$E$133:$E$368=D1879),0)),"n/a")</f>
        <v>4.0581041467665804</v>
      </c>
      <c r="L1879" s="77">
        <f t="array" ref="L1879">IFERROR(INDEX(DATA!$AS$133:$AS$368,MATCH(1,(DATA!$D$133:$D$368=B1879)*(DATA!$E$133:$E$368=D1879),0)),"n/a")</f>
        <v>-3.75310971794394E-2</v>
      </c>
      <c r="M1879" s="66"/>
      <c r="N1879" s="66"/>
      <c r="O1879" s="66"/>
      <c r="P1879" s="66"/>
      <c r="Q1879" s="66"/>
      <c r="S1879" s="70"/>
      <c r="U1879" s="70"/>
      <c r="W1879" s="70"/>
      <c r="Y1879" s="70"/>
    </row>
    <row r="1880" spans="1:25" s="69" customFormat="1" x14ac:dyDescent="0.2">
      <c r="A1880" s="75" t="s">
        <v>19</v>
      </c>
      <c r="B1880" s="66" t="s">
        <v>20</v>
      </c>
      <c r="C1880" s="66" t="s">
        <v>26</v>
      </c>
      <c r="D1880" s="66" t="s">
        <v>308</v>
      </c>
      <c r="E1880" s="87">
        <f t="array" ref="E1880">IFERROR(INDEX(DATA!$N$133:$N$368,MATCH(1,(DATA!$D$133:$D$368=B1880)*(DATA!$E$133:$E$368=D1880),0)),"n/a")</f>
        <v>3.5653103554379202</v>
      </c>
      <c r="F1880" s="77">
        <f t="array" ref="F1880">IFERROR(INDEX(DATA!$O$133:$O$368,MATCH(1,(DATA!$D$133:$D$368=B1880)*(DATA!$E$133:$E$368=D1880),0)),"n/a")</f>
        <v>1.8232821340003601E-2</v>
      </c>
      <c r="G1880" s="87">
        <f t="array" ref="G1880">IFERROR(INDEX(DATA!$X$133:$X$368,MATCH(1,(DATA!$D$133:$D$368=B1880)*(DATA!$E$133:$E$368=D1880),0)),"n/a")</f>
        <v>3.4817088536790699</v>
      </c>
      <c r="H1880" s="77">
        <f t="array" ref="H1880">IFERROR(INDEX(DATA!$Y$133:$Y$368,MATCH(1,(DATA!$D$133:$D$368=B1880)*(DATA!$E$133:$E$368=D1880),0)),"n/a")</f>
        <v>6.1288229254949896E-3</v>
      </c>
      <c r="I1880" s="87">
        <f t="array" ref="I1880">IFERROR(INDEX(DATA!$AH$133:$AH$368,MATCH(1,(DATA!$D$133:$D$368=B1880)*(DATA!$E$133:$E$368=D1880),0)),"n/a")</f>
        <v>3.5170919732798298</v>
      </c>
      <c r="J1880" s="77">
        <f t="array" ref="J1880">IFERROR(INDEX(DATA!$AI$133:$AI$368,MATCH(1,(DATA!$D$133:$D$368=B1880)*(DATA!$E$133:$E$368=D1880),0)),"n/a")</f>
        <v>1.7150732927778901E-2</v>
      </c>
      <c r="K1880" s="87">
        <f t="array" ref="K1880">IFERROR(INDEX(DATA!$AR$133:$AR$368,MATCH(1,(DATA!$D$133:$D$368=B1880)*(DATA!$E$133:$E$368=D1880),0)),"n/a")</f>
        <v>3.5084421151960998</v>
      </c>
      <c r="L1880" s="77">
        <f t="array" ref="L1880">IFERROR(INDEX(DATA!$AS$133:$AS$368,MATCH(1,(DATA!$D$133:$D$368=B1880)*(DATA!$E$133:$E$368=D1880),0)),"n/a")</f>
        <v>3.26652013831615E-2</v>
      </c>
      <c r="M1880" s="66"/>
      <c r="N1880" s="66"/>
      <c r="O1880" s="66"/>
      <c r="P1880" s="66"/>
      <c r="Q1880" s="66"/>
      <c r="S1880" s="70"/>
      <c r="U1880" s="70"/>
      <c r="W1880" s="70"/>
      <c r="Y1880" s="70"/>
    </row>
    <row r="1881" spans="1:25" s="69" customFormat="1" x14ac:dyDescent="0.2">
      <c r="A1881" s="75" t="s">
        <v>19</v>
      </c>
      <c r="B1881" s="66" t="s">
        <v>20</v>
      </c>
      <c r="C1881" s="66" t="s">
        <v>26</v>
      </c>
      <c r="D1881" s="66" t="s">
        <v>309</v>
      </c>
      <c r="E1881" s="87">
        <f t="array" ref="E1881">IFERROR(INDEX(DATA!$N$133:$N$368,MATCH(1,(DATA!$D$133:$D$368=B1881)*(DATA!$E$133:$E$368=D1881),0)),"n/a")</f>
        <v>3.2652339985007002</v>
      </c>
      <c r="F1881" s="77">
        <f t="array" ref="F1881">IFERROR(INDEX(DATA!$O$133:$O$368,MATCH(1,(DATA!$D$133:$D$368=B1881)*(DATA!$E$133:$E$368=D1881),0)),"n/a")</f>
        <v>1.1573022593236599E-2</v>
      </c>
      <c r="G1881" s="87">
        <f t="array" ref="G1881">IFERROR(INDEX(DATA!$X$133:$X$368,MATCH(1,(DATA!$D$133:$D$368=B1881)*(DATA!$E$133:$E$368=D1881),0)),"n/a")</f>
        <v>3.2182774447020899</v>
      </c>
      <c r="H1881" s="77">
        <f t="array" ref="H1881">IFERROR(INDEX(DATA!$Y$133:$Y$368,MATCH(1,(DATA!$D$133:$D$368=B1881)*(DATA!$E$133:$E$368=D1881),0)),"n/a")</f>
        <v>-4.3065594357634901E-3</v>
      </c>
      <c r="I1881" s="87">
        <f t="array" ref="I1881">IFERROR(INDEX(DATA!$AH$133:$AH$368,MATCH(1,(DATA!$D$133:$D$368=B1881)*(DATA!$E$133:$E$368=D1881),0)),"n/a")</f>
        <v>3.2638486994901301</v>
      </c>
      <c r="J1881" s="77">
        <f t="array" ref="J1881">IFERROR(INDEX(DATA!$AI$133:$AI$368,MATCH(1,(DATA!$D$133:$D$368=B1881)*(DATA!$E$133:$E$368=D1881),0)),"n/a")</f>
        <v>1.6156752664030001E-2</v>
      </c>
      <c r="K1881" s="87">
        <f t="array" ref="K1881">IFERROR(INDEX(DATA!$AR$133:$AR$368,MATCH(1,(DATA!$D$133:$D$368=B1881)*(DATA!$E$133:$E$368=D1881),0)),"n/a")</f>
        <v>3.2517537236932701</v>
      </c>
      <c r="L1881" s="77">
        <f t="array" ref="L1881">IFERROR(INDEX(DATA!$AS$133:$AS$368,MATCH(1,(DATA!$D$133:$D$368=B1881)*(DATA!$E$133:$E$368=D1881),0)),"n/a")</f>
        <v>5.0437152306097598E-2</v>
      </c>
      <c r="M1881" s="66"/>
      <c r="N1881" s="66"/>
      <c r="O1881" s="66"/>
      <c r="P1881" s="66"/>
      <c r="Q1881" s="66"/>
      <c r="S1881" s="70"/>
      <c r="U1881" s="70"/>
      <c r="W1881" s="70"/>
      <c r="Y1881" s="70"/>
    </row>
    <row r="1882" spans="1:25" s="69" customFormat="1" x14ac:dyDescent="0.2">
      <c r="A1882" s="75" t="s">
        <v>19</v>
      </c>
      <c r="B1882" s="66" t="s">
        <v>20</v>
      </c>
      <c r="C1882" s="66" t="s">
        <v>26</v>
      </c>
      <c r="D1882" s="66" t="s">
        <v>310</v>
      </c>
      <c r="E1882" s="87">
        <f t="array" ref="E1882">IFERROR(INDEX(DATA!$N$133:$N$368,MATCH(1,(DATA!$D$133:$D$368=B1882)*(DATA!$E$133:$E$368=D1882),0)),"n/a")</f>
        <v>3.23769714656743</v>
      </c>
      <c r="F1882" s="77">
        <f t="array" ref="F1882">IFERROR(INDEX(DATA!$O$133:$O$368,MATCH(1,(DATA!$D$133:$D$368=B1882)*(DATA!$E$133:$E$368=D1882),0)),"n/a")</f>
        <v>5.1411313900400499E-3</v>
      </c>
      <c r="G1882" s="87">
        <f t="array" ref="G1882">IFERROR(INDEX(DATA!$X$133:$X$368,MATCH(1,(DATA!$D$133:$D$368=B1882)*(DATA!$E$133:$E$368=D1882),0)),"n/a")</f>
        <v>3.0876157945191798</v>
      </c>
      <c r="H1882" s="77">
        <f t="array" ref="H1882">IFERROR(INDEX(DATA!$Y$133:$Y$368,MATCH(1,(DATA!$D$133:$D$368=B1882)*(DATA!$E$133:$E$368=D1882),0)),"n/a")</f>
        <v>-2.84426225673458E-2</v>
      </c>
      <c r="I1882" s="87">
        <f t="array" ref="I1882">IFERROR(INDEX(DATA!$AH$133:$AH$368,MATCH(1,(DATA!$D$133:$D$368=B1882)*(DATA!$E$133:$E$368=D1882),0)),"n/a")</f>
        <v>3.1746909057537098</v>
      </c>
      <c r="J1882" s="77">
        <f t="array" ref="J1882">IFERROR(INDEX(DATA!$AI$133:$AI$368,MATCH(1,(DATA!$D$133:$D$368=B1882)*(DATA!$E$133:$E$368=D1882),0)),"n/a")</f>
        <v>2.5674618397137899E-2</v>
      </c>
      <c r="K1882" s="87">
        <f t="array" ref="K1882">IFERROR(INDEX(DATA!$AR$133:$AR$368,MATCH(1,(DATA!$D$133:$D$368=B1882)*(DATA!$E$133:$E$368=D1882),0)),"n/a")</f>
        <v>3.1870816096779602</v>
      </c>
      <c r="L1882" s="77">
        <f t="array" ref="L1882">IFERROR(INDEX(DATA!$AS$133:$AS$368,MATCH(1,(DATA!$D$133:$D$368=B1882)*(DATA!$E$133:$E$368=D1882),0)),"n/a")</f>
        <v>0.103442402480858</v>
      </c>
      <c r="M1882" s="66"/>
      <c r="N1882" s="66"/>
      <c r="O1882" s="66"/>
      <c r="P1882" s="66"/>
      <c r="Q1882" s="66"/>
      <c r="S1882" s="70"/>
      <c r="U1882" s="70"/>
      <c r="W1882" s="70"/>
      <c r="Y1882" s="70"/>
    </row>
    <row r="1883" spans="1:25" s="69" customFormat="1" x14ac:dyDescent="0.2">
      <c r="A1883" s="75" t="s">
        <v>19</v>
      </c>
      <c r="B1883" s="66" t="s">
        <v>20</v>
      </c>
      <c r="C1883" s="66" t="s">
        <v>26</v>
      </c>
      <c r="D1883" s="66" t="s">
        <v>311</v>
      </c>
      <c r="E1883" s="87">
        <f t="array" ref="E1883">IFERROR(INDEX(DATA!$N$133:$N$368,MATCH(1,(DATA!$D$133:$D$368=B1883)*(DATA!$E$133:$E$368=D1883),0)),"n/a")</f>
        <v>4.0165608310818204</v>
      </c>
      <c r="F1883" s="77">
        <f t="array" ref="F1883">IFERROR(INDEX(DATA!$O$133:$O$368,MATCH(1,(DATA!$D$133:$D$368=B1883)*(DATA!$E$133:$E$368=D1883),0)),"n/a")</f>
        <v>4.1934343861621599E-2</v>
      </c>
      <c r="G1883" s="87">
        <f t="array" ref="G1883">IFERROR(INDEX(DATA!$X$133:$X$368,MATCH(1,(DATA!$D$133:$D$368=B1883)*(DATA!$E$133:$E$368=D1883),0)),"n/a")</f>
        <v>4.0249105265524703</v>
      </c>
      <c r="H1883" s="77">
        <f t="array" ref="H1883">IFERROR(INDEX(DATA!$Y$133:$Y$368,MATCH(1,(DATA!$D$133:$D$368=B1883)*(DATA!$E$133:$E$368=D1883),0)),"n/a")</f>
        <v>3.4868212188462399E-3</v>
      </c>
      <c r="I1883" s="87">
        <f t="array" ref="I1883">IFERROR(INDEX(DATA!$AH$133:$AH$368,MATCH(1,(DATA!$D$133:$D$368=B1883)*(DATA!$E$133:$E$368=D1883),0)),"n/a")</f>
        <v>4.0144496982068203</v>
      </c>
      <c r="J1883" s="77">
        <f t="array" ref="J1883">IFERROR(INDEX(DATA!$AI$133:$AI$368,MATCH(1,(DATA!$D$133:$D$368=B1883)*(DATA!$E$133:$E$368=D1883),0)),"n/a")</f>
        <v>3.6708047866484197E-2</v>
      </c>
      <c r="K1883" s="87">
        <f t="array" ref="K1883">IFERROR(INDEX(DATA!$AR$133:$AR$368,MATCH(1,(DATA!$D$133:$D$368=B1883)*(DATA!$E$133:$E$368=D1883),0)),"n/a")</f>
        <v>3.9849282455975099</v>
      </c>
      <c r="L1883" s="77">
        <f t="array" ref="L1883">IFERROR(INDEX(DATA!$AS$133:$AS$368,MATCH(1,(DATA!$D$133:$D$368=B1883)*(DATA!$E$133:$E$368=D1883),0)),"n/a")</f>
        <v>3.8610266410979498E-2</v>
      </c>
      <c r="M1883" s="66"/>
      <c r="N1883" s="66"/>
      <c r="O1883" s="66"/>
      <c r="P1883" s="66"/>
      <c r="Q1883" s="66"/>
      <c r="S1883" s="70"/>
      <c r="U1883" s="70"/>
      <c r="W1883" s="70"/>
      <c r="Y1883" s="70"/>
    </row>
    <row r="1884" spans="1:25" s="69" customFormat="1" x14ac:dyDescent="0.2">
      <c r="A1884" s="75" t="s">
        <v>19</v>
      </c>
      <c r="B1884" s="66" t="s">
        <v>20</v>
      </c>
      <c r="C1884" s="66" t="s">
        <v>26</v>
      </c>
      <c r="D1884" s="66" t="s">
        <v>312</v>
      </c>
      <c r="E1884" s="87">
        <f t="array" ref="E1884">IFERROR(INDEX(DATA!$N$133:$N$368,MATCH(1,(DATA!$D$133:$D$368=B1884)*(DATA!$E$133:$E$368=D1884),0)),"n/a")</f>
        <v>4.8679375932131199</v>
      </c>
      <c r="F1884" s="77">
        <f t="array" ref="F1884">IFERROR(INDEX(DATA!$O$133:$O$368,MATCH(1,(DATA!$D$133:$D$368=B1884)*(DATA!$E$133:$E$368=D1884),0)),"n/a")</f>
        <v>-7.3887607306360598E-2</v>
      </c>
      <c r="G1884" s="87">
        <f t="array" ref="G1884">IFERROR(INDEX(DATA!$X$133:$X$368,MATCH(1,(DATA!$D$133:$D$368=B1884)*(DATA!$E$133:$E$368=D1884),0)),"n/a")</f>
        <v>4.6863288009194903</v>
      </c>
      <c r="H1884" s="77">
        <f t="array" ref="H1884">IFERROR(INDEX(DATA!$Y$133:$Y$368,MATCH(1,(DATA!$D$133:$D$368=B1884)*(DATA!$E$133:$E$368=D1884),0)),"n/a")</f>
        <v>-1.75556020761931E-2</v>
      </c>
      <c r="I1884" s="87">
        <f t="array" ref="I1884">IFERROR(INDEX(DATA!$AH$133:$AH$368,MATCH(1,(DATA!$D$133:$D$368=B1884)*(DATA!$E$133:$E$368=D1884),0)),"n/a")</f>
        <v>4.7008400762155498</v>
      </c>
      <c r="J1884" s="77">
        <f t="array" ref="J1884">IFERROR(INDEX(DATA!$AI$133:$AI$368,MATCH(1,(DATA!$D$133:$D$368=B1884)*(DATA!$E$133:$E$368=D1884),0)),"n/a")</f>
        <v>-1.31759129685924E-2</v>
      </c>
      <c r="K1884" s="87">
        <f t="array" ref="K1884">IFERROR(INDEX(DATA!$AR$133:$AR$368,MATCH(1,(DATA!$D$133:$D$368=B1884)*(DATA!$E$133:$E$368=D1884),0)),"n/a")</f>
        <v>4.7690217424078902</v>
      </c>
      <c r="L1884" s="77">
        <f t="array" ref="L1884">IFERROR(INDEX(DATA!$AS$133:$AS$368,MATCH(1,(DATA!$D$133:$D$368=B1884)*(DATA!$E$133:$E$368=D1884),0)),"n/a")</f>
        <v>5.60660986434378E-3</v>
      </c>
      <c r="M1884" s="66"/>
      <c r="N1884" s="66"/>
      <c r="O1884" s="66"/>
      <c r="P1884" s="66"/>
      <c r="Q1884" s="66"/>
      <c r="S1884" s="70"/>
      <c r="U1884" s="70"/>
      <c r="W1884" s="70"/>
      <c r="Y1884" s="70"/>
    </row>
    <row r="1885" spans="1:25" s="69" customFormat="1" x14ac:dyDescent="0.2">
      <c r="A1885" s="75" t="s">
        <v>19</v>
      </c>
      <c r="B1885" s="66" t="s">
        <v>20</v>
      </c>
      <c r="C1885" s="66" t="s">
        <v>26</v>
      </c>
      <c r="D1885" s="66" t="s">
        <v>313</v>
      </c>
      <c r="E1885" s="87">
        <f t="array" ref="E1885">IFERROR(INDEX(DATA!$N$133:$N$368,MATCH(1,(DATA!$D$133:$D$368=B1885)*(DATA!$E$133:$E$368=D1885),0)),"n/a")</f>
        <v>3.7943411452203999</v>
      </c>
      <c r="F1885" s="77">
        <f t="array" ref="F1885">IFERROR(INDEX(DATA!$O$133:$O$368,MATCH(1,(DATA!$D$133:$D$368=B1885)*(DATA!$E$133:$E$368=D1885),0)),"n/a")</f>
        <v>-4.2167662620538398E-3</v>
      </c>
      <c r="G1885" s="87">
        <f t="array" ref="G1885">IFERROR(INDEX(DATA!$X$133:$X$368,MATCH(1,(DATA!$D$133:$D$368=B1885)*(DATA!$E$133:$E$368=D1885),0)),"n/a")</f>
        <v>3.7953814969195601</v>
      </c>
      <c r="H1885" s="77">
        <f t="array" ref="H1885">IFERROR(INDEX(DATA!$Y$133:$Y$368,MATCH(1,(DATA!$D$133:$D$368=B1885)*(DATA!$E$133:$E$368=D1885),0)),"n/a")</f>
        <v>-9.7327950785354601E-3</v>
      </c>
      <c r="I1885" s="87">
        <f t="array" ref="I1885">IFERROR(INDEX(DATA!$AH$133:$AH$368,MATCH(1,(DATA!$D$133:$D$368=B1885)*(DATA!$E$133:$E$368=D1885),0)),"n/a")</f>
        <v>3.87481666808146</v>
      </c>
      <c r="J1885" s="77">
        <f t="array" ref="J1885">IFERROR(INDEX(DATA!$AI$133:$AI$368,MATCH(1,(DATA!$D$133:$D$368=B1885)*(DATA!$E$133:$E$368=D1885),0)),"n/a")</f>
        <v>1.01889856159022E-2</v>
      </c>
      <c r="K1885" s="87">
        <f t="array" ref="K1885">IFERROR(INDEX(DATA!$AR$133:$AR$368,MATCH(1,(DATA!$D$133:$D$368=B1885)*(DATA!$E$133:$E$368=D1885),0)),"n/a")</f>
        <v>3.8734708420521802</v>
      </c>
      <c r="L1885" s="77">
        <f t="array" ref="L1885">IFERROR(INDEX(DATA!$AS$133:$AS$368,MATCH(1,(DATA!$D$133:$D$368=B1885)*(DATA!$E$133:$E$368=D1885),0)),"n/a")</f>
        <v>2.1695376920981599E-2</v>
      </c>
      <c r="M1885" s="66"/>
      <c r="N1885" s="66"/>
      <c r="O1885" s="66"/>
      <c r="P1885" s="66"/>
      <c r="Q1885" s="66"/>
      <c r="S1885" s="70"/>
      <c r="U1885" s="70"/>
      <c r="W1885" s="70"/>
      <c r="Y1885" s="70"/>
    </row>
    <row r="1886" spans="1:25" s="69" customFormat="1" x14ac:dyDescent="0.2">
      <c r="A1886" s="75" t="s">
        <v>19</v>
      </c>
      <c r="B1886" s="66" t="s">
        <v>20</v>
      </c>
      <c r="C1886" s="66" t="s">
        <v>26</v>
      </c>
      <c r="D1886" s="66" t="s">
        <v>314</v>
      </c>
      <c r="E1886" s="87">
        <f t="array" ref="E1886">IFERROR(INDEX(DATA!$N$133:$N$368,MATCH(1,(DATA!$D$133:$D$368=B1886)*(DATA!$E$133:$E$368=D1886),0)),"n/a")</f>
        <v>4.1536288042335503</v>
      </c>
      <c r="F1886" s="77">
        <f t="array" ref="F1886">IFERROR(INDEX(DATA!$O$133:$O$368,MATCH(1,(DATA!$D$133:$D$368=B1886)*(DATA!$E$133:$E$368=D1886),0)),"n/a")</f>
        <v>-5.8550743633749996E-4</v>
      </c>
      <c r="G1886" s="87">
        <f t="array" ref="G1886">IFERROR(INDEX(DATA!$X$133:$X$368,MATCH(1,(DATA!$D$133:$D$368=B1886)*(DATA!$E$133:$E$368=D1886),0)),"n/a")</f>
        <v>4.3385615275448801</v>
      </c>
      <c r="H1886" s="77">
        <f t="array" ref="H1886">IFERROR(INDEX(DATA!$Y$133:$Y$368,MATCH(1,(DATA!$D$133:$D$368=B1886)*(DATA!$E$133:$E$368=D1886),0)),"n/a")</f>
        <v>5.5927480949670698E-2</v>
      </c>
      <c r="I1886" s="87">
        <f t="array" ref="I1886">IFERROR(INDEX(DATA!$AH$133:$AH$368,MATCH(1,(DATA!$D$133:$D$368=B1886)*(DATA!$E$133:$E$368=D1886),0)),"n/a")</f>
        <v>4.4574011194894796</v>
      </c>
      <c r="J1886" s="77">
        <f t="array" ref="J1886">IFERROR(INDEX(DATA!$AI$133:$AI$368,MATCH(1,(DATA!$D$133:$D$368=B1886)*(DATA!$E$133:$E$368=D1886),0)),"n/a")</f>
        <v>7.6394703524370194E-2</v>
      </c>
      <c r="K1886" s="87">
        <f t="array" ref="K1886">IFERROR(INDEX(DATA!$AR$133:$AR$368,MATCH(1,(DATA!$D$133:$D$368=B1886)*(DATA!$E$133:$E$368=D1886),0)),"n/a")</f>
        <v>4.4010115558052796</v>
      </c>
      <c r="L1886" s="77">
        <f t="array" ref="L1886">IFERROR(INDEX(DATA!$AS$133:$AS$368,MATCH(1,(DATA!$D$133:$D$368=B1886)*(DATA!$E$133:$E$368=D1886),0)),"n/a")</f>
        <v>6.5733901147281296E-2</v>
      </c>
      <c r="M1886" s="66"/>
      <c r="N1886" s="66"/>
      <c r="O1886" s="66"/>
      <c r="P1886" s="66"/>
      <c r="Q1886" s="66"/>
      <c r="S1886" s="70"/>
      <c r="U1886" s="70"/>
      <c r="W1886" s="70"/>
      <c r="Y1886" s="70"/>
    </row>
    <row r="1887" spans="1:25" s="69" customFormat="1" x14ac:dyDescent="0.2">
      <c r="A1887" s="75" t="s">
        <v>19</v>
      </c>
      <c r="B1887" s="66" t="s">
        <v>20</v>
      </c>
      <c r="C1887" s="66" t="s">
        <v>26</v>
      </c>
      <c r="D1887" s="66" t="s">
        <v>315</v>
      </c>
      <c r="E1887" s="87">
        <f t="array" ref="E1887">IFERROR(INDEX(DATA!$N$133:$N$368,MATCH(1,(DATA!$D$133:$D$368=B1887)*(DATA!$E$133:$E$368=D1887),0)),"n/a")</f>
        <v>4.4195810198405603</v>
      </c>
      <c r="F1887" s="77">
        <f t="array" ref="F1887">IFERROR(INDEX(DATA!$O$133:$O$368,MATCH(1,(DATA!$D$133:$D$368=B1887)*(DATA!$E$133:$E$368=D1887),0)),"n/a")</f>
        <v>-1.5983677742317199E-2</v>
      </c>
      <c r="G1887" s="87">
        <f t="array" ref="G1887">IFERROR(INDEX(DATA!$X$133:$X$368,MATCH(1,(DATA!$D$133:$D$368=B1887)*(DATA!$E$133:$E$368=D1887),0)),"n/a")</f>
        <v>4.41614349100107</v>
      </c>
      <c r="H1887" s="77">
        <f t="array" ref="H1887">IFERROR(INDEX(DATA!$Y$133:$Y$368,MATCH(1,(DATA!$D$133:$D$368=B1887)*(DATA!$E$133:$E$368=D1887),0)),"n/a")</f>
        <v>-2.8378858479329101E-3</v>
      </c>
      <c r="I1887" s="87">
        <f t="array" ref="I1887">IFERROR(INDEX(DATA!$AH$133:$AH$368,MATCH(1,(DATA!$D$133:$D$368=B1887)*(DATA!$E$133:$E$368=D1887),0)),"n/a")</f>
        <v>4.4535913194054002</v>
      </c>
      <c r="J1887" s="77">
        <f t="array" ref="J1887">IFERROR(INDEX(DATA!$AI$133:$AI$368,MATCH(1,(DATA!$D$133:$D$368=B1887)*(DATA!$E$133:$E$368=D1887),0)),"n/a")</f>
        <v>2.0653517865509398E-3</v>
      </c>
      <c r="K1887" s="87">
        <f t="array" ref="K1887">IFERROR(INDEX(DATA!$AR$133:$AR$368,MATCH(1,(DATA!$D$133:$D$368=B1887)*(DATA!$E$133:$E$368=D1887),0)),"n/a")</f>
        <v>4.43824622742655</v>
      </c>
      <c r="L1887" s="77">
        <f t="array" ref="L1887">IFERROR(INDEX(DATA!$AS$133:$AS$368,MATCH(1,(DATA!$D$133:$D$368=B1887)*(DATA!$E$133:$E$368=D1887),0)),"n/a")</f>
        <v>8.3714244090131798E-4</v>
      </c>
      <c r="M1887" s="66"/>
      <c r="N1887" s="66"/>
      <c r="O1887" s="66"/>
      <c r="P1887" s="66"/>
      <c r="Q1887" s="66"/>
      <c r="S1887" s="70"/>
      <c r="U1887" s="70"/>
      <c r="W1887" s="70"/>
      <c r="Y1887" s="70"/>
    </row>
    <row r="1888" spans="1:25" s="69" customFormat="1" x14ac:dyDescent="0.2">
      <c r="A1888" s="75" t="s">
        <v>19</v>
      </c>
      <c r="B1888" s="66" t="s">
        <v>20</v>
      </c>
      <c r="C1888" s="66" t="s">
        <v>26</v>
      </c>
      <c r="D1888" s="66" t="s">
        <v>316</v>
      </c>
      <c r="E1888" s="87">
        <f t="array" ref="E1888">IFERROR(INDEX(DATA!$N$133:$N$368,MATCH(1,(DATA!$D$133:$D$368=B1888)*(DATA!$E$133:$E$368=D1888),0)),"n/a")</f>
        <v>3.6960749415168999</v>
      </c>
      <c r="F1888" s="77">
        <f t="array" ref="F1888">IFERROR(INDEX(DATA!$O$133:$O$368,MATCH(1,(DATA!$D$133:$D$368=B1888)*(DATA!$E$133:$E$368=D1888),0)),"n/a")</f>
        <v>2.7902182889411899E-2</v>
      </c>
      <c r="G1888" s="87">
        <f t="array" ref="G1888">IFERROR(INDEX(DATA!$X$133:$X$368,MATCH(1,(DATA!$D$133:$D$368=B1888)*(DATA!$E$133:$E$368=D1888),0)),"n/a")</f>
        <v>3.6846594027355102</v>
      </c>
      <c r="H1888" s="77">
        <f t="array" ref="H1888">IFERROR(INDEX(DATA!$Y$133:$Y$368,MATCH(1,(DATA!$D$133:$D$368=B1888)*(DATA!$E$133:$E$368=D1888),0)),"n/a")</f>
        <v>4.9217803053003599E-2</v>
      </c>
      <c r="I1888" s="87">
        <f t="array" ref="I1888">IFERROR(INDEX(DATA!$AH$133:$AH$368,MATCH(1,(DATA!$D$133:$D$368=B1888)*(DATA!$E$133:$E$368=D1888),0)),"n/a")</f>
        <v>3.6440461797550201</v>
      </c>
      <c r="J1888" s="77">
        <f t="array" ref="J1888">IFERROR(INDEX(DATA!$AI$133:$AI$368,MATCH(1,(DATA!$D$133:$D$368=B1888)*(DATA!$E$133:$E$368=D1888),0)),"n/a")</f>
        <v>4.0226642295137498E-2</v>
      </c>
      <c r="K1888" s="87">
        <f t="array" ref="K1888">IFERROR(INDEX(DATA!$AR$133:$AR$368,MATCH(1,(DATA!$D$133:$D$368=B1888)*(DATA!$E$133:$E$368=D1888),0)),"n/a")</f>
        <v>3.6421388451758498</v>
      </c>
      <c r="L1888" s="77">
        <f t="array" ref="L1888">IFERROR(INDEX(DATA!$AS$133:$AS$368,MATCH(1,(DATA!$D$133:$D$368=B1888)*(DATA!$E$133:$E$368=D1888),0)),"n/a")</f>
        <v>3.5553992347454898E-2</v>
      </c>
      <c r="M1888" s="66"/>
      <c r="N1888" s="66"/>
      <c r="O1888" s="66"/>
      <c r="P1888" s="66"/>
      <c r="Q1888" s="66"/>
      <c r="S1888" s="70"/>
      <c r="U1888" s="70"/>
      <c r="W1888" s="70"/>
      <c r="Y1888" s="70"/>
    </row>
    <row r="1889" spans="1:25" s="69" customFormat="1" x14ac:dyDescent="0.2">
      <c r="A1889" s="75" t="s">
        <v>19</v>
      </c>
      <c r="B1889" s="66" t="s">
        <v>20</v>
      </c>
      <c r="C1889" s="66" t="s">
        <v>26</v>
      </c>
      <c r="D1889" s="66" t="s">
        <v>317</v>
      </c>
      <c r="E1889" s="87">
        <f t="array" ref="E1889">IFERROR(INDEX(DATA!$N$133:$N$368,MATCH(1,(DATA!$D$133:$D$368=B1889)*(DATA!$E$133:$E$368=D1889),0)),"n/a")</f>
        <v>3.9780529575705801</v>
      </c>
      <c r="F1889" s="77">
        <f t="array" ref="F1889">IFERROR(INDEX(DATA!$O$133:$O$368,MATCH(1,(DATA!$D$133:$D$368=B1889)*(DATA!$E$133:$E$368=D1889),0)),"n/a")</f>
        <v>4.3280696162932598E-2</v>
      </c>
      <c r="G1889" s="87">
        <f t="array" ref="G1889">IFERROR(INDEX(DATA!$X$133:$X$368,MATCH(1,(DATA!$D$133:$D$368=B1889)*(DATA!$E$133:$E$368=D1889),0)),"n/a")</f>
        <v>3.9443888797098499</v>
      </c>
      <c r="H1889" s="77">
        <f t="array" ref="H1889">IFERROR(INDEX(DATA!$Y$133:$Y$368,MATCH(1,(DATA!$D$133:$D$368=B1889)*(DATA!$E$133:$E$368=D1889),0)),"n/a")</f>
        <v>4.0805429578959301E-2</v>
      </c>
      <c r="I1889" s="87">
        <f t="array" ref="I1889">IFERROR(INDEX(DATA!$AH$133:$AH$368,MATCH(1,(DATA!$D$133:$D$368=B1889)*(DATA!$E$133:$E$368=D1889),0)),"n/a")</f>
        <v>3.9328351233546801</v>
      </c>
      <c r="J1889" s="77">
        <f t="array" ref="J1889">IFERROR(INDEX(DATA!$AI$133:$AI$368,MATCH(1,(DATA!$D$133:$D$368=B1889)*(DATA!$E$133:$E$368=D1889),0)),"n/a")</f>
        <v>4.09412211807429E-2</v>
      </c>
      <c r="K1889" s="87">
        <f t="array" ref="K1889">IFERROR(INDEX(DATA!$AR$133:$AR$368,MATCH(1,(DATA!$D$133:$D$368=B1889)*(DATA!$E$133:$E$368=D1889),0)),"n/a")</f>
        <v>4.0296499245103803</v>
      </c>
      <c r="L1889" s="77">
        <f t="array" ref="L1889">IFERROR(INDEX(DATA!$AS$133:$AS$368,MATCH(1,(DATA!$D$133:$D$368=B1889)*(DATA!$E$133:$E$368=D1889),0)),"n/a")</f>
        <v>8.2555461253794496E-2</v>
      </c>
      <c r="M1889" s="66"/>
      <c r="N1889" s="66"/>
      <c r="O1889" s="66"/>
      <c r="P1889" s="66"/>
      <c r="Q1889" s="66"/>
      <c r="S1889" s="70"/>
      <c r="U1889" s="70"/>
      <c r="W1889" s="70"/>
      <c r="Y1889" s="70"/>
    </row>
    <row r="1890" spans="1:25" s="69" customFormat="1" x14ac:dyDescent="0.2">
      <c r="A1890" s="75" t="s">
        <v>19</v>
      </c>
      <c r="B1890" s="66" t="s">
        <v>20</v>
      </c>
      <c r="C1890" s="66" t="s">
        <v>26</v>
      </c>
      <c r="D1890" s="66" t="s">
        <v>318</v>
      </c>
      <c r="E1890" s="87">
        <f t="array" ref="E1890">IFERROR(INDEX(DATA!$N$133:$N$368,MATCH(1,(DATA!$D$133:$D$368=B1890)*(DATA!$E$133:$E$368=D1890),0)),"n/a")</f>
        <v>3.68995740524791</v>
      </c>
      <c r="F1890" s="77">
        <f t="array" ref="F1890">IFERROR(INDEX(DATA!$O$133:$O$368,MATCH(1,(DATA!$D$133:$D$368=B1890)*(DATA!$E$133:$E$368=D1890),0)),"n/a")</f>
        <v>-3.84221900988876E-3</v>
      </c>
      <c r="G1890" s="87">
        <f t="array" ref="G1890">IFERROR(INDEX(DATA!$X$133:$X$368,MATCH(1,(DATA!$D$133:$D$368=B1890)*(DATA!$E$133:$E$368=D1890),0)),"n/a")</f>
        <v>3.7079220981348699</v>
      </c>
      <c r="H1890" s="77">
        <f t="array" ref="H1890">IFERROR(INDEX(DATA!$Y$133:$Y$368,MATCH(1,(DATA!$D$133:$D$368=B1890)*(DATA!$E$133:$E$368=D1890),0)),"n/a")</f>
        <v>7.8702091982116498E-3</v>
      </c>
      <c r="I1890" s="87">
        <f t="array" ref="I1890">IFERROR(INDEX(DATA!$AH$133:$AH$368,MATCH(1,(DATA!$D$133:$D$368=B1890)*(DATA!$E$133:$E$368=D1890),0)),"n/a")</f>
        <v>3.6535896453794101</v>
      </c>
      <c r="J1890" s="77">
        <f t="array" ref="J1890">IFERROR(INDEX(DATA!$AI$133:$AI$368,MATCH(1,(DATA!$D$133:$D$368=B1890)*(DATA!$E$133:$E$368=D1890),0)),"n/a")</f>
        <v>-5.4747329615327496E-3</v>
      </c>
      <c r="K1890" s="87">
        <f t="array" ref="K1890">IFERROR(INDEX(DATA!$AR$133:$AR$368,MATCH(1,(DATA!$D$133:$D$368=B1890)*(DATA!$E$133:$E$368=D1890),0)),"n/a")</f>
        <v>3.67472673192015</v>
      </c>
      <c r="L1890" s="77">
        <f t="array" ref="L1890">IFERROR(INDEX(DATA!$AS$133:$AS$368,MATCH(1,(DATA!$D$133:$D$368=B1890)*(DATA!$E$133:$E$368=D1890),0)),"n/a")</f>
        <v>4.4437993097344803E-3</v>
      </c>
      <c r="M1890" s="66"/>
      <c r="N1890" s="66"/>
      <c r="O1890" s="66"/>
      <c r="P1890" s="66"/>
      <c r="Q1890" s="66"/>
      <c r="S1890" s="70"/>
      <c r="U1890" s="70"/>
      <c r="W1890" s="70"/>
      <c r="Y1890" s="70"/>
    </row>
    <row r="1891" spans="1:25" s="69" customFormat="1" x14ac:dyDescent="0.2">
      <c r="A1891" s="75" t="s">
        <v>19</v>
      </c>
      <c r="B1891" s="66" t="s">
        <v>20</v>
      </c>
      <c r="C1891" s="66" t="s">
        <v>26</v>
      </c>
      <c r="D1891" s="66" t="s">
        <v>344</v>
      </c>
      <c r="E1891" s="87">
        <f t="array" ref="E1891">IFERROR(INDEX(DATA!$N$133:$N$368,MATCH(1,(DATA!$D$133:$D$368=B1891)*(DATA!$E$133:$E$368=D1891),0)),"n/a")</f>
        <v>2.7667797822006901</v>
      </c>
      <c r="F1891" s="77">
        <f t="array" ref="F1891">IFERROR(INDEX(DATA!$O$133:$O$368,MATCH(1,(DATA!$D$133:$D$368=B1891)*(DATA!$E$133:$E$368=D1891),0)),"n/a")</f>
        <v>-3.6898230430631898E-3</v>
      </c>
      <c r="G1891" s="87">
        <f t="array" ref="G1891">IFERROR(INDEX(DATA!$X$133:$X$368,MATCH(1,(DATA!$D$133:$D$368=B1891)*(DATA!$E$133:$E$368=D1891),0)),"n/a")</f>
        <v>2.7568798004614199</v>
      </c>
      <c r="H1891" s="77">
        <f t="array" ref="H1891">IFERROR(INDEX(DATA!$Y$133:$Y$368,MATCH(1,(DATA!$D$133:$D$368=B1891)*(DATA!$E$133:$E$368=D1891),0)),"n/a")</f>
        <v>-2.5792504669924399E-3</v>
      </c>
      <c r="I1891" s="87">
        <f t="array" ref="I1891">IFERROR(INDEX(DATA!$AH$133:$AH$368,MATCH(1,(DATA!$D$133:$D$368=B1891)*(DATA!$E$133:$E$368=D1891),0)),"n/a")</f>
        <v>2.84065194714054</v>
      </c>
      <c r="J1891" s="77">
        <f t="array" ref="J1891">IFERROR(INDEX(DATA!$AI$133:$AI$368,MATCH(1,(DATA!$D$133:$D$368=B1891)*(DATA!$E$133:$E$368=D1891),0)),"n/a")</f>
        <v>2.5148484827567499E-2</v>
      </c>
      <c r="K1891" s="87">
        <f t="array" ref="K1891">IFERROR(INDEX(DATA!$AR$133:$AR$368,MATCH(1,(DATA!$D$133:$D$368=B1891)*(DATA!$E$133:$E$368=D1891),0)),"n/a")</f>
        <v>2.8251073313122301</v>
      </c>
      <c r="L1891" s="77">
        <f t="array" ref="L1891">IFERROR(INDEX(DATA!$AS$133:$AS$368,MATCH(1,(DATA!$D$133:$D$368=B1891)*(DATA!$E$133:$E$368=D1891),0)),"n/a")</f>
        <v>5.8542569921221803E-2</v>
      </c>
      <c r="M1891" s="66"/>
      <c r="N1891" s="66"/>
      <c r="O1891" s="66"/>
      <c r="P1891" s="66"/>
      <c r="Q1891" s="66"/>
      <c r="S1891" s="70"/>
      <c r="U1891" s="70"/>
      <c r="W1891" s="70"/>
      <c r="Y1891" s="70"/>
    </row>
    <row r="1892" spans="1:25" s="69" customFormat="1" x14ac:dyDescent="0.2">
      <c r="A1892" s="75" t="s">
        <v>19</v>
      </c>
      <c r="B1892" s="66" t="s">
        <v>20</v>
      </c>
      <c r="C1892" s="66" t="s">
        <v>26</v>
      </c>
      <c r="D1892" s="66" t="s">
        <v>345</v>
      </c>
      <c r="E1892" s="87">
        <f t="array" ref="E1892">IFERROR(INDEX(DATA!$N$133:$N$368,MATCH(1,(DATA!$D$133:$D$368=B1892)*(DATA!$E$133:$E$368=D1892),0)),"n/a")</f>
        <v>3.6662560085454898</v>
      </c>
      <c r="F1892" s="77">
        <f t="array" ref="F1892">IFERROR(INDEX(DATA!$O$133:$O$368,MATCH(1,(DATA!$D$133:$D$368=B1892)*(DATA!$E$133:$E$368=D1892),0)),"n/a")</f>
        <v>0.165486969538716</v>
      </c>
      <c r="G1892" s="87">
        <f t="array" ref="G1892">IFERROR(INDEX(DATA!$X$133:$X$368,MATCH(1,(DATA!$D$133:$D$368=B1892)*(DATA!$E$133:$E$368=D1892),0)),"n/a")</f>
        <v>3.59617755856967</v>
      </c>
      <c r="H1892" s="77">
        <f t="array" ref="H1892">IFERROR(INDEX(DATA!$Y$133:$Y$368,MATCH(1,(DATA!$D$133:$D$368=B1892)*(DATA!$E$133:$E$368=D1892),0)),"n/a")</f>
        <v>0.156008091719638</v>
      </c>
      <c r="I1892" s="87">
        <f t="array" ref="I1892">IFERROR(INDEX(DATA!$AH$133:$AH$368,MATCH(1,(DATA!$D$133:$D$368=B1892)*(DATA!$E$133:$E$368=D1892),0)),"n/a")</f>
        <v>3.60810212488038</v>
      </c>
      <c r="J1892" s="77">
        <f t="array" ref="J1892">IFERROR(INDEX(DATA!$AI$133:$AI$368,MATCH(1,(DATA!$D$133:$D$368=B1892)*(DATA!$E$133:$E$368=D1892),0)),"n/a")</f>
        <v>0.138289025610637</v>
      </c>
      <c r="K1892" s="87">
        <f t="array" ref="K1892">IFERROR(INDEX(DATA!$AR$133:$AR$368,MATCH(1,(DATA!$D$133:$D$368=B1892)*(DATA!$E$133:$E$368=D1892),0)),"n/a")</f>
        <v>3.5071013589703002</v>
      </c>
      <c r="L1892" s="77">
        <f t="array" ref="L1892">IFERROR(INDEX(DATA!$AS$133:$AS$368,MATCH(1,(DATA!$D$133:$D$368=B1892)*(DATA!$E$133:$E$368=D1892),0)),"n/a")</f>
        <v>9.9849437971914395E-2</v>
      </c>
      <c r="M1892" s="66"/>
      <c r="N1892" s="66"/>
      <c r="O1892" s="66"/>
      <c r="P1892" s="66"/>
      <c r="Q1892" s="66"/>
      <c r="S1892" s="70"/>
      <c r="U1892" s="70"/>
      <c r="W1892" s="70"/>
      <c r="Y1892" s="70"/>
    </row>
    <row r="1893" spans="1:25" x14ac:dyDescent="0.2">
      <c r="E1893" s="100"/>
      <c r="F1893" s="102"/>
      <c r="G1893" s="100"/>
      <c r="H1893" s="102"/>
      <c r="I1893" s="100"/>
      <c r="J1893" s="102"/>
      <c r="K1893" s="100"/>
      <c r="L1893" s="102"/>
    </row>
    <row r="1894" spans="1:25" s="69" customFormat="1" x14ac:dyDescent="0.2">
      <c r="A1894" s="66" t="s">
        <v>12</v>
      </c>
      <c r="B1894" s="66" t="s">
        <v>23</v>
      </c>
      <c r="C1894" s="66" t="s">
        <v>0</v>
      </c>
      <c r="D1894" s="66" t="s">
        <v>271</v>
      </c>
      <c r="E1894" s="76">
        <f>+IF(ISNUMBER(DATA!F609),DATA!F609,"n/a")</f>
        <v>109964.46</v>
      </c>
      <c r="F1894" s="77">
        <f>+IF(ISNUMBER(DATA!G609),DATA!G609,"n/a")</f>
        <v>0.43783542629973599</v>
      </c>
      <c r="G1894" s="76">
        <f>+IF(ISNUMBER(DATA!P609),DATA!P609,"n/a")</f>
        <v>289242.56</v>
      </c>
      <c r="H1894" s="77">
        <f>+IF(ISNUMBER(DATA!Q609),DATA!Q609,"n/a")</f>
        <v>8.9268171089209203E-2</v>
      </c>
      <c r="I1894" s="76">
        <f>+IF(ISNUMBER(DATA!Z609),DATA!Z609,"n/a")</f>
        <v>529934.84</v>
      </c>
      <c r="J1894" s="77">
        <f>+IF(ISNUMBER(DATA!AA609),DATA!AA609,"n/a")</f>
        <v>4.8308410692675802E-2</v>
      </c>
      <c r="K1894" s="76">
        <f>+IF(ISNUMBER(DATA!AJ609),DATA!AJ609,"n/a")</f>
        <v>995781.53</v>
      </c>
      <c r="L1894" s="77">
        <f>+IF(ISNUMBER(DATA!AK609),DATA!AK609,"n/a")</f>
        <v>4.4272895360709101E-2</v>
      </c>
      <c r="M1894" s="66"/>
      <c r="N1894" s="66"/>
      <c r="O1894" s="66"/>
      <c r="P1894" s="66"/>
      <c r="Q1894" s="66"/>
      <c r="S1894" s="70"/>
      <c r="U1894" s="70"/>
      <c r="W1894" s="70"/>
      <c r="Y1894" s="70"/>
    </row>
    <row r="1895" spans="1:25" s="69" customFormat="1" x14ac:dyDescent="0.2">
      <c r="A1895" s="66" t="s">
        <v>12</v>
      </c>
      <c r="B1895" s="66" t="s">
        <v>23</v>
      </c>
      <c r="C1895" s="66" t="s">
        <v>0</v>
      </c>
      <c r="D1895" s="66" t="s">
        <v>272</v>
      </c>
      <c r="E1895" s="76">
        <f>+IF(ISNUMBER(DATA!F610),DATA!F610,"n/a")</f>
        <v>455202.21</v>
      </c>
      <c r="F1895" s="77">
        <f>+IF(ISNUMBER(DATA!G610),DATA!G610,"n/a")</f>
        <v>-5.0578416440064299E-2</v>
      </c>
      <c r="G1895" s="76">
        <f>+IF(ISNUMBER(DATA!P610),DATA!P610,"n/a")</f>
        <v>1476918.2</v>
      </c>
      <c r="H1895" s="77">
        <f>+IF(ISNUMBER(DATA!Q610),DATA!Q610,"n/a")</f>
        <v>-8.3584041583091906E-2</v>
      </c>
      <c r="I1895" s="76">
        <f>+IF(ISNUMBER(DATA!Z610),DATA!Z610,"n/a")</f>
        <v>2941247.94</v>
      </c>
      <c r="J1895" s="77">
        <f>+IF(ISNUMBER(DATA!AA610),DATA!AA610,"n/a")</f>
        <v>-5.0430626017490703E-2</v>
      </c>
      <c r="K1895" s="76">
        <f>+IF(ISNUMBER(DATA!AJ610),DATA!AJ610,"n/a")</f>
        <v>5728292.21</v>
      </c>
      <c r="L1895" s="77">
        <f>+IF(ISNUMBER(DATA!AK610),DATA!AK610,"n/a")</f>
        <v>-2.5107215589330701E-2</v>
      </c>
      <c r="M1895" s="66"/>
      <c r="N1895" s="66"/>
      <c r="O1895" s="66"/>
      <c r="P1895" s="66"/>
      <c r="Q1895" s="66"/>
      <c r="S1895" s="70"/>
      <c r="U1895" s="70"/>
      <c r="W1895" s="70"/>
      <c r="Y1895" s="70"/>
    </row>
    <row r="1896" spans="1:25" s="69" customFormat="1" x14ac:dyDescent="0.2">
      <c r="A1896" s="66" t="s">
        <v>12</v>
      </c>
      <c r="B1896" s="66" t="s">
        <v>23</v>
      </c>
      <c r="C1896" s="66" t="s">
        <v>0</v>
      </c>
      <c r="D1896" s="66" t="s">
        <v>273</v>
      </c>
      <c r="E1896" s="76">
        <f>+IF(ISNUMBER(DATA!F611),DATA!F611,"n/a")</f>
        <v>596930.28</v>
      </c>
      <c r="F1896" s="77">
        <f>+IF(ISNUMBER(DATA!G611),DATA!G611,"n/a")</f>
        <v>3.15566890448448E-2</v>
      </c>
      <c r="G1896" s="76">
        <f>+IF(ISNUMBER(DATA!P611),DATA!P611,"n/a")</f>
        <v>1975577</v>
      </c>
      <c r="H1896" s="77">
        <f>+IF(ISNUMBER(DATA!Q611),DATA!Q611,"n/a")</f>
        <v>5.1667270268953101E-3</v>
      </c>
      <c r="I1896" s="76">
        <f>+IF(ISNUMBER(DATA!Z611),DATA!Z611,"n/a")</f>
        <v>3947305.58</v>
      </c>
      <c r="J1896" s="77">
        <f>+IF(ISNUMBER(DATA!AA611),DATA!AA611,"n/a")</f>
        <v>-3.64614054249809E-2</v>
      </c>
      <c r="K1896" s="76">
        <f>+IF(ISNUMBER(DATA!AJ611),DATA!AJ611,"n/a")</f>
        <v>7435457.7000000002</v>
      </c>
      <c r="L1896" s="77">
        <f>+IF(ISNUMBER(DATA!AK611),DATA!AK611,"n/a")</f>
        <v>-9.2381890701550798E-2</v>
      </c>
      <c r="M1896" s="66"/>
      <c r="N1896" s="66"/>
      <c r="O1896" s="66"/>
      <c r="P1896" s="66"/>
      <c r="Q1896" s="66"/>
      <c r="S1896" s="70"/>
      <c r="U1896" s="70"/>
      <c r="W1896" s="70"/>
      <c r="Y1896" s="70"/>
    </row>
    <row r="1897" spans="1:25" s="69" customFormat="1" x14ac:dyDescent="0.2">
      <c r="A1897" s="66" t="s">
        <v>12</v>
      </c>
      <c r="B1897" s="66" t="s">
        <v>23</v>
      </c>
      <c r="C1897" s="66" t="s">
        <v>0</v>
      </c>
      <c r="D1897" s="66" t="s">
        <v>274</v>
      </c>
      <c r="E1897" s="76">
        <f>+IF(ISNUMBER(DATA!F612),DATA!F612,"n/a")</f>
        <v>278757.96000000002</v>
      </c>
      <c r="F1897" s="77">
        <f>+IF(ISNUMBER(DATA!G612),DATA!G612,"n/a")</f>
        <v>-5.4441130117328602E-2</v>
      </c>
      <c r="G1897" s="76">
        <f>+IF(ISNUMBER(DATA!P612),DATA!P612,"n/a")</f>
        <v>900628.63</v>
      </c>
      <c r="H1897" s="77">
        <f>+IF(ISNUMBER(DATA!Q612),DATA!Q612,"n/a")</f>
        <v>-7.0670189766499206E-2</v>
      </c>
      <c r="I1897" s="76">
        <f>+IF(ISNUMBER(DATA!Z612),DATA!Z612,"n/a")</f>
        <v>1713774.59</v>
      </c>
      <c r="J1897" s="77">
        <f>+IF(ISNUMBER(DATA!AA612),DATA!AA612,"n/a")</f>
        <v>-3.4358972789958898E-2</v>
      </c>
      <c r="K1897" s="76">
        <f>+IF(ISNUMBER(DATA!AJ612),DATA!AJ612,"n/a")</f>
        <v>3323385.97</v>
      </c>
      <c r="L1897" s="77">
        <f>+IF(ISNUMBER(DATA!AK612),DATA!AK612,"n/a")</f>
        <v>-1.85965951796482E-2</v>
      </c>
      <c r="M1897" s="66"/>
      <c r="N1897" s="66"/>
      <c r="O1897" s="66"/>
      <c r="P1897" s="66"/>
      <c r="Q1897" s="66"/>
      <c r="S1897" s="70"/>
      <c r="U1897" s="70"/>
      <c r="W1897" s="70"/>
      <c r="Y1897" s="70"/>
    </row>
    <row r="1898" spans="1:25" s="69" customFormat="1" x14ac:dyDescent="0.2">
      <c r="A1898" s="66" t="s">
        <v>12</v>
      </c>
      <c r="B1898" s="66" t="s">
        <v>23</v>
      </c>
      <c r="C1898" s="66" t="s">
        <v>0</v>
      </c>
      <c r="D1898" s="66" t="s">
        <v>275</v>
      </c>
      <c r="E1898" s="76">
        <f>+IF(ISNUMBER(DATA!F613),DATA!F613,"n/a")</f>
        <v>575484.41</v>
      </c>
      <c r="F1898" s="77">
        <f>+IF(ISNUMBER(DATA!G613),DATA!G613,"n/a")</f>
        <v>0.115405714962646</v>
      </c>
      <c r="G1898" s="76">
        <f>+IF(ISNUMBER(DATA!P613),DATA!P613,"n/a")</f>
        <v>1808356.33</v>
      </c>
      <c r="H1898" s="77">
        <f>+IF(ISNUMBER(DATA!Q613),DATA!Q613,"n/a")</f>
        <v>5.6091165738239003E-2</v>
      </c>
      <c r="I1898" s="76">
        <f>+IF(ISNUMBER(DATA!Z613),DATA!Z613,"n/a")</f>
        <v>3518197.86</v>
      </c>
      <c r="J1898" s="77">
        <f>+IF(ISNUMBER(DATA!AA613),DATA!AA613,"n/a")</f>
        <v>-1.5719012187511101E-2</v>
      </c>
      <c r="K1898" s="76">
        <f>+IF(ISNUMBER(DATA!AJ613),DATA!AJ613,"n/a")</f>
        <v>6710355.0800000001</v>
      </c>
      <c r="L1898" s="77">
        <f>+IF(ISNUMBER(DATA!AK613),DATA!AK613,"n/a")</f>
        <v>-4.3944284408806503E-2</v>
      </c>
      <c r="M1898" s="66"/>
      <c r="N1898" s="66"/>
      <c r="O1898" s="66"/>
      <c r="P1898" s="66"/>
      <c r="Q1898" s="66"/>
      <c r="S1898" s="70"/>
      <c r="U1898" s="70"/>
      <c r="W1898" s="70"/>
      <c r="Y1898" s="70"/>
    </row>
    <row r="1899" spans="1:25" s="69" customFormat="1" x14ac:dyDescent="0.2">
      <c r="A1899" s="66" t="s">
        <v>12</v>
      </c>
      <c r="B1899" s="66" t="s">
        <v>23</v>
      </c>
      <c r="C1899" s="66" t="s">
        <v>0</v>
      </c>
      <c r="D1899" s="66" t="s">
        <v>276</v>
      </c>
      <c r="E1899" s="76">
        <f>+IF(ISNUMBER(DATA!F614),DATA!F614,"n/a")</f>
        <v>224840.93</v>
      </c>
      <c r="F1899" s="77">
        <f>+IF(ISNUMBER(DATA!G614),DATA!G614,"n/a")</f>
        <v>0.23211892342492599</v>
      </c>
      <c r="G1899" s="76">
        <f>+IF(ISNUMBER(DATA!P614),DATA!P614,"n/a")</f>
        <v>734303.18</v>
      </c>
      <c r="H1899" s="77">
        <f>+IF(ISNUMBER(DATA!Q614),DATA!Q614,"n/a")</f>
        <v>0.28731732331019499</v>
      </c>
      <c r="I1899" s="76">
        <f>+IF(ISNUMBER(DATA!Z614),DATA!Z614,"n/a")</f>
        <v>1471876.94</v>
      </c>
      <c r="J1899" s="77">
        <f>+IF(ISNUMBER(DATA!AA614),DATA!AA614,"n/a")</f>
        <v>0.30983506925611198</v>
      </c>
      <c r="K1899" s="76">
        <f>+IF(ISNUMBER(DATA!AJ614),DATA!AJ614,"n/a")</f>
        <v>2869858.13</v>
      </c>
      <c r="L1899" s="77">
        <f>+IF(ISNUMBER(DATA!AK614),DATA!AK614,"n/a")</f>
        <v>0.25409573392349</v>
      </c>
      <c r="M1899" s="66"/>
      <c r="N1899" s="66"/>
      <c r="O1899" s="66"/>
      <c r="P1899" s="66"/>
      <c r="Q1899" s="66"/>
      <c r="S1899" s="70"/>
      <c r="U1899" s="70"/>
      <c r="W1899" s="70"/>
      <c r="Y1899" s="70"/>
    </row>
    <row r="1900" spans="1:25" s="69" customFormat="1" x14ac:dyDescent="0.2">
      <c r="A1900" s="66" t="s">
        <v>12</v>
      </c>
      <c r="B1900" s="66" t="s">
        <v>23</v>
      </c>
      <c r="C1900" s="66" t="s">
        <v>0</v>
      </c>
      <c r="D1900" s="66" t="s">
        <v>277</v>
      </c>
      <c r="E1900" s="76">
        <f>+IF(ISNUMBER(DATA!F615),DATA!F615,"n/a")</f>
        <v>211139.25</v>
      </c>
      <c r="F1900" s="77">
        <f>+IF(ISNUMBER(DATA!G615),DATA!G615,"n/a")</f>
        <v>7.1609816516746194E-2</v>
      </c>
      <c r="G1900" s="76">
        <f>+IF(ISNUMBER(DATA!P615),DATA!P615,"n/a")</f>
        <v>694708.84</v>
      </c>
      <c r="H1900" s="77">
        <f>+IF(ISNUMBER(DATA!Q615),DATA!Q615,"n/a")</f>
        <v>8.7325698485180597E-2</v>
      </c>
      <c r="I1900" s="76">
        <f>+IF(ISNUMBER(DATA!Z615),DATA!Z615,"n/a")</f>
        <v>1303649.1100000001</v>
      </c>
      <c r="J1900" s="77">
        <f>+IF(ISNUMBER(DATA!AA615),DATA!AA615,"n/a")</f>
        <v>4.6160502468748803E-2</v>
      </c>
      <c r="K1900" s="76">
        <f>+IF(ISNUMBER(DATA!AJ615),DATA!AJ615,"n/a")</f>
        <v>2482635.7400000002</v>
      </c>
      <c r="L1900" s="77">
        <f>+IF(ISNUMBER(DATA!AK615),DATA!AK615,"n/a")</f>
        <v>1.5069741659229301E-2</v>
      </c>
      <c r="M1900" s="66"/>
      <c r="N1900" s="66"/>
      <c r="O1900" s="66"/>
      <c r="P1900" s="66"/>
      <c r="Q1900" s="66"/>
      <c r="S1900" s="70"/>
      <c r="U1900" s="70"/>
      <c r="W1900" s="70"/>
      <c r="Y1900" s="70"/>
    </row>
    <row r="1901" spans="1:25" s="69" customFormat="1" x14ac:dyDescent="0.2">
      <c r="A1901" s="66" t="s">
        <v>12</v>
      </c>
      <c r="B1901" s="66" t="s">
        <v>23</v>
      </c>
      <c r="C1901" s="66" t="s">
        <v>0</v>
      </c>
      <c r="D1901" s="66" t="s">
        <v>278</v>
      </c>
      <c r="E1901" s="76">
        <f>+IF(ISNUMBER(DATA!F616),DATA!F616,"n/a")</f>
        <v>729172.66</v>
      </c>
      <c r="F1901" s="77">
        <f>+IF(ISNUMBER(DATA!G616),DATA!G616,"n/a")</f>
        <v>0.14416902338703599</v>
      </c>
      <c r="G1901" s="76">
        <f>+IF(ISNUMBER(DATA!P616),DATA!P616,"n/a")</f>
        <v>2410079.9300000002</v>
      </c>
      <c r="H1901" s="77">
        <f>+IF(ISNUMBER(DATA!Q616),DATA!Q616,"n/a")</f>
        <v>0.16997988560587901</v>
      </c>
      <c r="I1901" s="76">
        <f>+IF(ISNUMBER(DATA!Z616),DATA!Z616,"n/a")</f>
        <v>4790305.01</v>
      </c>
      <c r="J1901" s="77">
        <f>+IF(ISNUMBER(DATA!AA616),DATA!AA616,"n/a")</f>
        <v>0.12629848391842999</v>
      </c>
      <c r="K1901" s="76">
        <f>+IF(ISNUMBER(DATA!AJ616),DATA!AJ616,"n/a")</f>
        <v>8850167.3900000006</v>
      </c>
      <c r="L1901" s="77">
        <f>+IF(ISNUMBER(DATA!AK616),DATA!AK616,"n/a")</f>
        <v>8.7918044162542605E-2</v>
      </c>
      <c r="M1901" s="66"/>
      <c r="N1901" s="66"/>
      <c r="O1901" s="66"/>
      <c r="P1901" s="66"/>
      <c r="Q1901" s="66"/>
      <c r="S1901" s="70"/>
      <c r="U1901" s="70"/>
      <c r="W1901" s="70"/>
      <c r="Y1901" s="70"/>
    </row>
    <row r="1902" spans="1:25" s="69" customFormat="1" x14ac:dyDescent="0.2">
      <c r="A1902" s="66" t="s">
        <v>12</v>
      </c>
      <c r="B1902" s="66" t="s">
        <v>23</v>
      </c>
      <c r="C1902" s="66" t="s">
        <v>0</v>
      </c>
      <c r="D1902" s="66" t="s">
        <v>279</v>
      </c>
      <c r="E1902" s="76">
        <f>+IF(ISNUMBER(DATA!F617),DATA!F617,"n/a")</f>
        <v>254609.04</v>
      </c>
      <c r="F1902" s="77">
        <f>+IF(ISNUMBER(DATA!G617),DATA!G617,"n/a")</f>
        <v>3.9113436712606697E-2</v>
      </c>
      <c r="G1902" s="76">
        <f>+IF(ISNUMBER(DATA!P617),DATA!P617,"n/a")</f>
        <v>824230.79</v>
      </c>
      <c r="H1902" s="77">
        <f>+IF(ISNUMBER(DATA!Q617),DATA!Q617,"n/a")</f>
        <v>3.1346662067114298E-2</v>
      </c>
      <c r="I1902" s="76">
        <f>+IF(ISNUMBER(DATA!Z617),DATA!Z617,"n/a")</f>
        <v>1604235.43</v>
      </c>
      <c r="J1902" s="77">
        <f>+IF(ISNUMBER(DATA!AA617),DATA!AA617,"n/a")</f>
        <v>-2.34180839423321E-2</v>
      </c>
      <c r="K1902" s="76">
        <f>+IF(ISNUMBER(DATA!AJ617),DATA!AJ617,"n/a")</f>
        <v>3186669.87</v>
      </c>
      <c r="L1902" s="77">
        <f>+IF(ISNUMBER(DATA!AK617),DATA!AK617,"n/a")</f>
        <v>-1.4647835789421099E-2</v>
      </c>
      <c r="M1902" s="66"/>
      <c r="N1902" s="66"/>
      <c r="O1902" s="66"/>
      <c r="P1902" s="66"/>
      <c r="Q1902" s="66"/>
      <c r="S1902" s="70"/>
      <c r="U1902" s="70"/>
      <c r="W1902" s="70"/>
      <c r="Y1902" s="70"/>
    </row>
    <row r="1903" spans="1:25" s="69" customFormat="1" x14ac:dyDescent="0.2">
      <c r="A1903" s="66" t="s">
        <v>12</v>
      </c>
      <c r="B1903" s="66" t="s">
        <v>23</v>
      </c>
      <c r="C1903" s="66" t="s">
        <v>0</v>
      </c>
      <c r="D1903" s="66" t="s">
        <v>280</v>
      </c>
      <c r="E1903" s="76">
        <f>+IF(ISNUMBER(DATA!F618),DATA!F618,"n/a")</f>
        <v>149324.84</v>
      </c>
      <c r="F1903" s="77">
        <f>+IF(ISNUMBER(DATA!G618),DATA!G618,"n/a")</f>
        <v>-0.14789645896602799</v>
      </c>
      <c r="G1903" s="76">
        <f>+IF(ISNUMBER(DATA!P618),DATA!P618,"n/a")</f>
        <v>502603.22</v>
      </c>
      <c r="H1903" s="77">
        <f>+IF(ISNUMBER(DATA!Q618),DATA!Q618,"n/a")</f>
        <v>-8.0721987472914605E-2</v>
      </c>
      <c r="I1903" s="76">
        <f>+IF(ISNUMBER(DATA!Z618),DATA!Z618,"n/a")</f>
        <v>1070795.44</v>
      </c>
      <c r="J1903" s="77">
        <f>+IF(ISNUMBER(DATA!AA618),DATA!AA618,"n/a")</f>
        <v>-6.74255669431991E-3</v>
      </c>
      <c r="K1903" s="76">
        <f>+IF(ISNUMBER(DATA!AJ618),DATA!AJ618,"n/a")</f>
        <v>2153032.1</v>
      </c>
      <c r="L1903" s="77">
        <f>+IF(ISNUMBER(DATA!AK618),DATA!AK618,"n/a")</f>
        <v>1.1573625151575799E-2</v>
      </c>
      <c r="M1903" s="66"/>
      <c r="N1903" s="66"/>
      <c r="O1903" s="66"/>
      <c r="P1903" s="66"/>
      <c r="Q1903" s="66"/>
      <c r="S1903" s="70"/>
      <c r="U1903" s="70"/>
      <c r="W1903" s="70"/>
      <c r="Y1903" s="70"/>
    </row>
    <row r="1904" spans="1:25" s="69" customFormat="1" x14ac:dyDescent="0.2">
      <c r="A1904" s="66" t="s">
        <v>12</v>
      </c>
      <c r="B1904" s="66" t="s">
        <v>23</v>
      </c>
      <c r="C1904" s="66" t="s">
        <v>0</v>
      </c>
      <c r="D1904" s="66" t="s">
        <v>281</v>
      </c>
      <c r="E1904" s="76">
        <f>+IF(ISNUMBER(DATA!F619),DATA!F619,"n/a")</f>
        <v>179878.61</v>
      </c>
      <c r="F1904" s="77">
        <f>+IF(ISNUMBER(DATA!G619),DATA!G619,"n/a")</f>
        <v>-8.3727219905026708E-3</v>
      </c>
      <c r="G1904" s="76">
        <f>+IF(ISNUMBER(DATA!P619),DATA!P619,"n/a")</f>
        <v>575587.87</v>
      </c>
      <c r="H1904" s="77">
        <f>+IF(ISNUMBER(DATA!Q619),DATA!Q619,"n/a")</f>
        <v>-3.3427164187661298E-2</v>
      </c>
      <c r="I1904" s="76">
        <f>+IF(ISNUMBER(DATA!Z619),DATA!Z619,"n/a")</f>
        <v>1125577.52</v>
      </c>
      <c r="J1904" s="77">
        <f>+IF(ISNUMBER(DATA!AA619),DATA!AA619,"n/a")</f>
        <v>-2.6962065882398301E-2</v>
      </c>
      <c r="K1904" s="76">
        <f>+IF(ISNUMBER(DATA!AJ619),DATA!AJ619,"n/a")</f>
        <v>2168448.0499999998</v>
      </c>
      <c r="L1904" s="77">
        <f>+IF(ISNUMBER(DATA!AK619),DATA!AK619,"n/a")</f>
        <v>-6.0612220159163503E-2</v>
      </c>
      <c r="M1904" s="66"/>
      <c r="N1904" s="66"/>
      <c r="O1904" s="66"/>
      <c r="P1904" s="66"/>
      <c r="Q1904" s="66"/>
      <c r="S1904" s="70"/>
      <c r="U1904" s="70"/>
      <c r="W1904" s="70"/>
      <c r="Y1904" s="70"/>
    </row>
    <row r="1905" spans="1:25" s="69" customFormat="1" x14ac:dyDescent="0.2">
      <c r="A1905" s="66" t="s">
        <v>12</v>
      </c>
      <c r="B1905" s="66" t="s">
        <v>23</v>
      </c>
      <c r="C1905" s="66" t="s">
        <v>0</v>
      </c>
      <c r="D1905" s="66" t="s">
        <v>282</v>
      </c>
      <c r="E1905" s="76">
        <f>+IF(ISNUMBER(DATA!F620),DATA!F620,"n/a")</f>
        <v>432392.3</v>
      </c>
      <c r="F1905" s="77">
        <f>+IF(ISNUMBER(DATA!G620),DATA!G620,"n/a")</f>
        <v>8.0542967669112904E-3</v>
      </c>
      <c r="G1905" s="76">
        <f>+IF(ISNUMBER(DATA!P620),DATA!P620,"n/a")</f>
        <v>1410888.15</v>
      </c>
      <c r="H1905" s="77">
        <f>+IF(ISNUMBER(DATA!Q620),DATA!Q620,"n/a")</f>
        <v>-1.5788842555446402E-2</v>
      </c>
      <c r="I1905" s="76">
        <f>+IF(ISNUMBER(DATA!Z620),DATA!Z620,"n/a")</f>
        <v>2773834.36</v>
      </c>
      <c r="J1905" s="77">
        <f>+IF(ISNUMBER(DATA!AA620),DATA!AA620,"n/a")</f>
        <v>-2.7096824139361399E-2</v>
      </c>
      <c r="K1905" s="76">
        <f>+IF(ISNUMBER(DATA!AJ620),DATA!AJ620,"n/a")</f>
        <v>5300597.8</v>
      </c>
      <c r="L1905" s="77">
        <f>+IF(ISNUMBER(DATA!AK620),DATA!AK620,"n/a")</f>
        <v>-5.83494872433164E-2</v>
      </c>
      <c r="M1905" s="66"/>
      <c r="N1905" s="66"/>
      <c r="O1905" s="66"/>
      <c r="P1905" s="66"/>
      <c r="Q1905" s="66"/>
      <c r="S1905" s="70"/>
      <c r="U1905" s="70"/>
      <c r="W1905" s="70"/>
      <c r="Y1905" s="70"/>
    </row>
    <row r="1906" spans="1:25" s="69" customFormat="1" x14ac:dyDescent="0.2">
      <c r="A1906" s="66" t="s">
        <v>12</v>
      </c>
      <c r="B1906" s="66" t="s">
        <v>23</v>
      </c>
      <c r="C1906" s="66" t="s">
        <v>0</v>
      </c>
      <c r="D1906" s="66" t="s">
        <v>283</v>
      </c>
      <c r="E1906" s="76">
        <f>+IF(ISNUMBER(DATA!F621),DATA!F621,"n/a")</f>
        <v>439028.91</v>
      </c>
      <c r="F1906" s="77">
        <f>+IF(ISNUMBER(DATA!G621),DATA!G621,"n/a")</f>
        <v>1.1381997738155099E-2</v>
      </c>
      <c r="G1906" s="76">
        <f>+IF(ISNUMBER(DATA!P621),DATA!P621,"n/a")</f>
        <v>1442344.52</v>
      </c>
      <c r="H1906" s="77">
        <f>+IF(ISNUMBER(DATA!Q621),DATA!Q621,"n/a")</f>
        <v>7.7645112898015595E-2</v>
      </c>
      <c r="I1906" s="76">
        <f>+IF(ISNUMBER(DATA!Z621),DATA!Z621,"n/a")</f>
        <v>2874739.71</v>
      </c>
      <c r="J1906" s="77">
        <f>+IF(ISNUMBER(DATA!AA621),DATA!AA621,"n/a")</f>
        <v>8.4727626342420995E-2</v>
      </c>
      <c r="K1906" s="76">
        <f>+IF(ISNUMBER(DATA!AJ621),DATA!AJ621,"n/a")</f>
        <v>5446498.1600000001</v>
      </c>
      <c r="L1906" s="77">
        <f>+IF(ISNUMBER(DATA!AK621),DATA!AK621,"n/a")</f>
        <v>6.5851174749996105E-2</v>
      </c>
      <c r="M1906" s="66"/>
      <c r="N1906" s="66"/>
      <c r="O1906" s="66"/>
      <c r="P1906" s="66"/>
      <c r="Q1906" s="66"/>
      <c r="S1906" s="70"/>
      <c r="U1906" s="70"/>
      <c r="W1906" s="70"/>
      <c r="Y1906" s="70"/>
    </row>
    <row r="1907" spans="1:25" s="69" customFormat="1" x14ac:dyDescent="0.2">
      <c r="A1907" s="66" t="s">
        <v>12</v>
      </c>
      <c r="B1907" s="66" t="s">
        <v>23</v>
      </c>
      <c r="C1907" s="66" t="s">
        <v>0</v>
      </c>
      <c r="D1907" s="66" t="s">
        <v>284</v>
      </c>
      <c r="E1907" s="76">
        <f>+IF(ISNUMBER(DATA!F622),DATA!F622,"n/a")</f>
        <v>403567.6</v>
      </c>
      <c r="F1907" s="77">
        <f>+IF(ISNUMBER(DATA!G622),DATA!G622,"n/a")</f>
        <v>5.3999232263406902E-2</v>
      </c>
      <c r="G1907" s="76">
        <f>+IF(ISNUMBER(DATA!P622),DATA!P622,"n/a")</f>
        <v>1288688.92</v>
      </c>
      <c r="H1907" s="77">
        <f>+IF(ISNUMBER(DATA!Q622),DATA!Q622,"n/a")</f>
        <v>7.4292428289956204E-3</v>
      </c>
      <c r="I1907" s="76">
        <f>+IF(ISNUMBER(DATA!Z622),DATA!Z622,"n/a")</f>
        <v>2583784.3199999998</v>
      </c>
      <c r="J1907" s="77">
        <f>+IF(ISNUMBER(DATA!AA622),DATA!AA622,"n/a")</f>
        <v>4.2905067272689203E-2</v>
      </c>
      <c r="K1907" s="76">
        <f>+IF(ISNUMBER(DATA!AJ622),DATA!AJ622,"n/a")</f>
        <v>4904888.7</v>
      </c>
      <c r="L1907" s="77">
        <f>+IF(ISNUMBER(DATA!AK622),DATA!AK622,"n/a")</f>
        <v>2.8095220588127499E-2</v>
      </c>
      <c r="M1907" s="66"/>
      <c r="N1907" s="66"/>
      <c r="O1907" s="66"/>
      <c r="P1907" s="66"/>
      <c r="Q1907" s="66"/>
      <c r="S1907" s="70"/>
      <c r="U1907" s="70"/>
      <c r="W1907" s="70"/>
      <c r="Y1907" s="70"/>
    </row>
    <row r="1908" spans="1:25" s="69" customFormat="1" x14ac:dyDescent="0.2">
      <c r="A1908" s="66" t="s">
        <v>12</v>
      </c>
      <c r="B1908" s="66" t="s">
        <v>23</v>
      </c>
      <c r="C1908" s="66" t="s">
        <v>0</v>
      </c>
      <c r="D1908" s="66" t="s">
        <v>285</v>
      </c>
      <c r="E1908" s="76">
        <f>+IF(ISNUMBER(DATA!F623),DATA!F623,"n/a")</f>
        <v>215681.46</v>
      </c>
      <c r="F1908" s="77">
        <f>+IF(ISNUMBER(DATA!G623),DATA!G623,"n/a")</f>
        <v>6.4172082881708004E-2</v>
      </c>
      <c r="G1908" s="76">
        <f>+IF(ISNUMBER(DATA!P623),DATA!P623,"n/a")</f>
        <v>644848.31000000006</v>
      </c>
      <c r="H1908" s="77">
        <f>+IF(ISNUMBER(DATA!Q623),DATA!Q623,"n/a")</f>
        <v>-9.7423736724791293E-2</v>
      </c>
      <c r="I1908" s="76">
        <f>+IF(ISNUMBER(DATA!Z623),DATA!Z623,"n/a")</f>
        <v>1304525.1299999999</v>
      </c>
      <c r="J1908" s="77">
        <f>+IF(ISNUMBER(DATA!AA623),DATA!AA623,"n/a")</f>
        <v>-6.0211916293430798E-2</v>
      </c>
      <c r="K1908" s="76">
        <f>+IF(ISNUMBER(DATA!AJ623),DATA!AJ623,"n/a")</f>
        <v>2525975.13</v>
      </c>
      <c r="L1908" s="77">
        <f>+IF(ISNUMBER(DATA!AK623),DATA!AK623,"n/a")</f>
        <v>-3.8841515916644503E-2</v>
      </c>
      <c r="M1908" s="66"/>
      <c r="N1908" s="66"/>
      <c r="O1908" s="66"/>
      <c r="P1908" s="66"/>
      <c r="Q1908" s="66"/>
      <c r="S1908" s="70"/>
      <c r="U1908" s="70"/>
      <c r="W1908" s="70"/>
      <c r="Y1908" s="70"/>
    </row>
    <row r="1909" spans="1:25" s="69" customFormat="1" x14ac:dyDescent="0.2">
      <c r="A1909" s="66" t="s">
        <v>12</v>
      </c>
      <c r="B1909" s="66" t="s">
        <v>23</v>
      </c>
      <c r="C1909" s="66" t="s">
        <v>0</v>
      </c>
      <c r="D1909" s="66" t="s">
        <v>286</v>
      </c>
      <c r="E1909" s="76">
        <f>+IF(ISNUMBER(DATA!F624),DATA!F624,"n/a")</f>
        <v>301453.59999999998</v>
      </c>
      <c r="F1909" s="77">
        <f>+IF(ISNUMBER(DATA!G624),DATA!G624,"n/a")</f>
        <v>0.120467286332748</v>
      </c>
      <c r="G1909" s="76">
        <f>+IF(ISNUMBER(DATA!P624),DATA!P624,"n/a")</f>
        <v>920280.94</v>
      </c>
      <c r="H1909" s="77">
        <f>+IF(ISNUMBER(DATA!Q624),DATA!Q624,"n/a")</f>
        <v>3.57066095161159E-2</v>
      </c>
      <c r="I1909" s="76">
        <f>+IF(ISNUMBER(DATA!Z624),DATA!Z624,"n/a")</f>
        <v>1801593.79</v>
      </c>
      <c r="J1909" s="77">
        <f>+IF(ISNUMBER(DATA!AA624),DATA!AA624,"n/a")</f>
        <v>-2.5450452407084601E-2</v>
      </c>
      <c r="K1909" s="76">
        <f>+IF(ISNUMBER(DATA!AJ624),DATA!AJ624,"n/a")</f>
        <v>3457944.53</v>
      </c>
      <c r="L1909" s="77">
        <f>+IF(ISNUMBER(DATA!AK624),DATA!AK624,"n/a")</f>
        <v>-6.6924104582950297E-2</v>
      </c>
      <c r="M1909" s="66"/>
      <c r="N1909" s="66"/>
      <c r="O1909" s="66"/>
      <c r="P1909" s="66"/>
      <c r="Q1909" s="66"/>
      <c r="S1909" s="70"/>
      <c r="U1909" s="70"/>
      <c r="W1909" s="70"/>
      <c r="Y1909" s="70"/>
    </row>
    <row r="1910" spans="1:25" s="69" customFormat="1" x14ac:dyDescent="0.2">
      <c r="A1910" s="66" t="s">
        <v>12</v>
      </c>
      <c r="B1910" s="66" t="s">
        <v>23</v>
      </c>
      <c r="C1910" s="66" t="s">
        <v>0</v>
      </c>
      <c r="D1910" s="66" t="s">
        <v>287</v>
      </c>
      <c r="E1910" s="76">
        <f>+IF(ISNUMBER(DATA!F625),DATA!F625,"n/a")</f>
        <v>291435.34999999998</v>
      </c>
      <c r="F1910" s="77">
        <f>+IF(ISNUMBER(DATA!G625),DATA!G625,"n/a")</f>
        <v>-8.8461237715737107E-2</v>
      </c>
      <c r="G1910" s="76">
        <f>+IF(ISNUMBER(DATA!P625),DATA!P625,"n/a")</f>
        <v>941050.8</v>
      </c>
      <c r="H1910" s="77">
        <f>+IF(ISNUMBER(DATA!Q625),DATA!Q625,"n/a")</f>
        <v>3.5355606308590602E-2</v>
      </c>
      <c r="I1910" s="76">
        <f>+IF(ISNUMBER(DATA!Z625),DATA!Z625,"n/a")</f>
        <v>1883714.08</v>
      </c>
      <c r="J1910" s="77">
        <f>+IF(ISNUMBER(DATA!AA625),DATA!AA625,"n/a")</f>
        <v>-8.5970408118901706E-2</v>
      </c>
      <c r="K1910" s="76">
        <f>+IF(ISNUMBER(DATA!AJ625),DATA!AJ625,"n/a")</f>
        <v>3628776.38</v>
      </c>
      <c r="L1910" s="77">
        <f>+IF(ISNUMBER(DATA!AK625),DATA!AK625,"n/a")</f>
        <v>-0.10982636975261199</v>
      </c>
      <c r="M1910" s="66"/>
      <c r="N1910" s="66"/>
      <c r="O1910" s="66"/>
      <c r="P1910" s="66"/>
      <c r="Q1910" s="66"/>
      <c r="S1910" s="70"/>
      <c r="U1910" s="70"/>
      <c r="W1910" s="70"/>
      <c r="Y1910" s="70"/>
    </row>
    <row r="1911" spans="1:25" s="69" customFormat="1" x14ac:dyDescent="0.2">
      <c r="A1911" s="66" t="s">
        <v>12</v>
      </c>
      <c r="B1911" s="66" t="s">
        <v>23</v>
      </c>
      <c r="C1911" s="66" t="s">
        <v>0</v>
      </c>
      <c r="D1911" s="66" t="s">
        <v>288</v>
      </c>
      <c r="E1911" s="76">
        <f>+IF(ISNUMBER(DATA!F626),DATA!F626,"n/a")</f>
        <v>372122.7</v>
      </c>
      <c r="F1911" s="77">
        <f>+IF(ISNUMBER(DATA!G626),DATA!G626,"n/a")</f>
        <v>7.4346135980711797E-2</v>
      </c>
      <c r="G1911" s="76">
        <f>+IF(ISNUMBER(DATA!P626),DATA!P626,"n/a")</f>
        <v>1219455.06</v>
      </c>
      <c r="H1911" s="77">
        <f>+IF(ISNUMBER(DATA!Q626),DATA!Q626,"n/a")</f>
        <v>9.5356837159006197E-2</v>
      </c>
      <c r="I1911" s="76">
        <f>+IF(ISNUMBER(DATA!Z626),DATA!Z626,"n/a")</f>
        <v>2333310.5499999998</v>
      </c>
      <c r="J1911" s="77">
        <f>+IF(ISNUMBER(DATA!AA626),DATA!AA626,"n/a")</f>
        <v>8.2250027197595305E-2</v>
      </c>
      <c r="K1911" s="76">
        <f>+IF(ISNUMBER(DATA!AJ626),DATA!AJ626,"n/a")</f>
        <v>4301784.0599999996</v>
      </c>
      <c r="L1911" s="77">
        <f>+IF(ISNUMBER(DATA!AK626),DATA!AK626,"n/a")</f>
        <v>5.8524440645529398E-2</v>
      </c>
      <c r="M1911" s="66"/>
      <c r="N1911" s="66"/>
      <c r="O1911" s="66"/>
      <c r="P1911" s="66"/>
      <c r="Q1911" s="66"/>
      <c r="S1911" s="70"/>
      <c r="U1911" s="70"/>
      <c r="W1911" s="70"/>
      <c r="Y1911" s="70"/>
    </row>
    <row r="1912" spans="1:25" s="69" customFormat="1" x14ac:dyDescent="0.2">
      <c r="A1912" s="66" t="s">
        <v>12</v>
      </c>
      <c r="B1912" s="66" t="s">
        <v>23</v>
      </c>
      <c r="C1912" s="66" t="s">
        <v>0</v>
      </c>
      <c r="D1912" s="66" t="s">
        <v>289</v>
      </c>
      <c r="E1912" s="76">
        <f>+IF(ISNUMBER(DATA!F627),DATA!F627,"n/a")</f>
        <v>179402.42</v>
      </c>
      <c r="F1912" s="77">
        <f>+IF(ISNUMBER(DATA!G627),DATA!G627,"n/a")</f>
        <v>1.9850085196695001E-2</v>
      </c>
      <c r="G1912" s="76">
        <f>+IF(ISNUMBER(DATA!P627),DATA!P627,"n/a")</f>
        <v>572590.11</v>
      </c>
      <c r="H1912" s="77">
        <f>+IF(ISNUMBER(DATA!Q627),DATA!Q627,"n/a")</f>
        <v>-5.2469348732202402E-2</v>
      </c>
      <c r="I1912" s="76">
        <f>+IF(ISNUMBER(DATA!Z627),DATA!Z627,"n/a")</f>
        <v>1107968.69</v>
      </c>
      <c r="J1912" s="77">
        <f>+IF(ISNUMBER(DATA!AA627),DATA!AA627,"n/a")</f>
        <v>-4.8779975620778099E-2</v>
      </c>
      <c r="K1912" s="76">
        <f>+IF(ISNUMBER(DATA!AJ627),DATA!AJ627,"n/a")</f>
        <v>2169306.67</v>
      </c>
      <c r="L1912" s="77">
        <f>+IF(ISNUMBER(DATA!AK627),DATA!AK627,"n/a")</f>
        <v>-4.2754043704169201E-2</v>
      </c>
      <c r="M1912" s="66"/>
      <c r="N1912" s="66"/>
      <c r="O1912" s="66"/>
      <c r="P1912" s="66"/>
      <c r="Q1912" s="66"/>
      <c r="S1912" s="70"/>
      <c r="U1912" s="70"/>
      <c r="W1912" s="70"/>
      <c r="Y1912" s="70"/>
    </row>
    <row r="1913" spans="1:25" s="69" customFormat="1" x14ac:dyDescent="0.2">
      <c r="A1913" s="66" t="s">
        <v>12</v>
      </c>
      <c r="B1913" s="66" t="s">
        <v>23</v>
      </c>
      <c r="C1913" s="66" t="s">
        <v>0</v>
      </c>
      <c r="D1913" s="66" t="s">
        <v>290</v>
      </c>
      <c r="E1913" s="76">
        <f>+IF(ISNUMBER(DATA!F628),DATA!F628,"n/a")</f>
        <v>191191.95</v>
      </c>
      <c r="F1913" s="77">
        <f>+IF(ISNUMBER(DATA!G628),DATA!G628,"n/a")</f>
        <v>-2.34861469906247E-2</v>
      </c>
      <c r="G1913" s="76">
        <f>+IF(ISNUMBER(DATA!P628),DATA!P628,"n/a")</f>
        <v>595412.44999999995</v>
      </c>
      <c r="H1913" s="77">
        <f>+IF(ISNUMBER(DATA!Q628),DATA!Q628,"n/a")</f>
        <v>-4.9142282469774597E-2</v>
      </c>
      <c r="I1913" s="76">
        <f>+IF(ISNUMBER(DATA!Z628),DATA!Z628,"n/a")</f>
        <v>1181525.17</v>
      </c>
      <c r="J1913" s="77">
        <f>+IF(ISNUMBER(DATA!AA628),DATA!AA628,"n/a")</f>
        <v>3.1130866395471399E-2</v>
      </c>
      <c r="K1913" s="76">
        <f>+IF(ISNUMBER(DATA!AJ628),DATA!AJ628,"n/a")</f>
        <v>2248131.62</v>
      </c>
      <c r="L1913" s="77">
        <f>+IF(ISNUMBER(DATA!AK628),DATA!AK628,"n/a")</f>
        <v>2.6753107518359499E-2</v>
      </c>
      <c r="M1913" s="66"/>
      <c r="N1913" s="66"/>
      <c r="O1913" s="66"/>
      <c r="P1913" s="66"/>
      <c r="Q1913" s="66"/>
      <c r="S1913" s="70"/>
      <c r="U1913" s="70"/>
      <c r="W1913" s="70"/>
      <c r="Y1913" s="70"/>
    </row>
    <row r="1914" spans="1:25" s="69" customFormat="1" x14ac:dyDescent="0.2">
      <c r="A1914" s="66" t="s">
        <v>12</v>
      </c>
      <c r="B1914" s="66" t="s">
        <v>23</v>
      </c>
      <c r="C1914" s="66" t="s">
        <v>0</v>
      </c>
      <c r="D1914" s="66" t="s">
        <v>291</v>
      </c>
      <c r="E1914" s="76">
        <f>+IF(ISNUMBER(DATA!F629),DATA!F629,"n/a")</f>
        <v>138192.13</v>
      </c>
      <c r="F1914" s="77">
        <f>+IF(ISNUMBER(DATA!G629),DATA!G629,"n/a")</f>
        <v>0.33906583695412001</v>
      </c>
      <c r="G1914" s="76">
        <f>+IF(ISNUMBER(DATA!P629),DATA!P629,"n/a")</f>
        <v>423331.98</v>
      </c>
      <c r="H1914" s="77">
        <f>+IF(ISNUMBER(DATA!Q629),DATA!Q629,"n/a")</f>
        <v>0.194578631169922</v>
      </c>
      <c r="I1914" s="76">
        <f>+IF(ISNUMBER(DATA!Z629),DATA!Z629,"n/a")</f>
        <v>865937</v>
      </c>
      <c r="J1914" s="77">
        <f>+IF(ISNUMBER(DATA!AA629),DATA!AA629,"n/a")</f>
        <v>0.18986313998185</v>
      </c>
      <c r="K1914" s="76">
        <f>+IF(ISNUMBER(DATA!AJ629),DATA!AJ629,"n/a")</f>
        <v>1551083.85</v>
      </c>
      <c r="L1914" s="77">
        <f>+IF(ISNUMBER(DATA!AK629),DATA!AK629,"n/a")</f>
        <v>0.120757919440938</v>
      </c>
      <c r="M1914" s="66"/>
      <c r="N1914" s="66"/>
      <c r="O1914" s="66"/>
      <c r="P1914" s="66"/>
      <c r="Q1914" s="66"/>
      <c r="S1914" s="70"/>
      <c r="U1914" s="70"/>
      <c r="W1914" s="70"/>
      <c r="Y1914" s="70"/>
    </row>
    <row r="1915" spans="1:25" s="69" customFormat="1" x14ac:dyDescent="0.2">
      <c r="A1915" s="66" t="s">
        <v>12</v>
      </c>
      <c r="B1915" s="66" t="s">
        <v>23</v>
      </c>
      <c r="C1915" s="66" t="s">
        <v>0</v>
      </c>
      <c r="D1915" s="66" t="s">
        <v>292</v>
      </c>
      <c r="E1915" s="76">
        <f>+IF(ISNUMBER(DATA!F630),DATA!F630,"n/a")</f>
        <v>1087733.6200000001</v>
      </c>
      <c r="F1915" s="77">
        <f>+IF(ISNUMBER(DATA!G630),DATA!G630,"n/a")</f>
        <v>2.75241180616589E-2</v>
      </c>
      <c r="G1915" s="76">
        <f>+IF(ISNUMBER(DATA!P630),DATA!P630,"n/a")</f>
        <v>3613925.81</v>
      </c>
      <c r="H1915" s="77">
        <f>+IF(ISNUMBER(DATA!Q630),DATA!Q630,"n/a")</f>
        <v>1.6354763466274E-2</v>
      </c>
      <c r="I1915" s="76">
        <f>+IF(ISNUMBER(DATA!Z630),DATA!Z630,"n/a")</f>
        <v>7314929.2800000003</v>
      </c>
      <c r="J1915" s="77">
        <f>+IF(ISNUMBER(DATA!AA630),DATA!AA630,"n/a")</f>
        <v>-3.8050507196350099E-3</v>
      </c>
      <c r="K1915" s="76">
        <f>+IF(ISNUMBER(DATA!AJ630),DATA!AJ630,"n/a")</f>
        <v>13890041.41</v>
      </c>
      <c r="L1915" s="77">
        <f>+IF(ISNUMBER(DATA!AK630),DATA!AK630,"n/a")</f>
        <v>8.35154456389797E-4</v>
      </c>
      <c r="M1915" s="66"/>
      <c r="N1915" s="66"/>
      <c r="O1915" s="66"/>
      <c r="P1915" s="66"/>
      <c r="Q1915" s="66"/>
      <c r="S1915" s="70"/>
      <c r="U1915" s="70"/>
      <c r="W1915" s="70"/>
      <c r="Y1915" s="70"/>
    </row>
    <row r="1916" spans="1:25" s="69" customFormat="1" x14ac:dyDescent="0.2">
      <c r="A1916" s="66" t="s">
        <v>12</v>
      </c>
      <c r="B1916" s="66" t="s">
        <v>23</v>
      </c>
      <c r="C1916" s="66" t="s">
        <v>0</v>
      </c>
      <c r="D1916" s="66" t="s">
        <v>293</v>
      </c>
      <c r="E1916" s="76">
        <f>+IF(ISNUMBER(DATA!F631),DATA!F631,"n/a")</f>
        <v>95561.919999999998</v>
      </c>
      <c r="F1916" s="77">
        <f>+IF(ISNUMBER(DATA!G631),DATA!G631,"n/a")</f>
        <v>3.2375045805590703E-2</v>
      </c>
      <c r="G1916" s="76">
        <f>+IF(ISNUMBER(DATA!P631),DATA!P631,"n/a")</f>
        <v>312215.09000000003</v>
      </c>
      <c r="H1916" s="77">
        <f>+IF(ISNUMBER(DATA!Q631),DATA!Q631,"n/a")</f>
        <v>1.3652281800545301E-2</v>
      </c>
      <c r="I1916" s="76">
        <f>+IF(ISNUMBER(DATA!Z631),DATA!Z631,"n/a")</f>
        <v>596526.56999999995</v>
      </c>
      <c r="J1916" s="77">
        <f>+IF(ISNUMBER(DATA!AA631),DATA!AA631,"n/a")</f>
        <v>3.59456971901835E-2</v>
      </c>
      <c r="K1916" s="76">
        <f>+IF(ISNUMBER(DATA!AJ631),DATA!AJ631,"n/a")</f>
        <v>1148989.76</v>
      </c>
      <c r="L1916" s="77">
        <f>+IF(ISNUMBER(DATA!AK631),DATA!AK631,"n/a")</f>
        <v>7.2928215746963301E-2</v>
      </c>
      <c r="M1916" s="66"/>
      <c r="N1916" s="66"/>
      <c r="O1916" s="66"/>
      <c r="P1916" s="66"/>
      <c r="Q1916" s="66"/>
      <c r="S1916" s="70"/>
      <c r="U1916" s="70"/>
      <c r="W1916" s="70"/>
      <c r="Y1916" s="70"/>
    </row>
    <row r="1917" spans="1:25" s="69" customFormat="1" x14ac:dyDescent="0.2">
      <c r="A1917" s="66" t="s">
        <v>12</v>
      </c>
      <c r="B1917" s="66" t="s">
        <v>23</v>
      </c>
      <c r="C1917" s="66" t="s">
        <v>0</v>
      </c>
      <c r="D1917" s="66" t="s">
        <v>294</v>
      </c>
      <c r="E1917" s="76">
        <f>+IF(ISNUMBER(DATA!F632),DATA!F632,"n/a")</f>
        <v>535062.13</v>
      </c>
      <c r="F1917" s="77">
        <f>+IF(ISNUMBER(DATA!G632),DATA!G632,"n/a")</f>
        <v>6.2591042059142593E-2</v>
      </c>
      <c r="G1917" s="76">
        <f>+IF(ISNUMBER(DATA!P632),DATA!P632,"n/a")</f>
        <v>1632751.54</v>
      </c>
      <c r="H1917" s="77">
        <f>+IF(ISNUMBER(DATA!Q632),DATA!Q632,"n/a")</f>
        <v>-2.71562828373628E-3</v>
      </c>
      <c r="I1917" s="76">
        <f>+IF(ISNUMBER(DATA!Z632),DATA!Z632,"n/a")</f>
        <v>3249548.43</v>
      </c>
      <c r="J1917" s="77">
        <f>+IF(ISNUMBER(DATA!AA632),DATA!AA632,"n/a")</f>
        <v>6.6533755905684805E-2</v>
      </c>
      <c r="K1917" s="76">
        <f>+IF(ISNUMBER(DATA!AJ632),DATA!AJ632,"n/a")</f>
        <v>6106911.6900000004</v>
      </c>
      <c r="L1917" s="77">
        <f>+IF(ISNUMBER(DATA!AK632),DATA!AK632,"n/a")</f>
        <v>6.1426252945037702E-2</v>
      </c>
      <c r="M1917" s="66"/>
      <c r="N1917" s="66"/>
      <c r="O1917" s="66"/>
      <c r="P1917" s="66"/>
      <c r="Q1917" s="66"/>
      <c r="S1917" s="70"/>
      <c r="U1917" s="70"/>
      <c r="W1917" s="70"/>
      <c r="Y1917" s="70"/>
    </row>
    <row r="1918" spans="1:25" s="69" customFormat="1" x14ac:dyDescent="0.2">
      <c r="A1918" s="66" t="s">
        <v>12</v>
      </c>
      <c r="B1918" s="66" t="s">
        <v>23</v>
      </c>
      <c r="C1918" s="66" t="s">
        <v>0</v>
      </c>
      <c r="D1918" s="66" t="s">
        <v>295</v>
      </c>
      <c r="E1918" s="76">
        <f>+IF(ISNUMBER(DATA!F633),DATA!F633,"n/a")</f>
        <v>325936.09000000003</v>
      </c>
      <c r="F1918" s="77">
        <f>+IF(ISNUMBER(DATA!G633),DATA!G633,"n/a")</f>
        <v>0.127302179336373</v>
      </c>
      <c r="G1918" s="76">
        <f>+IF(ISNUMBER(DATA!P633),DATA!P633,"n/a")</f>
        <v>1098707</v>
      </c>
      <c r="H1918" s="77">
        <f>+IF(ISNUMBER(DATA!Q633),DATA!Q633,"n/a")</f>
        <v>9.8241235891858306E-2</v>
      </c>
      <c r="I1918" s="76">
        <f>+IF(ISNUMBER(DATA!Z633),DATA!Z633,"n/a")</f>
        <v>2158463.98</v>
      </c>
      <c r="J1918" s="77">
        <f>+IF(ISNUMBER(DATA!AA633),DATA!AA633,"n/a")</f>
        <v>0.111094725672208</v>
      </c>
      <c r="K1918" s="76">
        <f>+IF(ISNUMBER(DATA!AJ633),DATA!AJ633,"n/a")</f>
        <v>4186565.31</v>
      </c>
      <c r="L1918" s="77">
        <f>+IF(ISNUMBER(DATA!AK633),DATA!AK633,"n/a")</f>
        <v>0.154052734428166</v>
      </c>
      <c r="M1918" s="66"/>
      <c r="N1918" s="66"/>
      <c r="O1918" s="66"/>
      <c r="P1918" s="66"/>
      <c r="Q1918" s="66"/>
      <c r="S1918" s="70"/>
      <c r="U1918" s="70"/>
      <c r="W1918" s="70"/>
      <c r="Y1918" s="70"/>
    </row>
    <row r="1919" spans="1:25" s="69" customFormat="1" x14ac:dyDescent="0.2">
      <c r="A1919" s="66" t="s">
        <v>12</v>
      </c>
      <c r="B1919" s="66" t="s">
        <v>23</v>
      </c>
      <c r="C1919" s="66" t="s">
        <v>0</v>
      </c>
      <c r="D1919" s="66" t="s">
        <v>296</v>
      </c>
      <c r="E1919" s="76">
        <f>+IF(ISNUMBER(DATA!F634),DATA!F634,"n/a")</f>
        <v>255718.97</v>
      </c>
      <c r="F1919" s="77">
        <f>+IF(ISNUMBER(DATA!G634),DATA!G634,"n/a")</f>
        <v>-2.33115973583169E-2</v>
      </c>
      <c r="G1919" s="76">
        <f>+IF(ISNUMBER(DATA!P634),DATA!P634,"n/a")</f>
        <v>876683.61</v>
      </c>
      <c r="H1919" s="77">
        <f>+IF(ISNUMBER(DATA!Q634),DATA!Q634,"n/a")</f>
        <v>-8.4701553041634393E-3</v>
      </c>
      <c r="I1919" s="76">
        <f>+IF(ISNUMBER(DATA!Z634),DATA!Z634,"n/a")</f>
        <v>1732671.98</v>
      </c>
      <c r="J1919" s="77">
        <f>+IF(ISNUMBER(DATA!AA634),DATA!AA634,"n/a")</f>
        <v>-3.1266484656398502E-2</v>
      </c>
      <c r="K1919" s="76">
        <f>+IF(ISNUMBER(DATA!AJ634),DATA!AJ634,"n/a")</f>
        <v>3447267.16</v>
      </c>
      <c r="L1919" s="77">
        <f>+IF(ISNUMBER(DATA!AK634),DATA!AK634,"n/a")</f>
        <v>3.0067306588991899E-2</v>
      </c>
      <c r="M1919" s="66"/>
      <c r="N1919" s="66"/>
      <c r="O1919" s="66"/>
      <c r="P1919" s="66"/>
      <c r="Q1919" s="66"/>
      <c r="S1919" s="70"/>
      <c r="U1919" s="70"/>
      <c r="W1919" s="70"/>
      <c r="Y1919" s="70"/>
    </row>
    <row r="1920" spans="1:25" s="69" customFormat="1" x14ac:dyDescent="0.2">
      <c r="A1920" s="66" t="s">
        <v>12</v>
      </c>
      <c r="B1920" s="66" t="s">
        <v>23</v>
      </c>
      <c r="C1920" s="66" t="s">
        <v>0</v>
      </c>
      <c r="D1920" s="66" t="s">
        <v>297</v>
      </c>
      <c r="E1920" s="76">
        <f>+IF(ISNUMBER(DATA!F635),DATA!F635,"n/a")</f>
        <v>141572.26999999999</v>
      </c>
      <c r="F1920" s="77">
        <f>+IF(ISNUMBER(DATA!G635),DATA!G635,"n/a")</f>
        <v>-8.3744332670929802E-3</v>
      </c>
      <c r="G1920" s="76">
        <f>+IF(ISNUMBER(DATA!P635),DATA!P635,"n/a")</f>
        <v>444103</v>
      </c>
      <c r="H1920" s="77">
        <f>+IF(ISNUMBER(DATA!Q635),DATA!Q635,"n/a")</f>
        <v>-4.8670143670616603E-2</v>
      </c>
      <c r="I1920" s="76">
        <f>+IF(ISNUMBER(DATA!Z635),DATA!Z635,"n/a")</f>
        <v>850321.89</v>
      </c>
      <c r="J1920" s="77">
        <f>+IF(ISNUMBER(DATA!AA635),DATA!AA635,"n/a")</f>
        <v>-4.7732085992684302E-3</v>
      </c>
      <c r="K1920" s="76">
        <f>+IF(ISNUMBER(DATA!AJ635),DATA!AJ635,"n/a")</f>
        <v>1645562.71</v>
      </c>
      <c r="L1920" s="77">
        <f>+IF(ISNUMBER(DATA!AK635),DATA!AK635,"n/a")</f>
        <v>4.1545788981661697E-2</v>
      </c>
      <c r="M1920" s="66"/>
      <c r="N1920" s="66"/>
      <c r="O1920" s="66"/>
      <c r="P1920" s="66"/>
      <c r="Q1920" s="66"/>
      <c r="S1920" s="70"/>
      <c r="U1920" s="70"/>
      <c r="W1920" s="70"/>
      <c r="Y1920" s="70"/>
    </row>
    <row r="1921" spans="1:25" s="69" customFormat="1" x14ac:dyDescent="0.2">
      <c r="A1921" s="66" t="s">
        <v>12</v>
      </c>
      <c r="B1921" s="66" t="s">
        <v>23</v>
      </c>
      <c r="C1921" s="66" t="s">
        <v>0</v>
      </c>
      <c r="D1921" s="66" t="s">
        <v>298</v>
      </c>
      <c r="E1921" s="76">
        <f>+IF(ISNUMBER(DATA!F636),DATA!F636,"n/a")</f>
        <v>263419.65000000002</v>
      </c>
      <c r="F1921" s="77">
        <f>+IF(ISNUMBER(DATA!G636),DATA!G636,"n/a")</f>
        <v>5.378494797695E-2</v>
      </c>
      <c r="G1921" s="76">
        <f>+IF(ISNUMBER(DATA!P636),DATA!P636,"n/a")</f>
        <v>836149.33</v>
      </c>
      <c r="H1921" s="77">
        <f>+IF(ISNUMBER(DATA!Q636),DATA!Q636,"n/a")</f>
        <v>-8.9543238338776997E-3</v>
      </c>
      <c r="I1921" s="76">
        <f>+IF(ISNUMBER(DATA!Z636),DATA!Z636,"n/a")</f>
        <v>1563398.4</v>
      </c>
      <c r="J1921" s="77">
        <f>+IF(ISNUMBER(DATA!AA636),DATA!AA636,"n/a")</f>
        <v>4.9593515574462097E-3</v>
      </c>
      <c r="K1921" s="76">
        <f>+IF(ISNUMBER(DATA!AJ636),DATA!AJ636,"n/a")</f>
        <v>3033120.47</v>
      </c>
      <c r="L1921" s="77">
        <f>+IF(ISNUMBER(DATA!AK636),DATA!AK636,"n/a")</f>
        <v>1.1175764704216399E-3</v>
      </c>
      <c r="M1921" s="66"/>
      <c r="N1921" s="66"/>
      <c r="O1921" s="66"/>
      <c r="P1921" s="66"/>
      <c r="Q1921" s="66"/>
      <c r="S1921" s="70"/>
      <c r="U1921" s="70"/>
      <c r="W1921" s="70"/>
      <c r="Y1921" s="70"/>
    </row>
    <row r="1922" spans="1:25" s="69" customFormat="1" x14ac:dyDescent="0.2">
      <c r="A1922" s="66" t="s">
        <v>12</v>
      </c>
      <c r="B1922" s="66" t="s">
        <v>23</v>
      </c>
      <c r="C1922" s="66" t="s">
        <v>0</v>
      </c>
      <c r="D1922" s="66" t="s">
        <v>299</v>
      </c>
      <c r="E1922" s="76">
        <f>+IF(ISNUMBER(DATA!F637),DATA!F637,"n/a")</f>
        <v>1164028.47</v>
      </c>
      <c r="F1922" s="77">
        <f>+IF(ISNUMBER(DATA!G637),DATA!G637,"n/a")</f>
        <v>0.11518044404556101</v>
      </c>
      <c r="G1922" s="76">
        <f>+IF(ISNUMBER(DATA!P637),DATA!P637,"n/a")</f>
        <v>3661767.9</v>
      </c>
      <c r="H1922" s="77">
        <f>+IF(ISNUMBER(DATA!Q637),DATA!Q637,"n/a")</f>
        <v>4.3660657166823998E-2</v>
      </c>
      <c r="I1922" s="76">
        <f>+IF(ISNUMBER(DATA!Z637),DATA!Z637,"n/a")</f>
        <v>7460921.3700000001</v>
      </c>
      <c r="J1922" s="77">
        <f>+IF(ISNUMBER(DATA!AA637),DATA!AA637,"n/a")</f>
        <v>-7.00751309547098E-3</v>
      </c>
      <c r="K1922" s="76">
        <f>+IF(ISNUMBER(DATA!AJ637),DATA!AJ637,"n/a")</f>
        <v>13947061.550000001</v>
      </c>
      <c r="L1922" s="77">
        <f>+IF(ISNUMBER(DATA!AK637),DATA!AK637,"n/a")</f>
        <v>-5.2930431395238002E-2</v>
      </c>
      <c r="M1922" s="66"/>
      <c r="N1922" s="66"/>
      <c r="O1922" s="66"/>
      <c r="P1922" s="66"/>
      <c r="Q1922" s="66"/>
      <c r="S1922" s="70"/>
      <c r="U1922" s="70"/>
      <c r="W1922" s="70"/>
      <c r="Y1922" s="70"/>
    </row>
    <row r="1923" spans="1:25" s="69" customFormat="1" x14ac:dyDescent="0.2">
      <c r="A1923" s="66" t="s">
        <v>12</v>
      </c>
      <c r="B1923" s="66" t="s">
        <v>23</v>
      </c>
      <c r="C1923" s="66" t="s">
        <v>0</v>
      </c>
      <c r="D1923" s="66" t="s">
        <v>300</v>
      </c>
      <c r="E1923" s="76">
        <f>+IF(ISNUMBER(DATA!F638),DATA!F638,"n/a")</f>
        <v>316351.18</v>
      </c>
      <c r="F1923" s="77">
        <f>+IF(ISNUMBER(DATA!G638),DATA!G638,"n/a")</f>
        <v>0.15068982752156801</v>
      </c>
      <c r="G1923" s="76">
        <f>+IF(ISNUMBER(DATA!P638),DATA!P638,"n/a")</f>
        <v>997324.39</v>
      </c>
      <c r="H1923" s="77">
        <f>+IF(ISNUMBER(DATA!Q638),DATA!Q638,"n/a")</f>
        <v>7.6947083345404996E-2</v>
      </c>
      <c r="I1923" s="76">
        <f>+IF(ISNUMBER(DATA!Z638),DATA!Z638,"n/a")</f>
        <v>1905409.03</v>
      </c>
      <c r="J1923" s="77">
        <f>+IF(ISNUMBER(DATA!AA638),DATA!AA638,"n/a")</f>
        <v>7.0766772091980498E-2</v>
      </c>
      <c r="K1923" s="76">
        <f>+IF(ISNUMBER(DATA!AJ638),DATA!AJ638,"n/a")</f>
        <v>3654892.68</v>
      </c>
      <c r="L1923" s="77">
        <f>+IF(ISNUMBER(DATA!AK638),DATA!AK638,"n/a")</f>
        <v>7.2702206752055396E-2</v>
      </c>
      <c r="M1923" s="66"/>
      <c r="N1923" s="66"/>
      <c r="O1923" s="66"/>
      <c r="P1923" s="66"/>
      <c r="Q1923" s="66"/>
      <c r="S1923" s="70"/>
      <c r="U1923" s="70"/>
      <c r="W1923" s="70"/>
      <c r="Y1923" s="70"/>
    </row>
    <row r="1924" spans="1:25" s="69" customFormat="1" x14ac:dyDescent="0.2">
      <c r="A1924" s="66" t="s">
        <v>12</v>
      </c>
      <c r="B1924" s="66" t="s">
        <v>23</v>
      </c>
      <c r="C1924" s="66" t="s">
        <v>0</v>
      </c>
      <c r="D1924" s="66" t="s">
        <v>301</v>
      </c>
      <c r="E1924" s="76">
        <f>+IF(ISNUMBER(DATA!F639),DATA!F639,"n/a")</f>
        <v>109712.18</v>
      </c>
      <c r="F1924" s="77">
        <f>+IF(ISNUMBER(DATA!G639),DATA!G639,"n/a")</f>
        <v>0.20919827702313201</v>
      </c>
      <c r="G1924" s="76">
        <f>+IF(ISNUMBER(DATA!P639),DATA!P639,"n/a")</f>
        <v>350190.43</v>
      </c>
      <c r="H1924" s="77">
        <f>+IF(ISNUMBER(DATA!Q639),DATA!Q639,"n/a")</f>
        <v>0.191947774514487</v>
      </c>
      <c r="I1924" s="76">
        <f>+IF(ISNUMBER(DATA!Z639),DATA!Z639,"n/a")</f>
        <v>677231.36</v>
      </c>
      <c r="J1924" s="77">
        <f>+IF(ISNUMBER(DATA!AA639),DATA!AA639,"n/a")</f>
        <v>0.171251061137702</v>
      </c>
      <c r="K1924" s="76">
        <f>+IF(ISNUMBER(DATA!AJ639),DATA!AJ639,"n/a")</f>
        <v>1275486.3</v>
      </c>
      <c r="L1924" s="77">
        <f>+IF(ISNUMBER(DATA!AK639),DATA!AK639,"n/a")</f>
        <v>6.8541127705934596E-2</v>
      </c>
      <c r="M1924" s="66"/>
      <c r="N1924" s="66"/>
      <c r="O1924" s="66"/>
      <c r="P1924" s="66"/>
      <c r="Q1924" s="66"/>
      <c r="S1924" s="70"/>
      <c r="U1924" s="70"/>
      <c r="W1924" s="70"/>
      <c r="Y1924" s="70"/>
    </row>
    <row r="1925" spans="1:25" s="69" customFormat="1" x14ac:dyDescent="0.2">
      <c r="A1925" s="66" t="s">
        <v>12</v>
      </c>
      <c r="B1925" s="66" t="s">
        <v>23</v>
      </c>
      <c r="C1925" s="66" t="s">
        <v>0</v>
      </c>
      <c r="D1925" s="66" t="s">
        <v>302</v>
      </c>
      <c r="E1925" s="76">
        <f>+IF(ISNUMBER(DATA!F640),DATA!F640,"n/a")</f>
        <v>349145.33</v>
      </c>
      <c r="F1925" s="77">
        <f>+IF(ISNUMBER(DATA!G640),DATA!G640,"n/a")</f>
        <v>-3.7981966391161803E-2</v>
      </c>
      <c r="G1925" s="76">
        <f>+IF(ISNUMBER(DATA!P640),DATA!P640,"n/a")</f>
        <v>1113773.81</v>
      </c>
      <c r="H1925" s="77">
        <f>+IF(ISNUMBER(DATA!Q640),DATA!Q640,"n/a")</f>
        <v>-6.2222945428284403E-2</v>
      </c>
      <c r="I1925" s="76">
        <f>+IF(ISNUMBER(DATA!Z640),DATA!Z640,"n/a")</f>
        <v>2220729.46</v>
      </c>
      <c r="J1925" s="77">
        <f>+IF(ISNUMBER(DATA!AA640),DATA!AA640,"n/a")</f>
        <v>1.0214467000890799E-2</v>
      </c>
      <c r="K1925" s="76">
        <f>+IF(ISNUMBER(DATA!AJ640),DATA!AJ640,"n/a")</f>
        <v>4179645.53</v>
      </c>
      <c r="L1925" s="77">
        <f>+IF(ISNUMBER(DATA!AK640),DATA!AK640,"n/a")</f>
        <v>7.3816850739827199E-3</v>
      </c>
      <c r="M1925" s="66"/>
      <c r="N1925" s="66"/>
      <c r="O1925" s="66"/>
      <c r="P1925" s="66"/>
      <c r="Q1925" s="66"/>
      <c r="S1925" s="70"/>
      <c r="U1925" s="70"/>
      <c r="W1925" s="70"/>
      <c r="Y1925" s="70"/>
    </row>
    <row r="1926" spans="1:25" s="69" customFormat="1" x14ac:dyDescent="0.2">
      <c r="A1926" s="66" t="s">
        <v>12</v>
      </c>
      <c r="B1926" s="66" t="s">
        <v>23</v>
      </c>
      <c r="C1926" s="66" t="s">
        <v>0</v>
      </c>
      <c r="D1926" s="66" t="s">
        <v>303</v>
      </c>
      <c r="E1926" s="76">
        <f>+IF(ISNUMBER(DATA!F641),DATA!F641,"n/a")</f>
        <v>156762.67000000001</v>
      </c>
      <c r="F1926" s="77">
        <f>+IF(ISNUMBER(DATA!G641),DATA!G641,"n/a")</f>
        <v>-6.0730728980612998E-2</v>
      </c>
      <c r="G1926" s="76">
        <f>+IF(ISNUMBER(DATA!P641),DATA!P641,"n/a")</f>
        <v>504985.64</v>
      </c>
      <c r="H1926" s="77">
        <f>+IF(ISNUMBER(DATA!Q641),DATA!Q641,"n/a")</f>
        <v>-6.4314928607237101E-2</v>
      </c>
      <c r="I1926" s="76">
        <f>+IF(ISNUMBER(DATA!Z641),DATA!Z641,"n/a")</f>
        <v>958911.91</v>
      </c>
      <c r="J1926" s="77">
        <f>+IF(ISNUMBER(DATA!AA641),DATA!AA641,"n/a")</f>
        <v>-8.5364252858227394E-2</v>
      </c>
      <c r="K1926" s="76">
        <f>+IF(ISNUMBER(DATA!AJ641),DATA!AJ641,"n/a")</f>
        <v>1908293.1</v>
      </c>
      <c r="L1926" s="77">
        <f>+IF(ISNUMBER(DATA!AK641),DATA!AK641,"n/a")</f>
        <v>-3.9910012935074499E-2</v>
      </c>
      <c r="M1926" s="66"/>
      <c r="N1926" s="66"/>
      <c r="O1926" s="66"/>
      <c r="P1926" s="66"/>
      <c r="Q1926" s="66"/>
      <c r="S1926" s="70"/>
      <c r="U1926" s="70"/>
      <c r="W1926" s="70"/>
      <c r="Y1926" s="70"/>
    </row>
    <row r="1927" spans="1:25" s="69" customFormat="1" x14ac:dyDescent="0.2">
      <c r="A1927" s="66" t="s">
        <v>12</v>
      </c>
      <c r="B1927" s="66" t="s">
        <v>23</v>
      </c>
      <c r="C1927" s="66" t="s">
        <v>0</v>
      </c>
      <c r="D1927" s="66" t="s">
        <v>304</v>
      </c>
      <c r="E1927" s="76">
        <f>+IF(ISNUMBER(DATA!F642),DATA!F642,"n/a")</f>
        <v>600555.93000000005</v>
      </c>
      <c r="F1927" s="77">
        <f>+IF(ISNUMBER(DATA!G642),DATA!G642,"n/a")</f>
        <v>0.13428207018910901</v>
      </c>
      <c r="G1927" s="76">
        <f>+IF(ISNUMBER(DATA!P642),DATA!P642,"n/a")</f>
        <v>1832328.04</v>
      </c>
      <c r="H1927" s="77">
        <f>+IF(ISNUMBER(DATA!Q642),DATA!Q642,"n/a")</f>
        <v>4.0015161523694602E-2</v>
      </c>
      <c r="I1927" s="76">
        <f>+IF(ISNUMBER(DATA!Z642),DATA!Z642,"n/a")</f>
        <v>3686090.56</v>
      </c>
      <c r="J1927" s="77">
        <f>+IF(ISNUMBER(DATA!AA642),DATA!AA642,"n/a")</f>
        <v>-1.4078492867647001E-2</v>
      </c>
      <c r="K1927" s="76">
        <f>+IF(ISNUMBER(DATA!AJ642),DATA!AJ642,"n/a")</f>
        <v>6898712.2999999998</v>
      </c>
      <c r="L1927" s="77">
        <f>+IF(ISNUMBER(DATA!AK642),DATA!AK642,"n/a")</f>
        <v>-3.40594629873332E-2</v>
      </c>
      <c r="M1927" s="66"/>
      <c r="N1927" s="66"/>
      <c r="O1927" s="66"/>
      <c r="P1927" s="66"/>
      <c r="Q1927" s="66"/>
      <c r="S1927" s="70"/>
      <c r="U1927" s="70"/>
      <c r="W1927" s="70"/>
      <c r="Y1927" s="70"/>
    </row>
    <row r="1928" spans="1:25" s="69" customFormat="1" x14ac:dyDescent="0.2">
      <c r="A1928" s="66" t="s">
        <v>12</v>
      </c>
      <c r="B1928" s="66" t="s">
        <v>23</v>
      </c>
      <c r="C1928" s="66" t="s">
        <v>0</v>
      </c>
      <c r="D1928" s="66" t="s">
        <v>305</v>
      </c>
      <c r="E1928" s="76">
        <f>+IF(ISNUMBER(DATA!F643),DATA!F643,"n/a")</f>
        <v>477479.35</v>
      </c>
      <c r="F1928" s="77">
        <f>+IF(ISNUMBER(DATA!G643),DATA!G643,"n/a")</f>
        <v>-7.4704228464871703E-3</v>
      </c>
      <c r="G1928" s="76">
        <f>+IF(ISNUMBER(DATA!P643),DATA!P643,"n/a")</f>
        <v>1611340.69</v>
      </c>
      <c r="H1928" s="77">
        <f>+IF(ISNUMBER(DATA!Q643),DATA!Q643,"n/a")</f>
        <v>-1.59931607236477E-2</v>
      </c>
      <c r="I1928" s="76">
        <f>+IF(ISNUMBER(DATA!Z643),DATA!Z643,"n/a")</f>
        <v>3235046.6</v>
      </c>
      <c r="J1928" s="77">
        <f>+IF(ISNUMBER(DATA!AA643),DATA!AA643,"n/a")</f>
        <v>-2.23486666644706E-2</v>
      </c>
      <c r="K1928" s="76">
        <f>+IF(ISNUMBER(DATA!AJ643),DATA!AJ643,"n/a")</f>
        <v>6042746.1600000001</v>
      </c>
      <c r="L1928" s="77">
        <f>+IF(ISNUMBER(DATA!AK643),DATA!AK643,"n/a")</f>
        <v>-1.10223286562342E-2</v>
      </c>
      <c r="M1928" s="66"/>
      <c r="N1928" s="66"/>
      <c r="O1928" s="66"/>
      <c r="P1928" s="66"/>
      <c r="Q1928" s="66"/>
      <c r="S1928" s="70"/>
      <c r="U1928" s="70"/>
      <c r="W1928" s="70"/>
      <c r="Y1928" s="70"/>
    </row>
    <row r="1929" spans="1:25" s="69" customFormat="1" x14ac:dyDescent="0.2">
      <c r="A1929" s="66" t="s">
        <v>12</v>
      </c>
      <c r="B1929" s="66" t="s">
        <v>23</v>
      </c>
      <c r="C1929" s="66" t="s">
        <v>0</v>
      </c>
      <c r="D1929" s="66" t="s">
        <v>306</v>
      </c>
      <c r="E1929" s="76">
        <f>+IF(ISNUMBER(DATA!F644),DATA!F644,"n/a")</f>
        <v>232805.11</v>
      </c>
      <c r="F1929" s="77">
        <f>+IF(ISNUMBER(DATA!G644),DATA!G644,"n/a")</f>
        <v>-0.121521776159454</v>
      </c>
      <c r="G1929" s="76">
        <f>+IF(ISNUMBER(DATA!P644),DATA!P644,"n/a")</f>
        <v>778290.05</v>
      </c>
      <c r="H1929" s="77">
        <f>+IF(ISNUMBER(DATA!Q644),DATA!Q644,"n/a")</f>
        <v>-6.5761462817064895E-2</v>
      </c>
      <c r="I1929" s="76">
        <f>+IF(ISNUMBER(DATA!Z644),DATA!Z644,"n/a")</f>
        <v>1609257.94</v>
      </c>
      <c r="J1929" s="77">
        <f>+IF(ISNUMBER(DATA!AA644),DATA!AA644,"n/a")</f>
        <v>3.9776722207034302E-3</v>
      </c>
      <c r="K1929" s="76">
        <f>+IF(ISNUMBER(DATA!AJ644),DATA!AJ644,"n/a")</f>
        <v>3179275.78</v>
      </c>
      <c r="L1929" s="77">
        <f>+IF(ISNUMBER(DATA!AK644),DATA!AK644,"n/a")</f>
        <v>2.6653454566487801E-2</v>
      </c>
      <c r="M1929" s="66"/>
      <c r="N1929" s="66"/>
      <c r="O1929" s="66"/>
      <c r="P1929" s="66"/>
      <c r="Q1929" s="66"/>
      <c r="S1929" s="70"/>
      <c r="U1929" s="70"/>
      <c r="W1929" s="70"/>
      <c r="Y1929" s="70"/>
    </row>
    <row r="1930" spans="1:25" s="69" customFormat="1" x14ac:dyDescent="0.2">
      <c r="A1930" s="66" t="s">
        <v>12</v>
      </c>
      <c r="B1930" s="66" t="s">
        <v>23</v>
      </c>
      <c r="C1930" s="66" t="s">
        <v>0</v>
      </c>
      <c r="D1930" s="66" t="s">
        <v>307</v>
      </c>
      <c r="E1930" s="76">
        <f>+IF(ISNUMBER(DATA!F645),DATA!F645,"n/a")</f>
        <v>259353.05</v>
      </c>
      <c r="F1930" s="77">
        <f>+IF(ISNUMBER(DATA!G645),DATA!G645,"n/a")</f>
        <v>-2.14333570749763E-2</v>
      </c>
      <c r="G1930" s="76">
        <f>+IF(ISNUMBER(DATA!P645),DATA!P645,"n/a")</f>
        <v>846326.53</v>
      </c>
      <c r="H1930" s="77">
        <f>+IF(ISNUMBER(DATA!Q645),DATA!Q645,"n/a")</f>
        <v>4.6323459419425998E-3</v>
      </c>
      <c r="I1930" s="76">
        <f>+IF(ISNUMBER(DATA!Z645),DATA!Z645,"n/a")</f>
        <v>1700468.37</v>
      </c>
      <c r="J1930" s="77">
        <f>+IF(ISNUMBER(DATA!AA645),DATA!AA645,"n/a")</f>
        <v>2.47105300103918E-2</v>
      </c>
      <c r="K1930" s="76">
        <f>+IF(ISNUMBER(DATA!AJ645),DATA!AJ645,"n/a")</f>
        <v>3270038.6</v>
      </c>
      <c r="L1930" s="77">
        <f>+IF(ISNUMBER(DATA!AK645),DATA!AK645,"n/a")</f>
        <v>3.7407604199979197E-2</v>
      </c>
      <c r="M1930" s="66"/>
      <c r="N1930" s="66"/>
      <c r="O1930" s="66"/>
      <c r="P1930" s="66"/>
      <c r="Q1930" s="66"/>
      <c r="S1930" s="70"/>
      <c r="U1930" s="70"/>
      <c r="W1930" s="70"/>
      <c r="Y1930" s="70"/>
    </row>
    <row r="1931" spans="1:25" s="69" customFormat="1" x14ac:dyDescent="0.2">
      <c r="A1931" s="66" t="s">
        <v>12</v>
      </c>
      <c r="B1931" s="66" t="s">
        <v>23</v>
      </c>
      <c r="C1931" s="66" t="s">
        <v>0</v>
      </c>
      <c r="D1931" s="66" t="s">
        <v>308</v>
      </c>
      <c r="E1931" s="76">
        <f>+IF(ISNUMBER(DATA!F646),DATA!F646,"n/a")</f>
        <v>288722.93</v>
      </c>
      <c r="F1931" s="77">
        <f>+IF(ISNUMBER(DATA!G646),DATA!G646,"n/a")</f>
        <v>0.12903691023993499</v>
      </c>
      <c r="G1931" s="76">
        <f>+IF(ISNUMBER(DATA!P646),DATA!P646,"n/a")</f>
        <v>916895.01</v>
      </c>
      <c r="H1931" s="77">
        <f>+IF(ISNUMBER(DATA!Q646),DATA!Q646,"n/a")</f>
        <v>0.104395261710219</v>
      </c>
      <c r="I1931" s="76">
        <f>+IF(ISNUMBER(DATA!Z646),DATA!Z646,"n/a")</f>
        <v>1736917.22</v>
      </c>
      <c r="J1931" s="77">
        <f>+IF(ISNUMBER(DATA!AA646),DATA!AA646,"n/a")</f>
        <v>8.3625655337002502E-2</v>
      </c>
      <c r="K1931" s="76">
        <f>+IF(ISNUMBER(DATA!AJ646),DATA!AJ646,"n/a")</f>
        <v>3292245.65</v>
      </c>
      <c r="L1931" s="77">
        <f>+IF(ISNUMBER(DATA!AK646),DATA!AK646,"n/a")</f>
        <v>6.3162976116237002E-2</v>
      </c>
      <c r="M1931" s="66"/>
      <c r="N1931" s="66"/>
      <c r="O1931" s="66"/>
      <c r="P1931" s="66"/>
      <c r="Q1931" s="66"/>
      <c r="S1931" s="70"/>
      <c r="U1931" s="70"/>
      <c r="W1931" s="70"/>
      <c r="Y1931" s="70"/>
    </row>
    <row r="1932" spans="1:25" s="69" customFormat="1" x14ac:dyDescent="0.2">
      <c r="A1932" s="66" t="s">
        <v>12</v>
      </c>
      <c r="B1932" s="66" t="s">
        <v>23</v>
      </c>
      <c r="C1932" s="66" t="s">
        <v>0</v>
      </c>
      <c r="D1932" s="66" t="s">
        <v>309</v>
      </c>
      <c r="E1932" s="76">
        <f>+IF(ISNUMBER(DATA!F647),DATA!F647,"n/a")</f>
        <v>255930.96</v>
      </c>
      <c r="F1932" s="77">
        <f>+IF(ISNUMBER(DATA!G647),DATA!G647,"n/a")</f>
        <v>0.123430202798298</v>
      </c>
      <c r="G1932" s="76">
        <f>+IF(ISNUMBER(DATA!P647),DATA!P647,"n/a")</f>
        <v>823928.24</v>
      </c>
      <c r="H1932" s="77">
        <f>+IF(ISNUMBER(DATA!Q647),DATA!Q647,"n/a")</f>
        <v>9.1207735111680094E-2</v>
      </c>
      <c r="I1932" s="76">
        <f>+IF(ISNUMBER(DATA!Z647),DATA!Z647,"n/a")</f>
        <v>1575367.21</v>
      </c>
      <c r="J1932" s="77">
        <f>+IF(ISNUMBER(DATA!AA647),DATA!AA647,"n/a")</f>
        <v>8.46321656174292E-2</v>
      </c>
      <c r="K1932" s="76">
        <f>+IF(ISNUMBER(DATA!AJ647),DATA!AJ647,"n/a")</f>
        <v>3005919.73</v>
      </c>
      <c r="L1932" s="77">
        <f>+IF(ISNUMBER(DATA!AK647),DATA!AK647,"n/a")</f>
        <v>5.0580478340177801E-2</v>
      </c>
      <c r="M1932" s="66"/>
      <c r="N1932" s="66"/>
      <c r="O1932" s="66"/>
      <c r="P1932" s="66"/>
      <c r="Q1932" s="66"/>
      <c r="S1932" s="70"/>
      <c r="U1932" s="70"/>
      <c r="W1932" s="70"/>
      <c r="Y1932" s="70"/>
    </row>
    <row r="1933" spans="1:25" s="69" customFormat="1" x14ac:dyDescent="0.2">
      <c r="A1933" s="66" t="s">
        <v>12</v>
      </c>
      <c r="B1933" s="66" t="s">
        <v>23</v>
      </c>
      <c r="C1933" s="66" t="s">
        <v>0</v>
      </c>
      <c r="D1933" s="66" t="s">
        <v>310</v>
      </c>
      <c r="E1933" s="76">
        <f>+IF(ISNUMBER(DATA!F648),DATA!F648,"n/a")</f>
        <v>192204.5</v>
      </c>
      <c r="F1933" s="77">
        <f>+IF(ISNUMBER(DATA!G648),DATA!G648,"n/a")</f>
        <v>5.5753347516642897E-2</v>
      </c>
      <c r="G1933" s="76">
        <f>+IF(ISNUMBER(DATA!P648),DATA!P648,"n/a")</f>
        <v>609081.88</v>
      </c>
      <c r="H1933" s="77">
        <f>+IF(ISNUMBER(DATA!Q648),DATA!Q648,"n/a")</f>
        <v>3.1315625885400503E-2</v>
      </c>
      <c r="I1933" s="76">
        <f>+IF(ISNUMBER(DATA!Z648),DATA!Z648,"n/a")</f>
        <v>1124827.8</v>
      </c>
      <c r="J1933" s="77">
        <f>+IF(ISNUMBER(DATA!AA648),DATA!AA648,"n/a")</f>
        <v>1.2181849200636001E-2</v>
      </c>
      <c r="K1933" s="76">
        <f>+IF(ISNUMBER(DATA!AJ648),DATA!AJ648,"n/a")</f>
        <v>2221314.2999999998</v>
      </c>
      <c r="L1933" s="77">
        <f>+IF(ISNUMBER(DATA!AK648),DATA!AK648,"n/a")</f>
        <v>7.0629691071810797E-3</v>
      </c>
      <c r="M1933" s="66"/>
      <c r="N1933" s="66"/>
      <c r="O1933" s="66"/>
      <c r="P1933" s="66"/>
      <c r="Q1933" s="66"/>
      <c r="S1933" s="70"/>
      <c r="U1933" s="70"/>
      <c r="W1933" s="70"/>
      <c r="Y1933" s="70"/>
    </row>
    <row r="1934" spans="1:25" s="69" customFormat="1" x14ac:dyDescent="0.2">
      <c r="A1934" s="66" t="s">
        <v>12</v>
      </c>
      <c r="B1934" s="66" t="s">
        <v>23</v>
      </c>
      <c r="C1934" s="66" t="s">
        <v>0</v>
      </c>
      <c r="D1934" s="66" t="s">
        <v>311</v>
      </c>
      <c r="E1934" s="76">
        <f>+IF(ISNUMBER(DATA!F649),DATA!F649,"n/a")</f>
        <v>331008.34999999998</v>
      </c>
      <c r="F1934" s="77">
        <f>+IF(ISNUMBER(DATA!G649),DATA!G649,"n/a")</f>
        <v>-2.2598459500484301E-2</v>
      </c>
      <c r="G1934" s="76">
        <f>+IF(ISNUMBER(DATA!P649),DATA!P649,"n/a")</f>
        <v>1102584.49</v>
      </c>
      <c r="H1934" s="77">
        <f>+IF(ISNUMBER(DATA!Q649),DATA!Q649,"n/a")</f>
        <v>-3.3460590593866697E-2</v>
      </c>
      <c r="I1934" s="76">
        <f>+IF(ISNUMBER(DATA!Z649),DATA!Z649,"n/a")</f>
        <v>2236895.9</v>
      </c>
      <c r="J1934" s="77">
        <f>+IF(ISNUMBER(DATA!AA649),DATA!AA649,"n/a")</f>
        <v>-2.4958267731990599E-2</v>
      </c>
      <c r="K1934" s="76">
        <f>+IF(ISNUMBER(DATA!AJ649),DATA!AJ649,"n/a")</f>
        <v>4205264.28</v>
      </c>
      <c r="L1934" s="77">
        <f>+IF(ISNUMBER(DATA!AK649),DATA!AK649,"n/a")</f>
        <v>-9.8899211819253301E-3</v>
      </c>
      <c r="M1934" s="66"/>
      <c r="N1934" s="66"/>
      <c r="O1934" s="66"/>
      <c r="P1934" s="66"/>
      <c r="Q1934" s="66"/>
      <c r="S1934" s="70"/>
      <c r="U1934" s="70"/>
      <c r="W1934" s="70"/>
      <c r="Y1934" s="70"/>
    </row>
    <row r="1935" spans="1:25" s="69" customFormat="1" x14ac:dyDescent="0.2">
      <c r="A1935" s="66" t="s">
        <v>12</v>
      </c>
      <c r="B1935" s="66" t="s">
        <v>23</v>
      </c>
      <c r="C1935" s="66" t="s">
        <v>0</v>
      </c>
      <c r="D1935" s="66" t="s">
        <v>312</v>
      </c>
      <c r="E1935" s="76">
        <f>+IF(ISNUMBER(DATA!F650),DATA!F650,"n/a")</f>
        <v>223546.12</v>
      </c>
      <c r="F1935" s="77">
        <f>+IF(ISNUMBER(DATA!G650),DATA!G650,"n/a")</f>
        <v>8.2627958263834705E-2</v>
      </c>
      <c r="G1935" s="76">
        <f>+IF(ISNUMBER(DATA!P650),DATA!P650,"n/a")</f>
        <v>736359.05</v>
      </c>
      <c r="H1935" s="77">
        <f>+IF(ISNUMBER(DATA!Q650),DATA!Q650,"n/a")</f>
        <v>6.2905752445674507E-2</v>
      </c>
      <c r="I1935" s="76">
        <f>+IF(ISNUMBER(DATA!Z650),DATA!Z650,"n/a")</f>
        <v>1442924.05</v>
      </c>
      <c r="J1935" s="77">
        <f>+IF(ISNUMBER(DATA!AA650),DATA!AA650,"n/a")</f>
        <v>4.26640180209574E-2</v>
      </c>
      <c r="K1935" s="76">
        <f>+IF(ISNUMBER(DATA!AJ650),DATA!AJ650,"n/a")</f>
        <v>2742914.43</v>
      </c>
      <c r="L1935" s="77">
        <f>+IF(ISNUMBER(DATA!AK650),DATA!AK650,"n/a")</f>
        <v>3.3783878669017497E-2</v>
      </c>
      <c r="M1935" s="66"/>
      <c r="N1935" s="66"/>
      <c r="O1935" s="66"/>
      <c r="P1935" s="66"/>
      <c r="Q1935" s="66"/>
      <c r="S1935" s="70"/>
      <c r="U1935" s="70"/>
      <c r="W1935" s="70"/>
      <c r="Y1935" s="70"/>
    </row>
    <row r="1936" spans="1:25" s="69" customFormat="1" x14ac:dyDescent="0.2">
      <c r="A1936" s="66" t="s">
        <v>12</v>
      </c>
      <c r="B1936" s="66" t="s">
        <v>23</v>
      </c>
      <c r="C1936" s="66" t="s">
        <v>0</v>
      </c>
      <c r="D1936" s="66" t="s">
        <v>313</v>
      </c>
      <c r="E1936" s="76">
        <f>+IF(ISNUMBER(DATA!F651),DATA!F651,"n/a")</f>
        <v>259950.23</v>
      </c>
      <c r="F1936" s="77">
        <f>+IF(ISNUMBER(DATA!G651),DATA!G651,"n/a")</f>
        <v>2.8749475880407199E-2</v>
      </c>
      <c r="G1936" s="76">
        <f>+IF(ISNUMBER(DATA!P651),DATA!P651,"n/a")</f>
        <v>868260.04</v>
      </c>
      <c r="H1936" s="77">
        <f>+IF(ISNUMBER(DATA!Q651),DATA!Q651,"n/a")</f>
        <v>9.3625914937519508E-3</v>
      </c>
      <c r="I1936" s="76">
        <f>+IF(ISNUMBER(DATA!Z651),DATA!Z651,"n/a")</f>
        <v>1748483.57</v>
      </c>
      <c r="J1936" s="77">
        <f>+IF(ISNUMBER(DATA!AA651),DATA!AA651,"n/a")</f>
        <v>-2.1819526093428802E-2</v>
      </c>
      <c r="K1936" s="76">
        <f>+IF(ISNUMBER(DATA!AJ651),DATA!AJ651,"n/a")</f>
        <v>3294087.05</v>
      </c>
      <c r="L1936" s="77">
        <f>+IF(ISNUMBER(DATA!AK651),DATA!AK651,"n/a")</f>
        <v>-3.0029373344245599E-2</v>
      </c>
      <c r="M1936" s="66"/>
      <c r="N1936" s="66"/>
      <c r="O1936" s="66"/>
      <c r="P1936" s="66"/>
      <c r="Q1936" s="66"/>
      <c r="S1936" s="70"/>
      <c r="U1936" s="70"/>
      <c r="W1936" s="70"/>
      <c r="Y1936" s="70"/>
    </row>
    <row r="1937" spans="1:25" s="69" customFormat="1" x14ac:dyDescent="0.2">
      <c r="A1937" s="66" t="s">
        <v>12</v>
      </c>
      <c r="B1937" s="66" t="s">
        <v>23</v>
      </c>
      <c r="C1937" s="66" t="s">
        <v>0</v>
      </c>
      <c r="D1937" s="66" t="s">
        <v>314</v>
      </c>
      <c r="E1937" s="76">
        <f>+IF(ISNUMBER(DATA!F652),DATA!F652,"n/a")</f>
        <v>687600.07</v>
      </c>
      <c r="F1937" s="77">
        <f>+IF(ISNUMBER(DATA!G652),DATA!G652,"n/a")</f>
        <v>-6.2086331998025102E-2</v>
      </c>
      <c r="G1937" s="76">
        <f>+IF(ISNUMBER(DATA!P652),DATA!P652,"n/a")</f>
        <v>2264054.2400000002</v>
      </c>
      <c r="H1937" s="77">
        <f>+IF(ISNUMBER(DATA!Q652),DATA!Q652,"n/a")</f>
        <v>-8.8588291342889799E-2</v>
      </c>
      <c r="I1937" s="76">
        <f>+IF(ISNUMBER(DATA!Z652),DATA!Z652,"n/a")</f>
        <v>4720383.34</v>
      </c>
      <c r="J1937" s="77">
        <f>+IF(ISNUMBER(DATA!AA652),DATA!AA652,"n/a")</f>
        <v>-6.0166763647124602E-2</v>
      </c>
      <c r="K1937" s="76">
        <f>+IF(ISNUMBER(DATA!AJ652),DATA!AJ652,"n/a")</f>
        <v>9058956.1799999997</v>
      </c>
      <c r="L1937" s="77">
        <f>+IF(ISNUMBER(DATA!AK652),DATA!AK652,"n/a")</f>
        <v>-2.2528113620440202E-2</v>
      </c>
      <c r="M1937" s="66"/>
      <c r="N1937" s="66"/>
      <c r="O1937" s="66"/>
      <c r="P1937" s="66"/>
      <c r="Q1937" s="66"/>
      <c r="S1937" s="70"/>
      <c r="U1937" s="70"/>
      <c r="W1937" s="70"/>
      <c r="Y1937" s="70"/>
    </row>
    <row r="1938" spans="1:25" s="69" customFormat="1" x14ac:dyDescent="0.2">
      <c r="A1938" s="66" t="s">
        <v>12</v>
      </c>
      <c r="B1938" s="66" t="s">
        <v>23</v>
      </c>
      <c r="C1938" s="66" t="s">
        <v>0</v>
      </c>
      <c r="D1938" s="66" t="s">
        <v>315</v>
      </c>
      <c r="E1938" s="76">
        <f>+IF(ISNUMBER(DATA!F653),DATA!F653,"n/a")</f>
        <v>370702.27</v>
      </c>
      <c r="F1938" s="77">
        <f>+IF(ISNUMBER(DATA!G653),DATA!G653,"n/a")</f>
        <v>3.28243038703733E-2</v>
      </c>
      <c r="G1938" s="76">
        <f>+IF(ISNUMBER(DATA!P653),DATA!P653,"n/a")</f>
        <v>1210038.57</v>
      </c>
      <c r="H1938" s="77">
        <f>+IF(ISNUMBER(DATA!Q653),DATA!Q653,"n/a")</f>
        <v>1.1123736101610901E-5</v>
      </c>
      <c r="I1938" s="76">
        <f>+IF(ISNUMBER(DATA!Z653),DATA!Z653,"n/a")</f>
        <v>2402938.1</v>
      </c>
      <c r="J1938" s="77">
        <f>+IF(ISNUMBER(DATA!AA653),DATA!AA653,"n/a")</f>
        <v>-1.11335974158869E-2</v>
      </c>
      <c r="K1938" s="76">
        <f>+IF(ISNUMBER(DATA!AJ653),DATA!AJ653,"n/a")</f>
        <v>4570390.6900000004</v>
      </c>
      <c r="L1938" s="77">
        <f>+IF(ISNUMBER(DATA!AK653),DATA!AK653,"n/a")</f>
        <v>-3.1842661029165102E-2</v>
      </c>
      <c r="M1938" s="66"/>
      <c r="N1938" s="66"/>
      <c r="O1938" s="66"/>
      <c r="P1938" s="66"/>
      <c r="Q1938" s="66"/>
      <c r="S1938" s="70"/>
      <c r="U1938" s="70"/>
      <c r="W1938" s="70"/>
      <c r="Y1938" s="70"/>
    </row>
    <row r="1939" spans="1:25" s="69" customFormat="1" x14ac:dyDescent="0.2">
      <c r="A1939" s="66" t="s">
        <v>12</v>
      </c>
      <c r="B1939" s="66" t="s">
        <v>23</v>
      </c>
      <c r="C1939" s="66" t="s">
        <v>0</v>
      </c>
      <c r="D1939" s="66" t="s">
        <v>316</v>
      </c>
      <c r="E1939" s="76">
        <f>+IF(ISNUMBER(DATA!F654),DATA!F654,"n/a")</f>
        <v>469082.45</v>
      </c>
      <c r="F1939" s="77">
        <f>+IF(ISNUMBER(DATA!G654),DATA!G654,"n/a")</f>
        <v>-7.3834516441378699E-3</v>
      </c>
      <c r="G1939" s="76">
        <f>+IF(ISNUMBER(DATA!P654),DATA!P654,"n/a")</f>
        <v>1507287.47</v>
      </c>
      <c r="H1939" s="77">
        <f>+IF(ISNUMBER(DATA!Q654),DATA!Q654,"n/a")</f>
        <v>-1.6833793917883599E-2</v>
      </c>
      <c r="I1939" s="76">
        <f>+IF(ISNUMBER(DATA!Z654),DATA!Z654,"n/a")</f>
        <v>2847592.27</v>
      </c>
      <c r="J1939" s="77">
        <f>+IF(ISNUMBER(DATA!AA654),DATA!AA654,"n/a")</f>
        <v>7.9397023319726506E-3</v>
      </c>
      <c r="K1939" s="76">
        <f>+IF(ISNUMBER(DATA!AJ654),DATA!AJ654,"n/a")</f>
        <v>5510303.3200000003</v>
      </c>
      <c r="L1939" s="77">
        <f>+IF(ISNUMBER(DATA!AK654),DATA!AK654,"n/a")</f>
        <v>8.2535022424474799E-3</v>
      </c>
      <c r="M1939" s="66"/>
      <c r="N1939" s="66"/>
      <c r="O1939" s="66"/>
      <c r="P1939" s="66"/>
      <c r="Q1939" s="66"/>
      <c r="S1939" s="70"/>
      <c r="U1939" s="70"/>
      <c r="W1939" s="70"/>
      <c r="Y1939" s="70"/>
    </row>
    <row r="1940" spans="1:25" s="69" customFormat="1" x14ac:dyDescent="0.2">
      <c r="A1940" s="66" t="s">
        <v>12</v>
      </c>
      <c r="B1940" s="66" t="s">
        <v>23</v>
      </c>
      <c r="C1940" s="66" t="s">
        <v>0</v>
      </c>
      <c r="D1940" s="66" t="s">
        <v>317</v>
      </c>
      <c r="E1940" s="76">
        <f>+IF(ISNUMBER(DATA!F655),DATA!F655,"n/a")</f>
        <v>241260.26</v>
      </c>
      <c r="F1940" s="77">
        <f>+IF(ISNUMBER(DATA!G655),DATA!G655,"n/a")</f>
        <v>4.1114663816255601E-2</v>
      </c>
      <c r="G1940" s="76">
        <f>+IF(ISNUMBER(DATA!P655),DATA!P655,"n/a")</f>
        <v>796874.45</v>
      </c>
      <c r="H1940" s="77">
        <f>+IF(ISNUMBER(DATA!Q655),DATA!Q655,"n/a")</f>
        <v>6.09207297856234E-2</v>
      </c>
      <c r="I1940" s="76">
        <f>+IF(ISNUMBER(DATA!Z655),DATA!Z655,"n/a")</f>
        <v>1627942.98</v>
      </c>
      <c r="J1940" s="77">
        <f>+IF(ISNUMBER(DATA!AA655),DATA!AA655,"n/a")</f>
        <v>7.5495306388625005E-2</v>
      </c>
      <c r="K1940" s="76">
        <f>+IF(ISNUMBER(DATA!AJ655),DATA!AJ655,"n/a")</f>
        <v>2994683.47</v>
      </c>
      <c r="L1940" s="77">
        <f>+IF(ISNUMBER(DATA!AK655),DATA!AK655,"n/a")</f>
        <v>6.6821623062904997E-2</v>
      </c>
      <c r="M1940" s="66"/>
      <c r="N1940" s="66"/>
      <c r="O1940" s="66"/>
      <c r="P1940" s="66"/>
      <c r="Q1940" s="66"/>
      <c r="S1940" s="70"/>
      <c r="U1940" s="70"/>
      <c r="W1940" s="70"/>
      <c r="Y1940" s="70"/>
    </row>
    <row r="1941" spans="1:25" s="69" customFormat="1" x14ac:dyDescent="0.2">
      <c r="A1941" s="66" t="s">
        <v>12</v>
      </c>
      <c r="B1941" s="66" t="s">
        <v>23</v>
      </c>
      <c r="C1941" s="66" t="s">
        <v>0</v>
      </c>
      <c r="D1941" s="66" t="s">
        <v>318</v>
      </c>
      <c r="E1941" s="76">
        <f>+IF(ISNUMBER(DATA!F656),DATA!F656,"n/a")</f>
        <v>448914.09</v>
      </c>
      <c r="F1941" s="77">
        <f>+IF(ISNUMBER(DATA!G656),DATA!G656,"n/a")</f>
        <v>-4.7648415644526099E-2</v>
      </c>
      <c r="G1941" s="76">
        <f>+IF(ISNUMBER(DATA!P656),DATA!P656,"n/a")</f>
        <v>1476046.93</v>
      </c>
      <c r="H1941" s="77">
        <f>+IF(ISNUMBER(DATA!Q656),DATA!Q656,"n/a")</f>
        <v>-5.7597773580404701E-2</v>
      </c>
      <c r="I1941" s="76">
        <f>+IF(ISNUMBER(DATA!Z656),DATA!Z656,"n/a")</f>
        <v>2969239.02</v>
      </c>
      <c r="J1941" s="77">
        <f>+IF(ISNUMBER(DATA!AA656),DATA!AA656,"n/a")</f>
        <v>2.7809987859803199E-2</v>
      </c>
      <c r="K1941" s="76">
        <f>+IF(ISNUMBER(DATA!AJ656),DATA!AJ656,"n/a")</f>
        <v>5516765.7000000002</v>
      </c>
      <c r="L1941" s="77">
        <f>+IF(ISNUMBER(DATA!AK656),DATA!AK656,"n/a")</f>
        <v>1.02380206296289E-2</v>
      </c>
      <c r="M1941" s="66"/>
      <c r="N1941" s="66"/>
      <c r="O1941" s="66"/>
      <c r="P1941" s="66"/>
      <c r="Q1941" s="66"/>
      <c r="S1941" s="70"/>
      <c r="U1941" s="70"/>
      <c r="W1941" s="70"/>
      <c r="Y1941" s="70"/>
    </row>
    <row r="1942" spans="1:25" s="69" customFormat="1" x14ac:dyDescent="0.2">
      <c r="A1942" s="66" t="s">
        <v>12</v>
      </c>
      <c r="B1942" s="66" t="s">
        <v>23</v>
      </c>
      <c r="C1942" s="66" t="s">
        <v>0</v>
      </c>
      <c r="D1942" s="66" t="s">
        <v>344</v>
      </c>
      <c r="E1942" s="76">
        <f>+IF(ISNUMBER(DATA!F657),DATA!F657,"n/a")</f>
        <v>153499.76</v>
      </c>
      <c r="F1942" s="77">
        <f>+IF(ISNUMBER(DATA!G657),DATA!G657,"n/a")</f>
        <v>1.5446721841783801E-2</v>
      </c>
      <c r="G1942" s="76">
        <f>+IF(ISNUMBER(DATA!P657),DATA!P657,"n/a")</f>
        <v>480413.21</v>
      </c>
      <c r="H1942" s="77">
        <f>+IF(ISNUMBER(DATA!Q657),DATA!Q657,"n/a")</f>
        <v>-4.6053764591486197E-2</v>
      </c>
      <c r="I1942" s="76">
        <f>+IF(ISNUMBER(DATA!Z657),DATA!Z657,"n/a")</f>
        <v>924331.39</v>
      </c>
      <c r="J1942" s="77">
        <f>+IF(ISNUMBER(DATA!AA657),DATA!AA657,"n/a")</f>
        <v>-6.5565702607797899E-2</v>
      </c>
      <c r="K1942" s="76">
        <f>+IF(ISNUMBER(DATA!AJ657),DATA!AJ657,"n/a")</f>
        <v>1812643.07</v>
      </c>
      <c r="L1942" s="77">
        <f>+IF(ISNUMBER(DATA!AK657),DATA!AK657,"n/a")</f>
        <v>-9.3729913952784905E-2</v>
      </c>
      <c r="M1942" s="66"/>
      <c r="N1942" s="66"/>
      <c r="O1942" s="66"/>
      <c r="P1942" s="66"/>
      <c r="Q1942" s="66"/>
      <c r="S1942" s="70"/>
      <c r="U1942" s="70"/>
      <c r="W1942" s="70"/>
      <c r="Y1942" s="70"/>
    </row>
    <row r="1943" spans="1:25" s="69" customFormat="1" x14ac:dyDescent="0.2">
      <c r="A1943" s="66" t="s">
        <v>12</v>
      </c>
      <c r="B1943" s="66" t="s">
        <v>23</v>
      </c>
      <c r="C1943" s="66" t="s">
        <v>0</v>
      </c>
      <c r="D1943" s="66" t="s">
        <v>345</v>
      </c>
      <c r="E1943" s="76">
        <f>+IF(ISNUMBER(DATA!F658),DATA!F658,"n/a")</f>
        <v>361375.72</v>
      </c>
      <c r="F1943" s="77">
        <f>+IF(ISNUMBER(DATA!G658),DATA!G658,"n/a")</f>
        <v>-1.4466820999059601E-2</v>
      </c>
      <c r="G1943" s="76">
        <f>+IF(ISNUMBER(DATA!P658),DATA!P658,"n/a")</f>
        <v>1178641.8899999999</v>
      </c>
      <c r="H1943" s="77">
        <f>+IF(ISNUMBER(DATA!Q658),DATA!Q658,"n/a")</f>
        <v>-2.2677163588865699E-2</v>
      </c>
      <c r="I1943" s="76">
        <f>+IF(ISNUMBER(DATA!Z658),DATA!Z658,"n/a")</f>
        <v>2299079.5699999998</v>
      </c>
      <c r="J1943" s="77">
        <f>+IF(ISNUMBER(DATA!AA658),DATA!AA658,"n/a")</f>
        <v>-4.0551660780354999E-2</v>
      </c>
      <c r="K1943" s="76">
        <f>+IF(ISNUMBER(DATA!AJ658),DATA!AJ658,"n/a")</f>
        <v>4404978.42</v>
      </c>
      <c r="L1943" s="77">
        <f>+IF(ISNUMBER(DATA!AK658),DATA!AK658,"n/a")</f>
        <v>-1.9165965012487698E-2</v>
      </c>
      <c r="M1943" s="66"/>
      <c r="N1943" s="66"/>
      <c r="O1943" s="66"/>
      <c r="P1943" s="66"/>
      <c r="Q1943" s="66"/>
      <c r="S1943" s="70"/>
      <c r="U1943" s="70"/>
      <c r="W1943" s="70"/>
      <c r="Y1943" s="70"/>
    </row>
    <row r="1944" spans="1:25" x14ac:dyDescent="0.2">
      <c r="E1944" s="100"/>
      <c r="F1944" s="102"/>
      <c r="G1944" s="100"/>
      <c r="H1944" s="102"/>
      <c r="I1944" s="100"/>
      <c r="J1944" s="102"/>
      <c r="K1944" s="100"/>
      <c r="L1944" s="102"/>
    </row>
    <row r="1945" spans="1:25" s="69" customFormat="1" x14ac:dyDescent="0.2">
      <c r="A1945" s="66" t="s">
        <v>12</v>
      </c>
      <c r="B1945" s="66" t="s">
        <v>23</v>
      </c>
      <c r="C1945" s="66" t="s">
        <v>9</v>
      </c>
      <c r="D1945" s="66" t="s">
        <v>271</v>
      </c>
      <c r="E1945" s="86">
        <f>+IF(ISNUMBER(DATA!H609),DATA!H609,"n/a")</f>
        <v>21447.69</v>
      </c>
      <c r="F1945" s="77">
        <f>+IF(ISNUMBER(DATA!I609),DATA!I609,"n/a")</f>
        <v>0.31895770824711001</v>
      </c>
      <c r="G1945" s="86">
        <f>+IF(ISNUMBER(DATA!R609),DATA!R609,"n/a")</f>
        <v>63973.69</v>
      </c>
      <c r="H1945" s="77">
        <f>+IF(ISNUMBER(DATA!S609),DATA!S609,"n/a")</f>
        <v>5.2883049494828097E-2</v>
      </c>
      <c r="I1945" s="86">
        <f>+IF(ISNUMBER(DATA!AB609),DATA!AB609,"n/a")</f>
        <v>120451.86</v>
      </c>
      <c r="J1945" s="77">
        <f>+IF(ISNUMBER(DATA!AC609),DATA!AC609,"n/a")</f>
        <v>7.1493820791889803E-2</v>
      </c>
      <c r="K1945" s="86">
        <f>+IF(ISNUMBER(DATA!AL609),DATA!AL609,"n/a")</f>
        <v>224770.27</v>
      </c>
      <c r="L1945" s="77">
        <f>+IF(ISNUMBER(DATA!AM609),DATA!AM609,"n/a")</f>
        <v>6.1739183093364902E-2</v>
      </c>
      <c r="M1945" s="66"/>
      <c r="N1945" s="66"/>
      <c r="O1945" s="66"/>
      <c r="P1945" s="66"/>
      <c r="Q1945" s="66"/>
      <c r="S1945" s="70"/>
      <c r="U1945" s="70"/>
      <c r="W1945" s="70"/>
      <c r="Y1945" s="70"/>
    </row>
    <row r="1946" spans="1:25" s="69" customFormat="1" x14ac:dyDescent="0.2">
      <c r="A1946" s="66" t="s">
        <v>12</v>
      </c>
      <c r="B1946" s="66" t="s">
        <v>23</v>
      </c>
      <c r="C1946" s="66" t="s">
        <v>9</v>
      </c>
      <c r="D1946" s="66" t="s">
        <v>272</v>
      </c>
      <c r="E1946" s="86">
        <f>+IF(ISNUMBER(DATA!H610),DATA!H610,"n/a")</f>
        <v>119221.62</v>
      </c>
      <c r="F1946" s="77">
        <f>+IF(ISNUMBER(DATA!I610),DATA!I610,"n/a")</f>
        <v>-3.9847092774299299E-2</v>
      </c>
      <c r="G1946" s="86">
        <f>+IF(ISNUMBER(DATA!R610),DATA!R610,"n/a")</f>
        <v>376754.3</v>
      </c>
      <c r="H1946" s="77">
        <f>+IF(ISNUMBER(DATA!S610),DATA!S610,"n/a")</f>
        <v>-7.7185932971519294E-2</v>
      </c>
      <c r="I1946" s="86">
        <f>+IF(ISNUMBER(DATA!AB610),DATA!AB610,"n/a")</f>
        <v>747408.28</v>
      </c>
      <c r="J1946" s="77">
        <f>+IF(ISNUMBER(DATA!AC610),DATA!AC610,"n/a")</f>
        <v>-4.1561063014725598E-2</v>
      </c>
      <c r="K1946" s="86">
        <f>+IF(ISNUMBER(DATA!AL610),DATA!AL610,"n/a")</f>
        <v>1459684.21</v>
      </c>
      <c r="L1946" s="77">
        <f>+IF(ISNUMBER(DATA!AM610),DATA!AM610,"n/a")</f>
        <v>-2.26720770568834E-2</v>
      </c>
      <c r="M1946" s="66"/>
      <c r="N1946" s="66"/>
      <c r="O1946" s="66"/>
      <c r="P1946" s="66"/>
      <c r="Q1946" s="66"/>
      <c r="S1946" s="70"/>
      <c r="U1946" s="70"/>
      <c r="W1946" s="70"/>
      <c r="Y1946" s="70"/>
    </row>
    <row r="1947" spans="1:25" s="69" customFormat="1" x14ac:dyDescent="0.2">
      <c r="A1947" s="66" t="s">
        <v>12</v>
      </c>
      <c r="B1947" s="66" t="s">
        <v>23</v>
      </c>
      <c r="C1947" s="66" t="s">
        <v>9</v>
      </c>
      <c r="D1947" s="66" t="s">
        <v>273</v>
      </c>
      <c r="E1947" s="86">
        <f>+IF(ISNUMBER(DATA!H611),DATA!H611,"n/a")</f>
        <v>148823.99</v>
      </c>
      <c r="F1947" s="77">
        <f>+IF(ISNUMBER(DATA!I611),DATA!I611,"n/a")</f>
        <v>-8.32169951460971E-4</v>
      </c>
      <c r="G1947" s="86">
        <f>+IF(ISNUMBER(DATA!R611),DATA!R611,"n/a")</f>
        <v>491689.09</v>
      </c>
      <c r="H1947" s="77">
        <f>+IF(ISNUMBER(DATA!S611),DATA!S611,"n/a")</f>
        <v>-1.7250013446404699E-2</v>
      </c>
      <c r="I1947" s="86">
        <f>+IF(ISNUMBER(DATA!AB611),DATA!AB611,"n/a")</f>
        <v>985159.87</v>
      </c>
      <c r="J1947" s="77">
        <f>+IF(ISNUMBER(DATA!AC611),DATA!AC611,"n/a")</f>
        <v>-6.2569890250171803E-2</v>
      </c>
      <c r="K1947" s="86">
        <f>+IF(ISNUMBER(DATA!AL611),DATA!AL611,"n/a")</f>
        <v>1862570.45</v>
      </c>
      <c r="L1947" s="77">
        <f>+IF(ISNUMBER(DATA!AM611),DATA!AM611,"n/a")</f>
        <v>-0.114505245108823</v>
      </c>
      <c r="M1947" s="66"/>
      <c r="N1947" s="66"/>
      <c r="O1947" s="66"/>
      <c r="P1947" s="66"/>
      <c r="Q1947" s="66"/>
      <c r="S1947" s="70"/>
      <c r="U1947" s="70"/>
      <c r="W1947" s="70"/>
      <c r="Y1947" s="70"/>
    </row>
    <row r="1948" spans="1:25" s="69" customFormat="1" x14ac:dyDescent="0.2">
      <c r="A1948" s="66" t="s">
        <v>12</v>
      </c>
      <c r="B1948" s="66" t="s">
        <v>23</v>
      </c>
      <c r="C1948" s="66" t="s">
        <v>9</v>
      </c>
      <c r="D1948" s="66" t="s">
        <v>274</v>
      </c>
      <c r="E1948" s="86">
        <f>+IF(ISNUMBER(DATA!H612),DATA!H612,"n/a")</f>
        <v>73660.42</v>
      </c>
      <c r="F1948" s="77">
        <f>+IF(ISNUMBER(DATA!I612),DATA!I612,"n/a")</f>
        <v>-5.41660818905682E-2</v>
      </c>
      <c r="G1948" s="86">
        <f>+IF(ISNUMBER(DATA!R612),DATA!R612,"n/a")</f>
        <v>231259.15</v>
      </c>
      <c r="H1948" s="77">
        <f>+IF(ISNUMBER(DATA!S612),DATA!S612,"n/a")</f>
        <v>-8.2737202211259603E-2</v>
      </c>
      <c r="I1948" s="86">
        <f>+IF(ISNUMBER(DATA!AB612),DATA!AB612,"n/a")</f>
        <v>440237.51</v>
      </c>
      <c r="J1948" s="77">
        <f>+IF(ISNUMBER(DATA!AC612),DATA!AC612,"n/a")</f>
        <v>-4.0672039796558701E-2</v>
      </c>
      <c r="K1948" s="86">
        <f>+IF(ISNUMBER(DATA!AL612),DATA!AL612,"n/a")</f>
        <v>858362.9</v>
      </c>
      <c r="L1948" s="77">
        <f>+IF(ISNUMBER(DATA!AM612),DATA!AM612,"n/a")</f>
        <v>-3.1256225610223197E-2</v>
      </c>
      <c r="M1948" s="66"/>
      <c r="N1948" s="66"/>
      <c r="O1948" s="66"/>
      <c r="P1948" s="66"/>
      <c r="Q1948" s="66"/>
      <c r="S1948" s="70"/>
      <c r="U1948" s="70"/>
      <c r="W1948" s="70"/>
      <c r="Y1948" s="70"/>
    </row>
    <row r="1949" spans="1:25" s="69" customFormat="1" x14ac:dyDescent="0.2">
      <c r="A1949" s="66" t="s">
        <v>12</v>
      </c>
      <c r="B1949" s="66" t="s">
        <v>23</v>
      </c>
      <c r="C1949" s="66" t="s">
        <v>9</v>
      </c>
      <c r="D1949" s="66" t="s">
        <v>275</v>
      </c>
      <c r="E1949" s="86">
        <f>+IF(ISNUMBER(DATA!H613),DATA!H613,"n/a")</f>
        <v>164591.29999999999</v>
      </c>
      <c r="F1949" s="77">
        <f>+IF(ISNUMBER(DATA!I613),DATA!I613,"n/a")</f>
        <v>0.13410259320132301</v>
      </c>
      <c r="G1949" s="86">
        <f>+IF(ISNUMBER(DATA!R613),DATA!R613,"n/a")</f>
        <v>522696.51</v>
      </c>
      <c r="H1949" s="77">
        <f>+IF(ISNUMBER(DATA!S613),DATA!S613,"n/a")</f>
        <v>8.1982979406064596E-2</v>
      </c>
      <c r="I1949" s="86">
        <f>+IF(ISNUMBER(DATA!AB613),DATA!AB613,"n/a")</f>
        <v>1032946.95</v>
      </c>
      <c r="J1949" s="77">
        <f>+IF(ISNUMBER(DATA!AC613),DATA!AC613,"n/a")</f>
        <v>1.3146361971394099E-2</v>
      </c>
      <c r="K1949" s="86">
        <f>+IF(ISNUMBER(DATA!AL613),DATA!AL613,"n/a")</f>
        <v>1956296.7</v>
      </c>
      <c r="L1949" s="77">
        <f>+IF(ISNUMBER(DATA!AM613),DATA!AM613,"n/a")</f>
        <v>-2.8084833537076699E-2</v>
      </c>
      <c r="M1949" s="66"/>
      <c r="N1949" s="66"/>
      <c r="O1949" s="66"/>
      <c r="P1949" s="66"/>
      <c r="Q1949" s="66"/>
      <c r="S1949" s="70"/>
      <c r="U1949" s="70"/>
      <c r="W1949" s="70"/>
      <c r="Y1949" s="70"/>
    </row>
    <row r="1950" spans="1:25" s="69" customFormat="1" x14ac:dyDescent="0.2">
      <c r="A1950" s="66" t="s">
        <v>12</v>
      </c>
      <c r="B1950" s="66" t="s">
        <v>23</v>
      </c>
      <c r="C1950" s="66" t="s">
        <v>9</v>
      </c>
      <c r="D1950" s="66" t="s">
        <v>276</v>
      </c>
      <c r="E1950" s="86">
        <f>+IF(ISNUMBER(DATA!H614),DATA!H614,"n/a")</f>
        <v>53278.35</v>
      </c>
      <c r="F1950" s="77">
        <f>+IF(ISNUMBER(DATA!I614),DATA!I614,"n/a")</f>
        <v>0.138154632751115</v>
      </c>
      <c r="G1950" s="86">
        <f>+IF(ISNUMBER(DATA!R614),DATA!R614,"n/a")</f>
        <v>179304.12</v>
      </c>
      <c r="H1950" s="77">
        <f>+IF(ISNUMBER(DATA!S614),DATA!S614,"n/a")</f>
        <v>0.23582057703568701</v>
      </c>
      <c r="I1950" s="86">
        <f>+IF(ISNUMBER(DATA!AB614),DATA!AB614,"n/a")</f>
        <v>361777.67</v>
      </c>
      <c r="J1950" s="77">
        <f>+IF(ISNUMBER(DATA!AC614),DATA!AC614,"n/a")</f>
        <v>0.269775508575954</v>
      </c>
      <c r="K1950" s="86">
        <f>+IF(ISNUMBER(DATA!AL614),DATA!AL614,"n/a")</f>
        <v>712658.73</v>
      </c>
      <c r="L1950" s="77">
        <f>+IF(ISNUMBER(DATA!AM614),DATA!AM614,"n/a")</f>
        <v>0.22534628826497299</v>
      </c>
      <c r="M1950" s="66"/>
      <c r="N1950" s="66"/>
      <c r="O1950" s="66"/>
      <c r="P1950" s="66"/>
      <c r="Q1950" s="66"/>
      <c r="S1950" s="70"/>
      <c r="U1950" s="70"/>
      <c r="W1950" s="70"/>
      <c r="Y1950" s="70"/>
    </row>
    <row r="1951" spans="1:25" s="69" customFormat="1" x14ac:dyDescent="0.2">
      <c r="A1951" s="66" t="s">
        <v>12</v>
      </c>
      <c r="B1951" s="66" t="s">
        <v>23</v>
      </c>
      <c r="C1951" s="66" t="s">
        <v>9</v>
      </c>
      <c r="D1951" s="66" t="s">
        <v>277</v>
      </c>
      <c r="E1951" s="86">
        <f>+IF(ISNUMBER(DATA!H615),DATA!H615,"n/a")</f>
        <v>72652.44</v>
      </c>
      <c r="F1951" s="77">
        <f>+IF(ISNUMBER(DATA!I615),DATA!I615,"n/a")</f>
        <v>0.340916779759463</v>
      </c>
      <c r="G1951" s="86">
        <f>+IF(ISNUMBER(DATA!R615),DATA!R615,"n/a")</f>
        <v>234111.9</v>
      </c>
      <c r="H1951" s="77">
        <f>+IF(ISNUMBER(DATA!S615),DATA!S615,"n/a")</f>
        <v>0.32288770407020201</v>
      </c>
      <c r="I1951" s="86">
        <f>+IF(ISNUMBER(DATA!AB615),DATA!AB615,"n/a")</f>
        <v>423886.01</v>
      </c>
      <c r="J1951" s="77">
        <f>+IF(ISNUMBER(DATA!AC615),DATA!AC615,"n/a")</f>
        <v>0.26506253790425899</v>
      </c>
      <c r="K1951" s="86">
        <f>+IF(ISNUMBER(DATA!AL615),DATA!AL615,"n/a")</f>
        <v>751725.19</v>
      </c>
      <c r="L1951" s="77">
        <f>+IF(ISNUMBER(DATA!AM615),DATA!AM615,"n/a")</f>
        <v>0.15085501206971799</v>
      </c>
      <c r="M1951" s="66"/>
      <c r="N1951" s="66"/>
      <c r="O1951" s="66"/>
      <c r="P1951" s="66"/>
      <c r="Q1951" s="66"/>
      <c r="S1951" s="70"/>
      <c r="U1951" s="70"/>
      <c r="W1951" s="70"/>
      <c r="Y1951" s="70"/>
    </row>
    <row r="1952" spans="1:25" s="69" customFormat="1" x14ac:dyDescent="0.2">
      <c r="A1952" s="66" t="s">
        <v>12</v>
      </c>
      <c r="B1952" s="66" t="s">
        <v>23</v>
      </c>
      <c r="C1952" s="66" t="s">
        <v>9</v>
      </c>
      <c r="D1952" s="66" t="s">
        <v>278</v>
      </c>
      <c r="E1952" s="86">
        <f>+IF(ISNUMBER(DATA!H616),DATA!H616,"n/a")</f>
        <v>208053.72</v>
      </c>
      <c r="F1952" s="77">
        <f>+IF(ISNUMBER(DATA!I616),DATA!I616,"n/a")</f>
        <v>0.23861465288571501</v>
      </c>
      <c r="G1952" s="86">
        <f>+IF(ISNUMBER(DATA!R616),DATA!R616,"n/a")</f>
        <v>669083.28</v>
      </c>
      <c r="H1952" s="77">
        <f>+IF(ISNUMBER(DATA!S616),DATA!S616,"n/a")</f>
        <v>0.21410265464526801</v>
      </c>
      <c r="I1952" s="86">
        <f>+IF(ISNUMBER(DATA!AB616),DATA!AB616,"n/a")</f>
        <v>1329964.8799999999</v>
      </c>
      <c r="J1952" s="77">
        <f>+IF(ISNUMBER(DATA!AC616),DATA!AC616,"n/a")</f>
        <v>0.15255223747321101</v>
      </c>
      <c r="K1952" s="86">
        <f>+IF(ISNUMBER(DATA!AL616),DATA!AL616,"n/a")</f>
        <v>2439865.48</v>
      </c>
      <c r="L1952" s="77">
        <f>+IF(ISNUMBER(DATA!AM616),DATA!AM616,"n/a")</f>
        <v>0.104471859289408</v>
      </c>
      <c r="M1952" s="66"/>
      <c r="N1952" s="66"/>
      <c r="O1952" s="66"/>
      <c r="P1952" s="66"/>
      <c r="Q1952" s="66"/>
      <c r="S1952" s="70"/>
      <c r="U1952" s="70"/>
      <c r="W1952" s="70"/>
      <c r="Y1952" s="70"/>
    </row>
    <row r="1953" spans="1:25" s="69" customFormat="1" x14ac:dyDescent="0.2">
      <c r="A1953" s="66" t="s">
        <v>12</v>
      </c>
      <c r="B1953" s="66" t="s">
        <v>23</v>
      </c>
      <c r="C1953" s="66" t="s">
        <v>9</v>
      </c>
      <c r="D1953" s="66" t="s">
        <v>279</v>
      </c>
      <c r="E1953" s="86">
        <f>+IF(ISNUMBER(DATA!H617),DATA!H617,"n/a")</f>
        <v>74933.31</v>
      </c>
      <c r="F1953" s="77">
        <f>+IF(ISNUMBER(DATA!I617),DATA!I617,"n/a")</f>
        <v>9.4693447512622403E-2</v>
      </c>
      <c r="G1953" s="86">
        <f>+IF(ISNUMBER(DATA!R617),DATA!R617,"n/a")</f>
        <v>227764.68</v>
      </c>
      <c r="H1953" s="77">
        <f>+IF(ISNUMBER(DATA!S617),DATA!S617,"n/a")</f>
        <v>-1.59759349365045E-2</v>
      </c>
      <c r="I1953" s="86">
        <f>+IF(ISNUMBER(DATA!AB617),DATA!AB617,"n/a")</f>
        <v>432873.94</v>
      </c>
      <c r="J1953" s="77">
        <f>+IF(ISNUMBER(DATA!AC617),DATA!AC617,"n/a")</f>
        <v>-5.1589328749488697E-2</v>
      </c>
      <c r="K1953" s="86">
        <f>+IF(ISNUMBER(DATA!AL617),DATA!AL617,"n/a")</f>
        <v>852075.18</v>
      </c>
      <c r="L1953" s="77">
        <f>+IF(ISNUMBER(DATA!AM617),DATA!AM617,"n/a")</f>
        <v>-3.5960054207301598E-2</v>
      </c>
      <c r="M1953" s="66"/>
      <c r="N1953" s="66"/>
      <c r="O1953" s="66"/>
      <c r="P1953" s="66"/>
      <c r="Q1953" s="66"/>
      <c r="S1953" s="70"/>
      <c r="U1953" s="70"/>
      <c r="W1953" s="70"/>
      <c r="Y1953" s="70"/>
    </row>
    <row r="1954" spans="1:25" s="69" customFormat="1" x14ac:dyDescent="0.2">
      <c r="A1954" s="66" t="s">
        <v>12</v>
      </c>
      <c r="B1954" s="66" t="s">
        <v>23</v>
      </c>
      <c r="C1954" s="66" t="s">
        <v>9</v>
      </c>
      <c r="D1954" s="66" t="s">
        <v>280</v>
      </c>
      <c r="E1954" s="86">
        <f>+IF(ISNUMBER(DATA!H618),DATA!H618,"n/a")</f>
        <v>27593.85</v>
      </c>
      <c r="F1954" s="77">
        <f>+IF(ISNUMBER(DATA!I618),DATA!I618,"n/a")</f>
        <v>-0.24310848919584599</v>
      </c>
      <c r="G1954" s="86">
        <f>+IF(ISNUMBER(DATA!R618),DATA!R618,"n/a")</f>
        <v>101474.58</v>
      </c>
      <c r="H1954" s="77">
        <f>+IF(ISNUMBER(DATA!S618),DATA!S618,"n/a")</f>
        <v>-0.106282969025256</v>
      </c>
      <c r="I1954" s="86">
        <f>+IF(ISNUMBER(DATA!AB618),DATA!AB618,"n/a")</f>
        <v>219611.42</v>
      </c>
      <c r="J1954" s="77">
        <f>+IF(ISNUMBER(DATA!AC618),DATA!AC618,"n/a")</f>
        <v>-1.0875747412061199E-2</v>
      </c>
      <c r="K1954" s="86">
        <f>+IF(ISNUMBER(DATA!AL618),DATA!AL618,"n/a")</f>
        <v>441930.37</v>
      </c>
      <c r="L1954" s="77">
        <f>+IF(ISNUMBER(DATA!AM618),DATA!AM618,"n/a")</f>
        <v>-7.3576272091373804E-3</v>
      </c>
      <c r="M1954" s="66"/>
      <c r="N1954" s="66"/>
      <c r="O1954" s="66"/>
      <c r="P1954" s="66"/>
      <c r="Q1954" s="66"/>
      <c r="S1954" s="70"/>
      <c r="U1954" s="70"/>
      <c r="W1954" s="70"/>
      <c r="Y1954" s="70"/>
    </row>
    <row r="1955" spans="1:25" s="69" customFormat="1" x14ac:dyDescent="0.2">
      <c r="A1955" s="66" t="s">
        <v>12</v>
      </c>
      <c r="B1955" s="66" t="s">
        <v>23</v>
      </c>
      <c r="C1955" s="66" t="s">
        <v>9</v>
      </c>
      <c r="D1955" s="66" t="s">
        <v>281</v>
      </c>
      <c r="E1955" s="86">
        <f>+IF(ISNUMBER(DATA!H619),DATA!H619,"n/a")</f>
        <v>45412.71</v>
      </c>
      <c r="F1955" s="77">
        <f>+IF(ISNUMBER(DATA!I619),DATA!I619,"n/a")</f>
        <v>2.9572331958371101E-3</v>
      </c>
      <c r="G1955" s="86">
        <f>+IF(ISNUMBER(DATA!R619),DATA!R619,"n/a")</f>
        <v>145320.84</v>
      </c>
      <c r="H1955" s="77">
        <f>+IF(ISNUMBER(DATA!S619),DATA!S619,"n/a")</f>
        <v>-2.6480880026185399E-2</v>
      </c>
      <c r="I1955" s="86">
        <f>+IF(ISNUMBER(DATA!AB619),DATA!AB619,"n/a")</f>
        <v>282732.65999999997</v>
      </c>
      <c r="J1955" s="77">
        <f>+IF(ISNUMBER(DATA!AC619),DATA!AC619,"n/a")</f>
        <v>-2.58484863237795E-2</v>
      </c>
      <c r="K1955" s="86">
        <f>+IF(ISNUMBER(DATA!AL619),DATA!AL619,"n/a")</f>
        <v>544250.65</v>
      </c>
      <c r="L1955" s="77">
        <f>+IF(ISNUMBER(DATA!AM619),DATA!AM619,"n/a")</f>
        <v>-6.4172145487295496E-2</v>
      </c>
      <c r="M1955" s="66"/>
      <c r="N1955" s="66"/>
      <c r="O1955" s="66"/>
      <c r="P1955" s="66"/>
      <c r="Q1955" s="66"/>
      <c r="S1955" s="70"/>
      <c r="U1955" s="70"/>
      <c r="W1955" s="70"/>
      <c r="Y1955" s="70"/>
    </row>
    <row r="1956" spans="1:25" s="69" customFormat="1" x14ac:dyDescent="0.2">
      <c r="A1956" s="66" t="s">
        <v>12</v>
      </c>
      <c r="B1956" s="66" t="s">
        <v>23</v>
      </c>
      <c r="C1956" s="66" t="s">
        <v>9</v>
      </c>
      <c r="D1956" s="66" t="s">
        <v>282</v>
      </c>
      <c r="E1956" s="86">
        <f>+IF(ISNUMBER(DATA!H620),DATA!H620,"n/a")</f>
        <v>105536.18</v>
      </c>
      <c r="F1956" s="77">
        <f>+IF(ISNUMBER(DATA!I620),DATA!I620,"n/a")</f>
        <v>-6.0056662269893098E-2</v>
      </c>
      <c r="G1956" s="86">
        <f>+IF(ISNUMBER(DATA!R620),DATA!R620,"n/a")</f>
        <v>342946.19</v>
      </c>
      <c r="H1956" s="77">
        <f>+IF(ISNUMBER(DATA!S620),DATA!S620,"n/a")</f>
        <v>-7.4989351942396906E-2</v>
      </c>
      <c r="I1956" s="86">
        <f>+IF(ISNUMBER(DATA!AB620),DATA!AB620,"n/a")</f>
        <v>671059.68999999994</v>
      </c>
      <c r="J1956" s="77">
        <f>+IF(ISNUMBER(DATA!AC620),DATA!AC620,"n/a")</f>
        <v>-7.5350762941382002E-2</v>
      </c>
      <c r="K1956" s="86">
        <f>+IF(ISNUMBER(DATA!AL620),DATA!AL620,"n/a")</f>
        <v>1325303.19</v>
      </c>
      <c r="L1956" s="77">
        <f>+IF(ISNUMBER(DATA!AM620),DATA!AM620,"n/a")</f>
        <v>-8.4945885343380906E-2</v>
      </c>
      <c r="M1956" s="66"/>
      <c r="N1956" s="66"/>
      <c r="O1956" s="66"/>
      <c r="P1956" s="66"/>
      <c r="Q1956" s="66"/>
      <c r="S1956" s="70"/>
      <c r="U1956" s="70"/>
      <c r="W1956" s="70"/>
      <c r="Y1956" s="70"/>
    </row>
    <row r="1957" spans="1:25" s="69" customFormat="1" x14ac:dyDescent="0.2">
      <c r="A1957" s="66" t="s">
        <v>12</v>
      </c>
      <c r="B1957" s="66" t="s">
        <v>23</v>
      </c>
      <c r="C1957" s="66" t="s">
        <v>9</v>
      </c>
      <c r="D1957" s="66" t="s">
        <v>283</v>
      </c>
      <c r="E1957" s="86">
        <f>+IF(ISNUMBER(DATA!H621),DATA!H621,"n/a")</f>
        <v>117971.5</v>
      </c>
      <c r="F1957" s="77">
        <f>+IF(ISNUMBER(DATA!I621),DATA!I621,"n/a")</f>
        <v>-1.50722009604531E-2</v>
      </c>
      <c r="G1957" s="86">
        <f>+IF(ISNUMBER(DATA!R621),DATA!R621,"n/a")</f>
        <v>382198.75</v>
      </c>
      <c r="H1957" s="77">
        <f>+IF(ISNUMBER(DATA!S621),DATA!S621,"n/a")</f>
        <v>4.1100023017592802E-2</v>
      </c>
      <c r="I1957" s="86">
        <f>+IF(ISNUMBER(DATA!AB621),DATA!AB621,"n/a")</f>
        <v>756813.51</v>
      </c>
      <c r="J1957" s="77">
        <f>+IF(ISNUMBER(DATA!AC621),DATA!AC621,"n/a")</f>
        <v>5.2559484682306402E-2</v>
      </c>
      <c r="K1957" s="86">
        <f>+IF(ISNUMBER(DATA!AL621),DATA!AL621,"n/a")</f>
        <v>1451876.05</v>
      </c>
      <c r="L1957" s="77">
        <f>+IF(ISNUMBER(DATA!AM621),DATA!AM621,"n/a")</f>
        <v>7.4134678099039605E-2</v>
      </c>
      <c r="M1957" s="66"/>
      <c r="N1957" s="66"/>
      <c r="O1957" s="66"/>
      <c r="P1957" s="66"/>
      <c r="Q1957" s="66"/>
      <c r="S1957" s="70"/>
      <c r="U1957" s="70"/>
      <c r="W1957" s="70"/>
      <c r="Y1957" s="70"/>
    </row>
    <row r="1958" spans="1:25" s="69" customFormat="1" x14ac:dyDescent="0.2">
      <c r="A1958" s="66" t="s">
        <v>12</v>
      </c>
      <c r="B1958" s="66" t="s">
        <v>23</v>
      </c>
      <c r="C1958" s="66" t="s">
        <v>9</v>
      </c>
      <c r="D1958" s="66" t="s">
        <v>284</v>
      </c>
      <c r="E1958" s="86">
        <f>+IF(ISNUMBER(DATA!H622),DATA!H622,"n/a")</f>
        <v>111838.45</v>
      </c>
      <c r="F1958" s="77">
        <f>+IF(ISNUMBER(DATA!I622),DATA!I622,"n/a")</f>
        <v>9.7964878577675898E-2</v>
      </c>
      <c r="G1958" s="86">
        <f>+IF(ISNUMBER(DATA!R622),DATA!R622,"n/a")</f>
        <v>344972.69</v>
      </c>
      <c r="H1958" s="77">
        <f>+IF(ISNUMBER(DATA!S622),DATA!S622,"n/a")</f>
        <v>2.8793896556395901E-2</v>
      </c>
      <c r="I1958" s="86">
        <f>+IF(ISNUMBER(DATA!AB622),DATA!AB622,"n/a")</f>
        <v>680815.03</v>
      </c>
      <c r="J1958" s="77">
        <f>+IF(ISNUMBER(DATA!AC622),DATA!AC622,"n/a")</f>
        <v>1.35133720892411E-2</v>
      </c>
      <c r="K1958" s="86">
        <f>+IF(ISNUMBER(DATA!AL622),DATA!AL622,"n/a")</f>
        <v>1286380.24</v>
      </c>
      <c r="L1958" s="77">
        <f>+IF(ISNUMBER(DATA!AM622),DATA!AM622,"n/a")</f>
        <v>5.3546979698580396E-3</v>
      </c>
      <c r="M1958" s="66"/>
      <c r="N1958" s="66"/>
      <c r="O1958" s="66"/>
      <c r="P1958" s="66"/>
      <c r="Q1958" s="66"/>
      <c r="S1958" s="70"/>
      <c r="U1958" s="70"/>
      <c r="W1958" s="70"/>
      <c r="Y1958" s="70"/>
    </row>
    <row r="1959" spans="1:25" s="69" customFormat="1" x14ac:dyDescent="0.2">
      <c r="A1959" s="66" t="s">
        <v>12</v>
      </c>
      <c r="B1959" s="66" t="s">
        <v>23</v>
      </c>
      <c r="C1959" s="66" t="s">
        <v>9</v>
      </c>
      <c r="D1959" s="66" t="s">
        <v>285</v>
      </c>
      <c r="E1959" s="86">
        <f>+IF(ISNUMBER(DATA!H623),DATA!H623,"n/a")</f>
        <v>66930</v>
      </c>
      <c r="F1959" s="77">
        <f>+IF(ISNUMBER(DATA!I623),DATA!I623,"n/a")</f>
        <v>0.17842598347421701</v>
      </c>
      <c r="G1959" s="86">
        <f>+IF(ISNUMBER(DATA!R623),DATA!R623,"n/a")</f>
        <v>191110.13</v>
      </c>
      <c r="H1959" s="77">
        <f>+IF(ISNUMBER(DATA!S623),DATA!S623,"n/a")</f>
        <v>-0.10656639360494401</v>
      </c>
      <c r="I1959" s="86">
        <f>+IF(ISNUMBER(DATA!AB623),DATA!AB623,"n/a")</f>
        <v>376247.72</v>
      </c>
      <c r="J1959" s="77">
        <f>+IF(ISNUMBER(DATA!AC623),DATA!AC623,"n/a")</f>
        <v>-0.110860835135609</v>
      </c>
      <c r="K1959" s="86">
        <f>+IF(ISNUMBER(DATA!AL623),DATA!AL623,"n/a")</f>
        <v>722690.41</v>
      </c>
      <c r="L1959" s="77">
        <f>+IF(ISNUMBER(DATA!AM623),DATA!AM623,"n/a")</f>
        <v>-5.5257440534647401E-2</v>
      </c>
      <c r="M1959" s="66"/>
      <c r="N1959" s="66"/>
      <c r="O1959" s="66"/>
      <c r="P1959" s="66"/>
      <c r="Q1959" s="66"/>
      <c r="S1959" s="70"/>
      <c r="U1959" s="70"/>
      <c r="W1959" s="70"/>
      <c r="Y1959" s="70"/>
    </row>
    <row r="1960" spans="1:25" s="69" customFormat="1" x14ac:dyDescent="0.2">
      <c r="A1960" s="66" t="s">
        <v>12</v>
      </c>
      <c r="B1960" s="66" t="s">
        <v>23</v>
      </c>
      <c r="C1960" s="66" t="s">
        <v>9</v>
      </c>
      <c r="D1960" s="66" t="s">
        <v>286</v>
      </c>
      <c r="E1960" s="86">
        <f>+IF(ISNUMBER(DATA!H624),DATA!H624,"n/a")</f>
        <v>76251.34</v>
      </c>
      <c r="F1960" s="77">
        <f>+IF(ISNUMBER(DATA!I624),DATA!I624,"n/a")</f>
        <v>0.12528886210871401</v>
      </c>
      <c r="G1960" s="86">
        <f>+IF(ISNUMBER(DATA!R624),DATA!R624,"n/a")</f>
        <v>240124.02</v>
      </c>
      <c r="H1960" s="77">
        <f>+IF(ISNUMBER(DATA!S624),DATA!S624,"n/a")</f>
        <v>7.4726527138359797E-2</v>
      </c>
      <c r="I1960" s="86">
        <f>+IF(ISNUMBER(DATA!AB624),DATA!AB624,"n/a")</f>
        <v>467630.56</v>
      </c>
      <c r="J1960" s="77">
        <f>+IF(ISNUMBER(DATA!AC624),DATA!AC624,"n/a")</f>
        <v>-8.3727440178258498E-3</v>
      </c>
      <c r="K1960" s="86">
        <f>+IF(ISNUMBER(DATA!AL624),DATA!AL624,"n/a")</f>
        <v>890841.09</v>
      </c>
      <c r="L1960" s="77">
        <f>+IF(ISNUMBER(DATA!AM624),DATA!AM624,"n/a")</f>
        <v>-6.8654780930275203E-2</v>
      </c>
      <c r="M1960" s="66"/>
      <c r="N1960" s="66"/>
      <c r="O1960" s="66"/>
      <c r="P1960" s="66"/>
      <c r="Q1960" s="66"/>
      <c r="S1960" s="70"/>
      <c r="U1960" s="70"/>
      <c r="W1960" s="70"/>
      <c r="Y1960" s="70"/>
    </row>
    <row r="1961" spans="1:25" s="69" customFormat="1" x14ac:dyDescent="0.2">
      <c r="A1961" s="66" t="s">
        <v>12</v>
      </c>
      <c r="B1961" s="66" t="s">
        <v>23</v>
      </c>
      <c r="C1961" s="66" t="s">
        <v>9</v>
      </c>
      <c r="D1961" s="66" t="s">
        <v>287</v>
      </c>
      <c r="E1961" s="86">
        <f>+IF(ISNUMBER(DATA!H625),DATA!H625,"n/a")</f>
        <v>77198.23</v>
      </c>
      <c r="F1961" s="77">
        <f>+IF(ISNUMBER(DATA!I625),DATA!I625,"n/a")</f>
        <v>1.1923007147591E-2</v>
      </c>
      <c r="G1961" s="86">
        <f>+IF(ISNUMBER(DATA!R625),DATA!R625,"n/a")</f>
        <v>246688.04</v>
      </c>
      <c r="H1961" s="77">
        <f>+IF(ISNUMBER(DATA!S625),DATA!S625,"n/a")</f>
        <v>0.103961866851985</v>
      </c>
      <c r="I1961" s="86">
        <f>+IF(ISNUMBER(DATA!AB625),DATA!AB625,"n/a")</f>
        <v>489458.39</v>
      </c>
      <c r="J1961" s="77">
        <f>+IF(ISNUMBER(DATA!AC625),DATA!AC625,"n/a")</f>
        <v>-5.1317190890297001E-2</v>
      </c>
      <c r="K1961" s="86">
        <f>+IF(ISNUMBER(DATA!AL625),DATA!AL625,"n/a")</f>
        <v>923474.82</v>
      </c>
      <c r="L1961" s="77">
        <f>+IF(ISNUMBER(DATA!AM625),DATA!AM625,"n/a")</f>
        <v>-0.11546481589466601</v>
      </c>
      <c r="M1961" s="66"/>
      <c r="N1961" s="66"/>
      <c r="O1961" s="66"/>
      <c r="P1961" s="66"/>
      <c r="Q1961" s="66"/>
      <c r="S1961" s="70"/>
      <c r="U1961" s="70"/>
      <c r="W1961" s="70"/>
      <c r="Y1961" s="70"/>
    </row>
    <row r="1962" spans="1:25" s="69" customFormat="1" x14ac:dyDescent="0.2">
      <c r="A1962" s="66" t="s">
        <v>12</v>
      </c>
      <c r="B1962" s="66" t="s">
        <v>23</v>
      </c>
      <c r="C1962" s="66" t="s">
        <v>9</v>
      </c>
      <c r="D1962" s="66" t="s">
        <v>288</v>
      </c>
      <c r="E1962" s="86">
        <f>+IF(ISNUMBER(DATA!H626),DATA!H626,"n/a")</f>
        <v>92905.33</v>
      </c>
      <c r="F1962" s="77">
        <f>+IF(ISNUMBER(DATA!I626),DATA!I626,"n/a")</f>
        <v>-3.4167207772293602E-2</v>
      </c>
      <c r="G1962" s="86">
        <f>+IF(ISNUMBER(DATA!R626),DATA!R626,"n/a")</f>
        <v>301278.86</v>
      </c>
      <c r="H1962" s="77">
        <f>+IF(ISNUMBER(DATA!S626),DATA!S626,"n/a")</f>
        <v>1.5353881722890201E-2</v>
      </c>
      <c r="I1962" s="86">
        <f>+IF(ISNUMBER(DATA!AB626),DATA!AB626,"n/a")</f>
        <v>570550.42000000004</v>
      </c>
      <c r="J1962" s="77">
        <f>+IF(ISNUMBER(DATA!AC626),DATA!AC626,"n/a")</f>
        <v>2.51242118852479E-2</v>
      </c>
      <c r="K1962" s="86">
        <f>+IF(ISNUMBER(DATA!AL626),DATA!AL626,"n/a")</f>
        <v>1092485.3999999999</v>
      </c>
      <c r="L1962" s="77">
        <f>+IF(ISNUMBER(DATA!AM626),DATA!AM626,"n/a")</f>
        <v>4.0664838736278602E-2</v>
      </c>
      <c r="M1962" s="66"/>
      <c r="N1962" s="66"/>
      <c r="O1962" s="66"/>
      <c r="P1962" s="66"/>
      <c r="Q1962" s="66"/>
      <c r="S1962" s="70"/>
      <c r="U1962" s="70"/>
      <c r="W1962" s="70"/>
      <c r="Y1962" s="70"/>
    </row>
    <row r="1963" spans="1:25" s="69" customFormat="1" x14ac:dyDescent="0.2">
      <c r="A1963" s="66" t="s">
        <v>12</v>
      </c>
      <c r="B1963" s="66" t="s">
        <v>23</v>
      </c>
      <c r="C1963" s="66" t="s">
        <v>9</v>
      </c>
      <c r="D1963" s="66" t="s">
        <v>289</v>
      </c>
      <c r="E1963" s="86">
        <f>+IF(ISNUMBER(DATA!H627),DATA!H627,"n/a")</f>
        <v>46924.6</v>
      </c>
      <c r="F1963" s="77">
        <f>+IF(ISNUMBER(DATA!I627),DATA!I627,"n/a")</f>
        <v>1.9303835069694401E-2</v>
      </c>
      <c r="G1963" s="86">
        <f>+IF(ISNUMBER(DATA!R627),DATA!R627,"n/a")</f>
        <v>147338.59</v>
      </c>
      <c r="H1963" s="77">
        <f>+IF(ISNUMBER(DATA!S627),DATA!S627,"n/a")</f>
        <v>-6.2172439075792403E-2</v>
      </c>
      <c r="I1963" s="86">
        <f>+IF(ISNUMBER(DATA!AB627),DATA!AB627,"n/a")</f>
        <v>283839.49</v>
      </c>
      <c r="J1963" s="77">
        <f>+IF(ISNUMBER(DATA!AC627),DATA!AC627,"n/a")</f>
        <v>-7.2479619611392307E-2</v>
      </c>
      <c r="K1963" s="86">
        <f>+IF(ISNUMBER(DATA!AL627),DATA!AL627,"n/a")</f>
        <v>559737.16</v>
      </c>
      <c r="L1963" s="77">
        <f>+IF(ISNUMBER(DATA!AM627),DATA!AM627,"n/a")</f>
        <v>-5.12299283065938E-2</v>
      </c>
      <c r="M1963" s="66"/>
      <c r="N1963" s="66"/>
      <c r="O1963" s="66"/>
      <c r="P1963" s="66"/>
      <c r="Q1963" s="66"/>
      <c r="S1963" s="70"/>
      <c r="U1963" s="70"/>
      <c r="W1963" s="70"/>
      <c r="Y1963" s="70"/>
    </row>
    <row r="1964" spans="1:25" s="69" customFormat="1" x14ac:dyDescent="0.2">
      <c r="A1964" s="66" t="s">
        <v>12</v>
      </c>
      <c r="B1964" s="66" t="s">
        <v>23</v>
      </c>
      <c r="C1964" s="66" t="s">
        <v>9</v>
      </c>
      <c r="D1964" s="66" t="s">
        <v>290</v>
      </c>
      <c r="E1964" s="86">
        <f>+IF(ISNUMBER(DATA!H628),DATA!H628,"n/a")</f>
        <v>53743.87</v>
      </c>
      <c r="F1964" s="77">
        <f>+IF(ISNUMBER(DATA!I628),DATA!I628,"n/a")</f>
        <v>-1.54257784519445E-2</v>
      </c>
      <c r="G1964" s="86">
        <f>+IF(ISNUMBER(DATA!R628),DATA!R628,"n/a")</f>
        <v>161187.26999999999</v>
      </c>
      <c r="H1964" s="77">
        <f>+IF(ISNUMBER(DATA!S628),DATA!S628,"n/a")</f>
        <v>-5.5214417910141603E-2</v>
      </c>
      <c r="I1964" s="86">
        <f>+IF(ISNUMBER(DATA!AB628),DATA!AB628,"n/a")</f>
        <v>319373.67</v>
      </c>
      <c r="J1964" s="77">
        <f>+IF(ISNUMBER(DATA!AC628),DATA!AC628,"n/a")</f>
        <v>2.9154178201297499E-2</v>
      </c>
      <c r="K1964" s="86">
        <f>+IF(ISNUMBER(DATA!AL628),DATA!AL628,"n/a")</f>
        <v>608936.12</v>
      </c>
      <c r="L1964" s="77">
        <f>+IF(ISNUMBER(DATA!AM628),DATA!AM628,"n/a")</f>
        <v>1.55008197485567E-2</v>
      </c>
      <c r="M1964" s="66"/>
      <c r="N1964" s="66"/>
      <c r="O1964" s="66"/>
      <c r="P1964" s="66"/>
      <c r="Q1964" s="66"/>
      <c r="S1964" s="70"/>
      <c r="U1964" s="70"/>
      <c r="W1964" s="70"/>
      <c r="Y1964" s="70"/>
    </row>
    <row r="1965" spans="1:25" s="69" customFormat="1" x14ac:dyDescent="0.2">
      <c r="A1965" s="66" t="s">
        <v>12</v>
      </c>
      <c r="B1965" s="66" t="s">
        <v>23</v>
      </c>
      <c r="C1965" s="66" t="s">
        <v>9</v>
      </c>
      <c r="D1965" s="66" t="s">
        <v>291</v>
      </c>
      <c r="E1965" s="86">
        <f>+IF(ISNUMBER(DATA!H629),DATA!H629,"n/a")</f>
        <v>32063.64</v>
      </c>
      <c r="F1965" s="77">
        <f>+IF(ISNUMBER(DATA!I629),DATA!I629,"n/a")</f>
        <v>0.29045246031484101</v>
      </c>
      <c r="G1965" s="86">
        <f>+IF(ISNUMBER(DATA!R629),DATA!R629,"n/a")</f>
        <v>97856.94</v>
      </c>
      <c r="H1965" s="77">
        <f>+IF(ISNUMBER(DATA!S629),DATA!S629,"n/a")</f>
        <v>0.16439191044777501</v>
      </c>
      <c r="I1965" s="86">
        <f>+IF(ISNUMBER(DATA!AB629),DATA!AB629,"n/a")</f>
        <v>200135.93</v>
      </c>
      <c r="J1965" s="77">
        <f>+IF(ISNUMBER(DATA!AC629),DATA!AC629,"n/a")</f>
        <v>0.16473902337434401</v>
      </c>
      <c r="K1965" s="86">
        <f>+IF(ISNUMBER(DATA!AL629),DATA!AL629,"n/a")</f>
        <v>360331.53</v>
      </c>
      <c r="L1965" s="77">
        <f>+IF(ISNUMBER(DATA!AM629),DATA!AM629,"n/a")</f>
        <v>0.10654381246009199</v>
      </c>
      <c r="M1965" s="66"/>
      <c r="N1965" s="66"/>
      <c r="O1965" s="66"/>
      <c r="P1965" s="66"/>
      <c r="Q1965" s="66"/>
      <c r="S1965" s="70"/>
      <c r="U1965" s="70"/>
      <c r="W1965" s="70"/>
      <c r="Y1965" s="70"/>
    </row>
    <row r="1966" spans="1:25" s="69" customFormat="1" x14ac:dyDescent="0.2">
      <c r="A1966" s="66" t="s">
        <v>12</v>
      </c>
      <c r="B1966" s="66" t="s">
        <v>23</v>
      </c>
      <c r="C1966" s="66" t="s">
        <v>9</v>
      </c>
      <c r="D1966" s="66" t="s">
        <v>292</v>
      </c>
      <c r="E1966" s="86">
        <f>+IF(ISNUMBER(DATA!H630),DATA!H630,"n/a")</f>
        <v>266112.82</v>
      </c>
      <c r="F1966" s="77">
        <f>+IF(ISNUMBER(DATA!I630),DATA!I630,"n/a")</f>
        <v>4.7059866905074799E-2</v>
      </c>
      <c r="G1966" s="86">
        <f>+IF(ISNUMBER(DATA!R630),DATA!R630,"n/a")</f>
        <v>887523.18</v>
      </c>
      <c r="H1966" s="77">
        <f>+IF(ISNUMBER(DATA!S630),DATA!S630,"n/a")</f>
        <v>5.27152333653928E-2</v>
      </c>
      <c r="I1966" s="86">
        <f>+IF(ISNUMBER(DATA!AB630),DATA!AB630,"n/a")</f>
        <v>1753320.49</v>
      </c>
      <c r="J1966" s="77">
        <f>+IF(ISNUMBER(DATA!AC630),DATA!AC630,"n/a")</f>
        <v>2.0483452998602301E-2</v>
      </c>
      <c r="K1966" s="86">
        <f>+IF(ISNUMBER(DATA!AL630),DATA!AL630,"n/a")</f>
        <v>3313184.76</v>
      </c>
      <c r="L1966" s="77">
        <f>+IF(ISNUMBER(DATA!AM630),DATA!AM630,"n/a")</f>
        <v>2.2697907825855599E-2</v>
      </c>
      <c r="M1966" s="66"/>
      <c r="N1966" s="66"/>
      <c r="O1966" s="66"/>
      <c r="P1966" s="66"/>
      <c r="Q1966" s="66"/>
      <c r="S1966" s="70"/>
      <c r="U1966" s="70"/>
      <c r="W1966" s="70"/>
      <c r="Y1966" s="70"/>
    </row>
    <row r="1967" spans="1:25" s="69" customFormat="1" x14ac:dyDescent="0.2">
      <c r="A1967" s="66" t="s">
        <v>12</v>
      </c>
      <c r="B1967" s="66" t="s">
        <v>23</v>
      </c>
      <c r="C1967" s="66" t="s">
        <v>9</v>
      </c>
      <c r="D1967" s="66" t="s">
        <v>293</v>
      </c>
      <c r="E1967" s="86">
        <f>+IF(ISNUMBER(DATA!H631),DATA!H631,"n/a")</f>
        <v>24089.7</v>
      </c>
      <c r="F1967" s="77">
        <f>+IF(ISNUMBER(DATA!I631),DATA!I631,"n/a")</f>
        <v>-4.1934671778002898E-2</v>
      </c>
      <c r="G1967" s="86">
        <f>+IF(ISNUMBER(DATA!R631),DATA!R631,"n/a")</f>
        <v>76826.149999999994</v>
      </c>
      <c r="H1967" s="77">
        <f>+IF(ISNUMBER(DATA!S631),DATA!S631,"n/a")</f>
        <v>-5.79879586116821E-2</v>
      </c>
      <c r="I1967" s="86">
        <f>+IF(ISNUMBER(DATA!AB631),DATA!AB631,"n/a")</f>
        <v>149133.54999999999</v>
      </c>
      <c r="J1967" s="77">
        <f>+IF(ISNUMBER(DATA!AC631),DATA!AC631,"n/a")</f>
        <v>-2.2290819107783799E-2</v>
      </c>
      <c r="K1967" s="86">
        <f>+IF(ISNUMBER(DATA!AL631),DATA!AL631,"n/a")</f>
        <v>297251.09000000003</v>
      </c>
      <c r="L1967" s="77">
        <f>+IF(ISNUMBER(DATA!AM631),DATA!AM631,"n/a")</f>
        <v>5.54779174057205E-2</v>
      </c>
      <c r="M1967" s="66"/>
      <c r="N1967" s="66"/>
      <c r="O1967" s="66"/>
      <c r="P1967" s="66"/>
      <c r="Q1967" s="66"/>
      <c r="S1967" s="70"/>
      <c r="U1967" s="70"/>
      <c r="W1967" s="70"/>
      <c r="Y1967" s="70"/>
    </row>
    <row r="1968" spans="1:25" s="69" customFormat="1" x14ac:dyDescent="0.2">
      <c r="A1968" s="66" t="s">
        <v>12</v>
      </c>
      <c r="B1968" s="66" t="s">
        <v>23</v>
      </c>
      <c r="C1968" s="66" t="s">
        <v>9</v>
      </c>
      <c r="D1968" s="66" t="s">
        <v>294</v>
      </c>
      <c r="E1968" s="86">
        <f>+IF(ISNUMBER(DATA!H632),DATA!H632,"n/a")</f>
        <v>148330.76999999999</v>
      </c>
      <c r="F1968" s="77">
        <f>+IF(ISNUMBER(DATA!I632),DATA!I632,"n/a")</f>
        <v>6.0171060246321802E-2</v>
      </c>
      <c r="G1968" s="86">
        <f>+IF(ISNUMBER(DATA!R632),DATA!R632,"n/a")</f>
        <v>434819.62</v>
      </c>
      <c r="H1968" s="77">
        <f>+IF(ISNUMBER(DATA!S632),DATA!S632,"n/a")</f>
        <v>-1.40131479994497E-2</v>
      </c>
      <c r="I1968" s="86">
        <f>+IF(ISNUMBER(DATA!AB632),DATA!AB632,"n/a")</f>
        <v>867432.11</v>
      </c>
      <c r="J1968" s="77">
        <f>+IF(ISNUMBER(DATA!AC632),DATA!AC632,"n/a")</f>
        <v>6.9303844124593797E-2</v>
      </c>
      <c r="K1968" s="86">
        <f>+IF(ISNUMBER(DATA!AL632),DATA!AL632,"n/a")</f>
        <v>1631324.43</v>
      </c>
      <c r="L1968" s="77">
        <f>+IF(ISNUMBER(DATA!AM632),DATA!AM632,"n/a")</f>
        <v>5.5046520497300903E-2</v>
      </c>
      <c r="M1968" s="66"/>
      <c r="N1968" s="66"/>
      <c r="O1968" s="66"/>
      <c r="P1968" s="66"/>
      <c r="Q1968" s="66"/>
      <c r="S1968" s="70"/>
      <c r="U1968" s="70"/>
      <c r="W1968" s="70"/>
      <c r="Y1968" s="70"/>
    </row>
    <row r="1969" spans="1:25" s="69" customFormat="1" x14ac:dyDescent="0.2">
      <c r="A1969" s="66" t="s">
        <v>12</v>
      </c>
      <c r="B1969" s="66" t="s">
        <v>23</v>
      </c>
      <c r="C1969" s="66" t="s">
        <v>9</v>
      </c>
      <c r="D1969" s="66" t="s">
        <v>295</v>
      </c>
      <c r="E1969" s="86">
        <f>+IF(ISNUMBER(DATA!H633),DATA!H633,"n/a")</f>
        <v>92443.26</v>
      </c>
      <c r="F1969" s="77">
        <f>+IF(ISNUMBER(DATA!I633),DATA!I633,"n/a")</f>
        <v>8.3159306329122801E-2</v>
      </c>
      <c r="G1969" s="86">
        <f>+IF(ISNUMBER(DATA!R633),DATA!R633,"n/a")</f>
        <v>326352.28999999998</v>
      </c>
      <c r="H1969" s="77">
        <f>+IF(ISNUMBER(DATA!S633),DATA!S633,"n/a")</f>
        <v>7.06808435823197E-2</v>
      </c>
      <c r="I1969" s="86">
        <f>+IF(ISNUMBER(DATA!AB633),DATA!AB633,"n/a")</f>
        <v>626280.81999999995</v>
      </c>
      <c r="J1969" s="77">
        <f>+IF(ISNUMBER(DATA!AC633),DATA!AC633,"n/a")</f>
        <v>0.100381749106402</v>
      </c>
      <c r="K1969" s="86">
        <f>+IF(ISNUMBER(DATA!AL633),DATA!AL633,"n/a")</f>
        <v>1243769.05</v>
      </c>
      <c r="L1969" s="77">
        <f>+IF(ISNUMBER(DATA!AM633),DATA!AM633,"n/a")</f>
        <v>0.17823250608958099</v>
      </c>
      <c r="M1969" s="66"/>
      <c r="N1969" s="66"/>
      <c r="O1969" s="66"/>
      <c r="P1969" s="66"/>
      <c r="Q1969" s="66"/>
      <c r="S1969" s="70"/>
      <c r="U1969" s="70"/>
      <c r="W1969" s="70"/>
      <c r="Y1969" s="70"/>
    </row>
    <row r="1970" spans="1:25" s="69" customFormat="1" x14ac:dyDescent="0.2">
      <c r="A1970" s="66" t="s">
        <v>12</v>
      </c>
      <c r="B1970" s="66" t="s">
        <v>23</v>
      </c>
      <c r="C1970" s="66" t="s">
        <v>9</v>
      </c>
      <c r="D1970" s="66" t="s">
        <v>296</v>
      </c>
      <c r="E1970" s="86">
        <f>+IF(ISNUMBER(DATA!H634),DATA!H634,"n/a")</f>
        <v>73521.350000000006</v>
      </c>
      <c r="F1970" s="77">
        <f>+IF(ISNUMBER(DATA!I634),DATA!I634,"n/a")</f>
        <v>-4.6264531161748203E-2</v>
      </c>
      <c r="G1970" s="86">
        <f>+IF(ISNUMBER(DATA!R634),DATA!R634,"n/a")</f>
        <v>257773.81</v>
      </c>
      <c r="H1970" s="77">
        <f>+IF(ISNUMBER(DATA!S634),DATA!S634,"n/a")</f>
        <v>-2.1584601866313901E-2</v>
      </c>
      <c r="I1970" s="86">
        <f>+IF(ISNUMBER(DATA!AB634),DATA!AB634,"n/a")</f>
        <v>505546.2</v>
      </c>
      <c r="J1970" s="77">
        <f>+IF(ISNUMBER(DATA!AC634),DATA!AC634,"n/a")</f>
        <v>-4.6063362323312297E-2</v>
      </c>
      <c r="K1970" s="86">
        <f>+IF(ISNUMBER(DATA!AL634),DATA!AL634,"n/a")</f>
        <v>1019474.79</v>
      </c>
      <c r="L1970" s="77">
        <f>+IF(ISNUMBER(DATA!AM634),DATA!AM634,"n/a")</f>
        <v>3.9117445282845102E-2</v>
      </c>
      <c r="M1970" s="66"/>
      <c r="N1970" s="66"/>
      <c r="O1970" s="66"/>
      <c r="P1970" s="66"/>
      <c r="Q1970" s="66"/>
      <c r="S1970" s="70"/>
      <c r="U1970" s="70"/>
      <c r="W1970" s="70"/>
      <c r="Y1970" s="70"/>
    </row>
    <row r="1971" spans="1:25" s="69" customFormat="1" x14ac:dyDescent="0.2">
      <c r="A1971" s="66" t="s">
        <v>12</v>
      </c>
      <c r="B1971" s="66" t="s">
        <v>23</v>
      </c>
      <c r="C1971" s="66" t="s">
        <v>9</v>
      </c>
      <c r="D1971" s="66" t="s">
        <v>297</v>
      </c>
      <c r="E1971" s="86">
        <f>+IF(ISNUMBER(DATA!H635),DATA!H635,"n/a")</f>
        <v>38254.97</v>
      </c>
      <c r="F1971" s="77">
        <f>+IF(ISNUMBER(DATA!I635),DATA!I635,"n/a")</f>
        <v>-2.6011161862279301E-2</v>
      </c>
      <c r="G1971" s="86">
        <f>+IF(ISNUMBER(DATA!R635),DATA!R635,"n/a")</f>
        <v>116221.88</v>
      </c>
      <c r="H1971" s="77">
        <f>+IF(ISNUMBER(DATA!S635),DATA!S635,"n/a")</f>
        <v>-6.7459043523089401E-2</v>
      </c>
      <c r="I1971" s="86">
        <f>+IF(ISNUMBER(DATA!AB635),DATA!AB635,"n/a")</f>
        <v>223883.1</v>
      </c>
      <c r="J1971" s="77">
        <f>+IF(ISNUMBER(DATA!AC635),DATA!AC635,"n/a")</f>
        <v>-9.0169883864312603E-3</v>
      </c>
      <c r="K1971" s="86">
        <f>+IF(ISNUMBER(DATA!AL635),DATA!AL635,"n/a")</f>
        <v>439014.63</v>
      </c>
      <c r="L1971" s="77">
        <f>+IF(ISNUMBER(DATA!AM635),DATA!AM635,"n/a")</f>
        <v>5.4673180405853603E-2</v>
      </c>
      <c r="M1971" s="66"/>
      <c r="N1971" s="66"/>
      <c r="O1971" s="66"/>
      <c r="P1971" s="66"/>
      <c r="Q1971" s="66"/>
      <c r="S1971" s="70"/>
      <c r="U1971" s="70"/>
      <c r="W1971" s="70"/>
      <c r="Y1971" s="70"/>
    </row>
    <row r="1972" spans="1:25" s="69" customFormat="1" x14ac:dyDescent="0.2">
      <c r="A1972" s="66" t="s">
        <v>12</v>
      </c>
      <c r="B1972" s="66" t="s">
        <v>23</v>
      </c>
      <c r="C1972" s="66" t="s">
        <v>9</v>
      </c>
      <c r="D1972" s="66" t="s">
        <v>298</v>
      </c>
      <c r="E1972" s="86">
        <f>+IF(ISNUMBER(DATA!H636),DATA!H636,"n/a")</f>
        <v>69763.149999999994</v>
      </c>
      <c r="F1972" s="77">
        <f>+IF(ISNUMBER(DATA!I636),DATA!I636,"n/a")</f>
        <v>6.9476829303813603E-2</v>
      </c>
      <c r="G1972" s="86">
        <f>+IF(ISNUMBER(DATA!R636),DATA!R636,"n/a")</f>
        <v>218877.4</v>
      </c>
      <c r="H1972" s="77">
        <f>+IF(ISNUMBER(DATA!S636),DATA!S636,"n/a")</f>
        <v>-1.7930739155438299E-2</v>
      </c>
      <c r="I1972" s="86">
        <f>+IF(ISNUMBER(DATA!AB636),DATA!AB636,"n/a")</f>
        <v>407686.24</v>
      </c>
      <c r="J1972" s="77">
        <f>+IF(ISNUMBER(DATA!AC636),DATA!AC636,"n/a")</f>
        <v>-8.6729816920741894E-3</v>
      </c>
      <c r="K1972" s="86">
        <f>+IF(ISNUMBER(DATA!AL636),DATA!AL636,"n/a")</f>
        <v>799061.33</v>
      </c>
      <c r="L1972" s="77">
        <f>+IF(ISNUMBER(DATA!AM636),DATA!AM636,"n/a")</f>
        <v>-1.17385564676394E-2</v>
      </c>
      <c r="M1972" s="66"/>
      <c r="N1972" s="66"/>
      <c r="O1972" s="66"/>
      <c r="P1972" s="66"/>
      <c r="Q1972" s="66"/>
      <c r="S1972" s="70"/>
      <c r="U1972" s="70"/>
      <c r="W1972" s="70"/>
      <c r="Y1972" s="70"/>
    </row>
    <row r="1973" spans="1:25" s="69" customFormat="1" x14ac:dyDescent="0.2">
      <c r="A1973" s="66" t="s">
        <v>12</v>
      </c>
      <c r="B1973" s="66" t="s">
        <v>23</v>
      </c>
      <c r="C1973" s="66" t="s">
        <v>9</v>
      </c>
      <c r="D1973" s="66" t="s">
        <v>299</v>
      </c>
      <c r="E1973" s="86">
        <f>+IF(ISNUMBER(DATA!H637),DATA!H637,"n/a")</f>
        <v>329235.55</v>
      </c>
      <c r="F1973" s="77">
        <f>+IF(ISNUMBER(DATA!I637),DATA!I637,"n/a")</f>
        <v>0.180214238808344</v>
      </c>
      <c r="G1973" s="86">
        <f>+IF(ISNUMBER(DATA!R637),DATA!R637,"n/a")</f>
        <v>1043180.56</v>
      </c>
      <c r="H1973" s="77">
        <f>+IF(ISNUMBER(DATA!S637),DATA!S637,"n/a")</f>
        <v>7.6858702098675999E-2</v>
      </c>
      <c r="I1973" s="86">
        <f>+IF(ISNUMBER(DATA!AB637),DATA!AB637,"n/a")</f>
        <v>2070976.6</v>
      </c>
      <c r="J1973" s="77">
        <f>+IF(ISNUMBER(DATA!AC637),DATA!AC637,"n/a")</f>
        <v>8.2271125264374301E-2</v>
      </c>
      <c r="K1973" s="86">
        <f>+IF(ISNUMBER(DATA!AL637),DATA!AL637,"n/a")</f>
        <v>3838968.27</v>
      </c>
      <c r="L1973" s="77">
        <f>+IF(ISNUMBER(DATA!AM637),DATA!AM637,"n/a")</f>
        <v>5.8726596312494002E-2</v>
      </c>
      <c r="M1973" s="66"/>
      <c r="N1973" s="66"/>
      <c r="O1973" s="66"/>
      <c r="P1973" s="66"/>
      <c r="Q1973" s="66"/>
      <c r="S1973" s="70"/>
      <c r="U1973" s="70"/>
      <c r="W1973" s="70"/>
      <c r="Y1973" s="70"/>
    </row>
    <row r="1974" spans="1:25" s="69" customFormat="1" x14ac:dyDescent="0.2">
      <c r="A1974" s="66" t="s">
        <v>12</v>
      </c>
      <c r="B1974" s="66" t="s">
        <v>23</v>
      </c>
      <c r="C1974" s="66" t="s">
        <v>9</v>
      </c>
      <c r="D1974" s="66" t="s">
        <v>300</v>
      </c>
      <c r="E1974" s="86">
        <f>+IF(ISNUMBER(DATA!H638),DATA!H638,"n/a")</f>
        <v>88428.3</v>
      </c>
      <c r="F1974" s="77">
        <f>+IF(ISNUMBER(DATA!I638),DATA!I638,"n/a")</f>
        <v>0.133401760004389</v>
      </c>
      <c r="G1974" s="86">
        <f>+IF(ISNUMBER(DATA!R638),DATA!R638,"n/a")</f>
        <v>283467.11</v>
      </c>
      <c r="H1974" s="77">
        <f>+IF(ISNUMBER(DATA!S638),DATA!S638,"n/a")</f>
        <v>6.9191667469439194E-2</v>
      </c>
      <c r="I1974" s="86">
        <f>+IF(ISNUMBER(DATA!AB638),DATA!AB638,"n/a")</f>
        <v>558188.01</v>
      </c>
      <c r="J1974" s="77">
        <f>+IF(ISNUMBER(DATA!AC638),DATA!AC638,"n/a")</f>
        <v>8.96270063393175E-2</v>
      </c>
      <c r="K1974" s="86">
        <f>+IF(ISNUMBER(DATA!AL638),DATA!AL638,"n/a")</f>
        <v>1069552.1200000001</v>
      </c>
      <c r="L1974" s="77">
        <f>+IF(ISNUMBER(DATA!AM638),DATA!AM638,"n/a")</f>
        <v>9.3733629947211197E-2</v>
      </c>
      <c r="M1974" s="66"/>
      <c r="N1974" s="66"/>
      <c r="O1974" s="66"/>
      <c r="P1974" s="66"/>
      <c r="Q1974" s="66"/>
      <c r="S1974" s="70"/>
      <c r="U1974" s="70"/>
      <c r="W1974" s="70"/>
      <c r="Y1974" s="70"/>
    </row>
    <row r="1975" spans="1:25" s="69" customFormat="1" x14ac:dyDescent="0.2">
      <c r="A1975" s="66" t="s">
        <v>12</v>
      </c>
      <c r="B1975" s="66" t="s">
        <v>23</v>
      </c>
      <c r="C1975" s="66" t="s">
        <v>9</v>
      </c>
      <c r="D1975" s="66" t="s">
        <v>301</v>
      </c>
      <c r="E1975" s="86">
        <f>+IF(ISNUMBER(DATA!H639),DATA!H639,"n/a")</f>
        <v>27835.19</v>
      </c>
      <c r="F1975" s="77">
        <f>+IF(ISNUMBER(DATA!I639),DATA!I639,"n/a")</f>
        <v>0.211827899409611</v>
      </c>
      <c r="G1975" s="86">
        <f>+IF(ISNUMBER(DATA!R639),DATA!R639,"n/a")</f>
        <v>89189.66</v>
      </c>
      <c r="H1975" s="77">
        <f>+IF(ISNUMBER(DATA!S639),DATA!S639,"n/a")</f>
        <v>0.19868650660106599</v>
      </c>
      <c r="I1975" s="86">
        <f>+IF(ISNUMBER(DATA!AB639),DATA!AB639,"n/a")</f>
        <v>172626.77</v>
      </c>
      <c r="J1975" s="77">
        <f>+IF(ISNUMBER(DATA!AC639),DATA!AC639,"n/a")</f>
        <v>0.17099173384975599</v>
      </c>
      <c r="K1975" s="86">
        <f>+IF(ISNUMBER(DATA!AL639),DATA!AL639,"n/a")</f>
        <v>327330.07</v>
      </c>
      <c r="L1975" s="77">
        <f>+IF(ISNUMBER(DATA!AM639),DATA!AM639,"n/a")</f>
        <v>5.7151606643702203E-2</v>
      </c>
      <c r="M1975" s="66"/>
      <c r="N1975" s="66"/>
      <c r="O1975" s="66"/>
      <c r="P1975" s="66"/>
      <c r="Q1975" s="66"/>
      <c r="S1975" s="70"/>
      <c r="U1975" s="70"/>
      <c r="W1975" s="70"/>
      <c r="Y1975" s="70"/>
    </row>
    <row r="1976" spans="1:25" s="69" customFormat="1" x14ac:dyDescent="0.2">
      <c r="A1976" s="66" t="s">
        <v>12</v>
      </c>
      <c r="B1976" s="66" t="s">
        <v>23</v>
      </c>
      <c r="C1976" s="66" t="s">
        <v>9</v>
      </c>
      <c r="D1976" s="66" t="s">
        <v>302</v>
      </c>
      <c r="E1976" s="86">
        <f>+IF(ISNUMBER(DATA!H640),DATA!H640,"n/a")</f>
        <v>97974.720000000001</v>
      </c>
      <c r="F1976" s="77">
        <f>+IF(ISNUMBER(DATA!I640),DATA!I640,"n/a")</f>
        <v>-3.6269708328492897E-2</v>
      </c>
      <c r="G1976" s="86">
        <f>+IF(ISNUMBER(DATA!R640),DATA!R640,"n/a")</f>
        <v>301562.43</v>
      </c>
      <c r="H1976" s="77">
        <f>+IF(ISNUMBER(DATA!S640),DATA!S640,"n/a")</f>
        <v>-7.1084446571660506E-2</v>
      </c>
      <c r="I1976" s="86">
        <f>+IF(ISNUMBER(DATA!AB640),DATA!AB640,"n/a")</f>
        <v>601702.81999999995</v>
      </c>
      <c r="J1976" s="77">
        <f>+IF(ISNUMBER(DATA!AC640),DATA!AC640,"n/a")</f>
        <v>6.1919730370576399E-3</v>
      </c>
      <c r="K1976" s="86">
        <f>+IF(ISNUMBER(DATA!AL640),DATA!AL640,"n/a")</f>
        <v>1133872.28</v>
      </c>
      <c r="L1976" s="77">
        <f>+IF(ISNUMBER(DATA!AM640),DATA!AM640,"n/a")</f>
        <v>-4.34998788577169E-3</v>
      </c>
      <c r="M1976" s="66"/>
      <c r="N1976" s="66"/>
      <c r="O1976" s="66"/>
      <c r="P1976" s="66"/>
      <c r="Q1976" s="66"/>
      <c r="S1976" s="70"/>
      <c r="U1976" s="70"/>
      <c r="W1976" s="70"/>
      <c r="Y1976" s="70"/>
    </row>
    <row r="1977" spans="1:25" s="69" customFormat="1" x14ac:dyDescent="0.2">
      <c r="A1977" s="66" t="s">
        <v>12</v>
      </c>
      <c r="B1977" s="66" t="s">
        <v>23</v>
      </c>
      <c r="C1977" s="66" t="s">
        <v>9</v>
      </c>
      <c r="D1977" s="66" t="s">
        <v>303</v>
      </c>
      <c r="E1977" s="86">
        <f>+IF(ISNUMBER(DATA!H641),DATA!H641,"n/a")</f>
        <v>44324.32</v>
      </c>
      <c r="F1977" s="77">
        <f>+IF(ISNUMBER(DATA!I641),DATA!I641,"n/a")</f>
        <v>-4.4770715593546499E-2</v>
      </c>
      <c r="G1977" s="86">
        <f>+IF(ISNUMBER(DATA!R641),DATA!R641,"n/a")</f>
        <v>140326.97</v>
      </c>
      <c r="H1977" s="77">
        <f>+IF(ISNUMBER(DATA!S641),DATA!S641,"n/a")</f>
        <v>-6.7705148494065101E-2</v>
      </c>
      <c r="I1977" s="86">
        <f>+IF(ISNUMBER(DATA!AB641),DATA!AB641,"n/a")</f>
        <v>265697.3</v>
      </c>
      <c r="J1977" s="77">
        <f>+IF(ISNUMBER(DATA!AC641),DATA!AC641,"n/a")</f>
        <v>-9.2014733500711404E-2</v>
      </c>
      <c r="K1977" s="86">
        <f>+IF(ISNUMBER(DATA!AL641),DATA!AL641,"n/a")</f>
        <v>530443.92000000004</v>
      </c>
      <c r="L1977" s="77">
        <f>+IF(ISNUMBER(DATA!AM641),DATA!AM641,"n/a")</f>
        <v>-4.0380915523824203E-2</v>
      </c>
      <c r="M1977" s="66"/>
      <c r="N1977" s="66"/>
      <c r="O1977" s="66"/>
      <c r="P1977" s="66"/>
      <c r="Q1977" s="66"/>
      <c r="S1977" s="70"/>
      <c r="U1977" s="70"/>
      <c r="W1977" s="70"/>
      <c r="Y1977" s="70"/>
    </row>
    <row r="1978" spans="1:25" s="69" customFormat="1" x14ac:dyDescent="0.2">
      <c r="A1978" s="66" t="s">
        <v>12</v>
      </c>
      <c r="B1978" s="66" t="s">
        <v>23</v>
      </c>
      <c r="C1978" s="66" t="s">
        <v>9</v>
      </c>
      <c r="D1978" s="66" t="s">
        <v>304</v>
      </c>
      <c r="E1978" s="86">
        <f>+IF(ISNUMBER(DATA!H642),DATA!H642,"n/a")</f>
        <v>161639.63</v>
      </c>
      <c r="F1978" s="77">
        <f>+IF(ISNUMBER(DATA!I642),DATA!I642,"n/a")</f>
        <v>0.17068705596228601</v>
      </c>
      <c r="G1978" s="86">
        <f>+IF(ISNUMBER(DATA!R642),DATA!R642,"n/a")</f>
        <v>496790</v>
      </c>
      <c r="H1978" s="77">
        <f>+IF(ISNUMBER(DATA!S642),DATA!S642,"n/a")</f>
        <v>7.3003342597964899E-2</v>
      </c>
      <c r="I1978" s="86">
        <f>+IF(ISNUMBER(DATA!AB642),DATA!AB642,"n/a")</f>
        <v>979633.76</v>
      </c>
      <c r="J1978" s="77">
        <f>+IF(ISNUMBER(DATA!AC642),DATA!AC642,"n/a")</f>
        <v>2.4429051070483099E-2</v>
      </c>
      <c r="K1978" s="86">
        <f>+IF(ISNUMBER(DATA!AL642),DATA!AL642,"n/a")</f>
        <v>1812923.98</v>
      </c>
      <c r="L1978" s="77">
        <f>+IF(ISNUMBER(DATA!AM642),DATA!AM642,"n/a")</f>
        <v>4.5947981218952298E-3</v>
      </c>
      <c r="M1978" s="66"/>
      <c r="N1978" s="66"/>
      <c r="O1978" s="66"/>
      <c r="P1978" s="66"/>
      <c r="Q1978" s="66"/>
      <c r="S1978" s="70"/>
      <c r="U1978" s="70"/>
      <c r="W1978" s="70"/>
      <c r="Y1978" s="70"/>
    </row>
    <row r="1979" spans="1:25" s="69" customFormat="1" x14ac:dyDescent="0.2">
      <c r="A1979" s="66" t="s">
        <v>12</v>
      </c>
      <c r="B1979" s="66" t="s">
        <v>23</v>
      </c>
      <c r="C1979" s="66" t="s">
        <v>9</v>
      </c>
      <c r="D1979" s="66" t="s">
        <v>305</v>
      </c>
      <c r="E1979" s="86">
        <f>+IF(ISNUMBER(DATA!H643),DATA!H643,"n/a")</f>
        <v>121417.22</v>
      </c>
      <c r="F1979" s="77">
        <f>+IF(ISNUMBER(DATA!I643),DATA!I643,"n/a")</f>
        <v>3.5029412745031199E-2</v>
      </c>
      <c r="G1979" s="86">
        <f>+IF(ISNUMBER(DATA!R643),DATA!R643,"n/a")</f>
        <v>408403.85</v>
      </c>
      <c r="H1979" s="77">
        <f>+IF(ISNUMBER(DATA!S643),DATA!S643,"n/a")</f>
        <v>2.9405300217781202E-2</v>
      </c>
      <c r="I1979" s="86">
        <f>+IF(ISNUMBER(DATA!AB643),DATA!AB643,"n/a")</f>
        <v>814884.08</v>
      </c>
      <c r="J1979" s="77">
        <f>+IF(ISNUMBER(DATA!AC643),DATA!AC643,"n/a")</f>
        <v>2.57352291902181E-2</v>
      </c>
      <c r="K1979" s="86">
        <f>+IF(ISNUMBER(DATA!AL643),DATA!AL643,"n/a")</f>
        <v>1498603.52</v>
      </c>
      <c r="L1979" s="77">
        <f>+IF(ISNUMBER(DATA!AM643),DATA!AM643,"n/a")</f>
        <v>2.9083411031718E-2</v>
      </c>
      <c r="M1979" s="66"/>
      <c r="N1979" s="66"/>
      <c r="O1979" s="66"/>
      <c r="P1979" s="66"/>
      <c r="Q1979" s="66"/>
      <c r="S1979" s="70"/>
      <c r="U1979" s="70"/>
      <c r="W1979" s="70"/>
      <c r="Y1979" s="70"/>
    </row>
    <row r="1980" spans="1:25" s="69" customFormat="1" x14ac:dyDescent="0.2">
      <c r="A1980" s="66" t="s">
        <v>12</v>
      </c>
      <c r="B1980" s="66" t="s">
        <v>23</v>
      </c>
      <c r="C1980" s="66" t="s">
        <v>9</v>
      </c>
      <c r="D1980" s="66" t="s">
        <v>306</v>
      </c>
      <c r="E1980" s="86">
        <f>+IF(ISNUMBER(DATA!H644),DATA!H644,"n/a")</f>
        <v>47129.53</v>
      </c>
      <c r="F1980" s="77">
        <f>+IF(ISNUMBER(DATA!I644),DATA!I644,"n/a")</f>
        <v>-0.22812183447773199</v>
      </c>
      <c r="G1980" s="86">
        <f>+IF(ISNUMBER(DATA!R644),DATA!R644,"n/a")</f>
        <v>170132.92</v>
      </c>
      <c r="H1980" s="77">
        <f>+IF(ISNUMBER(DATA!S644),DATA!S644,"n/a")</f>
        <v>-0.101108761437049</v>
      </c>
      <c r="I1980" s="86">
        <f>+IF(ISNUMBER(DATA!AB644),DATA!AB644,"n/a")</f>
        <v>358778.48</v>
      </c>
      <c r="J1980" s="77">
        <f>+IF(ISNUMBER(DATA!AC644),DATA!AC644,"n/a")</f>
        <v>1.3832086320613099E-3</v>
      </c>
      <c r="K1980" s="86">
        <f>+IF(ISNUMBER(DATA!AL644),DATA!AL644,"n/a")</f>
        <v>713021.1</v>
      </c>
      <c r="L1980" s="77">
        <f>+IF(ISNUMBER(DATA!AM644),DATA!AM644,"n/a")</f>
        <v>2.9476267498647402E-2</v>
      </c>
      <c r="M1980" s="66"/>
      <c r="N1980" s="66"/>
      <c r="O1980" s="66"/>
      <c r="P1980" s="66"/>
      <c r="Q1980" s="66"/>
      <c r="S1980" s="70"/>
      <c r="U1980" s="70"/>
      <c r="W1980" s="70"/>
      <c r="Y1980" s="70"/>
    </row>
    <row r="1981" spans="1:25" s="69" customFormat="1" x14ac:dyDescent="0.2">
      <c r="A1981" s="66" t="s">
        <v>12</v>
      </c>
      <c r="B1981" s="66" t="s">
        <v>23</v>
      </c>
      <c r="C1981" s="66" t="s">
        <v>9</v>
      </c>
      <c r="D1981" s="66" t="s">
        <v>307</v>
      </c>
      <c r="E1981" s="86">
        <f>+IF(ISNUMBER(DATA!H645),DATA!H645,"n/a")</f>
        <v>66730.87</v>
      </c>
      <c r="F1981" s="77">
        <f>+IF(ISNUMBER(DATA!I645),DATA!I645,"n/a")</f>
        <v>-6.1183503944441102E-2</v>
      </c>
      <c r="G1981" s="86">
        <f>+IF(ISNUMBER(DATA!R645),DATA!R645,"n/a")</f>
        <v>219441.44</v>
      </c>
      <c r="H1981" s="77">
        <f>+IF(ISNUMBER(DATA!S645),DATA!S645,"n/a")</f>
        <v>-2.6893810794348199E-2</v>
      </c>
      <c r="I1981" s="86">
        <f>+IF(ISNUMBER(DATA!AB645),DATA!AB645,"n/a")</f>
        <v>437374.57</v>
      </c>
      <c r="J1981" s="77">
        <f>+IF(ISNUMBER(DATA!AC645),DATA!AC645,"n/a")</f>
        <v>8.3356443329314703E-3</v>
      </c>
      <c r="K1981" s="86">
        <f>+IF(ISNUMBER(DATA!AL645),DATA!AL645,"n/a")</f>
        <v>859018.18</v>
      </c>
      <c r="L1981" s="77">
        <f>+IF(ISNUMBER(DATA!AM645),DATA!AM645,"n/a")</f>
        <v>5.8970331804996702E-2</v>
      </c>
      <c r="M1981" s="66"/>
      <c r="N1981" s="66"/>
      <c r="O1981" s="66"/>
      <c r="P1981" s="66"/>
      <c r="Q1981" s="66"/>
      <c r="S1981" s="70"/>
      <c r="U1981" s="70"/>
      <c r="W1981" s="70"/>
      <c r="Y1981" s="70"/>
    </row>
    <row r="1982" spans="1:25" s="69" customFormat="1" x14ac:dyDescent="0.2">
      <c r="A1982" s="66" t="s">
        <v>12</v>
      </c>
      <c r="B1982" s="66" t="s">
        <v>23</v>
      </c>
      <c r="C1982" s="66" t="s">
        <v>9</v>
      </c>
      <c r="D1982" s="66" t="s">
        <v>308</v>
      </c>
      <c r="E1982" s="86">
        <f>+IF(ISNUMBER(DATA!H646),DATA!H646,"n/a")</f>
        <v>87687.56</v>
      </c>
      <c r="F1982" s="77">
        <f>+IF(ISNUMBER(DATA!I646),DATA!I646,"n/a")</f>
        <v>0.28125676243751502</v>
      </c>
      <c r="G1982" s="86">
        <f>+IF(ISNUMBER(DATA!R646),DATA!R646,"n/a")</f>
        <v>273269.46999999997</v>
      </c>
      <c r="H1982" s="77">
        <f>+IF(ISNUMBER(DATA!S646),DATA!S646,"n/a")</f>
        <v>0.24693004424609399</v>
      </c>
      <c r="I1982" s="86">
        <f>+IF(ISNUMBER(DATA!AB646),DATA!AB646,"n/a")</f>
        <v>506969.01</v>
      </c>
      <c r="J1982" s="77">
        <f>+IF(ISNUMBER(DATA!AC646),DATA!AC646,"n/a")</f>
        <v>0.22634914876974399</v>
      </c>
      <c r="K1982" s="86">
        <f>+IF(ISNUMBER(DATA!AL646),DATA!AL646,"n/a")</f>
        <v>928345.93</v>
      </c>
      <c r="L1982" s="77">
        <f>+IF(ISNUMBER(DATA!AM646),DATA!AM646,"n/a")</f>
        <v>0.16875376398651901</v>
      </c>
      <c r="M1982" s="66"/>
      <c r="N1982" s="66"/>
      <c r="O1982" s="66"/>
      <c r="P1982" s="66"/>
      <c r="Q1982" s="66"/>
      <c r="S1982" s="70"/>
      <c r="U1982" s="70"/>
      <c r="W1982" s="70"/>
      <c r="Y1982" s="70"/>
    </row>
    <row r="1983" spans="1:25" s="69" customFormat="1" x14ac:dyDescent="0.2">
      <c r="A1983" s="66" t="s">
        <v>12</v>
      </c>
      <c r="B1983" s="66" t="s">
        <v>23</v>
      </c>
      <c r="C1983" s="66" t="s">
        <v>9</v>
      </c>
      <c r="D1983" s="66" t="s">
        <v>309</v>
      </c>
      <c r="E1983" s="86">
        <f>+IF(ISNUMBER(DATA!H647),DATA!H647,"n/a")</f>
        <v>68761.58</v>
      </c>
      <c r="F1983" s="77">
        <f>+IF(ISNUMBER(DATA!I647),DATA!I647,"n/a")</f>
        <v>0.10499350453589699</v>
      </c>
      <c r="G1983" s="86">
        <f>+IF(ISNUMBER(DATA!R647),DATA!R647,"n/a")</f>
        <v>219635.83</v>
      </c>
      <c r="H1983" s="77">
        <f>+IF(ISNUMBER(DATA!S647),DATA!S647,"n/a")</f>
        <v>9.8644316003395696E-2</v>
      </c>
      <c r="I1983" s="86">
        <f>+IF(ISNUMBER(DATA!AB647),DATA!AB647,"n/a")</f>
        <v>418451.4</v>
      </c>
      <c r="J1983" s="77">
        <f>+IF(ISNUMBER(DATA!AC647),DATA!AC647,"n/a")</f>
        <v>9.8489051674910094E-2</v>
      </c>
      <c r="K1983" s="86">
        <f>+IF(ISNUMBER(DATA!AL647),DATA!AL647,"n/a")</f>
        <v>800676.44</v>
      </c>
      <c r="L1983" s="77">
        <f>+IF(ISNUMBER(DATA!AM647),DATA!AM647,"n/a")</f>
        <v>6.3193135811456594E-2</v>
      </c>
      <c r="M1983" s="66"/>
      <c r="N1983" s="66"/>
      <c r="O1983" s="66"/>
      <c r="P1983" s="66"/>
      <c r="Q1983" s="66"/>
      <c r="S1983" s="70"/>
      <c r="U1983" s="70"/>
      <c r="W1983" s="70"/>
      <c r="Y1983" s="70"/>
    </row>
    <row r="1984" spans="1:25" s="69" customFormat="1" x14ac:dyDescent="0.2">
      <c r="A1984" s="66" t="s">
        <v>12</v>
      </c>
      <c r="B1984" s="66" t="s">
        <v>23</v>
      </c>
      <c r="C1984" s="66" t="s">
        <v>9</v>
      </c>
      <c r="D1984" s="66" t="s">
        <v>310</v>
      </c>
      <c r="E1984" s="86">
        <f>+IF(ISNUMBER(DATA!H648),DATA!H648,"n/a")</f>
        <v>54891.58</v>
      </c>
      <c r="F1984" s="77">
        <f>+IF(ISNUMBER(DATA!I648),DATA!I648,"n/a")</f>
        <v>0.15359960422732</v>
      </c>
      <c r="G1984" s="86">
        <f>+IF(ISNUMBER(DATA!R648),DATA!R648,"n/a")</f>
        <v>172540.9</v>
      </c>
      <c r="H1984" s="77">
        <f>+IF(ISNUMBER(DATA!S648),DATA!S648,"n/a")</f>
        <v>0.12975962122410101</v>
      </c>
      <c r="I1984" s="86">
        <f>+IF(ISNUMBER(DATA!AB648),DATA!AB648,"n/a")</f>
        <v>312568.84000000003</v>
      </c>
      <c r="J1984" s="77">
        <f>+IF(ISNUMBER(DATA!AC648),DATA!AC648,"n/a")</f>
        <v>7.8056595128905795E-2</v>
      </c>
      <c r="K1984" s="86">
        <f>+IF(ISNUMBER(DATA!AL648),DATA!AL648,"n/a")</f>
        <v>598990.64</v>
      </c>
      <c r="L1984" s="77">
        <f>+IF(ISNUMBER(DATA!AM648),DATA!AM648,"n/a")</f>
        <v>4.7846998512576303E-2</v>
      </c>
      <c r="M1984" s="66"/>
      <c r="N1984" s="66"/>
      <c r="O1984" s="66"/>
      <c r="P1984" s="66"/>
      <c r="Q1984" s="66"/>
      <c r="S1984" s="70"/>
      <c r="U1984" s="70"/>
      <c r="W1984" s="70"/>
      <c r="Y1984" s="70"/>
    </row>
    <row r="1985" spans="1:25" s="69" customFormat="1" x14ac:dyDescent="0.2">
      <c r="A1985" s="66" t="s">
        <v>12</v>
      </c>
      <c r="B1985" s="66" t="s">
        <v>23</v>
      </c>
      <c r="C1985" s="66" t="s">
        <v>9</v>
      </c>
      <c r="D1985" s="66" t="s">
        <v>311</v>
      </c>
      <c r="E1985" s="86">
        <f>+IF(ISNUMBER(DATA!H649),DATA!H649,"n/a")</f>
        <v>74389.210000000006</v>
      </c>
      <c r="F1985" s="77">
        <f>+IF(ISNUMBER(DATA!I649),DATA!I649,"n/a")</f>
        <v>-0.112512195779574</v>
      </c>
      <c r="G1985" s="86">
        <f>+IF(ISNUMBER(DATA!R649),DATA!R649,"n/a")</f>
        <v>240308.16</v>
      </c>
      <c r="H1985" s="77">
        <f>+IF(ISNUMBER(DATA!S649),DATA!S649,"n/a")</f>
        <v>-0.13834494054082799</v>
      </c>
      <c r="I1985" s="86">
        <f>+IF(ISNUMBER(DATA!AB649),DATA!AB649,"n/a")</f>
        <v>478255.79</v>
      </c>
      <c r="J1985" s="77">
        <f>+IF(ISNUMBER(DATA!AC649),DATA!AC649,"n/a")</f>
        <v>-0.16249995665891301</v>
      </c>
      <c r="K1985" s="86">
        <f>+IF(ISNUMBER(DATA!AL649),DATA!AL649,"n/a")</f>
        <v>946547.65</v>
      </c>
      <c r="L1985" s="77">
        <f>+IF(ISNUMBER(DATA!AM649),DATA!AM649,"n/a")</f>
        <v>-0.108496705371251</v>
      </c>
      <c r="M1985" s="66"/>
      <c r="N1985" s="66"/>
      <c r="O1985" s="66"/>
      <c r="P1985" s="66"/>
      <c r="Q1985" s="66"/>
      <c r="S1985" s="70"/>
      <c r="U1985" s="70"/>
      <c r="W1985" s="70"/>
      <c r="Y1985" s="70"/>
    </row>
    <row r="1986" spans="1:25" s="69" customFormat="1" x14ac:dyDescent="0.2">
      <c r="A1986" s="66" t="s">
        <v>12</v>
      </c>
      <c r="B1986" s="66" t="s">
        <v>23</v>
      </c>
      <c r="C1986" s="66" t="s">
        <v>9</v>
      </c>
      <c r="D1986" s="66" t="s">
        <v>312</v>
      </c>
      <c r="E1986" s="86">
        <f>+IF(ISNUMBER(DATA!H650),DATA!H650,"n/a")</f>
        <v>60100.27</v>
      </c>
      <c r="F1986" s="77">
        <f>+IF(ISNUMBER(DATA!I650),DATA!I650,"n/a")</f>
        <v>7.2913326844706403E-2</v>
      </c>
      <c r="G1986" s="86">
        <f>+IF(ISNUMBER(DATA!R650),DATA!R650,"n/a")</f>
        <v>197896.47</v>
      </c>
      <c r="H1986" s="77">
        <f>+IF(ISNUMBER(DATA!S650),DATA!S650,"n/a")</f>
        <v>5.6489228475770099E-2</v>
      </c>
      <c r="I1986" s="86">
        <f>+IF(ISNUMBER(DATA!AB650),DATA!AB650,"n/a")</f>
        <v>386041.81</v>
      </c>
      <c r="J1986" s="77">
        <f>+IF(ISNUMBER(DATA!AC650),DATA!AC650,"n/a")</f>
        <v>3.8970216434427198E-2</v>
      </c>
      <c r="K1986" s="86">
        <f>+IF(ISNUMBER(DATA!AL650),DATA!AL650,"n/a")</f>
        <v>739128.51</v>
      </c>
      <c r="L1986" s="77">
        <f>+IF(ISNUMBER(DATA!AM650),DATA!AM650,"n/a")</f>
        <v>2.8216005117983799E-2</v>
      </c>
      <c r="M1986" s="66"/>
      <c r="N1986" s="66"/>
      <c r="O1986" s="66"/>
      <c r="P1986" s="66"/>
      <c r="Q1986" s="66"/>
      <c r="S1986" s="70"/>
      <c r="U1986" s="70"/>
      <c r="W1986" s="70"/>
      <c r="Y1986" s="70"/>
    </row>
    <row r="1987" spans="1:25" s="69" customFormat="1" x14ac:dyDescent="0.2">
      <c r="A1987" s="66" t="s">
        <v>12</v>
      </c>
      <c r="B1987" s="66" t="s">
        <v>23</v>
      </c>
      <c r="C1987" s="66" t="s">
        <v>9</v>
      </c>
      <c r="D1987" s="66" t="s">
        <v>313</v>
      </c>
      <c r="E1987" s="86">
        <f>+IF(ISNUMBER(DATA!H651),DATA!H651,"n/a")</f>
        <v>63593.83</v>
      </c>
      <c r="F1987" s="77">
        <f>+IF(ISNUMBER(DATA!I651),DATA!I651,"n/a")</f>
        <v>3.37940394690791E-2</v>
      </c>
      <c r="G1987" s="86">
        <f>+IF(ISNUMBER(DATA!R651),DATA!R651,"n/a")</f>
        <v>213712.5</v>
      </c>
      <c r="H1987" s="77">
        <f>+IF(ISNUMBER(DATA!S651),DATA!S651,"n/a")</f>
        <v>2.8893510695148499E-2</v>
      </c>
      <c r="I1987" s="86">
        <f>+IF(ISNUMBER(DATA!AB651),DATA!AB651,"n/a")</f>
        <v>423449.15</v>
      </c>
      <c r="J1987" s="77">
        <f>+IF(ISNUMBER(DATA!AC651),DATA!AC651,"n/a")</f>
        <v>-2.1262565322331299E-3</v>
      </c>
      <c r="K1987" s="86">
        <f>+IF(ISNUMBER(DATA!AL651),DATA!AL651,"n/a")</f>
        <v>796927.16</v>
      </c>
      <c r="L1987" s="77">
        <f>+IF(ISNUMBER(DATA!AM651),DATA!AM651,"n/a")</f>
        <v>7.7292600772759098E-4</v>
      </c>
      <c r="M1987" s="66"/>
      <c r="N1987" s="66"/>
      <c r="O1987" s="66"/>
      <c r="P1987" s="66"/>
      <c r="Q1987" s="66"/>
      <c r="S1987" s="70"/>
      <c r="U1987" s="70"/>
      <c r="W1987" s="70"/>
      <c r="Y1987" s="70"/>
    </row>
    <row r="1988" spans="1:25" s="69" customFormat="1" x14ac:dyDescent="0.2">
      <c r="A1988" s="66" t="s">
        <v>12</v>
      </c>
      <c r="B1988" s="66" t="s">
        <v>23</v>
      </c>
      <c r="C1988" s="66" t="s">
        <v>9</v>
      </c>
      <c r="D1988" s="66" t="s">
        <v>314</v>
      </c>
      <c r="E1988" s="86">
        <f>+IF(ISNUMBER(DATA!H652),DATA!H652,"n/a")</f>
        <v>152323.93</v>
      </c>
      <c r="F1988" s="77">
        <f>+IF(ISNUMBER(DATA!I652),DATA!I652,"n/a")</f>
        <v>-1.87007667941856E-2</v>
      </c>
      <c r="G1988" s="86">
        <f>+IF(ISNUMBER(DATA!R652),DATA!R652,"n/a")</f>
        <v>472422.34</v>
      </c>
      <c r="H1988" s="77">
        <f>+IF(ISNUMBER(DATA!S652),DATA!S652,"n/a")</f>
        <v>-8.6105420067139005E-2</v>
      </c>
      <c r="I1988" s="86">
        <f>+IF(ISNUMBER(DATA!AB652),DATA!AB652,"n/a")</f>
        <v>948449.52</v>
      </c>
      <c r="J1988" s="77">
        <f>+IF(ISNUMBER(DATA!AC652),DATA!AC652,"n/a")</f>
        <v>-0.108167796407558</v>
      </c>
      <c r="K1988" s="86">
        <f>+IF(ISNUMBER(DATA!AL652),DATA!AL652,"n/a")</f>
        <v>1852670.22</v>
      </c>
      <c r="L1988" s="77">
        <f>+IF(ISNUMBER(DATA!AM652),DATA!AM652,"n/a")</f>
        <v>-6.79419744984886E-2</v>
      </c>
      <c r="M1988" s="66"/>
      <c r="N1988" s="66"/>
      <c r="O1988" s="66"/>
      <c r="P1988" s="66"/>
      <c r="Q1988" s="66"/>
      <c r="S1988" s="70"/>
      <c r="U1988" s="70"/>
      <c r="W1988" s="70"/>
      <c r="Y1988" s="70"/>
    </row>
    <row r="1989" spans="1:25" s="69" customFormat="1" x14ac:dyDescent="0.2">
      <c r="A1989" s="66" t="s">
        <v>12</v>
      </c>
      <c r="B1989" s="66" t="s">
        <v>23</v>
      </c>
      <c r="C1989" s="66" t="s">
        <v>9</v>
      </c>
      <c r="D1989" s="66" t="s">
        <v>315</v>
      </c>
      <c r="E1989" s="86">
        <f>+IF(ISNUMBER(DATA!H653),DATA!H653,"n/a")</f>
        <v>94066.26</v>
      </c>
      <c r="F1989" s="77">
        <f>+IF(ISNUMBER(DATA!I653),DATA!I653,"n/a")</f>
        <v>2.7242165015045599E-2</v>
      </c>
      <c r="G1989" s="86">
        <f>+IF(ISNUMBER(DATA!R653),DATA!R653,"n/a")</f>
        <v>308248.01</v>
      </c>
      <c r="H1989" s="77">
        <f>+IF(ISNUMBER(DATA!S653),DATA!S653,"n/a")</f>
        <v>6.6398819808762399E-3</v>
      </c>
      <c r="I1989" s="86">
        <f>+IF(ISNUMBER(DATA!AB653),DATA!AB653,"n/a")</f>
        <v>609489.6</v>
      </c>
      <c r="J1989" s="77">
        <f>+IF(ISNUMBER(DATA!AC653),DATA!AC653,"n/a")</f>
        <v>1.7924137854899699E-2</v>
      </c>
      <c r="K1989" s="86">
        <f>+IF(ISNUMBER(DATA!AL653),DATA!AL653,"n/a")</f>
        <v>1176548.01</v>
      </c>
      <c r="L1989" s="77">
        <f>+IF(ISNUMBER(DATA!AM653),DATA!AM653,"n/a")</f>
        <v>3.2847040682145397E-2</v>
      </c>
      <c r="M1989" s="66"/>
      <c r="N1989" s="66"/>
      <c r="O1989" s="66"/>
      <c r="P1989" s="66"/>
      <c r="Q1989" s="66"/>
      <c r="S1989" s="70"/>
      <c r="U1989" s="70"/>
      <c r="W1989" s="70"/>
      <c r="Y1989" s="70"/>
    </row>
    <row r="1990" spans="1:25" s="69" customFormat="1" x14ac:dyDescent="0.2">
      <c r="A1990" s="66" t="s">
        <v>12</v>
      </c>
      <c r="B1990" s="66" t="s">
        <v>23</v>
      </c>
      <c r="C1990" s="66" t="s">
        <v>9</v>
      </c>
      <c r="D1990" s="66" t="s">
        <v>316</v>
      </c>
      <c r="E1990" s="86">
        <f>+IF(ISNUMBER(DATA!H654),DATA!H654,"n/a")</f>
        <v>128239.17</v>
      </c>
      <c r="F1990" s="77">
        <f>+IF(ISNUMBER(DATA!I654),DATA!I654,"n/a")</f>
        <v>1.4144577272797E-2</v>
      </c>
      <c r="G1990" s="86">
        <f>+IF(ISNUMBER(DATA!R654),DATA!R654,"n/a")</f>
        <v>400410.68</v>
      </c>
      <c r="H1990" s="77">
        <f>+IF(ISNUMBER(DATA!S654),DATA!S654,"n/a")</f>
        <v>-6.6468290762397297E-3</v>
      </c>
      <c r="I1990" s="86">
        <f>+IF(ISNUMBER(DATA!AB654),DATA!AB654,"n/a")</f>
        <v>752986.67</v>
      </c>
      <c r="J1990" s="77">
        <f>+IF(ISNUMBER(DATA!AC654),DATA!AC654,"n/a")</f>
        <v>2.7781886627372399E-2</v>
      </c>
      <c r="K1990" s="86">
        <f>+IF(ISNUMBER(DATA!AL654),DATA!AL654,"n/a")</f>
        <v>1460932.14</v>
      </c>
      <c r="L1990" s="77">
        <f>+IF(ISNUMBER(DATA!AM654),DATA!AM654,"n/a")</f>
        <v>2.5362548647237901E-2</v>
      </c>
      <c r="M1990" s="66"/>
      <c r="N1990" s="66"/>
      <c r="O1990" s="66"/>
      <c r="P1990" s="66"/>
      <c r="Q1990" s="66"/>
      <c r="S1990" s="70"/>
      <c r="U1990" s="70"/>
      <c r="W1990" s="70"/>
      <c r="Y1990" s="70"/>
    </row>
    <row r="1991" spans="1:25" s="69" customFormat="1" x14ac:dyDescent="0.2">
      <c r="A1991" s="66" t="s">
        <v>12</v>
      </c>
      <c r="B1991" s="66" t="s">
        <v>23</v>
      </c>
      <c r="C1991" s="66" t="s">
        <v>9</v>
      </c>
      <c r="D1991" s="66" t="s">
        <v>317</v>
      </c>
      <c r="E1991" s="86">
        <f>+IF(ISNUMBER(DATA!H655),DATA!H655,"n/a")</f>
        <v>74443.710000000006</v>
      </c>
      <c r="F1991" s="77">
        <f>+IF(ISNUMBER(DATA!I655),DATA!I655,"n/a")</f>
        <v>8.3804453218494404E-2</v>
      </c>
      <c r="G1991" s="86">
        <f>+IF(ISNUMBER(DATA!R655),DATA!R655,"n/a")</f>
        <v>235066.96</v>
      </c>
      <c r="H1991" s="77">
        <f>+IF(ISNUMBER(DATA!S655),DATA!S655,"n/a")</f>
        <v>4.4432381848030798E-2</v>
      </c>
      <c r="I1991" s="86">
        <f>+IF(ISNUMBER(DATA!AB655),DATA!AB655,"n/a")</f>
        <v>479832.89</v>
      </c>
      <c r="J1991" s="77">
        <f>+IF(ISNUMBER(DATA!AC655),DATA!AC655,"n/a")</f>
        <v>7.8893623883439595E-2</v>
      </c>
      <c r="K1991" s="86">
        <f>+IF(ISNUMBER(DATA!AL655),DATA!AL655,"n/a")</f>
        <v>891154.92</v>
      </c>
      <c r="L1991" s="77">
        <f>+IF(ISNUMBER(DATA!AM655),DATA!AM655,"n/a")</f>
        <v>8.1745350890751106E-2</v>
      </c>
      <c r="M1991" s="66"/>
      <c r="N1991" s="66"/>
      <c r="O1991" s="66"/>
      <c r="P1991" s="66"/>
      <c r="Q1991" s="66"/>
      <c r="S1991" s="70"/>
      <c r="U1991" s="70"/>
      <c r="W1991" s="70"/>
      <c r="Y1991" s="70"/>
    </row>
    <row r="1992" spans="1:25" s="69" customFormat="1" x14ac:dyDescent="0.2">
      <c r="A1992" s="66" t="s">
        <v>12</v>
      </c>
      <c r="B1992" s="66" t="s">
        <v>23</v>
      </c>
      <c r="C1992" s="66" t="s">
        <v>9</v>
      </c>
      <c r="D1992" s="66" t="s">
        <v>318</v>
      </c>
      <c r="E1992" s="86">
        <f>+IF(ISNUMBER(DATA!H656),DATA!H656,"n/a")</f>
        <v>126961.60000000001</v>
      </c>
      <c r="F1992" s="77">
        <f>+IF(ISNUMBER(DATA!I656),DATA!I656,"n/a")</f>
        <v>-4.5264466907317703E-2</v>
      </c>
      <c r="G1992" s="86">
        <f>+IF(ISNUMBER(DATA!R656),DATA!R656,"n/a")</f>
        <v>401762.79</v>
      </c>
      <c r="H1992" s="77">
        <f>+IF(ISNUMBER(DATA!S656),DATA!S656,"n/a")</f>
        <v>-6.7071336989925706E-2</v>
      </c>
      <c r="I1992" s="86">
        <f>+IF(ISNUMBER(DATA!AB656),DATA!AB656,"n/a")</f>
        <v>809802.22</v>
      </c>
      <c r="J1992" s="77">
        <f>+IF(ISNUMBER(DATA!AC656),DATA!AC656,"n/a")</f>
        <v>2.3201142333092499E-2</v>
      </c>
      <c r="K1992" s="86">
        <f>+IF(ISNUMBER(DATA!AL656),DATA!AL656,"n/a")</f>
        <v>1506283.26</v>
      </c>
      <c r="L1992" s="77">
        <f>+IF(ISNUMBER(DATA!AM656),DATA!AM656,"n/a")</f>
        <v>2.2702208434453399E-3</v>
      </c>
      <c r="M1992" s="66"/>
      <c r="N1992" s="66"/>
      <c r="O1992" s="66"/>
      <c r="P1992" s="66"/>
      <c r="Q1992" s="66"/>
      <c r="S1992" s="70"/>
      <c r="U1992" s="70"/>
      <c r="W1992" s="70"/>
      <c r="Y1992" s="70"/>
    </row>
    <row r="1993" spans="1:25" s="69" customFormat="1" x14ac:dyDescent="0.2">
      <c r="A1993" s="66" t="s">
        <v>12</v>
      </c>
      <c r="B1993" s="66" t="s">
        <v>23</v>
      </c>
      <c r="C1993" s="66" t="s">
        <v>9</v>
      </c>
      <c r="D1993" s="66" t="s">
        <v>344</v>
      </c>
      <c r="E1993" s="86">
        <f>+IF(ISNUMBER(DATA!H657),DATA!H657,"n/a")</f>
        <v>41655.730000000003</v>
      </c>
      <c r="F1993" s="77">
        <f>+IF(ISNUMBER(DATA!I657),DATA!I657,"n/a")</f>
        <v>5.69413862626163E-2</v>
      </c>
      <c r="G1993" s="86">
        <f>+IF(ISNUMBER(DATA!R657),DATA!R657,"n/a")</f>
        <v>127763.18</v>
      </c>
      <c r="H1993" s="77">
        <f>+IF(ISNUMBER(DATA!S657),DATA!S657,"n/a")</f>
        <v>-3.5430803886054102E-2</v>
      </c>
      <c r="I1993" s="86">
        <f>+IF(ISNUMBER(DATA!AB657),DATA!AB657,"n/a")</f>
        <v>243295.16</v>
      </c>
      <c r="J1993" s="77">
        <f>+IF(ISNUMBER(DATA!AC657),DATA!AC657,"n/a")</f>
        <v>-7.0706579944639206E-2</v>
      </c>
      <c r="K1993" s="86">
        <f>+IF(ISNUMBER(DATA!AL657),DATA!AL657,"n/a")</f>
        <v>477434.82</v>
      </c>
      <c r="L1993" s="77">
        <f>+IF(ISNUMBER(DATA!AM657),DATA!AM657,"n/a")</f>
        <v>-9.9072578526072194E-2</v>
      </c>
      <c r="M1993" s="66"/>
      <c r="N1993" s="66"/>
      <c r="O1993" s="66"/>
      <c r="P1993" s="66"/>
      <c r="Q1993" s="66"/>
      <c r="S1993" s="70"/>
      <c r="U1993" s="70"/>
      <c r="W1993" s="70"/>
      <c r="Y1993" s="70"/>
    </row>
    <row r="1994" spans="1:25" s="69" customFormat="1" x14ac:dyDescent="0.2">
      <c r="A1994" s="66" t="s">
        <v>12</v>
      </c>
      <c r="B1994" s="66" t="s">
        <v>23</v>
      </c>
      <c r="C1994" s="66" t="s">
        <v>9</v>
      </c>
      <c r="D1994" s="66" t="s">
        <v>345</v>
      </c>
      <c r="E1994" s="86">
        <f>+IF(ISNUMBER(DATA!H658),DATA!H658,"n/a")</f>
        <v>93749.5</v>
      </c>
      <c r="F1994" s="77">
        <f>+IF(ISNUMBER(DATA!I658),DATA!I658,"n/a")</f>
        <v>-2.2013727766602299E-2</v>
      </c>
      <c r="G1994" s="86">
        <f>+IF(ISNUMBER(DATA!R658),DATA!R658,"n/a")</f>
        <v>308427.8</v>
      </c>
      <c r="H1994" s="77">
        <f>+IF(ISNUMBER(DATA!S658),DATA!S658,"n/a")</f>
        <v>-1.51706251493555E-2</v>
      </c>
      <c r="I1994" s="86">
        <f>+IF(ISNUMBER(DATA!AB658),DATA!AB658,"n/a")</f>
        <v>599818.59</v>
      </c>
      <c r="J1994" s="77">
        <f>+IF(ISNUMBER(DATA!AC658),DATA!AC658,"n/a")</f>
        <v>-2.3041021379444498E-2</v>
      </c>
      <c r="K1994" s="86">
        <f>+IF(ISNUMBER(DATA!AL658),DATA!AL658,"n/a")</f>
        <v>1146129.81</v>
      </c>
      <c r="L1994" s="77">
        <f>+IF(ISNUMBER(DATA!AM658),DATA!AM658,"n/a")</f>
        <v>3.0515129738420302E-3</v>
      </c>
      <c r="M1994" s="66"/>
      <c r="N1994" s="66"/>
      <c r="O1994" s="66"/>
      <c r="P1994" s="66"/>
      <c r="Q1994" s="66"/>
      <c r="S1994" s="70"/>
      <c r="U1994" s="70"/>
      <c r="W1994" s="70"/>
      <c r="Y1994" s="70"/>
    </row>
    <row r="1995" spans="1:25" x14ac:dyDescent="0.2">
      <c r="E1995" s="100"/>
      <c r="F1995" s="102"/>
      <c r="G1995" s="100"/>
      <c r="H1995" s="102"/>
      <c r="I1995" s="100"/>
      <c r="J1995" s="102"/>
      <c r="K1995" s="100"/>
      <c r="L1995" s="102"/>
    </row>
    <row r="1996" spans="1:25" s="69" customFormat="1" x14ac:dyDescent="0.2">
      <c r="A1996" s="66" t="s">
        <v>12</v>
      </c>
      <c r="B1996" s="66" t="s">
        <v>23</v>
      </c>
      <c r="C1996" s="66" t="s">
        <v>25</v>
      </c>
      <c r="D1996" s="66" t="s">
        <v>271</v>
      </c>
      <c r="E1996" s="86">
        <f>+IF(ISNUMBER(DATA!J609),DATA!J609,"n/a")</f>
        <v>42764.28</v>
      </c>
      <c r="F1996" s="77">
        <f>+IF(ISNUMBER(DATA!K609),DATA!K609,"n/a")</f>
        <v>0.37973413416152102</v>
      </c>
      <c r="G1996" s="86">
        <f>+IF(ISNUMBER(DATA!T609),DATA!T609,"n/a")</f>
        <v>131961.54</v>
      </c>
      <c r="H1996" s="77">
        <f>+IF(ISNUMBER(DATA!U609),DATA!U609,"n/a")</f>
        <v>0.14386738297101601</v>
      </c>
      <c r="I1996" s="86">
        <f>+IF(ISNUMBER(DATA!AD609),DATA!AD609,"n/a")</f>
        <v>241305.62</v>
      </c>
      <c r="J1996" s="77">
        <f>+IF(ISNUMBER(DATA!AE609),DATA!AE609,"n/a")</f>
        <v>0.13433419424144</v>
      </c>
      <c r="K1996" s="86">
        <f>+IF(ISNUMBER(DATA!AN609),DATA!AN609,"n/a")</f>
        <v>440579.66</v>
      </c>
      <c r="L1996" s="77">
        <f>+IF(ISNUMBER(DATA!AO609),DATA!AO609,"n/a")</f>
        <v>0.11996089971431</v>
      </c>
      <c r="M1996" s="66"/>
      <c r="N1996" s="66"/>
      <c r="O1996" s="66"/>
      <c r="P1996" s="66"/>
      <c r="Q1996" s="66"/>
      <c r="S1996" s="70"/>
      <c r="U1996" s="70"/>
      <c r="W1996" s="70"/>
      <c r="Y1996" s="70"/>
    </row>
    <row r="1997" spans="1:25" s="69" customFormat="1" x14ac:dyDescent="0.2">
      <c r="A1997" s="66" t="s">
        <v>12</v>
      </c>
      <c r="B1997" s="66" t="s">
        <v>23</v>
      </c>
      <c r="C1997" s="66" t="s">
        <v>25</v>
      </c>
      <c r="D1997" s="66" t="s">
        <v>272</v>
      </c>
      <c r="E1997" s="86">
        <f>+IF(ISNUMBER(DATA!J610),DATA!J610,"n/a")</f>
        <v>205879.61</v>
      </c>
      <c r="F1997" s="77">
        <f>+IF(ISNUMBER(DATA!K610),DATA!K610,"n/a")</f>
        <v>-7.2864487143535994E-2</v>
      </c>
      <c r="G1997" s="86">
        <f>+IF(ISNUMBER(DATA!T610),DATA!T610,"n/a")</f>
        <v>651202.34</v>
      </c>
      <c r="H1997" s="77">
        <f>+IF(ISNUMBER(DATA!U610),DATA!U610,"n/a")</f>
        <v>-0.10860525874193</v>
      </c>
      <c r="I1997" s="86">
        <f>+IF(ISNUMBER(DATA!AD610),DATA!AD610,"n/a")</f>
        <v>1295164.57</v>
      </c>
      <c r="J1997" s="77">
        <f>+IF(ISNUMBER(DATA!AE610),DATA!AE610,"n/a")</f>
        <v>-7.5343259291423104E-2</v>
      </c>
      <c r="K1997" s="86">
        <f>+IF(ISNUMBER(DATA!AN610),DATA!AN610,"n/a")</f>
        <v>2552059.9900000002</v>
      </c>
      <c r="L1997" s="77">
        <f>+IF(ISNUMBER(DATA!AO610),DATA!AO610,"n/a")</f>
        <v>-5.5474061266359898E-2</v>
      </c>
      <c r="M1997" s="66"/>
      <c r="N1997" s="66"/>
      <c r="O1997" s="66"/>
      <c r="P1997" s="66"/>
      <c r="Q1997" s="66"/>
      <c r="S1997" s="70"/>
      <c r="U1997" s="70"/>
      <c r="W1997" s="70"/>
      <c r="Y1997" s="70"/>
    </row>
    <row r="1998" spans="1:25" s="69" customFormat="1" x14ac:dyDescent="0.2">
      <c r="A1998" s="66" t="s">
        <v>12</v>
      </c>
      <c r="B1998" s="66" t="s">
        <v>23</v>
      </c>
      <c r="C1998" s="66" t="s">
        <v>25</v>
      </c>
      <c r="D1998" s="66" t="s">
        <v>273</v>
      </c>
      <c r="E1998" s="86">
        <f>+IF(ISNUMBER(DATA!J611),DATA!J611,"n/a")</f>
        <v>288183.15999999997</v>
      </c>
      <c r="F1998" s="77">
        <f>+IF(ISNUMBER(DATA!K611),DATA!K611,"n/a")</f>
        <v>-5.3590877319026897E-3</v>
      </c>
      <c r="G1998" s="86">
        <f>+IF(ISNUMBER(DATA!T611),DATA!T611,"n/a")</f>
        <v>953993.79</v>
      </c>
      <c r="H1998" s="77">
        <f>+IF(ISNUMBER(DATA!U611),DATA!U611,"n/a")</f>
        <v>-2.2450572924545002E-2</v>
      </c>
      <c r="I1998" s="86">
        <f>+IF(ISNUMBER(DATA!AD611),DATA!AD611,"n/a")</f>
        <v>1913013.7</v>
      </c>
      <c r="J1998" s="77">
        <f>+IF(ISNUMBER(DATA!AE611),DATA!AE611,"n/a")</f>
        <v>-5.0845999263664197E-2</v>
      </c>
      <c r="K1998" s="86">
        <f>+IF(ISNUMBER(DATA!AN611),DATA!AN611,"n/a")</f>
        <v>3614652.89</v>
      </c>
      <c r="L1998" s="77">
        <f>+IF(ISNUMBER(DATA!AO611),DATA!AO611,"n/a")</f>
        <v>-9.9504008754129902E-2</v>
      </c>
      <c r="M1998" s="66"/>
      <c r="N1998" s="66"/>
      <c r="O1998" s="66"/>
      <c r="P1998" s="66"/>
      <c r="Q1998" s="66"/>
      <c r="S1998" s="70"/>
      <c r="U1998" s="70"/>
      <c r="W1998" s="70"/>
      <c r="Y1998" s="70"/>
    </row>
    <row r="1999" spans="1:25" s="69" customFormat="1" x14ac:dyDescent="0.2">
      <c r="A1999" s="66" t="s">
        <v>12</v>
      </c>
      <c r="B1999" s="66" t="s">
        <v>23</v>
      </c>
      <c r="C1999" s="66" t="s">
        <v>25</v>
      </c>
      <c r="D1999" s="66" t="s">
        <v>274</v>
      </c>
      <c r="E1999" s="86">
        <f>+IF(ISNUMBER(DATA!J612),DATA!J612,"n/a")</f>
        <v>126205.44</v>
      </c>
      <c r="F1999" s="77">
        <f>+IF(ISNUMBER(DATA!K612),DATA!K612,"n/a")</f>
        <v>-6.6467807731133005E-2</v>
      </c>
      <c r="G1999" s="86">
        <f>+IF(ISNUMBER(DATA!T612),DATA!T612,"n/a")</f>
        <v>396879.61</v>
      </c>
      <c r="H1999" s="77">
        <f>+IF(ISNUMBER(DATA!U612),DATA!U612,"n/a")</f>
        <v>-9.6748774881252497E-2</v>
      </c>
      <c r="I1999" s="86">
        <f>+IF(ISNUMBER(DATA!AD612),DATA!AD612,"n/a")</f>
        <v>751945.59</v>
      </c>
      <c r="J1999" s="77">
        <f>+IF(ISNUMBER(DATA!AE612),DATA!AE612,"n/a")</f>
        <v>-6.3333886238851E-2</v>
      </c>
      <c r="K1999" s="86">
        <f>+IF(ISNUMBER(DATA!AN612),DATA!AN612,"n/a")</f>
        <v>1476401.96</v>
      </c>
      <c r="L1999" s="77">
        <f>+IF(ISNUMBER(DATA!AO612),DATA!AO612,"n/a")</f>
        <v>-4.9879392954566497E-2</v>
      </c>
      <c r="M1999" s="66"/>
      <c r="N1999" s="66"/>
      <c r="O1999" s="66"/>
      <c r="P1999" s="66"/>
      <c r="Q1999" s="66"/>
      <c r="S1999" s="70"/>
      <c r="U1999" s="70"/>
      <c r="W1999" s="70"/>
      <c r="Y1999" s="70"/>
    </row>
    <row r="2000" spans="1:25" s="69" customFormat="1" x14ac:dyDescent="0.2">
      <c r="A2000" s="66" t="s">
        <v>12</v>
      </c>
      <c r="B2000" s="66" t="s">
        <v>23</v>
      </c>
      <c r="C2000" s="66" t="s">
        <v>25</v>
      </c>
      <c r="D2000" s="66" t="s">
        <v>275</v>
      </c>
      <c r="E2000" s="86">
        <f>+IF(ISNUMBER(DATA!J613),DATA!J613,"n/a")</f>
        <v>281948.21000000002</v>
      </c>
      <c r="F2000" s="77">
        <f>+IF(ISNUMBER(DATA!K613),DATA!K613,"n/a")</f>
        <v>0.12891249541295099</v>
      </c>
      <c r="G2000" s="86">
        <f>+IF(ISNUMBER(DATA!T613),DATA!T613,"n/a")</f>
        <v>905434.15</v>
      </c>
      <c r="H2000" s="77">
        <f>+IF(ISNUMBER(DATA!U613),DATA!U613,"n/a")</f>
        <v>9.0422691218501203E-2</v>
      </c>
      <c r="I2000" s="86">
        <f>+IF(ISNUMBER(DATA!AD613),DATA!AD613,"n/a")</f>
        <v>1799976.24</v>
      </c>
      <c r="J2000" s="77">
        <f>+IF(ISNUMBER(DATA!AE613),DATA!AE613,"n/a")</f>
        <v>4.8250012605372802E-2</v>
      </c>
      <c r="K2000" s="86">
        <f>+IF(ISNUMBER(DATA!AN613),DATA!AN613,"n/a")</f>
        <v>3411129.97</v>
      </c>
      <c r="L2000" s="77">
        <f>+IF(ISNUMBER(DATA!AO613),DATA!AO613,"n/a")</f>
        <v>5.8111999954331799E-3</v>
      </c>
      <c r="M2000" s="66"/>
      <c r="N2000" s="66"/>
      <c r="O2000" s="66"/>
      <c r="P2000" s="66"/>
      <c r="Q2000" s="66"/>
      <c r="S2000" s="70"/>
      <c r="U2000" s="70"/>
      <c r="W2000" s="70"/>
      <c r="Y2000" s="70"/>
    </row>
    <row r="2001" spans="1:25" s="69" customFormat="1" x14ac:dyDescent="0.2">
      <c r="A2001" s="66" t="s">
        <v>12</v>
      </c>
      <c r="B2001" s="66" t="s">
        <v>23</v>
      </c>
      <c r="C2001" s="66" t="s">
        <v>25</v>
      </c>
      <c r="D2001" s="66" t="s">
        <v>276</v>
      </c>
      <c r="E2001" s="86">
        <f>+IF(ISNUMBER(DATA!J614),DATA!J614,"n/a")</f>
        <v>110812.88</v>
      </c>
      <c r="F2001" s="77">
        <f>+IF(ISNUMBER(DATA!K614),DATA!K614,"n/a")</f>
        <v>0.24451130981046101</v>
      </c>
      <c r="G2001" s="86">
        <f>+IF(ISNUMBER(DATA!T614),DATA!T614,"n/a")</f>
        <v>368146.72</v>
      </c>
      <c r="H2001" s="77">
        <f>+IF(ISNUMBER(DATA!U614),DATA!U614,"n/a")</f>
        <v>0.324194231511787</v>
      </c>
      <c r="I2001" s="86">
        <f>+IF(ISNUMBER(DATA!AD614),DATA!AD614,"n/a")</f>
        <v>720235.52000000002</v>
      </c>
      <c r="J2001" s="77">
        <f>+IF(ISNUMBER(DATA!AE614),DATA!AE614,"n/a")</f>
        <v>0.333414447538394</v>
      </c>
      <c r="K2001" s="86">
        <f>+IF(ISNUMBER(DATA!AN614),DATA!AN614,"n/a")</f>
        <v>1412767.85</v>
      </c>
      <c r="L2001" s="77">
        <f>+IF(ISNUMBER(DATA!AO614),DATA!AO614,"n/a")</f>
        <v>0.320965465962332</v>
      </c>
      <c r="M2001" s="66"/>
      <c r="N2001" s="66"/>
      <c r="O2001" s="66"/>
      <c r="P2001" s="66"/>
      <c r="Q2001" s="66"/>
      <c r="S2001" s="70"/>
      <c r="U2001" s="70"/>
      <c r="W2001" s="70"/>
      <c r="Y2001" s="70"/>
    </row>
    <row r="2002" spans="1:25" s="69" customFormat="1" x14ac:dyDescent="0.2">
      <c r="A2002" s="66" t="s">
        <v>12</v>
      </c>
      <c r="B2002" s="66" t="s">
        <v>23</v>
      </c>
      <c r="C2002" s="66" t="s">
        <v>25</v>
      </c>
      <c r="D2002" s="66" t="s">
        <v>277</v>
      </c>
      <c r="E2002" s="86">
        <f>+IF(ISNUMBER(DATA!J615),DATA!J615,"n/a")</f>
        <v>111129.91</v>
      </c>
      <c r="F2002" s="77">
        <f>+IF(ISNUMBER(DATA!K615),DATA!K615,"n/a")</f>
        <v>0.117853747232271</v>
      </c>
      <c r="G2002" s="86">
        <f>+IF(ISNUMBER(DATA!T615),DATA!T615,"n/a")</f>
        <v>357966.45</v>
      </c>
      <c r="H2002" s="77">
        <f>+IF(ISNUMBER(DATA!U615),DATA!U615,"n/a")</f>
        <v>9.1588830816476993E-2</v>
      </c>
      <c r="I2002" s="86">
        <f>+IF(ISNUMBER(DATA!AD615),DATA!AD615,"n/a")</f>
        <v>669189.72</v>
      </c>
      <c r="J2002" s="77">
        <f>+IF(ISNUMBER(DATA!AE615),DATA!AE615,"n/a")</f>
        <v>6.0908901530224498E-2</v>
      </c>
      <c r="K2002" s="86">
        <f>+IF(ISNUMBER(DATA!AN615),DATA!AN615,"n/a")</f>
        <v>1266939.8600000001</v>
      </c>
      <c r="L2002" s="77">
        <f>+IF(ISNUMBER(DATA!AO615),DATA!AO615,"n/a")</f>
        <v>2.13165080312985E-2</v>
      </c>
      <c r="M2002" s="66"/>
      <c r="N2002" s="66"/>
      <c r="O2002" s="66"/>
      <c r="P2002" s="66"/>
      <c r="Q2002" s="66"/>
      <c r="S2002" s="70"/>
      <c r="U2002" s="70"/>
      <c r="W2002" s="70"/>
      <c r="Y2002" s="70"/>
    </row>
    <row r="2003" spans="1:25" s="69" customFormat="1" x14ac:dyDescent="0.2">
      <c r="A2003" s="66" t="s">
        <v>12</v>
      </c>
      <c r="B2003" s="66" t="s">
        <v>23</v>
      </c>
      <c r="C2003" s="66" t="s">
        <v>25</v>
      </c>
      <c r="D2003" s="66" t="s">
        <v>278</v>
      </c>
      <c r="E2003" s="86">
        <f>+IF(ISNUMBER(DATA!J616),DATA!J616,"n/a")</f>
        <v>337643.12</v>
      </c>
      <c r="F2003" s="77">
        <f>+IF(ISNUMBER(DATA!K616),DATA!K616,"n/a")</f>
        <v>0.125326985557693</v>
      </c>
      <c r="G2003" s="86">
        <f>+IF(ISNUMBER(DATA!T616),DATA!T616,"n/a")</f>
        <v>1097279.2</v>
      </c>
      <c r="H2003" s="77">
        <f>+IF(ISNUMBER(DATA!U616),DATA!U616,"n/a")</f>
        <v>0.101012689991253</v>
      </c>
      <c r="I2003" s="86">
        <f>+IF(ISNUMBER(DATA!AD616),DATA!AD616,"n/a")</f>
        <v>2203239.89</v>
      </c>
      <c r="J2003" s="77">
        <f>+IF(ISNUMBER(DATA!AE616),DATA!AE616,"n/a")</f>
        <v>8.7096949401260296E-2</v>
      </c>
      <c r="K2003" s="86">
        <f>+IF(ISNUMBER(DATA!AN616),DATA!AN616,"n/a")</f>
        <v>4092131.46</v>
      </c>
      <c r="L2003" s="77">
        <f>+IF(ISNUMBER(DATA!AO616),DATA!AO616,"n/a")</f>
        <v>6.5419539949281805E-2</v>
      </c>
      <c r="M2003" s="66"/>
      <c r="N2003" s="66"/>
      <c r="O2003" s="66"/>
      <c r="P2003" s="66"/>
      <c r="Q2003" s="66"/>
      <c r="S2003" s="70"/>
      <c r="U2003" s="70"/>
      <c r="W2003" s="70"/>
      <c r="Y2003" s="70"/>
    </row>
    <row r="2004" spans="1:25" s="69" customFormat="1" x14ac:dyDescent="0.2">
      <c r="A2004" s="66" t="s">
        <v>12</v>
      </c>
      <c r="B2004" s="66" t="s">
        <v>23</v>
      </c>
      <c r="C2004" s="66" t="s">
        <v>25</v>
      </c>
      <c r="D2004" s="66" t="s">
        <v>279</v>
      </c>
      <c r="E2004" s="86">
        <f>+IF(ISNUMBER(DATA!J617),DATA!J617,"n/a")</f>
        <v>125160.73</v>
      </c>
      <c r="F2004" s="77">
        <f>+IF(ISNUMBER(DATA!K617),DATA!K617,"n/a")</f>
        <v>8.9718975861681302E-2</v>
      </c>
      <c r="G2004" s="86">
        <f>+IF(ISNUMBER(DATA!T617),DATA!T617,"n/a")</f>
        <v>380801.85</v>
      </c>
      <c r="H2004" s="77">
        <f>+IF(ISNUMBER(DATA!U617),DATA!U617,"n/a")</f>
        <v>-3.3096062150495799E-2</v>
      </c>
      <c r="I2004" s="86">
        <f>+IF(ISNUMBER(DATA!AD617),DATA!AD617,"n/a")</f>
        <v>723366.89</v>
      </c>
      <c r="J2004" s="77">
        <f>+IF(ISNUMBER(DATA!AE617),DATA!AE617,"n/a")</f>
        <v>-7.3443884794931899E-2</v>
      </c>
      <c r="K2004" s="86">
        <f>+IF(ISNUMBER(DATA!AN617),DATA!AN617,"n/a")</f>
        <v>1435226.04</v>
      </c>
      <c r="L2004" s="77">
        <f>+IF(ISNUMBER(DATA!AO617),DATA!AO617,"n/a")</f>
        <v>-0.100056213487122</v>
      </c>
      <c r="M2004" s="66"/>
      <c r="N2004" s="66"/>
      <c r="O2004" s="66"/>
      <c r="P2004" s="66"/>
      <c r="Q2004" s="66"/>
      <c r="S2004" s="70"/>
      <c r="U2004" s="70"/>
      <c r="W2004" s="70"/>
      <c r="Y2004" s="70"/>
    </row>
    <row r="2005" spans="1:25" s="69" customFormat="1" x14ac:dyDescent="0.2">
      <c r="A2005" s="66" t="s">
        <v>12</v>
      </c>
      <c r="B2005" s="66" t="s">
        <v>23</v>
      </c>
      <c r="C2005" s="66" t="s">
        <v>25</v>
      </c>
      <c r="D2005" s="66" t="s">
        <v>280</v>
      </c>
      <c r="E2005" s="86">
        <f>+IF(ISNUMBER(DATA!J618),DATA!J618,"n/a")</f>
        <v>50494.74</v>
      </c>
      <c r="F2005" s="77">
        <f>+IF(ISNUMBER(DATA!K618),DATA!K618,"n/a")</f>
        <v>-0.265872117012111</v>
      </c>
      <c r="G2005" s="86">
        <f>+IF(ISNUMBER(DATA!T618),DATA!T618,"n/a")</f>
        <v>188174.11</v>
      </c>
      <c r="H2005" s="77">
        <f>+IF(ISNUMBER(DATA!U618),DATA!U618,"n/a")</f>
        <v>-0.11778236606567299</v>
      </c>
      <c r="I2005" s="86">
        <f>+IF(ISNUMBER(DATA!AD618),DATA!AD618,"n/a")</f>
        <v>409220.42</v>
      </c>
      <c r="J2005" s="77">
        <f>+IF(ISNUMBER(DATA!AE618),DATA!AE618,"n/a")</f>
        <v>-1.53187059633072E-2</v>
      </c>
      <c r="K2005" s="86">
        <f>+IF(ISNUMBER(DATA!AN618),DATA!AN618,"n/a")</f>
        <v>823745.08</v>
      </c>
      <c r="L2005" s="77">
        <f>+IF(ISNUMBER(DATA!AO618),DATA!AO618,"n/a")</f>
        <v>-1.4279103569831701E-2</v>
      </c>
      <c r="M2005" s="66"/>
      <c r="N2005" s="66"/>
      <c r="O2005" s="66"/>
      <c r="P2005" s="66"/>
      <c r="Q2005" s="66"/>
      <c r="S2005" s="70"/>
      <c r="U2005" s="70"/>
      <c r="W2005" s="70"/>
      <c r="Y2005" s="70"/>
    </row>
    <row r="2006" spans="1:25" s="69" customFormat="1" x14ac:dyDescent="0.2">
      <c r="A2006" s="66" t="s">
        <v>12</v>
      </c>
      <c r="B2006" s="66" t="s">
        <v>23</v>
      </c>
      <c r="C2006" s="66" t="s">
        <v>25</v>
      </c>
      <c r="D2006" s="66" t="s">
        <v>281</v>
      </c>
      <c r="E2006" s="86">
        <f>+IF(ISNUMBER(DATA!J619),DATA!J619,"n/a")</f>
        <v>80049.72</v>
      </c>
      <c r="F2006" s="77">
        <f>+IF(ISNUMBER(DATA!K619),DATA!K619,"n/a")</f>
        <v>-4.2196850354131198E-2</v>
      </c>
      <c r="G2006" s="86">
        <f>+IF(ISNUMBER(DATA!T619),DATA!T619,"n/a")</f>
        <v>259850.68</v>
      </c>
      <c r="H2006" s="77">
        <f>+IF(ISNUMBER(DATA!U619),DATA!U619,"n/a")</f>
        <v>-6.6035787502833204E-2</v>
      </c>
      <c r="I2006" s="86">
        <f>+IF(ISNUMBER(DATA!AD619),DATA!AD619,"n/a")</f>
        <v>507234.47</v>
      </c>
      <c r="J2006" s="77">
        <f>+IF(ISNUMBER(DATA!AE619),DATA!AE619,"n/a")</f>
        <v>-6.1337048202230203E-2</v>
      </c>
      <c r="K2006" s="86">
        <f>+IF(ISNUMBER(DATA!AN619),DATA!AN619,"n/a")</f>
        <v>982490.24</v>
      </c>
      <c r="L2006" s="77">
        <f>+IF(ISNUMBER(DATA!AO619),DATA!AO619,"n/a")</f>
        <v>-9.4697565629089098E-2</v>
      </c>
      <c r="M2006" s="66"/>
      <c r="N2006" s="66"/>
      <c r="O2006" s="66"/>
      <c r="P2006" s="66"/>
      <c r="Q2006" s="66"/>
      <c r="S2006" s="70"/>
      <c r="U2006" s="70"/>
      <c r="W2006" s="70"/>
      <c r="Y2006" s="70"/>
    </row>
    <row r="2007" spans="1:25" s="69" customFormat="1" x14ac:dyDescent="0.2">
      <c r="A2007" s="66" t="s">
        <v>12</v>
      </c>
      <c r="B2007" s="66" t="s">
        <v>23</v>
      </c>
      <c r="C2007" s="66" t="s">
        <v>25</v>
      </c>
      <c r="D2007" s="66" t="s">
        <v>282</v>
      </c>
      <c r="E2007" s="86">
        <f>+IF(ISNUMBER(DATA!J620),DATA!J620,"n/a")</f>
        <v>173872.47</v>
      </c>
      <c r="F2007" s="77">
        <f>+IF(ISNUMBER(DATA!K620),DATA!K620,"n/a")</f>
        <v>-8.8886177996528606E-2</v>
      </c>
      <c r="G2007" s="86">
        <f>+IF(ISNUMBER(DATA!T620),DATA!T620,"n/a")</f>
        <v>565153.34</v>
      </c>
      <c r="H2007" s="77">
        <f>+IF(ISNUMBER(DATA!U620),DATA!U620,"n/a")</f>
        <v>-0.118506771930514</v>
      </c>
      <c r="I2007" s="86">
        <f>+IF(ISNUMBER(DATA!AD620),DATA!AD620,"n/a")</f>
        <v>1109072.08</v>
      </c>
      <c r="J2007" s="77">
        <f>+IF(ISNUMBER(DATA!AE620),DATA!AE620,"n/a")</f>
        <v>-0.106510043411042</v>
      </c>
      <c r="K2007" s="86">
        <f>+IF(ISNUMBER(DATA!AN620),DATA!AN620,"n/a")</f>
        <v>2207678.11</v>
      </c>
      <c r="L2007" s="77">
        <f>+IF(ISNUMBER(DATA!AO620),DATA!AO620,"n/a")</f>
        <v>-9.8791590698783904E-2</v>
      </c>
      <c r="M2007" s="66"/>
      <c r="N2007" s="66"/>
      <c r="O2007" s="66"/>
      <c r="P2007" s="66"/>
      <c r="Q2007" s="66"/>
      <c r="S2007" s="70"/>
      <c r="U2007" s="70"/>
      <c r="W2007" s="70"/>
      <c r="Y2007" s="70"/>
    </row>
    <row r="2008" spans="1:25" s="69" customFormat="1" x14ac:dyDescent="0.2">
      <c r="A2008" s="66" t="s">
        <v>12</v>
      </c>
      <c r="B2008" s="66" t="s">
        <v>23</v>
      </c>
      <c r="C2008" s="66" t="s">
        <v>25</v>
      </c>
      <c r="D2008" s="66" t="s">
        <v>283</v>
      </c>
      <c r="E2008" s="86">
        <f>+IF(ISNUMBER(DATA!J621),DATA!J621,"n/a")</f>
        <v>191919.61</v>
      </c>
      <c r="F2008" s="77">
        <f>+IF(ISNUMBER(DATA!K621),DATA!K621,"n/a")</f>
        <v>-6.0601001211843003E-2</v>
      </c>
      <c r="G2008" s="86">
        <f>+IF(ISNUMBER(DATA!T621),DATA!T621,"n/a")</f>
        <v>620547.22</v>
      </c>
      <c r="H2008" s="77">
        <f>+IF(ISNUMBER(DATA!U621),DATA!U621,"n/a")</f>
        <v>-2.23542993891098E-4</v>
      </c>
      <c r="I2008" s="86">
        <f>+IF(ISNUMBER(DATA!AD621),DATA!AD621,"n/a")</f>
        <v>1229713.32</v>
      </c>
      <c r="J2008" s="77">
        <f>+IF(ISNUMBER(DATA!AE621),DATA!AE621,"n/a")</f>
        <v>1.28792081444392E-2</v>
      </c>
      <c r="K2008" s="86">
        <f>+IF(ISNUMBER(DATA!AN621),DATA!AN621,"n/a")</f>
        <v>2386872.42</v>
      </c>
      <c r="L2008" s="77">
        <f>+IF(ISNUMBER(DATA!AO621),DATA!AO621,"n/a")</f>
        <v>2.88493173431115E-2</v>
      </c>
      <c r="M2008" s="66"/>
      <c r="N2008" s="66"/>
      <c r="O2008" s="66"/>
      <c r="P2008" s="66"/>
      <c r="Q2008" s="66"/>
      <c r="S2008" s="70"/>
      <c r="U2008" s="70"/>
      <c r="W2008" s="70"/>
      <c r="Y2008" s="70"/>
    </row>
    <row r="2009" spans="1:25" s="69" customFormat="1" x14ac:dyDescent="0.2">
      <c r="A2009" s="66" t="s">
        <v>12</v>
      </c>
      <c r="B2009" s="66" t="s">
        <v>23</v>
      </c>
      <c r="C2009" s="66" t="s">
        <v>25</v>
      </c>
      <c r="D2009" s="66" t="s">
        <v>284</v>
      </c>
      <c r="E2009" s="86">
        <f>+IF(ISNUMBER(DATA!J622),DATA!J622,"n/a")</f>
        <v>197424.98</v>
      </c>
      <c r="F2009" s="77">
        <f>+IF(ISNUMBER(DATA!K622),DATA!K622,"n/a")</f>
        <v>9.57104642503415E-3</v>
      </c>
      <c r="G2009" s="86">
        <f>+IF(ISNUMBER(DATA!T622),DATA!T622,"n/a")</f>
        <v>631196.82999999996</v>
      </c>
      <c r="H2009" s="77">
        <f>+IF(ISNUMBER(DATA!U622),DATA!U622,"n/a")</f>
        <v>-3.1377302610100001E-2</v>
      </c>
      <c r="I2009" s="86">
        <f>+IF(ISNUMBER(DATA!AD622),DATA!AD622,"n/a")</f>
        <v>1251189.8</v>
      </c>
      <c r="J2009" s="77">
        <f>+IF(ISNUMBER(DATA!AE622),DATA!AE622,"n/a")</f>
        <v>-4.1799545756286402E-2</v>
      </c>
      <c r="K2009" s="86">
        <f>+IF(ISNUMBER(DATA!AN622),DATA!AN622,"n/a")</f>
        <v>2364341.2400000002</v>
      </c>
      <c r="L2009" s="77">
        <f>+IF(ISNUMBER(DATA!AO622),DATA!AO622,"n/a")</f>
        <v>-4.8989909590093798E-2</v>
      </c>
      <c r="M2009" s="66"/>
      <c r="N2009" s="66"/>
      <c r="O2009" s="66"/>
      <c r="P2009" s="66"/>
      <c r="Q2009" s="66"/>
      <c r="S2009" s="70"/>
      <c r="U2009" s="70"/>
      <c r="W2009" s="70"/>
      <c r="Y2009" s="70"/>
    </row>
    <row r="2010" spans="1:25" s="69" customFormat="1" x14ac:dyDescent="0.2">
      <c r="A2010" s="66" t="s">
        <v>12</v>
      </c>
      <c r="B2010" s="66" t="s">
        <v>23</v>
      </c>
      <c r="C2010" s="66" t="s">
        <v>25</v>
      </c>
      <c r="D2010" s="66" t="s">
        <v>285</v>
      </c>
      <c r="E2010" s="86">
        <f>+IF(ISNUMBER(DATA!J623),DATA!J623,"n/a")</f>
        <v>123960.14</v>
      </c>
      <c r="F2010" s="77">
        <f>+IF(ISNUMBER(DATA!K623),DATA!K623,"n/a")</f>
        <v>0.121730010496978</v>
      </c>
      <c r="G2010" s="86">
        <f>+IF(ISNUMBER(DATA!T623),DATA!T623,"n/a")</f>
        <v>364491.99</v>
      </c>
      <c r="H2010" s="77">
        <f>+IF(ISNUMBER(DATA!U623),DATA!U623,"n/a")</f>
        <v>-0.16455744684245299</v>
      </c>
      <c r="I2010" s="86">
        <f>+IF(ISNUMBER(DATA!AD623),DATA!AD623,"n/a")</f>
        <v>722217.88</v>
      </c>
      <c r="J2010" s="77">
        <f>+IF(ISNUMBER(DATA!AE623),DATA!AE623,"n/a")</f>
        <v>-0.173017751040238</v>
      </c>
      <c r="K2010" s="86">
        <f>+IF(ISNUMBER(DATA!AN623),DATA!AN623,"n/a")</f>
        <v>1388256.61</v>
      </c>
      <c r="L2010" s="77">
        <f>+IF(ISNUMBER(DATA!AO623),DATA!AO623,"n/a")</f>
        <v>-0.124896656980576</v>
      </c>
      <c r="M2010" s="66"/>
      <c r="N2010" s="66"/>
      <c r="O2010" s="66"/>
      <c r="P2010" s="66"/>
      <c r="Q2010" s="66"/>
      <c r="S2010" s="70"/>
      <c r="U2010" s="70"/>
      <c r="W2010" s="70"/>
      <c r="Y2010" s="70"/>
    </row>
    <row r="2011" spans="1:25" s="69" customFormat="1" x14ac:dyDescent="0.2">
      <c r="A2011" s="66" t="s">
        <v>12</v>
      </c>
      <c r="B2011" s="66" t="s">
        <v>23</v>
      </c>
      <c r="C2011" s="66" t="s">
        <v>25</v>
      </c>
      <c r="D2011" s="66" t="s">
        <v>286</v>
      </c>
      <c r="E2011" s="86">
        <f>+IF(ISNUMBER(DATA!J624),DATA!J624,"n/a")</f>
        <v>145445.95000000001</v>
      </c>
      <c r="F2011" s="77">
        <f>+IF(ISNUMBER(DATA!K624),DATA!K624,"n/a")</f>
        <v>0.13477916052091299</v>
      </c>
      <c r="G2011" s="86">
        <f>+IF(ISNUMBER(DATA!T624),DATA!T624,"n/a")</f>
        <v>461479.98</v>
      </c>
      <c r="H2011" s="77">
        <f>+IF(ISNUMBER(DATA!U624),DATA!U624,"n/a")</f>
        <v>8.9298730039741106E-2</v>
      </c>
      <c r="I2011" s="86">
        <f>+IF(ISNUMBER(DATA!AD624),DATA!AD624,"n/a")</f>
        <v>897262.57</v>
      </c>
      <c r="J2011" s="77">
        <f>+IF(ISNUMBER(DATA!AE624),DATA!AE624,"n/a")</f>
        <v>2.0722579327604601E-2</v>
      </c>
      <c r="K2011" s="86">
        <f>+IF(ISNUMBER(DATA!AN624),DATA!AN624,"n/a")</f>
        <v>1697867.18</v>
      </c>
      <c r="L2011" s="77">
        <f>+IF(ISNUMBER(DATA!AO624),DATA!AO624,"n/a")</f>
        <v>-4.4028956387188199E-2</v>
      </c>
      <c r="M2011" s="66"/>
      <c r="N2011" s="66"/>
      <c r="O2011" s="66"/>
      <c r="P2011" s="66"/>
      <c r="Q2011" s="66"/>
      <c r="S2011" s="70"/>
      <c r="U2011" s="70"/>
      <c r="W2011" s="70"/>
      <c r="Y2011" s="70"/>
    </row>
    <row r="2012" spans="1:25" s="69" customFormat="1" x14ac:dyDescent="0.2">
      <c r="A2012" s="66" t="s">
        <v>12</v>
      </c>
      <c r="B2012" s="66" t="s">
        <v>23</v>
      </c>
      <c r="C2012" s="66" t="s">
        <v>25</v>
      </c>
      <c r="D2012" s="66" t="s">
        <v>287</v>
      </c>
      <c r="E2012" s="86">
        <f>+IF(ISNUMBER(DATA!J625),DATA!J625,"n/a")</f>
        <v>151492.43</v>
      </c>
      <c r="F2012" s="77">
        <f>+IF(ISNUMBER(DATA!K625),DATA!K625,"n/a")</f>
        <v>1.21170156596023E-2</v>
      </c>
      <c r="G2012" s="86">
        <f>+IF(ISNUMBER(DATA!T625),DATA!T625,"n/a")</f>
        <v>485399.42</v>
      </c>
      <c r="H2012" s="77">
        <f>+IF(ISNUMBER(DATA!U625),DATA!U625,"n/a")</f>
        <v>0.10964290898699799</v>
      </c>
      <c r="I2012" s="86">
        <f>+IF(ISNUMBER(DATA!AD625),DATA!AD625,"n/a")</f>
        <v>961543.56</v>
      </c>
      <c r="J2012" s="77">
        <f>+IF(ISNUMBER(DATA!AE625),DATA!AE625,"n/a")</f>
        <v>-7.9822908667606905E-3</v>
      </c>
      <c r="K2012" s="86">
        <f>+IF(ISNUMBER(DATA!AN625),DATA!AN625,"n/a")</f>
        <v>1812381.57</v>
      </c>
      <c r="L2012" s="77">
        <f>+IF(ISNUMBER(DATA!AO625),DATA!AO625,"n/a")</f>
        <v>-5.9205524104002698E-2</v>
      </c>
      <c r="M2012" s="66"/>
      <c r="N2012" s="66"/>
      <c r="O2012" s="66"/>
      <c r="P2012" s="66"/>
      <c r="Q2012" s="66"/>
      <c r="S2012" s="70"/>
      <c r="U2012" s="70"/>
      <c r="W2012" s="70"/>
      <c r="Y2012" s="70"/>
    </row>
    <row r="2013" spans="1:25" s="69" customFormat="1" x14ac:dyDescent="0.2">
      <c r="A2013" s="66" t="s">
        <v>12</v>
      </c>
      <c r="B2013" s="66" t="s">
        <v>23</v>
      </c>
      <c r="C2013" s="66" t="s">
        <v>25</v>
      </c>
      <c r="D2013" s="66" t="s">
        <v>288</v>
      </c>
      <c r="E2013" s="86">
        <f>+IF(ISNUMBER(DATA!J626),DATA!J626,"n/a")</f>
        <v>137997.16</v>
      </c>
      <c r="F2013" s="77">
        <f>+IF(ISNUMBER(DATA!K626),DATA!K626,"n/a")</f>
        <v>-5.5056227708197798E-2</v>
      </c>
      <c r="G2013" s="86">
        <f>+IF(ISNUMBER(DATA!T626),DATA!T626,"n/a")</f>
        <v>454965.93</v>
      </c>
      <c r="H2013" s="77">
        <f>+IF(ISNUMBER(DATA!U626),DATA!U626,"n/a")</f>
        <v>-4.2630399716378602E-2</v>
      </c>
      <c r="I2013" s="86">
        <f>+IF(ISNUMBER(DATA!AD626),DATA!AD626,"n/a")</f>
        <v>865716.61</v>
      </c>
      <c r="J2013" s="77">
        <f>+IF(ISNUMBER(DATA!AE626),DATA!AE626,"n/a")</f>
        <v>-2.8020845560730201E-2</v>
      </c>
      <c r="K2013" s="86">
        <f>+IF(ISNUMBER(DATA!AN626),DATA!AN626,"n/a")</f>
        <v>1663913.45</v>
      </c>
      <c r="L2013" s="77">
        <f>+IF(ISNUMBER(DATA!AO626),DATA!AO626,"n/a")</f>
        <v>-6.47696666321589E-3</v>
      </c>
      <c r="M2013" s="66"/>
      <c r="N2013" s="66"/>
      <c r="O2013" s="66"/>
      <c r="P2013" s="66"/>
      <c r="Q2013" s="66"/>
      <c r="S2013" s="70"/>
      <c r="U2013" s="70"/>
      <c r="W2013" s="70"/>
      <c r="Y2013" s="70"/>
    </row>
    <row r="2014" spans="1:25" s="69" customFormat="1" x14ac:dyDescent="0.2">
      <c r="A2014" s="66" t="s">
        <v>12</v>
      </c>
      <c r="B2014" s="66" t="s">
        <v>23</v>
      </c>
      <c r="C2014" s="66" t="s">
        <v>25</v>
      </c>
      <c r="D2014" s="66" t="s">
        <v>289</v>
      </c>
      <c r="E2014" s="86">
        <f>+IF(ISNUMBER(DATA!J627),DATA!J627,"n/a")</f>
        <v>76995.240000000005</v>
      </c>
      <c r="F2014" s="77">
        <f>+IF(ISNUMBER(DATA!K627),DATA!K627,"n/a")</f>
        <v>-3.1645517084212503E-2</v>
      </c>
      <c r="G2014" s="86">
        <f>+IF(ISNUMBER(DATA!T627),DATA!T627,"n/a")</f>
        <v>244584.45</v>
      </c>
      <c r="H2014" s="77">
        <f>+IF(ISNUMBER(DATA!U627),DATA!U627,"n/a")</f>
        <v>-0.109067035894314</v>
      </c>
      <c r="I2014" s="86">
        <f>+IF(ISNUMBER(DATA!AD627),DATA!AD627,"n/a")</f>
        <v>475399.53</v>
      </c>
      <c r="J2014" s="77">
        <f>+IF(ISNUMBER(DATA!AE627),DATA!AE627,"n/a")</f>
        <v>-0.116157818599486</v>
      </c>
      <c r="K2014" s="86">
        <f>+IF(ISNUMBER(DATA!AN627),DATA!AN627,"n/a")</f>
        <v>946075.75</v>
      </c>
      <c r="L2014" s="77">
        <f>+IF(ISNUMBER(DATA!AO627),DATA!AO627,"n/a")</f>
        <v>-0.115946623598586</v>
      </c>
      <c r="M2014" s="66"/>
      <c r="N2014" s="66"/>
      <c r="O2014" s="66"/>
      <c r="P2014" s="66"/>
      <c r="Q2014" s="66"/>
      <c r="S2014" s="70"/>
      <c r="U2014" s="70"/>
      <c r="W2014" s="70"/>
      <c r="Y2014" s="70"/>
    </row>
    <row r="2015" spans="1:25" s="69" customFormat="1" x14ac:dyDescent="0.2">
      <c r="A2015" s="66" t="s">
        <v>12</v>
      </c>
      <c r="B2015" s="66" t="s">
        <v>23</v>
      </c>
      <c r="C2015" s="66" t="s">
        <v>25</v>
      </c>
      <c r="D2015" s="66" t="s">
        <v>290</v>
      </c>
      <c r="E2015" s="86">
        <f>+IF(ISNUMBER(DATA!J628),DATA!J628,"n/a")</f>
        <v>90939.11</v>
      </c>
      <c r="F2015" s="77">
        <f>+IF(ISNUMBER(DATA!K628),DATA!K628,"n/a")</f>
        <v>-1.71240838407631E-2</v>
      </c>
      <c r="G2015" s="86">
        <f>+IF(ISNUMBER(DATA!T628),DATA!T628,"n/a")</f>
        <v>271724.18</v>
      </c>
      <c r="H2015" s="77">
        <f>+IF(ISNUMBER(DATA!U628),DATA!U628,"n/a")</f>
        <v>-6.0060100988367698E-2</v>
      </c>
      <c r="I2015" s="86">
        <f>+IF(ISNUMBER(DATA!AD628),DATA!AD628,"n/a")</f>
        <v>536368.43000000005</v>
      </c>
      <c r="J2015" s="77">
        <f>+IF(ISNUMBER(DATA!AE628),DATA!AE628,"n/a")</f>
        <v>1.1582146870381701E-2</v>
      </c>
      <c r="K2015" s="86">
        <f>+IF(ISNUMBER(DATA!AN628),DATA!AN628,"n/a")</f>
        <v>1027026.55</v>
      </c>
      <c r="L2015" s="77">
        <f>+IF(ISNUMBER(DATA!AO628),DATA!AO628,"n/a")</f>
        <v>3.39485525177267E-3</v>
      </c>
      <c r="M2015" s="66"/>
      <c r="N2015" s="66"/>
      <c r="O2015" s="66"/>
      <c r="P2015" s="66"/>
      <c r="Q2015" s="66"/>
      <c r="S2015" s="70"/>
      <c r="U2015" s="70"/>
      <c r="W2015" s="70"/>
      <c r="Y2015" s="70"/>
    </row>
    <row r="2016" spans="1:25" s="69" customFormat="1" x14ac:dyDescent="0.2">
      <c r="A2016" s="66" t="s">
        <v>12</v>
      </c>
      <c r="B2016" s="66" t="s">
        <v>23</v>
      </c>
      <c r="C2016" s="66" t="s">
        <v>25</v>
      </c>
      <c r="D2016" s="66" t="s">
        <v>291</v>
      </c>
      <c r="E2016" s="86">
        <f>+IF(ISNUMBER(DATA!J629),DATA!J629,"n/a")</f>
        <v>57169.53</v>
      </c>
      <c r="F2016" s="77">
        <f>+IF(ISNUMBER(DATA!K629),DATA!K629,"n/a")</f>
        <v>0.31552493258943498</v>
      </c>
      <c r="G2016" s="86">
        <f>+IF(ISNUMBER(DATA!T629),DATA!T629,"n/a")</f>
        <v>169571.46</v>
      </c>
      <c r="H2016" s="77">
        <f>+IF(ISNUMBER(DATA!U629),DATA!U629,"n/a")</f>
        <v>0.149934284706955</v>
      </c>
      <c r="I2016" s="86">
        <f>+IF(ISNUMBER(DATA!AD629),DATA!AD629,"n/a")</f>
        <v>352960.06</v>
      </c>
      <c r="J2016" s="77">
        <f>+IF(ISNUMBER(DATA!AE629),DATA!AE629,"n/a")</f>
        <v>0.155331997339097</v>
      </c>
      <c r="K2016" s="86">
        <f>+IF(ISNUMBER(DATA!AN629),DATA!AN629,"n/a")</f>
        <v>634306.48</v>
      </c>
      <c r="L2016" s="77">
        <f>+IF(ISNUMBER(DATA!AO629),DATA!AO629,"n/a")</f>
        <v>9.1122900209788193E-2</v>
      </c>
      <c r="M2016" s="66"/>
      <c r="N2016" s="66"/>
      <c r="O2016" s="66"/>
      <c r="P2016" s="66"/>
      <c r="Q2016" s="66"/>
      <c r="S2016" s="70"/>
      <c r="U2016" s="70"/>
      <c r="W2016" s="70"/>
      <c r="Y2016" s="70"/>
    </row>
    <row r="2017" spans="1:25" s="69" customFormat="1" x14ac:dyDescent="0.2">
      <c r="A2017" s="66" t="s">
        <v>12</v>
      </c>
      <c r="B2017" s="66" t="s">
        <v>23</v>
      </c>
      <c r="C2017" s="66" t="s">
        <v>25</v>
      </c>
      <c r="D2017" s="66" t="s">
        <v>292</v>
      </c>
      <c r="E2017" s="86">
        <f>+IF(ISNUMBER(DATA!J630),DATA!J630,"n/a")</f>
        <v>465398.43</v>
      </c>
      <c r="F2017" s="77">
        <f>+IF(ISNUMBER(DATA!K630),DATA!K630,"n/a")</f>
        <v>-4.9746238103360603E-2</v>
      </c>
      <c r="G2017" s="86">
        <f>+IF(ISNUMBER(DATA!T630),DATA!T630,"n/a")</f>
        <v>1562670.54</v>
      </c>
      <c r="H2017" s="77">
        <f>+IF(ISNUMBER(DATA!U630),DATA!U630,"n/a")</f>
        <v>-3.8296923751293899E-2</v>
      </c>
      <c r="I2017" s="86">
        <f>+IF(ISNUMBER(DATA!AD630),DATA!AD630,"n/a")</f>
        <v>3201385.83</v>
      </c>
      <c r="J2017" s="77">
        <f>+IF(ISNUMBER(DATA!AE630),DATA!AE630,"n/a")</f>
        <v>-3.6041642342273E-2</v>
      </c>
      <c r="K2017" s="86">
        <f>+IF(ISNUMBER(DATA!AN630),DATA!AN630,"n/a")</f>
        <v>6216775.0999999996</v>
      </c>
      <c r="L2017" s="77">
        <f>+IF(ISNUMBER(DATA!AO630),DATA!AO630,"n/a")</f>
        <v>-7.7966622096873198E-3</v>
      </c>
      <c r="M2017" s="66"/>
      <c r="N2017" s="66"/>
      <c r="O2017" s="66"/>
      <c r="P2017" s="66"/>
      <c r="Q2017" s="66"/>
      <c r="S2017" s="70"/>
      <c r="U2017" s="70"/>
      <c r="W2017" s="70"/>
      <c r="Y2017" s="70"/>
    </row>
    <row r="2018" spans="1:25" s="69" customFormat="1" x14ac:dyDescent="0.2">
      <c r="A2018" s="66" t="s">
        <v>12</v>
      </c>
      <c r="B2018" s="66" t="s">
        <v>23</v>
      </c>
      <c r="C2018" s="66" t="s">
        <v>25</v>
      </c>
      <c r="D2018" s="66" t="s">
        <v>293</v>
      </c>
      <c r="E2018" s="86">
        <f>+IF(ISNUMBER(DATA!J631),DATA!J631,"n/a")</f>
        <v>38637.24</v>
      </c>
      <c r="F2018" s="77">
        <f>+IF(ISNUMBER(DATA!K631),DATA!K631,"n/a")</f>
        <v>-0.100774031924802</v>
      </c>
      <c r="G2018" s="86">
        <f>+IF(ISNUMBER(DATA!T631),DATA!T631,"n/a")</f>
        <v>124051.35</v>
      </c>
      <c r="H2018" s="77">
        <f>+IF(ISNUMBER(DATA!U631),DATA!U631,"n/a")</f>
        <v>-0.11076557627139801</v>
      </c>
      <c r="I2018" s="86">
        <f>+IF(ISNUMBER(DATA!AD631),DATA!AD631,"n/a")</f>
        <v>243595.48</v>
      </c>
      <c r="J2018" s="77">
        <f>+IF(ISNUMBER(DATA!AE631),DATA!AE631,"n/a")</f>
        <v>-8.4484517071842902E-2</v>
      </c>
      <c r="K2018" s="86">
        <f>+IF(ISNUMBER(DATA!AN631),DATA!AN631,"n/a")</f>
        <v>492830.23</v>
      </c>
      <c r="L2018" s="77">
        <f>+IF(ISNUMBER(DATA!AO631),DATA!AO631,"n/a")</f>
        <v>-2.3794906344333799E-2</v>
      </c>
      <c r="M2018" s="66"/>
      <c r="N2018" s="66"/>
      <c r="O2018" s="66"/>
      <c r="P2018" s="66"/>
      <c r="Q2018" s="66"/>
      <c r="S2018" s="70"/>
      <c r="U2018" s="70"/>
      <c r="W2018" s="70"/>
      <c r="Y2018" s="70"/>
    </row>
    <row r="2019" spans="1:25" s="69" customFormat="1" x14ac:dyDescent="0.2">
      <c r="A2019" s="66" t="s">
        <v>12</v>
      </c>
      <c r="B2019" s="66" t="s">
        <v>23</v>
      </c>
      <c r="C2019" s="66" t="s">
        <v>25</v>
      </c>
      <c r="D2019" s="66" t="s">
        <v>294</v>
      </c>
      <c r="E2019" s="86">
        <f>+IF(ISNUMBER(DATA!J632),DATA!J632,"n/a")</f>
        <v>247925.37</v>
      </c>
      <c r="F2019" s="77">
        <f>+IF(ISNUMBER(DATA!K632),DATA!K632,"n/a")</f>
        <v>5.0718087449704498E-2</v>
      </c>
      <c r="G2019" s="86">
        <f>+IF(ISNUMBER(DATA!T632),DATA!T632,"n/a")</f>
        <v>726506.3</v>
      </c>
      <c r="H2019" s="77">
        <f>+IF(ISNUMBER(DATA!U632),DATA!U632,"n/a")</f>
        <v>-1.92022999148866E-2</v>
      </c>
      <c r="I2019" s="86">
        <f>+IF(ISNUMBER(DATA!AD632),DATA!AD632,"n/a")</f>
        <v>1445330.51</v>
      </c>
      <c r="J2019" s="77">
        <f>+IF(ISNUMBER(DATA!AE632),DATA!AE632,"n/a")</f>
        <v>4.9043668778040499E-2</v>
      </c>
      <c r="K2019" s="86">
        <f>+IF(ISNUMBER(DATA!AN632),DATA!AN632,"n/a")</f>
        <v>2729734.98</v>
      </c>
      <c r="L2019" s="77">
        <f>+IF(ISNUMBER(DATA!AO632),DATA!AO632,"n/a")</f>
        <v>3.6668433630057701E-2</v>
      </c>
      <c r="M2019" s="66"/>
      <c r="N2019" s="66"/>
      <c r="O2019" s="66"/>
      <c r="P2019" s="66"/>
      <c r="Q2019" s="66"/>
      <c r="S2019" s="70"/>
      <c r="U2019" s="70"/>
      <c r="W2019" s="70"/>
      <c r="Y2019" s="70"/>
    </row>
    <row r="2020" spans="1:25" s="69" customFormat="1" x14ac:dyDescent="0.2">
      <c r="A2020" s="66" t="s">
        <v>12</v>
      </c>
      <c r="B2020" s="66" t="s">
        <v>23</v>
      </c>
      <c r="C2020" s="66" t="s">
        <v>25</v>
      </c>
      <c r="D2020" s="66" t="s">
        <v>295</v>
      </c>
      <c r="E2020" s="86">
        <f>+IF(ISNUMBER(DATA!J633),DATA!J633,"n/a")</f>
        <v>143048.54999999999</v>
      </c>
      <c r="F2020" s="77">
        <f>+IF(ISNUMBER(DATA!K633),DATA!K633,"n/a")</f>
        <v>0.10038675082460601</v>
      </c>
      <c r="G2020" s="86">
        <f>+IF(ISNUMBER(DATA!T633),DATA!T633,"n/a")</f>
        <v>512351.48</v>
      </c>
      <c r="H2020" s="77">
        <f>+IF(ISNUMBER(DATA!U633),DATA!U633,"n/a")</f>
        <v>4.4289167247884398E-2</v>
      </c>
      <c r="I2020" s="86">
        <f>+IF(ISNUMBER(DATA!AD633),DATA!AD633,"n/a")</f>
        <v>992931.37</v>
      </c>
      <c r="J2020" s="77">
        <f>+IF(ISNUMBER(DATA!AE633),DATA!AE633,"n/a")</f>
        <v>9.2426843022584096E-2</v>
      </c>
      <c r="K2020" s="86">
        <f>+IF(ISNUMBER(DATA!AN633),DATA!AN633,"n/a")</f>
        <v>2001995.01</v>
      </c>
      <c r="L2020" s="77">
        <f>+IF(ISNUMBER(DATA!AO633),DATA!AO633,"n/a")</f>
        <v>0.15789965940429601</v>
      </c>
      <c r="M2020" s="66"/>
      <c r="N2020" s="66"/>
      <c r="O2020" s="66"/>
      <c r="P2020" s="66"/>
      <c r="Q2020" s="66"/>
      <c r="S2020" s="70"/>
      <c r="U2020" s="70"/>
      <c r="W2020" s="70"/>
      <c r="Y2020" s="70"/>
    </row>
    <row r="2021" spans="1:25" s="69" customFormat="1" x14ac:dyDescent="0.2">
      <c r="A2021" s="66" t="s">
        <v>12</v>
      </c>
      <c r="B2021" s="66" t="s">
        <v>23</v>
      </c>
      <c r="C2021" s="66" t="s">
        <v>25</v>
      </c>
      <c r="D2021" s="66" t="s">
        <v>296</v>
      </c>
      <c r="E2021" s="86">
        <f>+IF(ISNUMBER(DATA!J634),DATA!J634,"n/a")</f>
        <v>128751.64</v>
      </c>
      <c r="F2021" s="77">
        <f>+IF(ISNUMBER(DATA!K634),DATA!K634,"n/a")</f>
        <v>-2.9784958625659601E-2</v>
      </c>
      <c r="G2021" s="86">
        <f>+IF(ISNUMBER(DATA!T634),DATA!T634,"n/a")</f>
        <v>456245.74</v>
      </c>
      <c r="H2021" s="77">
        <f>+IF(ISNUMBER(DATA!U634),DATA!U634,"n/a")</f>
        <v>-2.2734984308672199E-2</v>
      </c>
      <c r="I2021" s="86">
        <f>+IF(ISNUMBER(DATA!AD634),DATA!AD634,"n/a")</f>
        <v>899225.21</v>
      </c>
      <c r="J2021" s="77">
        <f>+IF(ISNUMBER(DATA!AE634),DATA!AE634,"n/a")</f>
        <v>-4.9743768773295699E-2</v>
      </c>
      <c r="K2021" s="86">
        <f>+IF(ISNUMBER(DATA!AN634),DATA!AN634,"n/a")</f>
        <v>1816121</v>
      </c>
      <c r="L2021" s="77">
        <f>+IF(ISNUMBER(DATA!AO634),DATA!AO634,"n/a")</f>
        <v>2.8167896647568299E-2</v>
      </c>
      <c r="M2021" s="66"/>
      <c r="N2021" s="66"/>
      <c r="O2021" s="66"/>
      <c r="P2021" s="66"/>
      <c r="Q2021" s="66"/>
      <c r="S2021" s="70"/>
      <c r="U2021" s="70"/>
      <c r="W2021" s="70"/>
      <c r="Y2021" s="70"/>
    </row>
    <row r="2022" spans="1:25" s="69" customFormat="1" x14ac:dyDescent="0.2">
      <c r="A2022" s="66" t="s">
        <v>12</v>
      </c>
      <c r="B2022" s="66" t="s">
        <v>23</v>
      </c>
      <c r="C2022" s="66" t="s">
        <v>25</v>
      </c>
      <c r="D2022" s="66" t="s">
        <v>297</v>
      </c>
      <c r="E2022" s="86">
        <f>+IF(ISNUMBER(DATA!J635),DATA!J635,"n/a")</f>
        <v>60360.79</v>
      </c>
      <c r="F2022" s="77">
        <f>+IF(ISNUMBER(DATA!K635),DATA!K635,"n/a")</f>
        <v>-7.8814928313784893E-2</v>
      </c>
      <c r="G2022" s="86">
        <f>+IF(ISNUMBER(DATA!T635),DATA!T635,"n/a")</f>
        <v>182922.73</v>
      </c>
      <c r="H2022" s="77">
        <f>+IF(ISNUMBER(DATA!U635),DATA!U635,"n/a")</f>
        <v>-0.120727224449533</v>
      </c>
      <c r="I2022" s="86">
        <f>+IF(ISNUMBER(DATA!AD635),DATA!AD635,"n/a")</f>
        <v>356683.13</v>
      </c>
      <c r="J2022" s="77">
        <f>+IF(ISNUMBER(DATA!AE635),DATA!AE635,"n/a")</f>
        <v>-7.0078176831107702E-2</v>
      </c>
      <c r="K2022" s="86">
        <f>+IF(ISNUMBER(DATA!AN635),DATA!AN635,"n/a")</f>
        <v>713051.15</v>
      </c>
      <c r="L2022" s="77">
        <f>+IF(ISNUMBER(DATA!AO635),DATA!AO635,"n/a")</f>
        <v>-7.6801577043557404E-3</v>
      </c>
      <c r="M2022" s="66"/>
      <c r="N2022" s="66"/>
      <c r="O2022" s="66"/>
      <c r="P2022" s="66"/>
      <c r="Q2022" s="66"/>
      <c r="S2022" s="70"/>
      <c r="U2022" s="70"/>
      <c r="W2022" s="70"/>
      <c r="Y2022" s="70"/>
    </row>
    <row r="2023" spans="1:25" s="69" customFormat="1" x14ac:dyDescent="0.2">
      <c r="A2023" s="66" t="s">
        <v>12</v>
      </c>
      <c r="B2023" s="66" t="s">
        <v>23</v>
      </c>
      <c r="C2023" s="66" t="s">
        <v>25</v>
      </c>
      <c r="D2023" s="66" t="s">
        <v>298</v>
      </c>
      <c r="E2023" s="86">
        <f>+IF(ISNUMBER(DATA!J636),DATA!J636,"n/a")</f>
        <v>116034.05</v>
      </c>
      <c r="F2023" s="77">
        <f>+IF(ISNUMBER(DATA!K636),DATA!K636,"n/a")</f>
        <v>4.47006050912949E-2</v>
      </c>
      <c r="G2023" s="86">
        <f>+IF(ISNUMBER(DATA!T636),DATA!T636,"n/a")</f>
        <v>360353.42</v>
      </c>
      <c r="H2023" s="77">
        <f>+IF(ISNUMBER(DATA!U636),DATA!U636,"n/a")</f>
        <v>-5.4241286675261603E-2</v>
      </c>
      <c r="I2023" s="86">
        <f>+IF(ISNUMBER(DATA!AD636),DATA!AD636,"n/a")</f>
        <v>671792.57</v>
      </c>
      <c r="J2023" s="77">
        <f>+IF(ISNUMBER(DATA!AE636),DATA!AE636,"n/a")</f>
        <v>-4.5443569574690597E-2</v>
      </c>
      <c r="K2023" s="86">
        <f>+IF(ISNUMBER(DATA!AN636),DATA!AN636,"n/a")</f>
        <v>1337113.3999999999</v>
      </c>
      <c r="L2023" s="77">
        <f>+IF(ISNUMBER(DATA!AO636),DATA!AO636,"n/a")</f>
        <v>-4.0376278391006201E-2</v>
      </c>
      <c r="M2023" s="66"/>
      <c r="N2023" s="66"/>
      <c r="O2023" s="66"/>
      <c r="P2023" s="66"/>
      <c r="Q2023" s="66"/>
      <c r="S2023" s="70"/>
      <c r="U2023" s="70"/>
      <c r="W2023" s="70"/>
      <c r="Y2023" s="70"/>
    </row>
    <row r="2024" spans="1:25" s="69" customFormat="1" x14ac:dyDescent="0.2">
      <c r="A2024" s="66" t="s">
        <v>12</v>
      </c>
      <c r="B2024" s="66" t="s">
        <v>23</v>
      </c>
      <c r="C2024" s="66" t="s">
        <v>25</v>
      </c>
      <c r="D2024" s="66" t="s">
        <v>299</v>
      </c>
      <c r="E2024" s="86">
        <f>+IF(ISNUMBER(DATA!J637),DATA!J637,"n/a")</f>
        <v>566574.65</v>
      </c>
      <c r="F2024" s="77">
        <f>+IF(ISNUMBER(DATA!K637),DATA!K637,"n/a")</f>
        <v>0.19337105166811699</v>
      </c>
      <c r="G2024" s="86">
        <f>+IF(ISNUMBER(DATA!T637),DATA!T637,"n/a")</f>
        <v>1750694.23</v>
      </c>
      <c r="H2024" s="77">
        <f>+IF(ISNUMBER(DATA!U637),DATA!U637,"n/a")</f>
        <v>7.2241812069768596E-2</v>
      </c>
      <c r="I2024" s="86">
        <f>+IF(ISNUMBER(DATA!AD637),DATA!AD637,"n/a")</f>
        <v>3493797.06</v>
      </c>
      <c r="J2024" s="77">
        <f>+IF(ISNUMBER(DATA!AE637),DATA!AE637,"n/a")</f>
        <v>2.6550174484588299E-2</v>
      </c>
      <c r="K2024" s="86">
        <f>+IF(ISNUMBER(DATA!AN637),DATA!AN637,"n/a")</f>
        <v>6473842.0199999996</v>
      </c>
      <c r="L2024" s="77">
        <f>+IF(ISNUMBER(DATA!AO637),DATA!AO637,"n/a")</f>
        <v>-1.7157002845184399E-2</v>
      </c>
      <c r="M2024" s="66"/>
      <c r="N2024" s="66"/>
      <c r="O2024" s="66"/>
      <c r="P2024" s="66"/>
      <c r="Q2024" s="66"/>
      <c r="S2024" s="70"/>
      <c r="U2024" s="70"/>
      <c r="W2024" s="70"/>
      <c r="Y2024" s="70"/>
    </row>
    <row r="2025" spans="1:25" s="69" customFormat="1" x14ac:dyDescent="0.2">
      <c r="A2025" s="66" t="s">
        <v>12</v>
      </c>
      <c r="B2025" s="66" t="s">
        <v>23</v>
      </c>
      <c r="C2025" s="66" t="s">
        <v>25</v>
      </c>
      <c r="D2025" s="66" t="s">
        <v>300</v>
      </c>
      <c r="E2025" s="86">
        <f>+IF(ISNUMBER(DATA!J638),DATA!J638,"n/a")</f>
        <v>145587.46</v>
      </c>
      <c r="F2025" s="77">
        <f>+IF(ISNUMBER(DATA!K638),DATA!K638,"n/a")</f>
        <v>0.12881588721909801</v>
      </c>
      <c r="G2025" s="86">
        <f>+IF(ISNUMBER(DATA!T638),DATA!T638,"n/a")</f>
        <v>475040.71</v>
      </c>
      <c r="H2025" s="77">
        <f>+IF(ISNUMBER(DATA!U638),DATA!U638,"n/a")</f>
        <v>8.2274471677174096E-2</v>
      </c>
      <c r="I2025" s="86">
        <f>+IF(ISNUMBER(DATA!AD638),DATA!AD638,"n/a")</f>
        <v>938570.6</v>
      </c>
      <c r="J2025" s="77">
        <f>+IF(ISNUMBER(DATA!AE638),DATA!AE638,"n/a")</f>
        <v>0.112356029172753</v>
      </c>
      <c r="K2025" s="86">
        <f>+IF(ISNUMBER(DATA!AN638),DATA!AN638,"n/a")</f>
        <v>1797746.39</v>
      </c>
      <c r="L2025" s="77">
        <f>+IF(ISNUMBER(DATA!AO638),DATA!AO638,"n/a")</f>
        <v>0.11064640318841799</v>
      </c>
      <c r="M2025" s="66"/>
      <c r="N2025" s="66"/>
      <c r="O2025" s="66"/>
      <c r="P2025" s="66"/>
      <c r="Q2025" s="66"/>
      <c r="S2025" s="70"/>
      <c r="U2025" s="70"/>
      <c r="W2025" s="70"/>
      <c r="Y2025" s="70"/>
    </row>
    <row r="2026" spans="1:25" s="69" customFormat="1" x14ac:dyDescent="0.2">
      <c r="A2026" s="66" t="s">
        <v>12</v>
      </c>
      <c r="B2026" s="66" t="s">
        <v>23</v>
      </c>
      <c r="C2026" s="66" t="s">
        <v>25</v>
      </c>
      <c r="D2026" s="66" t="s">
        <v>301</v>
      </c>
      <c r="E2026" s="86">
        <f>+IF(ISNUMBER(DATA!J639),DATA!J639,"n/a")</f>
        <v>45477.56</v>
      </c>
      <c r="F2026" s="77">
        <f>+IF(ISNUMBER(DATA!K639),DATA!K639,"n/a")</f>
        <v>0.242693455780365</v>
      </c>
      <c r="G2026" s="86">
        <f>+IF(ISNUMBER(DATA!T639),DATA!T639,"n/a")</f>
        <v>145025.98000000001</v>
      </c>
      <c r="H2026" s="77">
        <f>+IF(ISNUMBER(DATA!U639),DATA!U639,"n/a")</f>
        <v>0.21977850435517499</v>
      </c>
      <c r="I2026" s="86">
        <f>+IF(ISNUMBER(DATA!AD639),DATA!AD639,"n/a")</f>
        <v>279522.8</v>
      </c>
      <c r="J2026" s="77">
        <f>+IF(ISNUMBER(DATA!AE639),DATA!AE639,"n/a")</f>
        <v>0.194566639522229</v>
      </c>
      <c r="K2026" s="86">
        <f>+IF(ISNUMBER(DATA!AN639),DATA!AN639,"n/a")</f>
        <v>528866.32999999996</v>
      </c>
      <c r="L2026" s="77">
        <f>+IF(ISNUMBER(DATA!AO639),DATA!AO639,"n/a")</f>
        <v>4.0315019338324903E-2</v>
      </c>
      <c r="M2026" s="66"/>
      <c r="N2026" s="66"/>
      <c r="O2026" s="66"/>
      <c r="P2026" s="66"/>
      <c r="Q2026" s="66"/>
      <c r="S2026" s="70"/>
      <c r="U2026" s="70"/>
      <c r="W2026" s="70"/>
      <c r="Y2026" s="70"/>
    </row>
    <row r="2027" spans="1:25" s="69" customFormat="1" x14ac:dyDescent="0.2">
      <c r="A2027" s="66" t="s">
        <v>12</v>
      </c>
      <c r="B2027" s="66" t="s">
        <v>23</v>
      </c>
      <c r="C2027" s="66" t="s">
        <v>25</v>
      </c>
      <c r="D2027" s="66" t="s">
        <v>302</v>
      </c>
      <c r="E2027" s="86">
        <f>+IF(ISNUMBER(DATA!J640),DATA!J640,"n/a")</f>
        <v>162289.65</v>
      </c>
      <c r="F2027" s="77">
        <f>+IF(ISNUMBER(DATA!K640),DATA!K640,"n/a")</f>
        <v>-3.9062783103763501E-2</v>
      </c>
      <c r="G2027" s="86">
        <f>+IF(ISNUMBER(DATA!T640),DATA!T640,"n/a")</f>
        <v>497947.51</v>
      </c>
      <c r="H2027" s="77">
        <f>+IF(ISNUMBER(DATA!U640),DATA!U640,"n/a")</f>
        <v>-7.3670681481163999E-2</v>
      </c>
      <c r="I2027" s="86">
        <f>+IF(ISNUMBER(DATA!AD640),DATA!AD640,"n/a")</f>
        <v>989423.64</v>
      </c>
      <c r="J2027" s="77">
        <f>+IF(ISNUMBER(DATA!AE640),DATA!AE640,"n/a")</f>
        <v>-8.8728602285177496E-3</v>
      </c>
      <c r="K2027" s="86">
        <f>+IF(ISNUMBER(DATA!AN640),DATA!AN640,"n/a")</f>
        <v>1873737.75</v>
      </c>
      <c r="L2027" s="77">
        <f>+IF(ISNUMBER(DATA!AO640),DATA!AO640,"n/a")</f>
        <v>-1.5871606527165599E-2</v>
      </c>
      <c r="M2027" s="66"/>
      <c r="N2027" s="66"/>
      <c r="O2027" s="66"/>
      <c r="P2027" s="66"/>
      <c r="Q2027" s="66"/>
      <c r="S2027" s="70"/>
      <c r="U2027" s="70"/>
      <c r="W2027" s="70"/>
      <c r="Y2027" s="70"/>
    </row>
    <row r="2028" spans="1:25" s="69" customFormat="1" x14ac:dyDescent="0.2">
      <c r="A2028" s="66" t="s">
        <v>12</v>
      </c>
      <c r="B2028" s="66" t="s">
        <v>23</v>
      </c>
      <c r="C2028" s="66" t="s">
        <v>25</v>
      </c>
      <c r="D2028" s="66" t="s">
        <v>303</v>
      </c>
      <c r="E2028" s="86">
        <f>+IF(ISNUMBER(DATA!J641),DATA!J641,"n/a")</f>
        <v>62930.74</v>
      </c>
      <c r="F2028" s="77">
        <f>+IF(ISNUMBER(DATA!K641),DATA!K641,"n/a")</f>
        <v>-8.6280635301182698E-2</v>
      </c>
      <c r="G2028" s="86">
        <f>+IF(ISNUMBER(DATA!T641),DATA!T641,"n/a")</f>
        <v>202100.08</v>
      </c>
      <c r="H2028" s="77">
        <f>+IF(ISNUMBER(DATA!U641),DATA!U641,"n/a")</f>
        <v>-0.116182044386011</v>
      </c>
      <c r="I2028" s="86">
        <f>+IF(ISNUMBER(DATA!AD641),DATA!AD641,"n/a")</f>
        <v>381628.41</v>
      </c>
      <c r="J2028" s="77">
        <f>+IF(ISNUMBER(DATA!AE641),DATA!AE641,"n/a")</f>
        <v>-0.15012039064827901</v>
      </c>
      <c r="K2028" s="86">
        <f>+IF(ISNUMBER(DATA!AN641),DATA!AN641,"n/a")</f>
        <v>772817.43</v>
      </c>
      <c r="L2028" s="77">
        <f>+IF(ISNUMBER(DATA!AO641),DATA!AO641,"n/a")</f>
        <v>-0.111176142076669</v>
      </c>
      <c r="M2028" s="66"/>
      <c r="N2028" s="66"/>
      <c r="O2028" s="66"/>
      <c r="P2028" s="66"/>
      <c r="Q2028" s="66"/>
      <c r="S2028" s="70"/>
      <c r="U2028" s="70"/>
      <c r="W2028" s="70"/>
      <c r="Y2028" s="70"/>
    </row>
    <row r="2029" spans="1:25" s="69" customFormat="1" x14ac:dyDescent="0.2">
      <c r="A2029" s="66" t="s">
        <v>12</v>
      </c>
      <c r="B2029" s="66" t="s">
        <v>23</v>
      </c>
      <c r="C2029" s="66" t="s">
        <v>25</v>
      </c>
      <c r="D2029" s="66" t="s">
        <v>304</v>
      </c>
      <c r="E2029" s="86">
        <f>+IF(ISNUMBER(DATA!J642),DATA!J642,"n/a")</f>
        <v>298482.39</v>
      </c>
      <c r="F2029" s="77">
        <f>+IF(ISNUMBER(DATA!K642),DATA!K642,"n/a")</f>
        <v>0.15589264690403501</v>
      </c>
      <c r="G2029" s="86">
        <f>+IF(ISNUMBER(DATA!T642),DATA!T642,"n/a")</f>
        <v>917325.16</v>
      </c>
      <c r="H2029" s="77">
        <f>+IF(ISNUMBER(DATA!U642),DATA!U642,"n/a")</f>
        <v>6.5135529989030397E-2</v>
      </c>
      <c r="I2029" s="86">
        <f>+IF(ISNUMBER(DATA!AD642),DATA!AD642,"n/a")</f>
        <v>1829836.4</v>
      </c>
      <c r="J2029" s="77">
        <f>+IF(ISNUMBER(DATA!AE642),DATA!AE642,"n/a")</f>
        <v>-7.2820660816148397E-4</v>
      </c>
      <c r="K2029" s="86">
        <f>+IF(ISNUMBER(DATA!AN642),DATA!AN642,"n/a")</f>
        <v>3394056.12</v>
      </c>
      <c r="L2029" s="77">
        <f>+IF(ISNUMBER(DATA!AO642),DATA!AO642,"n/a")</f>
        <v>-2.5999578667126301E-2</v>
      </c>
      <c r="M2029" s="66"/>
      <c r="N2029" s="66"/>
      <c r="O2029" s="66"/>
      <c r="P2029" s="66"/>
      <c r="Q2029" s="66"/>
      <c r="S2029" s="70"/>
      <c r="U2029" s="70"/>
      <c r="W2029" s="70"/>
      <c r="Y2029" s="70"/>
    </row>
    <row r="2030" spans="1:25" s="69" customFormat="1" x14ac:dyDescent="0.2">
      <c r="A2030" s="66" t="s">
        <v>12</v>
      </c>
      <c r="B2030" s="66" t="s">
        <v>23</v>
      </c>
      <c r="C2030" s="66" t="s">
        <v>25</v>
      </c>
      <c r="D2030" s="66" t="s">
        <v>305</v>
      </c>
      <c r="E2030" s="86">
        <f>+IF(ISNUMBER(DATA!J643),DATA!J643,"n/a")</f>
        <v>214785.05</v>
      </c>
      <c r="F2030" s="77">
        <f>+IF(ISNUMBER(DATA!K643),DATA!K643,"n/a")</f>
        <v>-7.4331924320764298E-2</v>
      </c>
      <c r="G2030" s="86">
        <f>+IF(ISNUMBER(DATA!T643),DATA!T643,"n/a")</f>
        <v>713487.11</v>
      </c>
      <c r="H2030" s="77">
        <f>+IF(ISNUMBER(DATA!U643),DATA!U643,"n/a")</f>
        <v>-8.6290819638578903E-2</v>
      </c>
      <c r="I2030" s="86">
        <f>+IF(ISNUMBER(DATA!AD643),DATA!AD643,"n/a")</f>
        <v>1420274.11</v>
      </c>
      <c r="J2030" s="77">
        <f>+IF(ISNUMBER(DATA!AE643),DATA!AE643,"n/a")</f>
        <v>-9.62197069553999E-2</v>
      </c>
      <c r="K2030" s="86">
        <f>+IF(ISNUMBER(DATA!AN643),DATA!AN643,"n/a")</f>
        <v>2714073.34</v>
      </c>
      <c r="L2030" s="77">
        <f>+IF(ISNUMBER(DATA!AO643),DATA!AO643,"n/a")</f>
        <v>-6.1672180144392803E-2</v>
      </c>
      <c r="M2030" s="66"/>
      <c r="N2030" s="66"/>
      <c r="O2030" s="66"/>
      <c r="P2030" s="66"/>
      <c r="Q2030" s="66"/>
      <c r="S2030" s="70"/>
      <c r="U2030" s="70"/>
      <c r="W2030" s="70"/>
      <c r="Y2030" s="70"/>
    </row>
    <row r="2031" spans="1:25" s="69" customFormat="1" x14ac:dyDescent="0.2">
      <c r="A2031" s="66" t="s">
        <v>12</v>
      </c>
      <c r="B2031" s="66" t="s">
        <v>23</v>
      </c>
      <c r="C2031" s="66" t="s">
        <v>25</v>
      </c>
      <c r="D2031" s="66" t="s">
        <v>306</v>
      </c>
      <c r="E2031" s="86">
        <f>+IF(ISNUMBER(DATA!J644),DATA!J644,"n/a")</f>
        <v>82954.11</v>
      </c>
      <c r="F2031" s="77">
        <f>+IF(ISNUMBER(DATA!K644),DATA!K644,"n/a")</f>
        <v>-0.25376734365221398</v>
      </c>
      <c r="G2031" s="86">
        <f>+IF(ISNUMBER(DATA!T644),DATA!T644,"n/a")</f>
        <v>305210.31</v>
      </c>
      <c r="H2031" s="77">
        <f>+IF(ISNUMBER(DATA!U644),DATA!U644,"n/a")</f>
        <v>-0.114679889707692</v>
      </c>
      <c r="I2031" s="86">
        <f>+IF(ISNUMBER(DATA!AD644),DATA!AD644,"n/a")</f>
        <v>646262.98</v>
      </c>
      <c r="J2031" s="77">
        <f>+IF(ISNUMBER(DATA!AE644),DATA!AE644,"n/a")</f>
        <v>-1.2010122989389299E-2</v>
      </c>
      <c r="K2031" s="86">
        <f>+IF(ISNUMBER(DATA!AN644),DATA!AN644,"n/a")</f>
        <v>1285834.7</v>
      </c>
      <c r="L2031" s="77">
        <f>+IF(ISNUMBER(DATA!AO644),DATA!AO644,"n/a")</f>
        <v>1.7753171438855402E-2</v>
      </c>
      <c r="M2031" s="66"/>
      <c r="N2031" s="66"/>
      <c r="O2031" s="66"/>
      <c r="P2031" s="66"/>
      <c r="Q2031" s="66"/>
      <c r="S2031" s="70"/>
      <c r="U2031" s="70"/>
      <c r="W2031" s="70"/>
      <c r="Y2031" s="70"/>
    </row>
    <row r="2032" spans="1:25" s="69" customFormat="1" x14ac:dyDescent="0.2">
      <c r="A2032" s="66" t="s">
        <v>12</v>
      </c>
      <c r="B2032" s="66" t="s">
        <v>23</v>
      </c>
      <c r="C2032" s="66" t="s">
        <v>25</v>
      </c>
      <c r="D2032" s="66" t="s">
        <v>307</v>
      </c>
      <c r="E2032" s="86">
        <f>+IF(ISNUMBER(DATA!J645),DATA!J645,"n/a")</f>
        <v>123168.87</v>
      </c>
      <c r="F2032" s="77">
        <f>+IF(ISNUMBER(DATA!K645),DATA!K645,"n/a")</f>
        <v>-8.3253370639663898E-2</v>
      </c>
      <c r="G2032" s="86">
        <f>+IF(ISNUMBER(DATA!T645),DATA!T645,"n/a")</f>
        <v>400139.72</v>
      </c>
      <c r="H2032" s="77">
        <f>+IF(ISNUMBER(DATA!U645),DATA!U645,"n/a")</f>
        <v>-6.10977008375111E-2</v>
      </c>
      <c r="I2032" s="86">
        <f>+IF(ISNUMBER(DATA!AD645),DATA!AD645,"n/a")</f>
        <v>796749.61</v>
      </c>
      <c r="J2032" s="77">
        <f>+IF(ISNUMBER(DATA!AE645),DATA!AE645,"n/a")</f>
        <v>-4.1162588313271103E-2</v>
      </c>
      <c r="K2032" s="86">
        <f>+IF(ISNUMBER(DATA!AN645),DATA!AN645,"n/a")</f>
        <v>1586678.1</v>
      </c>
      <c r="L2032" s="77">
        <f>+IF(ISNUMBER(DATA!AO645),DATA!AO645,"n/a")</f>
        <v>1.10768190027715E-2</v>
      </c>
      <c r="M2032" s="66"/>
      <c r="N2032" s="66"/>
      <c r="O2032" s="66"/>
      <c r="P2032" s="66"/>
      <c r="Q2032" s="66"/>
      <c r="S2032" s="70"/>
      <c r="U2032" s="70"/>
      <c r="W2032" s="70"/>
      <c r="Y2032" s="70"/>
    </row>
    <row r="2033" spans="1:25" s="69" customFormat="1" x14ac:dyDescent="0.2">
      <c r="A2033" s="66" t="s">
        <v>12</v>
      </c>
      <c r="B2033" s="66" t="s">
        <v>23</v>
      </c>
      <c r="C2033" s="66" t="s">
        <v>25</v>
      </c>
      <c r="D2033" s="66" t="s">
        <v>308</v>
      </c>
      <c r="E2033" s="86">
        <f>+IF(ISNUMBER(DATA!J646),DATA!J646,"n/a")</f>
        <v>149898.72</v>
      </c>
      <c r="F2033" s="77">
        <f>+IF(ISNUMBER(DATA!K646),DATA!K646,"n/a")</f>
        <v>0.17657403048961801</v>
      </c>
      <c r="G2033" s="86">
        <f>+IF(ISNUMBER(DATA!T646),DATA!T646,"n/a")</f>
        <v>466135.93</v>
      </c>
      <c r="H2033" s="77">
        <f>+IF(ISNUMBER(DATA!U646),DATA!U646,"n/a")</f>
        <v>0.124276985349419</v>
      </c>
      <c r="I2033" s="86">
        <f>+IF(ISNUMBER(DATA!AD646),DATA!AD646,"n/a")</f>
        <v>879271.2</v>
      </c>
      <c r="J2033" s="77">
        <f>+IF(ISNUMBER(DATA!AE646),DATA!AE646,"n/a")</f>
        <v>0.105758576361073</v>
      </c>
      <c r="K2033" s="86">
        <f>+IF(ISNUMBER(DATA!AN646),DATA!AN646,"n/a")</f>
        <v>1664969.5</v>
      </c>
      <c r="L2033" s="77">
        <f>+IF(ISNUMBER(DATA!AO646),DATA!AO646,"n/a")</f>
        <v>7.6861063117153794E-2</v>
      </c>
      <c r="M2033" s="66"/>
      <c r="N2033" s="66"/>
      <c r="O2033" s="66"/>
      <c r="P2033" s="66"/>
      <c r="Q2033" s="66"/>
      <c r="S2033" s="70"/>
      <c r="U2033" s="70"/>
      <c r="W2033" s="70"/>
      <c r="Y2033" s="70"/>
    </row>
    <row r="2034" spans="1:25" s="69" customFormat="1" x14ac:dyDescent="0.2">
      <c r="A2034" s="66" t="s">
        <v>12</v>
      </c>
      <c r="B2034" s="66" t="s">
        <v>23</v>
      </c>
      <c r="C2034" s="66" t="s">
        <v>25</v>
      </c>
      <c r="D2034" s="66" t="s">
        <v>309</v>
      </c>
      <c r="E2034" s="86">
        <f>+IF(ISNUMBER(DATA!J647),DATA!J647,"n/a")</f>
        <v>126771.42</v>
      </c>
      <c r="F2034" s="77">
        <f>+IF(ISNUMBER(DATA!K647),DATA!K647,"n/a")</f>
        <v>0.102882364737043</v>
      </c>
      <c r="G2034" s="86">
        <f>+IF(ISNUMBER(DATA!T647),DATA!T647,"n/a")</f>
        <v>406332.05</v>
      </c>
      <c r="H2034" s="77">
        <f>+IF(ISNUMBER(DATA!U647),DATA!U647,"n/a")</f>
        <v>7.07578053615463E-2</v>
      </c>
      <c r="I2034" s="86">
        <f>+IF(ISNUMBER(DATA!AD647),DATA!AD647,"n/a")</f>
        <v>774786.66</v>
      </c>
      <c r="J2034" s="77">
        <f>+IF(ISNUMBER(DATA!AE647),DATA!AE647,"n/a")</f>
        <v>5.1056305355726098E-2</v>
      </c>
      <c r="K2034" s="86">
        <f>+IF(ISNUMBER(DATA!AN647),DATA!AN647,"n/a")</f>
        <v>1475941.34</v>
      </c>
      <c r="L2034" s="77">
        <f>+IF(ISNUMBER(DATA!AO647),DATA!AO647,"n/a")</f>
        <v>5.3072798187727603E-3</v>
      </c>
      <c r="M2034" s="66"/>
      <c r="N2034" s="66"/>
      <c r="O2034" s="66"/>
      <c r="P2034" s="66"/>
      <c r="Q2034" s="66"/>
      <c r="S2034" s="70"/>
      <c r="U2034" s="70"/>
      <c r="W2034" s="70"/>
      <c r="Y2034" s="70"/>
    </row>
    <row r="2035" spans="1:25" s="69" customFormat="1" x14ac:dyDescent="0.2">
      <c r="A2035" s="66" t="s">
        <v>12</v>
      </c>
      <c r="B2035" s="66" t="s">
        <v>23</v>
      </c>
      <c r="C2035" s="66" t="s">
        <v>25</v>
      </c>
      <c r="D2035" s="66" t="s">
        <v>310</v>
      </c>
      <c r="E2035" s="86">
        <f>+IF(ISNUMBER(DATA!J648),DATA!J648,"n/a")</f>
        <v>90579.15</v>
      </c>
      <c r="F2035" s="77">
        <f>+IF(ISNUMBER(DATA!K648),DATA!K648,"n/a")</f>
        <v>7.38969689453777E-2</v>
      </c>
      <c r="G2035" s="86">
        <f>+IF(ISNUMBER(DATA!T648),DATA!T648,"n/a")</f>
        <v>284506.84000000003</v>
      </c>
      <c r="H2035" s="77">
        <f>+IF(ISNUMBER(DATA!U648),DATA!U648,"n/a")</f>
        <v>4.0808707580428198E-2</v>
      </c>
      <c r="I2035" s="86">
        <f>+IF(ISNUMBER(DATA!AD648),DATA!AD648,"n/a")</f>
        <v>521494.03</v>
      </c>
      <c r="J2035" s="77">
        <f>+IF(ISNUMBER(DATA!AE648),DATA!AE648,"n/a")</f>
        <v>-7.2962750664841902E-3</v>
      </c>
      <c r="K2035" s="86">
        <f>+IF(ISNUMBER(DATA!AN648),DATA!AN648,"n/a")</f>
        <v>1026842.17</v>
      </c>
      <c r="L2035" s="77">
        <f>+IF(ISNUMBER(DATA!AO648),DATA!AO648,"n/a")</f>
        <v>-1.7562501789731799E-2</v>
      </c>
      <c r="M2035" s="66"/>
      <c r="N2035" s="66"/>
      <c r="O2035" s="66"/>
      <c r="P2035" s="66"/>
      <c r="Q2035" s="66"/>
      <c r="S2035" s="70"/>
      <c r="U2035" s="70"/>
      <c r="W2035" s="70"/>
      <c r="Y2035" s="70"/>
    </row>
    <row r="2036" spans="1:25" s="69" customFormat="1" x14ac:dyDescent="0.2">
      <c r="A2036" s="66" t="s">
        <v>12</v>
      </c>
      <c r="B2036" s="66" t="s">
        <v>23</v>
      </c>
      <c r="C2036" s="66" t="s">
        <v>25</v>
      </c>
      <c r="D2036" s="66" t="s">
        <v>311</v>
      </c>
      <c r="E2036" s="86">
        <f>+IF(ISNUMBER(DATA!J649),DATA!J649,"n/a")</f>
        <v>126952.41</v>
      </c>
      <c r="F2036" s="77">
        <f>+IF(ISNUMBER(DATA!K649),DATA!K649,"n/a")</f>
        <v>-1.0650328224842701E-2</v>
      </c>
      <c r="G2036" s="86">
        <f>+IF(ISNUMBER(DATA!T649),DATA!T649,"n/a")</f>
        <v>405577.72</v>
      </c>
      <c r="H2036" s="77">
        <f>+IF(ISNUMBER(DATA!U649),DATA!U649,"n/a")</f>
        <v>-4.6881864645888803E-2</v>
      </c>
      <c r="I2036" s="86">
        <f>+IF(ISNUMBER(DATA!AD649),DATA!AD649,"n/a")</f>
        <v>805464.79</v>
      </c>
      <c r="J2036" s="77">
        <f>+IF(ISNUMBER(DATA!AE649),DATA!AE649,"n/a")</f>
        <v>-7.1793551869533206E-2</v>
      </c>
      <c r="K2036" s="86">
        <f>+IF(ISNUMBER(DATA!AN649),DATA!AN649,"n/a")</f>
        <v>1523787.26</v>
      </c>
      <c r="L2036" s="77">
        <f>+IF(ISNUMBER(DATA!AO649),DATA!AO649,"n/a")</f>
        <v>-5.5027367443674299E-2</v>
      </c>
      <c r="M2036" s="66"/>
      <c r="N2036" s="66"/>
      <c r="O2036" s="66"/>
      <c r="P2036" s="66"/>
      <c r="Q2036" s="66"/>
      <c r="S2036" s="70"/>
      <c r="U2036" s="70"/>
      <c r="W2036" s="70"/>
      <c r="Y2036" s="70"/>
    </row>
    <row r="2037" spans="1:25" s="69" customFormat="1" x14ac:dyDescent="0.2">
      <c r="A2037" s="66" t="s">
        <v>12</v>
      </c>
      <c r="B2037" s="66" t="s">
        <v>23</v>
      </c>
      <c r="C2037" s="66" t="s">
        <v>25</v>
      </c>
      <c r="D2037" s="66" t="s">
        <v>312</v>
      </c>
      <c r="E2037" s="86">
        <f>+IF(ISNUMBER(DATA!J650),DATA!J650,"n/a")</f>
        <v>99726.42</v>
      </c>
      <c r="F2037" s="77">
        <f>+IF(ISNUMBER(DATA!K650),DATA!K650,"n/a")</f>
        <v>6.0750995693024001E-2</v>
      </c>
      <c r="G2037" s="86">
        <f>+IF(ISNUMBER(DATA!T650),DATA!T650,"n/a")</f>
        <v>326513.44</v>
      </c>
      <c r="H2037" s="77">
        <f>+IF(ISNUMBER(DATA!U650),DATA!U650,"n/a")</f>
        <v>3.02864289789057E-2</v>
      </c>
      <c r="I2037" s="86">
        <f>+IF(ISNUMBER(DATA!AD650),DATA!AD650,"n/a")</f>
        <v>636821.64</v>
      </c>
      <c r="J2037" s="77">
        <f>+IF(ISNUMBER(DATA!AE650),DATA!AE650,"n/a")</f>
        <v>-8.8834209168606008E-3</v>
      </c>
      <c r="K2037" s="86">
        <f>+IF(ISNUMBER(DATA!AN650),DATA!AN650,"n/a")</f>
        <v>1221154.6599999999</v>
      </c>
      <c r="L2037" s="77">
        <f>+IF(ISNUMBER(DATA!AO650),DATA!AO650,"n/a")</f>
        <v>-3.9636677259550897E-2</v>
      </c>
      <c r="M2037" s="66"/>
      <c r="N2037" s="66"/>
      <c r="O2037" s="66"/>
      <c r="P2037" s="66"/>
      <c r="Q2037" s="66"/>
      <c r="S2037" s="70"/>
      <c r="U2037" s="70"/>
      <c r="W2037" s="70"/>
      <c r="Y2037" s="70"/>
    </row>
    <row r="2038" spans="1:25" s="69" customFormat="1" x14ac:dyDescent="0.2">
      <c r="A2038" s="66" t="s">
        <v>12</v>
      </c>
      <c r="B2038" s="66" t="s">
        <v>23</v>
      </c>
      <c r="C2038" s="66" t="s">
        <v>25</v>
      </c>
      <c r="D2038" s="66" t="s">
        <v>313</v>
      </c>
      <c r="E2038" s="86">
        <f>+IF(ISNUMBER(DATA!J651),DATA!J651,"n/a")</f>
        <v>115263.86</v>
      </c>
      <c r="F2038" s="77">
        <f>+IF(ISNUMBER(DATA!K651),DATA!K651,"n/a")</f>
        <v>-2.5188798859020301E-2</v>
      </c>
      <c r="G2038" s="86">
        <f>+IF(ISNUMBER(DATA!T651),DATA!T651,"n/a")</f>
        <v>387386.24</v>
      </c>
      <c r="H2038" s="77">
        <f>+IF(ISNUMBER(DATA!U651),DATA!U651,"n/a")</f>
        <v>-3.10844840801827E-2</v>
      </c>
      <c r="I2038" s="86">
        <f>+IF(ISNUMBER(DATA!AD651),DATA!AD651,"n/a")</f>
        <v>782126.72</v>
      </c>
      <c r="J2038" s="77">
        <f>+IF(ISNUMBER(DATA!AE651),DATA!AE651,"n/a")</f>
        <v>-4.1010806044875801E-2</v>
      </c>
      <c r="K2038" s="86">
        <f>+IF(ISNUMBER(DATA!AN651),DATA!AN651,"n/a")</f>
        <v>1499611.34</v>
      </c>
      <c r="L2038" s="77">
        <f>+IF(ISNUMBER(DATA!AO651),DATA!AO651,"n/a")</f>
        <v>-1.7208144991714198E-2</v>
      </c>
      <c r="M2038" s="66"/>
      <c r="N2038" s="66"/>
      <c r="O2038" s="66"/>
      <c r="P2038" s="66"/>
      <c r="Q2038" s="66"/>
      <c r="S2038" s="70"/>
      <c r="U2038" s="70"/>
      <c r="W2038" s="70"/>
      <c r="Y2038" s="70"/>
    </row>
    <row r="2039" spans="1:25" s="69" customFormat="1" x14ac:dyDescent="0.2">
      <c r="A2039" s="66" t="s">
        <v>12</v>
      </c>
      <c r="B2039" s="66" t="s">
        <v>23</v>
      </c>
      <c r="C2039" s="66" t="s">
        <v>25</v>
      </c>
      <c r="D2039" s="66" t="s">
        <v>314</v>
      </c>
      <c r="E2039" s="86">
        <f>+IF(ISNUMBER(DATA!J652),DATA!J652,"n/a")</f>
        <v>266293.44</v>
      </c>
      <c r="F2039" s="77">
        <f>+IF(ISNUMBER(DATA!K652),DATA!K652,"n/a")</f>
        <v>-6.4900963687307099E-3</v>
      </c>
      <c r="G2039" s="86">
        <f>+IF(ISNUMBER(DATA!T652),DATA!T652,"n/a")</f>
        <v>813511.86</v>
      </c>
      <c r="H2039" s="77">
        <f>+IF(ISNUMBER(DATA!U652),DATA!U652,"n/a")</f>
        <v>-9.2298668726726305E-2</v>
      </c>
      <c r="I2039" s="86">
        <f>+IF(ISNUMBER(DATA!AD652),DATA!AD652,"n/a")</f>
        <v>1621409.48</v>
      </c>
      <c r="J2039" s="77">
        <f>+IF(ISNUMBER(DATA!AE652),DATA!AE652,"n/a")</f>
        <v>-0.121160332156307</v>
      </c>
      <c r="K2039" s="86">
        <f>+IF(ISNUMBER(DATA!AN652),DATA!AN652,"n/a")</f>
        <v>3166184.8</v>
      </c>
      <c r="L2039" s="77">
        <f>+IF(ISNUMBER(DATA!AO652),DATA!AO652,"n/a")</f>
        <v>-8.3955216021420795E-2</v>
      </c>
      <c r="M2039" s="66"/>
      <c r="N2039" s="66"/>
      <c r="O2039" s="66"/>
      <c r="P2039" s="66"/>
      <c r="Q2039" s="66"/>
      <c r="S2039" s="70"/>
      <c r="U2039" s="70"/>
      <c r="W2039" s="70"/>
      <c r="Y2039" s="70"/>
    </row>
    <row r="2040" spans="1:25" s="69" customFormat="1" x14ac:dyDescent="0.2">
      <c r="A2040" s="66" t="s">
        <v>12</v>
      </c>
      <c r="B2040" s="66" t="s">
        <v>23</v>
      </c>
      <c r="C2040" s="66" t="s">
        <v>25</v>
      </c>
      <c r="D2040" s="66" t="s">
        <v>315</v>
      </c>
      <c r="E2040" s="86">
        <f>+IF(ISNUMBER(DATA!J653),DATA!J653,"n/a")</f>
        <v>174042.96</v>
      </c>
      <c r="F2040" s="77">
        <f>+IF(ISNUMBER(DATA!K653),DATA!K653,"n/a")</f>
        <v>7.0552847978434998E-3</v>
      </c>
      <c r="G2040" s="86">
        <f>+IF(ISNUMBER(DATA!T653),DATA!T653,"n/a")</f>
        <v>568417.74</v>
      </c>
      <c r="H2040" s="77">
        <f>+IF(ISNUMBER(DATA!U653),DATA!U653,"n/a")</f>
        <v>-2.1233119962269401E-2</v>
      </c>
      <c r="I2040" s="86">
        <f>+IF(ISNUMBER(DATA!AD653),DATA!AD653,"n/a")</f>
        <v>1121577.77</v>
      </c>
      <c r="J2040" s="77">
        <f>+IF(ISNUMBER(DATA!AE653),DATA!AE653,"n/a")</f>
        <v>-2.5252560059855E-2</v>
      </c>
      <c r="K2040" s="86">
        <f>+IF(ISNUMBER(DATA!AN653),DATA!AN653,"n/a")</f>
        <v>2178172.7400000002</v>
      </c>
      <c r="L2040" s="77">
        <f>+IF(ISNUMBER(DATA!AO653),DATA!AO653,"n/a")</f>
        <v>-1.25353635495248E-2</v>
      </c>
      <c r="M2040" s="66"/>
      <c r="N2040" s="66"/>
      <c r="O2040" s="66"/>
      <c r="P2040" s="66"/>
      <c r="Q2040" s="66"/>
      <c r="S2040" s="70"/>
      <c r="U2040" s="70"/>
      <c r="W2040" s="70"/>
      <c r="Y2040" s="70"/>
    </row>
    <row r="2041" spans="1:25" s="69" customFormat="1" x14ac:dyDescent="0.2">
      <c r="A2041" s="66" t="s">
        <v>12</v>
      </c>
      <c r="B2041" s="66" t="s">
        <v>23</v>
      </c>
      <c r="C2041" s="66" t="s">
        <v>25</v>
      </c>
      <c r="D2041" s="66" t="s">
        <v>316</v>
      </c>
      <c r="E2041" s="86">
        <f>+IF(ISNUMBER(DATA!J654),DATA!J654,"n/a")</f>
        <v>227136.62</v>
      </c>
      <c r="F2041" s="77">
        <f>+IF(ISNUMBER(DATA!K654),DATA!K654,"n/a")</f>
        <v>3.3804602742813598E-2</v>
      </c>
      <c r="G2041" s="86">
        <f>+IF(ISNUMBER(DATA!T654),DATA!T654,"n/a")</f>
        <v>704950.41</v>
      </c>
      <c r="H2041" s="77">
        <f>+IF(ISNUMBER(DATA!U654),DATA!U654,"n/a")</f>
        <v>9.3119370112976097E-3</v>
      </c>
      <c r="I2041" s="86">
        <f>+IF(ISNUMBER(DATA!AD654),DATA!AD654,"n/a")</f>
        <v>1315538.21</v>
      </c>
      <c r="J2041" s="77">
        <f>+IF(ISNUMBER(DATA!AE654),DATA!AE654,"n/a")</f>
        <v>2.79035235509336E-2</v>
      </c>
      <c r="K2041" s="86">
        <f>+IF(ISNUMBER(DATA!AN654),DATA!AN654,"n/a")</f>
        <v>2532551.77</v>
      </c>
      <c r="L2041" s="77">
        <f>+IF(ISNUMBER(DATA!AO654),DATA!AO654,"n/a")</f>
        <v>5.57426564869182E-3</v>
      </c>
      <c r="M2041" s="66"/>
      <c r="N2041" s="66"/>
      <c r="O2041" s="66"/>
      <c r="P2041" s="66"/>
      <c r="Q2041" s="66"/>
      <c r="S2041" s="70"/>
      <c r="U2041" s="70"/>
      <c r="W2041" s="70"/>
      <c r="Y2041" s="70"/>
    </row>
    <row r="2042" spans="1:25" s="69" customFormat="1" x14ac:dyDescent="0.2">
      <c r="A2042" s="66" t="s">
        <v>12</v>
      </c>
      <c r="B2042" s="66" t="s">
        <v>23</v>
      </c>
      <c r="C2042" s="66" t="s">
        <v>25</v>
      </c>
      <c r="D2042" s="66" t="s">
        <v>317</v>
      </c>
      <c r="E2042" s="86">
        <f>+IF(ISNUMBER(DATA!J655),DATA!J655,"n/a")</f>
        <v>92529.77</v>
      </c>
      <c r="F2042" s="77">
        <f>+IF(ISNUMBER(DATA!K655),DATA!K655,"n/a")</f>
        <v>0.111724305143549</v>
      </c>
      <c r="G2042" s="86">
        <f>+IF(ISNUMBER(DATA!T655),DATA!T655,"n/a")</f>
        <v>288891.12</v>
      </c>
      <c r="H2042" s="77">
        <f>+IF(ISNUMBER(DATA!U655),DATA!U655,"n/a")</f>
        <v>4.2020657386999297E-2</v>
      </c>
      <c r="I2042" s="86">
        <f>+IF(ISNUMBER(DATA!AD655),DATA!AD655,"n/a")</f>
        <v>588844.94999999995</v>
      </c>
      <c r="J2042" s="77">
        <f>+IF(ISNUMBER(DATA!AE655),DATA!AE655,"n/a")</f>
        <v>6.6241884038858598E-2</v>
      </c>
      <c r="K2042" s="86">
        <f>+IF(ISNUMBER(DATA!AN655),DATA!AN655,"n/a")</f>
        <v>1095297.18</v>
      </c>
      <c r="L2042" s="77">
        <f>+IF(ISNUMBER(DATA!AO655),DATA!AO655,"n/a")</f>
        <v>6.1714039513311898E-2</v>
      </c>
      <c r="M2042" s="66"/>
      <c r="N2042" s="66"/>
      <c r="O2042" s="66"/>
      <c r="P2042" s="66"/>
      <c r="Q2042" s="66"/>
      <c r="S2042" s="70"/>
      <c r="U2042" s="70"/>
      <c r="W2042" s="70"/>
      <c r="Y2042" s="70"/>
    </row>
    <row r="2043" spans="1:25" s="69" customFormat="1" x14ac:dyDescent="0.2">
      <c r="A2043" s="66" t="s">
        <v>12</v>
      </c>
      <c r="B2043" s="66" t="s">
        <v>23</v>
      </c>
      <c r="C2043" s="66" t="s">
        <v>25</v>
      </c>
      <c r="D2043" s="66" t="s">
        <v>318</v>
      </c>
      <c r="E2043" s="86">
        <f>+IF(ISNUMBER(DATA!J656),DATA!J656,"n/a")</f>
        <v>209388.56</v>
      </c>
      <c r="F2043" s="77">
        <f>+IF(ISNUMBER(DATA!K656),DATA!K656,"n/a")</f>
        <v>-4.9102247165906499E-2</v>
      </c>
      <c r="G2043" s="86">
        <f>+IF(ISNUMBER(DATA!T656),DATA!T656,"n/a")</f>
        <v>661774.79</v>
      </c>
      <c r="H2043" s="77">
        <f>+IF(ISNUMBER(DATA!U656),DATA!U656,"n/a")</f>
        <v>-7.2026812014847105E-2</v>
      </c>
      <c r="I2043" s="86">
        <f>+IF(ISNUMBER(DATA!AD656),DATA!AD656,"n/a")</f>
        <v>1329051.6200000001</v>
      </c>
      <c r="J2043" s="77">
        <f>+IF(ISNUMBER(DATA!AE656),DATA!AE656,"n/a")</f>
        <v>4.9958072356495698E-3</v>
      </c>
      <c r="K2043" s="86">
        <f>+IF(ISNUMBER(DATA!AN656),DATA!AN656,"n/a")</f>
        <v>2481495.79</v>
      </c>
      <c r="L2043" s="77">
        <f>+IF(ISNUMBER(DATA!AO656),DATA!AO656,"n/a")</f>
        <v>-1.61742886500848E-2</v>
      </c>
      <c r="M2043" s="66"/>
      <c r="N2043" s="66"/>
      <c r="O2043" s="66"/>
      <c r="P2043" s="66"/>
      <c r="Q2043" s="66"/>
      <c r="S2043" s="70"/>
      <c r="U2043" s="70"/>
      <c r="W2043" s="70"/>
      <c r="Y2043" s="70"/>
    </row>
    <row r="2044" spans="1:25" s="69" customFormat="1" x14ac:dyDescent="0.2">
      <c r="A2044" s="66" t="s">
        <v>12</v>
      </c>
      <c r="B2044" s="66" t="s">
        <v>23</v>
      </c>
      <c r="C2044" s="66" t="s">
        <v>25</v>
      </c>
      <c r="D2044" s="66" t="s">
        <v>344</v>
      </c>
      <c r="E2044" s="86">
        <f>+IF(ISNUMBER(DATA!J657),DATA!J657,"n/a")</f>
        <v>71276.3</v>
      </c>
      <c r="F2044" s="77">
        <f>+IF(ISNUMBER(DATA!K657),DATA!K657,"n/a")</f>
        <v>-1.4214688852966499E-2</v>
      </c>
      <c r="G2044" s="86">
        <f>+IF(ISNUMBER(DATA!T657),DATA!T657,"n/a")</f>
        <v>222647.64</v>
      </c>
      <c r="H2044" s="77">
        <f>+IF(ISNUMBER(DATA!U657),DATA!U657,"n/a")</f>
        <v>-0.10102306395906099</v>
      </c>
      <c r="I2044" s="86">
        <f>+IF(ISNUMBER(DATA!AD657),DATA!AD657,"n/a")</f>
        <v>425770.34</v>
      </c>
      <c r="J2044" s="77">
        <f>+IF(ISNUMBER(DATA!AE657),DATA!AE657,"n/a")</f>
        <v>-0.12925147836116899</v>
      </c>
      <c r="K2044" s="86">
        <f>+IF(ISNUMBER(DATA!AN657),DATA!AN657,"n/a")</f>
        <v>839725.24</v>
      </c>
      <c r="L2044" s="77">
        <f>+IF(ISNUMBER(DATA!AO657),DATA!AO657,"n/a")</f>
        <v>-0.158062527193327</v>
      </c>
      <c r="M2044" s="66"/>
      <c r="N2044" s="66"/>
      <c r="O2044" s="66"/>
      <c r="P2044" s="66"/>
      <c r="Q2044" s="66"/>
      <c r="S2044" s="70"/>
      <c r="U2044" s="70"/>
      <c r="W2044" s="70"/>
      <c r="Y2044" s="70"/>
    </row>
    <row r="2045" spans="1:25" s="69" customFormat="1" x14ac:dyDescent="0.2">
      <c r="A2045" s="66" t="s">
        <v>12</v>
      </c>
      <c r="B2045" s="66" t="s">
        <v>23</v>
      </c>
      <c r="C2045" s="66" t="s">
        <v>25</v>
      </c>
      <c r="D2045" s="66" t="s">
        <v>345</v>
      </c>
      <c r="E2045" s="86">
        <f>+IF(ISNUMBER(DATA!J658),DATA!J658,"n/a")</f>
        <v>149187.29999999999</v>
      </c>
      <c r="F2045" s="77">
        <f>+IF(ISNUMBER(DATA!K658),DATA!K658,"n/a")</f>
        <v>-6.9613780766631203E-2</v>
      </c>
      <c r="G2045" s="86">
        <f>+IF(ISNUMBER(DATA!T658),DATA!T658,"n/a")</f>
        <v>488922.87</v>
      </c>
      <c r="H2045" s="77">
        <f>+IF(ISNUMBER(DATA!U658),DATA!U658,"n/a")</f>
        <v>-6.2877912408158099E-2</v>
      </c>
      <c r="I2045" s="86">
        <f>+IF(ISNUMBER(DATA!AD658),DATA!AD658,"n/a")</f>
        <v>950164.65</v>
      </c>
      <c r="J2045" s="77">
        <f>+IF(ISNUMBER(DATA!AE658),DATA!AE658,"n/a")</f>
        <v>-7.1341774383756301E-2</v>
      </c>
      <c r="K2045" s="86">
        <f>+IF(ISNUMBER(DATA!AN658),DATA!AN658,"n/a")</f>
        <v>1841112.12</v>
      </c>
      <c r="L2045" s="77">
        <f>+IF(ISNUMBER(DATA!AO658),DATA!AO658,"n/a")</f>
        <v>-4.3490493271942002E-2</v>
      </c>
      <c r="M2045" s="66"/>
      <c r="N2045" s="66"/>
      <c r="O2045" s="66"/>
      <c r="P2045" s="66"/>
      <c r="Q2045" s="66"/>
      <c r="S2045" s="70"/>
      <c r="U2045" s="70"/>
      <c r="W2045" s="70"/>
      <c r="Y2045" s="70"/>
    </row>
    <row r="2046" spans="1:25" x14ac:dyDescent="0.2">
      <c r="E2046" s="100"/>
      <c r="F2046" s="102"/>
      <c r="G2046" s="100"/>
      <c r="H2046" s="102"/>
      <c r="I2046" s="100"/>
      <c r="J2046" s="102"/>
      <c r="K2046" s="100"/>
      <c r="L2046" s="102"/>
    </row>
    <row r="2047" spans="1:25" s="69" customFormat="1" x14ac:dyDescent="0.2">
      <c r="A2047" s="66" t="s">
        <v>12</v>
      </c>
      <c r="B2047" s="66" t="s">
        <v>23</v>
      </c>
      <c r="C2047" s="66" t="s">
        <v>10</v>
      </c>
      <c r="D2047" s="66" t="s">
        <v>271</v>
      </c>
      <c r="E2047" s="87">
        <f>+IF(ISNUMBER(DATA!L609),DATA!L609,"n/a")</f>
        <v>5.1271004010222097</v>
      </c>
      <c r="F2047" s="77">
        <f>+IF(ISNUMBER(DATA!M609),DATA!M609,"n/a")</f>
        <v>9.0130045345134205E-2</v>
      </c>
      <c r="G2047" s="87">
        <f>+IF(ISNUMBER(DATA!V609),DATA!V609,"n/a")</f>
        <v>4.5212736673466898</v>
      </c>
      <c r="H2047" s="77">
        <f>+IF(ISNUMBER(DATA!W609),DATA!W609,"n/a")</f>
        <v>3.4557609804658301E-2</v>
      </c>
      <c r="I2047" s="87">
        <f>+IF(ISNUMBER(DATA!AF609),DATA!AF609,"n/a")</f>
        <v>4.3995571342775399</v>
      </c>
      <c r="J2047" s="77">
        <f>+IF(ISNUMBER(DATA!AG609),DATA!AG609,"n/a")</f>
        <v>-2.1638398327E-2</v>
      </c>
      <c r="K2047" s="87">
        <f>+IF(ISNUMBER(DATA!AP609),DATA!AP609,"n/a")</f>
        <v>4.4302190409790398</v>
      </c>
      <c r="L2047" s="77">
        <f>+IF(ISNUMBER(DATA!AQ609),DATA!AQ609,"n/a")</f>
        <v>-1.64506387357467E-2</v>
      </c>
      <c r="M2047" s="66"/>
      <c r="N2047" s="66"/>
      <c r="O2047" s="66"/>
      <c r="P2047" s="66"/>
      <c r="Q2047" s="66"/>
      <c r="S2047" s="70"/>
      <c r="U2047" s="70"/>
      <c r="W2047" s="70"/>
      <c r="Y2047" s="70"/>
    </row>
    <row r="2048" spans="1:25" s="69" customFormat="1" x14ac:dyDescent="0.2">
      <c r="A2048" s="66" t="s">
        <v>12</v>
      </c>
      <c r="B2048" s="66" t="s">
        <v>23</v>
      </c>
      <c r="C2048" s="66" t="s">
        <v>10</v>
      </c>
      <c r="D2048" s="66" t="s">
        <v>272</v>
      </c>
      <c r="E2048" s="87">
        <f>+IF(ISNUMBER(DATA!L610),DATA!L610,"n/a")</f>
        <v>3.8181179722268501</v>
      </c>
      <c r="F2048" s="77">
        <f>+IF(ISNUMBER(DATA!M610),DATA!M610,"n/a")</f>
        <v>-1.11766819482664E-2</v>
      </c>
      <c r="G2048" s="87">
        <f>+IF(ISNUMBER(DATA!V610),DATA!V610,"n/a")</f>
        <v>3.9201097373009399</v>
      </c>
      <c r="H2048" s="77">
        <f>+IF(ISNUMBER(DATA!W610),DATA!W610,"n/a")</f>
        <v>-6.9332586489225297E-3</v>
      </c>
      <c r="I2048" s="87">
        <f>+IF(ISNUMBER(DATA!AF610),DATA!AF610,"n/a")</f>
        <v>3.9352627187913898</v>
      </c>
      <c r="J2048" s="77">
        <f>+IF(ISNUMBER(DATA!AG610),DATA!AG610,"n/a")</f>
        <v>-9.2541764117637995E-3</v>
      </c>
      <c r="K2048" s="87">
        <f>+IF(ISNUMBER(DATA!AP610),DATA!AP610,"n/a")</f>
        <v>3.9243366275778202</v>
      </c>
      <c r="L2048" s="77">
        <f>+IF(ISNUMBER(DATA!AQ610),DATA!AQ610,"n/a")</f>
        <v>-2.4916289356739698E-3</v>
      </c>
      <c r="M2048" s="66"/>
      <c r="N2048" s="66"/>
      <c r="O2048" s="66"/>
      <c r="P2048" s="66"/>
      <c r="Q2048" s="66"/>
      <c r="S2048" s="70"/>
      <c r="U2048" s="70"/>
      <c r="W2048" s="70"/>
      <c r="Y2048" s="70"/>
    </row>
    <row r="2049" spans="1:25" s="69" customFormat="1" x14ac:dyDescent="0.2">
      <c r="A2049" s="66" t="s">
        <v>12</v>
      </c>
      <c r="B2049" s="66" t="s">
        <v>23</v>
      </c>
      <c r="C2049" s="66" t="s">
        <v>10</v>
      </c>
      <c r="D2049" s="66" t="s">
        <v>273</v>
      </c>
      <c r="E2049" s="87">
        <f>+IF(ISNUMBER(DATA!L611),DATA!L611,"n/a")</f>
        <v>4.01098156285153</v>
      </c>
      <c r="F2049" s="77">
        <f>+IF(ISNUMBER(DATA!M611),DATA!M611,"n/a")</f>
        <v>3.2415834479711303E-2</v>
      </c>
      <c r="G2049" s="87">
        <f>+IF(ISNUMBER(DATA!V611),DATA!V611,"n/a")</f>
        <v>4.0179394665844601</v>
      </c>
      <c r="H2049" s="77">
        <f>+IF(ISNUMBER(DATA!W611),DATA!W611,"n/a")</f>
        <v>2.28102170236738E-2</v>
      </c>
      <c r="I2049" s="87">
        <f>+IF(ISNUMBER(DATA!AF611),DATA!AF611,"n/a")</f>
        <v>4.0067665159767403</v>
      </c>
      <c r="J2049" s="77">
        <f>+IF(ISNUMBER(DATA!AG611),DATA!AG611,"n/a")</f>
        <v>2.7851126770569001E-2</v>
      </c>
      <c r="K2049" s="87">
        <f>+IF(ISNUMBER(DATA!AP611),DATA!AP611,"n/a")</f>
        <v>3.9920410527290402</v>
      </c>
      <c r="L2049" s="77">
        <f>+IF(ISNUMBER(DATA!AQ611),DATA!AQ611,"n/a")</f>
        <v>2.49841732941611E-2</v>
      </c>
      <c r="M2049" s="66"/>
      <c r="N2049" s="66"/>
      <c r="O2049" s="66"/>
      <c r="P2049" s="66"/>
      <c r="Q2049" s="66"/>
      <c r="S2049" s="70"/>
      <c r="U2049" s="70"/>
      <c r="W2049" s="70"/>
      <c r="Y2049" s="70"/>
    </row>
    <row r="2050" spans="1:25" s="69" customFormat="1" x14ac:dyDescent="0.2">
      <c r="A2050" s="66" t="s">
        <v>12</v>
      </c>
      <c r="B2050" s="66" t="s">
        <v>23</v>
      </c>
      <c r="C2050" s="66" t="s">
        <v>10</v>
      </c>
      <c r="D2050" s="66" t="s">
        <v>274</v>
      </c>
      <c r="E2050" s="87">
        <f>+IF(ISNUMBER(DATA!L612),DATA!L612,"n/a")</f>
        <v>3.7843656063867099</v>
      </c>
      <c r="F2050" s="77">
        <f>+IF(ISNUMBER(DATA!M612),DATA!M612,"n/a")</f>
        <v>-2.90799707532363E-4</v>
      </c>
      <c r="G2050" s="87">
        <f>+IF(ISNUMBER(DATA!V612),DATA!V612,"n/a")</f>
        <v>3.8944561977331502</v>
      </c>
      <c r="H2050" s="77">
        <f>+IF(ISNUMBER(DATA!W612),DATA!W612,"n/a")</f>
        <v>1.31554582545487E-2</v>
      </c>
      <c r="I2050" s="87">
        <f>+IF(ISNUMBER(DATA!AF612),DATA!AF612,"n/a")</f>
        <v>3.8928409121703398</v>
      </c>
      <c r="J2050" s="77">
        <f>+IF(ISNUMBER(DATA!AG612),DATA!AG612,"n/a")</f>
        <v>6.5807182407787703E-3</v>
      </c>
      <c r="K2050" s="87">
        <f>+IF(ISNUMBER(DATA!AP612),DATA!AP612,"n/a")</f>
        <v>3.8717726150559399</v>
      </c>
      <c r="L2050" s="77">
        <f>+IF(ISNUMBER(DATA!AQ612),DATA!AQ612,"n/a")</f>
        <v>1.3068089587001E-2</v>
      </c>
      <c r="M2050" s="66"/>
      <c r="N2050" s="66"/>
      <c r="O2050" s="66"/>
      <c r="P2050" s="66"/>
      <c r="Q2050" s="66"/>
      <c r="S2050" s="70"/>
      <c r="U2050" s="70"/>
      <c r="W2050" s="70"/>
      <c r="Y2050" s="70"/>
    </row>
    <row r="2051" spans="1:25" s="69" customFormat="1" x14ac:dyDescent="0.2">
      <c r="A2051" s="66" t="s">
        <v>12</v>
      </c>
      <c r="B2051" s="66" t="s">
        <v>23</v>
      </c>
      <c r="C2051" s="66" t="s">
        <v>10</v>
      </c>
      <c r="D2051" s="66" t="s">
        <v>275</v>
      </c>
      <c r="E2051" s="87">
        <f>+IF(ISNUMBER(DATA!L613),DATA!L613,"n/a")</f>
        <v>3.4964448910726098</v>
      </c>
      <c r="F2051" s="77">
        <f>+IF(ISNUMBER(DATA!M613),DATA!M613,"n/a")</f>
        <v>-1.64860554510327E-2</v>
      </c>
      <c r="G2051" s="87">
        <f>+IF(ISNUMBER(DATA!V613),DATA!V613,"n/a")</f>
        <v>3.4596678864375798</v>
      </c>
      <c r="H2051" s="77">
        <f>+IF(ISNUMBER(DATA!W613),DATA!W613,"n/a")</f>
        <v>-2.3929963927933898E-2</v>
      </c>
      <c r="I2051" s="87">
        <f>+IF(ISNUMBER(DATA!AF613),DATA!AF613,"n/a")</f>
        <v>3.4059811687328199</v>
      </c>
      <c r="J2051" s="77">
        <f>+IF(ISNUMBER(DATA!AG613),DATA!AG613,"n/a")</f>
        <v>-2.8490823480566599E-2</v>
      </c>
      <c r="K2051" s="87">
        <f>+IF(ISNUMBER(DATA!AP613),DATA!AP613,"n/a")</f>
        <v>3.4301315746226</v>
      </c>
      <c r="L2051" s="77">
        <f>+IF(ISNUMBER(DATA!AQ613),DATA!AQ613,"n/a")</f>
        <v>-1.6317731648788601E-2</v>
      </c>
      <c r="M2051" s="66"/>
      <c r="N2051" s="66"/>
      <c r="O2051" s="66"/>
      <c r="P2051" s="66"/>
      <c r="Q2051" s="66"/>
      <c r="S2051" s="70"/>
      <c r="U2051" s="70"/>
      <c r="W2051" s="70"/>
      <c r="Y2051" s="70"/>
    </row>
    <row r="2052" spans="1:25" s="69" customFormat="1" x14ac:dyDescent="0.2">
      <c r="A2052" s="66" t="s">
        <v>12</v>
      </c>
      <c r="B2052" s="66" t="s">
        <v>23</v>
      </c>
      <c r="C2052" s="66" t="s">
        <v>10</v>
      </c>
      <c r="D2052" s="66" t="s">
        <v>276</v>
      </c>
      <c r="E2052" s="87">
        <f>+IF(ISNUMBER(DATA!L614),DATA!L614,"n/a")</f>
        <v>4.2201181155197203</v>
      </c>
      <c r="F2052" s="77">
        <f>+IF(ISNUMBER(DATA!M614),DATA!M614,"n/a")</f>
        <v>8.2558457321992407E-2</v>
      </c>
      <c r="G2052" s="87">
        <f>+IF(ISNUMBER(DATA!V614),DATA!V614,"n/a")</f>
        <v>4.0952945197243702</v>
      </c>
      <c r="H2052" s="77">
        <f>+IF(ISNUMBER(DATA!W614),DATA!W614,"n/a")</f>
        <v>4.1670083207411501E-2</v>
      </c>
      <c r="I2052" s="87">
        <f>+IF(ISNUMBER(DATA!AF614),DATA!AF614,"n/a")</f>
        <v>4.0684571272737804</v>
      </c>
      <c r="J2052" s="77">
        <f>+IF(ISNUMBER(DATA!AG614),DATA!AG614,"n/a")</f>
        <v>3.1548537839640997E-2</v>
      </c>
      <c r="K2052" s="87">
        <f>+IF(ISNUMBER(DATA!AP614),DATA!AP614,"n/a")</f>
        <v>4.0269739346348796</v>
      </c>
      <c r="L2052" s="77">
        <f>+IF(ISNUMBER(DATA!AQ614),DATA!AQ614,"n/a")</f>
        <v>2.3462302806845001E-2</v>
      </c>
      <c r="M2052" s="66"/>
      <c r="N2052" s="66"/>
      <c r="O2052" s="66"/>
      <c r="P2052" s="66"/>
      <c r="Q2052" s="66"/>
      <c r="S2052" s="70"/>
      <c r="U2052" s="70"/>
      <c r="W2052" s="70"/>
      <c r="Y2052" s="70"/>
    </row>
    <row r="2053" spans="1:25" s="69" customFormat="1" x14ac:dyDescent="0.2">
      <c r="A2053" s="66" t="s">
        <v>12</v>
      </c>
      <c r="B2053" s="66" t="s">
        <v>23</v>
      </c>
      <c r="C2053" s="66" t="s">
        <v>10</v>
      </c>
      <c r="D2053" s="66" t="s">
        <v>277</v>
      </c>
      <c r="E2053" s="87">
        <f>+IF(ISNUMBER(DATA!L615),DATA!L615,"n/a")</f>
        <v>2.90615497566221</v>
      </c>
      <c r="F2053" s="77">
        <f>+IF(ISNUMBER(DATA!M615),DATA!M615,"n/a")</f>
        <v>-0.20083793961548099</v>
      </c>
      <c r="G2053" s="87">
        <f>+IF(ISNUMBER(DATA!V615),DATA!V615,"n/a")</f>
        <v>2.9674221600866901</v>
      </c>
      <c r="H2053" s="77">
        <f>+IF(ISNUMBER(DATA!W615),DATA!W615,"n/a")</f>
        <v>-0.17806651680279001</v>
      </c>
      <c r="I2053" s="87">
        <f>+IF(ISNUMBER(DATA!AF615),DATA!AF615,"n/a")</f>
        <v>3.07547095031516</v>
      </c>
      <c r="J2053" s="77">
        <f>+IF(ISNUMBER(DATA!AG615),DATA!AG615,"n/a")</f>
        <v>-0.17303653288014501</v>
      </c>
      <c r="K2053" s="87">
        <f>+IF(ISNUMBER(DATA!AP615),DATA!AP615,"n/a")</f>
        <v>3.3025842063374302</v>
      </c>
      <c r="L2053" s="77">
        <f>+IF(ISNUMBER(DATA!AQ615),DATA!AQ615,"n/a")</f>
        <v>-0.117986426601462</v>
      </c>
      <c r="M2053" s="66"/>
      <c r="N2053" s="66"/>
      <c r="O2053" s="66"/>
      <c r="P2053" s="66"/>
      <c r="Q2053" s="66"/>
      <c r="S2053" s="70"/>
      <c r="U2053" s="70"/>
      <c r="W2053" s="70"/>
      <c r="Y2053" s="70"/>
    </row>
    <row r="2054" spans="1:25" s="69" customFormat="1" x14ac:dyDescent="0.2">
      <c r="A2054" s="66" t="s">
        <v>12</v>
      </c>
      <c r="B2054" s="66" t="s">
        <v>23</v>
      </c>
      <c r="C2054" s="66" t="s">
        <v>10</v>
      </c>
      <c r="D2054" s="66" t="s">
        <v>278</v>
      </c>
      <c r="E2054" s="87">
        <f>+IF(ISNUMBER(DATA!L616),DATA!L616,"n/a")</f>
        <v>3.5047326238627199</v>
      </c>
      <c r="F2054" s="77">
        <f>+IF(ISNUMBER(DATA!M616),DATA!M616,"n/a")</f>
        <v>-7.6251019054748501E-2</v>
      </c>
      <c r="G2054" s="87">
        <f>+IF(ISNUMBER(DATA!V616),DATA!V616,"n/a")</f>
        <v>3.60206270585629</v>
      </c>
      <c r="H2054" s="77">
        <f>+IF(ISNUMBER(DATA!W616),DATA!W616,"n/a")</f>
        <v>-3.6341876751995301E-2</v>
      </c>
      <c r="I2054" s="87">
        <f>+IF(ISNUMBER(DATA!AF616),DATA!AF616,"n/a")</f>
        <v>3.6018282001551798</v>
      </c>
      <c r="J2054" s="77">
        <f>+IF(ISNUMBER(DATA!AG616),DATA!AG616,"n/a")</f>
        <v>-2.27787970915211E-2</v>
      </c>
      <c r="K2054" s="87">
        <f>+IF(ISNUMBER(DATA!AP616),DATA!AP616,"n/a")</f>
        <v>3.6273177609775402</v>
      </c>
      <c r="L2054" s="77">
        <f>+IF(ISNUMBER(DATA!AQ616),DATA!AQ616,"n/a")</f>
        <v>-1.49879917606191E-2</v>
      </c>
      <c r="M2054" s="66"/>
      <c r="N2054" s="66"/>
      <c r="O2054" s="66"/>
      <c r="P2054" s="66"/>
      <c r="Q2054" s="66"/>
      <c r="S2054" s="70"/>
      <c r="U2054" s="70"/>
      <c r="W2054" s="70"/>
      <c r="Y2054" s="70"/>
    </row>
    <row r="2055" spans="1:25" s="69" customFormat="1" x14ac:dyDescent="0.2">
      <c r="A2055" s="66" t="s">
        <v>12</v>
      </c>
      <c r="B2055" s="66" t="s">
        <v>23</v>
      </c>
      <c r="C2055" s="66" t="s">
        <v>10</v>
      </c>
      <c r="D2055" s="66" t="s">
        <v>279</v>
      </c>
      <c r="E2055" s="87">
        <f>+IF(ISNUMBER(DATA!L617),DATA!L617,"n/a")</f>
        <v>3.3978085313460702</v>
      </c>
      <c r="F2055" s="77">
        <f>+IF(ISNUMBER(DATA!M617),DATA!M617,"n/a")</f>
        <v>-5.0772214747704297E-2</v>
      </c>
      <c r="G2055" s="87">
        <f>+IF(ISNUMBER(DATA!V617),DATA!V617,"n/a")</f>
        <v>3.61878228880791</v>
      </c>
      <c r="H2055" s="77">
        <f>+IF(ISNUMBER(DATA!W617),DATA!W617,"n/a")</f>
        <v>4.8090893997155701E-2</v>
      </c>
      <c r="I2055" s="87">
        <f>+IF(ISNUMBER(DATA!AF617),DATA!AF617,"n/a")</f>
        <v>3.7060106459631199</v>
      </c>
      <c r="J2055" s="77">
        <f>+IF(ISNUMBER(DATA!AG617),DATA!AG617,"n/a")</f>
        <v>2.9703635419888099E-2</v>
      </c>
      <c r="K2055" s="87">
        <f>+IF(ISNUMBER(DATA!AP617),DATA!AP617,"n/a")</f>
        <v>3.7398928460749201</v>
      </c>
      <c r="L2055" s="77">
        <f>+IF(ISNUMBER(DATA!AQ617),DATA!AQ617,"n/a")</f>
        <v>2.2107194324148201E-2</v>
      </c>
      <c r="M2055" s="66"/>
      <c r="N2055" s="66"/>
      <c r="O2055" s="66"/>
      <c r="P2055" s="66"/>
      <c r="Q2055" s="66"/>
      <c r="S2055" s="70"/>
      <c r="U2055" s="70"/>
      <c r="W2055" s="70"/>
      <c r="Y2055" s="70"/>
    </row>
    <row r="2056" spans="1:25" s="69" customFormat="1" x14ac:dyDescent="0.2">
      <c r="A2056" s="66" t="s">
        <v>12</v>
      </c>
      <c r="B2056" s="66" t="s">
        <v>23</v>
      </c>
      <c r="C2056" s="66" t="s">
        <v>10</v>
      </c>
      <c r="D2056" s="66" t="s">
        <v>280</v>
      </c>
      <c r="E2056" s="87">
        <f>+IF(ISNUMBER(DATA!L618),DATA!L618,"n/a")</f>
        <v>5.4115261190446402</v>
      </c>
      <c r="F2056" s="77">
        <f>+IF(ISNUMBER(DATA!M618),DATA!M618,"n/a")</f>
        <v>0.12579349731200001</v>
      </c>
      <c r="G2056" s="87">
        <f>+IF(ISNUMBER(DATA!V618),DATA!V618,"n/a")</f>
        <v>4.9529963070554199</v>
      </c>
      <c r="H2056" s="77">
        <f>+IF(ISNUMBER(DATA!W618),DATA!W618,"n/a")</f>
        <v>2.8600754675629801E-2</v>
      </c>
      <c r="I2056" s="87">
        <f>+IF(ISNUMBER(DATA!AF618),DATA!AF618,"n/a")</f>
        <v>4.8758641057919503</v>
      </c>
      <c r="J2056" s="77">
        <f>+IF(ISNUMBER(DATA!AG618),DATA!AG618,"n/a")</f>
        <v>4.1786365129831797E-3</v>
      </c>
      <c r="K2056" s="87">
        <f>+IF(ISNUMBER(DATA!AP618),DATA!AP618,"n/a")</f>
        <v>4.87188083498312</v>
      </c>
      <c r="L2056" s="77">
        <f>+IF(ISNUMBER(DATA!AQ618),DATA!AQ618,"n/a")</f>
        <v>1.9071573891699799E-2</v>
      </c>
      <c r="M2056" s="66"/>
      <c r="N2056" s="66"/>
      <c r="O2056" s="66"/>
      <c r="P2056" s="66"/>
      <c r="Q2056" s="66"/>
      <c r="S2056" s="70"/>
      <c r="U2056" s="70"/>
      <c r="W2056" s="70"/>
      <c r="Y2056" s="70"/>
    </row>
    <row r="2057" spans="1:25" s="69" customFormat="1" x14ac:dyDescent="0.2">
      <c r="A2057" s="66" t="s">
        <v>12</v>
      </c>
      <c r="B2057" s="66" t="s">
        <v>23</v>
      </c>
      <c r="C2057" s="66" t="s">
        <v>10</v>
      </c>
      <c r="D2057" s="66" t="s">
        <v>281</v>
      </c>
      <c r="E2057" s="87">
        <f>+IF(ISNUMBER(DATA!L619),DATA!L619,"n/a")</f>
        <v>3.9609750221909201</v>
      </c>
      <c r="F2057" s="77">
        <f>+IF(ISNUMBER(DATA!M619),DATA!M619,"n/a")</f>
        <v>-1.1296548657651E-2</v>
      </c>
      <c r="G2057" s="87">
        <f>+IF(ISNUMBER(DATA!V619),DATA!V619,"n/a")</f>
        <v>3.9608074795053501</v>
      </c>
      <c r="H2057" s="77">
        <f>+IF(ISNUMBER(DATA!W619),DATA!W619,"n/a")</f>
        <v>-7.1352313672717301E-3</v>
      </c>
      <c r="I2057" s="87">
        <f>+IF(ISNUMBER(DATA!AF619),DATA!AF619,"n/a")</f>
        <v>3.9810664958197601</v>
      </c>
      <c r="J2057" s="77">
        <f>+IF(ISNUMBER(DATA!AG619),DATA!AG619,"n/a")</f>
        <v>-1.1431276787903599E-3</v>
      </c>
      <c r="K2057" s="87">
        <f>+IF(ISNUMBER(DATA!AP619),DATA!AP619,"n/a")</f>
        <v>3.9842819664064701</v>
      </c>
      <c r="L2057" s="77">
        <f>+IF(ISNUMBER(DATA!AQ619),DATA!AQ619,"n/a")</f>
        <v>3.8040386498067501E-3</v>
      </c>
      <c r="M2057" s="66"/>
      <c r="N2057" s="66"/>
      <c r="O2057" s="66"/>
      <c r="P2057" s="66"/>
      <c r="Q2057" s="66"/>
      <c r="S2057" s="70"/>
      <c r="U2057" s="70"/>
      <c r="W2057" s="70"/>
      <c r="Y2057" s="70"/>
    </row>
    <row r="2058" spans="1:25" s="69" customFormat="1" x14ac:dyDescent="0.2">
      <c r="A2058" s="66" t="s">
        <v>12</v>
      </c>
      <c r="B2058" s="66" t="s">
        <v>23</v>
      </c>
      <c r="C2058" s="66" t="s">
        <v>10</v>
      </c>
      <c r="D2058" s="66" t="s">
        <v>282</v>
      </c>
      <c r="E2058" s="87">
        <f>+IF(ISNUMBER(DATA!L620),DATA!L620,"n/a")</f>
        <v>4.0971001603431203</v>
      </c>
      <c r="F2058" s="77">
        <f>+IF(ISNUMBER(DATA!M620),DATA!M620,"n/a")</f>
        <v>7.2462835048426794E-2</v>
      </c>
      <c r="G2058" s="87">
        <f>+IF(ISNUMBER(DATA!V620),DATA!V620,"n/a")</f>
        <v>4.1140219402933198</v>
      </c>
      <c r="H2058" s="77">
        <f>+IF(ISNUMBER(DATA!W620),DATA!W620,"n/a")</f>
        <v>6.3999813960264801E-2</v>
      </c>
      <c r="I2058" s="87">
        <f>+IF(ISNUMBER(DATA!AF620),DATA!AF620,"n/a")</f>
        <v>4.1335136074109897</v>
      </c>
      <c r="J2058" s="77">
        <f>+IF(ISNUMBER(DATA!AG620),DATA!AG620,"n/a")</f>
        <v>5.21862095030977E-2</v>
      </c>
      <c r="K2058" s="87">
        <f>+IF(ISNUMBER(DATA!AP620),DATA!AP620,"n/a")</f>
        <v>3.99953598542232</v>
      </c>
      <c r="L2058" s="77">
        <f>+IF(ISNUMBER(DATA!AQ620),DATA!AQ620,"n/a")</f>
        <v>2.90653827725205E-2</v>
      </c>
      <c r="M2058" s="66"/>
      <c r="N2058" s="66"/>
      <c r="O2058" s="66"/>
      <c r="P2058" s="66"/>
      <c r="Q2058" s="66"/>
      <c r="S2058" s="70"/>
      <c r="U2058" s="70"/>
      <c r="W2058" s="70"/>
      <c r="Y2058" s="70"/>
    </row>
    <row r="2059" spans="1:25" s="69" customFormat="1" x14ac:dyDescent="0.2">
      <c r="A2059" s="66" t="s">
        <v>12</v>
      </c>
      <c r="B2059" s="66" t="s">
        <v>23</v>
      </c>
      <c r="C2059" s="66" t="s">
        <v>10</v>
      </c>
      <c r="D2059" s="66" t="s">
        <v>283</v>
      </c>
      <c r="E2059" s="87">
        <f>+IF(ISNUMBER(DATA!L621),DATA!L621,"n/a")</f>
        <v>3.7214828157648201</v>
      </c>
      <c r="F2059" s="77">
        <f>+IF(ISNUMBER(DATA!M621),DATA!M621,"n/a")</f>
        <v>2.6859023295316701E-2</v>
      </c>
      <c r="G2059" s="87">
        <f>+IF(ISNUMBER(DATA!V621),DATA!V621,"n/a")</f>
        <v>3.7738075281512602</v>
      </c>
      <c r="H2059" s="77">
        <f>+IF(ISNUMBER(DATA!W621),DATA!W621,"n/a")</f>
        <v>3.5102381204928E-2</v>
      </c>
      <c r="I2059" s="87">
        <f>+IF(ISNUMBER(DATA!AF621),DATA!AF621,"n/a")</f>
        <v>3.7984783199760801</v>
      </c>
      <c r="J2059" s="77">
        <f>+IF(ISNUMBER(DATA!AG621),DATA!AG621,"n/a")</f>
        <v>3.05618277429935E-2</v>
      </c>
      <c r="K2059" s="87">
        <f>+IF(ISNUMBER(DATA!AP621),DATA!AP621,"n/a")</f>
        <v>3.7513520248508798</v>
      </c>
      <c r="L2059" s="77">
        <f>+IF(ISNUMBER(DATA!AQ621),DATA!AQ621,"n/a")</f>
        <v>-7.71179212247706E-3</v>
      </c>
      <c r="M2059" s="66"/>
      <c r="N2059" s="66"/>
      <c r="O2059" s="66"/>
      <c r="P2059" s="66"/>
      <c r="Q2059" s="66"/>
      <c r="S2059" s="70"/>
      <c r="U2059" s="70"/>
      <c r="W2059" s="70"/>
      <c r="Y2059" s="70"/>
    </row>
    <row r="2060" spans="1:25" s="69" customFormat="1" x14ac:dyDescent="0.2">
      <c r="A2060" s="66" t="s">
        <v>12</v>
      </c>
      <c r="B2060" s="66" t="s">
        <v>23</v>
      </c>
      <c r="C2060" s="66" t="s">
        <v>10</v>
      </c>
      <c r="D2060" s="66" t="s">
        <v>284</v>
      </c>
      <c r="E2060" s="87">
        <f>+IF(ISNUMBER(DATA!L622),DATA!L622,"n/a")</f>
        <v>3.6084870632595498</v>
      </c>
      <c r="F2060" s="77">
        <f>+IF(ISNUMBER(DATA!M622),DATA!M622,"n/a")</f>
        <v>-4.0042853074884303E-2</v>
      </c>
      <c r="G2060" s="87">
        <f>+IF(ISNUMBER(DATA!V622),DATA!V622,"n/a")</f>
        <v>3.7356259128802298</v>
      </c>
      <c r="H2060" s="77">
        <f>+IF(ISNUMBER(DATA!W622),DATA!W622,"n/a")</f>
        <v>-2.0766699529334898E-2</v>
      </c>
      <c r="I2060" s="87">
        <f>+IF(ISNUMBER(DATA!AF622),DATA!AF622,"n/a")</f>
        <v>3.7951340762850099</v>
      </c>
      <c r="J2060" s="77">
        <f>+IF(ISNUMBER(DATA!AG622),DATA!AG622,"n/a")</f>
        <v>2.89998099609289E-2</v>
      </c>
      <c r="K2060" s="87">
        <f>+IF(ISNUMBER(DATA!AP622),DATA!AP622,"n/a")</f>
        <v>3.8129384667786899</v>
      </c>
      <c r="L2060" s="77">
        <f>+IF(ISNUMBER(DATA!AQ622),DATA!AQ622,"n/a")</f>
        <v>2.2619402549359E-2</v>
      </c>
      <c r="M2060" s="66"/>
      <c r="N2060" s="66"/>
      <c r="O2060" s="66"/>
      <c r="P2060" s="66"/>
      <c r="Q2060" s="66"/>
      <c r="S2060" s="70"/>
      <c r="U2060" s="70"/>
      <c r="W2060" s="70"/>
      <c r="Y2060" s="70"/>
    </row>
    <row r="2061" spans="1:25" s="69" customFormat="1" x14ac:dyDescent="0.2">
      <c r="A2061" s="66" t="s">
        <v>12</v>
      </c>
      <c r="B2061" s="66" t="s">
        <v>23</v>
      </c>
      <c r="C2061" s="66" t="s">
        <v>10</v>
      </c>
      <c r="D2061" s="66" t="s">
        <v>285</v>
      </c>
      <c r="E2061" s="87">
        <f>+IF(ISNUMBER(DATA!L623),DATA!L623,"n/a")</f>
        <v>3.2224930524428501</v>
      </c>
      <c r="F2061" s="77">
        <f>+IF(ISNUMBER(DATA!M623),DATA!M623,"n/a")</f>
        <v>-9.6954668511014905E-2</v>
      </c>
      <c r="G2061" s="87">
        <f>+IF(ISNUMBER(DATA!V623),DATA!V623,"n/a")</f>
        <v>3.3742235955781101</v>
      </c>
      <c r="H2061" s="77">
        <f>+IF(ISNUMBER(DATA!W623),DATA!W623,"n/a")</f>
        <v>1.02331687712561E-2</v>
      </c>
      <c r="I2061" s="87">
        <f>+IF(ISNUMBER(DATA!AF623),DATA!AF623,"n/a")</f>
        <v>3.4671974357744899</v>
      </c>
      <c r="J2061" s="77">
        <f>+IF(ISNUMBER(DATA!AG623),DATA!AG623,"n/a")</f>
        <v>5.6963994888137297E-2</v>
      </c>
      <c r="K2061" s="87">
        <f>+IF(ISNUMBER(DATA!AP623),DATA!AP623,"n/a")</f>
        <v>3.49523820303635</v>
      </c>
      <c r="L2061" s="77">
        <f>+IF(ISNUMBER(DATA!AQ623),DATA!AQ623,"n/a")</f>
        <v>1.7376082461335401E-2</v>
      </c>
      <c r="M2061" s="66"/>
      <c r="N2061" s="66"/>
      <c r="O2061" s="66"/>
      <c r="P2061" s="66"/>
      <c r="Q2061" s="66"/>
      <c r="S2061" s="70"/>
      <c r="U2061" s="70"/>
      <c r="W2061" s="70"/>
      <c r="Y2061" s="70"/>
    </row>
    <row r="2062" spans="1:25" s="69" customFormat="1" x14ac:dyDescent="0.2">
      <c r="A2062" s="66" t="s">
        <v>12</v>
      </c>
      <c r="B2062" s="66" t="s">
        <v>23</v>
      </c>
      <c r="C2062" s="66" t="s">
        <v>10</v>
      </c>
      <c r="D2062" s="66" t="s">
        <v>286</v>
      </c>
      <c r="E2062" s="87">
        <f>+IF(ISNUMBER(DATA!L624),DATA!L624,"n/a")</f>
        <v>3.9534203595635198</v>
      </c>
      <c r="F2062" s="77">
        <f>+IF(ISNUMBER(DATA!M624),DATA!M624,"n/a")</f>
        <v>-4.2847449560025402E-3</v>
      </c>
      <c r="G2062" s="87">
        <f>+IF(ISNUMBER(DATA!V624),DATA!V624,"n/a")</f>
        <v>3.8325234601686202</v>
      </c>
      <c r="H2062" s="77">
        <f>+IF(ISNUMBER(DATA!W624),DATA!W624,"n/a")</f>
        <v>-3.6306834005615303E-2</v>
      </c>
      <c r="I2062" s="87">
        <f>+IF(ISNUMBER(DATA!AF624),DATA!AF624,"n/a")</f>
        <v>3.8526006298647402</v>
      </c>
      <c r="J2062" s="77">
        <f>+IF(ISNUMBER(DATA!AG624),DATA!AG624,"n/a")</f>
        <v>-1.72219029743629E-2</v>
      </c>
      <c r="K2062" s="87">
        <f>+IF(ISNUMBER(DATA!AP624),DATA!AP624,"n/a")</f>
        <v>3.8816625869828298</v>
      </c>
      <c r="L2062" s="77">
        <f>+IF(ISNUMBER(DATA!AQ624),DATA!AQ624,"n/a")</f>
        <v>1.85825439577985E-3</v>
      </c>
      <c r="M2062" s="66"/>
      <c r="N2062" s="66"/>
      <c r="O2062" s="66"/>
      <c r="P2062" s="66"/>
      <c r="Q2062" s="66"/>
      <c r="S2062" s="70"/>
      <c r="U2062" s="70"/>
      <c r="W2062" s="70"/>
      <c r="Y2062" s="70"/>
    </row>
    <row r="2063" spans="1:25" s="69" customFormat="1" x14ac:dyDescent="0.2">
      <c r="A2063" s="66" t="s">
        <v>12</v>
      </c>
      <c r="B2063" s="66" t="s">
        <v>23</v>
      </c>
      <c r="C2063" s="66" t="s">
        <v>10</v>
      </c>
      <c r="D2063" s="66" t="s">
        <v>287</v>
      </c>
      <c r="E2063" s="87">
        <f>+IF(ISNUMBER(DATA!L625),DATA!L625,"n/a")</f>
        <v>3.7751558552572999</v>
      </c>
      <c r="F2063" s="77">
        <f>+IF(ISNUMBER(DATA!M625),DATA!M625,"n/a")</f>
        <v>-9.9201465086055499E-2</v>
      </c>
      <c r="G2063" s="87">
        <f>+IF(ISNUMBER(DATA!V625),DATA!V625,"n/a")</f>
        <v>3.8147402687215801</v>
      </c>
      <c r="H2063" s="77">
        <f>+IF(ISNUMBER(DATA!W625),DATA!W625,"n/a")</f>
        <v>-6.2145498502615297E-2</v>
      </c>
      <c r="I2063" s="87">
        <f>+IF(ISNUMBER(DATA!AF625),DATA!AF625,"n/a")</f>
        <v>3.8485683737079301</v>
      </c>
      <c r="J2063" s="77">
        <f>+IF(ISNUMBER(DATA!AG625),DATA!AG625,"n/a")</f>
        <v>-3.6527717057638298E-2</v>
      </c>
      <c r="K2063" s="87">
        <f>+IF(ISNUMBER(DATA!AP625),DATA!AP625,"n/a")</f>
        <v>3.9294805894112002</v>
      </c>
      <c r="L2063" s="77">
        <f>+IF(ISNUMBER(DATA!AQ625),DATA!AQ625,"n/a")</f>
        <v>6.3744735578347301E-3</v>
      </c>
      <c r="M2063" s="66"/>
      <c r="N2063" s="66"/>
      <c r="O2063" s="66"/>
      <c r="P2063" s="66"/>
      <c r="Q2063" s="66"/>
      <c r="S2063" s="70"/>
      <c r="U2063" s="70"/>
      <c r="W2063" s="70"/>
      <c r="Y2063" s="70"/>
    </row>
    <row r="2064" spans="1:25" s="69" customFormat="1" x14ac:dyDescent="0.2">
      <c r="A2064" s="66" t="s">
        <v>12</v>
      </c>
      <c r="B2064" s="66" t="s">
        <v>23</v>
      </c>
      <c r="C2064" s="66" t="s">
        <v>10</v>
      </c>
      <c r="D2064" s="66" t="s">
        <v>288</v>
      </c>
      <c r="E2064" s="87">
        <f>+IF(ISNUMBER(DATA!L626),DATA!L626,"n/a")</f>
        <v>4.0053966763801396</v>
      </c>
      <c r="F2064" s="77">
        <f>+IF(ISNUMBER(DATA!M626),DATA!M626,"n/a")</f>
        <v>0.112352101343254</v>
      </c>
      <c r="G2064" s="87">
        <f>+IF(ISNUMBER(DATA!V626),DATA!V626,"n/a")</f>
        <v>4.0475958386194097</v>
      </c>
      <c r="H2064" s="77">
        <f>+IF(ISNUMBER(DATA!W626),DATA!W626,"n/a")</f>
        <v>7.8793174356475496E-2</v>
      </c>
      <c r="I2064" s="87">
        <f>+IF(ISNUMBER(DATA!AF626),DATA!AF626,"n/a")</f>
        <v>4.0895781831165801</v>
      </c>
      <c r="J2064" s="77">
        <f>+IF(ISNUMBER(DATA!AG626),DATA!AG626,"n/a")</f>
        <v>5.5725749767718998E-2</v>
      </c>
      <c r="K2064" s="87">
        <f>+IF(ISNUMBER(DATA!AP626),DATA!AP626,"n/a")</f>
        <v>3.93761240195979</v>
      </c>
      <c r="L2064" s="77">
        <f>+IF(ISNUMBER(DATA!AQ626),DATA!AQ626,"n/a")</f>
        <v>1.7161723202773399E-2</v>
      </c>
      <c r="M2064" s="66"/>
      <c r="N2064" s="66"/>
      <c r="O2064" s="66"/>
      <c r="P2064" s="66"/>
      <c r="Q2064" s="66"/>
      <c r="S2064" s="70"/>
      <c r="U2064" s="70"/>
      <c r="W2064" s="70"/>
      <c r="Y2064" s="70"/>
    </row>
    <row r="2065" spans="1:25" s="69" customFormat="1" x14ac:dyDescent="0.2">
      <c r="A2065" s="66" t="s">
        <v>12</v>
      </c>
      <c r="B2065" s="66" t="s">
        <v>23</v>
      </c>
      <c r="C2065" s="66" t="s">
        <v>10</v>
      </c>
      <c r="D2065" s="66" t="s">
        <v>289</v>
      </c>
      <c r="E2065" s="87">
        <f>+IF(ISNUMBER(DATA!L627),DATA!L627,"n/a")</f>
        <v>3.8232061647835001</v>
      </c>
      <c r="F2065" s="77">
        <f>+IF(ISNUMBER(DATA!M627),DATA!M627,"n/a")</f>
        <v>5.359051032739E-4</v>
      </c>
      <c r="G2065" s="87">
        <f>+IF(ISNUMBER(DATA!V627),DATA!V627,"n/a")</f>
        <v>3.8862195572795999</v>
      </c>
      <c r="H2065" s="77">
        <f>+IF(ISNUMBER(DATA!W627),DATA!W627,"n/a")</f>
        <v>1.03463480365493E-2</v>
      </c>
      <c r="I2065" s="87">
        <f>+IF(ISNUMBER(DATA!AF627),DATA!AF627,"n/a")</f>
        <v>3.9035043714319002</v>
      </c>
      <c r="J2065" s="77">
        <f>+IF(ISNUMBER(DATA!AG627),DATA!AG627,"n/a")</f>
        <v>2.55516153517669E-2</v>
      </c>
      <c r="K2065" s="87">
        <f>+IF(ISNUMBER(DATA!AP627),DATA!AP627,"n/a")</f>
        <v>3.87558094231228</v>
      </c>
      <c r="L2065" s="77">
        <f>+IF(ISNUMBER(DATA!AQ627),DATA!AQ627,"n/a")</f>
        <v>8.9335497137852608E-3</v>
      </c>
      <c r="M2065" s="66"/>
      <c r="N2065" s="66"/>
      <c r="O2065" s="66"/>
      <c r="P2065" s="66"/>
      <c r="Q2065" s="66"/>
      <c r="S2065" s="70"/>
      <c r="U2065" s="70"/>
      <c r="W2065" s="70"/>
      <c r="Y2065" s="70"/>
    </row>
    <row r="2066" spans="1:25" s="69" customFormat="1" x14ac:dyDescent="0.2">
      <c r="A2066" s="66" t="s">
        <v>12</v>
      </c>
      <c r="B2066" s="66" t="s">
        <v>23</v>
      </c>
      <c r="C2066" s="66" t="s">
        <v>10</v>
      </c>
      <c r="D2066" s="66" t="s">
        <v>290</v>
      </c>
      <c r="E2066" s="87">
        <f>+IF(ISNUMBER(DATA!L628),DATA!L628,"n/a")</f>
        <v>3.5574652513858802</v>
      </c>
      <c r="F2066" s="77">
        <f>+IF(ISNUMBER(DATA!M628),DATA!M628,"n/a")</f>
        <v>-8.1866540503232593E-3</v>
      </c>
      <c r="G2066" s="87">
        <f>+IF(ISNUMBER(DATA!V628),DATA!V628,"n/a")</f>
        <v>3.6939173298238801</v>
      </c>
      <c r="H2066" s="77">
        <f>+IF(ISNUMBER(DATA!W628),DATA!W628,"n/a")</f>
        <v>6.4269984168635599E-3</v>
      </c>
      <c r="I2066" s="87">
        <f>+IF(ISNUMBER(DATA!AF628),DATA!AF628,"n/a")</f>
        <v>3.6995071321940798</v>
      </c>
      <c r="J2066" s="77">
        <f>+IF(ISNUMBER(DATA!AG628),DATA!AG628,"n/a")</f>
        <v>1.9206919974116101E-3</v>
      </c>
      <c r="K2066" s="87">
        <f>+IF(ISNUMBER(DATA!AP628),DATA!AP628,"n/a")</f>
        <v>3.6919005888499399</v>
      </c>
      <c r="L2066" s="77">
        <f>+IF(ISNUMBER(DATA!AQ628),DATA!AQ628,"n/a")</f>
        <v>1.10805304643563E-2</v>
      </c>
      <c r="M2066" s="66"/>
      <c r="N2066" s="66"/>
      <c r="O2066" s="66"/>
      <c r="P2066" s="66"/>
      <c r="Q2066" s="66"/>
      <c r="S2066" s="70"/>
      <c r="U2066" s="70"/>
      <c r="W2066" s="70"/>
      <c r="Y2066" s="70"/>
    </row>
    <row r="2067" spans="1:25" s="69" customFormat="1" x14ac:dyDescent="0.2">
      <c r="A2067" s="66" t="s">
        <v>12</v>
      </c>
      <c r="B2067" s="66" t="s">
        <v>23</v>
      </c>
      <c r="C2067" s="66" t="s">
        <v>10</v>
      </c>
      <c r="D2067" s="66" t="s">
        <v>291</v>
      </c>
      <c r="E2067" s="87">
        <f>+IF(ISNUMBER(DATA!L629),DATA!L629,"n/a")</f>
        <v>4.3099326838749397</v>
      </c>
      <c r="F2067" s="77">
        <f>+IF(ISNUMBER(DATA!M629),DATA!M629,"n/a")</f>
        <v>3.7671574997360797E-2</v>
      </c>
      <c r="G2067" s="87">
        <f>+IF(ISNUMBER(DATA!V629),DATA!V629,"n/a")</f>
        <v>4.3260292014035997</v>
      </c>
      <c r="H2067" s="77">
        <f>+IF(ISNUMBER(DATA!W629),DATA!W629,"n/a")</f>
        <v>2.5924880146700802E-2</v>
      </c>
      <c r="I2067" s="87">
        <f>+IF(ISNUMBER(DATA!AF629),DATA!AF629,"n/a")</f>
        <v>4.3267443282173303</v>
      </c>
      <c r="J2067" s="77">
        <f>+IF(ISNUMBER(DATA!AG629),DATA!AG629,"n/a")</f>
        <v>2.1570597449992599E-2</v>
      </c>
      <c r="K2067" s="87">
        <f>+IF(ISNUMBER(DATA!AP629),DATA!AP629,"n/a")</f>
        <v>4.3046020702101799</v>
      </c>
      <c r="L2067" s="77">
        <f>+IF(ISNUMBER(DATA!AQ629),DATA!AQ629,"n/a")</f>
        <v>1.28454985882979E-2</v>
      </c>
      <c r="M2067" s="66"/>
      <c r="N2067" s="66"/>
      <c r="O2067" s="66"/>
      <c r="P2067" s="66"/>
      <c r="Q2067" s="66"/>
      <c r="S2067" s="70"/>
      <c r="U2067" s="70"/>
      <c r="W2067" s="70"/>
      <c r="Y2067" s="70"/>
    </row>
    <row r="2068" spans="1:25" s="69" customFormat="1" x14ac:dyDescent="0.2">
      <c r="A2068" s="66" t="s">
        <v>12</v>
      </c>
      <c r="B2068" s="66" t="s">
        <v>23</v>
      </c>
      <c r="C2068" s="66" t="s">
        <v>10</v>
      </c>
      <c r="D2068" s="66" t="s">
        <v>292</v>
      </c>
      <c r="E2068" s="87">
        <f>+IF(ISNUMBER(DATA!L630),DATA!L630,"n/a")</f>
        <v>4.0874904861780097</v>
      </c>
      <c r="F2068" s="77">
        <f>+IF(ISNUMBER(DATA!M630),DATA!M630,"n/a")</f>
        <v>-1.8657719067354001E-2</v>
      </c>
      <c r="G2068" s="87">
        <f>+IF(ISNUMBER(DATA!V630),DATA!V630,"n/a")</f>
        <v>4.0719227299505603</v>
      </c>
      <c r="H2068" s="77">
        <f>+IF(ISNUMBER(DATA!W630),DATA!W630,"n/a")</f>
        <v>-3.45397014754684E-2</v>
      </c>
      <c r="I2068" s="87">
        <f>+IF(ISNUMBER(DATA!AF630),DATA!AF630,"n/a")</f>
        <v>4.1720434579533103</v>
      </c>
      <c r="J2068" s="77">
        <f>+IF(ISNUMBER(DATA!AG630),DATA!AG630,"n/a")</f>
        <v>-2.3800977514008299E-2</v>
      </c>
      <c r="K2068" s="87">
        <f>+IF(ISNUMBER(DATA!AP630),DATA!AP630,"n/a")</f>
        <v>4.1923534050060001</v>
      </c>
      <c r="L2068" s="77">
        <f>+IF(ISNUMBER(DATA!AQ630),DATA!AQ630,"n/a")</f>
        <v>-2.1377528204730101E-2</v>
      </c>
      <c r="M2068" s="66"/>
      <c r="N2068" s="66"/>
      <c r="O2068" s="66"/>
      <c r="P2068" s="66"/>
      <c r="Q2068" s="66"/>
      <c r="S2068" s="70"/>
      <c r="U2068" s="70"/>
      <c r="W2068" s="70"/>
      <c r="Y2068" s="70"/>
    </row>
    <row r="2069" spans="1:25" s="69" customFormat="1" x14ac:dyDescent="0.2">
      <c r="A2069" s="66" t="s">
        <v>12</v>
      </c>
      <c r="B2069" s="66" t="s">
        <v>23</v>
      </c>
      <c r="C2069" s="66" t="s">
        <v>10</v>
      </c>
      <c r="D2069" s="66" t="s">
        <v>293</v>
      </c>
      <c r="E2069" s="87">
        <f>+IF(ISNUMBER(DATA!L631),DATA!L631,"n/a")</f>
        <v>3.9669203020378001</v>
      </c>
      <c r="F2069" s="77">
        <f>+IF(ISNUMBER(DATA!M631),DATA!M631,"n/a")</f>
        <v>7.7562265739748101E-2</v>
      </c>
      <c r="G2069" s="87">
        <f>+IF(ISNUMBER(DATA!V631),DATA!V631,"n/a")</f>
        <v>4.06391690850056</v>
      </c>
      <c r="H2069" s="77">
        <f>+IF(ISNUMBER(DATA!W631),DATA!W631,"n/a")</f>
        <v>7.6050238494452194E-2</v>
      </c>
      <c r="I2069" s="87">
        <f>+IF(ISNUMBER(DATA!AF631),DATA!AF631,"n/a")</f>
        <v>3.99994883780343</v>
      </c>
      <c r="J2069" s="77">
        <f>+IF(ISNUMBER(DATA!AG631),DATA!AG631,"n/a")</f>
        <v>5.9564252270622203E-2</v>
      </c>
      <c r="K2069" s="87">
        <f>+IF(ISNUMBER(DATA!AP631),DATA!AP631,"n/a")</f>
        <v>3.86538451381288</v>
      </c>
      <c r="L2069" s="77">
        <f>+IF(ISNUMBER(DATA!AQ631),DATA!AQ631,"n/a")</f>
        <v>1.6533077626232399E-2</v>
      </c>
      <c r="M2069" s="66"/>
      <c r="N2069" s="66"/>
      <c r="O2069" s="66"/>
      <c r="P2069" s="66"/>
      <c r="Q2069" s="66"/>
      <c r="S2069" s="70"/>
      <c r="U2069" s="70"/>
      <c r="W2069" s="70"/>
      <c r="Y2069" s="70"/>
    </row>
    <row r="2070" spans="1:25" s="69" customFormat="1" x14ac:dyDescent="0.2">
      <c r="A2070" s="66" t="s">
        <v>12</v>
      </c>
      <c r="B2070" s="66" t="s">
        <v>23</v>
      </c>
      <c r="C2070" s="66" t="s">
        <v>10</v>
      </c>
      <c r="D2070" s="66" t="s">
        <v>294</v>
      </c>
      <c r="E2070" s="87">
        <f>+IF(ISNUMBER(DATA!L632),DATA!L632,"n/a")</f>
        <v>3.60722276301808</v>
      </c>
      <c r="F2070" s="77">
        <f>+IF(ISNUMBER(DATA!M632),DATA!M632,"n/a")</f>
        <v>2.28263334433836E-3</v>
      </c>
      <c r="G2070" s="87">
        <f>+IF(ISNUMBER(DATA!V632),DATA!V632,"n/a")</f>
        <v>3.7550088931129699</v>
      </c>
      <c r="H2070" s="77">
        <f>+IF(ISNUMBER(DATA!W632),DATA!W632,"n/a")</f>
        <v>1.1458083536094701E-2</v>
      </c>
      <c r="I2070" s="87">
        <f>+IF(ISNUMBER(DATA!AF632),DATA!AF632,"n/a")</f>
        <v>3.74617032565234</v>
      </c>
      <c r="J2070" s="77">
        <f>+IF(ISNUMBER(DATA!AG632),DATA!AG632,"n/a")</f>
        <v>-2.5905529416447599E-3</v>
      </c>
      <c r="K2070" s="87">
        <f>+IF(ISNUMBER(DATA!AP632),DATA!AP632,"n/a")</f>
        <v>3.7435298446428602</v>
      </c>
      <c r="L2070" s="77">
        <f>+IF(ISNUMBER(DATA!AQ632),DATA!AQ632,"n/a")</f>
        <v>6.0468731224568298E-3</v>
      </c>
      <c r="M2070" s="66"/>
      <c r="N2070" s="66"/>
      <c r="O2070" s="66"/>
      <c r="P2070" s="66"/>
      <c r="Q2070" s="66"/>
      <c r="S2070" s="70"/>
      <c r="U2070" s="70"/>
      <c r="W2070" s="70"/>
      <c r="Y2070" s="70"/>
    </row>
    <row r="2071" spans="1:25" s="69" customFormat="1" x14ac:dyDescent="0.2">
      <c r="A2071" s="66" t="s">
        <v>12</v>
      </c>
      <c r="B2071" s="66" t="s">
        <v>23</v>
      </c>
      <c r="C2071" s="66" t="s">
        <v>10</v>
      </c>
      <c r="D2071" s="66" t="s">
        <v>295</v>
      </c>
      <c r="E2071" s="87">
        <f>+IF(ISNUMBER(DATA!L633),DATA!L633,"n/a")</f>
        <v>3.5257961478208402</v>
      </c>
      <c r="F2071" s="77">
        <f>+IF(ISNUMBER(DATA!M633),DATA!M633,"n/a")</f>
        <v>4.0753814096702499E-2</v>
      </c>
      <c r="G2071" s="87">
        <f>+IF(ISNUMBER(DATA!V633),DATA!V633,"n/a")</f>
        <v>3.36662874343551</v>
      </c>
      <c r="H2071" s="77">
        <f>+IF(ISNUMBER(DATA!W633),DATA!W633,"n/a")</f>
        <v>2.57409969317525E-2</v>
      </c>
      <c r="I2071" s="87">
        <f>+IF(ISNUMBER(DATA!AF633),DATA!AF633,"n/a")</f>
        <v>3.4464794562924701</v>
      </c>
      <c r="J2071" s="77">
        <f>+IF(ISNUMBER(DATA!AG633),DATA!AG633,"n/a")</f>
        <v>9.7356908859186908E-3</v>
      </c>
      <c r="K2071" s="87">
        <f>+IF(ISNUMBER(DATA!AP633),DATA!AP633,"n/a")</f>
        <v>3.36603110521202</v>
      </c>
      <c r="L2071" s="77">
        <f>+IF(ISNUMBER(DATA!AQ633),DATA!AQ633,"n/a")</f>
        <v>-2.0522071438738802E-2</v>
      </c>
      <c r="M2071" s="66"/>
      <c r="N2071" s="66"/>
      <c r="O2071" s="66"/>
      <c r="P2071" s="66"/>
      <c r="Q2071" s="66"/>
      <c r="S2071" s="70"/>
      <c r="U2071" s="70"/>
      <c r="W2071" s="70"/>
      <c r="Y2071" s="70"/>
    </row>
    <row r="2072" spans="1:25" s="69" customFormat="1" x14ac:dyDescent="0.2">
      <c r="A2072" s="66" t="s">
        <v>12</v>
      </c>
      <c r="B2072" s="66" t="s">
        <v>23</v>
      </c>
      <c r="C2072" s="66" t="s">
        <v>10</v>
      </c>
      <c r="D2072" s="66" t="s">
        <v>296</v>
      </c>
      <c r="E2072" s="87">
        <f>+IF(ISNUMBER(DATA!L634),DATA!L634,"n/a")</f>
        <v>3.4781593373897501</v>
      </c>
      <c r="F2072" s="77">
        <f>+IF(ISNUMBER(DATA!M634),DATA!M634,"n/a")</f>
        <v>2.4066352309818601E-2</v>
      </c>
      <c r="G2072" s="87">
        <f>+IF(ISNUMBER(DATA!V634),DATA!V634,"n/a")</f>
        <v>3.40098014612113</v>
      </c>
      <c r="H2072" s="77">
        <f>+IF(ISNUMBER(DATA!W634),DATA!W634,"n/a")</f>
        <v>1.3403761415822E-2</v>
      </c>
      <c r="I2072" s="87">
        <f>+IF(ISNUMBER(DATA!AF634),DATA!AF634,"n/a")</f>
        <v>3.42732668151793</v>
      </c>
      <c r="J2072" s="77">
        <f>+IF(ISNUMBER(DATA!AG634),DATA!AG634,"n/a")</f>
        <v>1.5511384176365901E-2</v>
      </c>
      <c r="K2072" s="87">
        <f>+IF(ISNUMBER(DATA!AP634),DATA!AP634,"n/a")</f>
        <v>3.3814148165449001</v>
      </c>
      <c r="L2072" s="77">
        <f>+IF(ISNUMBER(DATA!AQ634),DATA!AQ634,"n/a")</f>
        <v>-8.7094473631801703E-3</v>
      </c>
      <c r="M2072" s="66"/>
      <c r="N2072" s="66"/>
      <c r="O2072" s="66"/>
      <c r="P2072" s="66"/>
      <c r="Q2072" s="66"/>
      <c r="S2072" s="70"/>
      <c r="U2072" s="70"/>
      <c r="W2072" s="70"/>
      <c r="Y2072" s="70"/>
    </row>
    <row r="2073" spans="1:25" s="69" customFormat="1" x14ac:dyDescent="0.2">
      <c r="A2073" s="66" t="s">
        <v>12</v>
      </c>
      <c r="B2073" s="66" t="s">
        <v>23</v>
      </c>
      <c r="C2073" s="66" t="s">
        <v>10</v>
      </c>
      <c r="D2073" s="66" t="s">
        <v>297</v>
      </c>
      <c r="E2073" s="87">
        <f>+IF(ISNUMBER(DATA!L635),DATA!L635,"n/a")</f>
        <v>3.7007549607279802</v>
      </c>
      <c r="F2073" s="77">
        <f>+IF(ISNUMBER(DATA!M635),DATA!M635,"n/a")</f>
        <v>1.8107731736338901E-2</v>
      </c>
      <c r="G2073" s="87">
        <f>+IF(ISNUMBER(DATA!V635),DATA!V635,"n/a")</f>
        <v>3.8211651713085399</v>
      </c>
      <c r="H2073" s="77">
        <f>+IF(ISNUMBER(DATA!W635),DATA!W635,"n/a")</f>
        <v>2.0148069338912899E-2</v>
      </c>
      <c r="I2073" s="87">
        <f>+IF(ISNUMBER(DATA!AF635),DATA!AF635,"n/a")</f>
        <v>3.7980619796670698</v>
      </c>
      <c r="J2073" s="77">
        <f>+IF(ISNUMBER(DATA!AG635),DATA!AG635,"n/a")</f>
        <v>4.2823940848924196E-3</v>
      </c>
      <c r="K2073" s="87">
        <f>+IF(ISNUMBER(DATA!AP635),DATA!AP635,"n/a")</f>
        <v>3.7483095039452299</v>
      </c>
      <c r="L2073" s="77">
        <f>+IF(ISNUMBER(DATA!AQ635),DATA!AQ635,"n/a")</f>
        <v>-1.2446880861368101E-2</v>
      </c>
      <c r="M2073" s="66"/>
      <c r="N2073" s="66"/>
      <c r="O2073" s="66"/>
      <c r="P2073" s="66"/>
      <c r="Q2073" s="66"/>
      <c r="S2073" s="70"/>
      <c r="U2073" s="70"/>
      <c r="W2073" s="70"/>
      <c r="Y2073" s="70"/>
    </row>
    <row r="2074" spans="1:25" s="69" customFormat="1" x14ac:dyDescent="0.2">
      <c r="A2074" s="66" t="s">
        <v>12</v>
      </c>
      <c r="B2074" s="66" t="s">
        <v>23</v>
      </c>
      <c r="C2074" s="66" t="s">
        <v>10</v>
      </c>
      <c r="D2074" s="66" t="s">
        <v>298</v>
      </c>
      <c r="E2074" s="87">
        <f>+IF(ISNUMBER(DATA!L636),DATA!L636,"n/a")</f>
        <v>3.7759139316387</v>
      </c>
      <c r="F2074" s="77">
        <f>+IF(ISNUMBER(DATA!M636),DATA!M636,"n/a")</f>
        <v>-1.46724836825857E-2</v>
      </c>
      <c r="G2074" s="87">
        <f>+IF(ISNUMBER(DATA!V636),DATA!V636,"n/a")</f>
        <v>3.8201720689299101</v>
      </c>
      <c r="H2074" s="77">
        <f>+IF(ISNUMBER(DATA!W636),DATA!W636,"n/a")</f>
        <v>9.1403077964592998E-3</v>
      </c>
      <c r="I2074" s="87">
        <f>+IF(ISNUMBER(DATA!AF636),DATA!AF636,"n/a")</f>
        <v>3.8348078659706499</v>
      </c>
      <c r="J2074" s="77">
        <f>+IF(ISNUMBER(DATA!AG636),DATA!AG636,"n/a")</f>
        <v>1.3751600630021401E-2</v>
      </c>
      <c r="K2074" s="87">
        <f>+IF(ISNUMBER(DATA!AP636),DATA!AP636,"n/a")</f>
        <v>3.7958544058188899</v>
      </c>
      <c r="L2074" s="77">
        <f>+IF(ISNUMBER(DATA!AQ636),DATA!AQ636,"n/a")</f>
        <v>1.30088379165226E-2</v>
      </c>
      <c r="M2074" s="66"/>
      <c r="N2074" s="66"/>
      <c r="O2074" s="66"/>
      <c r="P2074" s="66"/>
      <c r="Q2074" s="66"/>
      <c r="S2074" s="70"/>
      <c r="U2074" s="70"/>
      <c r="W2074" s="70"/>
      <c r="Y2074" s="70"/>
    </row>
    <row r="2075" spans="1:25" s="69" customFormat="1" x14ac:dyDescent="0.2">
      <c r="A2075" s="66" t="s">
        <v>12</v>
      </c>
      <c r="B2075" s="66" t="s">
        <v>23</v>
      </c>
      <c r="C2075" s="66" t="s">
        <v>10</v>
      </c>
      <c r="D2075" s="66" t="s">
        <v>299</v>
      </c>
      <c r="E2075" s="87">
        <f>+IF(ISNUMBER(DATA!L637),DATA!L637,"n/a")</f>
        <v>3.53554915318227</v>
      </c>
      <c r="F2075" s="77">
        <f>+IF(ISNUMBER(DATA!M637),DATA!M637,"n/a")</f>
        <v>-5.5103380915356298E-2</v>
      </c>
      <c r="G2075" s="87">
        <f>+IF(ISNUMBER(DATA!V637),DATA!V637,"n/a")</f>
        <v>3.5101956846281701</v>
      </c>
      <c r="H2075" s="77">
        <f>+IF(ISNUMBER(DATA!W637),DATA!W637,"n/a")</f>
        <v>-3.08285988376681E-2</v>
      </c>
      <c r="I2075" s="87">
        <f>+IF(ISNUMBER(DATA!AF637),DATA!AF637,"n/a")</f>
        <v>3.6026101743496302</v>
      </c>
      <c r="J2075" s="77">
        <f>+IF(ISNUMBER(DATA!AG637),DATA!AG637,"n/a")</f>
        <v>-8.2491934114971896E-2</v>
      </c>
      <c r="K2075" s="87">
        <f>+IF(ISNUMBER(DATA!AP637),DATA!AP637,"n/a")</f>
        <v>3.63302339823715</v>
      </c>
      <c r="L2075" s="77">
        <f>+IF(ISNUMBER(DATA!AQ637),DATA!AQ637,"n/a")</f>
        <v>-0.10546351446788001</v>
      </c>
      <c r="M2075" s="66"/>
      <c r="N2075" s="66"/>
      <c r="O2075" s="66"/>
      <c r="P2075" s="66"/>
      <c r="Q2075" s="66"/>
      <c r="S2075" s="70"/>
      <c r="U2075" s="70"/>
      <c r="W2075" s="70"/>
      <c r="Y2075" s="70"/>
    </row>
    <row r="2076" spans="1:25" s="69" customFormat="1" x14ac:dyDescent="0.2">
      <c r="A2076" s="66" t="s">
        <v>12</v>
      </c>
      <c r="B2076" s="66" t="s">
        <v>23</v>
      </c>
      <c r="C2076" s="66" t="s">
        <v>10</v>
      </c>
      <c r="D2076" s="66" t="s">
        <v>300</v>
      </c>
      <c r="E2076" s="87">
        <f>+IF(ISNUMBER(DATA!L638),DATA!L638,"n/a")</f>
        <v>3.5774879761343401</v>
      </c>
      <c r="F2076" s="77">
        <f>+IF(ISNUMBER(DATA!M638),DATA!M638,"n/a")</f>
        <v>1.52532562832023E-2</v>
      </c>
      <c r="G2076" s="87">
        <f>+IF(ISNUMBER(DATA!V638),DATA!V638,"n/a")</f>
        <v>3.5183072561751501</v>
      </c>
      <c r="H2076" s="77">
        <f>+IF(ISNUMBER(DATA!W638),DATA!W638,"n/a")</f>
        <v>7.2535319081949703E-3</v>
      </c>
      <c r="I2076" s="87">
        <f>+IF(ISNUMBER(DATA!AF638),DATA!AF638,"n/a")</f>
        <v>3.4135613733444399</v>
      </c>
      <c r="J2076" s="77">
        <f>+IF(ISNUMBER(DATA!AG638),DATA!AG638,"n/a")</f>
        <v>-1.73088902327222E-2</v>
      </c>
      <c r="K2076" s="87">
        <f>+IF(ISNUMBER(DATA!AP638),DATA!AP638,"n/a")</f>
        <v>3.4172179285662101</v>
      </c>
      <c r="L2076" s="77">
        <f>+IF(ISNUMBER(DATA!AQ638),DATA!AQ638,"n/a")</f>
        <v>-1.92290175773152E-2</v>
      </c>
      <c r="M2076" s="66"/>
      <c r="N2076" s="66"/>
      <c r="O2076" s="66"/>
      <c r="P2076" s="66"/>
      <c r="Q2076" s="66"/>
      <c r="S2076" s="70"/>
      <c r="U2076" s="70"/>
      <c r="W2076" s="70"/>
      <c r="Y2076" s="70"/>
    </row>
    <row r="2077" spans="1:25" s="69" customFormat="1" x14ac:dyDescent="0.2">
      <c r="A2077" s="66" t="s">
        <v>12</v>
      </c>
      <c r="B2077" s="66" t="s">
        <v>23</v>
      </c>
      <c r="C2077" s="66" t="s">
        <v>10</v>
      </c>
      <c r="D2077" s="66" t="s">
        <v>301</v>
      </c>
      <c r="E2077" s="87">
        <f>+IF(ISNUMBER(DATA!L639),DATA!L639,"n/a")</f>
        <v>3.9414920465784502</v>
      </c>
      <c r="F2077" s="77">
        <f>+IF(ISNUMBER(DATA!M639),DATA!M639,"n/a")</f>
        <v>-2.1699635631095299E-3</v>
      </c>
      <c r="G2077" s="87">
        <f>+IF(ISNUMBER(DATA!V639),DATA!V639,"n/a")</f>
        <v>3.92635682208005</v>
      </c>
      <c r="H2077" s="77">
        <f>+IF(ISNUMBER(DATA!W639),DATA!W639,"n/a")</f>
        <v>-5.6217635298886999E-3</v>
      </c>
      <c r="I2077" s="87">
        <f>+IF(ISNUMBER(DATA!AF639),DATA!AF639,"n/a")</f>
        <v>3.92309582111743</v>
      </c>
      <c r="J2077" s="77">
        <f>+IF(ISNUMBER(DATA!AG639),DATA!AG639,"n/a")</f>
        <v>2.21459537629531E-4</v>
      </c>
      <c r="K2077" s="87">
        <f>+IF(ISNUMBER(DATA!AP639),DATA!AP639,"n/a")</f>
        <v>3.8966365051643401</v>
      </c>
      <c r="L2077" s="77">
        <f>+IF(ISNUMBER(DATA!AQ639),DATA!AQ639,"n/a")</f>
        <v>1.07737821052861E-2</v>
      </c>
      <c r="M2077" s="66"/>
      <c r="N2077" s="66"/>
      <c r="O2077" s="66"/>
      <c r="P2077" s="66"/>
      <c r="Q2077" s="66"/>
      <c r="S2077" s="70"/>
      <c r="U2077" s="70"/>
      <c r="W2077" s="70"/>
      <c r="Y2077" s="70"/>
    </row>
    <row r="2078" spans="1:25" s="69" customFormat="1" x14ac:dyDescent="0.2">
      <c r="A2078" s="66" t="s">
        <v>12</v>
      </c>
      <c r="B2078" s="66" t="s">
        <v>23</v>
      </c>
      <c r="C2078" s="66" t="s">
        <v>10</v>
      </c>
      <c r="D2078" s="66" t="s">
        <v>302</v>
      </c>
      <c r="E2078" s="87">
        <f>+IF(ISNUMBER(DATA!L640),DATA!L640,"n/a")</f>
        <v>3.5636267192190001</v>
      </c>
      <c r="F2078" s="77">
        <f>+IF(ISNUMBER(DATA!M640),DATA!M640,"n/a")</f>
        <v>-1.77669839525229E-3</v>
      </c>
      <c r="G2078" s="87">
        <f>+IF(ISNUMBER(DATA!V640),DATA!V640,"n/a")</f>
        <v>3.6933440614601798</v>
      </c>
      <c r="H2078" s="77">
        <f>+IF(ISNUMBER(DATA!W640),DATA!W640,"n/a")</f>
        <v>9.5396197325699206E-3</v>
      </c>
      <c r="I2078" s="87">
        <f>+IF(ISNUMBER(DATA!AF640),DATA!AF640,"n/a")</f>
        <v>3.6907413197764298</v>
      </c>
      <c r="J2078" s="77">
        <f>+IF(ISNUMBER(DATA!AG640),DATA!AG640,"n/a")</f>
        <v>3.9977400651406104E-3</v>
      </c>
      <c r="K2078" s="87">
        <f>+IF(ISNUMBER(DATA!AP640),DATA!AP640,"n/a")</f>
        <v>3.6861696010418399</v>
      </c>
      <c r="L2078" s="77">
        <f>+IF(ISNUMBER(DATA!AQ640),DATA!AQ640,"n/a")</f>
        <v>1.1782928556233E-2</v>
      </c>
      <c r="M2078" s="66"/>
      <c r="N2078" s="66"/>
      <c r="O2078" s="66"/>
      <c r="P2078" s="66"/>
      <c r="Q2078" s="66"/>
      <c r="S2078" s="70"/>
      <c r="U2078" s="70"/>
      <c r="W2078" s="70"/>
      <c r="Y2078" s="70"/>
    </row>
    <row r="2079" spans="1:25" s="69" customFormat="1" x14ac:dyDescent="0.2">
      <c r="A2079" s="66" t="s">
        <v>12</v>
      </c>
      <c r="B2079" s="66" t="s">
        <v>23</v>
      </c>
      <c r="C2079" s="66" t="s">
        <v>10</v>
      </c>
      <c r="D2079" s="66" t="s">
        <v>303</v>
      </c>
      <c r="E2079" s="87">
        <f>+IF(ISNUMBER(DATA!L641),DATA!L641,"n/a")</f>
        <v>3.5367191194360101</v>
      </c>
      <c r="F2079" s="77">
        <f>+IF(ISNUMBER(DATA!M641),DATA!M641,"n/a")</f>
        <v>-1.6708044495289402E-2</v>
      </c>
      <c r="G2079" s="87">
        <f>+IF(ISNUMBER(DATA!V641),DATA!V641,"n/a")</f>
        <v>3.5986356721020898</v>
      </c>
      <c r="H2079" s="77">
        <f>+IF(ISNUMBER(DATA!W641),DATA!W641,"n/a")</f>
        <v>3.6364245510438998E-3</v>
      </c>
      <c r="I2079" s="87">
        <f>+IF(ISNUMBER(DATA!AF641),DATA!AF641,"n/a")</f>
        <v>3.6090389702868602</v>
      </c>
      <c r="J2079" s="77">
        <f>+IF(ISNUMBER(DATA!AG641),DATA!AG641,"n/a")</f>
        <v>7.3244367368698899E-3</v>
      </c>
      <c r="K2079" s="87">
        <f>+IF(ISNUMBER(DATA!AP641),DATA!AP641,"n/a")</f>
        <v>3.5975397738558299</v>
      </c>
      <c r="L2079" s="77">
        <f>+IF(ISNUMBER(DATA!AQ641),DATA!AQ641,"n/a")</f>
        <v>4.9071824056804705E-4</v>
      </c>
      <c r="M2079" s="66"/>
      <c r="N2079" s="66"/>
      <c r="O2079" s="66"/>
      <c r="P2079" s="66"/>
      <c r="Q2079" s="66"/>
      <c r="S2079" s="70"/>
      <c r="U2079" s="70"/>
      <c r="W2079" s="70"/>
      <c r="Y2079" s="70"/>
    </row>
    <row r="2080" spans="1:25" s="69" customFormat="1" x14ac:dyDescent="0.2">
      <c r="A2080" s="66" t="s">
        <v>12</v>
      </c>
      <c r="B2080" s="66" t="s">
        <v>23</v>
      </c>
      <c r="C2080" s="66" t="s">
        <v>10</v>
      </c>
      <c r="D2080" s="66" t="s">
        <v>304</v>
      </c>
      <c r="E2080" s="87">
        <f>+IF(ISNUMBER(DATA!L642),DATA!L642,"n/a")</f>
        <v>3.71540030127513</v>
      </c>
      <c r="F2080" s="77">
        <f>+IF(ISNUMBER(DATA!M642),DATA!M642,"n/a")</f>
        <v>-3.1097111382387001E-2</v>
      </c>
      <c r="G2080" s="87">
        <f>+IF(ISNUMBER(DATA!V642),DATA!V642,"n/a")</f>
        <v>3.6883351919321998</v>
      </c>
      <c r="H2080" s="77">
        <f>+IF(ISNUMBER(DATA!W642),DATA!W642,"n/a")</f>
        <v>-3.0743782208915701E-2</v>
      </c>
      <c r="I2080" s="87">
        <f>+IF(ISNUMBER(DATA!AF642),DATA!AF642,"n/a")</f>
        <v>3.7627230813278598</v>
      </c>
      <c r="J2080" s="77">
        <f>+IF(ISNUMBER(DATA!AG642),DATA!AG642,"n/a")</f>
        <v>-3.7589273652373703E-2</v>
      </c>
      <c r="K2080" s="87">
        <f>+IF(ISNUMBER(DATA!AP642),DATA!AP642,"n/a")</f>
        <v>3.8052959617203599</v>
      </c>
      <c r="L2080" s="77">
        <f>+IF(ISNUMBER(DATA!AQ642),DATA!AQ642,"n/a")</f>
        <v>-3.8477464925652703E-2</v>
      </c>
      <c r="M2080" s="66"/>
      <c r="N2080" s="66"/>
      <c r="O2080" s="66"/>
      <c r="P2080" s="66"/>
      <c r="Q2080" s="66"/>
      <c r="S2080" s="70"/>
      <c r="U2080" s="70"/>
      <c r="W2080" s="70"/>
      <c r="Y2080" s="70"/>
    </row>
    <row r="2081" spans="1:25" s="69" customFormat="1" x14ac:dyDescent="0.2">
      <c r="A2081" s="66" t="s">
        <v>12</v>
      </c>
      <c r="B2081" s="66" t="s">
        <v>23</v>
      </c>
      <c r="C2081" s="66" t="s">
        <v>10</v>
      </c>
      <c r="D2081" s="66" t="s">
        <v>305</v>
      </c>
      <c r="E2081" s="87">
        <f>+IF(ISNUMBER(DATA!L643),DATA!L643,"n/a")</f>
        <v>3.9325505064273401</v>
      </c>
      <c r="F2081" s="77">
        <f>+IF(ISNUMBER(DATA!M643),DATA!M643,"n/a")</f>
        <v>-4.1061476193998601E-2</v>
      </c>
      <c r="G2081" s="87">
        <f>+IF(ISNUMBER(DATA!V643),DATA!V643,"n/a")</f>
        <v>3.9454591086739299</v>
      </c>
      <c r="H2081" s="77">
        <f>+IF(ISNUMBER(DATA!W643),DATA!W643,"n/a")</f>
        <v>-4.4101639006351001E-2</v>
      </c>
      <c r="I2081" s="87">
        <f>+IF(ISNUMBER(DATA!AF643),DATA!AF643,"n/a")</f>
        <v>3.9699469892699302</v>
      </c>
      <c r="J2081" s="77">
        <f>+IF(ISNUMBER(DATA!AG643),DATA!AG643,"n/a")</f>
        <v>-4.6877492832774301E-2</v>
      </c>
      <c r="K2081" s="87">
        <f>+IF(ISNUMBER(DATA!AP643),DATA!AP643,"n/a")</f>
        <v>4.0322514123015001</v>
      </c>
      <c r="L2081" s="77">
        <f>+IF(ISNUMBER(DATA!AQ643),DATA!AQ643,"n/a")</f>
        <v>-3.8972292486712898E-2</v>
      </c>
      <c r="M2081" s="66"/>
      <c r="N2081" s="66"/>
      <c r="O2081" s="66"/>
      <c r="P2081" s="66"/>
      <c r="Q2081" s="66"/>
      <c r="S2081" s="70"/>
      <c r="U2081" s="70"/>
      <c r="W2081" s="70"/>
      <c r="Y2081" s="70"/>
    </row>
    <row r="2082" spans="1:25" s="69" customFormat="1" x14ac:dyDescent="0.2">
      <c r="A2082" s="66" t="s">
        <v>12</v>
      </c>
      <c r="B2082" s="66" t="s">
        <v>23</v>
      </c>
      <c r="C2082" s="66" t="s">
        <v>10</v>
      </c>
      <c r="D2082" s="66" t="s">
        <v>306</v>
      </c>
      <c r="E2082" s="87">
        <f>+IF(ISNUMBER(DATA!L644),DATA!L644,"n/a")</f>
        <v>4.9396866465674503</v>
      </c>
      <c r="F2082" s="77">
        <f>+IF(ISNUMBER(DATA!M644),DATA!M644,"n/a")</f>
        <v>0.13810477233301499</v>
      </c>
      <c r="G2082" s="87">
        <f>+IF(ISNUMBER(DATA!V644),DATA!V644,"n/a")</f>
        <v>4.5745999657209202</v>
      </c>
      <c r="H2082" s="77">
        <f>+IF(ISNUMBER(DATA!W644),DATA!W644,"n/a")</f>
        <v>3.9323220767502602E-2</v>
      </c>
      <c r="I2082" s="87">
        <f>+IF(ISNUMBER(DATA!AF644),DATA!AF644,"n/a")</f>
        <v>4.4853803383079196</v>
      </c>
      <c r="J2082" s="77">
        <f>+IF(ISNUMBER(DATA!AG644),DATA!AG644,"n/a")</f>
        <v>2.5908798612532501E-3</v>
      </c>
      <c r="K2082" s="87">
        <f>+IF(ISNUMBER(DATA!AP644),DATA!AP644,"n/a")</f>
        <v>4.4588803613245096</v>
      </c>
      <c r="L2082" s="77">
        <f>+IF(ISNUMBER(DATA!AQ644),DATA!AQ644,"n/a")</f>
        <v>-2.7419893214424701E-3</v>
      </c>
      <c r="M2082" s="66"/>
      <c r="N2082" s="66"/>
      <c r="O2082" s="66"/>
      <c r="P2082" s="66"/>
      <c r="Q2082" s="66"/>
      <c r="S2082" s="70"/>
      <c r="U2082" s="70"/>
      <c r="W2082" s="70"/>
      <c r="Y2082" s="70"/>
    </row>
    <row r="2083" spans="1:25" s="69" customFormat="1" x14ac:dyDescent="0.2">
      <c r="A2083" s="66" t="s">
        <v>12</v>
      </c>
      <c r="B2083" s="66" t="s">
        <v>23</v>
      </c>
      <c r="C2083" s="66" t="s">
        <v>10</v>
      </c>
      <c r="D2083" s="66" t="s">
        <v>307</v>
      </c>
      <c r="E2083" s="87">
        <f>+IF(ISNUMBER(DATA!L645),DATA!L645,"n/a")</f>
        <v>3.8865528053208398</v>
      </c>
      <c r="F2083" s="77">
        <f>+IF(ISNUMBER(DATA!M645),DATA!M645,"n/a")</f>
        <v>4.2340699206368002E-2</v>
      </c>
      <c r="G2083" s="87">
        <f>+IF(ISNUMBER(DATA!V645),DATA!V645,"n/a")</f>
        <v>3.8567306612643399</v>
      </c>
      <c r="H2083" s="77">
        <f>+IF(ISNUMBER(DATA!W645),DATA!W645,"n/a")</f>
        <v>3.2397447561222099E-2</v>
      </c>
      <c r="I2083" s="87">
        <f>+IF(ISNUMBER(DATA!AF645),DATA!AF645,"n/a")</f>
        <v>3.8878994953913302</v>
      </c>
      <c r="J2083" s="77">
        <f>+IF(ISNUMBER(DATA!AG645),DATA!AG645,"n/a")</f>
        <v>1.62395188244021E-2</v>
      </c>
      <c r="K2083" s="87">
        <f>+IF(ISNUMBER(DATA!AP645),DATA!AP645,"n/a")</f>
        <v>3.80671640732912</v>
      </c>
      <c r="L2083" s="77">
        <f>+IF(ISNUMBER(DATA!AQ645),DATA!AQ645,"n/a")</f>
        <v>-2.03619751728682E-2</v>
      </c>
      <c r="M2083" s="66"/>
      <c r="N2083" s="66"/>
      <c r="O2083" s="66"/>
      <c r="P2083" s="66"/>
      <c r="Q2083" s="66"/>
      <c r="S2083" s="70"/>
      <c r="U2083" s="70"/>
      <c r="W2083" s="70"/>
      <c r="Y2083" s="70"/>
    </row>
    <row r="2084" spans="1:25" s="69" customFormat="1" x14ac:dyDescent="0.2">
      <c r="A2084" s="66" t="s">
        <v>12</v>
      </c>
      <c r="B2084" s="66" t="s">
        <v>23</v>
      </c>
      <c r="C2084" s="66" t="s">
        <v>10</v>
      </c>
      <c r="D2084" s="66" t="s">
        <v>308</v>
      </c>
      <c r="E2084" s="87">
        <f>+IF(ISNUMBER(DATA!L646),DATA!L646,"n/a")</f>
        <v>3.2926327292035502</v>
      </c>
      <c r="F2084" s="77">
        <f>+IF(ISNUMBER(DATA!M646),DATA!M646,"n/a")</f>
        <v>-0.118805111247172</v>
      </c>
      <c r="G2084" s="87">
        <f>+IF(ISNUMBER(DATA!V646),DATA!V646,"n/a")</f>
        <v>3.3552778874273801</v>
      </c>
      <c r="H2084" s="77">
        <f>+IF(ISNUMBER(DATA!W646),DATA!W646,"n/a")</f>
        <v>-0.114308563815264</v>
      </c>
      <c r="I2084" s="87">
        <f>+IF(ISNUMBER(DATA!AF646),DATA!AF646,"n/a")</f>
        <v>3.42608164550334</v>
      </c>
      <c r="J2084" s="77">
        <f>+IF(ISNUMBER(DATA!AG646),DATA!AG646,"n/a")</f>
        <v>-0.116380798711297</v>
      </c>
      <c r="K2084" s="87">
        <f>+IF(ISNUMBER(DATA!AP646),DATA!AP646,"n/a")</f>
        <v>3.5463565289719101</v>
      </c>
      <c r="L2084" s="77">
        <f>+IF(ISNUMBER(DATA!AQ646),DATA!AQ646,"n/a")</f>
        <v>-9.0344768182924307E-2</v>
      </c>
      <c r="M2084" s="66"/>
      <c r="N2084" s="66"/>
      <c r="O2084" s="66"/>
      <c r="P2084" s="66"/>
      <c r="Q2084" s="66"/>
      <c r="S2084" s="70"/>
      <c r="U2084" s="70"/>
      <c r="W2084" s="70"/>
      <c r="Y2084" s="70"/>
    </row>
    <row r="2085" spans="1:25" s="69" customFormat="1" x14ac:dyDescent="0.2">
      <c r="A2085" s="66" t="s">
        <v>12</v>
      </c>
      <c r="B2085" s="66" t="s">
        <v>23</v>
      </c>
      <c r="C2085" s="66" t="s">
        <v>10</v>
      </c>
      <c r="D2085" s="66" t="s">
        <v>309</v>
      </c>
      <c r="E2085" s="87">
        <f>+IF(ISNUMBER(DATA!L647),DATA!L647,"n/a")</f>
        <v>3.7220052244291102</v>
      </c>
      <c r="F2085" s="77">
        <f>+IF(ISNUMBER(DATA!M647),DATA!M647,"n/a")</f>
        <v>1.6684892885541199E-2</v>
      </c>
      <c r="G2085" s="87">
        <f>+IF(ISNUMBER(DATA!V647),DATA!V647,"n/a")</f>
        <v>3.7513380216697798</v>
      </c>
      <c r="H2085" s="77">
        <f>+IF(ISNUMBER(DATA!W647),DATA!W647,"n/a")</f>
        <v>-6.7688703098816401E-3</v>
      </c>
      <c r="I2085" s="87">
        <f>+IF(ISNUMBER(DATA!AF647),DATA!AF647,"n/a")</f>
        <v>3.7647555008777598</v>
      </c>
      <c r="J2085" s="77">
        <f>+IF(ISNUMBER(DATA!AG647),DATA!AG647,"n/a")</f>
        <v>-1.2614496281371901E-2</v>
      </c>
      <c r="K2085" s="87">
        <f>+IF(ISNUMBER(DATA!AP647),DATA!AP647,"n/a")</f>
        <v>3.7542252773167699</v>
      </c>
      <c r="L2085" s="77">
        <f>+IF(ISNUMBER(DATA!AQ647),DATA!AQ647,"n/a")</f>
        <v>-1.1862997461559501E-2</v>
      </c>
      <c r="M2085" s="66"/>
      <c r="N2085" s="66"/>
      <c r="O2085" s="66"/>
      <c r="P2085" s="66"/>
      <c r="Q2085" s="66"/>
      <c r="S2085" s="70"/>
      <c r="U2085" s="70"/>
      <c r="W2085" s="70"/>
      <c r="Y2085" s="70"/>
    </row>
    <row r="2086" spans="1:25" s="69" customFormat="1" x14ac:dyDescent="0.2">
      <c r="A2086" s="66" t="s">
        <v>12</v>
      </c>
      <c r="B2086" s="66" t="s">
        <v>23</v>
      </c>
      <c r="C2086" s="66" t="s">
        <v>10</v>
      </c>
      <c r="D2086" s="66" t="s">
        <v>310</v>
      </c>
      <c r="E2086" s="87">
        <f>+IF(ISNUMBER(DATA!L648),DATA!L648,"n/a")</f>
        <v>3.5015297428130099</v>
      </c>
      <c r="F2086" s="77">
        <f>+IF(ISNUMBER(DATA!M648),DATA!M648,"n/a")</f>
        <v>-8.4818212794216405E-2</v>
      </c>
      <c r="G2086" s="87">
        <f>+IF(ISNUMBER(DATA!V648),DATA!V648,"n/a")</f>
        <v>3.5300724639781098</v>
      </c>
      <c r="H2086" s="77">
        <f>+IF(ISNUMBER(DATA!W648),DATA!W648,"n/a")</f>
        <v>-8.7137116152226801E-2</v>
      </c>
      <c r="I2086" s="87">
        <f>+IF(ISNUMBER(DATA!AF648),DATA!AF648,"n/a")</f>
        <v>3.5986562192187801</v>
      </c>
      <c r="J2086" s="77">
        <f>+IF(ISNUMBER(DATA!AG648),DATA!AG648,"n/a")</f>
        <v>-6.1105090610194798E-2</v>
      </c>
      <c r="K2086" s="87">
        <f>+IF(ISNUMBER(DATA!AP648),DATA!AP648,"n/a")</f>
        <v>3.7084290666044502</v>
      </c>
      <c r="L2086" s="77">
        <f>+IF(ISNUMBER(DATA!AQ648),DATA!AQ648,"n/a")</f>
        <v>-3.8921740925238403E-2</v>
      </c>
      <c r="M2086" s="66"/>
      <c r="N2086" s="66"/>
      <c r="O2086" s="66"/>
      <c r="P2086" s="66"/>
      <c r="Q2086" s="66"/>
      <c r="S2086" s="70"/>
      <c r="U2086" s="70"/>
      <c r="W2086" s="70"/>
      <c r="Y2086" s="70"/>
    </row>
    <row r="2087" spans="1:25" s="69" customFormat="1" x14ac:dyDescent="0.2">
      <c r="A2087" s="66" t="s">
        <v>12</v>
      </c>
      <c r="B2087" s="66" t="s">
        <v>23</v>
      </c>
      <c r="C2087" s="66" t="s">
        <v>10</v>
      </c>
      <c r="D2087" s="66" t="s">
        <v>311</v>
      </c>
      <c r="E2087" s="87">
        <f>+IF(ISNUMBER(DATA!L649),DATA!L649,"n/a")</f>
        <v>4.4496822859121599</v>
      </c>
      <c r="F2087" s="77">
        <f>+IF(ISNUMBER(DATA!M649),DATA!M649,"n/a")</f>
        <v>0.101312644355795</v>
      </c>
      <c r="G2087" s="87">
        <f>+IF(ISNUMBER(DATA!V649),DATA!V649,"n/a")</f>
        <v>4.5882107790264</v>
      </c>
      <c r="H2087" s="77">
        <f>+IF(ISNUMBER(DATA!W649),DATA!W649,"n/a")</f>
        <v>0.12172428954667</v>
      </c>
      <c r="I2087" s="87">
        <f>+IF(ISNUMBER(DATA!AF649),DATA!AF649,"n/a")</f>
        <v>4.6771956487970598</v>
      </c>
      <c r="J2087" s="77">
        <f>+IF(ISNUMBER(DATA!AG649),DATA!AG649,"n/a")</f>
        <v>0.16422887380186801</v>
      </c>
      <c r="K2087" s="87">
        <f>+IF(ISNUMBER(DATA!AP649),DATA!AP649,"n/a")</f>
        <v>4.4427391267624001</v>
      </c>
      <c r="L2087" s="77">
        <f>+IF(ISNUMBER(DATA!AQ649),DATA!AQ649,"n/a")</f>
        <v>0.11060731326897601</v>
      </c>
      <c r="M2087" s="66"/>
      <c r="N2087" s="66"/>
      <c r="O2087" s="66"/>
      <c r="P2087" s="66"/>
      <c r="Q2087" s="66"/>
      <c r="S2087" s="70"/>
      <c r="U2087" s="70"/>
      <c r="W2087" s="70"/>
      <c r="Y2087" s="70"/>
    </row>
    <row r="2088" spans="1:25" s="69" customFormat="1" x14ac:dyDescent="0.2">
      <c r="A2088" s="66" t="s">
        <v>12</v>
      </c>
      <c r="B2088" s="66" t="s">
        <v>23</v>
      </c>
      <c r="C2088" s="66" t="s">
        <v>10</v>
      </c>
      <c r="D2088" s="66" t="s">
        <v>312</v>
      </c>
      <c r="E2088" s="87">
        <f>+IF(ISNUMBER(DATA!L650),DATA!L650,"n/a")</f>
        <v>3.7195526742226002</v>
      </c>
      <c r="F2088" s="77">
        <f>+IF(ISNUMBER(DATA!M650),DATA!M650,"n/a")</f>
        <v>9.0544419349303101E-3</v>
      </c>
      <c r="G2088" s="87">
        <f>+IF(ISNUMBER(DATA!V650),DATA!V650,"n/a")</f>
        <v>3.7209306967425899</v>
      </c>
      <c r="H2088" s="77">
        <f>+IF(ISNUMBER(DATA!W650),DATA!W650,"n/a")</f>
        <v>6.0734400285005199E-3</v>
      </c>
      <c r="I2088" s="87">
        <f>+IF(ISNUMBER(DATA!AF650),DATA!AF650,"n/a")</f>
        <v>3.7377403499377402</v>
      </c>
      <c r="J2088" s="77">
        <f>+IF(ISNUMBER(DATA!AG650),DATA!AG650,"n/a")</f>
        <v>3.5552526223578398E-3</v>
      </c>
      <c r="K2088" s="87">
        <f>+IF(ISNUMBER(DATA!AP650),DATA!AP650,"n/a")</f>
        <v>3.7110115397929899</v>
      </c>
      <c r="L2088" s="77">
        <f>+IF(ISNUMBER(DATA!AQ650),DATA!AQ650,"n/a")</f>
        <v>5.4150815814180296E-3</v>
      </c>
      <c r="M2088" s="66"/>
      <c r="N2088" s="66"/>
      <c r="O2088" s="66"/>
      <c r="P2088" s="66"/>
      <c r="Q2088" s="66"/>
      <c r="S2088" s="70"/>
      <c r="U2088" s="70"/>
      <c r="W2088" s="70"/>
      <c r="Y2088" s="70"/>
    </row>
    <row r="2089" spans="1:25" s="69" customFormat="1" x14ac:dyDescent="0.2">
      <c r="A2089" s="66" t="s">
        <v>12</v>
      </c>
      <c r="B2089" s="66" t="s">
        <v>23</v>
      </c>
      <c r="C2089" s="66" t="s">
        <v>10</v>
      </c>
      <c r="D2089" s="66" t="s">
        <v>313</v>
      </c>
      <c r="E2089" s="87">
        <f>+IF(ISNUMBER(DATA!L651),DATA!L651,"n/a")</f>
        <v>4.0876643221520101</v>
      </c>
      <c r="F2089" s="77">
        <f>+IF(ISNUMBER(DATA!M651),DATA!M651,"n/a")</f>
        <v>-4.8796601606085699E-3</v>
      </c>
      <c r="G2089" s="87">
        <f>+IF(ISNUMBER(DATA!V651),DATA!V651,"n/a")</f>
        <v>4.0627480376674301</v>
      </c>
      <c r="H2089" s="77">
        <f>+IF(ISNUMBER(DATA!W651),DATA!W651,"n/a")</f>
        <v>-1.8982449591115402E-2</v>
      </c>
      <c r="I2089" s="87">
        <f>+IF(ISNUMBER(DATA!AF651),DATA!AF651,"n/a")</f>
        <v>4.1291464866560696</v>
      </c>
      <c r="J2089" s="77">
        <f>+IF(ISNUMBER(DATA!AG651),DATA!AG651,"n/a")</f>
        <v>-1.9735231726569501E-2</v>
      </c>
      <c r="K2089" s="87">
        <f>+IF(ISNUMBER(DATA!AP651),DATA!AP651,"n/a")</f>
        <v>4.1334857378935403</v>
      </c>
      <c r="L2089" s="77">
        <f>+IF(ISNUMBER(DATA!AQ651),DATA!AQ651,"n/a")</f>
        <v>-3.07785098412377E-2</v>
      </c>
      <c r="M2089" s="66"/>
      <c r="N2089" s="66"/>
      <c r="O2089" s="66"/>
      <c r="P2089" s="66"/>
      <c r="Q2089" s="66"/>
      <c r="S2089" s="70"/>
      <c r="U2089" s="70"/>
      <c r="W2089" s="70"/>
      <c r="Y2089" s="70"/>
    </row>
    <row r="2090" spans="1:25" s="69" customFormat="1" x14ac:dyDescent="0.2">
      <c r="A2090" s="66" t="s">
        <v>12</v>
      </c>
      <c r="B2090" s="66" t="s">
        <v>23</v>
      </c>
      <c r="C2090" s="66" t="s">
        <v>10</v>
      </c>
      <c r="D2090" s="66" t="s">
        <v>314</v>
      </c>
      <c r="E2090" s="87">
        <f>+IF(ISNUMBER(DATA!L652),DATA!L652,"n/a")</f>
        <v>4.5140646646918796</v>
      </c>
      <c r="F2090" s="77">
        <f>+IF(ISNUMBER(DATA!M652),DATA!M652,"n/a")</f>
        <v>-4.421237043272E-2</v>
      </c>
      <c r="G2090" s="87">
        <f>+IF(ISNUMBER(DATA!V652),DATA!V652,"n/a")</f>
        <v>4.7924368690947201</v>
      </c>
      <c r="H2090" s="77">
        <f>+IF(ISNUMBER(DATA!W652),DATA!W652,"n/a")</f>
        <v>-2.7168027147432801E-3</v>
      </c>
      <c r="I2090" s="87">
        <f>+IF(ISNUMBER(DATA!AF652),DATA!AF652,"n/a")</f>
        <v>4.9769473656331202</v>
      </c>
      <c r="J2090" s="77">
        <f>+IF(ISNUMBER(DATA!AG652),DATA!AG652,"n/a")</f>
        <v>5.3822941767607498E-2</v>
      </c>
      <c r="K2090" s="87">
        <f>+IF(ISNUMBER(DATA!AP652),DATA!AP652,"n/a")</f>
        <v>4.8896754976716803</v>
      </c>
      <c r="L2090" s="77">
        <f>+IF(ISNUMBER(DATA!AQ652),DATA!AQ652,"n/a")</f>
        <v>4.8724285007483902E-2</v>
      </c>
      <c r="M2090" s="66"/>
      <c r="N2090" s="66"/>
      <c r="O2090" s="66"/>
      <c r="P2090" s="66"/>
      <c r="Q2090" s="66"/>
      <c r="S2090" s="70"/>
      <c r="U2090" s="70"/>
      <c r="W2090" s="70"/>
      <c r="Y2090" s="70"/>
    </row>
    <row r="2091" spans="1:25" s="69" customFormat="1" x14ac:dyDescent="0.2">
      <c r="A2091" s="66" t="s">
        <v>12</v>
      </c>
      <c r="B2091" s="66" t="s">
        <v>23</v>
      </c>
      <c r="C2091" s="66" t="s">
        <v>10</v>
      </c>
      <c r="D2091" s="66" t="s">
        <v>315</v>
      </c>
      <c r="E2091" s="87">
        <f>+IF(ISNUMBER(DATA!L653),DATA!L653,"n/a")</f>
        <v>3.9408632808405502</v>
      </c>
      <c r="F2091" s="77">
        <f>+IF(ISNUMBER(DATA!M653),DATA!M653,"n/a")</f>
        <v>5.4341021479058201E-3</v>
      </c>
      <c r="G2091" s="87">
        <f>+IF(ISNUMBER(DATA!V653),DATA!V653,"n/a")</f>
        <v>3.9255357074324699</v>
      </c>
      <c r="H2091" s="77">
        <f>+IF(ISNUMBER(DATA!W653),DATA!W653,"n/a")</f>
        <v>-6.5850343935614604E-3</v>
      </c>
      <c r="I2091" s="87">
        <f>+IF(ISNUMBER(DATA!AF653),DATA!AF653,"n/a")</f>
        <v>3.94254159545955</v>
      </c>
      <c r="J2091" s="77">
        <f>+IF(ISNUMBER(DATA!AG653),DATA!AG653,"n/a")</f>
        <v>-2.8546071549124301E-2</v>
      </c>
      <c r="K2091" s="87">
        <f>+IF(ISNUMBER(DATA!AP653),DATA!AP653,"n/a")</f>
        <v>3.8845764483508001</v>
      </c>
      <c r="L2091" s="77">
        <f>+IF(ISNUMBER(DATA!AQ653),DATA!AQ653,"n/a")</f>
        <v>-6.26324123159476E-2</v>
      </c>
      <c r="M2091" s="66"/>
      <c r="N2091" s="66"/>
      <c r="O2091" s="66"/>
      <c r="P2091" s="66"/>
      <c r="Q2091" s="66"/>
      <c r="S2091" s="70"/>
      <c r="U2091" s="70"/>
      <c r="W2091" s="70"/>
      <c r="Y2091" s="70"/>
    </row>
    <row r="2092" spans="1:25" s="69" customFormat="1" x14ac:dyDescent="0.2">
      <c r="A2092" s="66" t="s">
        <v>12</v>
      </c>
      <c r="B2092" s="66" t="s">
        <v>23</v>
      </c>
      <c r="C2092" s="66" t="s">
        <v>10</v>
      </c>
      <c r="D2092" s="66" t="s">
        <v>316</v>
      </c>
      <c r="E2092" s="87">
        <f>+IF(ISNUMBER(DATA!L654),DATA!L654,"n/a")</f>
        <v>3.65787184991918</v>
      </c>
      <c r="F2092" s="77">
        <f>+IF(ISNUMBER(DATA!M654),DATA!M654,"n/a")</f>
        <v>-2.1227771068724002E-2</v>
      </c>
      <c r="G2092" s="87">
        <f>+IF(ISNUMBER(DATA!V654),DATA!V654,"n/a")</f>
        <v>3.7643538129402501</v>
      </c>
      <c r="H2092" s="77">
        <f>+IF(ISNUMBER(DATA!W654),DATA!W654,"n/a")</f>
        <v>-1.02551289308017E-2</v>
      </c>
      <c r="I2092" s="87">
        <f>+IF(ISNUMBER(DATA!AF654),DATA!AF654,"n/a")</f>
        <v>3.7817299873316501</v>
      </c>
      <c r="J2092" s="77">
        <f>+IF(ISNUMBER(DATA!AG654),DATA!AG654,"n/a")</f>
        <v>-1.9305831863325799E-2</v>
      </c>
      <c r="K2092" s="87">
        <f>+IF(ISNUMBER(DATA!AP654),DATA!AP654,"n/a")</f>
        <v>3.7717722604145099</v>
      </c>
      <c r="L2092" s="77">
        <f>+IF(ISNUMBER(DATA!AQ654),DATA!AQ654,"n/a")</f>
        <v>-1.6685850704575199E-2</v>
      </c>
      <c r="M2092" s="66"/>
      <c r="N2092" s="66"/>
      <c r="O2092" s="66"/>
      <c r="P2092" s="66"/>
      <c r="Q2092" s="66"/>
      <c r="S2092" s="70"/>
      <c r="U2092" s="70"/>
      <c r="W2092" s="70"/>
      <c r="Y2092" s="70"/>
    </row>
    <row r="2093" spans="1:25" s="69" customFormat="1" x14ac:dyDescent="0.2">
      <c r="A2093" s="66" t="s">
        <v>12</v>
      </c>
      <c r="B2093" s="66" t="s">
        <v>23</v>
      </c>
      <c r="C2093" s="66" t="s">
        <v>10</v>
      </c>
      <c r="D2093" s="66" t="s">
        <v>317</v>
      </c>
      <c r="E2093" s="87">
        <f>+IF(ISNUMBER(DATA!L655),DATA!L655,"n/a")</f>
        <v>3.2408414357640201</v>
      </c>
      <c r="F2093" s="77">
        <f>+IF(ISNUMBER(DATA!M655),DATA!M655,"n/a")</f>
        <v>-3.9388830037989098E-2</v>
      </c>
      <c r="G2093" s="87">
        <f>+IF(ISNUMBER(DATA!V655),DATA!V655,"n/a")</f>
        <v>3.3899891758501499</v>
      </c>
      <c r="H2093" s="77">
        <f>+IF(ISNUMBER(DATA!W655),DATA!W655,"n/a")</f>
        <v>1.5786898437999301E-2</v>
      </c>
      <c r="I2093" s="87">
        <f>+IF(ISNUMBER(DATA!AF655),DATA!AF655,"n/a")</f>
        <v>3.39272903947872</v>
      </c>
      <c r="J2093" s="77">
        <f>+IF(ISNUMBER(DATA!AG655),DATA!AG655,"n/a")</f>
        <v>-3.1498170158634599E-3</v>
      </c>
      <c r="K2093" s="87">
        <f>+IF(ISNUMBER(DATA!AP655),DATA!AP655,"n/a")</f>
        <v>3.3604521534819098</v>
      </c>
      <c r="L2093" s="77">
        <f>+IF(ISNUMBER(DATA!AQ655),DATA!AQ655,"n/a")</f>
        <v>-1.37959713120629E-2</v>
      </c>
      <c r="M2093" s="66"/>
      <c r="N2093" s="66"/>
      <c r="O2093" s="66"/>
      <c r="P2093" s="66"/>
      <c r="Q2093" s="66"/>
      <c r="S2093" s="70"/>
      <c r="U2093" s="70"/>
      <c r="W2093" s="70"/>
      <c r="Y2093" s="70"/>
    </row>
    <row r="2094" spans="1:25" s="69" customFormat="1" x14ac:dyDescent="0.2">
      <c r="A2094" s="66" t="s">
        <v>12</v>
      </c>
      <c r="B2094" s="66" t="s">
        <v>23</v>
      </c>
      <c r="C2094" s="66" t="s">
        <v>10</v>
      </c>
      <c r="D2094" s="66" t="s">
        <v>318</v>
      </c>
      <c r="E2094" s="87">
        <f>+IF(ISNUMBER(DATA!L656),DATA!L656,"n/a")</f>
        <v>3.5358257142317</v>
      </c>
      <c r="F2094" s="77">
        <f>+IF(ISNUMBER(DATA!M656),DATA!M656,"n/a")</f>
        <v>-2.4969728836696401E-3</v>
      </c>
      <c r="G2094" s="87">
        <f>+IF(ISNUMBER(DATA!V656),DATA!V656,"n/a")</f>
        <v>3.67392642310155</v>
      </c>
      <c r="H2094" s="77">
        <f>+IF(ISNUMBER(DATA!W656),DATA!W656,"n/a")</f>
        <v>1.01546493157954E-2</v>
      </c>
      <c r="I2094" s="87">
        <f>+IF(ISNUMBER(DATA!AF656),DATA!AF656,"n/a")</f>
        <v>3.6666224748062599</v>
      </c>
      <c r="J2094" s="77">
        <f>+IF(ISNUMBER(DATA!AG656),DATA!AG656,"n/a")</f>
        <v>4.5043397002094698E-3</v>
      </c>
      <c r="K2094" s="87">
        <f>+IF(ISNUMBER(DATA!AP656),DATA!AP656,"n/a")</f>
        <v>3.6625021644335298</v>
      </c>
      <c r="L2094" s="77">
        <f>+IF(ISNUMBER(DATA!AQ656),DATA!AQ656,"n/a")</f>
        <v>7.9497520932811806E-3</v>
      </c>
      <c r="M2094" s="66"/>
      <c r="N2094" s="66"/>
      <c r="O2094" s="66"/>
      <c r="P2094" s="66"/>
      <c r="Q2094" s="66"/>
      <c r="S2094" s="70"/>
      <c r="U2094" s="70"/>
      <c r="W2094" s="70"/>
      <c r="Y2094" s="70"/>
    </row>
    <row r="2095" spans="1:25" s="69" customFormat="1" x14ac:dyDescent="0.2">
      <c r="A2095" s="66" t="s">
        <v>12</v>
      </c>
      <c r="B2095" s="66" t="s">
        <v>23</v>
      </c>
      <c r="C2095" s="66" t="s">
        <v>10</v>
      </c>
      <c r="D2095" s="66" t="s">
        <v>344</v>
      </c>
      <c r="E2095" s="87">
        <f>+IF(ISNUMBER(DATA!L657),DATA!L657,"n/a")</f>
        <v>3.6849614686862999</v>
      </c>
      <c r="F2095" s="77">
        <f>+IF(ISNUMBER(DATA!M657),DATA!M657,"n/a")</f>
        <v>-3.92591916260931E-2</v>
      </c>
      <c r="G2095" s="87">
        <f>+IF(ISNUMBER(DATA!V657),DATA!V657,"n/a")</f>
        <v>3.76018513315026</v>
      </c>
      <c r="H2095" s="77">
        <f>+IF(ISNUMBER(DATA!W657),DATA!W657,"n/a")</f>
        <v>-1.10131660312497E-2</v>
      </c>
      <c r="I2095" s="87">
        <f>+IF(ISNUMBER(DATA!AF657),DATA!AF657,"n/a")</f>
        <v>3.7992181595392198</v>
      </c>
      <c r="J2095" s="77">
        <f>+IF(ISNUMBER(DATA!AG657),DATA!AG657,"n/a")</f>
        <v>5.5320281257722698E-3</v>
      </c>
      <c r="K2095" s="87">
        <f>+IF(ISNUMBER(DATA!AP657),DATA!AP657,"n/a")</f>
        <v>3.79662939121198</v>
      </c>
      <c r="L2095" s="77">
        <f>+IF(ISNUMBER(DATA!AQ657),DATA!AQ657,"n/a")</f>
        <v>5.9301831045907704E-3</v>
      </c>
      <c r="M2095" s="66"/>
      <c r="N2095" s="66"/>
      <c r="O2095" s="66"/>
      <c r="P2095" s="66"/>
      <c r="Q2095" s="66"/>
      <c r="S2095" s="70"/>
      <c r="U2095" s="70"/>
      <c r="W2095" s="70"/>
      <c r="Y2095" s="70"/>
    </row>
    <row r="2096" spans="1:25" s="69" customFormat="1" x14ac:dyDescent="0.2">
      <c r="A2096" s="66" t="s">
        <v>12</v>
      </c>
      <c r="B2096" s="66" t="s">
        <v>23</v>
      </c>
      <c r="C2096" s="66" t="s">
        <v>10</v>
      </c>
      <c r="D2096" s="66" t="s">
        <v>345</v>
      </c>
      <c r="E2096" s="87">
        <f>+IF(ISNUMBER(DATA!L658),DATA!L658,"n/a")</f>
        <v>3.8546949050394899</v>
      </c>
      <c r="F2096" s="77">
        <f>+IF(ISNUMBER(DATA!M658),DATA!M658,"n/a")</f>
        <v>7.7167819036028E-3</v>
      </c>
      <c r="G2096" s="87">
        <f>+IF(ISNUMBER(DATA!V658),DATA!V658,"n/a")</f>
        <v>3.8214515358213501</v>
      </c>
      <c r="H2096" s="77">
        <f>+IF(ISNUMBER(DATA!W658),DATA!W658,"n/a")</f>
        <v>-7.6221715468719701E-3</v>
      </c>
      <c r="I2096" s="87">
        <f>+IF(ISNUMBER(DATA!AF658),DATA!AF658,"n/a")</f>
        <v>3.83295817823852</v>
      </c>
      <c r="J2096" s="77">
        <f>+IF(ISNUMBER(DATA!AG658),DATA!AG658,"n/a")</f>
        <v>-1.7923617863295799E-2</v>
      </c>
      <c r="K2096" s="87">
        <f>+IF(ISNUMBER(DATA!AP658),DATA!AP658,"n/a")</f>
        <v>3.8433503618582301</v>
      </c>
      <c r="L2096" s="77">
        <f>+IF(ISNUMBER(DATA!AQ658),DATA!AQ658,"n/a")</f>
        <v>-2.2149887317810198E-2</v>
      </c>
      <c r="M2096" s="66"/>
      <c r="N2096" s="66"/>
      <c r="O2096" s="66"/>
      <c r="P2096" s="66"/>
      <c r="Q2096" s="66"/>
      <c r="S2096" s="70"/>
      <c r="U2096" s="70"/>
      <c r="W2096" s="70"/>
      <c r="Y2096" s="70"/>
    </row>
    <row r="2097" spans="1:25" x14ac:dyDescent="0.2">
      <c r="E2097" s="100"/>
      <c r="F2097" s="102"/>
      <c r="G2097" s="100"/>
      <c r="H2097" s="102"/>
      <c r="I2097" s="100"/>
      <c r="J2097" s="102"/>
      <c r="K2097" s="100"/>
      <c r="L2097" s="102"/>
    </row>
    <row r="2098" spans="1:25" s="69" customFormat="1" x14ac:dyDescent="0.2">
      <c r="A2098" s="66" t="s">
        <v>12</v>
      </c>
      <c r="B2098" s="66" t="s">
        <v>23</v>
      </c>
      <c r="C2098" s="66" t="s">
        <v>26</v>
      </c>
      <c r="D2098" s="66" t="s">
        <v>271</v>
      </c>
      <c r="E2098" s="87">
        <f>+IF(ISNUMBER(DATA!N609),DATA!N609,"n/a")</f>
        <v>2.5714091293013701</v>
      </c>
      <c r="F2098" s="77">
        <f>+IF(ISNUMBER(DATA!O609),DATA!O609,"n/a")</f>
        <v>4.2110498464636499E-2</v>
      </c>
      <c r="G2098" s="87">
        <f>+IF(ISNUMBER(DATA!X609),DATA!X609,"n/a")</f>
        <v>2.1918701464078101</v>
      </c>
      <c r="H2098" s="77">
        <f>+IF(ISNUMBER(DATA!Y609),DATA!Y609,"n/a")</f>
        <v>-4.7732117109584998E-2</v>
      </c>
      <c r="I2098" s="87">
        <f>+IF(ISNUMBER(DATA!AH609),DATA!AH609,"n/a")</f>
        <v>2.1961147858885299</v>
      </c>
      <c r="J2098" s="77">
        <f>+IF(ISNUMBER(DATA!AI609),DATA!AI609,"n/a")</f>
        <v>-7.5838129526097794E-2</v>
      </c>
      <c r="K2098" s="87">
        <f>+IF(ISNUMBER(DATA!AR609),DATA!AR609,"n/a")</f>
        <v>2.2601622825711001</v>
      </c>
      <c r="L2098" s="77">
        <f>+IF(ISNUMBER(DATA!AS609),DATA!AS609,"n/a")</f>
        <v>-6.7580934631653905E-2</v>
      </c>
      <c r="M2098" s="66"/>
      <c r="N2098" s="66"/>
      <c r="O2098" s="66"/>
      <c r="P2098" s="66"/>
      <c r="Q2098" s="66"/>
      <c r="S2098" s="70"/>
      <c r="U2098" s="70"/>
      <c r="W2098" s="70"/>
      <c r="Y2098" s="70"/>
    </row>
    <row r="2099" spans="1:25" s="69" customFormat="1" x14ac:dyDescent="0.2">
      <c r="A2099" s="66" t="s">
        <v>12</v>
      </c>
      <c r="B2099" s="66" t="s">
        <v>23</v>
      </c>
      <c r="C2099" s="66" t="s">
        <v>26</v>
      </c>
      <c r="D2099" s="66" t="s">
        <v>272</v>
      </c>
      <c r="E2099" s="87">
        <f>+IF(ISNUMBER(DATA!N610),DATA!N610,"n/a")</f>
        <v>2.2110116198491001</v>
      </c>
      <c r="F2099" s="77">
        <f>+IF(ISNUMBER(DATA!O610),DATA!O610,"n/a")</f>
        <v>2.4037554806642401E-2</v>
      </c>
      <c r="G2099" s="87">
        <f>+IF(ISNUMBER(DATA!X610),DATA!X610,"n/a")</f>
        <v>2.2679866291635302</v>
      </c>
      <c r="H2099" s="77">
        <f>+IF(ISNUMBER(DATA!Y610),DATA!Y610,"n/a")</f>
        <v>2.8069738355787001E-2</v>
      </c>
      <c r="I2099" s="87">
        <f>+IF(ISNUMBER(DATA!AH610),DATA!AH610,"n/a")</f>
        <v>2.2709453363135199</v>
      </c>
      <c r="J2099" s="77">
        <f>+IF(ISNUMBER(DATA!AI610),DATA!AI610,"n/a")</f>
        <v>2.6942574662724501E-2</v>
      </c>
      <c r="K2099" s="87">
        <f>+IF(ISNUMBER(DATA!AR610),DATA!AR610,"n/a")</f>
        <v>2.2445758455701501</v>
      </c>
      <c r="L2099" s="77">
        <f>+IF(ISNUMBER(DATA!AS610),DATA!AS610,"n/a")</f>
        <v>3.2150356524610901E-2</v>
      </c>
      <c r="M2099" s="66"/>
      <c r="N2099" s="66"/>
      <c r="O2099" s="66"/>
      <c r="P2099" s="66"/>
      <c r="Q2099" s="66"/>
      <c r="S2099" s="70"/>
      <c r="U2099" s="70"/>
      <c r="W2099" s="70"/>
      <c r="Y2099" s="70"/>
    </row>
    <row r="2100" spans="1:25" s="69" customFormat="1" x14ac:dyDescent="0.2">
      <c r="A2100" s="66" t="s">
        <v>12</v>
      </c>
      <c r="B2100" s="66" t="s">
        <v>23</v>
      </c>
      <c r="C2100" s="66" t="s">
        <v>26</v>
      </c>
      <c r="D2100" s="66" t="s">
        <v>273</v>
      </c>
      <c r="E2100" s="87">
        <f>+IF(ISNUMBER(DATA!N611),DATA!N611,"n/a")</f>
        <v>2.07135725765517</v>
      </c>
      <c r="F2100" s="77">
        <f>+IF(ISNUMBER(DATA!O611),DATA!O611,"n/a")</f>
        <v>3.7114677590094E-2</v>
      </c>
      <c r="G2100" s="87">
        <f>+IF(ISNUMBER(DATA!X611),DATA!X611,"n/a")</f>
        <v>2.0708489098236198</v>
      </c>
      <c r="H2100" s="77">
        <f>+IF(ISNUMBER(DATA!Y611),DATA!Y611,"n/a")</f>
        <v>2.8251563743496098E-2</v>
      </c>
      <c r="I2100" s="87">
        <f>+IF(ISNUMBER(DATA!AH611),DATA!AH611,"n/a")</f>
        <v>2.0633963990953101</v>
      </c>
      <c r="J2100" s="77">
        <f>+IF(ISNUMBER(DATA!AI611),DATA!AI611,"n/a")</f>
        <v>1.51551737942673E-2</v>
      </c>
      <c r="K2100" s="87">
        <f>+IF(ISNUMBER(DATA!AR611),DATA!AR611,"n/a")</f>
        <v>2.0570322867156401</v>
      </c>
      <c r="L2100" s="77">
        <f>+IF(ISNUMBER(DATA!AS611),DATA!AS611,"n/a")</f>
        <v>7.9091057837198091E-3</v>
      </c>
      <c r="M2100" s="66"/>
      <c r="N2100" s="66"/>
      <c r="O2100" s="66"/>
      <c r="P2100" s="66"/>
      <c r="Q2100" s="66"/>
      <c r="S2100" s="70"/>
      <c r="U2100" s="70"/>
      <c r="W2100" s="70"/>
      <c r="Y2100" s="70"/>
    </row>
    <row r="2101" spans="1:25" s="69" customFormat="1" x14ac:dyDescent="0.2">
      <c r="A2101" s="66" t="s">
        <v>12</v>
      </c>
      <c r="B2101" s="66" t="s">
        <v>23</v>
      </c>
      <c r="C2101" s="66" t="s">
        <v>26</v>
      </c>
      <c r="D2101" s="66" t="s">
        <v>274</v>
      </c>
      <c r="E2101" s="87">
        <f>+IF(ISNUMBER(DATA!N612),DATA!N612,"n/a")</f>
        <v>2.2087634257287201</v>
      </c>
      <c r="F2101" s="77">
        <f>+IF(ISNUMBER(DATA!O612),DATA!O612,"n/a")</f>
        <v>1.28829811263118E-2</v>
      </c>
      <c r="G2101" s="87">
        <f>+IF(ISNUMBER(DATA!X612),DATA!X612,"n/a")</f>
        <v>2.2692741257229101</v>
      </c>
      <c r="H2101" s="77">
        <f>+IF(ISNUMBER(DATA!Y612),DATA!Y612,"n/a")</f>
        <v>2.8871906718227501E-2</v>
      </c>
      <c r="I2101" s="87">
        <f>+IF(ISNUMBER(DATA!AH612),DATA!AH612,"n/a")</f>
        <v>2.2791204746609401</v>
      </c>
      <c r="J2101" s="77">
        <f>+IF(ISNUMBER(DATA!AI612),DATA!AI612,"n/a")</f>
        <v>3.0934089557851398E-2</v>
      </c>
      <c r="K2101" s="87">
        <f>+IF(ISNUMBER(DATA!AR612),DATA!AR612,"n/a")</f>
        <v>2.2510034936556198</v>
      </c>
      <c r="L2101" s="77">
        <f>+IF(ISNUMBER(DATA!AS612),DATA!AS612,"n/a")</f>
        <v>3.2925080819157897E-2</v>
      </c>
      <c r="M2101" s="66"/>
      <c r="N2101" s="66"/>
      <c r="O2101" s="66"/>
      <c r="P2101" s="66"/>
      <c r="Q2101" s="66"/>
      <c r="S2101" s="70"/>
      <c r="U2101" s="70"/>
      <c r="W2101" s="70"/>
      <c r="Y2101" s="70"/>
    </row>
    <row r="2102" spans="1:25" s="69" customFormat="1" x14ac:dyDescent="0.2">
      <c r="A2102" s="66" t="s">
        <v>12</v>
      </c>
      <c r="B2102" s="66" t="s">
        <v>23</v>
      </c>
      <c r="C2102" s="66" t="s">
        <v>26</v>
      </c>
      <c r="D2102" s="66" t="s">
        <v>275</v>
      </c>
      <c r="E2102" s="87">
        <f>+IF(ISNUMBER(DATA!N613),DATA!N613,"n/a")</f>
        <v>2.0410997111845499</v>
      </c>
      <c r="F2102" s="77">
        <f>+IF(ISNUMBER(DATA!O613),DATA!O613,"n/a")</f>
        <v>-1.1964417530310301E-2</v>
      </c>
      <c r="G2102" s="87">
        <f>+IF(ISNUMBER(DATA!X613),DATA!X613,"n/a")</f>
        <v>1.9972256734517899</v>
      </c>
      <c r="H2102" s="77">
        <f>+IF(ISNUMBER(DATA!Y613),DATA!Y613,"n/a")</f>
        <v>-3.1484602949612202E-2</v>
      </c>
      <c r="I2102" s="87">
        <f>+IF(ISNUMBER(DATA!AH613),DATA!AH613,"n/a")</f>
        <v>1.9545801671248699</v>
      </c>
      <c r="J2102" s="77">
        <f>+IF(ISNUMBER(DATA!AI613),DATA!AI613,"n/a")</f>
        <v>-6.1024587668634701E-2</v>
      </c>
      <c r="K2102" s="87">
        <f>+IF(ISNUMBER(DATA!AR613),DATA!AR613,"n/a")</f>
        <v>1.967194196356</v>
      </c>
      <c r="L2102" s="77">
        <f>+IF(ISNUMBER(DATA!AS613),DATA!AS613,"n/a")</f>
        <v>-4.9468015870638003E-2</v>
      </c>
      <c r="M2102" s="66"/>
      <c r="N2102" s="66"/>
      <c r="O2102" s="66"/>
      <c r="P2102" s="66"/>
      <c r="Q2102" s="66"/>
      <c r="S2102" s="70"/>
      <c r="U2102" s="70"/>
      <c r="W2102" s="70"/>
      <c r="Y2102" s="70"/>
    </row>
    <row r="2103" spans="1:25" s="69" customFormat="1" x14ac:dyDescent="0.2">
      <c r="A2103" s="66" t="s">
        <v>12</v>
      </c>
      <c r="B2103" s="66" t="s">
        <v>23</v>
      </c>
      <c r="C2103" s="66" t="s">
        <v>26</v>
      </c>
      <c r="D2103" s="66" t="s">
        <v>276</v>
      </c>
      <c r="E2103" s="87">
        <f>+IF(ISNUMBER(DATA!N614),DATA!N614,"n/a")</f>
        <v>2.0290144069895102</v>
      </c>
      <c r="F2103" s="77">
        <f>+IF(ISNUMBER(DATA!O614),DATA!O614,"n/a")</f>
        <v>-9.9576325967039806E-3</v>
      </c>
      <c r="G2103" s="87">
        <f>+IF(ISNUMBER(DATA!X614),DATA!X614,"n/a")</f>
        <v>1.9945938401950201</v>
      </c>
      <c r="H2103" s="77">
        <f>+IF(ISNUMBER(DATA!Y614),DATA!Y614,"n/a")</f>
        <v>-2.7848564299733099E-2</v>
      </c>
      <c r="I2103" s="87">
        <f>+IF(ISNUMBER(DATA!AH614),DATA!AH614,"n/a")</f>
        <v>2.0436050418618601</v>
      </c>
      <c r="J2103" s="77">
        <f>+IF(ISNUMBER(DATA!AI614),DATA!AI614,"n/a")</f>
        <v>-1.7683457926987702E-2</v>
      </c>
      <c r="K2103" s="87">
        <f>+IF(ISNUMBER(DATA!AR614),DATA!AR614,"n/a")</f>
        <v>2.0313727623402502</v>
      </c>
      <c r="L2103" s="77">
        <f>+IF(ISNUMBER(DATA!AS614),DATA!AS614,"n/a")</f>
        <v>-5.0621862389208697E-2</v>
      </c>
      <c r="M2103" s="66"/>
      <c r="N2103" s="66"/>
      <c r="O2103" s="66"/>
      <c r="P2103" s="66"/>
      <c r="Q2103" s="66"/>
      <c r="S2103" s="70"/>
      <c r="U2103" s="70"/>
      <c r="W2103" s="70"/>
      <c r="Y2103" s="70"/>
    </row>
    <row r="2104" spans="1:25" s="69" customFormat="1" x14ac:dyDescent="0.2">
      <c r="A2104" s="66" t="s">
        <v>12</v>
      </c>
      <c r="B2104" s="66" t="s">
        <v>23</v>
      </c>
      <c r="C2104" s="66" t="s">
        <v>26</v>
      </c>
      <c r="D2104" s="66" t="s">
        <v>277</v>
      </c>
      <c r="E2104" s="87">
        <f>+IF(ISNUMBER(DATA!N615),DATA!N615,"n/a")</f>
        <v>1.8999318005386701</v>
      </c>
      <c r="F2104" s="77">
        <f>+IF(ISNUMBER(DATA!O615),DATA!O615,"n/a")</f>
        <v>-4.13684981868351E-2</v>
      </c>
      <c r="G2104" s="87">
        <f>+IF(ISNUMBER(DATA!X615),DATA!X615,"n/a")</f>
        <v>1.9407093597738001</v>
      </c>
      <c r="H2104" s="77">
        <f>+IF(ISNUMBER(DATA!Y615),DATA!Y615,"n/a")</f>
        <v>-3.9054378452257799E-3</v>
      </c>
      <c r="I2104" s="87">
        <f>+IF(ISNUMBER(DATA!AH615),DATA!AH615,"n/a")</f>
        <v>1.94810092121559</v>
      </c>
      <c r="J2104" s="77">
        <f>+IF(ISNUMBER(DATA!AI615),DATA!AI615,"n/a")</f>
        <v>-1.3901663979068399E-2</v>
      </c>
      <c r="K2104" s="87">
        <f>+IF(ISNUMBER(DATA!AR615),DATA!AR615,"n/a")</f>
        <v>1.95955294989298</v>
      </c>
      <c r="L2104" s="77">
        <f>+IF(ISNUMBER(DATA!AS615),DATA!AS615,"n/a")</f>
        <v>-6.1163863728301796E-3</v>
      </c>
      <c r="M2104" s="66"/>
      <c r="N2104" s="66"/>
      <c r="O2104" s="66"/>
      <c r="P2104" s="66"/>
      <c r="Q2104" s="66"/>
      <c r="S2104" s="70"/>
      <c r="U2104" s="70"/>
      <c r="W2104" s="70"/>
      <c r="Y2104" s="70"/>
    </row>
    <row r="2105" spans="1:25" s="69" customFormat="1" x14ac:dyDescent="0.2">
      <c r="A2105" s="66" t="s">
        <v>12</v>
      </c>
      <c r="B2105" s="66" t="s">
        <v>23</v>
      </c>
      <c r="C2105" s="66" t="s">
        <v>26</v>
      </c>
      <c r="D2105" s="66" t="s">
        <v>278</v>
      </c>
      <c r="E2105" s="87">
        <f>+IF(ISNUMBER(DATA!N616),DATA!N616,"n/a")</f>
        <v>2.1595957885947699</v>
      </c>
      <c r="F2105" s="77">
        <f>+IF(ISNUMBER(DATA!O616),DATA!O616,"n/a")</f>
        <v>1.6743611475739401E-2</v>
      </c>
      <c r="G2105" s="87">
        <f>+IF(ISNUMBER(DATA!X616),DATA!X616,"n/a")</f>
        <v>2.1964144859394001</v>
      </c>
      <c r="H2105" s="77">
        <f>+IF(ISNUMBER(DATA!Y616),DATA!Y616,"n/a")</f>
        <v>6.2639782666968694E-2</v>
      </c>
      <c r="I2105" s="87">
        <f>+IF(ISNUMBER(DATA!AH616),DATA!AH616,"n/a")</f>
        <v>2.1742094593249202</v>
      </c>
      <c r="J2105" s="77">
        <f>+IF(ISNUMBER(DATA!AI616),DATA!AI616,"n/a")</f>
        <v>3.6060752942744599E-2</v>
      </c>
      <c r="K2105" s="87">
        <f>+IF(ISNUMBER(DATA!AR616),DATA!AR616,"n/a")</f>
        <v>2.16272802487142</v>
      </c>
      <c r="L2105" s="77">
        <f>+IF(ISNUMBER(DATA!AS616),DATA!AS616,"n/a")</f>
        <v>2.11170373450555E-2</v>
      </c>
      <c r="M2105" s="66"/>
      <c r="N2105" s="66"/>
      <c r="O2105" s="66"/>
      <c r="P2105" s="66"/>
      <c r="Q2105" s="66"/>
      <c r="S2105" s="70"/>
      <c r="U2105" s="70"/>
      <c r="W2105" s="70"/>
      <c r="Y2105" s="70"/>
    </row>
    <row r="2106" spans="1:25" s="69" customFormat="1" x14ac:dyDescent="0.2">
      <c r="A2106" s="66" t="s">
        <v>12</v>
      </c>
      <c r="B2106" s="66" t="s">
        <v>23</v>
      </c>
      <c r="C2106" s="66" t="s">
        <v>26</v>
      </c>
      <c r="D2106" s="66" t="s">
        <v>279</v>
      </c>
      <c r="E2106" s="87">
        <f>+IF(ISNUMBER(DATA!N617),DATA!N617,"n/a")</f>
        <v>2.0342565915043802</v>
      </c>
      <c r="F2106" s="77">
        <f>+IF(ISNUMBER(DATA!O617),DATA!O617,"n/a")</f>
        <v>-4.6439073072999403E-2</v>
      </c>
      <c r="G2106" s="87">
        <f>+IF(ISNUMBER(DATA!X617),DATA!X617,"n/a")</f>
        <v>2.1644610970246099</v>
      </c>
      <c r="H2106" s="77">
        <f>+IF(ISNUMBER(DATA!Y617),DATA!Y617,"n/a")</f>
        <v>6.6648528043993002E-2</v>
      </c>
      <c r="I2106" s="87">
        <f>+IF(ISNUMBER(DATA!AH617),DATA!AH617,"n/a")</f>
        <v>2.2177341155329899</v>
      </c>
      <c r="J2106" s="77">
        <f>+IF(ISNUMBER(DATA!AI617),DATA!AI617,"n/a")</f>
        <v>5.3991118326954197E-2</v>
      </c>
      <c r="K2106" s="87">
        <f>+IF(ISNUMBER(DATA!AR617),DATA!AR617,"n/a")</f>
        <v>2.2203261236815401</v>
      </c>
      <c r="L2106" s="77">
        <f>+IF(ISNUMBER(DATA!AS617),DATA!AS617,"n/a")</f>
        <v>9.4904125099461403E-2</v>
      </c>
      <c r="M2106" s="66"/>
      <c r="N2106" s="66"/>
      <c r="O2106" s="66"/>
      <c r="P2106" s="66"/>
      <c r="Q2106" s="66"/>
      <c r="S2106" s="70"/>
      <c r="U2106" s="70"/>
      <c r="W2106" s="70"/>
      <c r="Y2106" s="70"/>
    </row>
    <row r="2107" spans="1:25" s="69" customFormat="1" x14ac:dyDescent="0.2">
      <c r="A2107" s="66" t="s">
        <v>12</v>
      </c>
      <c r="B2107" s="66" t="s">
        <v>23</v>
      </c>
      <c r="C2107" s="66" t="s">
        <v>26</v>
      </c>
      <c r="D2107" s="66" t="s">
        <v>280</v>
      </c>
      <c r="E2107" s="87">
        <f>+IF(ISNUMBER(DATA!N618),DATA!N618,"n/a")</f>
        <v>2.9572355457221899</v>
      </c>
      <c r="F2107" s="77">
        <f>+IF(ISNUMBER(DATA!O618),DATA!O618,"n/a")</f>
        <v>0.16070178068421001</v>
      </c>
      <c r="G2107" s="87">
        <f>+IF(ISNUMBER(DATA!X618),DATA!X618,"n/a")</f>
        <v>2.6709477727834101</v>
      </c>
      <c r="H2107" s="77">
        <f>+IF(ISNUMBER(DATA!Y618),DATA!Y618,"n/a")</f>
        <v>4.2008204287964902E-2</v>
      </c>
      <c r="I2107" s="87">
        <f>+IF(ISNUMBER(DATA!AH618),DATA!AH618,"n/a")</f>
        <v>2.6166715727431198</v>
      </c>
      <c r="J2107" s="77">
        <f>+IF(ISNUMBER(DATA!AI618),DATA!AI618,"n/a")</f>
        <v>8.7095685892737296E-3</v>
      </c>
      <c r="K2107" s="87">
        <f>+IF(ISNUMBER(DATA!AR618),DATA!AR618,"n/a")</f>
        <v>2.6137116351578098</v>
      </c>
      <c r="L2107" s="77">
        <f>+IF(ISNUMBER(DATA!AS618),DATA!AS618,"n/a")</f>
        <v>2.6227230055722799E-2</v>
      </c>
      <c r="M2107" s="66"/>
      <c r="N2107" s="66"/>
      <c r="O2107" s="66"/>
      <c r="P2107" s="66"/>
      <c r="Q2107" s="66"/>
      <c r="S2107" s="70"/>
      <c r="U2107" s="70"/>
      <c r="W2107" s="70"/>
      <c r="Y2107" s="70"/>
    </row>
    <row r="2108" spans="1:25" s="69" customFormat="1" x14ac:dyDescent="0.2">
      <c r="A2108" s="66" t="s">
        <v>12</v>
      </c>
      <c r="B2108" s="66" t="s">
        <v>23</v>
      </c>
      <c r="C2108" s="66" t="s">
        <v>26</v>
      </c>
      <c r="D2108" s="66" t="s">
        <v>281</v>
      </c>
      <c r="E2108" s="87">
        <f>+IF(ISNUMBER(DATA!N619),DATA!N619,"n/a")</f>
        <v>2.2470860610130798</v>
      </c>
      <c r="F2108" s="77">
        <f>+IF(ISNUMBER(DATA!O619),DATA!O619,"n/a")</f>
        <v>3.5314279741233398E-2</v>
      </c>
      <c r="G2108" s="87">
        <f>+IF(ISNUMBER(DATA!X619),DATA!X619,"n/a")</f>
        <v>2.2150716326776601</v>
      </c>
      <c r="H2108" s="77">
        <f>+IF(ISNUMBER(DATA!Y619),DATA!Y619,"n/a")</f>
        <v>3.4914210714760897E-2</v>
      </c>
      <c r="I2108" s="87">
        <f>+IF(ISNUMBER(DATA!AH619),DATA!AH619,"n/a")</f>
        <v>2.21904777094506</v>
      </c>
      <c r="J2108" s="77">
        <f>+IF(ISNUMBER(DATA!AI619),DATA!AI619,"n/a")</f>
        <v>3.6621219846799398E-2</v>
      </c>
      <c r="K2108" s="87">
        <f>+IF(ISNUMBER(DATA!AR619),DATA!AR619,"n/a")</f>
        <v>2.2070937315367098</v>
      </c>
      <c r="L2108" s="77">
        <f>+IF(ISNUMBER(DATA!AS619),DATA!AS619,"n/a")</f>
        <v>3.7650782960294699E-2</v>
      </c>
      <c r="M2108" s="66"/>
      <c r="N2108" s="66"/>
      <c r="O2108" s="66"/>
      <c r="P2108" s="66"/>
      <c r="Q2108" s="66"/>
      <c r="S2108" s="70"/>
      <c r="U2108" s="70"/>
      <c r="W2108" s="70"/>
      <c r="Y2108" s="70"/>
    </row>
    <row r="2109" spans="1:25" s="69" customFormat="1" x14ac:dyDescent="0.2">
      <c r="A2109" s="66" t="s">
        <v>12</v>
      </c>
      <c r="B2109" s="66" t="s">
        <v>23</v>
      </c>
      <c r="C2109" s="66" t="s">
        <v>26</v>
      </c>
      <c r="D2109" s="66" t="s">
        <v>282</v>
      </c>
      <c r="E2109" s="87">
        <f>+IF(ISNUMBER(DATA!N620),DATA!N620,"n/a")</f>
        <v>2.4868358975978202</v>
      </c>
      <c r="F2109" s="77">
        <f>+IF(ISNUMBER(DATA!O620),DATA!O620,"n/a")</f>
        <v>0.10639776548475</v>
      </c>
      <c r="G2109" s="87">
        <f>+IF(ISNUMBER(DATA!X620),DATA!X620,"n/a")</f>
        <v>2.4964696307023502</v>
      </c>
      <c r="H2109" s="77">
        <f>+IF(ISNUMBER(DATA!Y620),DATA!Y620,"n/a")</f>
        <v>0.116527190571872</v>
      </c>
      <c r="I2109" s="87">
        <f>+IF(ISNUMBER(DATA!AH620),DATA!AH620,"n/a")</f>
        <v>2.5010406537328</v>
      </c>
      <c r="J2109" s="77">
        <f>+IF(ISNUMBER(DATA!AI620),DATA!AI620,"n/a")</f>
        <v>8.8879811894979899E-2</v>
      </c>
      <c r="K2109" s="87">
        <f>+IF(ISNUMBER(DATA!AR620),DATA!AR620,"n/a")</f>
        <v>2.4009830853466201</v>
      </c>
      <c r="L2109" s="77">
        <f>+IF(ISNUMBER(DATA!AS620),DATA!AS620,"n/a")</f>
        <v>4.4875417315319598E-2</v>
      </c>
      <c r="M2109" s="66"/>
      <c r="N2109" s="66"/>
      <c r="O2109" s="66"/>
      <c r="P2109" s="66"/>
      <c r="Q2109" s="66"/>
      <c r="S2109" s="70"/>
      <c r="U2109" s="70"/>
      <c r="W2109" s="70"/>
      <c r="Y2109" s="70"/>
    </row>
    <row r="2110" spans="1:25" s="69" customFormat="1" x14ac:dyDescent="0.2">
      <c r="A2110" s="66" t="s">
        <v>12</v>
      </c>
      <c r="B2110" s="66" t="s">
        <v>23</v>
      </c>
      <c r="C2110" s="66" t="s">
        <v>26</v>
      </c>
      <c r="D2110" s="66" t="s">
        <v>283</v>
      </c>
      <c r="E2110" s="87">
        <f>+IF(ISNUMBER(DATA!N621),DATA!N621,"n/a")</f>
        <v>2.2875667056639002</v>
      </c>
      <c r="F2110" s="77">
        <f>+IF(ISNUMBER(DATA!O621),DATA!O621,"n/a")</f>
        <v>7.6626650702052601E-2</v>
      </c>
      <c r="G2110" s="87">
        <f>+IF(ISNUMBER(DATA!X621),DATA!X621,"n/a")</f>
        <v>2.3243106624504701</v>
      </c>
      <c r="H2110" s="77">
        <f>+IF(ISNUMBER(DATA!Y621),DATA!Y621,"n/a")</f>
        <v>7.7886066776456306E-2</v>
      </c>
      <c r="I2110" s="87">
        <f>+IF(ISNUMBER(DATA!AH621),DATA!AH621,"n/a")</f>
        <v>2.3377316186182302</v>
      </c>
      <c r="J2110" s="77">
        <f>+IF(ISNUMBER(DATA!AI621),DATA!AI621,"n/a")</f>
        <v>7.0934833709940207E-2</v>
      </c>
      <c r="K2110" s="87">
        <f>+IF(ISNUMBER(DATA!AR621),DATA!AR621,"n/a")</f>
        <v>2.2818555840533801</v>
      </c>
      <c r="L2110" s="77">
        <f>+IF(ISNUMBER(DATA!AS621),DATA!AS621,"n/a")</f>
        <v>3.5964311569392698E-2</v>
      </c>
      <c r="M2110" s="66"/>
      <c r="N2110" s="66"/>
      <c r="O2110" s="66"/>
      <c r="P2110" s="66"/>
      <c r="Q2110" s="66"/>
      <c r="S2110" s="70"/>
      <c r="U2110" s="70"/>
      <c r="W2110" s="70"/>
      <c r="Y2110" s="70"/>
    </row>
    <row r="2111" spans="1:25" s="69" customFormat="1" x14ac:dyDescent="0.2">
      <c r="A2111" s="66" t="s">
        <v>12</v>
      </c>
      <c r="B2111" s="66" t="s">
        <v>23</v>
      </c>
      <c r="C2111" s="66" t="s">
        <v>26</v>
      </c>
      <c r="D2111" s="66" t="s">
        <v>284</v>
      </c>
      <c r="E2111" s="87">
        <f>+IF(ISNUMBER(DATA!N622),DATA!N622,"n/a")</f>
        <v>2.0441567222141801</v>
      </c>
      <c r="F2111" s="77">
        <f>+IF(ISNUMBER(DATA!O622),DATA!O622,"n/a")</f>
        <v>4.4006992866620097E-2</v>
      </c>
      <c r="G2111" s="87">
        <f>+IF(ISNUMBER(DATA!X622),DATA!X622,"n/a")</f>
        <v>2.0416593663818001</v>
      </c>
      <c r="H2111" s="77">
        <f>+IF(ISNUMBER(DATA!Y622),DATA!Y622,"n/a")</f>
        <v>4.0063634213471998E-2</v>
      </c>
      <c r="I2111" s="87">
        <f>+IF(ISNUMBER(DATA!AH622),DATA!AH622,"n/a")</f>
        <v>2.0650618475310498</v>
      </c>
      <c r="J2111" s="77">
        <f>+IF(ISNUMBER(DATA!AI622),DATA!AI622,"n/a")</f>
        <v>8.8399679476077006E-2</v>
      </c>
      <c r="K2111" s="87">
        <f>+IF(ISNUMBER(DATA!AR622),DATA!AR622,"n/a")</f>
        <v>2.0745265603031098</v>
      </c>
      <c r="L2111" s="77">
        <f>+IF(ISNUMBER(DATA!AS622),DATA!AS622,"n/a")</f>
        <v>8.1056059189651697E-2</v>
      </c>
      <c r="M2111" s="66"/>
      <c r="N2111" s="66"/>
      <c r="O2111" s="66"/>
      <c r="P2111" s="66"/>
      <c r="Q2111" s="66"/>
      <c r="S2111" s="70"/>
      <c r="U2111" s="70"/>
      <c r="W2111" s="70"/>
      <c r="Y2111" s="70"/>
    </row>
    <row r="2112" spans="1:25" s="69" customFormat="1" x14ac:dyDescent="0.2">
      <c r="A2112" s="66" t="s">
        <v>12</v>
      </c>
      <c r="B2112" s="66" t="s">
        <v>23</v>
      </c>
      <c r="C2112" s="66" t="s">
        <v>26</v>
      </c>
      <c r="D2112" s="66" t="s">
        <v>285</v>
      </c>
      <c r="E2112" s="87">
        <f>+IF(ISNUMBER(DATA!N623),DATA!N623,"n/a")</f>
        <v>1.7399259148949</v>
      </c>
      <c r="F2112" s="77">
        <f>+IF(ISNUMBER(DATA!O623),DATA!O623,"n/a")</f>
        <v>-5.13117479934131E-2</v>
      </c>
      <c r="G2112" s="87">
        <f>+IF(ISNUMBER(DATA!X623),DATA!X623,"n/a")</f>
        <v>1.76917004403855</v>
      </c>
      <c r="H2112" s="77">
        <f>+IF(ISNUMBER(DATA!Y623),DATA!Y623,"n/a")</f>
        <v>8.0357063288110403E-2</v>
      </c>
      <c r="I2112" s="87">
        <f>+IF(ISNUMBER(DATA!AH623),DATA!AH623,"n/a")</f>
        <v>1.80627642450503</v>
      </c>
      <c r="J2112" s="77">
        <f>+IF(ISNUMBER(DATA!AI623),DATA!AI623,"n/a")</f>
        <v>0.13640659746772299</v>
      </c>
      <c r="K2112" s="87">
        <f>+IF(ISNUMBER(DATA!AR623),DATA!AR623,"n/a")</f>
        <v>1.81953041808315</v>
      </c>
      <c r="L2112" s="77">
        <f>+IF(ISNUMBER(DATA!AS623),DATA!AS623,"n/a")</f>
        <v>9.8337118410506602E-2</v>
      </c>
      <c r="M2112" s="66"/>
      <c r="N2112" s="66"/>
      <c r="O2112" s="66"/>
      <c r="P2112" s="66"/>
      <c r="Q2112" s="66"/>
      <c r="S2112" s="70"/>
      <c r="U2112" s="70"/>
      <c r="W2112" s="70"/>
      <c r="Y2112" s="70"/>
    </row>
    <row r="2113" spans="1:25" s="69" customFormat="1" x14ac:dyDescent="0.2">
      <c r="A2113" s="66" t="s">
        <v>12</v>
      </c>
      <c r="B2113" s="66" t="s">
        <v>23</v>
      </c>
      <c r="C2113" s="66" t="s">
        <v>26</v>
      </c>
      <c r="D2113" s="66" t="s">
        <v>286</v>
      </c>
      <c r="E2113" s="87">
        <f>+IF(ISNUMBER(DATA!N624),DATA!N624,"n/a")</f>
        <v>2.0726159786504899</v>
      </c>
      <c r="F2113" s="77">
        <f>+IF(ISNUMBER(DATA!O624),DATA!O624,"n/a")</f>
        <v>-1.26120347342254E-2</v>
      </c>
      <c r="G2113" s="87">
        <f>+IF(ISNUMBER(DATA!X624),DATA!X624,"n/a")</f>
        <v>1.9941947210797699</v>
      </c>
      <c r="H2113" s="77">
        <f>+IF(ISNUMBER(DATA!Y624),DATA!Y624,"n/a")</f>
        <v>-4.9198735889162501E-2</v>
      </c>
      <c r="I2113" s="87">
        <f>+IF(ISNUMBER(DATA!AH624),DATA!AH624,"n/a")</f>
        <v>2.0078780172452801</v>
      </c>
      <c r="J2113" s="77">
        <f>+IF(ISNUMBER(DATA!AI624),DATA!AI624,"n/a")</f>
        <v>-4.5235632746662202E-2</v>
      </c>
      <c r="K2113" s="87">
        <f>+IF(ISNUMBER(DATA!AR624),DATA!AR624,"n/a")</f>
        <v>2.0366401864249499</v>
      </c>
      <c r="L2113" s="77">
        <f>+IF(ISNUMBER(DATA!AS624),DATA!AS624,"n/a")</f>
        <v>-2.3949625199144699E-2</v>
      </c>
      <c r="M2113" s="66"/>
      <c r="N2113" s="66"/>
      <c r="O2113" s="66"/>
      <c r="P2113" s="66"/>
      <c r="Q2113" s="66"/>
      <c r="S2113" s="70"/>
      <c r="U2113" s="70"/>
      <c r="W2113" s="70"/>
      <c r="Y2113" s="70"/>
    </row>
    <row r="2114" spans="1:25" s="69" customFormat="1" x14ac:dyDescent="0.2">
      <c r="A2114" s="66" t="s">
        <v>12</v>
      </c>
      <c r="B2114" s="66" t="s">
        <v>23</v>
      </c>
      <c r="C2114" s="66" t="s">
        <v>26</v>
      </c>
      <c r="D2114" s="66" t="s">
        <v>287</v>
      </c>
      <c r="E2114" s="87">
        <f>+IF(ISNUMBER(DATA!N625),DATA!N625,"n/a")</f>
        <v>1.9237618011672299</v>
      </c>
      <c r="F2114" s="77">
        <f>+IF(ISNUMBER(DATA!O625),DATA!O625,"n/a")</f>
        <v>-9.9374135420292095E-2</v>
      </c>
      <c r="G2114" s="87">
        <f>+IF(ISNUMBER(DATA!X625),DATA!X625,"n/a")</f>
        <v>1.93871430666316</v>
      </c>
      <c r="H2114" s="77">
        <f>+IF(ISNUMBER(DATA!Y625),DATA!Y625,"n/a")</f>
        <v>-6.6947035011673206E-2</v>
      </c>
      <c r="I2114" s="87">
        <f>+IF(ISNUMBER(DATA!AH625),DATA!AH625,"n/a")</f>
        <v>1.9590522555213199</v>
      </c>
      <c r="J2114" s="77">
        <f>+IF(ISNUMBER(DATA!AI625),DATA!AI625,"n/a")</f>
        <v>-7.8615650239028306E-2</v>
      </c>
      <c r="K2114" s="87">
        <f>+IF(ISNUMBER(DATA!AR625),DATA!AR625,"n/a")</f>
        <v>2.0022143460662098</v>
      </c>
      <c r="L2114" s="77">
        <f>+IF(ISNUMBER(DATA!AS625),DATA!AS625,"n/a")</f>
        <v>-5.3806486906078602E-2</v>
      </c>
      <c r="M2114" s="66"/>
      <c r="N2114" s="66"/>
      <c r="O2114" s="66"/>
      <c r="P2114" s="66"/>
      <c r="Q2114" s="66"/>
      <c r="S2114" s="70"/>
      <c r="U2114" s="70"/>
      <c r="W2114" s="70"/>
      <c r="Y2114" s="70"/>
    </row>
    <row r="2115" spans="1:25" s="69" customFormat="1" x14ac:dyDescent="0.2">
      <c r="A2115" s="66" t="s">
        <v>12</v>
      </c>
      <c r="B2115" s="66" t="s">
        <v>23</v>
      </c>
      <c r="C2115" s="66" t="s">
        <v>26</v>
      </c>
      <c r="D2115" s="66" t="s">
        <v>288</v>
      </c>
      <c r="E2115" s="87">
        <f>+IF(ISNUMBER(DATA!N626),DATA!N626,"n/a")</f>
        <v>2.69659679952834</v>
      </c>
      <c r="F2115" s="77">
        <f>+IF(ISNUMBER(DATA!O626),DATA!O626,"n/a")</f>
        <v>0.13694186626053501</v>
      </c>
      <c r="G2115" s="87">
        <f>+IF(ISNUMBER(DATA!X626),DATA!X626,"n/a")</f>
        <v>2.68032171112241</v>
      </c>
      <c r="H2115" s="77">
        <f>+IF(ISNUMBER(DATA!Y626),DATA!Y626,"n/a")</f>
        <v>0.144131625690335</v>
      </c>
      <c r="I2115" s="87">
        <f>+IF(ISNUMBER(DATA!AH626),DATA!AH626,"n/a")</f>
        <v>2.6952359733516</v>
      </c>
      <c r="J2115" s="77">
        <f>+IF(ISNUMBER(DATA!AI626),DATA!AI626,"n/a")</f>
        <v>0.113449833007931</v>
      </c>
      <c r="K2115" s="87">
        <f>+IF(ISNUMBER(DATA!AR626),DATA!AR626,"n/a")</f>
        <v>2.5853412387525299</v>
      </c>
      <c r="L2115" s="77">
        <f>+IF(ISNUMBER(DATA!AS626),DATA!AS626,"n/a")</f>
        <v>6.5425163914353907E-2</v>
      </c>
      <c r="M2115" s="66"/>
      <c r="N2115" s="66"/>
      <c r="O2115" s="66"/>
      <c r="P2115" s="66"/>
      <c r="Q2115" s="66"/>
      <c r="S2115" s="70"/>
      <c r="U2115" s="70"/>
      <c r="W2115" s="70"/>
      <c r="Y2115" s="70"/>
    </row>
    <row r="2116" spans="1:25" s="69" customFormat="1" x14ac:dyDescent="0.2">
      <c r="A2116" s="66" t="s">
        <v>12</v>
      </c>
      <c r="B2116" s="66" t="s">
        <v>23</v>
      </c>
      <c r="C2116" s="66" t="s">
        <v>26</v>
      </c>
      <c r="D2116" s="66" t="s">
        <v>289</v>
      </c>
      <c r="E2116" s="87">
        <f>+IF(ISNUMBER(DATA!N627),DATA!N627,"n/a")</f>
        <v>2.3300455976239598</v>
      </c>
      <c r="F2116" s="77">
        <f>+IF(ISNUMBER(DATA!O627),DATA!O627,"n/a")</f>
        <v>5.3178462215459001E-2</v>
      </c>
      <c r="G2116" s="87">
        <f>+IF(ISNUMBER(DATA!X627),DATA!X627,"n/a")</f>
        <v>2.3410732366673299</v>
      </c>
      <c r="H2116" s="77">
        <f>+IF(ISNUMBER(DATA!Y627),DATA!Y627,"n/a")</f>
        <v>6.3526313922983094E-2</v>
      </c>
      <c r="I2116" s="87">
        <f>+IF(ISNUMBER(DATA!AH627),DATA!AH627,"n/a")</f>
        <v>2.3306053541954501</v>
      </c>
      <c r="J2116" s="77">
        <f>+IF(ISNUMBER(DATA!AI627),DATA!AI627,"n/a")</f>
        <v>7.6232889079748206E-2</v>
      </c>
      <c r="K2116" s="87">
        <f>+IF(ISNUMBER(DATA!AR627),DATA!AR627,"n/a")</f>
        <v>2.2929524089376598</v>
      </c>
      <c r="L2116" s="77">
        <f>+IF(ISNUMBER(DATA!AS627),DATA!AS627,"n/a")</f>
        <v>8.2792037051372794E-2</v>
      </c>
      <c r="M2116" s="66"/>
      <c r="N2116" s="66"/>
      <c r="O2116" s="66"/>
      <c r="P2116" s="66"/>
      <c r="Q2116" s="66"/>
      <c r="S2116" s="70"/>
      <c r="U2116" s="70"/>
      <c r="W2116" s="70"/>
      <c r="Y2116" s="70"/>
    </row>
    <row r="2117" spans="1:25" s="69" customFormat="1" x14ac:dyDescent="0.2">
      <c r="A2117" s="66" t="s">
        <v>12</v>
      </c>
      <c r="B2117" s="66" t="s">
        <v>23</v>
      </c>
      <c r="C2117" s="66" t="s">
        <v>26</v>
      </c>
      <c r="D2117" s="66" t="s">
        <v>290</v>
      </c>
      <c r="E2117" s="87">
        <f>+IF(ISNUMBER(DATA!N628),DATA!N628,"n/a")</f>
        <v>2.1024172108128201</v>
      </c>
      <c r="F2117" s="77">
        <f>+IF(ISNUMBER(DATA!O628),DATA!O628,"n/a")</f>
        <v>-6.4729057302805003E-3</v>
      </c>
      <c r="G2117" s="87">
        <f>+IF(ISNUMBER(DATA!X628),DATA!X628,"n/a")</f>
        <v>2.1912383726762901</v>
      </c>
      <c r="H2117" s="77">
        <f>+IF(ISNUMBER(DATA!Y628),DATA!Y628,"n/a")</f>
        <v>1.1615443210861999E-2</v>
      </c>
      <c r="I2117" s="87">
        <f>+IF(ISNUMBER(DATA!AH628),DATA!AH628,"n/a")</f>
        <v>2.2028238500166801</v>
      </c>
      <c r="J2117" s="77">
        <f>+IF(ISNUMBER(DATA!AI628),DATA!AI628,"n/a")</f>
        <v>1.9324895744324201E-2</v>
      </c>
      <c r="K2117" s="87">
        <f>+IF(ISNUMBER(DATA!AR628),DATA!AR628,"n/a")</f>
        <v>2.1889712782984998</v>
      </c>
      <c r="L2117" s="77">
        <f>+IF(ISNUMBER(DATA!AS628),DATA!AS628,"n/a")</f>
        <v>2.3279222675230599E-2</v>
      </c>
      <c r="M2117" s="66"/>
      <c r="N2117" s="66"/>
      <c r="O2117" s="66"/>
      <c r="P2117" s="66"/>
      <c r="Q2117" s="66"/>
      <c r="S2117" s="70"/>
      <c r="U2117" s="70"/>
      <c r="W2117" s="70"/>
      <c r="Y2117" s="70"/>
    </row>
    <row r="2118" spans="1:25" s="69" customFormat="1" x14ac:dyDescent="0.2">
      <c r="A2118" s="66" t="s">
        <v>12</v>
      </c>
      <c r="B2118" s="66" t="s">
        <v>23</v>
      </c>
      <c r="C2118" s="66" t="s">
        <v>26</v>
      </c>
      <c r="D2118" s="66" t="s">
        <v>291</v>
      </c>
      <c r="E2118" s="87">
        <f>+IF(ISNUMBER(DATA!N629),DATA!N629,"n/a")</f>
        <v>2.4172339706133701</v>
      </c>
      <c r="F2118" s="77">
        <f>+IF(ISNUMBER(DATA!O629),DATA!O629,"n/a")</f>
        <v>1.78946850656399E-2</v>
      </c>
      <c r="G2118" s="87">
        <f>+IF(ISNUMBER(DATA!X629),DATA!X629,"n/a")</f>
        <v>2.4964813064651299</v>
      </c>
      <c r="H2118" s="77">
        <f>+IF(ISNUMBER(DATA!Y629),DATA!Y629,"n/a")</f>
        <v>3.8823389350760899E-2</v>
      </c>
      <c r="I2118" s="87">
        <f>+IF(ISNUMBER(DATA!AH629),DATA!AH629,"n/a")</f>
        <v>2.4533569038944498</v>
      </c>
      <c r="J2118" s="77">
        <f>+IF(ISNUMBER(DATA!AI629),DATA!AI629,"n/a")</f>
        <v>2.98885019390818E-2</v>
      </c>
      <c r="K2118" s="87">
        <f>+IF(ISNUMBER(DATA!AR629),DATA!AR629,"n/a")</f>
        <v>2.4453224094447199</v>
      </c>
      <c r="L2118" s="77">
        <f>+IF(ISNUMBER(DATA!AS629),DATA!AS629,"n/a")</f>
        <v>2.7160111134549102E-2</v>
      </c>
      <c r="M2118" s="66"/>
      <c r="N2118" s="66"/>
      <c r="O2118" s="66"/>
      <c r="P2118" s="66"/>
      <c r="Q2118" s="66"/>
      <c r="S2118" s="70"/>
      <c r="U2118" s="70"/>
      <c r="W2118" s="70"/>
      <c r="Y2118" s="70"/>
    </row>
    <row r="2119" spans="1:25" s="69" customFormat="1" x14ac:dyDescent="0.2">
      <c r="A2119" s="66" t="s">
        <v>12</v>
      </c>
      <c r="B2119" s="66" t="s">
        <v>23</v>
      </c>
      <c r="C2119" s="66" t="s">
        <v>26</v>
      </c>
      <c r="D2119" s="66" t="s">
        <v>292</v>
      </c>
      <c r="E2119" s="87">
        <f>+IF(ISNUMBER(DATA!N630),DATA!N630,"n/a")</f>
        <v>2.33720947447115</v>
      </c>
      <c r="F2119" s="77">
        <f>+IF(ISNUMBER(DATA!O630),DATA!O630,"n/a")</f>
        <v>8.1315496200502602E-2</v>
      </c>
      <c r="G2119" s="87">
        <f>+IF(ISNUMBER(DATA!X630),DATA!X630,"n/a")</f>
        <v>2.3126601017256001</v>
      </c>
      <c r="H2119" s="77">
        <f>+IF(ISNUMBER(DATA!Y630),DATA!Y630,"n/a")</f>
        <v>5.6828025788111698E-2</v>
      </c>
      <c r="I2119" s="87">
        <f>+IF(ISNUMBER(DATA!AH630),DATA!AH630,"n/a")</f>
        <v>2.2849258628723299</v>
      </c>
      <c r="J2119" s="77">
        <f>+IF(ISNUMBER(DATA!AI630),DATA!AI630,"n/a")</f>
        <v>3.3441892345814503E-2</v>
      </c>
      <c r="K2119" s="87">
        <f>+IF(ISNUMBER(DATA!AR630),DATA!AR630,"n/a")</f>
        <v>2.2342840438284499</v>
      </c>
      <c r="L2119" s="77">
        <f>+IF(ISNUMBER(DATA!AS630),DATA!AS630,"n/a")</f>
        <v>8.6996448583821998E-3</v>
      </c>
      <c r="M2119" s="66"/>
      <c r="N2119" s="66"/>
      <c r="O2119" s="66"/>
      <c r="P2119" s="66"/>
      <c r="Q2119" s="66"/>
      <c r="S2119" s="70"/>
      <c r="U2119" s="70"/>
      <c r="W2119" s="70"/>
      <c r="Y2119" s="70"/>
    </row>
    <row r="2120" spans="1:25" s="69" customFormat="1" x14ac:dyDescent="0.2">
      <c r="A2120" s="66" t="s">
        <v>12</v>
      </c>
      <c r="B2120" s="66" t="s">
        <v>23</v>
      </c>
      <c r="C2120" s="66" t="s">
        <v>26</v>
      </c>
      <c r="D2120" s="66" t="s">
        <v>293</v>
      </c>
      <c r="E2120" s="87">
        <f>+IF(ISNUMBER(DATA!N631),DATA!N631,"n/a")</f>
        <v>2.47331124065798</v>
      </c>
      <c r="F2120" s="77">
        <f>+IF(ISNUMBER(DATA!O631),DATA!O631,"n/a")</f>
        <v>0.148070765811401</v>
      </c>
      <c r="G2120" s="87">
        <f>+IF(ISNUMBER(DATA!X631),DATA!X631,"n/a")</f>
        <v>2.5168213808233402</v>
      </c>
      <c r="H2120" s="77">
        <f>+IF(ISNUMBER(DATA!Y631),DATA!Y631,"n/a")</f>
        <v>0.13991570136281201</v>
      </c>
      <c r="I2120" s="87">
        <f>+IF(ISNUMBER(DATA!AH631),DATA!AH631,"n/a")</f>
        <v>2.4488408816124201</v>
      </c>
      <c r="J2120" s="77">
        <f>+IF(ISNUMBER(DATA!AI631),DATA!AI631,"n/a")</f>
        <v>0.131543612869163</v>
      </c>
      <c r="K2120" s="87">
        <f>+IF(ISNUMBER(DATA!AR631),DATA!AR631,"n/a")</f>
        <v>2.3314108795639399</v>
      </c>
      <c r="L2120" s="77">
        <f>+IF(ISNUMBER(DATA!AS631),DATA!AS631,"n/a")</f>
        <v>9.9080738996240203E-2</v>
      </c>
      <c r="M2120" s="66"/>
      <c r="N2120" s="66"/>
      <c r="O2120" s="66"/>
      <c r="P2120" s="66"/>
      <c r="Q2120" s="66"/>
      <c r="S2120" s="70"/>
      <c r="U2120" s="70"/>
      <c r="W2120" s="70"/>
      <c r="Y2120" s="70"/>
    </row>
    <row r="2121" spans="1:25" s="69" customFormat="1" x14ac:dyDescent="0.2">
      <c r="A2121" s="66" t="s">
        <v>12</v>
      </c>
      <c r="B2121" s="66" t="s">
        <v>23</v>
      </c>
      <c r="C2121" s="66" t="s">
        <v>26</v>
      </c>
      <c r="D2121" s="66" t="s">
        <v>294</v>
      </c>
      <c r="E2121" s="87">
        <f>+IF(ISNUMBER(DATA!N632),DATA!N632,"n/a")</f>
        <v>2.1581580376385001</v>
      </c>
      <c r="F2121" s="77">
        <f>+IF(ISNUMBER(DATA!O632),DATA!O632,"n/a")</f>
        <v>1.1299847933765201E-2</v>
      </c>
      <c r="G2121" s="87">
        <f>+IF(ISNUMBER(DATA!X632),DATA!X632,"n/a")</f>
        <v>2.2474017637562098</v>
      </c>
      <c r="H2121" s="77">
        <f>+IF(ISNUMBER(DATA!Y632),DATA!Y632,"n/a")</f>
        <v>1.68094517653536E-2</v>
      </c>
      <c r="I2121" s="87">
        <f>+IF(ISNUMBER(DATA!AH632),DATA!AH632,"n/a")</f>
        <v>2.2483081949193799</v>
      </c>
      <c r="J2121" s="77">
        <f>+IF(ISNUMBER(DATA!AI632),DATA!AI632,"n/a")</f>
        <v>1.6672410928343401E-2</v>
      </c>
      <c r="K2121" s="87">
        <f>+IF(ISNUMBER(DATA!AR632),DATA!AR632,"n/a")</f>
        <v>2.2371811676751099</v>
      </c>
      <c r="L2121" s="77">
        <f>+IF(ISNUMBER(DATA!AS632),DATA!AS632,"n/a")</f>
        <v>2.3882100112073999E-2</v>
      </c>
      <c r="M2121" s="66"/>
      <c r="N2121" s="66"/>
      <c r="O2121" s="66"/>
      <c r="P2121" s="66"/>
      <c r="Q2121" s="66"/>
      <c r="S2121" s="70"/>
      <c r="U2121" s="70"/>
      <c r="W2121" s="70"/>
      <c r="Y2121" s="70"/>
    </row>
    <row r="2122" spans="1:25" s="69" customFormat="1" x14ac:dyDescent="0.2">
      <c r="A2122" s="66" t="s">
        <v>12</v>
      </c>
      <c r="B2122" s="66" t="s">
        <v>23</v>
      </c>
      <c r="C2122" s="66" t="s">
        <v>26</v>
      </c>
      <c r="D2122" s="66" t="s">
        <v>295</v>
      </c>
      <c r="E2122" s="87">
        <f>+IF(ISNUMBER(DATA!N633),DATA!N633,"n/a")</f>
        <v>2.2784997820670001</v>
      </c>
      <c r="F2122" s="77">
        <f>+IF(ISNUMBER(DATA!O633),DATA!O633,"n/a")</f>
        <v>2.44599714523983E-2</v>
      </c>
      <c r="G2122" s="87">
        <f>+IF(ISNUMBER(DATA!X633),DATA!X633,"n/a")</f>
        <v>2.1444399848322901</v>
      </c>
      <c r="H2122" s="77">
        <f>+IF(ISNUMBER(DATA!Y633),DATA!Y633,"n/a")</f>
        <v>5.1663916792471301E-2</v>
      </c>
      <c r="I2122" s="87">
        <f>+IF(ISNUMBER(DATA!AH633),DATA!AH633,"n/a")</f>
        <v>2.1738299798101899</v>
      </c>
      <c r="J2122" s="77">
        <f>+IF(ISNUMBER(DATA!AI633),DATA!AI633,"n/a")</f>
        <v>1.7088451065494899E-2</v>
      </c>
      <c r="K2122" s="87">
        <f>+IF(ISNUMBER(DATA!AR633),DATA!AR633,"n/a")</f>
        <v>2.0911966758598499</v>
      </c>
      <c r="L2122" s="77">
        <f>+IF(ISNUMBER(DATA!AS633),DATA!AS633,"n/a")</f>
        <v>-3.32233017333245E-3</v>
      </c>
      <c r="M2122" s="66"/>
      <c r="N2122" s="66"/>
      <c r="O2122" s="66"/>
      <c r="P2122" s="66"/>
      <c r="Q2122" s="66"/>
      <c r="S2122" s="70"/>
      <c r="U2122" s="70"/>
      <c r="W2122" s="70"/>
      <c r="Y2122" s="70"/>
    </row>
    <row r="2123" spans="1:25" s="69" customFormat="1" x14ac:dyDescent="0.2">
      <c r="A2123" s="66" t="s">
        <v>12</v>
      </c>
      <c r="B2123" s="66" t="s">
        <v>23</v>
      </c>
      <c r="C2123" s="66" t="s">
        <v>26</v>
      </c>
      <c r="D2123" s="66" t="s">
        <v>296</v>
      </c>
      <c r="E2123" s="87">
        <f>+IF(ISNUMBER(DATA!N634),DATA!N634,"n/a")</f>
        <v>1.9861414580816199</v>
      </c>
      <c r="F2123" s="77">
        <f>+IF(ISNUMBER(DATA!O634),DATA!O634,"n/a")</f>
        <v>6.6720891671324502E-3</v>
      </c>
      <c r="G2123" s="87">
        <f>+IF(ISNUMBER(DATA!X634),DATA!X634,"n/a")</f>
        <v>1.92151626445871</v>
      </c>
      <c r="H2123" s="77">
        <f>+IF(ISNUMBER(DATA!Y634),DATA!Y634,"n/a")</f>
        <v>1.4596684395191999E-2</v>
      </c>
      <c r="I2123" s="87">
        <f>+IF(ISNUMBER(DATA!AH634),DATA!AH634,"n/a")</f>
        <v>1.92684987112405</v>
      </c>
      <c r="J2123" s="77">
        <f>+IF(ISNUMBER(DATA!AI634),DATA!AI634,"n/a")</f>
        <v>1.94445282332372E-2</v>
      </c>
      <c r="K2123" s="87">
        <f>+IF(ISNUMBER(DATA!AR634),DATA!AR634,"n/a")</f>
        <v>1.8981483942975199</v>
      </c>
      <c r="L2123" s="77">
        <f>+IF(ISNUMBER(DATA!AS634),DATA!AS634,"n/a")</f>
        <v>1.8473733206578601E-3</v>
      </c>
      <c r="M2123" s="66"/>
      <c r="N2123" s="66"/>
      <c r="O2123" s="66"/>
      <c r="P2123" s="66"/>
      <c r="Q2123" s="66"/>
      <c r="S2123" s="70"/>
      <c r="U2123" s="70"/>
      <c r="W2123" s="70"/>
      <c r="Y2123" s="70"/>
    </row>
    <row r="2124" spans="1:25" s="69" customFormat="1" x14ac:dyDescent="0.2">
      <c r="A2124" s="66" t="s">
        <v>12</v>
      </c>
      <c r="B2124" s="66" t="s">
        <v>23</v>
      </c>
      <c r="C2124" s="66" t="s">
        <v>26</v>
      </c>
      <c r="D2124" s="66" t="s">
        <v>297</v>
      </c>
      <c r="E2124" s="87">
        <f>+IF(ISNUMBER(DATA!N635),DATA!N635,"n/a")</f>
        <v>2.3454343457068698</v>
      </c>
      <c r="F2124" s="77">
        <f>+IF(ISNUMBER(DATA!O635),DATA!O635,"n/a")</f>
        <v>7.6467256376345202E-2</v>
      </c>
      <c r="G2124" s="87">
        <f>+IF(ISNUMBER(DATA!X635),DATA!X635,"n/a")</f>
        <v>2.4278174724376802</v>
      </c>
      <c r="H2124" s="77">
        <f>+IF(ISNUMBER(DATA!Y635),DATA!Y635,"n/a")</f>
        <v>8.1950769752656805E-2</v>
      </c>
      <c r="I2124" s="87">
        <f>+IF(ISNUMBER(DATA!AH635),DATA!AH635,"n/a")</f>
        <v>2.3839700240378598</v>
      </c>
      <c r="J2124" s="77">
        <f>+IF(ISNUMBER(DATA!AI635),DATA!AI635,"n/a")</f>
        <v>7.02262992487903E-2</v>
      </c>
      <c r="K2124" s="87">
        <f>+IF(ISNUMBER(DATA!AR635),DATA!AR635,"n/a")</f>
        <v>2.3077765318799401</v>
      </c>
      <c r="L2124" s="77">
        <f>+IF(ISNUMBER(DATA!AS635),DATA!AS635,"n/a")</f>
        <v>4.9606935776007E-2</v>
      </c>
      <c r="M2124" s="66"/>
      <c r="N2124" s="66"/>
      <c r="O2124" s="66"/>
      <c r="P2124" s="66"/>
      <c r="Q2124" s="66"/>
      <c r="S2124" s="70"/>
      <c r="U2124" s="70"/>
      <c r="W2124" s="70"/>
      <c r="Y2124" s="70"/>
    </row>
    <row r="2125" spans="1:25" s="69" customFormat="1" x14ac:dyDescent="0.2">
      <c r="A2125" s="66" t="s">
        <v>12</v>
      </c>
      <c r="B2125" s="66" t="s">
        <v>23</v>
      </c>
      <c r="C2125" s="66" t="s">
        <v>26</v>
      </c>
      <c r="D2125" s="66" t="s">
        <v>298</v>
      </c>
      <c r="E2125" s="87">
        <f>+IF(ISNUMBER(DATA!N636),DATA!N636,"n/a")</f>
        <v>2.2701926718924299</v>
      </c>
      <c r="F2125" s="77">
        <f>+IF(ISNUMBER(DATA!O636),DATA!O636,"n/a")</f>
        <v>8.6956424083445196E-3</v>
      </c>
      <c r="G2125" s="87">
        <f>+IF(ISNUMBER(DATA!X636),DATA!X636,"n/a")</f>
        <v>2.3203590797057001</v>
      </c>
      <c r="H2125" s="77">
        <f>+IF(ISNUMBER(DATA!Y636),DATA!Y636,"n/a")</f>
        <v>4.7884267100412201E-2</v>
      </c>
      <c r="I2125" s="87">
        <f>+IF(ISNUMBER(DATA!AH636),DATA!AH636,"n/a")</f>
        <v>2.3272040653858399</v>
      </c>
      <c r="J2125" s="77">
        <f>+IF(ISNUMBER(DATA!AI636),DATA!AI636,"n/a")</f>
        <v>5.2802453082506001E-2</v>
      </c>
      <c r="K2125" s="87">
        <f>+IF(ISNUMBER(DATA!AR636),DATA!AR636,"n/a")</f>
        <v>2.2684092987176698</v>
      </c>
      <c r="L2125" s="77">
        <f>+IF(ISNUMBER(DATA!AS636),DATA!AS636,"n/a")</f>
        <v>4.3239713574249099E-2</v>
      </c>
      <c r="M2125" s="66"/>
      <c r="N2125" s="66"/>
      <c r="O2125" s="66"/>
      <c r="P2125" s="66"/>
      <c r="Q2125" s="66"/>
      <c r="S2125" s="70"/>
      <c r="U2125" s="70"/>
      <c r="W2125" s="70"/>
      <c r="Y2125" s="70"/>
    </row>
    <row r="2126" spans="1:25" s="69" customFormat="1" x14ac:dyDescent="0.2">
      <c r="A2126" s="66" t="s">
        <v>12</v>
      </c>
      <c r="B2126" s="66" t="s">
        <v>23</v>
      </c>
      <c r="C2126" s="66" t="s">
        <v>26</v>
      </c>
      <c r="D2126" s="66" t="s">
        <v>299</v>
      </c>
      <c r="E2126" s="87">
        <f>+IF(ISNUMBER(DATA!N637),DATA!N637,"n/a")</f>
        <v>2.0545015030234799</v>
      </c>
      <c r="F2126" s="77">
        <f>+IF(ISNUMBER(DATA!O637),DATA!O637,"n/a")</f>
        <v>-6.5520784598603901E-2</v>
      </c>
      <c r="G2126" s="87">
        <f>+IF(ISNUMBER(DATA!X637),DATA!X637,"n/a")</f>
        <v>2.09160905271276</v>
      </c>
      <c r="H2126" s="77">
        <f>+IF(ISNUMBER(DATA!Y637),DATA!Y637,"n/a")</f>
        <v>-2.66555123864958E-2</v>
      </c>
      <c r="I2126" s="87">
        <f>+IF(ISNUMBER(DATA!AH637),DATA!AH637,"n/a")</f>
        <v>2.1354764578112002</v>
      </c>
      <c r="J2126" s="77">
        <f>+IF(ISNUMBER(DATA!AI637),DATA!AI637,"n/a")</f>
        <v>-3.2689768521940998E-2</v>
      </c>
      <c r="K2126" s="87">
        <f>+IF(ISNUMBER(DATA!AR637),DATA!AR637,"n/a")</f>
        <v>2.15437162459519</v>
      </c>
      <c r="L2126" s="77">
        <f>+IF(ISNUMBER(DATA!AS637),DATA!AS637,"n/a")</f>
        <v>-3.6397907553507899E-2</v>
      </c>
      <c r="M2126" s="66"/>
      <c r="N2126" s="66"/>
      <c r="O2126" s="66"/>
      <c r="P2126" s="66"/>
      <c r="Q2126" s="66"/>
      <c r="S2126" s="70"/>
      <c r="U2126" s="70"/>
      <c r="W2126" s="70"/>
      <c r="Y2126" s="70"/>
    </row>
    <row r="2127" spans="1:25" s="69" customFormat="1" x14ac:dyDescent="0.2">
      <c r="A2127" s="66" t="s">
        <v>12</v>
      </c>
      <c r="B2127" s="66" t="s">
        <v>23</v>
      </c>
      <c r="C2127" s="66" t="s">
        <v>26</v>
      </c>
      <c r="D2127" s="66" t="s">
        <v>300</v>
      </c>
      <c r="E2127" s="87">
        <f>+IF(ISNUMBER(DATA!N638),DATA!N638,"n/a")</f>
        <v>2.1729287673540001</v>
      </c>
      <c r="F2127" s="77">
        <f>+IF(ISNUMBER(DATA!O638),DATA!O638,"n/a")</f>
        <v>1.9377775020829401E-2</v>
      </c>
      <c r="G2127" s="87">
        <f>+IF(ISNUMBER(DATA!X638),DATA!X638,"n/a")</f>
        <v>2.0994503607911801</v>
      </c>
      <c r="H2127" s="77">
        <f>+IF(ISNUMBER(DATA!Y638),DATA!Y638,"n/a")</f>
        <v>-4.9224004364746398E-3</v>
      </c>
      <c r="I2127" s="87">
        <f>+IF(ISNUMBER(DATA!AH638),DATA!AH638,"n/a")</f>
        <v>2.030117958095</v>
      </c>
      <c r="J2127" s="77">
        <f>+IF(ISNUMBER(DATA!AI638),DATA!AI638,"n/a")</f>
        <v>-3.7388440382439103E-2</v>
      </c>
      <c r="K2127" s="87">
        <f>+IF(ISNUMBER(DATA!AR638),DATA!AR638,"n/a")</f>
        <v>2.0330413123510702</v>
      </c>
      <c r="L2127" s="77">
        <f>+IF(ISNUMBER(DATA!AS638),DATA!AS638,"n/a")</f>
        <v>-3.4164065473433099E-2</v>
      </c>
      <c r="M2127" s="66"/>
      <c r="N2127" s="66"/>
      <c r="O2127" s="66"/>
      <c r="P2127" s="66"/>
      <c r="Q2127" s="66"/>
      <c r="S2127" s="70"/>
      <c r="U2127" s="70"/>
      <c r="W2127" s="70"/>
      <c r="Y2127" s="70"/>
    </row>
    <row r="2128" spans="1:25" s="69" customFormat="1" x14ac:dyDescent="0.2">
      <c r="A2128" s="66" t="s">
        <v>12</v>
      </c>
      <c r="B2128" s="66" t="s">
        <v>23</v>
      </c>
      <c r="C2128" s="66" t="s">
        <v>26</v>
      </c>
      <c r="D2128" s="66" t="s">
        <v>301</v>
      </c>
      <c r="E2128" s="87">
        <f>+IF(ISNUMBER(DATA!N639),DATA!N639,"n/a")</f>
        <v>2.4124464900931399</v>
      </c>
      <c r="F2128" s="77">
        <f>+IF(ISNUMBER(DATA!O639),DATA!O639,"n/a")</f>
        <v>-2.6953693689646899E-2</v>
      </c>
      <c r="G2128" s="87">
        <f>+IF(ISNUMBER(DATA!X639),DATA!X639,"n/a")</f>
        <v>2.4146737708650501</v>
      </c>
      <c r="H2128" s="77">
        <f>+IF(ISNUMBER(DATA!Y639),DATA!Y639,"n/a")</f>
        <v>-2.2816216010791701E-2</v>
      </c>
      <c r="I2128" s="87">
        <f>+IF(ISNUMBER(DATA!AH639),DATA!AH639,"n/a")</f>
        <v>2.4228125934628602</v>
      </c>
      <c r="J2128" s="77">
        <f>+IF(ISNUMBER(DATA!AI639),DATA!AI639,"n/a")</f>
        <v>-1.9518022363199699E-2</v>
      </c>
      <c r="K2128" s="87">
        <f>+IF(ISNUMBER(DATA!AR639),DATA!AR639,"n/a")</f>
        <v>2.4117366291781099</v>
      </c>
      <c r="L2128" s="77">
        <f>+IF(ISNUMBER(DATA!AS639),DATA!AS639,"n/a")</f>
        <v>2.7132270363223701E-2</v>
      </c>
      <c r="M2128" s="66"/>
      <c r="N2128" s="66"/>
      <c r="O2128" s="66"/>
      <c r="P2128" s="66"/>
      <c r="Q2128" s="66"/>
      <c r="S2128" s="70"/>
      <c r="U2128" s="70"/>
      <c r="W2128" s="70"/>
      <c r="Y2128" s="70"/>
    </row>
    <row r="2129" spans="1:25" s="69" customFormat="1" x14ac:dyDescent="0.2">
      <c r="A2129" s="66" t="s">
        <v>12</v>
      </c>
      <c r="B2129" s="66" t="s">
        <v>23</v>
      </c>
      <c r="C2129" s="66" t="s">
        <v>26</v>
      </c>
      <c r="D2129" s="66" t="s">
        <v>302</v>
      </c>
      <c r="E2129" s="87">
        <f>+IF(ISNUMBER(DATA!N640),DATA!N640,"n/a")</f>
        <v>2.1513715138334502</v>
      </c>
      <c r="F2129" s="77">
        <f>+IF(ISNUMBER(DATA!O640),DATA!O640,"n/a")</f>
        <v>1.124752682691E-3</v>
      </c>
      <c r="G2129" s="87">
        <f>+IF(ISNUMBER(DATA!X640),DATA!X640,"n/a")</f>
        <v>2.2367293492440599</v>
      </c>
      <c r="H2129" s="77">
        <f>+IF(ISNUMBER(DATA!Y640),DATA!Y640,"n/a")</f>
        <v>1.2358170926927E-2</v>
      </c>
      <c r="I2129" s="87">
        <f>+IF(ISNUMBER(DATA!AH640),DATA!AH640,"n/a")</f>
        <v>2.2444677590278701</v>
      </c>
      <c r="J2129" s="77">
        <f>+IF(ISNUMBER(DATA!AI640),DATA!AI640,"n/a")</f>
        <v>1.9258202569056099E-2</v>
      </c>
      <c r="K2129" s="87">
        <f>+IF(ISNUMBER(DATA!AR640),DATA!AR640,"n/a")</f>
        <v>2.23064595352258</v>
      </c>
      <c r="L2129" s="77">
        <f>+IF(ISNUMBER(DATA!AS640),DATA!AS640,"n/a")</f>
        <v>2.36283108539233E-2</v>
      </c>
      <c r="M2129" s="66"/>
      <c r="N2129" s="66"/>
      <c r="O2129" s="66"/>
      <c r="P2129" s="66"/>
      <c r="Q2129" s="66"/>
      <c r="S2129" s="70"/>
      <c r="U2129" s="70"/>
      <c r="W2129" s="70"/>
      <c r="Y2129" s="70"/>
    </row>
    <row r="2130" spans="1:25" s="69" customFormat="1" x14ac:dyDescent="0.2">
      <c r="A2130" s="66" t="s">
        <v>12</v>
      </c>
      <c r="B2130" s="66" t="s">
        <v>23</v>
      </c>
      <c r="C2130" s="66" t="s">
        <v>26</v>
      </c>
      <c r="D2130" s="66" t="s">
        <v>303</v>
      </c>
      <c r="E2130" s="87">
        <f>+IF(ISNUMBER(DATA!N641),DATA!N641,"n/a")</f>
        <v>2.4910349059934802</v>
      </c>
      <c r="F2130" s="77">
        <f>+IF(ISNUMBER(DATA!O641),DATA!O641,"n/a")</f>
        <v>2.7962531284418501E-2</v>
      </c>
      <c r="G2130" s="87">
        <f>+IF(ISNUMBER(DATA!X641),DATA!X641,"n/a")</f>
        <v>2.49869094559488</v>
      </c>
      <c r="H2130" s="77">
        <f>+IF(ISNUMBER(DATA!Y641),DATA!Y641,"n/a")</f>
        <v>5.8685293107381901E-2</v>
      </c>
      <c r="I2130" s="87">
        <f>+IF(ISNUMBER(DATA!AH641),DATA!AH641,"n/a")</f>
        <v>2.5126848129571902</v>
      </c>
      <c r="J2130" s="77">
        <f>+IF(ISNUMBER(DATA!AI641),DATA!AI641,"n/a")</f>
        <v>7.6194483403886806E-2</v>
      </c>
      <c r="K2130" s="87">
        <f>+IF(ISNUMBER(DATA!AR641),DATA!AR641,"n/a")</f>
        <v>2.4692676768431601</v>
      </c>
      <c r="L2130" s="77">
        <f>+IF(ISNUMBER(DATA!AS641),DATA!AS641,"n/a")</f>
        <v>8.0180261259078595E-2</v>
      </c>
      <c r="M2130" s="66"/>
      <c r="N2130" s="66"/>
      <c r="O2130" s="66"/>
      <c r="P2130" s="66"/>
      <c r="Q2130" s="66"/>
      <c r="S2130" s="70"/>
      <c r="U2130" s="70"/>
      <c r="W2130" s="70"/>
      <c r="Y2130" s="70"/>
    </row>
    <row r="2131" spans="1:25" s="69" customFormat="1" x14ac:dyDescent="0.2">
      <c r="A2131" s="66" t="s">
        <v>12</v>
      </c>
      <c r="B2131" s="66" t="s">
        <v>23</v>
      </c>
      <c r="C2131" s="66" t="s">
        <v>26</v>
      </c>
      <c r="D2131" s="66" t="s">
        <v>304</v>
      </c>
      <c r="E2131" s="87">
        <f>+IF(ISNUMBER(DATA!N642),DATA!N642,"n/a")</f>
        <v>2.0120313630562898</v>
      </c>
      <c r="F2131" s="77">
        <f>+IF(ISNUMBER(DATA!O642),DATA!O642,"n/a")</f>
        <v>-1.8696006738003298E-2</v>
      </c>
      <c r="G2131" s="87">
        <f>+IF(ISNUMBER(DATA!X642),DATA!X642,"n/a")</f>
        <v>1.9974684222113801</v>
      </c>
      <c r="H2131" s="77">
        <f>+IF(ISNUMBER(DATA!Y642),DATA!Y642,"n/a")</f>
        <v>-2.3584199154068699E-2</v>
      </c>
      <c r="I2131" s="87">
        <f>+IF(ISNUMBER(DATA!AH642),DATA!AH642,"n/a")</f>
        <v>2.01443722509838</v>
      </c>
      <c r="J2131" s="77">
        <f>+IF(ISNUMBER(DATA!AI642),DATA!AI642,"n/a")</f>
        <v>-1.33600151107742E-2</v>
      </c>
      <c r="K2131" s="87">
        <f>+IF(ISNUMBER(DATA!AR642),DATA!AR642,"n/a")</f>
        <v>2.0325863969509101</v>
      </c>
      <c r="L2131" s="77">
        <f>+IF(ISNUMBER(DATA!AS642),DATA!AS642,"n/a")</f>
        <v>-8.2750316567392606E-3</v>
      </c>
      <c r="M2131" s="66"/>
      <c r="N2131" s="66"/>
      <c r="O2131" s="66"/>
      <c r="P2131" s="66"/>
      <c r="Q2131" s="66"/>
      <c r="S2131" s="70"/>
      <c r="U2131" s="70"/>
      <c r="W2131" s="70"/>
      <c r="Y2131" s="70"/>
    </row>
    <row r="2132" spans="1:25" s="69" customFormat="1" x14ac:dyDescent="0.2">
      <c r="A2132" s="66" t="s">
        <v>12</v>
      </c>
      <c r="B2132" s="66" t="s">
        <v>23</v>
      </c>
      <c r="C2132" s="66" t="s">
        <v>26</v>
      </c>
      <c r="D2132" s="66" t="s">
        <v>305</v>
      </c>
      <c r="E2132" s="87">
        <f>+IF(ISNUMBER(DATA!N643),DATA!N643,"n/a")</f>
        <v>2.2230567257823601</v>
      </c>
      <c r="F2132" s="77">
        <f>+IF(ISNUMBER(DATA!O643),DATA!O643,"n/a")</f>
        <v>7.2230536226730702E-2</v>
      </c>
      <c r="G2132" s="87">
        <f>+IF(ISNUMBER(DATA!X643),DATA!X643,"n/a")</f>
        <v>2.2584019632814401</v>
      </c>
      <c r="H2132" s="77">
        <f>+IF(ISNUMBER(DATA!Y643),DATA!Y643,"n/a")</f>
        <v>7.6936579412636E-2</v>
      </c>
      <c r="I2132" s="87">
        <f>+IF(ISNUMBER(DATA!AH643),DATA!AH643,"n/a")</f>
        <v>2.2777621426894799</v>
      </c>
      <c r="J2132" s="77">
        <f>+IF(ISNUMBER(DATA!AI643),DATA!AI643,"n/a")</f>
        <v>8.1735617449764306E-2</v>
      </c>
      <c r="K2132" s="87">
        <f>+IF(ISNUMBER(DATA!AR643),DATA!AR643,"n/a")</f>
        <v>2.2264491054615401</v>
      </c>
      <c r="L2132" s="77">
        <f>+IF(ISNUMBER(DATA!AS643),DATA!AS643,"n/a")</f>
        <v>5.3978844510815902E-2</v>
      </c>
      <c r="M2132" s="66"/>
      <c r="N2132" s="66"/>
      <c r="O2132" s="66"/>
      <c r="P2132" s="66"/>
      <c r="Q2132" s="66"/>
      <c r="S2132" s="70"/>
      <c r="U2132" s="70"/>
      <c r="W2132" s="70"/>
      <c r="Y2132" s="70"/>
    </row>
    <row r="2133" spans="1:25" s="69" customFormat="1" x14ac:dyDescent="0.2">
      <c r="A2133" s="66" t="s">
        <v>12</v>
      </c>
      <c r="B2133" s="66" t="s">
        <v>23</v>
      </c>
      <c r="C2133" s="66" t="s">
        <v>26</v>
      </c>
      <c r="D2133" s="66" t="s">
        <v>306</v>
      </c>
      <c r="E2133" s="87">
        <f>+IF(ISNUMBER(DATA!N644),DATA!N644,"n/a")</f>
        <v>2.8064324962319498</v>
      </c>
      <c r="F2133" s="77">
        <f>+IF(ISNUMBER(DATA!O644),DATA!O644,"n/a")</f>
        <v>0.17721760950531901</v>
      </c>
      <c r="G2133" s="87">
        <f>+IF(ISNUMBER(DATA!X644),DATA!X644,"n/a")</f>
        <v>2.55001231773592</v>
      </c>
      <c r="H2133" s="77">
        <f>+IF(ISNUMBER(DATA!Y644),DATA!Y644,"n/a")</f>
        <v>5.5255072512105999E-2</v>
      </c>
      <c r="I2133" s="87">
        <f>+IF(ISNUMBER(DATA!AH644),DATA!AH644,"n/a")</f>
        <v>2.49009766890872</v>
      </c>
      <c r="J2133" s="77">
        <f>+IF(ISNUMBER(DATA!AI644),DATA!AI644,"n/a")</f>
        <v>1.6182144758878799E-2</v>
      </c>
      <c r="K2133" s="87">
        <f>+IF(ISNUMBER(DATA!AR644),DATA!AR644,"n/a")</f>
        <v>2.4725384841457498</v>
      </c>
      <c r="L2133" s="77">
        <f>+IF(ISNUMBER(DATA!AS644),DATA!AS644,"n/a")</f>
        <v>8.7450310914281692E-3</v>
      </c>
      <c r="M2133" s="66"/>
      <c r="N2133" s="66"/>
      <c r="O2133" s="66"/>
      <c r="P2133" s="66"/>
      <c r="Q2133" s="66"/>
      <c r="S2133" s="70"/>
      <c r="U2133" s="70"/>
      <c r="W2133" s="70"/>
      <c r="Y2133" s="70"/>
    </row>
    <row r="2134" spans="1:25" s="69" customFormat="1" x14ac:dyDescent="0.2">
      <c r="A2134" s="66" t="s">
        <v>12</v>
      </c>
      <c r="B2134" s="66" t="s">
        <v>23</v>
      </c>
      <c r="C2134" s="66" t="s">
        <v>26</v>
      </c>
      <c r="D2134" s="66" t="s">
        <v>307</v>
      </c>
      <c r="E2134" s="87">
        <f>+IF(ISNUMBER(DATA!N645),DATA!N645,"n/a")</f>
        <v>2.10567045065851</v>
      </c>
      <c r="F2134" s="77">
        <f>+IF(ISNUMBER(DATA!O645),DATA!O645,"n/a")</f>
        <v>6.7434132381618703E-2</v>
      </c>
      <c r="G2134" s="87">
        <f>+IF(ISNUMBER(DATA!X645),DATA!X645,"n/a")</f>
        <v>2.1150775284193202</v>
      </c>
      <c r="H2134" s="77">
        <f>+IF(ISNUMBER(DATA!Y645),DATA!Y645,"n/a")</f>
        <v>7.0007333923972306E-2</v>
      </c>
      <c r="I2134" s="87">
        <f>+IF(ISNUMBER(DATA!AH645),DATA!AH645,"n/a")</f>
        <v>2.1342569216946301</v>
      </c>
      <c r="J2134" s="77">
        <f>+IF(ISNUMBER(DATA!AI645),DATA!AI645,"n/a")</f>
        <v>6.8701030561357596E-2</v>
      </c>
      <c r="K2134" s="87">
        <f>+IF(ISNUMBER(DATA!AR645),DATA!AR645,"n/a")</f>
        <v>2.0609338466321598</v>
      </c>
      <c r="L2134" s="77">
        <f>+IF(ISNUMBER(DATA!AS645),DATA!AS645,"n/a")</f>
        <v>2.6042319141662999E-2</v>
      </c>
      <c r="M2134" s="66"/>
      <c r="N2134" s="66"/>
      <c r="O2134" s="66"/>
      <c r="P2134" s="66"/>
      <c r="Q2134" s="66"/>
      <c r="S2134" s="70"/>
      <c r="U2134" s="70"/>
      <c r="W2134" s="70"/>
      <c r="Y2134" s="70"/>
    </row>
    <row r="2135" spans="1:25" s="69" customFormat="1" x14ac:dyDescent="0.2">
      <c r="A2135" s="66" t="s">
        <v>12</v>
      </c>
      <c r="B2135" s="66" t="s">
        <v>23</v>
      </c>
      <c r="C2135" s="66" t="s">
        <v>26</v>
      </c>
      <c r="D2135" s="66" t="s">
        <v>308</v>
      </c>
      <c r="E2135" s="87">
        <f>+IF(ISNUMBER(DATA!N646),DATA!N646,"n/a")</f>
        <v>1.9261200495908199</v>
      </c>
      <c r="F2135" s="77">
        <f>+IF(ISNUMBER(DATA!O646),DATA!O646,"n/a")</f>
        <v>-4.04029997414624E-2</v>
      </c>
      <c r="G2135" s="87">
        <f>+IF(ISNUMBER(DATA!X646),DATA!X646,"n/a")</f>
        <v>1.9670120902287</v>
      </c>
      <c r="H2135" s="77">
        <f>+IF(ISNUMBER(DATA!Y646),DATA!Y646,"n/a")</f>
        <v>-1.76840083878631E-2</v>
      </c>
      <c r="I2135" s="87">
        <f>+IF(ISNUMBER(DATA!AH646),DATA!AH646,"n/a")</f>
        <v>1.9754055631527601</v>
      </c>
      <c r="J2135" s="77">
        <f>+IF(ISNUMBER(DATA!AI646),DATA!AI646,"n/a")</f>
        <v>-2.0016051873553702E-2</v>
      </c>
      <c r="K2135" s="87">
        <f>+IF(ISNUMBER(DATA!AR646),DATA!AR646,"n/a")</f>
        <v>1.9773609366417799</v>
      </c>
      <c r="L2135" s="77">
        <f>+IF(ISNUMBER(DATA!AS646),DATA!AS646,"n/a")</f>
        <v>-1.27203847089293E-2</v>
      </c>
      <c r="M2135" s="66"/>
      <c r="N2135" s="66"/>
      <c r="O2135" s="66"/>
      <c r="P2135" s="66"/>
      <c r="Q2135" s="66"/>
      <c r="S2135" s="70"/>
      <c r="U2135" s="70"/>
      <c r="W2135" s="70"/>
      <c r="Y2135" s="70"/>
    </row>
    <row r="2136" spans="1:25" s="69" customFormat="1" x14ac:dyDescent="0.2">
      <c r="A2136" s="66" t="s">
        <v>12</v>
      </c>
      <c r="B2136" s="66" t="s">
        <v>23</v>
      </c>
      <c r="C2136" s="66" t="s">
        <v>26</v>
      </c>
      <c r="D2136" s="66" t="s">
        <v>309</v>
      </c>
      <c r="E2136" s="87">
        <f>+IF(ISNUMBER(DATA!N647),DATA!N647,"n/a")</f>
        <v>2.0188379999214301</v>
      </c>
      <c r="F2136" s="77">
        <f>+IF(ISNUMBER(DATA!O647),DATA!O647,"n/a")</f>
        <v>1.8631033298056099E-2</v>
      </c>
      <c r="G2136" s="87">
        <f>+IF(ISNUMBER(DATA!X647),DATA!X647,"n/a")</f>
        <v>2.0277215149530998</v>
      </c>
      <c r="H2136" s="77">
        <f>+IF(ISNUMBER(DATA!Y647),DATA!Y647,"n/a")</f>
        <v>1.9098557720276198E-2</v>
      </c>
      <c r="I2136" s="87">
        <f>+IF(ISNUMBER(DATA!AH647),DATA!AH647,"n/a")</f>
        <v>2.03329160313627</v>
      </c>
      <c r="J2136" s="77">
        <f>+IF(ISNUMBER(DATA!AI647),DATA!AI647,"n/a")</f>
        <v>3.1944873067803498E-2</v>
      </c>
      <c r="K2136" s="87">
        <f>+IF(ISNUMBER(DATA!AR647),DATA!AR647,"n/a")</f>
        <v>2.03661192253074</v>
      </c>
      <c r="L2136" s="77">
        <f>+IF(ISNUMBER(DATA!AS647),DATA!AS647,"n/a")</f>
        <v>4.5034189476441902E-2</v>
      </c>
      <c r="M2136" s="66"/>
      <c r="N2136" s="66"/>
      <c r="O2136" s="66"/>
      <c r="P2136" s="66"/>
      <c r="Q2136" s="66"/>
      <c r="S2136" s="70"/>
      <c r="U2136" s="70"/>
      <c r="W2136" s="70"/>
      <c r="Y2136" s="70"/>
    </row>
    <row r="2137" spans="1:25" s="69" customFormat="1" x14ac:dyDescent="0.2">
      <c r="A2137" s="66" t="s">
        <v>12</v>
      </c>
      <c r="B2137" s="66" t="s">
        <v>23</v>
      </c>
      <c r="C2137" s="66" t="s">
        <v>26</v>
      </c>
      <c r="D2137" s="66" t="s">
        <v>310</v>
      </c>
      <c r="E2137" s="87">
        <f>+IF(ISNUMBER(DATA!N648),DATA!N648,"n/a")</f>
        <v>2.1219508021437599</v>
      </c>
      <c r="F2137" s="77">
        <f>+IF(ISNUMBER(DATA!O648),DATA!O648,"n/a")</f>
        <v>-1.6895123045698301E-2</v>
      </c>
      <c r="G2137" s="87">
        <f>+IF(ISNUMBER(DATA!X648),DATA!X648,"n/a")</f>
        <v>2.14083387239477</v>
      </c>
      <c r="H2137" s="77">
        <f>+IF(ISNUMBER(DATA!Y648),DATA!Y648,"n/a")</f>
        <v>-9.1208707478017403E-3</v>
      </c>
      <c r="I2137" s="87">
        <f>+IF(ISNUMBER(DATA!AH648),DATA!AH648,"n/a")</f>
        <v>2.1569332251032698</v>
      </c>
      <c r="J2137" s="77">
        <f>+IF(ISNUMBER(DATA!AI648),DATA!AI648,"n/a")</f>
        <v>1.9621286571101099E-2</v>
      </c>
      <c r="K2137" s="87">
        <f>+IF(ISNUMBER(DATA!AR648),DATA!AR648,"n/a")</f>
        <v>2.1632480286624798</v>
      </c>
      <c r="L2137" s="77">
        <f>+IF(ISNUMBER(DATA!AS648),DATA!AS648,"n/a")</f>
        <v>2.5065687070957399E-2</v>
      </c>
      <c r="M2137" s="66"/>
      <c r="N2137" s="66"/>
      <c r="O2137" s="66"/>
      <c r="P2137" s="66"/>
      <c r="Q2137" s="66"/>
      <c r="S2137" s="70"/>
      <c r="U2137" s="70"/>
      <c r="W2137" s="70"/>
      <c r="Y2137" s="70"/>
    </row>
    <row r="2138" spans="1:25" s="69" customFormat="1" x14ac:dyDescent="0.2">
      <c r="A2138" s="66" t="s">
        <v>12</v>
      </c>
      <c r="B2138" s="66" t="s">
        <v>23</v>
      </c>
      <c r="C2138" s="66" t="s">
        <v>26</v>
      </c>
      <c r="D2138" s="66" t="s">
        <v>311</v>
      </c>
      <c r="E2138" s="87">
        <f>+IF(ISNUMBER(DATA!N649),DATA!N649,"n/a")</f>
        <v>2.60734199531935</v>
      </c>
      <c r="F2138" s="77">
        <f>+IF(ISNUMBER(DATA!O649),DATA!O649,"n/a")</f>
        <v>-1.2076752655310901E-2</v>
      </c>
      <c r="G2138" s="87">
        <f>+IF(ISNUMBER(DATA!X649),DATA!X649,"n/a")</f>
        <v>2.7185529076893098</v>
      </c>
      <c r="H2138" s="77">
        <f>+IF(ISNUMBER(DATA!Y649),DATA!Y649,"n/a")</f>
        <v>1.4081438128376001E-2</v>
      </c>
      <c r="I2138" s="87">
        <f>+IF(ISNUMBER(DATA!AH649),DATA!AH649,"n/a")</f>
        <v>2.7771492035052199</v>
      </c>
      <c r="J2138" s="77">
        <f>+IF(ISNUMBER(DATA!AI649),DATA!AI649,"n/a")</f>
        <v>5.0457831048119899E-2</v>
      </c>
      <c r="K2138" s="87">
        <f>+IF(ISNUMBER(DATA!AR649),DATA!AR649,"n/a")</f>
        <v>2.75974500534937</v>
      </c>
      <c r="L2138" s="77">
        <f>+IF(ISNUMBER(DATA!AS649),DATA!AS649,"n/a")</f>
        <v>4.7765876710782501E-2</v>
      </c>
      <c r="M2138" s="66"/>
      <c r="N2138" s="66"/>
      <c r="O2138" s="66"/>
      <c r="P2138" s="66"/>
      <c r="Q2138" s="66"/>
      <c r="S2138" s="70"/>
      <c r="U2138" s="70"/>
      <c r="W2138" s="70"/>
      <c r="Y2138" s="70"/>
    </row>
    <row r="2139" spans="1:25" s="69" customFormat="1" x14ac:dyDescent="0.2">
      <c r="A2139" s="66" t="s">
        <v>12</v>
      </c>
      <c r="B2139" s="66" t="s">
        <v>23</v>
      </c>
      <c r="C2139" s="66" t="s">
        <v>26</v>
      </c>
      <c r="D2139" s="66" t="s">
        <v>312</v>
      </c>
      <c r="E2139" s="87">
        <f>+IF(ISNUMBER(DATA!N650),DATA!N650,"n/a")</f>
        <v>2.2415937521872298</v>
      </c>
      <c r="F2139" s="77">
        <f>+IF(ISNUMBER(DATA!O650),DATA!O650,"n/a")</f>
        <v>2.0624032086359299E-2</v>
      </c>
      <c r="G2139" s="87">
        <f>+IF(ISNUMBER(DATA!X650),DATA!X650,"n/a")</f>
        <v>2.2552181925497501</v>
      </c>
      <c r="H2139" s="77">
        <f>+IF(ISNUMBER(DATA!Y650),DATA!Y650,"n/a")</f>
        <v>3.16604417463765E-2</v>
      </c>
      <c r="I2139" s="87">
        <f>+IF(ISNUMBER(DATA!AH650),DATA!AH650,"n/a")</f>
        <v>2.2658213216498102</v>
      </c>
      <c r="J2139" s="77">
        <f>+IF(ISNUMBER(DATA!AI650),DATA!AI650,"n/a")</f>
        <v>5.2009460870388602E-2</v>
      </c>
      <c r="K2139" s="87">
        <f>+IF(ISNUMBER(DATA!AR650),DATA!AR650,"n/a")</f>
        <v>2.24616465043011</v>
      </c>
      <c r="L2139" s="77">
        <f>+IF(ISNUMBER(DATA!AS650),DATA!AS650,"n/a")</f>
        <v>7.6450812093759396E-2</v>
      </c>
      <c r="M2139" s="66"/>
      <c r="N2139" s="66"/>
      <c r="O2139" s="66"/>
      <c r="P2139" s="66"/>
      <c r="Q2139" s="66"/>
      <c r="S2139" s="70"/>
      <c r="U2139" s="70"/>
      <c r="W2139" s="70"/>
      <c r="Y2139" s="70"/>
    </row>
    <row r="2140" spans="1:25" s="69" customFormat="1" x14ac:dyDescent="0.2">
      <c r="A2140" s="66" t="s">
        <v>12</v>
      </c>
      <c r="B2140" s="66" t="s">
        <v>23</v>
      </c>
      <c r="C2140" s="66" t="s">
        <v>26</v>
      </c>
      <c r="D2140" s="66" t="s">
        <v>313</v>
      </c>
      <c r="E2140" s="87">
        <f>+IF(ISNUMBER(DATA!N651),DATA!N651,"n/a")</f>
        <v>2.25526223050313</v>
      </c>
      <c r="F2140" s="77">
        <f>+IF(ISNUMBER(DATA!O651),DATA!O651,"n/a")</f>
        <v>5.5332021909775701E-2</v>
      </c>
      <c r="G2140" s="87">
        <f>+IF(ISNUMBER(DATA!X651),DATA!X651,"n/a")</f>
        <v>2.2413290673411601</v>
      </c>
      <c r="H2140" s="77">
        <f>+IF(ISNUMBER(DATA!Y651),DATA!Y651,"n/a")</f>
        <v>4.1744687652707398E-2</v>
      </c>
      <c r="I2140" s="87">
        <f>+IF(ISNUMBER(DATA!AH651),DATA!AH651,"n/a")</f>
        <v>2.2355502315532698</v>
      </c>
      <c r="J2140" s="77">
        <f>+IF(ISNUMBER(DATA!AI651),DATA!AI651,"n/a")</f>
        <v>2.0011987697480801E-2</v>
      </c>
      <c r="K2140" s="87">
        <f>+IF(ISNUMBER(DATA!AR651),DATA!AR651,"n/a")</f>
        <v>2.1966271940834998</v>
      </c>
      <c r="L2140" s="77">
        <f>+IF(ISNUMBER(DATA!AS651),DATA!AS651,"n/a")</f>
        <v>-1.30457210112138E-2</v>
      </c>
      <c r="M2140" s="66"/>
      <c r="N2140" s="66"/>
      <c r="O2140" s="66"/>
      <c r="P2140" s="66"/>
      <c r="Q2140" s="66"/>
      <c r="S2140" s="70"/>
      <c r="U2140" s="70"/>
      <c r="W2140" s="70"/>
      <c r="Y2140" s="70"/>
    </row>
    <row r="2141" spans="1:25" s="69" customFormat="1" x14ac:dyDescent="0.2">
      <c r="A2141" s="66" t="s">
        <v>12</v>
      </c>
      <c r="B2141" s="66" t="s">
        <v>23</v>
      </c>
      <c r="C2141" s="66" t="s">
        <v>26</v>
      </c>
      <c r="D2141" s="66" t="s">
        <v>314</v>
      </c>
      <c r="E2141" s="87">
        <f>+IF(ISNUMBER(DATA!N652),DATA!N652,"n/a")</f>
        <v>2.58211418951965</v>
      </c>
      <c r="F2141" s="77">
        <f>+IF(ISNUMBER(DATA!O652),DATA!O652,"n/a")</f>
        <v>-5.5959417642532601E-2</v>
      </c>
      <c r="G2141" s="87">
        <f>+IF(ISNUMBER(DATA!X652),DATA!X652,"n/a")</f>
        <v>2.7830623637128</v>
      </c>
      <c r="H2141" s="77">
        <f>+IF(ISNUMBER(DATA!Y652),DATA!Y652,"n/a")</f>
        <v>4.087663261033E-3</v>
      </c>
      <c r="I2141" s="87">
        <f>+IF(ISNUMBER(DATA!AH652),DATA!AH652,"n/a")</f>
        <v>2.9112839157693799</v>
      </c>
      <c r="J2141" s="77">
        <f>+IF(ISNUMBER(DATA!AI652),DATA!AI652,"n/a")</f>
        <v>6.9402384463181296E-2</v>
      </c>
      <c r="K2141" s="87">
        <f>+IF(ISNUMBER(DATA!AR652),DATA!AR652,"n/a")</f>
        <v>2.8611583821639202</v>
      </c>
      <c r="L2141" s="77">
        <f>+IF(ISNUMBER(DATA!AS652),DATA!AS652,"n/a")</f>
        <v>6.7056876994801007E-2</v>
      </c>
      <c r="M2141" s="66"/>
      <c r="N2141" s="66"/>
      <c r="O2141" s="66"/>
      <c r="P2141" s="66"/>
      <c r="Q2141" s="66"/>
      <c r="S2141" s="70"/>
      <c r="U2141" s="70"/>
      <c r="W2141" s="70"/>
      <c r="Y2141" s="70"/>
    </row>
    <row r="2142" spans="1:25" s="69" customFormat="1" x14ac:dyDescent="0.2">
      <c r="A2142" s="66" t="s">
        <v>12</v>
      </c>
      <c r="B2142" s="66" t="s">
        <v>23</v>
      </c>
      <c r="C2142" s="66" t="s">
        <v>26</v>
      </c>
      <c r="D2142" s="66" t="s">
        <v>315</v>
      </c>
      <c r="E2142" s="87">
        <f>+IF(ISNUMBER(DATA!N653),DATA!N653,"n/a")</f>
        <v>2.1299469395372301</v>
      </c>
      <c r="F2142" s="77">
        <f>+IF(ISNUMBER(DATA!O653),DATA!O653,"n/a")</f>
        <v>2.5588485023146101E-2</v>
      </c>
      <c r="G2142" s="87">
        <f>+IF(ISNUMBER(DATA!X653),DATA!X653,"n/a")</f>
        <v>2.1287839644132101</v>
      </c>
      <c r="H2142" s="77">
        <f>+IF(ISNUMBER(DATA!Y653),DATA!Y653,"n/a")</f>
        <v>2.17051109223802E-2</v>
      </c>
      <c r="I2142" s="87">
        <f>+IF(ISNUMBER(DATA!AH653),DATA!AH653,"n/a")</f>
        <v>2.1424623100366902</v>
      </c>
      <c r="J2142" s="77">
        <f>+IF(ISNUMBER(DATA!AI653),DATA!AI653,"n/a")</f>
        <v>1.4484739395504299E-2</v>
      </c>
      <c r="K2142" s="87">
        <f>+IF(ISNUMBER(DATA!AR653),DATA!AR653,"n/a")</f>
        <v>2.0982682438675599</v>
      </c>
      <c r="L2142" s="77">
        <f>+IF(ISNUMBER(DATA!AS653),DATA!AS653,"n/a")</f>
        <v>-1.95523938447476E-2</v>
      </c>
      <c r="M2142" s="66"/>
      <c r="N2142" s="66"/>
      <c r="O2142" s="66"/>
      <c r="P2142" s="66"/>
      <c r="Q2142" s="66"/>
      <c r="S2142" s="70"/>
      <c r="U2142" s="70"/>
      <c r="W2142" s="70"/>
      <c r="Y2142" s="70"/>
    </row>
    <row r="2143" spans="1:25" s="69" customFormat="1" x14ac:dyDescent="0.2">
      <c r="A2143" s="66" t="s">
        <v>12</v>
      </c>
      <c r="B2143" s="66" t="s">
        <v>23</v>
      </c>
      <c r="C2143" s="66" t="s">
        <v>26</v>
      </c>
      <c r="D2143" s="66" t="s">
        <v>316</v>
      </c>
      <c r="E2143" s="87">
        <f>+IF(ISNUMBER(DATA!N654),DATA!N654,"n/a")</f>
        <v>2.0651995701970001</v>
      </c>
      <c r="F2143" s="77">
        <f>+IF(ISNUMBER(DATA!O654),DATA!O654,"n/a")</f>
        <v>-3.9841237190929898E-2</v>
      </c>
      <c r="G2143" s="87">
        <f>+IF(ISNUMBER(DATA!X654),DATA!X654,"n/a")</f>
        <v>2.13814680950395</v>
      </c>
      <c r="H2143" s="77">
        <f>+IF(ISNUMBER(DATA!Y654),DATA!Y654,"n/a")</f>
        <v>-2.5904509765932299E-2</v>
      </c>
      <c r="I2143" s="87">
        <f>+IF(ISNUMBER(DATA!AH654),DATA!AH654,"n/a")</f>
        <v>2.1645834749262098</v>
      </c>
      <c r="J2143" s="77">
        <f>+IF(ISNUMBER(DATA!AI654),DATA!AI654,"n/a")</f>
        <v>-1.94218822696464E-2</v>
      </c>
      <c r="K2143" s="87">
        <f>+IF(ISNUMBER(DATA!AR654),DATA!AR654,"n/a")</f>
        <v>2.1757909888649598</v>
      </c>
      <c r="L2143" s="77">
        <f>+IF(ISNUMBER(DATA!AS654),DATA!AS654,"n/a")</f>
        <v>2.66438460617057E-3</v>
      </c>
      <c r="M2143" s="66"/>
      <c r="N2143" s="66"/>
      <c r="O2143" s="66"/>
      <c r="P2143" s="66"/>
      <c r="Q2143" s="66"/>
      <c r="S2143" s="70"/>
      <c r="U2143" s="70"/>
      <c r="W2143" s="70"/>
      <c r="Y2143" s="70"/>
    </row>
    <row r="2144" spans="1:25" s="69" customFormat="1" x14ac:dyDescent="0.2">
      <c r="A2144" s="66" t="s">
        <v>12</v>
      </c>
      <c r="B2144" s="66" t="s">
        <v>23</v>
      </c>
      <c r="C2144" s="66" t="s">
        <v>26</v>
      </c>
      <c r="D2144" s="66" t="s">
        <v>317</v>
      </c>
      <c r="E2144" s="87">
        <f>+IF(ISNUMBER(DATA!N655),DATA!N655,"n/a")</f>
        <v>2.60737987352611</v>
      </c>
      <c r="F2144" s="77">
        <f>+IF(ISNUMBER(DATA!O655),DATA!O655,"n/a")</f>
        <v>-6.3513625635967505E-2</v>
      </c>
      <c r="G2144" s="87">
        <f>+IF(ISNUMBER(DATA!X655),DATA!X655,"n/a")</f>
        <v>2.7583902544321899</v>
      </c>
      <c r="H2144" s="77">
        <f>+IF(ISNUMBER(DATA!Y655),DATA!Y655,"n/a")</f>
        <v>1.81379056783945E-2</v>
      </c>
      <c r="I2144" s="87">
        <f>+IF(ISNUMBER(DATA!AH655),DATA!AH655,"n/a")</f>
        <v>2.76463775396223</v>
      </c>
      <c r="J2144" s="77">
        <f>+IF(ISNUMBER(DATA!AI655),DATA!AI655,"n/a")</f>
        <v>8.6785395399353801E-3</v>
      </c>
      <c r="K2144" s="87">
        <f>+IF(ISNUMBER(DATA!AR655),DATA!AR655,"n/a")</f>
        <v>2.73412871381628</v>
      </c>
      <c r="L2144" s="77">
        <f>+IF(ISNUMBER(DATA!AS655),DATA!AS655,"n/a")</f>
        <v>4.81069606269345E-3</v>
      </c>
      <c r="M2144" s="66"/>
      <c r="N2144" s="66"/>
      <c r="O2144" s="66"/>
      <c r="P2144" s="66"/>
      <c r="Q2144" s="66"/>
      <c r="S2144" s="70"/>
      <c r="U2144" s="70"/>
      <c r="W2144" s="70"/>
      <c r="Y2144" s="70"/>
    </row>
    <row r="2145" spans="1:25" s="69" customFormat="1" x14ac:dyDescent="0.2">
      <c r="A2145" s="66" t="s">
        <v>12</v>
      </c>
      <c r="B2145" s="66" t="s">
        <v>23</v>
      </c>
      <c r="C2145" s="66" t="s">
        <v>26</v>
      </c>
      <c r="D2145" s="66" t="s">
        <v>318</v>
      </c>
      <c r="E2145" s="87">
        <f>+IF(ISNUMBER(DATA!N656),DATA!N656,"n/a")</f>
        <v>2.14392844575654</v>
      </c>
      <c r="F2145" s="77">
        <f>+IF(ISNUMBER(DATA!O656),DATA!O656,"n/a")</f>
        <v>1.52890415089055E-3</v>
      </c>
      <c r="G2145" s="87">
        <f>+IF(ISNUMBER(DATA!X656),DATA!X656,"n/a")</f>
        <v>2.2304369285508701</v>
      </c>
      <c r="H2145" s="77">
        <f>+IF(ISNUMBER(DATA!Y656),DATA!Y656,"n/a")</f>
        <v>1.55489820409266E-2</v>
      </c>
      <c r="I2145" s="87">
        <f>+IF(ISNUMBER(DATA!AH656),DATA!AH656,"n/a")</f>
        <v>2.2341036084061199</v>
      </c>
      <c r="J2145" s="77">
        <f>+IF(ISNUMBER(DATA!AI656),DATA!AI656,"n/a")</f>
        <v>2.27007719434239E-2</v>
      </c>
      <c r="K2145" s="87">
        <f>+IF(ISNUMBER(DATA!AR656),DATA!AR656,"n/a")</f>
        <v>2.2231614182992399</v>
      </c>
      <c r="L2145" s="77">
        <f>+IF(ISNUMBER(DATA!AS656),DATA!AS656,"n/a")</f>
        <v>2.68465328513048E-2</v>
      </c>
      <c r="M2145" s="66"/>
      <c r="N2145" s="66"/>
      <c r="O2145" s="66"/>
      <c r="P2145" s="66"/>
      <c r="Q2145" s="66"/>
      <c r="S2145" s="70"/>
      <c r="U2145" s="70"/>
      <c r="W2145" s="70"/>
      <c r="Y2145" s="70"/>
    </row>
    <row r="2146" spans="1:25" s="69" customFormat="1" x14ac:dyDescent="0.2">
      <c r="A2146" s="66" t="s">
        <v>12</v>
      </c>
      <c r="B2146" s="66" t="s">
        <v>23</v>
      </c>
      <c r="C2146" s="66" t="s">
        <v>26</v>
      </c>
      <c r="D2146" s="66" t="s">
        <v>344</v>
      </c>
      <c r="E2146" s="87">
        <f>+IF(ISNUMBER(DATA!N657),DATA!N657,"n/a")</f>
        <v>2.1535876581696898</v>
      </c>
      <c r="F2146" s="77">
        <f>+IF(ISNUMBER(DATA!O657),DATA!O657,"n/a")</f>
        <v>3.00891181470711E-2</v>
      </c>
      <c r="G2146" s="87">
        <f>+IF(ISNUMBER(DATA!X657),DATA!X657,"n/a")</f>
        <v>2.1577287322695198</v>
      </c>
      <c r="H2146" s="77">
        <f>+IF(ISNUMBER(DATA!Y657),DATA!Y657,"n/a")</f>
        <v>6.1146506838827101E-2</v>
      </c>
      <c r="I2146" s="87">
        <f>+IF(ISNUMBER(DATA!AH657),DATA!AH657,"n/a")</f>
        <v>2.1709623784503198</v>
      </c>
      <c r="J2146" s="77">
        <f>+IF(ISNUMBER(DATA!AI657),DATA!AI657,"n/a")</f>
        <v>7.3139114417913195E-2</v>
      </c>
      <c r="K2146" s="87">
        <f>+IF(ISNUMBER(DATA!AR657),DATA!AR657,"n/a")</f>
        <v>2.1586144891869599</v>
      </c>
      <c r="L2146" s="77">
        <f>+IF(ISNUMBER(DATA!AS657),DATA!AS657,"n/a")</f>
        <v>7.6410203035723698E-2</v>
      </c>
      <c r="M2146" s="66"/>
      <c r="N2146" s="66"/>
      <c r="O2146" s="66"/>
      <c r="P2146" s="66"/>
      <c r="Q2146" s="66"/>
      <c r="S2146" s="70"/>
      <c r="U2146" s="70"/>
      <c r="W2146" s="70"/>
      <c r="Y2146" s="70"/>
    </row>
    <row r="2147" spans="1:25" s="69" customFormat="1" x14ac:dyDescent="0.2">
      <c r="A2147" s="66" t="s">
        <v>12</v>
      </c>
      <c r="B2147" s="66" t="s">
        <v>23</v>
      </c>
      <c r="C2147" s="66" t="s">
        <v>26</v>
      </c>
      <c r="D2147" s="66" t="s">
        <v>345</v>
      </c>
      <c r="E2147" s="87">
        <f>+IF(ISNUMBER(DATA!N658),DATA!N658,"n/a")</f>
        <v>2.4222954634878402</v>
      </c>
      <c r="F2147" s="77">
        <f>+IF(ISNUMBER(DATA!O658),DATA!O658,"n/a")</f>
        <v>5.9273190668077902E-2</v>
      </c>
      <c r="G2147" s="87">
        <f>+IF(ISNUMBER(DATA!X658),DATA!X658,"n/a")</f>
        <v>2.4106908519129</v>
      </c>
      <c r="H2147" s="77">
        <f>+IF(ISNUMBER(DATA!Y658),DATA!Y658,"n/a")</f>
        <v>4.28980912429432E-2</v>
      </c>
      <c r="I2147" s="87">
        <f>+IF(ISNUMBER(DATA!AH658),DATA!AH658,"n/a")</f>
        <v>2.4196643918504002</v>
      </c>
      <c r="J2147" s="77">
        <f>+IF(ISNUMBER(DATA!AI658),DATA!AI658,"n/a")</f>
        <v>3.3155484713409303E-2</v>
      </c>
      <c r="K2147" s="87">
        <f>+IF(ISNUMBER(DATA!AR658),DATA!AR658,"n/a")</f>
        <v>2.3925639140325701</v>
      </c>
      <c r="L2147" s="77">
        <f>+IF(ISNUMBER(DATA!AS658),DATA!AS658,"n/a")</f>
        <v>2.5430513850992899E-2</v>
      </c>
      <c r="M2147" s="66"/>
      <c r="N2147" s="66"/>
      <c r="O2147" s="66"/>
      <c r="P2147" s="66"/>
      <c r="Q2147" s="66"/>
      <c r="S2147" s="70"/>
      <c r="U2147" s="70"/>
      <c r="W2147" s="70"/>
      <c r="Y2147" s="70"/>
    </row>
    <row r="2148" spans="1:25" x14ac:dyDescent="0.2">
      <c r="E2148" s="100"/>
      <c r="F2148" s="102"/>
      <c r="G2148" s="100"/>
      <c r="H2148" s="102"/>
      <c r="I2148" s="100"/>
      <c r="J2148" s="102"/>
      <c r="K2148" s="100"/>
      <c r="L2148" s="102"/>
    </row>
    <row r="2149" spans="1:25" s="69" customFormat="1" x14ac:dyDescent="0.2">
      <c r="A2149" s="66" t="s">
        <v>12</v>
      </c>
      <c r="B2149" s="66" t="s">
        <v>24</v>
      </c>
      <c r="C2149" s="66" t="s">
        <v>0</v>
      </c>
      <c r="D2149" s="66" t="s">
        <v>271</v>
      </c>
      <c r="E2149" s="76">
        <f>+IF(ISNUMBER(DATA!F668),DATA!F668,"n/a")</f>
        <v>339408.39</v>
      </c>
      <c r="F2149" s="77">
        <f>+IF(ISNUMBER(DATA!G668),DATA!G668,"n/a")</f>
        <v>0.23428351176907899</v>
      </c>
      <c r="G2149" s="76">
        <f>+IF(ISNUMBER(DATA!P668),DATA!P668,"n/a")</f>
        <v>941247.33</v>
      </c>
      <c r="H2149" s="77">
        <f>+IF(ISNUMBER(DATA!Q668),DATA!Q668,"n/a")</f>
        <v>5.3371382166840203E-2</v>
      </c>
      <c r="I2149" s="76">
        <f>+IF(ISNUMBER(DATA!Z668),DATA!Z668,"n/a")</f>
        <v>1939842.14</v>
      </c>
      <c r="J2149" s="77">
        <f>+IF(ISNUMBER(DATA!AA668),DATA!AA668,"n/a")</f>
        <v>2.1787692774025199E-2</v>
      </c>
      <c r="K2149" s="76">
        <f>+IF(ISNUMBER(DATA!AJ668),DATA!AJ668,"n/a")</f>
        <v>3574967.13</v>
      </c>
      <c r="L2149" s="77">
        <f>+IF(ISNUMBER(DATA!AK668),DATA!AK668,"n/a")</f>
        <v>3.1794138327357599E-2</v>
      </c>
      <c r="M2149" s="66"/>
      <c r="N2149" s="66"/>
      <c r="O2149" s="66"/>
      <c r="P2149" s="66"/>
      <c r="Q2149" s="66"/>
      <c r="S2149" s="70"/>
      <c r="U2149" s="70"/>
      <c r="W2149" s="70"/>
      <c r="Y2149" s="70"/>
    </row>
    <row r="2150" spans="1:25" s="69" customFormat="1" x14ac:dyDescent="0.2">
      <c r="A2150" s="66" t="s">
        <v>12</v>
      </c>
      <c r="B2150" s="66" t="s">
        <v>24</v>
      </c>
      <c r="C2150" s="66" t="s">
        <v>0</v>
      </c>
      <c r="D2150" s="66" t="s">
        <v>272</v>
      </c>
      <c r="E2150" s="76">
        <f>+IF(ISNUMBER(DATA!F669),DATA!F669,"n/a")</f>
        <v>306591.43</v>
      </c>
      <c r="F2150" s="77">
        <f>+IF(ISNUMBER(DATA!G669),DATA!G669,"n/a")</f>
        <v>1.19863088628015E-3</v>
      </c>
      <c r="G2150" s="76">
        <f>+IF(ISNUMBER(DATA!P669),DATA!P669,"n/a")</f>
        <v>1065373.6000000001</v>
      </c>
      <c r="H2150" s="77">
        <f>+IF(ISNUMBER(DATA!Q669),DATA!Q669,"n/a")</f>
        <v>4.1579629944003701E-2</v>
      </c>
      <c r="I2150" s="76">
        <f>+IF(ISNUMBER(DATA!Z669),DATA!Z669,"n/a")</f>
        <v>2168940.7999999998</v>
      </c>
      <c r="J2150" s="77">
        <f>+IF(ISNUMBER(DATA!AA669),DATA!AA669,"n/a")</f>
        <v>1.6764180013162301E-2</v>
      </c>
      <c r="K2150" s="76">
        <f>+IF(ISNUMBER(DATA!AJ669),DATA!AJ669,"n/a")</f>
        <v>4180700.07</v>
      </c>
      <c r="L2150" s="77">
        <f>+IF(ISNUMBER(DATA!AK669),DATA!AK669,"n/a")</f>
        <v>1.3341150977277901E-2</v>
      </c>
      <c r="M2150" s="66"/>
      <c r="N2150" s="66"/>
      <c r="O2150" s="66"/>
      <c r="P2150" s="66"/>
      <c r="Q2150" s="66"/>
      <c r="S2150" s="70"/>
      <c r="U2150" s="70"/>
      <c r="W2150" s="70"/>
      <c r="Y2150" s="70"/>
    </row>
    <row r="2151" spans="1:25" s="69" customFormat="1" x14ac:dyDescent="0.2">
      <c r="A2151" s="66" t="s">
        <v>12</v>
      </c>
      <c r="B2151" s="66" t="s">
        <v>24</v>
      </c>
      <c r="C2151" s="66" t="s">
        <v>0</v>
      </c>
      <c r="D2151" s="66" t="s">
        <v>273</v>
      </c>
      <c r="E2151" s="76">
        <f>+IF(ISNUMBER(DATA!F670),DATA!F670,"n/a")</f>
        <v>743047.73</v>
      </c>
      <c r="F2151" s="77">
        <f>+IF(ISNUMBER(DATA!G670),DATA!G670,"n/a")</f>
        <v>-1.6443010511351601E-2</v>
      </c>
      <c r="G2151" s="76">
        <f>+IF(ISNUMBER(DATA!P670),DATA!P670,"n/a")</f>
        <v>2500835.75</v>
      </c>
      <c r="H2151" s="77">
        <f>+IF(ISNUMBER(DATA!Q670),DATA!Q670,"n/a")</f>
        <v>9.96619423207522E-4</v>
      </c>
      <c r="I2151" s="76">
        <f>+IF(ISNUMBER(DATA!Z670),DATA!Z670,"n/a")</f>
        <v>5101923.66</v>
      </c>
      <c r="J2151" s="77">
        <f>+IF(ISNUMBER(DATA!AA670),DATA!AA670,"n/a")</f>
        <v>3.4966648268719799E-2</v>
      </c>
      <c r="K2151" s="76">
        <f>+IF(ISNUMBER(DATA!AJ670),DATA!AJ670,"n/a")</f>
        <v>9502265.8100000005</v>
      </c>
      <c r="L2151" s="77">
        <f>+IF(ISNUMBER(DATA!AK670),DATA!AK670,"n/a")</f>
        <v>5.9156678679848598E-2</v>
      </c>
      <c r="M2151" s="66"/>
      <c r="N2151" s="66"/>
      <c r="O2151" s="66"/>
      <c r="P2151" s="66"/>
      <c r="Q2151" s="66"/>
      <c r="S2151" s="70"/>
      <c r="U2151" s="70"/>
      <c r="W2151" s="70"/>
      <c r="Y2151" s="70"/>
    </row>
    <row r="2152" spans="1:25" s="69" customFormat="1" x14ac:dyDescent="0.2">
      <c r="A2152" s="66" t="s">
        <v>12</v>
      </c>
      <c r="B2152" s="66" t="s">
        <v>24</v>
      </c>
      <c r="C2152" s="66" t="s">
        <v>0</v>
      </c>
      <c r="D2152" s="66" t="s">
        <v>274</v>
      </c>
      <c r="E2152" s="76">
        <f>+IF(ISNUMBER(DATA!F671),DATA!F671,"n/a")</f>
        <v>214999.27</v>
      </c>
      <c r="F2152" s="77">
        <f>+IF(ISNUMBER(DATA!G671),DATA!G671,"n/a")</f>
        <v>2.7255571829250199E-2</v>
      </c>
      <c r="G2152" s="76">
        <f>+IF(ISNUMBER(DATA!P671),DATA!P671,"n/a")</f>
        <v>711933.57</v>
      </c>
      <c r="H2152" s="77">
        <f>+IF(ISNUMBER(DATA!Q671),DATA!Q671,"n/a")</f>
        <v>3.9585973122968403E-2</v>
      </c>
      <c r="I2152" s="76">
        <f>+IF(ISNUMBER(DATA!Z671),DATA!Z671,"n/a")</f>
        <v>1384787.15</v>
      </c>
      <c r="J2152" s="77">
        <f>+IF(ISNUMBER(DATA!AA671),DATA!AA671,"n/a")</f>
        <v>1.7909530201725001E-2</v>
      </c>
      <c r="K2152" s="76">
        <f>+IF(ISNUMBER(DATA!AJ671),DATA!AJ671,"n/a")</f>
        <v>2700908.85</v>
      </c>
      <c r="L2152" s="77">
        <f>+IF(ISNUMBER(DATA!AK671),DATA!AK671,"n/a")</f>
        <v>1.0751529639386101E-2</v>
      </c>
      <c r="M2152" s="66"/>
      <c r="N2152" s="66"/>
      <c r="O2152" s="66"/>
      <c r="P2152" s="66"/>
      <c r="Q2152" s="66"/>
      <c r="S2152" s="70"/>
      <c r="U2152" s="70"/>
      <c r="W2152" s="70"/>
      <c r="Y2152" s="70"/>
    </row>
    <row r="2153" spans="1:25" s="69" customFormat="1" x14ac:dyDescent="0.2">
      <c r="A2153" s="66" t="s">
        <v>12</v>
      </c>
      <c r="B2153" s="66" t="s">
        <v>24</v>
      </c>
      <c r="C2153" s="66" t="s">
        <v>0</v>
      </c>
      <c r="D2153" s="66" t="s">
        <v>275</v>
      </c>
      <c r="E2153" s="76">
        <f>+IF(ISNUMBER(DATA!F672),DATA!F672,"n/a")</f>
        <v>827470.31</v>
      </c>
      <c r="F2153" s="77">
        <f>+IF(ISNUMBER(DATA!G672),DATA!G672,"n/a")</f>
        <v>1.8933949728194101E-2</v>
      </c>
      <c r="G2153" s="76">
        <f>+IF(ISNUMBER(DATA!P672),DATA!P672,"n/a")</f>
        <v>2591859.25</v>
      </c>
      <c r="H2153" s="77">
        <f>+IF(ISNUMBER(DATA!Q672),DATA!Q672,"n/a")</f>
        <v>-1.7254717590874099E-2</v>
      </c>
      <c r="I2153" s="76">
        <f>+IF(ISNUMBER(DATA!Z672),DATA!Z672,"n/a")</f>
        <v>5643097.4800000004</v>
      </c>
      <c r="J2153" s="77">
        <f>+IF(ISNUMBER(DATA!AA672),DATA!AA672,"n/a")</f>
        <v>3.16501394952272E-2</v>
      </c>
      <c r="K2153" s="76">
        <f>+IF(ISNUMBER(DATA!AJ672),DATA!AJ672,"n/a")</f>
        <v>10208596.779999999</v>
      </c>
      <c r="L2153" s="77">
        <f>+IF(ISNUMBER(DATA!AK672),DATA!AK672,"n/a")</f>
        <v>6.2082544836723499E-2</v>
      </c>
      <c r="M2153" s="66"/>
      <c r="N2153" s="66"/>
      <c r="O2153" s="66"/>
      <c r="P2153" s="66"/>
      <c r="Q2153" s="66"/>
      <c r="S2153" s="70"/>
      <c r="U2153" s="70"/>
      <c r="W2153" s="70"/>
      <c r="Y2153" s="70"/>
    </row>
    <row r="2154" spans="1:25" s="69" customFormat="1" x14ac:dyDescent="0.2">
      <c r="A2154" s="66" t="s">
        <v>12</v>
      </c>
      <c r="B2154" s="66" t="s">
        <v>24</v>
      </c>
      <c r="C2154" s="66" t="s">
        <v>0</v>
      </c>
      <c r="D2154" s="66" t="s">
        <v>276</v>
      </c>
      <c r="E2154" s="76">
        <f>+IF(ISNUMBER(DATA!F673),DATA!F673,"n/a")</f>
        <v>333486.14</v>
      </c>
      <c r="F2154" s="77">
        <f>+IF(ISNUMBER(DATA!G673),DATA!G673,"n/a")</f>
        <v>-0.111576082644814</v>
      </c>
      <c r="G2154" s="76">
        <f>+IF(ISNUMBER(DATA!P673),DATA!P673,"n/a")</f>
        <v>1061103.1299999999</v>
      </c>
      <c r="H2154" s="77">
        <f>+IF(ISNUMBER(DATA!Q673),DATA!Q673,"n/a")</f>
        <v>-0.13999481502125999</v>
      </c>
      <c r="I2154" s="76">
        <f>+IF(ISNUMBER(DATA!Z673),DATA!Z673,"n/a")</f>
        <v>2171213.91</v>
      </c>
      <c r="J2154" s="77">
        <f>+IF(ISNUMBER(DATA!AA673),DATA!AA673,"n/a")</f>
        <v>-0.16436324658332199</v>
      </c>
      <c r="K2154" s="76">
        <f>+IF(ISNUMBER(DATA!AJ673),DATA!AJ673,"n/a")</f>
        <v>3932120.04</v>
      </c>
      <c r="L2154" s="77">
        <f>+IF(ISNUMBER(DATA!AK673),DATA!AK673,"n/a")</f>
        <v>-0.14422139152470501</v>
      </c>
      <c r="M2154" s="66"/>
      <c r="N2154" s="66"/>
      <c r="O2154" s="66"/>
      <c r="P2154" s="66"/>
      <c r="Q2154" s="66"/>
      <c r="S2154" s="70"/>
      <c r="U2154" s="70"/>
      <c r="W2154" s="70"/>
      <c r="Y2154" s="70"/>
    </row>
    <row r="2155" spans="1:25" s="69" customFormat="1" x14ac:dyDescent="0.2">
      <c r="A2155" s="66" t="s">
        <v>12</v>
      </c>
      <c r="B2155" s="66" t="s">
        <v>24</v>
      </c>
      <c r="C2155" s="66" t="s">
        <v>0</v>
      </c>
      <c r="D2155" s="66" t="s">
        <v>277</v>
      </c>
      <c r="E2155" s="76">
        <f>+IF(ISNUMBER(DATA!F674),DATA!F674,"n/a")</f>
        <v>175434.35</v>
      </c>
      <c r="F2155" s="77">
        <f>+IF(ISNUMBER(DATA!G674),DATA!G674,"n/a")</f>
        <v>1.02652567261481E-2</v>
      </c>
      <c r="G2155" s="76">
        <f>+IF(ISNUMBER(DATA!P674),DATA!P674,"n/a")</f>
        <v>596292.6</v>
      </c>
      <c r="H2155" s="77">
        <f>+IF(ISNUMBER(DATA!Q674),DATA!Q674,"n/a")</f>
        <v>2.1062207946770699E-2</v>
      </c>
      <c r="I2155" s="76">
        <f>+IF(ISNUMBER(DATA!Z674),DATA!Z674,"n/a")</f>
        <v>1188615.46</v>
      </c>
      <c r="J2155" s="77">
        <f>+IF(ISNUMBER(DATA!AA674),DATA!AA674,"n/a")</f>
        <v>-1.62032578487431E-3</v>
      </c>
      <c r="K2155" s="76">
        <f>+IF(ISNUMBER(DATA!AJ674),DATA!AJ674,"n/a")</f>
        <v>2235614.67</v>
      </c>
      <c r="L2155" s="77">
        <f>+IF(ISNUMBER(DATA!AK674),DATA!AK674,"n/a")</f>
        <v>-3.7197465589262298E-2</v>
      </c>
      <c r="M2155" s="66"/>
      <c r="N2155" s="66"/>
      <c r="O2155" s="66"/>
      <c r="P2155" s="66"/>
      <c r="Q2155" s="66"/>
      <c r="S2155" s="70"/>
      <c r="U2155" s="70"/>
      <c r="W2155" s="70"/>
      <c r="Y2155" s="70"/>
    </row>
    <row r="2156" spans="1:25" s="69" customFormat="1" x14ac:dyDescent="0.2">
      <c r="A2156" s="66" t="s">
        <v>12</v>
      </c>
      <c r="B2156" s="66" t="s">
        <v>24</v>
      </c>
      <c r="C2156" s="66" t="s">
        <v>0</v>
      </c>
      <c r="D2156" s="66" t="s">
        <v>278</v>
      </c>
      <c r="E2156" s="76">
        <f>+IF(ISNUMBER(DATA!F675),DATA!F675,"n/a")</f>
        <v>649692.85</v>
      </c>
      <c r="F2156" s="77">
        <f>+IF(ISNUMBER(DATA!G675),DATA!G675,"n/a")</f>
        <v>0.13459463388287199</v>
      </c>
      <c r="G2156" s="76">
        <f>+IF(ISNUMBER(DATA!P675),DATA!P675,"n/a")</f>
        <v>2113951.21</v>
      </c>
      <c r="H2156" s="77">
        <f>+IF(ISNUMBER(DATA!Q675),DATA!Q675,"n/a")</f>
        <v>0.104948265405228</v>
      </c>
      <c r="I2156" s="76">
        <f>+IF(ISNUMBER(DATA!Z675),DATA!Z675,"n/a")</f>
        <v>4318765.76</v>
      </c>
      <c r="J2156" s="77">
        <f>+IF(ISNUMBER(DATA!AA675),DATA!AA675,"n/a")</f>
        <v>7.4099920173309602E-2</v>
      </c>
      <c r="K2156" s="76">
        <f>+IF(ISNUMBER(DATA!AJ675),DATA!AJ675,"n/a")</f>
        <v>8128075.8099999996</v>
      </c>
      <c r="L2156" s="77">
        <f>+IF(ISNUMBER(DATA!AK675),DATA!AK675,"n/a")</f>
        <v>4.7866533855291403E-2</v>
      </c>
      <c r="M2156" s="66"/>
      <c r="N2156" s="66"/>
      <c r="O2156" s="66"/>
      <c r="P2156" s="66"/>
      <c r="Q2156" s="66"/>
      <c r="S2156" s="70"/>
      <c r="U2156" s="70"/>
      <c r="W2156" s="70"/>
      <c r="Y2156" s="70"/>
    </row>
    <row r="2157" spans="1:25" s="69" customFormat="1" x14ac:dyDescent="0.2">
      <c r="A2157" s="66" t="s">
        <v>12</v>
      </c>
      <c r="B2157" s="66" t="s">
        <v>24</v>
      </c>
      <c r="C2157" s="66" t="s">
        <v>0</v>
      </c>
      <c r="D2157" s="66" t="s">
        <v>279</v>
      </c>
      <c r="E2157" s="76">
        <f>+IF(ISNUMBER(DATA!F676),DATA!F676,"n/a")</f>
        <v>269157.96999999997</v>
      </c>
      <c r="F2157" s="77">
        <f>+IF(ISNUMBER(DATA!G676),DATA!G676,"n/a")</f>
        <v>0.17469109899430799</v>
      </c>
      <c r="G2157" s="76">
        <f>+IF(ISNUMBER(DATA!P676),DATA!P676,"n/a")</f>
        <v>860978.72</v>
      </c>
      <c r="H2157" s="77">
        <f>+IF(ISNUMBER(DATA!Q676),DATA!Q676,"n/a")</f>
        <v>0.13174882216015299</v>
      </c>
      <c r="I2157" s="76">
        <f>+IF(ISNUMBER(DATA!Z676),DATA!Z676,"n/a")</f>
        <v>1755047.41</v>
      </c>
      <c r="J2157" s="77">
        <f>+IF(ISNUMBER(DATA!AA676),DATA!AA676,"n/a")</f>
        <v>8.5388811979538806E-2</v>
      </c>
      <c r="K2157" s="76">
        <f>+IF(ISNUMBER(DATA!AJ676),DATA!AJ676,"n/a")</f>
        <v>3474534.65</v>
      </c>
      <c r="L2157" s="77">
        <f>+IF(ISNUMBER(DATA!AK676),DATA!AK676,"n/a")</f>
        <v>5.5586981154057802E-2</v>
      </c>
      <c r="M2157" s="66"/>
      <c r="N2157" s="66"/>
      <c r="O2157" s="66"/>
      <c r="P2157" s="66"/>
      <c r="Q2157" s="66"/>
      <c r="S2157" s="70"/>
      <c r="U2157" s="70"/>
      <c r="W2157" s="70"/>
      <c r="Y2157" s="70"/>
    </row>
    <row r="2158" spans="1:25" s="69" customFormat="1" x14ac:dyDescent="0.2">
      <c r="A2158" s="66" t="s">
        <v>12</v>
      </c>
      <c r="B2158" s="66" t="s">
        <v>24</v>
      </c>
      <c r="C2158" s="66" t="s">
        <v>0</v>
      </c>
      <c r="D2158" s="66" t="s">
        <v>280</v>
      </c>
      <c r="E2158" s="76">
        <f>+IF(ISNUMBER(DATA!F677),DATA!F677,"n/a")</f>
        <v>255594.44</v>
      </c>
      <c r="F2158" s="77">
        <f>+IF(ISNUMBER(DATA!G677),DATA!G677,"n/a")</f>
        <v>0.161742637318603</v>
      </c>
      <c r="G2158" s="76">
        <f>+IF(ISNUMBER(DATA!P677),DATA!P677,"n/a")</f>
        <v>785293.08</v>
      </c>
      <c r="H2158" s="77">
        <f>+IF(ISNUMBER(DATA!Q677),DATA!Q677,"n/a")</f>
        <v>6.4487096236879399E-2</v>
      </c>
      <c r="I2158" s="76">
        <f>+IF(ISNUMBER(DATA!Z677),DATA!Z677,"n/a")</f>
        <v>1654670.81</v>
      </c>
      <c r="J2158" s="77">
        <f>+IF(ISNUMBER(DATA!AA677),DATA!AA677,"n/a")</f>
        <v>-7.6973983432157998E-3</v>
      </c>
      <c r="K2158" s="76">
        <f>+IF(ISNUMBER(DATA!AJ677),DATA!AJ677,"n/a")</f>
        <v>3130074.24</v>
      </c>
      <c r="L2158" s="77">
        <f>+IF(ISNUMBER(DATA!AK677),DATA!AK677,"n/a")</f>
        <v>-4.9909495705651702E-2</v>
      </c>
      <c r="M2158" s="66"/>
      <c r="N2158" s="66"/>
      <c r="O2158" s="66"/>
      <c r="P2158" s="66"/>
      <c r="Q2158" s="66"/>
      <c r="S2158" s="70"/>
      <c r="U2158" s="70"/>
      <c r="W2158" s="70"/>
      <c r="Y2158" s="70"/>
    </row>
    <row r="2159" spans="1:25" s="69" customFormat="1" x14ac:dyDescent="0.2">
      <c r="A2159" s="66" t="s">
        <v>12</v>
      </c>
      <c r="B2159" s="66" t="s">
        <v>24</v>
      </c>
      <c r="C2159" s="66" t="s">
        <v>0</v>
      </c>
      <c r="D2159" s="66" t="s">
        <v>281</v>
      </c>
      <c r="E2159" s="76">
        <f>+IF(ISNUMBER(DATA!F678),DATA!F678,"n/a")</f>
        <v>211715.31</v>
      </c>
      <c r="F2159" s="77">
        <f>+IF(ISNUMBER(DATA!G678),DATA!G678,"n/a")</f>
        <v>1.0722286204013E-2</v>
      </c>
      <c r="G2159" s="76">
        <f>+IF(ISNUMBER(DATA!P678),DATA!P678,"n/a")</f>
        <v>672905.85</v>
      </c>
      <c r="H2159" s="77">
        <f>+IF(ISNUMBER(DATA!Q678),DATA!Q678,"n/a")</f>
        <v>-4.2348942639463198E-2</v>
      </c>
      <c r="I2159" s="76">
        <f>+IF(ISNUMBER(DATA!Z678),DATA!Z678,"n/a")</f>
        <v>1380387.78</v>
      </c>
      <c r="J2159" s="77">
        <f>+IF(ISNUMBER(DATA!AA678),DATA!AA678,"n/a")</f>
        <v>-3.10795225077748E-2</v>
      </c>
      <c r="K2159" s="76">
        <f>+IF(ISNUMBER(DATA!AJ678),DATA!AJ678,"n/a")</f>
        <v>2731601.7</v>
      </c>
      <c r="L2159" s="77">
        <f>+IF(ISNUMBER(DATA!AK678),DATA!AK678,"n/a")</f>
        <v>-1.7766703628043699E-2</v>
      </c>
      <c r="M2159" s="66"/>
      <c r="N2159" s="66"/>
      <c r="O2159" s="66"/>
      <c r="P2159" s="66"/>
      <c r="Q2159" s="66"/>
      <c r="S2159" s="70"/>
      <c r="U2159" s="70"/>
      <c r="W2159" s="70"/>
      <c r="Y2159" s="70"/>
    </row>
    <row r="2160" spans="1:25" s="69" customFormat="1" x14ac:dyDescent="0.2">
      <c r="A2160" s="66" t="s">
        <v>12</v>
      </c>
      <c r="B2160" s="66" t="s">
        <v>24</v>
      </c>
      <c r="C2160" s="66" t="s">
        <v>0</v>
      </c>
      <c r="D2160" s="66" t="s">
        <v>282</v>
      </c>
      <c r="E2160" s="76">
        <f>+IF(ISNUMBER(DATA!F679),DATA!F679,"n/a")</f>
        <v>533694.16</v>
      </c>
      <c r="F2160" s="77">
        <f>+IF(ISNUMBER(DATA!G679),DATA!G679,"n/a")</f>
        <v>4.00074206325544E-2</v>
      </c>
      <c r="G2160" s="76">
        <f>+IF(ISNUMBER(DATA!P679),DATA!P679,"n/a")</f>
        <v>1724787.48</v>
      </c>
      <c r="H2160" s="77">
        <f>+IF(ISNUMBER(DATA!Q679),DATA!Q679,"n/a")</f>
        <v>2.70111856906388E-2</v>
      </c>
      <c r="I2160" s="76">
        <f>+IF(ISNUMBER(DATA!Z679),DATA!Z679,"n/a")</f>
        <v>3494248.36</v>
      </c>
      <c r="J2160" s="77">
        <f>+IF(ISNUMBER(DATA!AA679),DATA!AA679,"n/a")</f>
        <v>3.0701348904568201E-2</v>
      </c>
      <c r="K2160" s="76">
        <f>+IF(ISNUMBER(DATA!AJ679),DATA!AJ679,"n/a")</f>
        <v>6662191.9000000004</v>
      </c>
      <c r="L2160" s="77">
        <f>+IF(ISNUMBER(DATA!AK679),DATA!AK679,"n/a")</f>
        <v>-1.59820356285124E-2</v>
      </c>
      <c r="M2160" s="66"/>
      <c r="N2160" s="66"/>
      <c r="O2160" s="66"/>
      <c r="P2160" s="66"/>
      <c r="Q2160" s="66"/>
      <c r="S2160" s="70"/>
      <c r="U2160" s="70"/>
      <c r="W2160" s="70"/>
      <c r="Y2160" s="70"/>
    </row>
    <row r="2161" spans="1:25" s="69" customFormat="1" x14ac:dyDescent="0.2">
      <c r="A2161" s="66" t="s">
        <v>12</v>
      </c>
      <c r="B2161" s="66" t="s">
        <v>24</v>
      </c>
      <c r="C2161" s="66" t="s">
        <v>0</v>
      </c>
      <c r="D2161" s="66" t="s">
        <v>283</v>
      </c>
      <c r="E2161" s="76">
        <f>+IF(ISNUMBER(DATA!F680),DATA!F680,"n/a")</f>
        <v>478823.86</v>
      </c>
      <c r="F2161" s="77">
        <f>+IF(ISNUMBER(DATA!G680),DATA!G680,"n/a")</f>
        <v>-5.5021101799568199E-2</v>
      </c>
      <c r="G2161" s="76">
        <f>+IF(ISNUMBER(DATA!P680),DATA!P680,"n/a")</f>
        <v>1540734.62</v>
      </c>
      <c r="H2161" s="77">
        <f>+IF(ISNUMBER(DATA!Q680),DATA!Q680,"n/a")</f>
        <v>-0.110694166538207</v>
      </c>
      <c r="I2161" s="76">
        <f>+IF(ISNUMBER(DATA!Z680),DATA!Z680,"n/a")</f>
        <v>3225832.42</v>
      </c>
      <c r="J2161" s="77">
        <f>+IF(ISNUMBER(DATA!AA680),DATA!AA680,"n/a")</f>
        <v>-0.111704760219449</v>
      </c>
      <c r="K2161" s="76">
        <f>+IF(ISNUMBER(DATA!AJ680),DATA!AJ680,"n/a")</f>
        <v>6263881.21</v>
      </c>
      <c r="L2161" s="77">
        <f>+IF(ISNUMBER(DATA!AK680),DATA!AK680,"n/a")</f>
        <v>-0.12034998180035</v>
      </c>
      <c r="M2161" s="66"/>
      <c r="N2161" s="66"/>
      <c r="O2161" s="66"/>
      <c r="P2161" s="66"/>
      <c r="Q2161" s="66"/>
      <c r="S2161" s="70"/>
      <c r="U2161" s="70"/>
      <c r="W2161" s="70"/>
      <c r="Y2161" s="70"/>
    </row>
    <row r="2162" spans="1:25" s="69" customFormat="1" x14ac:dyDescent="0.2">
      <c r="A2162" s="66" t="s">
        <v>12</v>
      </c>
      <c r="B2162" s="66" t="s">
        <v>24</v>
      </c>
      <c r="C2162" s="66" t="s">
        <v>0</v>
      </c>
      <c r="D2162" s="66" t="s">
        <v>284</v>
      </c>
      <c r="E2162" s="76">
        <f>+IF(ISNUMBER(DATA!F681),DATA!F681,"n/a")</f>
        <v>537774.18999999994</v>
      </c>
      <c r="F2162" s="77">
        <f>+IF(ISNUMBER(DATA!G681),DATA!G681,"n/a")</f>
        <v>4.1152693048034102E-2</v>
      </c>
      <c r="G2162" s="76">
        <f>+IF(ISNUMBER(DATA!P681),DATA!P681,"n/a")</f>
        <v>1693399.38</v>
      </c>
      <c r="H2162" s="77">
        <f>+IF(ISNUMBER(DATA!Q681),DATA!Q681,"n/a")</f>
        <v>1.06281307386842E-2</v>
      </c>
      <c r="I2162" s="76">
        <f>+IF(ISNUMBER(DATA!Z681),DATA!Z681,"n/a")</f>
        <v>3443028.92</v>
      </c>
      <c r="J2162" s="77">
        <f>+IF(ISNUMBER(DATA!AA681),DATA!AA681,"n/a")</f>
        <v>3.14438606868069E-2</v>
      </c>
      <c r="K2162" s="76">
        <f>+IF(ISNUMBER(DATA!AJ681),DATA!AJ681,"n/a")</f>
        <v>6787656.1500000004</v>
      </c>
      <c r="L2162" s="77">
        <f>+IF(ISNUMBER(DATA!AK681),DATA!AK681,"n/a")</f>
        <v>2.2301866302981199E-2</v>
      </c>
      <c r="M2162" s="66"/>
      <c r="N2162" s="66"/>
      <c r="O2162" s="66"/>
      <c r="P2162" s="66"/>
      <c r="Q2162" s="66"/>
      <c r="S2162" s="70"/>
      <c r="U2162" s="70"/>
      <c r="W2162" s="70"/>
      <c r="Y2162" s="70"/>
    </row>
    <row r="2163" spans="1:25" s="69" customFormat="1" x14ac:dyDescent="0.2">
      <c r="A2163" s="66" t="s">
        <v>12</v>
      </c>
      <c r="B2163" s="66" t="s">
        <v>24</v>
      </c>
      <c r="C2163" s="66" t="s">
        <v>0</v>
      </c>
      <c r="D2163" s="66" t="s">
        <v>285</v>
      </c>
      <c r="E2163" s="76">
        <f>+IF(ISNUMBER(DATA!F682),DATA!F682,"n/a")</f>
        <v>217850.02</v>
      </c>
      <c r="F2163" s="77">
        <f>+IF(ISNUMBER(DATA!G682),DATA!G682,"n/a")</f>
        <v>-1.03933896010685E-2</v>
      </c>
      <c r="G2163" s="76">
        <f>+IF(ISNUMBER(DATA!P682),DATA!P682,"n/a")</f>
        <v>673552.34</v>
      </c>
      <c r="H2163" s="77">
        <f>+IF(ISNUMBER(DATA!Q682),DATA!Q682,"n/a")</f>
        <v>-2.5547310508346799E-2</v>
      </c>
      <c r="I2163" s="76">
        <f>+IF(ISNUMBER(DATA!Z682),DATA!Z682,"n/a")</f>
        <v>1380905.86</v>
      </c>
      <c r="J2163" s="77">
        <f>+IF(ISNUMBER(DATA!AA682),DATA!AA682,"n/a")</f>
        <v>2.8267408291017299E-3</v>
      </c>
      <c r="K2163" s="76">
        <f>+IF(ISNUMBER(DATA!AJ682),DATA!AJ682,"n/a")</f>
        <v>2796441.24</v>
      </c>
      <c r="L2163" s="77">
        <f>+IF(ISNUMBER(DATA!AK682),DATA!AK682,"n/a")</f>
        <v>-5.9341450894359101E-3</v>
      </c>
      <c r="M2163" s="66"/>
      <c r="N2163" s="66"/>
      <c r="O2163" s="66"/>
      <c r="P2163" s="66"/>
      <c r="Q2163" s="66"/>
      <c r="S2163" s="70"/>
      <c r="U2163" s="70"/>
      <c r="W2163" s="70"/>
      <c r="Y2163" s="70"/>
    </row>
    <row r="2164" spans="1:25" s="69" customFormat="1" x14ac:dyDescent="0.2">
      <c r="A2164" s="66" t="s">
        <v>12</v>
      </c>
      <c r="B2164" s="66" t="s">
        <v>24</v>
      </c>
      <c r="C2164" s="66" t="s">
        <v>0</v>
      </c>
      <c r="D2164" s="66" t="s">
        <v>286</v>
      </c>
      <c r="E2164" s="76">
        <f>+IF(ISNUMBER(DATA!F683),DATA!F683,"n/a")</f>
        <v>389324.13</v>
      </c>
      <c r="F2164" s="77">
        <f>+IF(ISNUMBER(DATA!G683),DATA!G683,"n/a")</f>
        <v>2.78705956012874E-2</v>
      </c>
      <c r="G2164" s="76">
        <f>+IF(ISNUMBER(DATA!P683),DATA!P683,"n/a")</f>
        <v>1243242.1100000001</v>
      </c>
      <c r="H2164" s="77">
        <f>+IF(ISNUMBER(DATA!Q683),DATA!Q683,"n/a")</f>
        <v>-2.2325501059099601E-2</v>
      </c>
      <c r="I2164" s="76">
        <f>+IF(ISNUMBER(DATA!Z683),DATA!Z683,"n/a")</f>
        <v>2613206.11</v>
      </c>
      <c r="J2164" s="77">
        <f>+IF(ISNUMBER(DATA!AA683),DATA!AA683,"n/a")</f>
        <v>2.8197515147670299E-2</v>
      </c>
      <c r="K2164" s="76">
        <f>+IF(ISNUMBER(DATA!AJ683),DATA!AJ683,"n/a")</f>
        <v>4879038.1100000003</v>
      </c>
      <c r="L2164" s="77">
        <f>+IF(ISNUMBER(DATA!AK683),DATA!AK683,"n/a")</f>
        <v>7.0343810283767794E-2</v>
      </c>
      <c r="M2164" s="66"/>
      <c r="N2164" s="66"/>
      <c r="O2164" s="66"/>
      <c r="P2164" s="66"/>
      <c r="Q2164" s="66"/>
      <c r="S2164" s="70"/>
      <c r="U2164" s="70"/>
      <c r="W2164" s="70"/>
      <c r="Y2164" s="70"/>
    </row>
    <row r="2165" spans="1:25" s="69" customFormat="1" x14ac:dyDescent="0.2">
      <c r="A2165" s="66" t="s">
        <v>12</v>
      </c>
      <c r="B2165" s="66" t="s">
        <v>24</v>
      </c>
      <c r="C2165" s="66" t="s">
        <v>0</v>
      </c>
      <c r="D2165" s="66" t="s">
        <v>287</v>
      </c>
      <c r="E2165" s="76">
        <f>+IF(ISNUMBER(DATA!F684),DATA!F684,"n/a")</f>
        <v>511378.34</v>
      </c>
      <c r="F2165" s="77">
        <f>+IF(ISNUMBER(DATA!G684),DATA!G684,"n/a")</f>
        <v>4.0844284626264001E-2</v>
      </c>
      <c r="G2165" s="76">
        <f>+IF(ISNUMBER(DATA!P684),DATA!P684,"n/a")</f>
        <v>1661942.04</v>
      </c>
      <c r="H2165" s="77">
        <f>+IF(ISNUMBER(DATA!Q684),DATA!Q684,"n/a")</f>
        <v>6.23163393460213E-2</v>
      </c>
      <c r="I2165" s="76">
        <f>+IF(ISNUMBER(DATA!Z684),DATA!Z684,"n/a")</f>
        <v>3523268.59</v>
      </c>
      <c r="J2165" s="77">
        <f>+IF(ISNUMBER(DATA!AA684),DATA!AA684,"n/a")</f>
        <v>6.4284479346367093E-2</v>
      </c>
      <c r="K2165" s="76">
        <f>+IF(ISNUMBER(DATA!AJ684),DATA!AJ684,"n/a")</f>
        <v>6085666.0099999998</v>
      </c>
      <c r="L2165" s="77">
        <f>+IF(ISNUMBER(DATA!AK684),DATA!AK684,"n/a")</f>
        <v>9.3270338702780495E-2</v>
      </c>
      <c r="M2165" s="66"/>
      <c r="N2165" s="66"/>
      <c r="O2165" s="66"/>
      <c r="P2165" s="66"/>
      <c r="Q2165" s="66"/>
      <c r="S2165" s="70"/>
      <c r="U2165" s="70"/>
      <c r="W2165" s="70"/>
      <c r="Y2165" s="70"/>
    </row>
    <row r="2166" spans="1:25" s="69" customFormat="1" x14ac:dyDescent="0.2">
      <c r="A2166" s="66" t="s">
        <v>12</v>
      </c>
      <c r="B2166" s="66" t="s">
        <v>24</v>
      </c>
      <c r="C2166" s="66" t="s">
        <v>0</v>
      </c>
      <c r="D2166" s="66" t="s">
        <v>288</v>
      </c>
      <c r="E2166" s="76">
        <f>+IF(ISNUMBER(DATA!F685),DATA!F685,"n/a")</f>
        <v>557156.89</v>
      </c>
      <c r="F2166" s="77">
        <f>+IF(ISNUMBER(DATA!G685),DATA!G685,"n/a")</f>
        <v>0.13803333073858501</v>
      </c>
      <c r="G2166" s="76">
        <f>+IF(ISNUMBER(DATA!P685),DATA!P685,"n/a")</f>
        <v>1690315.05</v>
      </c>
      <c r="H2166" s="77">
        <f>+IF(ISNUMBER(DATA!Q685),DATA!Q685,"n/a")</f>
        <v>5.4197439986355102E-2</v>
      </c>
      <c r="I2166" s="76">
        <f>+IF(ISNUMBER(DATA!Z685),DATA!Z685,"n/a")</f>
        <v>3288231.43</v>
      </c>
      <c r="J2166" s="77">
        <f>+IF(ISNUMBER(DATA!AA685),DATA!AA685,"n/a")</f>
        <v>2.8651747229565601E-2</v>
      </c>
      <c r="K2166" s="76">
        <f>+IF(ISNUMBER(DATA!AJ685),DATA!AJ685,"n/a")</f>
        <v>6297986.54</v>
      </c>
      <c r="L2166" s="77">
        <f>+IF(ISNUMBER(DATA!AK685),DATA!AK685,"n/a")</f>
        <v>-3.3627099150019303E-2</v>
      </c>
      <c r="M2166" s="66"/>
      <c r="N2166" s="66"/>
      <c r="O2166" s="66"/>
      <c r="P2166" s="66"/>
      <c r="Q2166" s="66"/>
      <c r="S2166" s="70"/>
      <c r="U2166" s="70"/>
      <c r="W2166" s="70"/>
      <c r="Y2166" s="70"/>
    </row>
    <row r="2167" spans="1:25" s="69" customFormat="1" x14ac:dyDescent="0.2">
      <c r="A2167" s="66" t="s">
        <v>12</v>
      </c>
      <c r="B2167" s="66" t="s">
        <v>24</v>
      </c>
      <c r="C2167" s="66" t="s">
        <v>0</v>
      </c>
      <c r="D2167" s="66" t="s">
        <v>289</v>
      </c>
      <c r="E2167" s="76">
        <f>+IF(ISNUMBER(DATA!F686),DATA!F686,"n/a")</f>
        <v>201828.46</v>
      </c>
      <c r="F2167" s="77">
        <f>+IF(ISNUMBER(DATA!G686),DATA!G686,"n/a")</f>
        <v>0.123733569941103</v>
      </c>
      <c r="G2167" s="76">
        <f>+IF(ISNUMBER(DATA!P686),DATA!P686,"n/a")</f>
        <v>642120.21</v>
      </c>
      <c r="H2167" s="77">
        <f>+IF(ISNUMBER(DATA!Q686),DATA!Q686,"n/a")</f>
        <v>6.0579567597431702E-2</v>
      </c>
      <c r="I2167" s="76">
        <f>+IF(ISNUMBER(DATA!Z686),DATA!Z686,"n/a")</f>
        <v>1268075.07</v>
      </c>
      <c r="J2167" s="77">
        <f>+IF(ISNUMBER(DATA!AA686),DATA!AA686,"n/a")</f>
        <v>5.8294636788493698E-2</v>
      </c>
      <c r="K2167" s="76">
        <f>+IF(ISNUMBER(DATA!AJ686),DATA!AJ686,"n/a")</f>
        <v>2515370.6</v>
      </c>
      <c r="L2167" s="77">
        <f>+IF(ISNUMBER(DATA!AK686),DATA!AK686,"n/a")</f>
        <v>4.0121190049006203E-2</v>
      </c>
      <c r="M2167" s="66"/>
      <c r="N2167" s="66"/>
      <c r="O2167" s="66"/>
      <c r="P2167" s="66"/>
      <c r="Q2167" s="66"/>
      <c r="S2167" s="70"/>
      <c r="U2167" s="70"/>
      <c r="W2167" s="70"/>
      <c r="Y2167" s="70"/>
    </row>
    <row r="2168" spans="1:25" s="69" customFormat="1" x14ac:dyDescent="0.2">
      <c r="A2168" s="66" t="s">
        <v>12</v>
      </c>
      <c r="B2168" s="66" t="s">
        <v>24</v>
      </c>
      <c r="C2168" s="66" t="s">
        <v>0</v>
      </c>
      <c r="D2168" s="66" t="s">
        <v>290</v>
      </c>
      <c r="E2168" s="76">
        <f>+IF(ISNUMBER(DATA!F687),DATA!F687,"n/a")</f>
        <v>137400.67000000001</v>
      </c>
      <c r="F2168" s="77">
        <f>+IF(ISNUMBER(DATA!G687),DATA!G687,"n/a")</f>
        <v>-6.1277510361594199E-2</v>
      </c>
      <c r="G2168" s="76">
        <f>+IF(ISNUMBER(DATA!P687),DATA!P687,"n/a")</f>
        <v>477680.74</v>
      </c>
      <c r="H2168" s="77">
        <f>+IF(ISNUMBER(DATA!Q687),DATA!Q687,"n/a")</f>
        <v>-1.74716706450351E-2</v>
      </c>
      <c r="I2168" s="76">
        <f>+IF(ISNUMBER(DATA!Z687),DATA!Z687,"n/a")</f>
        <v>972281.97</v>
      </c>
      <c r="J2168" s="77">
        <f>+IF(ISNUMBER(DATA!AA687),DATA!AA687,"n/a")</f>
        <v>-2.7188694184166501E-2</v>
      </c>
      <c r="K2168" s="76">
        <f>+IF(ISNUMBER(DATA!AJ687),DATA!AJ687,"n/a")</f>
        <v>1861243.96</v>
      </c>
      <c r="L2168" s="77">
        <f>+IF(ISNUMBER(DATA!AK687),DATA!AK687,"n/a")</f>
        <v>-1.37048964526943E-2</v>
      </c>
      <c r="M2168" s="66"/>
      <c r="N2168" s="66"/>
      <c r="O2168" s="66"/>
      <c r="P2168" s="66"/>
      <c r="Q2168" s="66"/>
      <c r="S2168" s="70"/>
      <c r="U2168" s="70"/>
      <c r="W2168" s="70"/>
      <c r="Y2168" s="70"/>
    </row>
    <row r="2169" spans="1:25" s="69" customFormat="1" x14ac:dyDescent="0.2">
      <c r="A2169" s="66" t="s">
        <v>12</v>
      </c>
      <c r="B2169" s="66" t="s">
        <v>24</v>
      </c>
      <c r="C2169" s="66" t="s">
        <v>0</v>
      </c>
      <c r="D2169" s="66" t="s">
        <v>291</v>
      </c>
      <c r="E2169" s="76">
        <f>+IF(ISNUMBER(DATA!F688),DATA!F688,"n/a")</f>
        <v>189632.57</v>
      </c>
      <c r="F2169" s="77">
        <f>+IF(ISNUMBER(DATA!G688),DATA!G688,"n/a")</f>
        <v>-0.124141664228371</v>
      </c>
      <c r="G2169" s="76">
        <f>+IF(ISNUMBER(DATA!P688),DATA!P688,"n/a")</f>
        <v>653663.92000000004</v>
      </c>
      <c r="H2169" s="77">
        <f>+IF(ISNUMBER(DATA!Q688),DATA!Q688,"n/a")</f>
        <v>-0.112125733956128</v>
      </c>
      <c r="I2169" s="76">
        <f>+IF(ISNUMBER(DATA!Z688),DATA!Z688,"n/a")</f>
        <v>1377873.78</v>
      </c>
      <c r="J2169" s="77">
        <f>+IF(ISNUMBER(DATA!AA688),DATA!AA688,"n/a")</f>
        <v>-4.0990258101931597E-2</v>
      </c>
      <c r="K2169" s="76">
        <f>+IF(ISNUMBER(DATA!AJ688),DATA!AJ688,"n/a")</f>
        <v>2721679.25</v>
      </c>
      <c r="L2169" s="77">
        <f>+IF(ISNUMBER(DATA!AK688),DATA!AK688,"n/a")</f>
        <v>-9.7394939006554392E-3</v>
      </c>
      <c r="M2169" s="66"/>
      <c r="N2169" s="66"/>
      <c r="O2169" s="66"/>
      <c r="P2169" s="66"/>
      <c r="Q2169" s="66"/>
      <c r="S2169" s="70"/>
      <c r="U2169" s="70"/>
      <c r="W2169" s="70"/>
      <c r="Y2169" s="70"/>
    </row>
    <row r="2170" spans="1:25" s="69" customFormat="1" x14ac:dyDescent="0.2">
      <c r="A2170" s="66" t="s">
        <v>12</v>
      </c>
      <c r="B2170" s="66" t="s">
        <v>24</v>
      </c>
      <c r="C2170" s="66" t="s">
        <v>0</v>
      </c>
      <c r="D2170" s="66" t="s">
        <v>292</v>
      </c>
      <c r="E2170" s="76">
        <f>+IF(ISNUMBER(DATA!F689),DATA!F689,"n/a")</f>
        <v>1414736.6</v>
      </c>
      <c r="F2170" s="77">
        <f>+IF(ISNUMBER(DATA!G689),DATA!G689,"n/a")</f>
        <v>5.7001533901384301E-2</v>
      </c>
      <c r="G2170" s="76">
        <f>+IF(ISNUMBER(DATA!P689),DATA!P689,"n/a")</f>
        <v>4656138.58</v>
      </c>
      <c r="H2170" s="77">
        <f>+IF(ISNUMBER(DATA!Q689),DATA!Q689,"n/a")</f>
        <v>4.8624488736174698E-2</v>
      </c>
      <c r="I2170" s="76">
        <f>+IF(ISNUMBER(DATA!Z689),DATA!Z689,"n/a")</f>
        <v>9539360.8300000001</v>
      </c>
      <c r="J2170" s="77">
        <f>+IF(ISNUMBER(DATA!AA689),DATA!AA689,"n/a")</f>
        <v>4.35111135062669E-2</v>
      </c>
      <c r="K2170" s="76">
        <f>+IF(ISNUMBER(DATA!AJ689),DATA!AJ689,"n/a")</f>
        <v>18008227.84</v>
      </c>
      <c r="L2170" s="77">
        <f>+IF(ISNUMBER(DATA!AK689),DATA!AK689,"n/a")</f>
        <v>3.3023108070295001E-2</v>
      </c>
      <c r="M2170" s="66"/>
      <c r="N2170" s="66"/>
      <c r="O2170" s="66"/>
      <c r="P2170" s="66"/>
      <c r="Q2170" s="66"/>
      <c r="S2170" s="70"/>
      <c r="U2170" s="70"/>
      <c r="W2170" s="70"/>
      <c r="Y2170" s="70"/>
    </row>
    <row r="2171" spans="1:25" s="69" customFormat="1" x14ac:dyDescent="0.2">
      <c r="A2171" s="66" t="s">
        <v>12</v>
      </c>
      <c r="B2171" s="66" t="s">
        <v>24</v>
      </c>
      <c r="C2171" s="66" t="s">
        <v>0</v>
      </c>
      <c r="D2171" s="66" t="s">
        <v>293</v>
      </c>
      <c r="E2171" s="76">
        <f>+IF(ISNUMBER(DATA!F690),DATA!F690,"n/a")</f>
        <v>108680.61</v>
      </c>
      <c r="F2171" s="77">
        <f>+IF(ISNUMBER(DATA!G690),DATA!G690,"n/a")</f>
        <v>0.14562887272143099</v>
      </c>
      <c r="G2171" s="76">
        <f>+IF(ISNUMBER(DATA!P690),DATA!P690,"n/a")</f>
        <v>344006.55</v>
      </c>
      <c r="H2171" s="77">
        <f>+IF(ISNUMBER(DATA!Q690),DATA!Q690,"n/a")</f>
        <v>5.9311540671553697E-2</v>
      </c>
      <c r="I2171" s="76">
        <f>+IF(ISNUMBER(DATA!Z690),DATA!Z690,"n/a")</f>
        <v>670316.15</v>
      </c>
      <c r="J2171" s="77">
        <f>+IF(ISNUMBER(DATA!AA690),DATA!AA690,"n/a")</f>
        <v>6.6682089959850203E-3</v>
      </c>
      <c r="K2171" s="76">
        <f>+IF(ISNUMBER(DATA!AJ690),DATA!AJ690,"n/a")</f>
        <v>1303779.73</v>
      </c>
      <c r="L2171" s="77">
        <f>+IF(ISNUMBER(DATA!AK690),DATA!AK690,"n/a")</f>
        <v>-2.5509082814367302E-2</v>
      </c>
      <c r="M2171" s="66"/>
      <c r="N2171" s="66"/>
      <c r="O2171" s="66"/>
      <c r="P2171" s="66"/>
      <c r="Q2171" s="66"/>
      <c r="S2171" s="70"/>
      <c r="U2171" s="70"/>
      <c r="W2171" s="70"/>
      <c r="Y2171" s="70"/>
    </row>
    <row r="2172" spans="1:25" s="69" customFormat="1" x14ac:dyDescent="0.2">
      <c r="A2172" s="66" t="s">
        <v>12</v>
      </c>
      <c r="B2172" s="66" t="s">
        <v>24</v>
      </c>
      <c r="C2172" s="66" t="s">
        <v>0</v>
      </c>
      <c r="D2172" s="66" t="s">
        <v>294</v>
      </c>
      <c r="E2172" s="76">
        <f>+IF(ISNUMBER(DATA!F691),DATA!F691,"n/a")</f>
        <v>475990.58</v>
      </c>
      <c r="F2172" s="77">
        <f>+IF(ISNUMBER(DATA!G691),DATA!G691,"n/a")</f>
        <v>-6.1379372508255502E-2</v>
      </c>
      <c r="G2172" s="76">
        <f>+IF(ISNUMBER(DATA!P691),DATA!P691,"n/a")</f>
        <v>1656062.57</v>
      </c>
      <c r="H2172" s="77">
        <f>+IF(ISNUMBER(DATA!Q691),DATA!Q691,"n/a")</f>
        <v>-3.39829733215486E-2</v>
      </c>
      <c r="I2172" s="76">
        <f>+IF(ISNUMBER(DATA!Z691),DATA!Z691,"n/a")</f>
        <v>3464854.53</v>
      </c>
      <c r="J2172" s="77">
        <f>+IF(ISNUMBER(DATA!AA691),DATA!AA691,"n/a")</f>
        <v>-2.25559686933735E-2</v>
      </c>
      <c r="K2172" s="76">
        <f>+IF(ISNUMBER(DATA!AJ691),DATA!AJ691,"n/a")</f>
        <v>6384325.5700000003</v>
      </c>
      <c r="L2172" s="77">
        <f>+IF(ISNUMBER(DATA!AK691),DATA!AK691,"n/a")</f>
        <v>-1.0957643184786999E-2</v>
      </c>
      <c r="M2172" s="66"/>
      <c r="N2172" s="66"/>
      <c r="O2172" s="66"/>
      <c r="P2172" s="66"/>
      <c r="Q2172" s="66"/>
      <c r="S2172" s="70"/>
      <c r="U2172" s="70"/>
      <c r="W2172" s="70"/>
      <c r="Y2172" s="70"/>
    </row>
    <row r="2173" spans="1:25" s="69" customFormat="1" x14ac:dyDescent="0.2">
      <c r="A2173" s="66" t="s">
        <v>12</v>
      </c>
      <c r="B2173" s="66" t="s">
        <v>24</v>
      </c>
      <c r="C2173" s="66" t="s">
        <v>0</v>
      </c>
      <c r="D2173" s="66" t="s">
        <v>295</v>
      </c>
      <c r="E2173" s="76">
        <f>+IF(ISNUMBER(DATA!F692),DATA!F692,"n/a")</f>
        <v>267247.98</v>
      </c>
      <c r="F2173" s="77">
        <f>+IF(ISNUMBER(DATA!G692),DATA!G692,"n/a")</f>
        <v>-0.14324906901165699</v>
      </c>
      <c r="G2173" s="76">
        <f>+IF(ISNUMBER(DATA!P692),DATA!P692,"n/a")</f>
        <v>887593.22</v>
      </c>
      <c r="H2173" s="77">
        <f>+IF(ISNUMBER(DATA!Q692),DATA!Q692,"n/a")</f>
        <v>-0.11942985524649601</v>
      </c>
      <c r="I2173" s="76">
        <f>+IF(ISNUMBER(DATA!Z692),DATA!Z692,"n/a")</f>
        <v>1881566.14</v>
      </c>
      <c r="J2173" s="77">
        <f>+IF(ISNUMBER(DATA!AA692),DATA!AA692,"n/a")</f>
        <v>-0.11259733713947399</v>
      </c>
      <c r="K2173" s="76">
        <f>+IF(ISNUMBER(DATA!AJ692),DATA!AJ692,"n/a")</f>
        <v>3629844.72</v>
      </c>
      <c r="L2173" s="77">
        <f>+IF(ISNUMBER(DATA!AK692),DATA!AK692,"n/a")</f>
        <v>-0.11631679965507299</v>
      </c>
      <c r="M2173" s="66"/>
      <c r="N2173" s="66"/>
      <c r="O2173" s="66"/>
      <c r="P2173" s="66"/>
      <c r="Q2173" s="66"/>
      <c r="S2173" s="70"/>
      <c r="U2173" s="70"/>
      <c r="W2173" s="70"/>
      <c r="Y2173" s="70"/>
    </row>
    <row r="2174" spans="1:25" s="69" customFormat="1" x14ac:dyDescent="0.2">
      <c r="A2174" s="66" t="s">
        <v>12</v>
      </c>
      <c r="B2174" s="66" t="s">
        <v>24</v>
      </c>
      <c r="C2174" s="66" t="s">
        <v>0</v>
      </c>
      <c r="D2174" s="66" t="s">
        <v>296</v>
      </c>
      <c r="E2174" s="76">
        <f>+IF(ISNUMBER(DATA!F693),DATA!F693,"n/a")</f>
        <v>275603.75</v>
      </c>
      <c r="F2174" s="77">
        <f>+IF(ISNUMBER(DATA!G693),DATA!G693,"n/a")</f>
        <v>-0.19329467815603099</v>
      </c>
      <c r="G2174" s="76">
        <f>+IF(ISNUMBER(DATA!P693),DATA!P693,"n/a")</f>
        <v>1023730.1</v>
      </c>
      <c r="H2174" s="77">
        <f>+IF(ISNUMBER(DATA!Q693),DATA!Q693,"n/a")</f>
        <v>-0.13195854317910399</v>
      </c>
      <c r="I2174" s="76">
        <f>+IF(ISNUMBER(DATA!Z693),DATA!Z693,"n/a")</f>
        <v>2311628.0099999998</v>
      </c>
      <c r="J2174" s="77">
        <f>+IF(ISNUMBER(DATA!AA693),DATA!AA693,"n/a")</f>
        <v>-2.2415050119398299E-2</v>
      </c>
      <c r="K2174" s="76">
        <f>+IF(ISNUMBER(DATA!AJ693),DATA!AJ693,"n/a")</f>
        <v>4374957.42</v>
      </c>
      <c r="L2174" s="77">
        <f>+IF(ISNUMBER(DATA!AK693),DATA!AK693,"n/a")</f>
        <v>-3.7257595827624397E-2</v>
      </c>
      <c r="M2174" s="66"/>
      <c r="N2174" s="66"/>
      <c r="O2174" s="66"/>
      <c r="P2174" s="66"/>
      <c r="Q2174" s="66"/>
      <c r="S2174" s="70"/>
      <c r="U2174" s="70"/>
      <c r="W2174" s="70"/>
      <c r="Y2174" s="70"/>
    </row>
    <row r="2175" spans="1:25" s="69" customFormat="1" x14ac:dyDescent="0.2">
      <c r="A2175" s="66" t="s">
        <v>12</v>
      </c>
      <c r="B2175" s="66" t="s">
        <v>24</v>
      </c>
      <c r="C2175" s="66" t="s">
        <v>0</v>
      </c>
      <c r="D2175" s="66" t="s">
        <v>297</v>
      </c>
      <c r="E2175" s="76">
        <f>+IF(ISNUMBER(DATA!F694),DATA!F694,"n/a")</f>
        <v>127290.38</v>
      </c>
      <c r="F2175" s="77">
        <f>+IF(ISNUMBER(DATA!G694),DATA!G694,"n/a")</f>
        <v>6.7043834673665703E-2</v>
      </c>
      <c r="G2175" s="76">
        <f>+IF(ISNUMBER(DATA!P694),DATA!P694,"n/a")</f>
        <v>422627.28</v>
      </c>
      <c r="H2175" s="77">
        <f>+IF(ISNUMBER(DATA!Q694),DATA!Q694,"n/a")</f>
        <v>4.9468336807827702E-2</v>
      </c>
      <c r="I2175" s="76">
        <f>+IF(ISNUMBER(DATA!Z694),DATA!Z694,"n/a")</f>
        <v>829150.53</v>
      </c>
      <c r="J2175" s="77">
        <f>+IF(ISNUMBER(DATA!AA694),DATA!AA694,"n/a")</f>
        <v>-1.1575920934325801E-2</v>
      </c>
      <c r="K2175" s="76">
        <f>+IF(ISNUMBER(DATA!AJ694),DATA!AJ694,"n/a")</f>
        <v>1601963.12</v>
      </c>
      <c r="L2175" s="77">
        <f>+IF(ISNUMBER(DATA!AK694),DATA!AK694,"n/a")</f>
        <v>-4.9310475184613102E-2</v>
      </c>
      <c r="M2175" s="66"/>
      <c r="N2175" s="66"/>
      <c r="O2175" s="66"/>
      <c r="P2175" s="66"/>
      <c r="Q2175" s="66"/>
      <c r="S2175" s="70"/>
      <c r="U2175" s="70"/>
      <c r="W2175" s="70"/>
      <c r="Y2175" s="70"/>
    </row>
    <row r="2176" spans="1:25" s="69" customFormat="1" x14ac:dyDescent="0.2">
      <c r="A2176" s="66" t="s">
        <v>12</v>
      </c>
      <c r="B2176" s="66" t="s">
        <v>24</v>
      </c>
      <c r="C2176" s="66" t="s">
        <v>0</v>
      </c>
      <c r="D2176" s="66" t="s">
        <v>298</v>
      </c>
      <c r="E2176" s="76">
        <f>+IF(ISNUMBER(DATA!F695),DATA!F695,"n/a")</f>
        <v>354730.32</v>
      </c>
      <c r="F2176" s="77">
        <f>+IF(ISNUMBER(DATA!G695),DATA!G695,"n/a")</f>
        <v>-0.136599822520347</v>
      </c>
      <c r="G2176" s="76">
        <f>+IF(ISNUMBER(DATA!P695),DATA!P695,"n/a")</f>
        <v>918355.23</v>
      </c>
      <c r="H2176" s="77">
        <f>+IF(ISNUMBER(DATA!Q695),DATA!Q695,"n/a")</f>
        <v>-0.18355786201430299</v>
      </c>
      <c r="I2176" s="76">
        <f>+IF(ISNUMBER(DATA!Z695),DATA!Z695,"n/a")</f>
        <v>1607001.37</v>
      </c>
      <c r="J2176" s="77">
        <f>+IF(ISNUMBER(DATA!AA695),DATA!AA695,"n/a")</f>
        <v>-0.12838071651318</v>
      </c>
      <c r="K2176" s="76">
        <f>+IF(ISNUMBER(DATA!AJ695),DATA!AJ695,"n/a")</f>
        <v>3435898.8</v>
      </c>
      <c r="L2176" s="77">
        <f>+IF(ISNUMBER(DATA!AK695),DATA!AK695,"n/a")</f>
        <v>-4.6492896608260101E-2</v>
      </c>
      <c r="M2176" s="66"/>
      <c r="N2176" s="66"/>
      <c r="O2176" s="66"/>
      <c r="P2176" s="66"/>
      <c r="Q2176" s="66"/>
      <c r="S2176" s="70"/>
      <c r="U2176" s="70"/>
      <c r="W2176" s="70"/>
      <c r="Y2176" s="70"/>
    </row>
    <row r="2177" spans="1:25" s="69" customFormat="1" x14ac:dyDescent="0.2">
      <c r="A2177" s="66" t="s">
        <v>12</v>
      </c>
      <c r="B2177" s="66" t="s">
        <v>24</v>
      </c>
      <c r="C2177" s="66" t="s">
        <v>0</v>
      </c>
      <c r="D2177" s="66" t="s">
        <v>299</v>
      </c>
      <c r="E2177" s="76">
        <f>+IF(ISNUMBER(DATA!F696),DATA!F696,"n/a")</f>
        <v>2054749.56</v>
      </c>
      <c r="F2177" s="77">
        <f>+IF(ISNUMBER(DATA!G696),DATA!G696,"n/a")</f>
        <v>-7.4891309329223096E-2</v>
      </c>
      <c r="G2177" s="76">
        <f>+IF(ISNUMBER(DATA!P696),DATA!P696,"n/a")</f>
        <v>5615842.8700000001</v>
      </c>
      <c r="H2177" s="77">
        <f>+IF(ISNUMBER(DATA!Q696),DATA!Q696,"n/a")</f>
        <v>-5.6135636418303103E-2</v>
      </c>
      <c r="I2177" s="76">
        <f>+IF(ISNUMBER(DATA!Z696),DATA!Z696,"n/a")</f>
        <v>13276025.460000001</v>
      </c>
      <c r="J2177" s="77">
        <f>+IF(ISNUMBER(DATA!AA696),DATA!AA696,"n/a")</f>
        <v>-1.3841993568752599E-2</v>
      </c>
      <c r="K2177" s="76">
        <f>+IF(ISNUMBER(DATA!AJ696),DATA!AJ696,"n/a")</f>
        <v>22698389.890000001</v>
      </c>
      <c r="L2177" s="77">
        <f>+IF(ISNUMBER(DATA!AK696),DATA!AK696,"n/a")</f>
        <v>2.3670129144267599E-2</v>
      </c>
      <c r="M2177" s="66"/>
      <c r="N2177" s="66"/>
      <c r="O2177" s="66"/>
      <c r="P2177" s="66"/>
      <c r="Q2177" s="66"/>
      <c r="S2177" s="70"/>
      <c r="U2177" s="70"/>
      <c r="W2177" s="70"/>
      <c r="Y2177" s="70"/>
    </row>
    <row r="2178" spans="1:25" s="69" customFormat="1" x14ac:dyDescent="0.2">
      <c r="A2178" s="66" t="s">
        <v>12</v>
      </c>
      <c r="B2178" s="66" t="s">
        <v>24</v>
      </c>
      <c r="C2178" s="66" t="s">
        <v>0</v>
      </c>
      <c r="D2178" s="66" t="s">
        <v>300</v>
      </c>
      <c r="E2178" s="76">
        <f>+IF(ISNUMBER(DATA!F697),DATA!F697,"n/a")</f>
        <v>1052296.78</v>
      </c>
      <c r="F2178" s="77">
        <f>+IF(ISNUMBER(DATA!G697),DATA!G697,"n/a")</f>
        <v>3.0461537036353199E-2</v>
      </c>
      <c r="G2178" s="76">
        <f>+IF(ISNUMBER(DATA!P697),DATA!P697,"n/a")</f>
        <v>3354341.06</v>
      </c>
      <c r="H2178" s="77">
        <f>+IF(ISNUMBER(DATA!Q697),DATA!Q697,"n/a")</f>
        <v>-1.9519450099992602E-2</v>
      </c>
      <c r="I2178" s="76">
        <f>+IF(ISNUMBER(DATA!Z697),DATA!Z697,"n/a")</f>
        <v>6771380.6399999997</v>
      </c>
      <c r="J2178" s="77">
        <f>+IF(ISNUMBER(DATA!AA697),DATA!AA697,"n/a")</f>
        <v>-6.37789705744473E-3</v>
      </c>
      <c r="K2178" s="76">
        <f>+IF(ISNUMBER(DATA!AJ697),DATA!AJ697,"n/a")</f>
        <v>12911613.67</v>
      </c>
      <c r="L2178" s="77">
        <f>+IF(ISNUMBER(DATA!AK697),DATA!AK697,"n/a")</f>
        <v>-4.2452107419103599E-4</v>
      </c>
      <c r="M2178" s="66"/>
      <c r="N2178" s="66"/>
      <c r="O2178" s="66"/>
      <c r="P2178" s="66"/>
      <c r="Q2178" s="66"/>
      <c r="S2178" s="70"/>
      <c r="U2178" s="70"/>
      <c r="W2178" s="70"/>
      <c r="Y2178" s="70"/>
    </row>
    <row r="2179" spans="1:25" s="69" customFormat="1" x14ac:dyDescent="0.2">
      <c r="A2179" s="66" t="s">
        <v>12</v>
      </c>
      <c r="B2179" s="66" t="s">
        <v>24</v>
      </c>
      <c r="C2179" s="66" t="s">
        <v>0</v>
      </c>
      <c r="D2179" s="66" t="s">
        <v>301</v>
      </c>
      <c r="E2179" s="76">
        <f>+IF(ISNUMBER(DATA!F698),DATA!F698,"n/a")</f>
        <v>102687.9</v>
      </c>
      <c r="F2179" s="77">
        <f>+IF(ISNUMBER(DATA!G698),DATA!G698,"n/a")</f>
        <v>0.16905889005555599</v>
      </c>
      <c r="G2179" s="76">
        <f>+IF(ISNUMBER(DATA!P698),DATA!P698,"n/a")</f>
        <v>331776.06</v>
      </c>
      <c r="H2179" s="77">
        <f>+IF(ISNUMBER(DATA!Q698),DATA!Q698,"n/a")</f>
        <v>0.14442423908147201</v>
      </c>
      <c r="I2179" s="76">
        <f>+IF(ISNUMBER(DATA!Z698),DATA!Z698,"n/a")</f>
        <v>652423.81999999995</v>
      </c>
      <c r="J2179" s="77">
        <f>+IF(ISNUMBER(DATA!AA698),DATA!AA698,"n/a")</f>
        <v>6.5090749063022896E-2</v>
      </c>
      <c r="K2179" s="76">
        <f>+IF(ISNUMBER(DATA!AJ698),DATA!AJ698,"n/a")</f>
        <v>1291664.07</v>
      </c>
      <c r="L2179" s="77">
        <f>+IF(ISNUMBER(DATA!AK698),DATA!AK698,"n/a")</f>
        <v>5.4013625722577903E-2</v>
      </c>
      <c r="M2179" s="66"/>
      <c r="N2179" s="66"/>
      <c r="O2179" s="66"/>
      <c r="P2179" s="66"/>
      <c r="Q2179" s="66"/>
      <c r="S2179" s="70"/>
      <c r="U2179" s="70"/>
      <c r="W2179" s="70"/>
      <c r="Y2179" s="70"/>
    </row>
    <row r="2180" spans="1:25" s="69" customFormat="1" x14ac:dyDescent="0.2">
      <c r="A2180" s="66" t="s">
        <v>12</v>
      </c>
      <c r="B2180" s="66" t="s">
        <v>24</v>
      </c>
      <c r="C2180" s="66" t="s">
        <v>0</v>
      </c>
      <c r="D2180" s="66" t="s">
        <v>302</v>
      </c>
      <c r="E2180" s="76">
        <f>+IF(ISNUMBER(DATA!F699),DATA!F699,"n/a")</f>
        <v>286885.59999999998</v>
      </c>
      <c r="F2180" s="77">
        <f>+IF(ISNUMBER(DATA!G699),DATA!G699,"n/a")</f>
        <v>-5.4628819385003503E-2</v>
      </c>
      <c r="G2180" s="76">
        <f>+IF(ISNUMBER(DATA!P699),DATA!P699,"n/a")</f>
        <v>984179.22</v>
      </c>
      <c r="H2180" s="77">
        <f>+IF(ISNUMBER(DATA!Q699),DATA!Q699,"n/a")</f>
        <v>-2.6233441092379899E-2</v>
      </c>
      <c r="I2180" s="76">
        <f>+IF(ISNUMBER(DATA!Z699),DATA!Z699,"n/a")</f>
        <v>2027470.05</v>
      </c>
      <c r="J2180" s="77">
        <f>+IF(ISNUMBER(DATA!AA699),DATA!AA699,"n/a")</f>
        <v>-3.15031435603342E-2</v>
      </c>
      <c r="K2180" s="76">
        <f>+IF(ISNUMBER(DATA!AJ699),DATA!AJ699,"n/a")</f>
        <v>3809075.48</v>
      </c>
      <c r="L2180" s="77">
        <f>+IF(ISNUMBER(DATA!AK699),DATA!AK699,"n/a")</f>
        <v>-1.9158091963326102E-2</v>
      </c>
      <c r="M2180" s="66"/>
      <c r="N2180" s="66"/>
      <c r="O2180" s="66"/>
      <c r="P2180" s="66"/>
      <c r="Q2180" s="66"/>
      <c r="S2180" s="70"/>
      <c r="U2180" s="70"/>
      <c r="W2180" s="70"/>
      <c r="Y2180" s="70"/>
    </row>
    <row r="2181" spans="1:25" s="69" customFormat="1" x14ac:dyDescent="0.2">
      <c r="A2181" s="66" t="s">
        <v>12</v>
      </c>
      <c r="B2181" s="66" t="s">
        <v>24</v>
      </c>
      <c r="C2181" s="66" t="s">
        <v>0</v>
      </c>
      <c r="D2181" s="66" t="s">
        <v>303</v>
      </c>
      <c r="E2181" s="76">
        <f>+IF(ISNUMBER(DATA!F700),DATA!F700,"n/a")</f>
        <v>200551.35</v>
      </c>
      <c r="F2181" s="77">
        <f>+IF(ISNUMBER(DATA!G700),DATA!G700,"n/a")</f>
        <v>7.71209082235252E-2</v>
      </c>
      <c r="G2181" s="76">
        <f>+IF(ISNUMBER(DATA!P700),DATA!P700,"n/a")</f>
        <v>625387.76</v>
      </c>
      <c r="H2181" s="77">
        <f>+IF(ISNUMBER(DATA!Q700),DATA!Q700,"n/a")</f>
        <v>2.63329969923621E-2</v>
      </c>
      <c r="I2181" s="76">
        <f>+IF(ISNUMBER(DATA!Z700),DATA!Z700,"n/a")</f>
        <v>1249679.69</v>
      </c>
      <c r="J2181" s="77">
        <f>+IF(ISNUMBER(DATA!AA700),DATA!AA700,"n/a")</f>
        <v>1.8623946854956601E-2</v>
      </c>
      <c r="K2181" s="76">
        <f>+IF(ISNUMBER(DATA!AJ700),DATA!AJ700,"n/a")</f>
        <v>2508565.77</v>
      </c>
      <c r="L2181" s="77">
        <f>+IF(ISNUMBER(DATA!AK700),DATA!AK700,"n/a")</f>
        <v>-2.2201282939843399E-3</v>
      </c>
      <c r="M2181" s="66"/>
      <c r="N2181" s="66"/>
      <c r="O2181" s="66"/>
      <c r="P2181" s="66"/>
      <c r="Q2181" s="66"/>
      <c r="S2181" s="70"/>
      <c r="U2181" s="70"/>
      <c r="W2181" s="70"/>
      <c r="Y2181" s="70"/>
    </row>
    <row r="2182" spans="1:25" s="69" customFormat="1" x14ac:dyDescent="0.2">
      <c r="A2182" s="66" t="s">
        <v>12</v>
      </c>
      <c r="B2182" s="66" t="s">
        <v>24</v>
      </c>
      <c r="C2182" s="66" t="s">
        <v>0</v>
      </c>
      <c r="D2182" s="66" t="s">
        <v>304</v>
      </c>
      <c r="E2182" s="76">
        <f>+IF(ISNUMBER(DATA!F701),DATA!F701,"n/a")</f>
        <v>580630.30000000005</v>
      </c>
      <c r="F2182" s="77">
        <f>+IF(ISNUMBER(DATA!G701),DATA!G701,"n/a")</f>
        <v>-6.1921531973130099E-2</v>
      </c>
      <c r="G2182" s="76">
        <f>+IF(ISNUMBER(DATA!P701),DATA!P701,"n/a")</f>
        <v>1902221.47</v>
      </c>
      <c r="H2182" s="77">
        <f>+IF(ISNUMBER(DATA!Q701),DATA!Q701,"n/a")</f>
        <v>-1.5822133676532402E-2</v>
      </c>
      <c r="I2182" s="76">
        <f>+IF(ISNUMBER(DATA!Z701),DATA!Z701,"n/a")</f>
        <v>3947405.39</v>
      </c>
      <c r="J2182" s="77">
        <f>+IF(ISNUMBER(DATA!AA701),DATA!AA701,"n/a")</f>
        <v>-3.9595278889043503E-2</v>
      </c>
      <c r="K2182" s="76">
        <f>+IF(ISNUMBER(DATA!AJ701),DATA!AJ701,"n/a")</f>
        <v>7265746.5499999998</v>
      </c>
      <c r="L2182" s="77">
        <f>+IF(ISNUMBER(DATA!AK701),DATA!AK701,"n/a")</f>
        <v>-8.3050741148842193E-3</v>
      </c>
      <c r="M2182" s="66"/>
      <c r="N2182" s="66"/>
      <c r="O2182" s="66"/>
      <c r="P2182" s="66"/>
      <c r="Q2182" s="66"/>
      <c r="S2182" s="70"/>
      <c r="U2182" s="70"/>
      <c r="W2182" s="70"/>
      <c r="Y2182" s="70"/>
    </row>
    <row r="2183" spans="1:25" s="69" customFormat="1" x14ac:dyDescent="0.2">
      <c r="A2183" s="66" t="s">
        <v>12</v>
      </c>
      <c r="B2183" s="66" t="s">
        <v>24</v>
      </c>
      <c r="C2183" s="66" t="s">
        <v>0</v>
      </c>
      <c r="D2183" s="66" t="s">
        <v>305</v>
      </c>
      <c r="E2183" s="76">
        <f>+IF(ISNUMBER(DATA!F702),DATA!F702,"n/a")</f>
        <v>519328.55</v>
      </c>
      <c r="F2183" s="77">
        <f>+IF(ISNUMBER(DATA!G702),DATA!G702,"n/a")</f>
        <v>6.4293961956769299E-2</v>
      </c>
      <c r="G2183" s="76">
        <f>+IF(ISNUMBER(DATA!P702),DATA!P702,"n/a")</f>
        <v>1752141.04</v>
      </c>
      <c r="H2183" s="77">
        <f>+IF(ISNUMBER(DATA!Q702),DATA!Q702,"n/a")</f>
        <v>8.5830151746616498E-2</v>
      </c>
      <c r="I2183" s="76">
        <f>+IF(ISNUMBER(DATA!Z702),DATA!Z702,"n/a")</f>
        <v>3637915.11</v>
      </c>
      <c r="J2183" s="77">
        <f>+IF(ISNUMBER(DATA!AA702),DATA!AA702,"n/a")</f>
        <v>0.11423182220370499</v>
      </c>
      <c r="K2183" s="76">
        <f>+IF(ISNUMBER(DATA!AJ702),DATA!AJ702,"n/a")</f>
        <v>6651578.9699999997</v>
      </c>
      <c r="L2183" s="77">
        <f>+IF(ISNUMBER(DATA!AK702),DATA!AK702,"n/a")</f>
        <v>0.11078997010264501</v>
      </c>
      <c r="M2183" s="66"/>
      <c r="N2183" s="66"/>
      <c r="O2183" s="66"/>
      <c r="P2183" s="66"/>
      <c r="Q2183" s="66"/>
      <c r="S2183" s="70"/>
      <c r="U2183" s="70"/>
      <c r="W2183" s="70"/>
      <c r="Y2183" s="70"/>
    </row>
    <row r="2184" spans="1:25" s="69" customFormat="1" x14ac:dyDescent="0.2">
      <c r="A2184" s="66" t="s">
        <v>12</v>
      </c>
      <c r="B2184" s="66" t="s">
        <v>24</v>
      </c>
      <c r="C2184" s="66" t="s">
        <v>0</v>
      </c>
      <c r="D2184" s="66" t="s">
        <v>306</v>
      </c>
      <c r="E2184" s="76">
        <f>+IF(ISNUMBER(DATA!F703),DATA!F703,"n/a")</f>
        <v>445657.19</v>
      </c>
      <c r="F2184" s="77">
        <f>+IF(ISNUMBER(DATA!G703),DATA!G703,"n/a")</f>
        <v>0.16412004549725201</v>
      </c>
      <c r="G2184" s="76">
        <f>+IF(ISNUMBER(DATA!P703),DATA!P703,"n/a")</f>
        <v>1387513.97</v>
      </c>
      <c r="H2184" s="77">
        <f>+IF(ISNUMBER(DATA!Q703),DATA!Q703,"n/a")</f>
        <v>5.0946104799699403E-2</v>
      </c>
      <c r="I2184" s="76">
        <f>+IF(ISNUMBER(DATA!Z703),DATA!Z703,"n/a")</f>
        <v>2928597.91</v>
      </c>
      <c r="J2184" s="77">
        <f>+IF(ISNUMBER(DATA!AA703),DATA!AA703,"n/a")</f>
        <v>-3.00524378559652E-3</v>
      </c>
      <c r="K2184" s="76">
        <f>+IF(ISNUMBER(DATA!AJ703),DATA!AJ703,"n/a")</f>
        <v>5460587.5999999996</v>
      </c>
      <c r="L2184" s="77">
        <f>+IF(ISNUMBER(DATA!AK703),DATA!AK703,"n/a")</f>
        <v>-3.2866445240529799E-2</v>
      </c>
      <c r="M2184" s="66"/>
      <c r="N2184" s="66"/>
      <c r="O2184" s="66"/>
      <c r="P2184" s="66"/>
      <c r="Q2184" s="66"/>
      <c r="S2184" s="70"/>
      <c r="U2184" s="70"/>
      <c r="W2184" s="70"/>
      <c r="Y2184" s="70"/>
    </row>
    <row r="2185" spans="1:25" s="69" customFormat="1" x14ac:dyDescent="0.2">
      <c r="A2185" s="66" t="s">
        <v>12</v>
      </c>
      <c r="B2185" s="66" t="s">
        <v>24</v>
      </c>
      <c r="C2185" s="66" t="s">
        <v>0</v>
      </c>
      <c r="D2185" s="66" t="s">
        <v>307</v>
      </c>
      <c r="E2185" s="76">
        <f>+IF(ISNUMBER(DATA!F704),DATA!F704,"n/a")</f>
        <v>380508.6</v>
      </c>
      <c r="F2185" s="77">
        <f>+IF(ISNUMBER(DATA!G704),DATA!G704,"n/a")</f>
        <v>1.7170111721247799E-2</v>
      </c>
      <c r="G2185" s="76">
        <f>+IF(ISNUMBER(DATA!P704),DATA!P704,"n/a")</f>
        <v>1225463.02</v>
      </c>
      <c r="H2185" s="77">
        <f>+IF(ISNUMBER(DATA!Q704),DATA!Q704,"n/a")</f>
        <v>2.6405710545401302E-3</v>
      </c>
      <c r="I2185" s="76">
        <f>+IF(ISNUMBER(DATA!Z704),DATA!Z704,"n/a")</f>
        <v>2536686.2799999998</v>
      </c>
      <c r="J2185" s="77">
        <f>+IF(ISNUMBER(DATA!AA704),DATA!AA704,"n/a")</f>
        <v>-2.84915774337016E-2</v>
      </c>
      <c r="K2185" s="76">
        <f>+IF(ISNUMBER(DATA!AJ704),DATA!AJ704,"n/a")</f>
        <v>4880514.62</v>
      </c>
      <c r="L2185" s="77">
        <f>+IF(ISNUMBER(DATA!AK704),DATA!AK704,"n/a")</f>
        <v>-2.8992026690544698E-2</v>
      </c>
      <c r="M2185" s="66"/>
      <c r="N2185" s="66"/>
      <c r="O2185" s="66"/>
      <c r="P2185" s="66"/>
      <c r="Q2185" s="66"/>
      <c r="S2185" s="70"/>
      <c r="U2185" s="70"/>
      <c r="W2185" s="70"/>
      <c r="Y2185" s="70"/>
    </row>
    <row r="2186" spans="1:25" s="69" customFormat="1" x14ac:dyDescent="0.2">
      <c r="A2186" s="66" t="s">
        <v>12</v>
      </c>
      <c r="B2186" s="66" t="s">
        <v>24</v>
      </c>
      <c r="C2186" s="66" t="s">
        <v>0</v>
      </c>
      <c r="D2186" s="66" t="s">
        <v>308</v>
      </c>
      <c r="E2186" s="76">
        <f>+IF(ISNUMBER(DATA!F705),DATA!F705,"n/a")</f>
        <v>253830.07</v>
      </c>
      <c r="F2186" s="77">
        <f>+IF(ISNUMBER(DATA!G705),DATA!G705,"n/a")</f>
        <v>-3.0051653374955401E-2</v>
      </c>
      <c r="G2186" s="76">
        <f>+IF(ISNUMBER(DATA!P705),DATA!P705,"n/a")</f>
        <v>876425.34</v>
      </c>
      <c r="H2186" s="77">
        <f>+IF(ISNUMBER(DATA!Q705),DATA!Q705,"n/a")</f>
        <v>-2.2642795827207001E-2</v>
      </c>
      <c r="I2186" s="76">
        <f>+IF(ISNUMBER(DATA!Z705),DATA!Z705,"n/a")</f>
        <v>1740001.47</v>
      </c>
      <c r="J2186" s="77">
        <f>+IF(ISNUMBER(DATA!AA705),DATA!AA705,"n/a")</f>
        <v>-5.0399320392106199E-2</v>
      </c>
      <c r="K2186" s="76">
        <f>+IF(ISNUMBER(DATA!AJ705),DATA!AJ705,"n/a")</f>
        <v>3330593.11</v>
      </c>
      <c r="L2186" s="77">
        <f>+IF(ISNUMBER(DATA!AK705),DATA!AK705,"n/a")</f>
        <v>-6.3309325717382597E-2</v>
      </c>
      <c r="M2186" s="66"/>
      <c r="N2186" s="66"/>
      <c r="O2186" s="66"/>
      <c r="P2186" s="66"/>
      <c r="Q2186" s="66"/>
      <c r="S2186" s="70"/>
      <c r="U2186" s="70"/>
      <c r="W2186" s="70"/>
      <c r="Y2186" s="70"/>
    </row>
    <row r="2187" spans="1:25" s="69" customFormat="1" x14ac:dyDescent="0.2">
      <c r="A2187" s="66" t="s">
        <v>12</v>
      </c>
      <c r="B2187" s="66" t="s">
        <v>24</v>
      </c>
      <c r="C2187" s="66" t="s">
        <v>0</v>
      </c>
      <c r="D2187" s="66" t="s">
        <v>309</v>
      </c>
      <c r="E2187" s="76">
        <f>+IF(ISNUMBER(DATA!F706),DATA!F706,"n/a")</f>
        <v>238009.25</v>
      </c>
      <c r="F2187" s="77">
        <f>+IF(ISNUMBER(DATA!G706),DATA!G706,"n/a")</f>
        <v>-3.3869631213143903E-2</v>
      </c>
      <c r="G2187" s="76">
        <f>+IF(ISNUMBER(DATA!P706),DATA!P706,"n/a")</f>
        <v>814527.73</v>
      </c>
      <c r="H2187" s="77">
        <f>+IF(ISNUMBER(DATA!Q706),DATA!Q706,"n/a")</f>
        <v>-3.5137782609124098E-2</v>
      </c>
      <c r="I2187" s="76">
        <f>+IF(ISNUMBER(DATA!Z706),DATA!Z706,"n/a")</f>
        <v>1639029.2</v>
      </c>
      <c r="J2187" s="77">
        <f>+IF(ISNUMBER(DATA!AA706),DATA!AA706,"n/a")</f>
        <v>-2.7540701784257899E-2</v>
      </c>
      <c r="K2187" s="76">
        <f>+IF(ISNUMBER(DATA!AJ706),DATA!AJ706,"n/a")</f>
        <v>3165162.55</v>
      </c>
      <c r="L2187" s="77">
        <f>+IF(ISNUMBER(DATA!AK706),DATA!AK706,"n/a")</f>
        <v>-1.92427031910807E-2</v>
      </c>
      <c r="M2187" s="66"/>
      <c r="N2187" s="66"/>
      <c r="O2187" s="66"/>
      <c r="P2187" s="66"/>
      <c r="Q2187" s="66"/>
      <c r="S2187" s="70"/>
      <c r="U2187" s="70"/>
      <c r="W2187" s="70"/>
      <c r="Y2187" s="70"/>
    </row>
    <row r="2188" spans="1:25" s="69" customFormat="1" x14ac:dyDescent="0.2">
      <c r="A2188" s="66" t="s">
        <v>12</v>
      </c>
      <c r="B2188" s="66" t="s">
        <v>24</v>
      </c>
      <c r="C2188" s="66" t="s">
        <v>0</v>
      </c>
      <c r="D2188" s="66" t="s">
        <v>310</v>
      </c>
      <c r="E2188" s="76">
        <f>+IF(ISNUMBER(DATA!F707),DATA!F707,"n/a")</f>
        <v>196224.16</v>
      </c>
      <c r="F2188" s="77">
        <f>+IF(ISNUMBER(DATA!G707),DATA!G707,"n/a")</f>
        <v>-1.36824407278289E-2</v>
      </c>
      <c r="G2188" s="76">
        <f>+IF(ISNUMBER(DATA!P707),DATA!P707,"n/a")</f>
        <v>644065.79</v>
      </c>
      <c r="H2188" s="77">
        <f>+IF(ISNUMBER(DATA!Q707),DATA!Q707,"n/a")</f>
        <v>-3.2705584335131703E-2</v>
      </c>
      <c r="I2188" s="76">
        <f>+IF(ISNUMBER(DATA!Z707),DATA!Z707,"n/a")</f>
        <v>1256617.8</v>
      </c>
      <c r="J2188" s="77">
        <f>+IF(ISNUMBER(DATA!AA707),DATA!AA707,"n/a")</f>
        <v>-3.06998524850359E-2</v>
      </c>
      <c r="K2188" s="76">
        <f>+IF(ISNUMBER(DATA!AJ707),DATA!AJ707,"n/a")</f>
        <v>2466598.36</v>
      </c>
      <c r="L2188" s="77">
        <f>+IF(ISNUMBER(DATA!AK707),DATA!AK707,"n/a")</f>
        <v>-2.1845997207433101E-2</v>
      </c>
      <c r="M2188" s="66"/>
      <c r="N2188" s="66"/>
      <c r="O2188" s="66"/>
      <c r="P2188" s="66"/>
      <c r="Q2188" s="66"/>
      <c r="S2188" s="70"/>
      <c r="U2188" s="70"/>
      <c r="W2188" s="70"/>
      <c r="Y2188" s="70"/>
    </row>
    <row r="2189" spans="1:25" s="69" customFormat="1" x14ac:dyDescent="0.2">
      <c r="A2189" s="66" t="s">
        <v>12</v>
      </c>
      <c r="B2189" s="66" t="s">
        <v>24</v>
      </c>
      <c r="C2189" s="66" t="s">
        <v>0</v>
      </c>
      <c r="D2189" s="66" t="s">
        <v>311</v>
      </c>
      <c r="E2189" s="76">
        <f>+IF(ISNUMBER(DATA!F708),DATA!F708,"n/a")</f>
        <v>431985.22</v>
      </c>
      <c r="F2189" s="77">
        <f>+IF(ISNUMBER(DATA!G708),DATA!G708,"n/a")</f>
        <v>0.30466611983581099</v>
      </c>
      <c r="G2189" s="76">
        <f>+IF(ISNUMBER(DATA!P708),DATA!P708,"n/a")</f>
        <v>1394656.38</v>
      </c>
      <c r="H2189" s="77">
        <f>+IF(ISNUMBER(DATA!Q708),DATA!Q708,"n/a")</f>
        <v>0.24485164286326999</v>
      </c>
      <c r="I2189" s="76">
        <f>+IF(ISNUMBER(DATA!Z708),DATA!Z708,"n/a")</f>
        <v>2801373.85</v>
      </c>
      <c r="J2189" s="77">
        <f>+IF(ISNUMBER(DATA!AA708),DATA!AA708,"n/a")</f>
        <v>0.23013575571020001</v>
      </c>
      <c r="K2189" s="76">
        <f>+IF(ISNUMBER(DATA!AJ708),DATA!AJ708,"n/a")</f>
        <v>4868830.7300000004</v>
      </c>
      <c r="L2189" s="77">
        <f>+IF(ISNUMBER(DATA!AK708),DATA!AK708,"n/a")</f>
        <v>0.151843124971934</v>
      </c>
      <c r="M2189" s="66"/>
      <c r="N2189" s="66"/>
      <c r="O2189" s="66"/>
      <c r="P2189" s="66"/>
      <c r="Q2189" s="66"/>
      <c r="S2189" s="70"/>
      <c r="U2189" s="70"/>
      <c r="W2189" s="70"/>
      <c r="Y2189" s="70"/>
    </row>
    <row r="2190" spans="1:25" s="69" customFormat="1" x14ac:dyDescent="0.2">
      <c r="A2190" s="66" t="s">
        <v>12</v>
      </c>
      <c r="B2190" s="66" t="s">
        <v>24</v>
      </c>
      <c r="C2190" s="66" t="s">
        <v>0</v>
      </c>
      <c r="D2190" s="66" t="s">
        <v>312</v>
      </c>
      <c r="E2190" s="76">
        <f>+IF(ISNUMBER(DATA!F709),DATA!F709,"n/a")</f>
        <v>167579.41</v>
      </c>
      <c r="F2190" s="77">
        <f>+IF(ISNUMBER(DATA!G709),DATA!G709,"n/a")</f>
        <v>-1.46325059639403E-2</v>
      </c>
      <c r="G2190" s="76">
        <f>+IF(ISNUMBER(DATA!P709),DATA!P709,"n/a")</f>
        <v>562701.18999999994</v>
      </c>
      <c r="H2190" s="77">
        <f>+IF(ISNUMBER(DATA!Q709),DATA!Q709,"n/a")</f>
        <v>8.2830989192077299E-3</v>
      </c>
      <c r="I2190" s="76">
        <f>+IF(ISNUMBER(DATA!Z709),DATA!Z709,"n/a")</f>
        <v>1165762.8</v>
      </c>
      <c r="J2190" s="77">
        <f>+IF(ISNUMBER(DATA!AA709),DATA!AA709,"n/a")</f>
        <v>1.2831291240547301E-2</v>
      </c>
      <c r="K2190" s="76">
        <f>+IF(ISNUMBER(DATA!AJ709),DATA!AJ709,"n/a")</f>
        <v>2251339.36</v>
      </c>
      <c r="L2190" s="77">
        <f>+IF(ISNUMBER(DATA!AK709),DATA!AK709,"n/a")</f>
        <v>-9.0752821216301092E-3</v>
      </c>
      <c r="M2190" s="66"/>
      <c r="N2190" s="66"/>
      <c r="O2190" s="66"/>
      <c r="P2190" s="66"/>
      <c r="Q2190" s="66"/>
      <c r="S2190" s="70"/>
      <c r="U2190" s="70"/>
      <c r="W2190" s="70"/>
      <c r="Y2190" s="70"/>
    </row>
    <row r="2191" spans="1:25" s="69" customFormat="1" x14ac:dyDescent="0.2">
      <c r="A2191" s="66" t="s">
        <v>12</v>
      </c>
      <c r="B2191" s="66" t="s">
        <v>24</v>
      </c>
      <c r="C2191" s="66" t="s">
        <v>0</v>
      </c>
      <c r="D2191" s="66" t="s">
        <v>313</v>
      </c>
      <c r="E2191" s="76">
        <f>+IF(ISNUMBER(DATA!F710),DATA!F710,"n/a")</f>
        <v>314783.21000000002</v>
      </c>
      <c r="F2191" s="77">
        <f>+IF(ISNUMBER(DATA!G710),DATA!G710,"n/a")</f>
        <v>4.9265999618337497E-2</v>
      </c>
      <c r="G2191" s="76">
        <f>+IF(ISNUMBER(DATA!P710),DATA!P710,"n/a")</f>
        <v>1022078.18</v>
      </c>
      <c r="H2191" s="77">
        <f>+IF(ISNUMBER(DATA!Q710),DATA!Q710,"n/a")</f>
        <v>2.0120059545702101E-2</v>
      </c>
      <c r="I2191" s="76">
        <f>+IF(ISNUMBER(DATA!Z710),DATA!Z710,"n/a")</f>
        <v>2112911.79</v>
      </c>
      <c r="J2191" s="77">
        <f>+IF(ISNUMBER(DATA!AA710),DATA!AA710,"n/a")</f>
        <v>2.3200423185856599E-2</v>
      </c>
      <c r="K2191" s="76">
        <f>+IF(ISNUMBER(DATA!AJ710),DATA!AJ710,"n/a")</f>
        <v>3991663.7</v>
      </c>
      <c r="L2191" s="77">
        <f>+IF(ISNUMBER(DATA!AK710),DATA!AK710,"n/a")</f>
        <v>1.0775839006145E-2</v>
      </c>
      <c r="M2191" s="66"/>
      <c r="N2191" s="66"/>
      <c r="O2191" s="66"/>
      <c r="P2191" s="66"/>
      <c r="Q2191" s="66"/>
      <c r="S2191" s="70"/>
      <c r="U2191" s="70"/>
      <c r="W2191" s="70"/>
      <c r="Y2191" s="70"/>
    </row>
    <row r="2192" spans="1:25" s="69" customFormat="1" x14ac:dyDescent="0.2">
      <c r="A2192" s="66" t="s">
        <v>12</v>
      </c>
      <c r="B2192" s="66" t="s">
        <v>24</v>
      </c>
      <c r="C2192" s="66" t="s">
        <v>0</v>
      </c>
      <c r="D2192" s="66" t="s">
        <v>314</v>
      </c>
      <c r="E2192" s="76">
        <f>+IF(ISNUMBER(DATA!F711),DATA!F711,"n/a")</f>
        <v>875559.28</v>
      </c>
      <c r="F2192" s="77">
        <f>+IF(ISNUMBER(DATA!G711),DATA!G711,"n/a")</f>
        <v>7.8124476096840506E-2</v>
      </c>
      <c r="G2192" s="76">
        <f>+IF(ISNUMBER(DATA!P711),DATA!P711,"n/a")</f>
        <v>2821444.27</v>
      </c>
      <c r="H2192" s="77">
        <f>+IF(ISNUMBER(DATA!Q711),DATA!Q711,"n/a")</f>
        <v>4.45367000803829E-2</v>
      </c>
      <c r="I2192" s="76">
        <f>+IF(ISNUMBER(DATA!Z711),DATA!Z711,"n/a")</f>
        <v>5784417.6100000003</v>
      </c>
      <c r="J2192" s="77">
        <f>+IF(ISNUMBER(DATA!AA711),DATA!AA711,"n/a")</f>
        <v>7.0349549925897994E-2</v>
      </c>
      <c r="K2192" s="76">
        <f>+IF(ISNUMBER(DATA!AJ711),DATA!AJ711,"n/a")</f>
        <v>10801766.34</v>
      </c>
      <c r="L2192" s="77">
        <f>+IF(ISNUMBER(DATA!AK711),DATA!AK711,"n/a")</f>
        <v>7.2519518182434697E-2</v>
      </c>
      <c r="M2192" s="66"/>
      <c r="N2192" s="66"/>
      <c r="O2192" s="66"/>
      <c r="P2192" s="66"/>
      <c r="Q2192" s="66"/>
      <c r="S2192" s="70"/>
      <c r="U2192" s="70"/>
      <c r="W2192" s="70"/>
      <c r="Y2192" s="70"/>
    </row>
    <row r="2193" spans="1:25" s="69" customFormat="1" x14ac:dyDescent="0.2">
      <c r="A2193" s="66" t="s">
        <v>12</v>
      </c>
      <c r="B2193" s="66" t="s">
        <v>24</v>
      </c>
      <c r="C2193" s="66" t="s">
        <v>0</v>
      </c>
      <c r="D2193" s="66" t="s">
        <v>315</v>
      </c>
      <c r="E2193" s="76">
        <f>+IF(ISNUMBER(DATA!F712),DATA!F712,"n/a")</f>
        <v>484521.52</v>
      </c>
      <c r="F2193" s="77">
        <f>+IF(ISNUMBER(DATA!G712),DATA!G712,"n/a")</f>
        <v>-1.3486134863140299E-2</v>
      </c>
      <c r="G2193" s="76">
        <f>+IF(ISNUMBER(DATA!P712),DATA!P712,"n/a")</f>
        <v>1572503.98</v>
      </c>
      <c r="H2193" s="77">
        <f>+IF(ISNUMBER(DATA!Q712),DATA!Q712,"n/a")</f>
        <v>-2.73858204097359E-2</v>
      </c>
      <c r="I2193" s="76">
        <f>+IF(ISNUMBER(DATA!Z712),DATA!Z712,"n/a")</f>
        <v>3206367.24</v>
      </c>
      <c r="J2193" s="77">
        <f>+IF(ISNUMBER(DATA!AA712),DATA!AA712,"n/a")</f>
        <v>-4.8868465245190597E-2</v>
      </c>
      <c r="K2193" s="76">
        <f>+IF(ISNUMBER(DATA!AJ712),DATA!AJ712,"n/a")</f>
        <v>6199770.1100000003</v>
      </c>
      <c r="L2193" s="77">
        <f>+IF(ISNUMBER(DATA!AK712),DATA!AK712,"n/a")</f>
        <v>-5.466303550901E-2</v>
      </c>
      <c r="M2193" s="66"/>
      <c r="N2193" s="66"/>
      <c r="O2193" s="66"/>
      <c r="P2193" s="66"/>
      <c r="Q2193" s="66"/>
      <c r="S2193" s="70"/>
      <c r="U2193" s="70"/>
      <c r="W2193" s="70"/>
      <c r="Y2193" s="70"/>
    </row>
    <row r="2194" spans="1:25" s="69" customFormat="1" x14ac:dyDescent="0.2">
      <c r="A2194" s="66" t="s">
        <v>12</v>
      </c>
      <c r="B2194" s="66" t="s">
        <v>24</v>
      </c>
      <c r="C2194" s="66" t="s">
        <v>0</v>
      </c>
      <c r="D2194" s="66" t="s">
        <v>316</v>
      </c>
      <c r="E2194" s="76">
        <f>+IF(ISNUMBER(DATA!F713),DATA!F713,"n/a")</f>
        <v>317620.83</v>
      </c>
      <c r="F2194" s="77">
        <f>+IF(ISNUMBER(DATA!G713),DATA!G713,"n/a")</f>
        <v>1.6572924690136898E-2</v>
      </c>
      <c r="G2194" s="76">
        <f>+IF(ISNUMBER(DATA!P713),DATA!P713,"n/a")</f>
        <v>1081991.51</v>
      </c>
      <c r="H2194" s="77">
        <f>+IF(ISNUMBER(DATA!Q713),DATA!Q713,"n/a")</f>
        <v>1.8770360325426401E-2</v>
      </c>
      <c r="I2194" s="76">
        <f>+IF(ISNUMBER(DATA!Z713),DATA!Z713,"n/a")</f>
        <v>2105006.42</v>
      </c>
      <c r="J2194" s="77">
        <f>+IF(ISNUMBER(DATA!AA713),DATA!AA713,"n/a")</f>
        <v>-3.5727040249079801E-3</v>
      </c>
      <c r="K2194" s="76">
        <f>+IF(ISNUMBER(DATA!AJ713),DATA!AJ713,"n/a")</f>
        <v>4035366.72</v>
      </c>
      <c r="L2194" s="77">
        <f>+IF(ISNUMBER(DATA!AK713),DATA!AK713,"n/a")</f>
        <v>-1.6316766301106799E-2</v>
      </c>
      <c r="M2194" s="66"/>
      <c r="N2194" s="66"/>
      <c r="O2194" s="66"/>
      <c r="P2194" s="66"/>
      <c r="Q2194" s="66"/>
      <c r="S2194" s="70"/>
      <c r="U2194" s="70"/>
      <c r="W2194" s="70"/>
      <c r="Y2194" s="70"/>
    </row>
    <row r="2195" spans="1:25" s="69" customFormat="1" x14ac:dyDescent="0.2">
      <c r="A2195" s="66" t="s">
        <v>12</v>
      </c>
      <c r="B2195" s="66" t="s">
        <v>24</v>
      </c>
      <c r="C2195" s="66" t="s">
        <v>0</v>
      </c>
      <c r="D2195" s="66" t="s">
        <v>317</v>
      </c>
      <c r="E2195" s="76">
        <f>+IF(ISNUMBER(DATA!F714),DATA!F714,"n/a")</f>
        <v>243622.33</v>
      </c>
      <c r="F2195" s="77">
        <f>+IF(ISNUMBER(DATA!G714),DATA!G714,"n/a")</f>
        <v>-0.17086619388136301</v>
      </c>
      <c r="G2195" s="76">
        <f>+IF(ISNUMBER(DATA!P714),DATA!P714,"n/a")</f>
        <v>865435.82</v>
      </c>
      <c r="H2195" s="77">
        <f>+IF(ISNUMBER(DATA!Q714),DATA!Q714,"n/a")</f>
        <v>-0.13328755590547101</v>
      </c>
      <c r="I2195" s="76">
        <f>+IF(ISNUMBER(DATA!Z714),DATA!Z714,"n/a")</f>
        <v>1910261.65</v>
      </c>
      <c r="J2195" s="77">
        <f>+IF(ISNUMBER(DATA!AA714),DATA!AA714,"n/a")</f>
        <v>-6.6227498169115703E-2</v>
      </c>
      <c r="K2195" s="76">
        <f>+IF(ISNUMBER(DATA!AJ714),DATA!AJ714,"n/a")</f>
        <v>3764238.92</v>
      </c>
      <c r="L2195" s="77">
        <f>+IF(ISNUMBER(DATA!AK714),DATA!AK714,"n/a")</f>
        <v>-4.8355150509348799E-2</v>
      </c>
      <c r="M2195" s="66"/>
      <c r="N2195" s="66"/>
      <c r="O2195" s="66"/>
      <c r="P2195" s="66"/>
      <c r="Q2195" s="66"/>
      <c r="S2195" s="70"/>
      <c r="U2195" s="70"/>
      <c r="W2195" s="70"/>
      <c r="Y2195" s="70"/>
    </row>
    <row r="2196" spans="1:25" s="69" customFormat="1" x14ac:dyDescent="0.2">
      <c r="A2196" s="66" t="s">
        <v>12</v>
      </c>
      <c r="B2196" s="66" t="s">
        <v>24</v>
      </c>
      <c r="C2196" s="66" t="s">
        <v>0</v>
      </c>
      <c r="D2196" s="66" t="s">
        <v>318</v>
      </c>
      <c r="E2196" s="76">
        <f>+IF(ISNUMBER(DATA!F715),DATA!F715,"n/a")</f>
        <v>353375.31</v>
      </c>
      <c r="F2196" s="77">
        <f>+IF(ISNUMBER(DATA!G715),DATA!G715,"n/a")</f>
        <v>-7.2211193348943506E-2</v>
      </c>
      <c r="G2196" s="76">
        <f>+IF(ISNUMBER(DATA!P715),DATA!P715,"n/a")</f>
        <v>1266081.33</v>
      </c>
      <c r="H2196" s="77">
        <f>+IF(ISNUMBER(DATA!Q715),DATA!Q715,"n/a")</f>
        <v>-3.2150728330503302E-2</v>
      </c>
      <c r="I2196" s="76">
        <f>+IF(ISNUMBER(DATA!Z715),DATA!Z715,"n/a")</f>
        <v>2638109.9</v>
      </c>
      <c r="J2196" s="77">
        <f>+IF(ISNUMBER(DATA!AA715),DATA!AA715,"n/a")</f>
        <v>-2.2885125275075802E-2</v>
      </c>
      <c r="K2196" s="76">
        <f>+IF(ISNUMBER(DATA!AJ715),DATA!AJ715,"n/a")</f>
        <v>4806920.76</v>
      </c>
      <c r="L2196" s="77">
        <f>+IF(ISNUMBER(DATA!AK715),DATA!AK715,"n/a")</f>
        <v>-2.0809539736678598E-2</v>
      </c>
      <c r="M2196" s="66"/>
      <c r="N2196" s="66"/>
      <c r="O2196" s="66"/>
      <c r="P2196" s="66"/>
      <c r="Q2196" s="66"/>
      <c r="S2196" s="70"/>
      <c r="U2196" s="70"/>
      <c r="W2196" s="70"/>
      <c r="Y2196" s="70"/>
    </row>
    <row r="2197" spans="1:25" s="69" customFormat="1" x14ac:dyDescent="0.2">
      <c r="A2197" s="66" t="s">
        <v>12</v>
      </c>
      <c r="B2197" s="66" t="s">
        <v>24</v>
      </c>
      <c r="C2197" s="66" t="s">
        <v>0</v>
      </c>
      <c r="D2197" s="66" t="s">
        <v>344</v>
      </c>
      <c r="E2197" s="76">
        <f>+IF(ISNUMBER(DATA!F716),DATA!F716,"n/a")</f>
        <v>175291.86</v>
      </c>
      <c r="F2197" s="77">
        <f>+IF(ISNUMBER(DATA!G716),DATA!G716,"n/a")</f>
        <v>-2.5626219865063402E-2</v>
      </c>
      <c r="G2197" s="76">
        <f>+IF(ISNUMBER(DATA!P716),DATA!P716,"n/a")</f>
        <v>550000.86</v>
      </c>
      <c r="H2197" s="77">
        <f>+IF(ISNUMBER(DATA!Q716),DATA!Q716,"n/a")</f>
        <v>-7.4287129830724094E-2</v>
      </c>
      <c r="I2197" s="76">
        <f>+IF(ISNUMBER(DATA!Z716),DATA!Z716,"n/a")</f>
        <v>1119550.53</v>
      </c>
      <c r="J2197" s="77">
        <f>+IF(ISNUMBER(DATA!AA716),DATA!AA716,"n/a")</f>
        <v>-5.5612411673905598E-2</v>
      </c>
      <c r="K2197" s="76">
        <f>+IF(ISNUMBER(DATA!AJ716),DATA!AJ716,"n/a")</f>
        <v>2268309.81</v>
      </c>
      <c r="L2197" s="77">
        <f>+IF(ISNUMBER(DATA!AK716),DATA!AK716,"n/a")</f>
        <v>-2.7597864726806001E-2</v>
      </c>
      <c r="M2197" s="66"/>
      <c r="N2197" s="66"/>
      <c r="O2197" s="66"/>
      <c r="P2197" s="66"/>
      <c r="Q2197" s="66"/>
      <c r="S2197" s="70"/>
      <c r="U2197" s="70"/>
      <c r="W2197" s="70"/>
      <c r="Y2197" s="70"/>
    </row>
    <row r="2198" spans="1:25" s="69" customFormat="1" x14ac:dyDescent="0.2">
      <c r="A2198" s="66" t="s">
        <v>12</v>
      </c>
      <c r="B2198" s="66" t="s">
        <v>24</v>
      </c>
      <c r="C2198" s="66" t="s">
        <v>0</v>
      </c>
      <c r="D2198" s="66" t="s">
        <v>345</v>
      </c>
      <c r="E2198" s="76">
        <f>+IF(ISNUMBER(DATA!F717),DATA!F717,"n/a")</f>
        <v>351554.11</v>
      </c>
      <c r="F2198" s="77">
        <f>+IF(ISNUMBER(DATA!G717),DATA!G717,"n/a")</f>
        <v>1.9270732566578901E-2</v>
      </c>
      <c r="G2198" s="76">
        <f>+IF(ISNUMBER(DATA!P717),DATA!P717,"n/a")</f>
        <v>1151532.8500000001</v>
      </c>
      <c r="H2198" s="77">
        <f>+IF(ISNUMBER(DATA!Q717),DATA!Q717,"n/a")</f>
        <v>3.3334176249135802E-2</v>
      </c>
      <c r="I2198" s="76">
        <f>+IF(ISNUMBER(DATA!Z717),DATA!Z717,"n/a")</f>
        <v>2309950.31</v>
      </c>
      <c r="J2198" s="77">
        <f>+IF(ISNUMBER(DATA!AA717),DATA!AA717,"n/a")</f>
        <v>4.5744738042211998E-2</v>
      </c>
      <c r="K2198" s="76">
        <f>+IF(ISNUMBER(DATA!AJ717),DATA!AJ717,"n/a")</f>
        <v>4500018.2300000004</v>
      </c>
      <c r="L2198" s="77">
        <f>+IF(ISNUMBER(DATA!AK717),DATA!AK717,"n/a")</f>
        <v>3.3348100047494403E-2</v>
      </c>
      <c r="M2198" s="66"/>
      <c r="N2198" s="66"/>
      <c r="O2198" s="66"/>
      <c r="P2198" s="66"/>
      <c r="Q2198" s="66"/>
      <c r="S2198" s="70"/>
      <c r="U2198" s="70"/>
      <c r="W2198" s="70"/>
      <c r="Y2198" s="70"/>
    </row>
    <row r="2199" spans="1:25" x14ac:dyDescent="0.2">
      <c r="E2199" s="100"/>
      <c r="F2199" s="102"/>
      <c r="G2199" s="100"/>
      <c r="H2199" s="102"/>
      <c r="I2199" s="100"/>
      <c r="J2199" s="102"/>
      <c r="K2199" s="100"/>
      <c r="L2199" s="102"/>
    </row>
    <row r="2200" spans="1:25" s="69" customFormat="1" x14ac:dyDescent="0.2">
      <c r="A2200" s="66" t="s">
        <v>12</v>
      </c>
      <c r="B2200" s="66" t="s">
        <v>24</v>
      </c>
      <c r="C2200" s="66" t="s">
        <v>9</v>
      </c>
      <c r="D2200" s="66" t="s">
        <v>271</v>
      </c>
      <c r="E2200" s="86">
        <f>+IF(ISNUMBER(DATA!H668),DATA!H668,"n/a")</f>
        <v>81129.009999999995</v>
      </c>
      <c r="F2200" s="77">
        <f>+IF(ISNUMBER(DATA!I668),DATA!I668,"n/a")</f>
        <v>0.15880342837456099</v>
      </c>
      <c r="G2200" s="86">
        <f>+IF(ISNUMBER(DATA!R668),DATA!R668,"n/a")</f>
        <v>243669.08</v>
      </c>
      <c r="H2200" s="77">
        <f>+IF(ISNUMBER(DATA!S668),DATA!S668,"n/a")</f>
        <v>4.4534001988510097E-2</v>
      </c>
      <c r="I2200" s="86">
        <f>+IF(ISNUMBER(DATA!AB668),DATA!AB668,"n/a")</f>
        <v>516522.36</v>
      </c>
      <c r="J2200" s="77">
        <f>+IF(ISNUMBER(DATA!AC668),DATA!AC668,"n/a")</f>
        <v>4.77082774174096E-2</v>
      </c>
      <c r="K2200" s="86">
        <f>+IF(ISNUMBER(DATA!AL668),DATA!AL668,"n/a")</f>
        <v>945881.12</v>
      </c>
      <c r="L2200" s="77">
        <f>+IF(ISNUMBER(DATA!AM668),DATA!AM668,"n/a")</f>
        <v>5.6084274415985597E-2</v>
      </c>
      <c r="M2200" s="66"/>
      <c r="N2200" s="66"/>
      <c r="O2200" s="66"/>
      <c r="P2200" s="66"/>
      <c r="Q2200" s="66"/>
      <c r="S2200" s="70"/>
      <c r="U2200" s="70"/>
      <c r="W2200" s="70"/>
      <c r="Y2200" s="70"/>
    </row>
    <row r="2201" spans="1:25" s="69" customFormat="1" x14ac:dyDescent="0.2">
      <c r="A2201" s="66" t="s">
        <v>12</v>
      </c>
      <c r="B2201" s="66" t="s">
        <v>24</v>
      </c>
      <c r="C2201" s="66" t="s">
        <v>9</v>
      </c>
      <c r="D2201" s="66" t="s">
        <v>272</v>
      </c>
      <c r="E2201" s="86">
        <f>+IF(ISNUMBER(DATA!H669),DATA!H669,"n/a")</f>
        <v>86269.82</v>
      </c>
      <c r="F2201" s="77">
        <f>+IF(ISNUMBER(DATA!I669),DATA!I669,"n/a")</f>
        <v>-1.3364947197702299E-2</v>
      </c>
      <c r="G2201" s="86">
        <f>+IF(ISNUMBER(DATA!R669),DATA!R669,"n/a")</f>
        <v>298707.39</v>
      </c>
      <c r="H2201" s="77">
        <f>+IF(ISNUMBER(DATA!S669),DATA!S669,"n/a")</f>
        <v>3.2244416713569299E-2</v>
      </c>
      <c r="I2201" s="86">
        <f>+IF(ISNUMBER(DATA!AB669),DATA!AB669,"n/a")</f>
        <v>607276.62</v>
      </c>
      <c r="J2201" s="77">
        <f>+IF(ISNUMBER(DATA!AC669),DATA!AC669,"n/a")</f>
        <v>3.2643941520104401E-3</v>
      </c>
      <c r="K2201" s="86">
        <f>+IF(ISNUMBER(DATA!AL669),DATA!AL669,"n/a")</f>
        <v>1178960.57</v>
      </c>
      <c r="L2201" s="77">
        <f>+IF(ISNUMBER(DATA!AM669),DATA!AM669,"n/a")</f>
        <v>7.6729984750466204E-3</v>
      </c>
      <c r="M2201" s="66"/>
      <c r="N2201" s="66"/>
      <c r="O2201" s="66"/>
      <c r="P2201" s="66"/>
      <c r="Q2201" s="66"/>
      <c r="S2201" s="70"/>
      <c r="U2201" s="70"/>
      <c r="W2201" s="70"/>
      <c r="Y2201" s="70"/>
    </row>
    <row r="2202" spans="1:25" s="69" customFormat="1" x14ac:dyDescent="0.2">
      <c r="A2202" s="66" t="s">
        <v>12</v>
      </c>
      <c r="B2202" s="66" t="s">
        <v>24</v>
      </c>
      <c r="C2202" s="66" t="s">
        <v>9</v>
      </c>
      <c r="D2202" s="66" t="s">
        <v>273</v>
      </c>
      <c r="E2202" s="86">
        <f>+IF(ISNUMBER(DATA!H670),DATA!H670,"n/a")</f>
        <v>204328.06</v>
      </c>
      <c r="F2202" s="77">
        <f>+IF(ISNUMBER(DATA!I670),DATA!I670,"n/a")</f>
        <v>-0.124956409071024</v>
      </c>
      <c r="G2202" s="86">
        <f>+IF(ISNUMBER(DATA!R670),DATA!R670,"n/a")</f>
        <v>718461.86</v>
      </c>
      <c r="H2202" s="77">
        <f>+IF(ISNUMBER(DATA!S670),DATA!S670,"n/a")</f>
        <v>-3.9207124200685999E-2</v>
      </c>
      <c r="I2202" s="86">
        <f>+IF(ISNUMBER(DATA!AB670),DATA!AB670,"n/a")</f>
        <v>1469992.19</v>
      </c>
      <c r="J2202" s="77">
        <f>+IF(ISNUMBER(DATA!AC670),DATA!AC670,"n/a")</f>
        <v>1.96297314955226E-2</v>
      </c>
      <c r="K2202" s="86">
        <f>+IF(ISNUMBER(DATA!AL670),DATA!AL670,"n/a")</f>
        <v>2743350.97</v>
      </c>
      <c r="L2202" s="77">
        <f>+IF(ISNUMBER(DATA!AM670),DATA!AM670,"n/a")</f>
        <v>7.7420642971626499E-2</v>
      </c>
      <c r="M2202" s="66"/>
      <c r="N2202" s="66"/>
      <c r="O2202" s="66"/>
      <c r="P2202" s="66"/>
      <c r="Q2202" s="66"/>
      <c r="S2202" s="70"/>
      <c r="U2202" s="70"/>
      <c r="W2202" s="70"/>
      <c r="Y2202" s="70"/>
    </row>
    <row r="2203" spans="1:25" s="69" customFormat="1" x14ac:dyDescent="0.2">
      <c r="A2203" s="66" t="s">
        <v>12</v>
      </c>
      <c r="B2203" s="66" t="s">
        <v>24</v>
      </c>
      <c r="C2203" s="66" t="s">
        <v>9</v>
      </c>
      <c r="D2203" s="66" t="s">
        <v>274</v>
      </c>
      <c r="E2203" s="86">
        <f>+IF(ISNUMBER(DATA!H671),DATA!H671,"n/a")</f>
        <v>60892.83</v>
      </c>
      <c r="F2203" s="77">
        <f>+IF(ISNUMBER(DATA!I671),DATA!I671,"n/a")</f>
        <v>7.5959173826294296E-3</v>
      </c>
      <c r="G2203" s="86">
        <f>+IF(ISNUMBER(DATA!R671),DATA!R671,"n/a")</f>
        <v>200591</v>
      </c>
      <c r="H2203" s="77">
        <f>+IF(ISNUMBER(DATA!S671),DATA!S671,"n/a")</f>
        <v>2.1192944329607499E-2</v>
      </c>
      <c r="I2203" s="86">
        <f>+IF(ISNUMBER(DATA!AB671),DATA!AB671,"n/a")</f>
        <v>388080.32</v>
      </c>
      <c r="J2203" s="77">
        <f>+IF(ISNUMBER(DATA!AC671),DATA!AC671,"n/a")</f>
        <v>-5.4569380610172396E-3</v>
      </c>
      <c r="K2203" s="86">
        <f>+IF(ISNUMBER(DATA!AL671),DATA!AL671,"n/a")</f>
        <v>766031.46</v>
      </c>
      <c r="L2203" s="77">
        <f>+IF(ISNUMBER(DATA!AM671),DATA!AM671,"n/a")</f>
        <v>-3.84554445433687E-3</v>
      </c>
      <c r="M2203" s="66"/>
      <c r="N2203" s="66"/>
      <c r="O2203" s="66"/>
      <c r="P2203" s="66"/>
      <c r="Q2203" s="66"/>
      <c r="S2203" s="70"/>
      <c r="U2203" s="70"/>
      <c r="W2203" s="70"/>
      <c r="Y2203" s="70"/>
    </row>
    <row r="2204" spans="1:25" s="69" customFormat="1" x14ac:dyDescent="0.2">
      <c r="A2204" s="66" t="s">
        <v>12</v>
      </c>
      <c r="B2204" s="66" t="s">
        <v>24</v>
      </c>
      <c r="C2204" s="66" t="s">
        <v>9</v>
      </c>
      <c r="D2204" s="66" t="s">
        <v>275</v>
      </c>
      <c r="E2204" s="86">
        <f>+IF(ISNUMBER(DATA!H672),DATA!H672,"n/a")</f>
        <v>237474.23</v>
      </c>
      <c r="F2204" s="77">
        <f>+IF(ISNUMBER(DATA!I672),DATA!I672,"n/a")</f>
        <v>-6.17296754915529E-2</v>
      </c>
      <c r="G2204" s="86">
        <f>+IF(ISNUMBER(DATA!R672),DATA!R672,"n/a")</f>
        <v>769989.57</v>
      </c>
      <c r="H2204" s="77">
        <f>+IF(ISNUMBER(DATA!S672),DATA!S672,"n/a")</f>
        <v>-4.5053675655553502E-2</v>
      </c>
      <c r="I2204" s="86">
        <f>+IF(ISNUMBER(DATA!AB672),DATA!AB672,"n/a")</f>
        <v>1705113.81</v>
      </c>
      <c r="J2204" s="77">
        <f>+IF(ISNUMBER(DATA!AC672),DATA!AC672,"n/a")</f>
        <v>4.6396274110743901E-2</v>
      </c>
      <c r="K2204" s="86">
        <f>+IF(ISNUMBER(DATA!AL672),DATA!AL672,"n/a")</f>
        <v>3076646.91</v>
      </c>
      <c r="L2204" s="77">
        <f>+IF(ISNUMBER(DATA!AM672),DATA!AM672,"n/a")</f>
        <v>8.9121091547342102E-2</v>
      </c>
      <c r="M2204" s="66"/>
      <c r="N2204" s="66"/>
      <c r="O2204" s="66"/>
      <c r="P2204" s="66"/>
      <c r="Q2204" s="66"/>
      <c r="S2204" s="70"/>
      <c r="U2204" s="70"/>
      <c r="W2204" s="70"/>
      <c r="Y2204" s="70"/>
    </row>
    <row r="2205" spans="1:25" s="69" customFormat="1" x14ac:dyDescent="0.2">
      <c r="A2205" s="66" t="s">
        <v>12</v>
      </c>
      <c r="B2205" s="66" t="s">
        <v>24</v>
      </c>
      <c r="C2205" s="66" t="s">
        <v>9</v>
      </c>
      <c r="D2205" s="66" t="s">
        <v>276</v>
      </c>
      <c r="E2205" s="86">
        <f>+IF(ISNUMBER(DATA!H673),DATA!H673,"n/a")</f>
        <v>95367.58</v>
      </c>
      <c r="F2205" s="77">
        <f>+IF(ISNUMBER(DATA!I673),DATA!I673,"n/a")</f>
        <v>-0.16707129262863399</v>
      </c>
      <c r="G2205" s="86">
        <f>+IF(ISNUMBER(DATA!R673),DATA!R673,"n/a")</f>
        <v>314914.65999999997</v>
      </c>
      <c r="H2205" s="77">
        <f>+IF(ISNUMBER(DATA!S673),DATA!S673,"n/a")</f>
        <v>-0.122024543359709</v>
      </c>
      <c r="I2205" s="86">
        <f>+IF(ISNUMBER(DATA!AB673),DATA!AB673,"n/a")</f>
        <v>643089.1</v>
      </c>
      <c r="J2205" s="77">
        <f>+IF(ISNUMBER(DATA!AC673),DATA!AC673,"n/a")</f>
        <v>-0.14808212961299</v>
      </c>
      <c r="K2205" s="86">
        <f>+IF(ISNUMBER(DATA!AL673),DATA!AL673,"n/a")</f>
        <v>1170176.48</v>
      </c>
      <c r="L2205" s="77">
        <f>+IF(ISNUMBER(DATA!AM673),DATA!AM673,"n/a")</f>
        <v>-0.114366943889311</v>
      </c>
      <c r="M2205" s="66"/>
      <c r="N2205" s="66"/>
      <c r="O2205" s="66"/>
      <c r="P2205" s="66"/>
      <c r="Q2205" s="66"/>
      <c r="S2205" s="70"/>
      <c r="U2205" s="70"/>
      <c r="W2205" s="70"/>
      <c r="Y2205" s="70"/>
    </row>
    <row r="2206" spans="1:25" s="69" customFormat="1" x14ac:dyDescent="0.2">
      <c r="A2206" s="66" t="s">
        <v>12</v>
      </c>
      <c r="B2206" s="66" t="s">
        <v>24</v>
      </c>
      <c r="C2206" s="66" t="s">
        <v>9</v>
      </c>
      <c r="D2206" s="66" t="s">
        <v>277</v>
      </c>
      <c r="E2206" s="86">
        <f>+IF(ISNUMBER(DATA!H674),DATA!H674,"n/a")</f>
        <v>52198.29</v>
      </c>
      <c r="F2206" s="77">
        <f>+IF(ISNUMBER(DATA!I674),DATA!I674,"n/a")</f>
        <v>9.3819518141624106E-3</v>
      </c>
      <c r="G2206" s="86">
        <f>+IF(ISNUMBER(DATA!R674),DATA!R674,"n/a")</f>
        <v>179486.94</v>
      </c>
      <c r="H2206" s="77">
        <f>+IF(ISNUMBER(DATA!S674),DATA!S674,"n/a")</f>
        <v>-9.7268997716633693E-3</v>
      </c>
      <c r="I2206" s="86">
        <f>+IF(ISNUMBER(DATA!AB674),DATA!AB674,"n/a")</f>
        <v>355457.23</v>
      </c>
      <c r="J2206" s="77">
        <f>+IF(ISNUMBER(DATA!AC674),DATA!AC674,"n/a")</f>
        <v>-4.0446056497073897E-2</v>
      </c>
      <c r="K2206" s="86">
        <f>+IF(ISNUMBER(DATA!AL674),DATA!AL674,"n/a")</f>
        <v>669094.14</v>
      </c>
      <c r="L2206" s="77">
        <f>+IF(ISNUMBER(DATA!AM674),DATA!AM674,"n/a")</f>
        <v>-7.1426303355012905E-2</v>
      </c>
      <c r="M2206" s="66"/>
      <c r="N2206" s="66"/>
      <c r="O2206" s="66"/>
      <c r="P2206" s="66"/>
      <c r="Q2206" s="66"/>
      <c r="S2206" s="70"/>
      <c r="U2206" s="70"/>
      <c r="W2206" s="70"/>
      <c r="Y2206" s="70"/>
    </row>
    <row r="2207" spans="1:25" s="69" customFormat="1" x14ac:dyDescent="0.2">
      <c r="A2207" s="66" t="s">
        <v>12</v>
      </c>
      <c r="B2207" s="66" t="s">
        <v>24</v>
      </c>
      <c r="C2207" s="66" t="s">
        <v>9</v>
      </c>
      <c r="D2207" s="66" t="s">
        <v>278</v>
      </c>
      <c r="E2207" s="86">
        <f>+IF(ISNUMBER(DATA!H675),DATA!H675,"n/a")</f>
        <v>191349.13</v>
      </c>
      <c r="F2207" s="77">
        <f>+IF(ISNUMBER(DATA!I675),DATA!I675,"n/a")</f>
        <v>7.95866916004275E-2</v>
      </c>
      <c r="G2207" s="86">
        <f>+IF(ISNUMBER(DATA!R675),DATA!R675,"n/a")</f>
        <v>632490.42000000004</v>
      </c>
      <c r="H2207" s="77">
        <f>+IF(ISNUMBER(DATA!S675),DATA!S675,"n/a")</f>
        <v>5.9541221920643601E-2</v>
      </c>
      <c r="I2207" s="86">
        <f>+IF(ISNUMBER(DATA!AB675),DATA!AB675,"n/a")</f>
        <v>1307995.98</v>
      </c>
      <c r="J2207" s="77">
        <f>+IF(ISNUMBER(DATA!AC675),DATA!AC675,"n/a")</f>
        <v>5.8515867658857197E-2</v>
      </c>
      <c r="K2207" s="86">
        <f>+IF(ISNUMBER(DATA!AL675),DATA!AL675,"n/a")</f>
        <v>2448743.69</v>
      </c>
      <c r="L2207" s="77">
        <f>+IF(ISNUMBER(DATA!AM675),DATA!AM675,"n/a")</f>
        <v>3.8519038644467103E-2</v>
      </c>
      <c r="M2207" s="66"/>
      <c r="N2207" s="66"/>
      <c r="O2207" s="66"/>
      <c r="P2207" s="66"/>
      <c r="Q2207" s="66"/>
      <c r="S2207" s="70"/>
      <c r="U2207" s="70"/>
      <c r="W2207" s="70"/>
      <c r="Y2207" s="70"/>
    </row>
    <row r="2208" spans="1:25" s="69" customFormat="1" x14ac:dyDescent="0.2">
      <c r="A2208" s="66" t="s">
        <v>12</v>
      </c>
      <c r="B2208" s="66" t="s">
        <v>24</v>
      </c>
      <c r="C2208" s="66" t="s">
        <v>9</v>
      </c>
      <c r="D2208" s="66" t="s">
        <v>279</v>
      </c>
      <c r="E2208" s="86">
        <f>+IF(ISNUMBER(DATA!H676),DATA!H676,"n/a")</f>
        <v>86122.91</v>
      </c>
      <c r="F2208" s="77">
        <f>+IF(ISNUMBER(DATA!I676),DATA!I676,"n/a")</f>
        <v>0.27805534985805702</v>
      </c>
      <c r="G2208" s="86">
        <f>+IF(ISNUMBER(DATA!R676),DATA!R676,"n/a")</f>
        <v>269545.05</v>
      </c>
      <c r="H2208" s="77">
        <f>+IF(ISNUMBER(DATA!S676),DATA!S676,"n/a")</f>
        <v>0.133916695914304</v>
      </c>
      <c r="I2208" s="86">
        <f>+IF(ISNUMBER(DATA!AB676),DATA!AB676,"n/a")</f>
        <v>540244.53</v>
      </c>
      <c r="J2208" s="77">
        <f>+IF(ISNUMBER(DATA!AC676),DATA!AC676,"n/a")</f>
        <v>0.127633052446019</v>
      </c>
      <c r="K2208" s="86">
        <f>+IF(ISNUMBER(DATA!AL676),DATA!AL676,"n/a")</f>
        <v>1035975.99</v>
      </c>
      <c r="L2208" s="77">
        <f>+IF(ISNUMBER(DATA!AM676),DATA!AM676,"n/a")</f>
        <v>6.3111572697397894E-2</v>
      </c>
      <c r="M2208" s="66"/>
      <c r="N2208" s="66"/>
      <c r="O2208" s="66"/>
      <c r="P2208" s="66"/>
      <c r="Q2208" s="66"/>
      <c r="S2208" s="70"/>
      <c r="U2208" s="70"/>
      <c r="W2208" s="70"/>
      <c r="Y2208" s="70"/>
    </row>
    <row r="2209" spans="1:25" s="69" customFormat="1" x14ac:dyDescent="0.2">
      <c r="A2209" s="66" t="s">
        <v>12</v>
      </c>
      <c r="B2209" s="66" t="s">
        <v>24</v>
      </c>
      <c r="C2209" s="66" t="s">
        <v>9</v>
      </c>
      <c r="D2209" s="66" t="s">
        <v>280</v>
      </c>
      <c r="E2209" s="86">
        <f>+IF(ISNUMBER(DATA!H677),DATA!H677,"n/a")</f>
        <v>70549.09</v>
      </c>
      <c r="F2209" s="77">
        <f>+IF(ISNUMBER(DATA!I677),DATA!I677,"n/a")</f>
        <v>0.264607525650085</v>
      </c>
      <c r="G2209" s="86">
        <f>+IF(ISNUMBER(DATA!R677),DATA!R677,"n/a")</f>
        <v>226339.61</v>
      </c>
      <c r="H2209" s="77">
        <f>+IF(ISNUMBER(DATA!S677),DATA!S677,"n/a")</f>
        <v>0.164179951237472</v>
      </c>
      <c r="I2209" s="86">
        <f>+IF(ISNUMBER(DATA!AB677),DATA!AB677,"n/a")</f>
        <v>498204.43</v>
      </c>
      <c r="J2209" s="77">
        <f>+IF(ISNUMBER(DATA!AC677),DATA!AC677,"n/a")</f>
        <v>7.2125977426633403E-2</v>
      </c>
      <c r="K2209" s="86">
        <f>+IF(ISNUMBER(DATA!AL677),DATA!AL677,"n/a")</f>
        <v>910573.41</v>
      </c>
      <c r="L2209" s="77">
        <f>+IF(ISNUMBER(DATA!AM677),DATA!AM677,"n/a")</f>
        <v>-6.4995406165493097E-2</v>
      </c>
      <c r="M2209" s="66"/>
      <c r="N2209" s="66"/>
      <c r="O2209" s="66"/>
      <c r="P2209" s="66"/>
      <c r="Q2209" s="66"/>
      <c r="S2209" s="70"/>
      <c r="U2209" s="70"/>
      <c r="W2209" s="70"/>
      <c r="Y2209" s="70"/>
    </row>
    <row r="2210" spans="1:25" s="69" customFormat="1" x14ac:dyDescent="0.2">
      <c r="A2210" s="66" t="s">
        <v>12</v>
      </c>
      <c r="B2210" s="66" t="s">
        <v>24</v>
      </c>
      <c r="C2210" s="66" t="s">
        <v>9</v>
      </c>
      <c r="D2210" s="66" t="s">
        <v>281</v>
      </c>
      <c r="E2210" s="86">
        <f>+IF(ISNUMBER(DATA!H678),DATA!H678,"n/a")</f>
        <v>58020.5</v>
      </c>
      <c r="F2210" s="77">
        <f>+IF(ISNUMBER(DATA!I678),DATA!I678,"n/a")</f>
        <v>2.5832836657949498E-2</v>
      </c>
      <c r="G2210" s="86">
        <f>+IF(ISNUMBER(DATA!R678),DATA!R678,"n/a")</f>
        <v>192278.13</v>
      </c>
      <c r="H2210" s="77">
        <f>+IF(ISNUMBER(DATA!S678),DATA!S678,"n/a")</f>
        <v>-1.15270698113997E-2</v>
      </c>
      <c r="I2210" s="86">
        <f>+IF(ISNUMBER(DATA!AB678),DATA!AB678,"n/a")</f>
        <v>396975.8</v>
      </c>
      <c r="J2210" s="77">
        <f>+IF(ISNUMBER(DATA!AC678),DATA!AC678,"n/a")</f>
        <v>-2.39201774493437E-3</v>
      </c>
      <c r="K2210" s="86">
        <f>+IF(ISNUMBER(DATA!AL678),DATA!AL678,"n/a")</f>
        <v>780826.71</v>
      </c>
      <c r="L2210" s="77">
        <f>+IF(ISNUMBER(DATA!AM678),DATA!AM678,"n/a")</f>
        <v>-2.1659980235401E-2</v>
      </c>
      <c r="M2210" s="66"/>
      <c r="N2210" s="66"/>
      <c r="O2210" s="66"/>
      <c r="P2210" s="66"/>
      <c r="Q2210" s="66"/>
      <c r="S2210" s="70"/>
      <c r="U2210" s="70"/>
      <c r="W2210" s="70"/>
      <c r="Y2210" s="70"/>
    </row>
    <row r="2211" spans="1:25" s="69" customFormat="1" x14ac:dyDescent="0.2">
      <c r="A2211" s="66" t="s">
        <v>12</v>
      </c>
      <c r="B2211" s="66" t="s">
        <v>24</v>
      </c>
      <c r="C2211" s="66" t="s">
        <v>9</v>
      </c>
      <c r="D2211" s="66" t="s">
        <v>282</v>
      </c>
      <c r="E2211" s="86">
        <f>+IF(ISNUMBER(DATA!H679),DATA!H679,"n/a")</f>
        <v>142585.19</v>
      </c>
      <c r="F2211" s="77">
        <f>+IF(ISNUMBER(DATA!I679),DATA!I679,"n/a")</f>
        <v>-1.3127269792252699E-4</v>
      </c>
      <c r="G2211" s="86">
        <f>+IF(ISNUMBER(DATA!R679),DATA!R679,"n/a")</f>
        <v>467417.85</v>
      </c>
      <c r="H2211" s="77">
        <f>+IF(ISNUMBER(DATA!S679),DATA!S679,"n/a")</f>
        <v>1.36927841823109E-3</v>
      </c>
      <c r="I2211" s="86">
        <f>+IF(ISNUMBER(DATA!AB679),DATA!AB679,"n/a")</f>
        <v>932717.93</v>
      </c>
      <c r="J2211" s="77">
        <f>+IF(ISNUMBER(DATA!AC679),DATA!AC679,"n/a")</f>
        <v>-4.4232240509134097E-3</v>
      </c>
      <c r="K2211" s="86">
        <f>+IF(ISNUMBER(DATA!AL679),DATA!AL679,"n/a")</f>
        <v>1810502.22</v>
      </c>
      <c r="L2211" s="77">
        <f>+IF(ISNUMBER(DATA!AM679),DATA!AM679,"n/a")</f>
        <v>-4.1717731325165701E-2</v>
      </c>
      <c r="M2211" s="66"/>
      <c r="N2211" s="66"/>
      <c r="O2211" s="66"/>
      <c r="P2211" s="66"/>
      <c r="Q2211" s="66"/>
      <c r="S2211" s="70"/>
      <c r="U2211" s="70"/>
      <c r="W2211" s="70"/>
      <c r="Y2211" s="70"/>
    </row>
    <row r="2212" spans="1:25" s="69" customFormat="1" x14ac:dyDescent="0.2">
      <c r="A2212" s="66" t="s">
        <v>12</v>
      </c>
      <c r="B2212" s="66" t="s">
        <v>24</v>
      </c>
      <c r="C2212" s="66" t="s">
        <v>9</v>
      </c>
      <c r="D2212" s="66" t="s">
        <v>283</v>
      </c>
      <c r="E2212" s="86">
        <f>+IF(ISNUMBER(DATA!H680),DATA!H680,"n/a")</f>
        <v>130106.76</v>
      </c>
      <c r="F2212" s="77">
        <f>+IF(ISNUMBER(DATA!I680),DATA!I680,"n/a")</f>
        <v>-7.4232519219706194E-2</v>
      </c>
      <c r="G2212" s="86">
        <f>+IF(ISNUMBER(DATA!R680),DATA!R680,"n/a")</f>
        <v>413771.75</v>
      </c>
      <c r="H2212" s="77">
        <f>+IF(ISNUMBER(DATA!S680),DATA!S680,"n/a")</f>
        <v>-0.117790719531085</v>
      </c>
      <c r="I2212" s="86">
        <f>+IF(ISNUMBER(DATA!AB680),DATA!AB680,"n/a")</f>
        <v>863682.06</v>
      </c>
      <c r="J2212" s="77">
        <f>+IF(ISNUMBER(DATA!AC680),DATA!AC680,"n/a")</f>
        <v>-0.10932749931586799</v>
      </c>
      <c r="K2212" s="86">
        <f>+IF(ISNUMBER(DATA!AL680),DATA!AL680,"n/a")</f>
        <v>1704057.63</v>
      </c>
      <c r="L2212" s="77">
        <f>+IF(ISNUMBER(DATA!AM680),DATA!AM680,"n/a")</f>
        <v>-0.103585432846911</v>
      </c>
      <c r="M2212" s="66"/>
      <c r="N2212" s="66"/>
      <c r="O2212" s="66"/>
      <c r="P2212" s="66"/>
      <c r="Q2212" s="66"/>
      <c r="S2212" s="70"/>
      <c r="U2212" s="70"/>
      <c r="W2212" s="70"/>
      <c r="Y2212" s="70"/>
    </row>
    <row r="2213" spans="1:25" s="69" customFormat="1" x14ac:dyDescent="0.2">
      <c r="A2213" s="66" t="s">
        <v>12</v>
      </c>
      <c r="B2213" s="66" t="s">
        <v>24</v>
      </c>
      <c r="C2213" s="66" t="s">
        <v>9</v>
      </c>
      <c r="D2213" s="66" t="s">
        <v>284</v>
      </c>
      <c r="E2213" s="86">
        <f>+IF(ISNUMBER(DATA!H681),DATA!H681,"n/a")</f>
        <v>145632.26999999999</v>
      </c>
      <c r="F2213" s="77">
        <f>+IF(ISNUMBER(DATA!I681),DATA!I681,"n/a")</f>
        <v>4.8059730773102903E-2</v>
      </c>
      <c r="G2213" s="86">
        <f>+IF(ISNUMBER(DATA!R681),DATA!R681,"n/a")</f>
        <v>483097.17</v>
      </c>
      <c r="H2213" s="77">
        <f>+IF(ISNUMBER(DATA!S681),DATA!S681,"n/a")</f>
        <v>3.81918215793614E-2</v>
      </c>
      <c r="I2213" s="86">
        <f>+IF(ISNUMBER(DATA!AB681),DATA!AB681,"n/a")</f>
        <v>962197.36</v>
      </c>
      <c r="J2213" s="77">
        <f>+IF(ISNUMBER(DATA!AC681),DATA!AC681,"n/a")</f>
        <v>3.8803116741785403E-2</v>
      </c>
      <c r="K2213" s="86">
        <f>+IF(ISNUMBER(DATA!AL681),DATA!AL681,"n/a")</f>
        <v>1897719.62</v>
      </c>
      <c r="L2213" s="77">
        <f>+IF(ISNUMBER(DATA!AM681),DATA!AM681,"n/a")</f>
        <v>2.4502563448752401E-2</v>
      </c>
      <c r="M2213" s="66"/>
      <c r="N2213" s="66"/>
      <c r="O2213" s="66"/>
      <c r="P2213" s="66"/>
      <c r="Q2213" s="66"/>
      <c r="S2213" s="70"/>
      <c r="U2213" s="70"/>
      <c r="W2213" s="70"/>
      <c r="Y2213" s="70"/>
    </row>
    <row r="2214" spans="1:25" s="69" customFormat="1" x14ac:dyDescent="0.2">
      <c r="A2214" s="66" t="s">
        <v>12</v>
      </c>
      <c r="B2214" s="66" t="s">
        <v>24</v>
      </c>
      <c r="C2214" s="66" t="s">
        <v>9</v>
      </c>
      <c r="D2214" s="66" t="s">
        <v>285</v>
      </c>
      <c r="E2214" s="86">
        <f>+IF(ISNUMBER(DATA!H682),DATA!H682,"n/a")</f>
        <v>59328.67</v>
      </c>
      <c r="F2214" s="77">
        <f>+IF(ISNUMBER(DATA!I682),DATA!I682,"n/a")</f>
        <v>-4.37542601275593E-2</v>
      </c>
      <c r="G2214" s="86">
        <f>+IF(ISNUMBER(DATA!R682),DATA!R682,"n/a")</f>
        <v>206279.82</v>
      </c>
      <c r="H2214" s="77">
        <f>+IF(ISNUMBER(DATA!S682),DATA!S682,"n/a")</f>
        <v>-3.6712726705072402E-3</v>
      </c>
      <c r="I2214" s="86">
        <f>+IF(ISNUMBER(DATA!AB682),DATA!AB682,"n/a")</f>
        <v>404904.77</v>
      </c>
      <c r="J2214" s="77">
        <f>+IF(ISNUMBER(DATA!AC682),DATA!AC682,"n/a")</f>
        <v>3.4909624175377E-3</v>
      </c>
      <c r="K2214" s="86">
        <f>+IF(ISNUMBER(DATA!AL682),DATA!AL682,"n/a")</f>
        <v>818707.5</v>
      </c>
      <c r="L2214" s="77">
        <f>+IF(ISNUMBER(DATA!AM682),DATA!AM682,"n/a")</f>
        <v>-6.7236681787169296E-3</v>
      </c>
      <c r="M2214" s="66"/>
      <c r="N2214" s="66"/>
      <c r="O2214" s="66"/>
      <c r="P2214" s="66"/>
      <c r="Q2214" s="66"/>
      <c r="S2214" s="70"/>
      <c r="U2214" s="70"/>
      <c r="W2214" s="70"/>
      <c r="Y2214" s="70"/>
    </row>
    <row r="2215" spans="1:25" s="69" customFormat="1" x14ac:dyDescent="0.2">
      <c r="A2215" s="66" t="s">
        <v>12</v>
      </c>
      <c r="B2215" s="66" t="s">
        <v>24</v>
      </c>
      <c r="C2215" s="66" t="s">
        <v>9</v>
      </c>
      <c r="D2215" s="66" t="s">
        <v>286</v>
      </c>
      <c r="E2215" s="86">
        <f>+IF(ISNUMBER(DATA!H683),DATA!H683,"n/a")</f>
        <v>108322.73</v>
      </c>
      <c r="F2215" s="77">
        <f>+IF(ISNUMBER(DATA!I683),DATA!I683,"n/a")</f>
        <v>-9.5115401981695699E-3</v>
      </c>
      <c r="G2215" s="86">
        <f>+IF(ISNUMBER(DATA!R683),DATA!R683,"n/a")</f>
        <v>371005.45</v>
      </c>
      <c r="H2215" s="77">
        <f>+IF(ISNUMBER(DATA!S683),DATA!S683,"n/a")</f>
        <v>-3.4819305609258999E-2</v>
      </c>
      <c r="I2215" s="86">
        <f>+IF(ISNUMBER(DATA!AB683),DATA!AB683,"n/a")</f>
        <v>792416.79</v>
      </c>
      <c r="J2215" s="77">
        <f>+IF(ISNUMBER(DATA!AC683),DATA!AC683,"n/a")</f>
        <v>3.8617752791537403E-2</v>
      </c>
      <c r="K2215" s="86">
        <f>+IF(ISNUMBER(DATA!AL683),DATA!AL683,"n/a")</f>
        <v>1472735.78</v>
      </c>
      <c r="L2215" s="77">
        <f>+IF(ISNUMBER(DATA!AM683),DATA!AM683,"n/a")</f>
        <v>9.4699370982752704E-2</v>
      </c>
      <c r="M2215" s="66"/>
      <c r="N2215" s="66"/>
      <c r="O2215" s="66"/>
      <c r="P2215" s="66"/>
      <c r="Q2215" s="66"/>
      <c r="S2215" s="70"/>
      <c r="U2215" s="70"/>
      <c r="W2215" s="70"/>
      <c r="Y2215" s="70"/>
    </row>
    <row r="2216" spans="1:25" s="69" customFormat="1" x14ac:dyDescent="0.2">
      <c r="A2216" s="66" t="s">
        <v>12</v>
      </c>
      <c r="B2216" s="66" t="s">
        <v>24</v>
      </c>
      <c r="C2216" s="66" t="s">
        <v>9</v>
      </c>
      <c r="D2216" s="66" t="s">
        <v>287</v>
      </c>
      <c r="E2216" s="86">
        <f>+IF(ISNUMBER(DATA!H684),DATA!H684,"n/a")</f>
        <v>136054.04999999999</v>
      </c>
      <c r="F2216" s="77">
        <f>+IF(ISNUMBER(DATA!I684),DATA!I684,"n/a")</f>
        <v>-0.147602956066302</v>
      </c>
      <c r="G2216" s="86">
        <f>+IF(ISNUMBER(DATA!R684),DATA!R684,"n/a")</f>
        <v>483544.5</v>
      </c>
      <c r="H2216" s="77">
        <f>+IF(ISNUMBER(DATA!S684),DATA!S684,"n/a")</f>
        <v>-3.0033127689191301E-2</v>
      </c>
      <c r="I2216" s="86">
        <f>+IF(ISNUMBER(DATA!AB684),DATA!AB684,"n/a")</f>
        <v>1074828.68</v>
      </c>
      <c r="J2216" s="77">
        <f>+IF(ISNUMBER(DATA!AC684),DATA!AC684,"n/a")</f>
        <v>5.7797224403518102E-2</v>
      </c>
      <c r="K2216" s="86">
        <f>+IF(ISNUMBER(DATA!AL684),DATA!AL684,"n/a")</f>
        <v>1858066.19</v>
      </c>
      <c r="L2216" s="77">
        <f>+IF(ISNUMBER(DATA!AM684),DATA!AM684,"n/a")</f>
        <v>0.114310853154606</v>
      </c>
      <c r="M2216" s="66"/>
      <c r="N2216" s="66"/>
      <c r="O2216" s="66"/>
      <c r="P2216" s="66"/>
      <c r="Q2216" s="66"/>
      <c r="S2216" s="70"/>
      <c r="U2216" s="70"/>
      <c r="W2216" s="70"/>
      <c r="Y2216" s="70"/>
    </row>
    <row r="2217" spans="1:25" s="69" customFormat="1" x14ac:dyDescent="0.2">
      <c r="A2217" s="66" t="s">
        <v>12</v>
      </c>
      <c r="B2217" s="66" t="s">
        <v>24</v>
      </c>
      <c r="C2217" s="66" t="s">
        <v>9</v>
      </c>
      <c r="D2217" s="66" t="s">
        <v>288</v>
      </c>
      <c r="E2217" s="86">
        <f>+IF(ISNUMBER(DATA!H685),DATA!H685,"n/a")</f>
        <v>149534.09</v>
      </c>
      <c r="F2217" s="77">
        <f>+IF(ISNUMBER(DATA!I685),DATA!I685,"n/a")</f>
        <v>4.6929778438947398E-2</v>
      </c>
      <c r="G2217" s="86">
        <f>+IF(ISNUMBER(DATA!R685),DATA!R685,"n/a")</f>
        <v>458535.42</v>
      </c>
      <c r="H2217" s="77">
        <f>+IF(ISNUMBER(DATA!S685),DATA!S685,"n/a")</f>
        <v>-2.32683598157335E-2</v>
      </c>
      <c r="I2217" s="86">
        <f>+IF(ISNUMBER(DATA!AB685),DATA!AB685,"n/a")</f>
        <v>886755.6</v>
      </c>
      <c r="J2217" s="77">
        <f>+IF(ISNUMBER(DATA!AC685),DATA!AC685,"n/a")</f>
        <v>-5.5420129642728501E-2</v>
      </c>
      <c r="K2217" s="86">
        <f>+IF(ISNUMBER(DATA!AL685),DATA!AL685,"n/a")</f>
        <v>1752412.94</v>
      </c>
      <c r="L2217" s="77">
        <f>+IF(ISNUMBER(DATA!AM685),DATA!AM685,"n/a")</f>
        <v>-8.8509367580230897E-2</v>
      </c>
      <c r="M2217" s="66"/>
      <c r="N2217" s="66"/>
      <c r="O2217" s="66"/>
      <c r="P2217" s="66"/>
      <c r="Q2217" s="66"/>
      <c r="S2217" s="70"/>
      <c r="U2217" s="70"/>
      <c r="W2217" s="70"/>
      <c r="Y2217" s="70"/>
    </row>
    <row r="2218" spans="1:25" s="69" customFormat="1" x14ac:dyDescent="0.2">
      <c r="A2218" s="66" t="s">
        <v>12</v>
      </c>
      <c r="B2218" s="66" t="s">
        <v>24</v>
      </c>
      <c r="C2218" s="66" t="s">
        <v>9</v>
      </c>
      <c r="D2218" s="66" t="s">
        <v>289</v>
      </c>
      <c r="E2218" s="86">
        <f>+IF(ISNUMBER(DATA!H686),DATA!H686,"n/a")</f>
        <v>56052.36</v>
      </c>
      <c r="F2218" s="77">
        <f>+IF(ISNUMBER(DATA!I686),DATA!I686,"n/a")</f>
        <v>0.13008175157110999</v>
      </c>
      <c r="G2218" s="86">
        <f>+IF(ISNUMBER(DATA!R686),DATA!R686,"n/a")</f>
        <v>183436.59</v>
      </c>
      <c r="H2218" s="77">
        <f>+IF(ISNUMBER(DATA!S686),DATA!S686,"n/a")</f>
        <v>7.4586185241856701E-2</v>
      </c>
      <c r="I2218" s="86">
        <f>+IF(ISNUMBER(DATA!AB686),DATA!AB686,"n/a")</f>
        <v>359168.32</v>
      </c>
      <c r="J2218" s="77">
        <f>+IF(ISNUMBER(DATA!AC686),DATA!AC686,"n/a")</f>
        <v>7.2696116942552305E-2</v>
      </c>
      <c r="K2218" s="86">
        <f>+IF(ISNUMBER(DATA!AL686),DATA!AL686,"n/a")</f>
        <v>710361.96</v>
      </c>
      <c r="L2218" s="77">
        <f>+IF(ISNUMBER(DATA!AM686),DATA!AM686,"n/a")</f>
        <v>4.6131263044942201E-2</v>
      </c>
      <c r="M2218" s="66"/>
      <c r="N2218" s="66"/>
      <c r="O2218" s="66"/>
      <c r="P2218" s="66"/>
      <c r="Q2218" s="66"/>
      <c r="S2218" s="70"/>
      <c r="U2218" s="70"/>
      <c r="W2218" s="70"/>
      <c r="Y2218" s="70"/>
    </row>
    <row r="2219" spans="1:25" s="69" customFormat="1" x14ac:dyDescent="0.2">
      <c r="A2219" s="66" t="s">
        <v>12</v>
      </c>
      <c r="B2219" s="66" t="s">
        <v>24</v>
      </c>
      <c r="C2219" s="66" t="s">
        <v>9</v>
      </c>
      <c r="D2219" s="66" t="s">
        <v>290</v>
      </c>
      <c r="E2219" s="86">
        <f>+IF(ISNUMBER(DATA!H687),DATA!H687,"n/a")</f>
        <v>38401.599999999999</v>
      </c>
      <c r="F2219" s="77">
        <f>+IF(ISNUMBER(DATA!I687),DATA!I687,"n/a")</f>
        <v>-8.9476326066756207E-2</v>
      </c>
      <c r="G2219" s="86">
        <f>+IF(ISNUMBER(DATA!R687),DATA!R687,"n/a")</f>
        <v>133985.76999999999</v>
      </c>
      <c r="H2219" s="77">
        <f>+IF(ISNUMBER(DATA!S687),DATA!S687,"n/a")</f>
        <v>-3.5778573113053998E-2</v>
      </c>
      <c r="I2219" s="86">
        <f>+IF(ISNUMBER(DATA!AB687),DATA!AB687,"n/a")</f>
        <v>271810.53000000003</v>
      </c>
      <c r="J2219" s="77">
        <f>+IF(ISNUMBER(DATA!AC687),DATA!AC687,"n/a")</f>
        <v>-5.26383644222395E-2</v>
      </c>
      <c r="K2219" s="86">
        <f>+IF(ISNUMBER(DATA!AL687),DATA!AL687,"n/a")</f>
        <v>527039.30000000005</v>
      </c>
      <c r="L2219" s="77">
        <f>+IF(ISNUMBER(DATA!AM687),DATA!AM687,"n/a")</f>
        <v>-2.7093912513504199E-2</v>
      </c>
      <c r="M2219" s="66"/>
      <c r="N2219" s="66"/>
      <c r="O2219" s="66"/>
      <c r="P2219" s="66"/>
      <c r="Q2219" s="66"/>
      <c r="S2219" s="70"/>
      <c r="U2219" s="70"/>
      <c r="W2219" s="70"/>
      <c r="Y2219" s="70"/>
    </row>
    <row r="2220" spans="1:25" s="69" customFormat="1" x14ac:dyDescent="0.2">
      <c r="A2220" s="66" t="s">
        <v>12</v>
      </c>
      <c r="B2220" s="66" t="s">
        <v>24</v>
      </c>
      <c r="C2220" s="66" t="s">
        <v>9</v>
      </c>
      <c r="D2220" s="66" t="s">
        <v>291</v>
      </c>
      <c r="E2220" s="86">
        <f>+IF(ISNUMBER(DATA!H688),DATA!H688,"n/a")</f>
        <v>49870.73</v>
      </c>
      <c r="F2220" s="77">
        <f>+IF(ISNUMBER(DATA!I688),DATA!I688,"n/a")</f>
        <v>-0.18281746061006801</v>
      </c>
      <c r="G2220" s="86">
        <f>+IF(ISNUMBER(DATA!R688),DATA!R688,"n/a")</f>
        <v>174060.24</v>
      </c>
      <c r="H2220" s="77">
        <f>+IF(ISNUMBER(DATA!S688),DATA!S688,"n/a")</f>
        <v>-0.16572212603387701</v>
      </c>
      <c r="I2220" s="86">
        <f>+IF(ISNUMBER(DATA!AB688),DATA!AB688,"n/a")</f>
        <v>369560.58</v>
      </c>
      <c r="J2220" s="77">
        <f>+IF(ISNUMBER(DATA!AC688),DATA!AC688,"n/a")</f>
        <v>-6.0766383032418998E-2</v>
      </c>
      <c r="K2220" s="86">
        <f>+IF(ISNUMBER(DATA!AL688),DATA!AL688,"n/a")</f>
        <v>740885.79</v>
      </c>
      <c r="L2220" s="77">
        <f>+IF(ISNUMBER(DATA!AM688),DATA!AM688,"n/a")</f>
        <v>-2.5311779588942599E-2</v>
      </c>
      <c r="M2220" s="66"/>
      <c r="N2220" s="66"/>
      <c r="O2220" s="66"/>
      <c r="P2220" s="66"/>
      <c r="Q2220" s="66"/>
      <c r="S2220" s="70"/>
      <c r="U2220" s="70"/>
      <c r="W2220" s="70"/>
      <c r="Y2220" s="70"/>
    </row>
    <row r="2221" spans="1:25" s="69" customFormat="1" x14ac:dyDescent="0.2">
      <c r="A2221" s="66" t="s">
        <v>12</v>
      </c>
      <c r="B2221" s="66" t="s">
        <v>24</v>
      </c>
      <c r="C2221" s="66" t="s">
        <v>9</v>
      </c>
      <c r="D2221" s="66" t="s">
        <v>292</v>
      </c>
      <c r="E2221" s="86">
        <f>+IF(ISNUMBER(DATA!H689),DATA!H689,"n/a")</f>
        <v>368701.75</v>
      </c>
      <c r="F2221" s="77">
        <f>+IF(ISNUMBER(DATA!I689),DATA!I689,"n/a")</f>
        <v>2.3901786540456899E-2</v>
      </c>
      <c r="G2221" s="86">
        <f>+IF(ISNUMBER(DATA!R689),DATA!R689,"n/a")</f>
        <v>1219828.31</v>
      </c>
      <c r="H2221" s="77">
        <f>+IF(ISNUMBER(DATA!S689),DATA!S689,"n/a")</f>
        <v>2.4477704865757999E-2</v>
      </c>
      <c r="I2221" s="86">
        <f>+IF(ISNUMBER(DATA!AB689),DATA!AB689,"n/a")</f>
        <v>2491079.7000000002</v>
      </c>
      <c r="J2221" s="77">
        <f>+IF(ISNUMBER(DATA!AC689),DATA!AC689,"n/a")</f>
        <v>3.1644899821374403E-2</v>
      </c>
      <c r="K2221" s="86">
        <f>+IF(ISNUMBER(DATA!AL689),DATA!AL689,"n/a")</f>
        <v>4756216.1399999997</v>
      </c>
      <c r="L2221" s="77">
        <f>+IF(ISNUMBER(DATA!AM689),DATA!AM689,"n/a")</f>
        <v>4.4820730694860103E-2</v>
      </c>
      <c r="M2221" s="66"/>
      <c r="N2221" s="66"/>
      <c r="O2221" s="66"/>
      <c r="P2221" s="66"/>
      <c r="Q2221" s="66"/>
      <c r="S2221" s="70"/>
      <c r="U2221" s="70"/>
      <c r="W2221" s="70"/>
      <c r="Y2221" s="70"/>
    </row>
    <row r="2222" spans="1:25" s="69" customFormat="1" x14ac:dyDescent="0.2">
      <c r="A2222" s="66" t="s">
        <v>12</v>
      </c>
      <c r="B2222" s="66" t="s">
        <v>24</v>
      </c>
      <c r="C2222" s="66" t="s">
        <v>9</v>
      </c>
      <c r="D2222" s="66" t="s">
        <v>293</v>
      </c>
      <c r="E2222" s="86">
        <f>+IF(ISNUMBER(DATA!H690),DATA!H690,"n/a")</f>
        <v>29266.59</v>
      </c>
      <c r="F2222" s="77">
        <f>+IF(ISNUMBER(DATA!I690),DATA!I690,"n/a")</f>
        <v>7.0845781338329097E-2</v>
      </c>
      <c r="G2222" s="86">
        <f>+IF(ISNUMBER(DATA!R690),DATA!R690,"n/a")</f>
        <v>94663.14</v>
      </c>
      <c r="H2222" s="77">
        <f>+IF(ISNUMBER(DATA!S690),DATA!S690,"n/a")</f>
        <v>1.4480679424450801E-2</v>
      </c>
      <c r="I2222" s="86">
        <f>+IF(ISNUMBER(DATA!AB690),DATA!AB690,"n/a")</f>
        <v>183904.37</v>
      </c>
      <c r="J2222" s="77">
        <f>+IF(ISNUMBER(DATA!AC690),DATA!AC690,"n/a")</f>
        <v>-2.7664996412121501E-2</v>
      </c>
      <c r="K2222" s="86">
        <f>+IF(ISNUMBER(DATA!AL690),DATA!AL690,"n/a")</f>
        <v>365827.36</v>
      </c>
      <c r="L2222" s="77">
        <f>+IF(ISNUMBER(DATA!AM690),DATA!AM690,"n/a")</f>
        <v>-3.8501583410057397E-2</v>
      </c>
      <c r="M2222" s="66"/>
      <c r="N2222" s="66"/>
      <c r="O2222" s="66"/>
      <c r="P2222" s="66"/>
      <c r="Q2222" s="66"/>
      <c r="S2222" s="70"/>
      <c r="U2222" s="70"/>
      <c r="W2222" s="70"/>
      <c r="Y2222" s="70"/>
    </row>
    <row r="2223" spans="1:25" s="69" customFormat="1" x14ac:dyDescent="0.2">
      <c r="A2223" s="66" t="s">
        <v>12</v>
      </c>
      <c r="B2223" s="66" t="s">
        <v>24</v>
      </c>
      <c r="C2223" s="66" t="s">
        <v>9</v>
      </c>
      <c r="D2223" s="66" t="s">
        <v>294</v>
      </c>
      <c r="E2223" s="86">
        <f>+IF(ISNUMBER(DATA!H691),DATA!H691,"n/a")</f>
        <v>129525.43</v>
      </c>
      <c r="F2223" s="77">
        <f>+IF(ISNUMBER(DATA!I691),DATA!I691,"n/a")</f>
        <v>-8.9889014959989702E-2</v>
      </c>
      <c r="G2223" s="86">
        <f>+IF(ISNUMBER(DATA!R691),DATA!R691,"n/a")</f>
        <v>451555</v>
      </c>
      <c r="H2223" s="77">
        <f>+IF(ISNUMBER(DATA!S691),DATA!S691,"n/a")</f>
        <v>-5.0568929046882302E-2</v>
      </c>
      <c r="I2223" s="86">
        <f>+IF(ISNUMBER(DATA!AB691),DATA!AB691,"n/a")</f>
        <v>939576.99</v>
      </c>
      <c r="J2223" s="77">
        <f>+IF(ISNUMBER(DATA!AC691),DATA!AC691,"n/a")</f>
        <v>-5.1333906565429903E-2</v>
      </c>
      <c r="K2223" s="86">
        <f>+IF(ISNUMBER(DATA!AL691),DATA!AL691,"n/a")</f>
        <v>1749676.25</v>
      </c>
      <c r="L2223" s="77">
        <f>+IF(ISNUMBER(DATA!AM691),DATA!AM691,"n/a")</f>
        <v>-2.6340254821627399E-2</v>
      </c>
      <c r="M2223" s="66"/>
      <c r="N2223" s="66"/>
      <c r="O2223" s="66"/>
      <c r="P2223" s="66"/>
      <c r="Q2223" s="66"/>
      <c r="S2223" s="70"/>
      <c r="U2223" s="70"/>
      <c r="W2223" s="70"/>
      <c r="Y2223" s="70"/>
    </row>
    <row r="2224" spans="1:25" s="69" customFormat="1" x14ac:dyDescent="0.2">
      <c r="A2224" s="66" t="s">
        <v>12</v>
      </c>
      <c r="B2224" s="66" t="s">
        <v>24</v>
      </c>
      <c r="C2224" s="66" t="s">
        <v>9</v>
      </c>
      <c r="D2224" s="66" t="s">
        <v>295</v>
      </c>
      <c r="E2224" s="86">
        <f>+IF(ISNUMBER(DATA!H692),DATA!H692,"n/a")</f>
        <v>87834.9</v>
      </c>
      <c r="F2224" s="77">
        <f>+IF(ISNUMBER(DATA!I692),DATA!I692,"n/a")</f>
        <v>-0.27432401182662802</v>
      </c>
      <c r="G2224" s="86">
        <f>+IF(ISNUMBER(DATA!R692),DATA!R692,"n/a")</f>
        <v>308317.46000000002</v>
      </c>
      <c r="H2224" s="77">
        <f>+IF(ISNUMBER(DATA!S692),DATA!S692,"n/a")</f>
        <v>-0.191295347420749</v>
      </c>
      <c r="I2224" s="86">
        <f>+IF(ISNUMBER(DATA!AB692),DATA!AB692,"n/a")</f>
        <v>657527.12</v>
      </c>
      <c r="J2224" s="77">
        <f>+IF(ISNUMBER(DATA!AC692),DATA!AC692,"n/a")</f>
        <v>-0.18000975417668999</v>
      </c>
      <c r="K2224" s="86">
        <f>+IF(ISNUMBER(DATA!AL692),DATA!AL692,"n/a")</f>
        <v>1258131.3400000001</v>
      </c>
      <c r="L2224" s="77">
        <f>+IF(ISNUMBER(DATA!AM692),DATA!AM692,"n/a")</f>
        <v>-0.17009605161774999</v>
      </c>
      <c r="M2224" s="66"/>
      <c r="N2224" s="66"/>
      <c r="O2224" s="66"/>
      <c r="P2224" s="66"/>
      <c r="Q2224" s="66"/>
      <c r="S2224" s="70"/>
      <c r="U2224" s="70"/>
      <c r="W2224" s="70"/>
      <c r="Y2224" s="70"/>
    </row>
    <row r="2225" spans="1:25" s="69" customFormat="1" x14ac:dyDescent="0.2">
      <c r="A2225" s="66" t="s">
        <v>12</v>
      </c>
      <c r="B2225" s="66" t="s">
        <v>24</v>
      </c>
      <c r="C2225" s="66" t="s">
        <v>9</v>
      </c>
      <c r="D2225" s="66" t="s">
        <v>296</v>
      </c>
      <c r="E2225" s="86">
        <f>+IF(ISNUMBER(DATA!H693),DATA!H693,"n/a")</f>
        <v>81748.960000000006</v>
      </c>
      <c r="F2225" s="77">
        <f>+IF(ISNUMBER(DATA!I693),DATA!I693,"n/a")</f>
        <v>-0.32450415288561901</v>
      </c>
      <c r="G2225" s="86">
        <f>+IF(ISNUMBER(DATA!R693),DATA!R693,"n/a")</f>
        <v>332171</v>
      </c>
      <c r="H2225" s="77">
        <f>+IF(ISNUMBER(DATA!S693),DATA!S693,"n/a")</f>
        <v>-0.21999672802093101</v>
      </c>
      <c r="I2225" s="86">
        <f>+IF(ISNUMBER(DATA!AB693),DATA!AB693,"n/a")</f>
        <v>798497.59</v>
      </c>
      <c r="J2225" s="77">
        <f>+IF(ISNUMBER(DATA!AC693),DATA!AC693,"n/a")</f>
        <v>-2.9893829851004201E-2</v>
      </c>
      <c r="K2225" s="86">
        <f>+IF(ISNUMBER(DATA!AL693),DATA!AL693,"n/a")</f>
        <v>1448430.43</v>
      </c>
      <c r="L2225" s="77">
        <f>+IF(ISNUMBER(DATA!AM693),DATA!AM693,"n/a")</f>
        <v>-6.2773926939133098E-2</v>
      </c>
      <c r="M2225" s="66"/>
      <c r="N2225" s="66"/>
      <c r="O2225" s="66"/>
      <c r="P2225" s="66"/>
      <c r="Q2225" s="66"/>
      <c r="S2225" s="70"/>
      <c r="U2225" s="70"/>
      <c r="W2225" s="70"/>
      <c r="Y2225" s="70"/>
    </row>
    <row r="2226" spans="1:25" s="69" customFormat="1" x14ac:dyDescent="0.2">
      <c r="A2226" s="66" t="s">
        <v>12</v>
      </c>
      <c r="B2226" s="66" t="s">
        <v>24</v>
      </c>
      <c r="C2226" s="66" t="s">
        <v>9</v>
      </c>
      <c r="D2226" s="66" t="s">
        <v>297</v>
      </c>
      <c r="E2226" s="86">
        <f>+IF(ISNUMBER(DATA!H694),DATA!H694,"n/a")</f>
        <v>35506.14</v>
      </c>
      <c r="F2226" s="77">
        <f>+IF(ISNUMBER(DATA!I694),DATA!I694,"n/a")</f>
        <v>2.09130214633566E-2</v>
      </c>
      <c r="G2226" s="86">
        <f>+IF(ISNUMBER(DATA!R694),DATA!R694,"n/a")</f>
        <v>117008.11</v>
      </c>
      <c r="H2226" s="77">
        <f>+IF(ISNUMBER(DATA!S694),DATA!S694,"n/a")</f>
        <v>1.0351150403659099E-2</v>
      </c>
      <c r="I2226" s="86">
        <f>+IF(ISNUMBER(DATA!AB694),DATA!AB694,"n/a")</f>
        <v>230988.95</v>
      </c>
      <c r="J2226" s="77">
        <f>+IF(ISNUMBER(DATA!AC694),DATA!AC694,"n/a")</f>
        <v>-3.9168485747774401E-2</v>
      </c>
      <c r="K2226" s="86">
        <f>+IF(ISNUMBER(DATA!AL694),DATA!AL694,"n/a")</f>
        <v>454604.99</v>
      </c>
      <c r="L2226" s="77">
        <f>+IF(ISNUMBER(DATA!AM694),DATA!AM694,"n/a")</f>
        <v>-5.4348094473041397E-2</v>
      </c>
      <c r="M2226" s="66"/>
      <c r="N2226" s="66"/>
      <c r="O2226" s="66"/>
      <c r="P2226" s="66"/>
      <c r="Q2226" s="66"/>
      <c r="S2226" s="70"/>
      <c r="U2226" s="70"/>
      <c r="W2226" s="70"/>
      <c r="Y2226" s="70"/>
    </row>
    <row r="2227" spans="1:25" s="69" customFormat="1" x14ac:dyDescent="0.2">
      <c r="A2227" s="66" t="s">
        <v>12</v>
      </c>
      <c r="B2227" s="66" t="s">
        <v>24</v>
      </c>
      <c r="C2227" s="66" t="s">
        <v>9</v>
      </c>
      <c r="D2227" s="66" t="s">
        <v>298</v>
      </c>
      <c r="E2227" s="86">
        <f>+IF(ISNUMBER(DATA!H695),DATA!H695,"n/a")</f>
        <v>103409.86</v>
      </c>
      <c r="F2227" s="77">
        <f>+IF(ISNUMBER(DATA!I695),DATA!I695,"n/a")</f>
        <v>-0.143322696304544</v>
      </c>
      <c r="G2227" s="86">
        <f>+IF(ISNUMBER(DATA!R695),DATA!R695,"n/a")</f>
        <v>265252.58</v>
      </c>
      <c r="H2227" s="77">
        <f>+IF(ISNUMBER(DATA!S695),DATA!S695,"n/a")</f>
        <v>-0.19596080097711999</v>
      </c>
      <c r="I2227" s="86">
        <f>+IF(ISNUMBER(DATA!AB695),DATA!AB695,"n/a")</f>
        <v>461115.37</v>
      </c>
      <c r="J2227" s="77">
        <f>+IF(ISNUMBER(DATA!AC695),DATA!AC695,"n/a")</f>
        <v>-0.13904674684038301</v>
      </c>
      <c r="K2227" s="86">
        <f>+IF(ISNUMBER(DATA!AL695),DATA!AL695,"n/a")</f>
        <v>989960.55</v>
      </c>
      <c r="L2227" s="77">
        <f>+IF(ISNUMBER(DATA!AM695),DATA!AM695,"n/a")</f>
        <v>-5.0742692076734E-2</v>
      </c>
      <c r="M2227" s="66"/>
      <c r="N2227" s="66"/>
      <c r="O2227" s="66"/>
      <c r="P2227" s="66"/>
      <c r="Q2227" s="66"/>
      <c r="S2227" s="70"/>
      <c r="U2227" s="70"/>
      <c r="W2227" s="70"/>
      <c r="Y2227" s="70"/>
    </row>
    <row r="2228" spans="1:25" s="69" customFormat="1" x14ac:dyDescent="0.2">
      <c r="A2228" s="66" t="s">
        <v>12</v>
      </c>
      <c r="B2228" s="66" t="s">
        <v>24</v>
      </c>
      <c r="C2228" s="66" t="s">
        <v>9</v>
      </c>
      <c r="D2228" s="66" t="s">
        <v>299</v>
      </c>
      <c r="E2228" s="86">
        <f>+IF(ISNUMBER(DATA!H696),DATA!H696,"n/a")</f>
        <v>598701.88</v>
      </c>
      <c r="F2228" s="77">
        <f>+IF(ISNUMBER(DATA!I696),DATA!I696,"n/a")</f>
        <v>-0.12091468517758699</v>
      </c>
      <c r="G2228" s="86">
        <f>+IF(ISNUMBER(DATA!R696),DATA!R696,"n/a")</f>
        <v>1654783.77</v>
      </c>
      <c r="H2228" s="77">
        <f>+IF(ISNUMBER(DATA!S696),DATA!S696,"n/a")</f>
        <v>-9.0243076316583307E-2</v>
      </c>
      <c r="I2228" s="86">
        <f>+IF(ISNUMBER(DATA!AB696),DATA!AB696,"n/a")</f>
        <v>4145798.57</v>
      </c>
      <c r="J2228" s="77">
        <f>+IF(ISNUMBER(DATA!AC696),DATA!AC696,"n/a")</f>
        <v>-5.9666335123088601E-3</v>
      </c>
      <c r="K2228" s="86">
        <f>+IF(ISNUMBER(DATA!AL696),DATA!AL696,"n/a")</f>
        <v>6991738.3399999999</v>
      </c>
      <c r="L2228" s="77">
        <f>+IF(ISNUMBER(DATA!AM696),DATA!AM696,"n/a")</f>
        <v>7.3670110141975706E-2</v>
      </c>
      <c r="M2228" s="66"/>
      <c r="N2228" s="66"/>
      <c r="O2228" s="66"/>
      <c r="P2228" s="66"/>
      <c r="Q2228" s="66"/>
      <c r="S2228" s="70"/>
      <c r="U2228" s="70"/>
      <c r="W2228" s="70"/>
      <c r="Y2228" s="70"/>
    </row>
    <row r="2229" spans="1:25" s="69" customFormat="1" x14ac:dyDescent="0.2">
      <c r="A2229" s="66" t="s">
        <v>12</v>
      </c>
      <c r="B2229" s="66" t="s">
        <v>24</v>
      </c>
      <c r="C2229" s="66" t="s">
        <v>9</v>
      </c>
      <c r="D2229" s="66" t="s">
        <v>300</v>
      </c>
      <c r="E2229" s="86">
        <f>+IF(ISNUMBER(DATA!H697),DATA!H697,"n/a")</f>
        <v>286014.48</v>
      </c>
      <c r="F2229" s="77">
        <f>+IF(ISNUMBER(DATA!I697),DATA!I697,"n/a")</f>
        <v>1.52333374390224E-2</v>
      </c>
      <c r="G2229" s="86">
        <f>+IF(ISNUMBER(DATA!R697),DATA!R697,"n/a")</f>
        <v>924542.72</v>
      </c>
      <c r="H2229" s="77">
        <f>+IF(ISNUMBER(DATA!S697),DATA!S697,"n/a")</f>
        <v>-2.1430165434060799E-2</v>
      </c>
      <c r="I2229" s="86">
        <f>+IF(ISNUMBER(DATA!AB697),DATA!AB697,"n/a")</f>
        <v>1886419.99</v>
      </c>
      <c r="J2229" s="77">
        <f>+IF(ISNUMBER(DATA!AC697),DATA!AC697,"n/a")</f>
        <v>-7.7925322158498999E-7</v>
      </c>
      <c r="K2229" s="86">
        <f>+IF(ISNUMBER(DATA!AL697),DATA!AL697,"n/a")</f>
        <v>3578053.02</v>
      </c>
      <c r="L2229" s="77">
        <f>+IF(ISNUMBER(DATA!AM697),DATA!AM697,"n/a")</f>
        <v>2.7528352311186502E-3</v>
      </c>
      <c r="M2229" s="66"/>
      <c r="N2229" s="66"/>
      <c r="O2229" s="66"/>
      <c r="P2229" s="66"/>
      <c r="Q2229" s="66"/>
      <c r="S2229" s="70"/>
      <c r="U2229" s="70"/>
      <c r="W2229" s="70"/>
      <c r="Y2229" s="70"/>
    </row>
    <row r="2230" spans="1:25" s="69" customFormat="1" x14ac:dyDescent="0.2">
      <c r="A2230" s="66" t="s">
        <v>12</v>
      </c>
      <c r="B2230" s="66" t="s">
        <v>24</v>
      </c>
      <c r="C2230" s="66" t="s">
        <v>9</v>
      </c>
      <c r="D2230" s="66" t="s">
        <v>301</v>
      </c>
      <c r="E2230" s="86">
        <f>+IF(ISNUMBER(DATA!H698),DATA!H698,"n/a")</f>
        <v>28895.3</v>
      </c>
      <c r="F2230" s="77">
        <f>+IF(ISNUMBER(DATA!I698),DATA!I698,"n/a")</f>
        <v>0.15923452400868299</v>
      </c>
      <c r="G2230" s="86">
        <f>+IF(ISNUMBER(DATA!R698),DATA!R698,"n/a")</f>
        <v>93322.69</v>
      </c>
      <c r="H2230" s="77">
        <f>+IF(ISNUMBER(DATA!S698),DATA!S698,"n/a")</f>
        <v>0.14800892252282599</v>
      </c>
      <c r="I2230" s="86">
        <f>+IF(ISNUMBER(DATA!AB698),DATA!AB698,"n/a")</f>
        <v>182438.07</v>
      </c>
      <c r="J2230" s="77">
        <f>+IF(ISNUMBER(DATA!AC698),DATA!AC698,"n/a")</f>
        <v>7.2562022331090506E-2</v>
      </c>
      <c r="K2230" s="86">
        <f>+IF(ISNUMBER(DATA!AL698),DATA!AL698,"n/a")</f>
        <v>360243.95</v>
      </c>
      <c r="L2230" s="77">
        <f>+IF(ISNUMBER(DATA!AM698),DATA!AM698,"n/a")</f>
        <v>6.1377243259581597E-2</v>
      </c>
      <c r="M2230" s="66"/>
      <c r="N2230" s="66"/>
      <c r="O2230" s="66"/>
      <c r="P2230" s="66"/>
      <c r="Q2230" s="66"/>
      <c r="S2230" s="70"/>
      <c r="U2230" s="70"/>
      <c r="W2230" s="70"/>
      <c r="Y2230" s="70"/>
    </row>
    <row r="2231" spans="1:25" s="69" customFormat="1" x14ac:dyDescent="0.2">
      <c r="A2231" s="66" t="s">
        <v>12</v>
      </c>
      <c r="B2231" s="66" t="s">
        <v>24</v>
      </c>
      <c r="C2231" s="66" t="s">
        <v>9</v>
      </c>
      <c r="D2231" s="66" t="s">
        <v>302</v>
      </c>
      <c r="E2231" s="86">
        <f>+IF(ISNUMBER(DATA!H699),DATA!H699,"n/a")</f>
        <v>80625.259999999995</v>
      </c>
      <c r="F2231" s="77">
        <f>+IF(ISNUMBER(DATA!I699),DATA!I699,"n/a")</f>
        <v>-8.7736548442984896E-2</v>
      </c>
      <c r="G2231" s="86">
        <f>+IF(ISNUMBER(DATA!R699),DATA!R699,"n/a")</f>
        <v>277700.78999999998</v>
      </c>
      <c r="H2231" s="77">
        <f>+IF(ISNUMBER(DATA!S699),DATA!S699,"n/a")</f>
        <v>-4.7337353212925398E-2</v>
      </c>
      <c r="I2231" s="86">
        <f>+IF(ISNUMBER(DATA!AB699),DATA!AB699,"n/a")</f>
        <v>569778.68000000005</v>
      </c>
      <c r="J2231" s="77">
        <f>+IF(ISNUMBER(DATA!AC699),DATA!AC699,"n/a")</f>
        <v>-6.2649239581523006E-2</v>
      </c>
      <c r="K2231" s="86">
        <f>+IF(ISNUMBER(DATA!AL699),DATA!AL699,"n/a")</f>
        <v>1083259.6299999999</v>
      </c>
      <c r="L2231" s="77">
        <f>+IF(ISNUMBER(DATA!AM699),DATA!AM699,"n/a")</f>
        <v>-3.9752467273490598E-2</v>
      </c>
      <c r="M2231" s="66"/>
      <c r="N2231" s="66"/>
      <c r="O2231" s="66"/>
      <c r="P2231" s="66"/>
      <c r="Q2231" s="66"/>
      <c r="S2231" s="70"/>
      <c r="U2231" s="70"/>
      <c r="W2231" s="70"/>
      <c r="Y2231" s="70"/>
    </row>
    <row r="2232" spans="1:25" s="69" customFormat="1" x14ac:dyDescent="0.2">
      <c r="A2232" s="66" t="s">
        <v>12</v>
      </c>
      <c r="B2232" s="66" t="s">
        <v>24</v>
      </c>
      <c r="C2232" s="66" t="s">
        <v>9</v>
      </c>
      <c r="D2232" s="66" t="s">
        <v>303</v>
      </c>
      <c r="E2232" s="86">
        <f>+IF(ISNUMBER(DATA!H700),DATA!H700,"n/a")</f>
        <v>55721.32</v>
      </c>
      <c r="F2232" s="77">
        <f>+IF(ISNUMBER(DATA!I700),DATA!I700,"n/a")</f>
        <v>7.1771811107193606E-2</v>
      </c>
      <c r="G2232" s="86">
        <f>+IF(ISNUMBER(DATA!R700),DATA!R700,"n/a")</f>
        <v>178533.31</v>
      </c>
      <c r="H2232" s="77">
        <f>+IF(ISNUMBER(DATA!S700),DATA!S700,"n/a")</f>
        <v>1.3411546161025001E-2</v>
      </c>
      <c r="I2232" s="86">
        <f>+IF(ISNUMBER(DATA!AB700),DATA!AB700,"n/a")</f>
        <v>356177.18</v>
      </c>
      <c r="J2232" s="77">
        <f>+IF(ISNUMBER(DATA!AC700),DATA!AC700,"n/a")</f>
        <v>1.38574904388992E-2</v>
      </c>
      <c r="K2232" s="86">
        <f>+IF(ISNUMBER(DATA!AL700),DATA!AL700,"n/a")</f>
        <v>716831.01</v>
      </c>
      <c r="L2232" s="77">
        <f>+IF(ISNUMBER(DATA!AM700),DATA!AM700,"n/a")</f>
        <v>-3.1915125429112499E-3</v>
      </c>
      <c r="M2232" s="66"/>
      <c r="N2232" s="66"/>
      <c r="O2232" s="66"/>
      <c r="P2232" s="66"/>
      <c r="Q2232" s="66"/>
      <c r="S2232" s="70"/>
      <c r="U2232" s="70"/>
      <c r="W2232" s="70"/>
      <c r="Y2232" s="70"/>
    </row>
    <row r="2233" spans="1:25" s="69" customFormat="1" x14ac:dyDescent="0.2">
      <c r="A2233" s="66" t="s">
        <v>12</v>
      </c>
      <c r="B2233" s="66" t="s">
        <v>24</v>
      </c>
      <c r="C2233" s="66" t="s">
        <v>9</v>
      </c>
      <c r="D2233" s="66" t="s">
        <v>304</v>
      </c>
      <c r="E2233" s="86">
        <f>+IF(ISNUMBER(DATA!H701),DATA!H701,"n/a")</f>
        <v>170312.45</v>
      </c>
      <c r="F2233" s="77">
        <f>+IF(ISNUMBER(DATA!I701),DATA!I701,"n/a")</f>
        <v>-7.9687159737446195E-2</v>
      </c>
      <c r="G2233" s="86">
        <f>+IF(ISNUMBER(DATA!R701),DATA!R701,"n/a")</f>
        <v>652804.78</v>
      </c>
      <c r="H2233" s="77">
        <f>+IF(ISNUMBER(DATA!S701),DATA!S701,"n/a")</f>
        <v>0.11373342685350001</v>
      </c>
      <c r="I2233" s="86">
        <f>+IF(ISNUMBER(DATA!AB701),DATA!AB701,"n/a")</f>
        <v>1285016.19</v>
      </c>
      <c r="J2233" s="77">
        <f>+IF(ISNUMBER(DATA!AC701),DATA!AC701,"n/a")</f>
        <v>2.93693808554958E-2</v>
      </c>
      <c r="K2233" s="86">
        <f>+IF(ISNUMBER(DATA!AL701),DATA!AL701,"n/a")</f>
        <v>2295025.65</v>
      </c>
      <c r="L2233" s="77">
        <f>+IF(ISNUMBER(DATA!AM701),DATA!AM701,"n/a")</f>
        <v>6.18119295591937E-2</v>
      </c>
      <c r="M2233" s="66"/>
      <c r="N2233" s="66"/>
      <c r="O2233" s="66"/>
      <c r="P2233" s="66"/>
      <c r="Q2233" s="66"/>
      <c r="S2233" s="70"/>
      <c r="U2233" s="70"/>
      <c r="W2233" s="70"/>
      <c r="Y2233" s="70"/>
    </row>
    <row r="2234" spans="1:25" s="69" customFormat="1" x14ac:dyDescent="0.2">
      <c r="A2234" s="66" t="s">
        <v>12</v>
      </c>
      <c r="B2234" s="66" t="s">
        <v>24</v>
      </c>
      <c r="C2234" s="66" t="s">
        <v>9</v>
      </c>
      <c r="D2234" s="66" t="s">
        <v>305</v>
      </c>
      <c r="E2234" s="86">
        <f>+IF(ISNUMBER(DATA!H702),DATA!H702,"n/a")</f>
        <v>134007.4</v>
      </c>
      <c r="F2234" s="77">
        <f>+IF(ISNUMBER(DATA!I702),DATA!I702,"n/a")</f>
        <v>1.6392341052181699E-3</v>
      </c>
      <c r="G2234" s="86">
        <f>+IF(ISNUMBER(DATA!R702),DATA!R702,"n/a")</f>
        <v>454620.41</v>
      </c>
      <c r="H2234" s="77">
        <f>+IF(ISNUMBER(DATA!S702),DATA!S702,"n/a")</f>
        <v>2.6148896594115002E-2</v>
      </c>
      <c r="I2234" s="86">
        <f>+IF(ISNUMBER(DATA!AB702),DATA!AB702,"n/a")</f>
        <v>938441.08</v>
      </c>
      <c r="J2234" s="77">
        <f>+IF(ISNUMBER(DATA!AC702),DATA!AC702,"n/a")</f>
        <v>4.7222301948288199E-2</v>
      </c>
      <c r="K2234" s="86">
        <f>+IF(ISNUMBER(DATA!AL702),DATA!AL702,"n/a")</f>
        <v>1738927.04</v>
      </c>
      <c r="L2234" s="77">
        <f>+IF(ISNUMBER(DATA!AM702),DATA!AM702,"n/a")</f>
        <v>5.7762914703267797E-2</v>
      </c>
      <c r="M2234" s="66"/>
      <c r="N2234" s="66"/>
      <c r="O2234" s="66"/>
      <c r="P2234" s="66"/>
      <c r="Q2234" s="66"/>
      <c r="S2234" s="70"/>
      <c r="U2234" s="70"/>
      <c r="W2234" s="70"/>
      <c r="Y2234" s="70"/>
    </row>
    <row r="2235" spans="1:25" s="69" customFormat="1" x14ac:dyDescent="0.2">
      <c r="A2235" s="66" t="s">
        <v>12</v>
      </c>
      <c r="B2235" s="66" t="s">
        <v>24</v>
      </c>
      <c r="C2235" s="66" t="s">
        <v>9</v>
      </c>
      <c r="D2235" s="66" t="s">
        <v>306</v>
      </c>
      <c r="E2235" s="86">
        <f>+IF(ISNUMBER(DATA!H703),DATA!H703,"n/a")</f>
        <v>124948.63</v>
      </c>
      <c r="F2235" s="77">
        <f>+IF(ISNUMBER(DATA!I703),DATA!I703,"n/a")</f>
        <v>0.229617162199452</v>
      </c>
      <c r="G2235" s="86">
        <f>+IF(ISNUMBER(DATA!R703),DATA!R703,"n/a")</f>
        <v>410708.61</v>
      </c>
      <c r="H2235" s="77">
        <f>+IF(ISNUMBER(DATA!S703),DATA!S703,"n/a")</f>
        <v>0.135570538271823</v>
      </c>
      <c r="I2235" s="86">
        <f>+IF(ISNUMBER(DATA!AB703),DATA!AB703,"n/a")</f>
        <v>900369.95</v>
      </c>
      <c r="J2235" s="77">
        <f>+IF(ISNUMBER(DATA!AC703),DATA!AC703,"n/a")</f>
        <v>7.5095041143698499E-2</v>
      </c>
      <c r="K2235" s="86">
        <f>+IF(ISNUMBER(DATA!AL703),DATA!AL703,"n/a")</f>
        <v>1626551.8</v>
      </c>
      <c r="L2235" s="77">
        <f>+IF(ISNUMBER(DATA!AM703),DATA!AM703,"n/a")</f>
        <v>-3.9341467429488901E-2</v>
      </c>
      <c r="M2235" s="66"/>
      <c r="N2235" s="66"/>
      <c r="O2235" s="66"/>
      <c r="P2235" s="66"/>
      <c r="Q2235" s="66"/>
      <c r="S2235" s="70"/>
      <c r="U2235" s="70"/>
      <c r="W2235" s="70"/>
      <c r="Y2235" s="70"/>
    </row>
    <row r="2236" spans="1:25" s="69" customFormat="1" x14ac:dyDescent="0.2">
      <c r="A2236" s="66" t="s">
        <v>12</v>
      </c>
      <c r="B2236" s="66" t="s">
        <v>24</v>
      </c>
      <c r="C2236" s="66" t="s">
        <v>9</v>
      </c>
      <c r="D2236" s="66" t="s">
        <v>307</v>
      </c>
      <c r="E2236" s="86">
        <f>+IF(ISNUMBER(DATA!H704),DATA!H704,"n/a")</f>
        <v>114658.8</v>
      </c>
      <c r="F2236" s="77">
        <f>+IF(ISNUMBER(DATA!I704),DATA!I704,"n/a")</f>
        <v>1.7710893410577098E-2</v>
      </c>
      <c r="G2236" s="86">
        <f>+IF(ISNUMBER(DATA!R704),DATA!R704,"n/a")</f>
        <v>370180.25</v>
      </c>
      <c r="H2236" s="77">
        <f>+IF(ISNUMBER(DATA!S704),DATA!S704,"n/a")</f>
        <v>-8.4651115648760496E-3</v>
      </c>
      <c r="I2236" s="86">
        <f>+IF(ISNUMBER(DATA!AB704),DATA!AB704,"n/a")</f>
        <v>757798.91</v>
      </c>
      <c r="J2236" s="77">
        <f>+IF(ISNUMBER(DATA!AC704),DATA!AC704,"n/a")</f>
        <v>-4.5162276466944498E-2</v>
      </c>
      <c r="K2236" s="86">
        <f>+IF(ISNUMBER(DATA!AL704),DATA!AL704,"n/a")</f>
        <v>1459593.78</v>
      </c>
      <c r="L2236" s="77">
        <f>+IF(ISNUMBER(DATA!AM704),DATA!AM704,"n/a")</f>
        <v>-3.1825842954875901E-2</v>
      </c>
      <c r="M2236" s="66"/>
      <c r="N2236" s="66"/>
      <c r="O2236" s="66"/>
      <c r="P2236" s="66"/>
      <c r="Q2236" s="66"/>
      <c r="S2236" s="70"/>
      <c r="U2236" s="70"/>
      <c r="W2236" s="70"/>
      <c r="Y2236" s="70"/>
    </row>
    <row r="2237" spans="1:25" s="69" customFormat="1" x14ac:dyDescent="0.2">
      <c r="A2237" s="66" t="s">
        <v>12</v>
      </c>
      <c r="B2237" s="66" t="s">
        <v>24</v>
      </c>
      <c r="C2237" s="66" t="s">
        <v>9</v>
      </c>
      <c r="D2237" s="66" t="s">
        <v>308</v>
      </c>
      <c r="E2237" s="86">
        <f>+IF(ISNUMBER(DATA!H705),DATA!H705,"n/a")</f>
        <v>73853.070000000007</v>
      </c>
      <c r="F2237" s="77">
        <f>+IF(ISNUMBER(DATA!I705),DATA!I705,"n/a")</f>
        <v>-3.8878701122962003E-2</v>
      </c>
      <c r="G2237" s="86">
        <f>+IF(ISNUMBER(DATA!R705),DATA!R705,"n/a")</f>
        <v>258875.31</v>
      </c>
      <c r="H2237" s="77">
        <f>+IF(ISNUMBER(DATA!S705),DATA!S705,"n/a")</f>
        <v>-5.6586313366028602E-2</v>
      </c>
      <c r="I2237" s="86">
        <f>+IF(ISNUMBER(DATA!AB705),DATA!AB705,"n/a")</f>
        <v>509378.21</v>
      </c>
      <c r="J2237" s="77">
        <f>+IF(ISNUMBER(DATA!AC705),DATA!AC705,"n/a")</f>
        <v>-9.6845992427508104E-2</v>
      </c>
      <c r="K2237" s="86">
        <f>+IF(ISNUMBER(DATA!AL705),DATA!AL705,"n/a")</f>
        <v>977178.81</v>
      </c>
      <c r="L2237" s="77">
        <f>+IF(ISNUMBER(DATA!AM705),DATA!AM705,"n/a")</f>
        <v>-0.106246116894951</v>
      </c>
      <c r="M2237" s="66"/>
      <c r="N2237" s="66"/>
      <c r="O2237" s="66"/>
      <c r="P2237" s="66"/>
      <c r="Q2237" s="66"/>
      <c r="S2237" s="70"/>
      <c r="U2237" s="70"/>
      <c r="W2237" s="70"/>
      <c r="Y2237" s="70"/>
    </row>
    <row r="2238" spans="1:25" s="69" customFormat="1" x14ac:dyDescent="0.2">
      <c r="A2238" s="66" t="s">
        <v>12</v>
      </c>
      <c r="B2238" s="66" t="s">
        <v>24</v>
      </c>
      <c r="C2238" s="66" t="s">
        <v>9</v>
      </c>
      <c r="D2238" s="66" t="s">
        <v>309</v>
      </c>
      <c r="E2238" s="86">
        <f>+IF(ISNUMBER(DATA!H706),DATA!H706,"n/a")</f>
        <v>64649.79</v>
      </c>
      <c r="F2238" s="77">
        <f>+IF(ISNUMBER(DATA!I706),DATA!I706,"n/a")</f>
        <v>-2.8550782391061999E-2</v>
      </c>
      <c r="G2238" s="86">
        <f>+IF(ISNUMBER(DATA!R706),DATA!R706,"n/a")</f>
        <v>227345.67</v>
      </c>
      <c r="H2238" s="77">
        <f>+IF(ISNUMBER(DATA!S706),DATA!S706,"n/a")</f>
        <v>-5.4784070694101801E-2</v>
      </c>
      <c r="I2238" s="86">
        <f>+IF(ISNUMBER(DATA!AB706),DATA!AB706,"n/a")</f>
        <v>452210.1</v>
      </c>
      <c r="J2238" s="77">
        <f>+IF(ISNUMBER(DATA!AC706),DATA!AC706,"n/a")</f>
        <v>-5.3393485533320302E-2</v>
      </c>
      <c r="K2238" s="86">
        <f>+IF(ISNUMBER(DATA!AL706),DATA!AL706,"n/a")</f>
        <v>873664.25</v>
      </c>
      <c r="L2238" s="77">
        <f>+IF(ISNUMBER(DATA!AM706),DATA!AM706,"n/a")</f>
        <v>-4.2717790367699002E-2</v>
      </c>
      <c r="M2238" s="66"/>
      <c r="N2238" s="66"/>
      <c r="O2238" s="66"/>
      <c r="P2238" s="66"/>
      <c r="Q2238" s="66"/>
      <c r="S2238" s="70"/>
      <c r="U2238" s="70"/>
      <c r="W2238" s="70"/>
      <c r="Y2238" s="70"/>
    </row>
    <row r="2239" spans="1:25" s="69" customFormat="1" x14ac:dyDescent="0.2">
      <c r="A2239" s="66" t="s">
        <v>12</v>
      </c>
      <c r="B2239" s="66" t="s">
        <v>24</v>
      </c>
      <c r="C2239" s="66" t="s">
        <v>9</v>
      </c>
      <c r="D2239" s="66" t="s">
        <v>310</v>
      </c>
      <c r="E2239" s="86">
        <f>+IF(ISNUMBER(DATA!H707),DATA!H707,"n/a")</f>
        <v>53243.89</v>
      </c>
      <c r="F2239" s="77">
        <f>+IF(ISNUMBER(DATA!I707),DATA!I707,"n/a")</f>
        <v>-3.2007946852243199E-3</v>
      </c>
      <c r="G2239" s="86">
        <f>+IF(ISNUMBER(DATA!R707),DATA!R707,"n/a")</f>
        <v>175255.57</v>
      </c>
      <c r="H2239" s="77">
        <f>+IF(ISNUMBER(DATA!S707),DATA!S707,"n/a")</f>
        <v>-5.3460218021825497E-2</v>
      </c>
      <c r="I2239" s="86">
        <f>+IF(ISNUMBER(DATA!AB707),DATA!AB707,"n/a")</f>
        <v>337308.88</v>
      </c>
      <c r="J2239" s="77">
        <f>+IF(ISNUMBER(DATA!AC707),DATA!AC707,"n/a")</f>
        <v>-7.8505117303647398E-2</v>
      </c>
      <c r="K2239" s="86">
        <f>+IF(ISNUMBER(DATA!AL707),DATA!AL707,"n/a")</f>
        <v>662046.44999999995</v>
      </c>
      <c r="L2239" s="77">
        <f>+IF(ISNUMBER(DATA!AM707),DATA!AM707,"n/a")</f>
        <v>-6.0399232198500699E-2</v>
      </c>
      <c r="M2239" s="66"/>
      <c r="N2239" s="66"/>
      <c r="O2239" s="66"/>
      <c r="P2239" s="66"/>
      <c r="Q2239" s="66"/>
      <c r="S2239" s="70"/>
      <c r="U2239" s="70"/>
      <c r="W2239" s="70"/>
      <c r="Y2239" s="70"/>
    </row>
    <row r="2240" spans="1:25" s="69" customFormat="1" x14ac:dyDescent="0.2">
      <c r="A2240" s="66" t="s">
        <v>12</v>
      </c>
      <c r="B2240" s="66" t="s">
        <v>24</v>
      </c>
      <c r="C2240" s="66" t="s">
        <v>9</v>
      </c>
      <c r="D2240" s="66" t="s">
        <v>311</v>
      </c>
      <c r="E2240" s="86">
        <f>+IF(ISNUMBER(DATA!H708),DATA!H708,"n/a")</f>
        <v>157280.07999999999</v>
      </c>
      <c r="F2240" s="77">
        <f>+IF(ISNUMBER(DATA!I708),DATA!I708,"n/a")</f>
        <v>0.146149343154301</v>
      </c>
      <c r="G2240" s="86">
        <f>+IF(ISNUMBER(DATA!R708),DATA!R708,"n/a")</f>
        <v>518213.85</v>
      </c>
      <c r="H2240" s="77">
        <f>+IF(ISNUMBER(DATA!S708),DATA!S708,"n/a")</f>
        <v>9.0291937746456996E-2</v>
      </c>
      <c r="I2240" s="86">
        <f>+IF(ISNUMBER(DATA!AB708),DATA!AB708,"n/a")</f>
        <v>1064851.92</v>
      </c>
      <c r="J2240" s="77">
        <f>+IF(ISNUMBER(DATA!AC708),DATA!AC708,"n/a")</f>
        <v>8.8830827559631204E-2</v>
      </c>
      <c r="K2240" s="86">
        <f>+IF(ISNUMBER(DATA!AL708),DATA!AL708,"n/a")</f>
        <v>1934004.73</v>
      </c>
      <c r="L2240" s="77">
        <f>+IF(ISNUMBER(DATA!AM708),DATA!AM708,"n/a")</f>
        <v>6.0069676992626199E-2</v>
      </c>
      <c r="M2240" s="66"/>
      <c r="N2240" s="66"/>
      <c r="O2240" s="66"/>
      <c r="P2240" s="66"/>
      <c r="Q2240" s="66"/>
      <c r="S2240" s="70"/>
      <c r="U2240" s="70"/>
      <c r="W2240" s="70"/>
      <c r="Y2240" s="70"/>
    </row>
    <row r="2241" spans="1:25" s="69" customFormat="1" x14ac:dyDescent="0.2">
      <c r="A2241" s="66" t="s">
        <v>12</v>
      </c>
      <c r="B2241" s="66" t="s">
        <v>24</v>
      </c>
      <c r="C2241" s="66" t="s">
        <v>9</v>
      </c>
      <c r="D2241" s="66" t="s">
        <v>312</v>
      </c>
      <c r="E2241" s="86">
        <f>+IF(ISNUMBER(DATA!H709),DATA!H709,"n/a")</f>
        <v>47782.99</v>
      </c>
      <c r="F2241" s="77">
        <f>+IF(ISNUMBER(DATA!I709),DATA!I709,"n/a")</f>
        <v>-2.4461655146928999E-2</v>
      </c>
      <c r="G2241" s="86">
        <f>+IF(ISNUMBER(DATA!R709),DATA!R709,"n/a")</f>
        <v>160525.22</v>
      </c>
      <c r="H2241" s="77">
        <f>+IF(ISNUMBER(DATA!S709),DATA!S709,"n/a")</f>
        <v>8.6448330939356798E-3</v>
      </c>
      <c r="I2241" s="86">
        <f>+IF(ISNUMBER(DATA!AB709),DATA!AB709,"n/a")</f>
        <v>330640.19</v>
      </c>
      <c r="J2241" s="77">
        <f>+IF(ISNUMBER(DATA!AC709),DATA!AC709,"n/a")</f>
        <v>1.6054568712064201E-2</v>
      </c>
      <c r="K2241" s="86">
        <f>+IF(ISNUMBER(DATA!AL709),DATA!AL709,"n/a")</f>
        <v>641533.24</v>
      </c>
      <c r="L2241" s="77">
        <f>+IF(ISNUMBER(DATA!AM709),DATA!AM709,"n/a")</f>
        <v>-4.8227529135192902E-3</v>
      </c>
      <c r="M2241" s="66"/>
      <c r="N2241" s="66"/>
      <c r="O2241" s="66"/>
      <c r="P2241" s="66"/>
      <c r="Q2241" s="66"/>
      <c r="S2241" s="70"/>
      <c r="U2241" s="70"/>
      <c r="W2241" s="70"/>
      <c r="Y2241" s="70"/>
    </row>
    <row r="2242" spans="1:25" s="69" customFormat="1" x14ac:dyDescent="0.2">
      <c r="A2242" s="66" t="s">
        <v>12</v>
      </c>
      <c r="B2242" s="66" t="s">
        <v>24</v>
      </c>
      <c r="C2242" s="66" t="s">
        <v>9</v>
      </c>
      <c r="D2242" s="66" t="s">
        <v>313</v>
      </c>
      <c r="E2242" s="86">
        <f>+IF(ISNUMBER(DATA!H710),DATA!H710,"n/a")</f>
        <v>81418.52</v>
      </c>
      <c r="F2242" s="77">
        <f>+IF(ISNUMBER(DATA!I710),DATA!I710,"n/a")</f>
        <v>1.4680229714220601E-2</v>
      </c>
      <c r="G2242" s="86">
        <f>+IF(ISNUMBER(DATA!R710),DATA!R710,"n/a")</f>
        <v>264706.36</v>
      </c>
      <c r="H2242" s="77">
        <f>+IF(ISNUMBER(DATA!S710),DATA!S710,"n/a")</f>
        <v>-1.0456868226937199E-2</v>
      </c>
      <c r="I2242" s="86">
        <f>+IF(ISNUMBER(DATA!AB710),DATA!AB710,"n/a")</f>
        <v>544580.69999999995</v>
      </c>
      <c r="J2242" s="77">
        <f>+IF(ISNUMBER(DATA!AC710),DATA!AC710,"n/a")</f>
        <v>5.8596076831187302E-3</v>
      </c>
      <c r="K2242" s="86">
        <f>+IF(ISNUMBER(DATA!AL710),DATA!AL710,"n/a")</f>
        <v>1044318.69</v>
      </c>
      <c r="L2242" s="77">
        <f>+IF(ISNUMBER(DATA!AM710),DATA!AM710,"n/a")</f>
        <v>2.1504010820725498E-2</v>
      </c>
      <c r="M2242" s="66"/>
      <c r="N2242" s="66"/>
      <c r="O2242" s="66"/>
      <c r="P2242" s="66"/>
      <c r="Q2242" s="66"/>
      <c r="S2242" s="70"/>
      <c r="U2242" s="70"/>
      <c r="W2242" s="70"/>
      <c r="Y2242" s="70"/>
    </row>
    <row r="2243" spans="1:25" s="69" customFormat="1" x14ac:dyDescent="0.2">
      <c r="A2243" s="66" t="s">
        <v>12</v>
      </c>
      <c r="B2243" s="66" t="s">
        <v>24</v>
      </c>
      <c r="C2243" s="66" t="s">
        <v>9</v>
      </c>
      <c r="D2243" s="66" t="s">
        <v>314</v>
      </c>
      <c r="E2243" s="86">
        <f>+IF(ISNUMBER(DATA!H711),DATA!H711,"n/a")</f>
        <v>236684.79</v>
      </c>
      <c r="F2243" s="77">
        <f>+IF(ISNUMBER(DATA!I711),DATA!I711,"n/a")</f>
        <v>0.102001623356896</v>
      </c>
      <c r="G2243" s="86">
        <f>+IF(ISNUMBER(DATA!R711),DATA!R711,"n/a")</f>
        <v>752822.35</v>
      </c>
      <c r="H2243" s="77">
        <f>+IF(ISNUMBER(DATA!S711),DATA!S711,"n/a")</f>
        <v>4.60057404391307E-2</v>
      </c>
      <c r="I2243" s="86">
        <f>+IF(ISNUMBER(DATA!AB711),DATA!AB711,"n/a")</f>
        <v>1504884.12</v>
      </c>
      <c r="J2243" s="77">
        <f>+IF(ISNUMBER(DATA!AC711),DATA!AC711,"n/a")</f>
        <v>4.2150252962846801E-2</v>
      </c>
      <c r="K2243" s="86">
        <f>+IF(ISNUMBER(DATA!AL711),DATA!AL711,"n/a")</f>
        <v>2832838</v>
      </c>
      <c r="L2243" s="77">
        <f>+IF(ISNUMBER(DATA!AM711),DATA!AM711,"n/a")</f>
        <v>4.7001486804957103E-2</v>
      </c>
      <c r="M2243" s="66"/>
      <c r="N2243" s="66"/>
      <c r="O2243" s="66"/>
      <c r="P2243" s="66"/>
      <c r="Q2243" s="66"/>
      <c r="S2243" s="70"/>
      <c r="U2243" s="70"/>
      <c r="W2243" s="70"/>
      <c r="Y2243" s="70"/>
    </row>
    <row r="2244" spans="1:25" s="69" customFormat="1" x14ac:dyDescent="0.2">
      <c r="A2244" s="66" t="s">
        <v>12</v>
      </c>
      <c r="B2244" s="66" t="s">
        <v>24</v>
      </c>
      <c r="C2244" s="66" t="s">
        <v>9</v>
      </c>
      <c r="D2244" s="66" t="s">
        <v>315</v>
      </c>
      <c r="E2244" s="86">
        <f>+IF(ISNUMBER(DATA!H712),DATA!H712,"n/a")</f>
        <v>138873.35999999999</v>
      </c>
      <c r="F2244" s="77">
        <f>+IF(ISNUMBER(DATA!I712),DATA!I712,"n/a")</f>
        <v>-1.66273548999268E-2</v>
      </c>
      <c r="G2244" s="86">
        <f>+IF(ISNUMBER(DATA!R712),DATA!R712,"n/a")</f>
        <v>451701.75</v>
      </c>
      <c r="H2244" s="77">
        <f>+IF(ISNUMBER(DATA!S712),DATA!S712,"n/a")</f>
        <v>-2.8988211786287601E-2</v>
      </c>
      <c r="I2244" s="86">
        <f>+IF(ISNUMBER(DATA!AB712),DATA!AB712,"n/a")</f>
        <v>919853.08</v>
      </c>
      <c r="J2244" s="77">
        <f>+IF(ISNUMBER(DATA!AC712),DATA!AC712,"n/a")</f>
        <v>-4.4235184874127302E-2</v>
      </c>
      <c r="K2244" s="86">
        <f>+IF(ISNUMBER(DATA!AL712),DATA!AL712,"n/a")</f>
        <v>1811254.68</v>
      </c>
      <c r="L2244" s="77">
        <f>+IF(ISNUMBER(DATA!AM712),DATA!AM712,"n/a")</f>
        <v>-1.3124524516587801E-2</v>
      </c>
      <c r="M2244" s="66"/>
      <c r="N2244" s="66"/>
      <c r="O2244" s="66"/>
      <c r="P2244" s="66"/>
      <c r="Q2244" s="66"/>
      <c r="S2244" s="70"/>
      <c r="U2244" s="70"/>
      <c r="W2244" s="70"/>
      <c r="Y2244" s="70"/>
    </row>
    <row r="2245" spans="1:25" s="69" customFormat="1" x14ac:dyDescent="0.2">
      <c r="A2245" s="66" t="s">
        <v>12</v>
      </c>
      <c r="B2245" s="66" t="s">
        <v>24</v>
      </c>
      <c r="C2245" s="66" t="s">
        <v>9</v>
      </c>
      <c r="D2245" s="66" t="s">
        <v>316</v>
      </c>
      <c r="E2245" s="86">
        <f>+IF(ISNUMBER(DATA!H713),DATA!H713,"n/a")</f>
        <v>90522.1</v>
      </c>
      <c r="F2245" s="77">
        <f>+IF(ISNUMBER(DATA!I713),DATA!I713,"n/a")</f>
        <v>2.2385106322422101E-2</v>
      </c>
      <c r="G2245" s="86">
        <f>+IF(ISNUMBER(DATA!R713),DATA!R713,"n/a")</f>
        <v>308734.57</v>
      </c>
      <c r="H2245" s="77">
        <f>+IF(ISNUMBER(DATA!S713),DATA!S713,"n/a")</f>
        <v>1.6558030831153099E-2</v>
      </c>
      <c r="I2245" s="86">
        <f>+IF(ISNUMBER(DATA!AB713),DATA!AB713,"n/a")</f>
        <v>595072.93000000005</v>
      </c>
      <c r="J2245" s="77">
        <f>+IF(ISNUMBER(DATA!AC713),DATA!AC713,"n/a")</f>
        <v>-2.2014789498541201E-2</v>
      </c>
      <c r="K2245" s="86">
        <f>+IF(ISNUMBER(DATA!AL713),DATA!AL713,"n/a")</f>
        <v>1146234.9099999999</v>
      </c>
      <c r="L2245" s="77">
        <f>+IF(ISNUMBER(DATA!AM713),DATA!AM713,"n/a")</f>
        <v>-2.76354850321971E-2</v>
      </c>
      <c r="M2245" s="66"/>
      <c r="N2245" s="66"/>
      <c r="O2245" s="66"/>
      <c r="P2245" s="66"/>
      <c r="Q2245" s="66"/>
      <c r="S2245" s="70"/>
      <c r="U2245" s="70"/>
      <c r="W2245" s="70"/>
      <c r="Y2245" s="70"/>
    </row>
    <row r="2246" spans="1:25" s="69" customFormat="1" x14ac:dyDescent="0.2">
      <c r="A2246" s="66" t="s">
        <v>12</v>
      </c>
      <c r="B2246" s="66" t="s">
        <v>24</v>
      </c>
      <c r="C2246" s="66" t="s">
        <v>9</v>
      </c>
      <c r="D2246" s="66" t="s">
        <v>317</v>
      </c>
      <c r="E2246" s="86">
        <f>+IF(ISNUMBER(DATA!H714),DATA!H714,"n/a")</f>
        <v>65114.89</v>
      </c>
      <c r="F2246" s="77">
        <f>+IF(ISNUMBER(DATA!I714),DATA!I714,"n/a")</f>
        <v>-0.24324090315687</v>
      </c>
      <c r="G2246" s="86">
        <f>+IF(ISNUMBER(DATA!R714),DATA!R714,"n/a")</f>
        <v>250705.73</v>
      </c>
      <c r="H2246" s="77">
        <f>+IF(ISNUMBER(DATA!S714),DATA!S714,"n/a")</f>
        <v>-0.18982156704511199</v>
      </c>
      <c r="I2246" s="86">
        <f>+IF(ISNUMBER(DATA!AB714),DATA!AB714,"n/a")</f>
        <v>560976.88</v>
      </c>
      <c r="J2246" s="77">
        <f>+IF(ISNUMBER(DATA!AC714),DATA!AC714,"n/a")</f>
        <v>-8.7865549287891295E-2</v>
      </c>
      <c r="K2246" s="86">
        <f>+IF(ISNUMBER(DATA!AL714),DATA!AL714,"n/a")</f>
        <v>1132151.21</v>
      </c>
      <c r="L2246" s="77">
        <f>+IF(ISNUMBER(DATA!AM714),DATA!AM714,"n/a")</f>
        <v>-4.5557804499170698E-2</v>
      </c>
      <c r="M2246" s="66"/>
      <c r="N2246" s="66"/>
      <c r="O2246" s="66"/>
      <c r="P2246" s="66"/>
      <c r="Q2246" s="66"/>
      <c r="S2246" s="70"/>
      <c r="U2246" s="70"/>
      <c r="W2246" s="70"/>
      <c r="Y2246" s="70"/>
    </row>
    <row r="2247" spans="1:25" s="69" customFormat="1" x14ac:dyDescent="0.2">
      <c r="A2247" s="66" t="s">
        <v>12</v>
      </c>
      <c r="B2247" s="66" t="s">
        <v>24</v>
      </c>
      <c r="C2247" s="66" t="s">
        <v>9</v>
      </c>
      <c r="D2247" s="66" t="s">
        <v>318</v>
      </c>
      <c r="E2247" s="86">
        <f>+IF(ISNUMBER(DATA!H715),DATA!H715,"n/a")</f>
        <v>100306.8</v>
      </c>
      <c r="F2247" s="77">
        <f>+IF(ISNUMBER(DATA!I715),DATA!I715,"n/a")</f>
        <v>-9.7978601869890394E-2</v>
      </c>
      <c r="G2247" s="86">
        <f>+IF(ISNUMBER(DATA!R715),DATA!R715,"n/a")</f>
        <v>357921.07</v>
      </c>
      <c r="H2247" s="77">
        <f>+IF(ISNUMBER(DATA!S715),DATA!S715,"n/a")</f>
        <v>-5.3669461574909601E-2</v>
      </c>
      <c r="I2247" s="86">
        <f>+IF(ISNUMBER(DATA!AB715),DATA!AB715,"n/a")</f>
        <v>749553.7</v>
      </c>
      <c r="J2247" s="77">
        <f>+IF(ISNUMBER(DATA!AC715),DATA!AC715,"n/a")</f>
        <v>-4.65228652241442E-2</v>
      </c>
      <c r="K2247" s="86">
        <f>+IF(ISNUMBER(DATA!AL715),DATA!AL715,"n/a")</f>
        <v>1381707.04</v>
      </c>
      <c r="L2247" s="77">
        <f>+IF(ISNUMBER(DATA!AM715),DATA!AM715,"n/a")</f>
        <v>-3.0581500307139901E-2</v>
      </c>
      <c r="M2247" s="66"/>
      <c r="N2247" s="66"/>
      <c r="O2247" s="66"/>
      <c r="P2247" s="66"/>
      <c r="Q2247" s="66"/>
      <c r="S2247" s="70"/>
      <c r="U2247" s="70"/>
      <c r="W2247" s="70"/>
      <c r="Y2247" s="70"/>
    </row>
    <row r="2248" spans="1:25" s="69" customFormat="1" x14ac:dyDescent="0.2">
      <c r="A2248" s="66" t="s">
        <v>12</v>
      </c>
      <c r="B2248" s="66" t="s">
        <v>24</v>
      </c>
      <c r="C2248" s="66" t="s">
        <v>9</v>
      </c>
      <c r="D2248" s="66" t="s">
        <v>344</v>
      </c>
      <c r="E2248" s="86">
        <f>+IF(ISNUMBER(DATA!H716),DATA!H716,"n/a")</f>
        <v>48024.51</v>
      </c>
      <c r="F2248" s="77">
        <f>+IF(ISNUMBER(DATA!I716),DATA!I716,"n/a")</f>
        <v>-2.07439241153929E-2</v>
      </c>
      <c r="G2248" s="86">
        <f>+IF(ISNUMBER(DATA!R716),DATA!R716,"n/a")</f>
        <v>159174.09</v>
      </c>
      <c r="H2248" s="77">
        <f>+IF(ISNUMBER(DATA!S716),DATA!S716,"n/a")</f>
        <v>-4.9563820892913002E-2</v>
      </c>
      <c r="I2248" s="86">
        <f>+IF(ISNUMBER(DATA!AB716),DATA!AB716,"n/a")</f>
        <v>318445.8</v>
      </c>
      <c r="J2248" s="77">
        <f>+IF(ISNUMBER(DATA!AC716),DATA!AC716,"n/a")</f>
        <v>-3.0567379302144301E-2</v>
      </c>
      <c r="K2248" s="86">
        <f>+IF(ISNUMBER(DATA!AL716),DATA!AL716,"n/a")</f>
        <v>646219.19999999995</v>
      </c>
      <c r="L2248" s="77">
        <f>+IF(ISNUMBER(DATA!AM716),DATA!AM716,"n/a")</f>
        <v>-2.2677281671086898E-2</v>
      </c>
      <c r="M2248" s="66"/>
      <c r="N2248" s="66"/>
      <c r="O2248" s="66"/>
      <c r="P2248" s="66"/>
      <c r="Q2248" s="66"/>
      <c r="S2248" s="70"/>
      <c r="U2248" s="70"/>
      <c r="W2248" s="70"/>
      <c r="Y2248" s="70"/>
    </row>
    <row r="2249" spans="1:25" s="69" customFormat="1" x14ac:dyDescent="0.2">
      <c r="A2249" s="66" t="s">
        <v>12</v>
      </c>
      <c r="B2249" s="66" t="s">
        <v>24</v>
      </c>
      <c r="C2249" s="66" t="s">
        <v>9</v>
      </c>
      <c r="D2249" s="66" t="s">
        <v>345</v>
      </c>
      <c r="E2249" s="86">
        <f>+IF(ISNUMBER(DATA!H717),DATA!H717,"n/a")</f>
        <v>94359.5</v>
      </c>
      <c r="F2249" s="77">
        <f>+IF(ISNUMBER(DATA!I717),DATA!I717,"n/a")</f>
        <v>1.1567804400600601E-2</v>
      </c>
      <c r="G2249" s="86">
        <f>+IF(ISNUMBER(DATA!R717),DATA!R717,"n/a")</f>
        <v>308141.99</v>
      </c>
      <c r="H2249" s="77">
        <f>+IF(ISNUMBER(DATA!S717),DATA!S717,"n/a")</f>
        <v>3.11301999434009E-2</v>
      </c>
      <c r="I2249" s="86">
        <f>+IF(ISNUMBER(DATA!AB717),DATA!AB717,"n/a")</f>
        <v>613703.06000000006</v>
      </c>
      <c r="J2249" s="77">
        <f>+IF(ISNUMBER(DATA!AC717),DATA!AC717,"n/a")</f>
        <v>4.6913000411086599E-2</v>
      </c>
      <c r="K2249" s="86">
        <f>+IF(ISNUMBER(DATA!AL717),DATA!AL717,"n/a")</f>
        <v>1197956.45</v>
      </c>
      <c r="L2249" s="77">
        <f>+IF(ISNUMBER(DATA!AM717),DATA!AM717,"n/a")</f>
        <v>3.8465483693587703E-2</v>
      </c>
      <c r="M2249" s="66"/>
      <c r="N2249" s="66"/>
      <c r="O2249" s="66"/>
      <c r="P2249" s="66"/>
      <c r="Q2249" s="66"/>
      <c r="S2249" s="70"/>
      <c r="U2249" s="70"/>
      <c r="W2249" s="70"/>
      <c r="Y2249" s="70"/>
    </row>
    <row r="2250" spans="1:25" x14ac:dyDescent="0.2">
      <c r="E2250" s="100"/>
      <c r="F2250" s="102"/>
      <c r="G2250" s="100"/>
      <c r="H2250" s="102"/>
      <c r="I2250" s="100"/>
      <c r="J2250" s="102"/>
      <c r="K2250" s="100"/>
      <c r="L2250" s="102"/>
    </row>
    <row r="2251" spans="1:25" s="69" customFormat="1" x14ac:dyDescent="0.2">
      <c r="A2251" s="66" t="s">
        <v>12</v>
      </c>
      <c r="B2251" s="66" t="s">
        <v>24</v>
      </c>
      <c r="C2251" s="66" t="s">
        <v>25</v>
      </c>
      <c r="D2251" s="66" t="s">
        <v>271</v>
      </c>
      <c r="E2251" s="86">
        <f>+IF(ISNUMBER(DATA!J668),DATA!J668,"n/a")</f>
        <v>123599.22</v>
      </c>
      <c r="F2251" s="77">
        <f>+IF(ISNUMBER(DATA!K668),DATA!K668,"n/a")</f>
        <v>0.163670212650776</v>
      </c>
      <c r="G2251" s="86">
        <f>+IF(ISNUMBER(DATA!T668),DATA!T668,"n/a")</f>
        <v>380127.66</v>
      </c>
      <c r="H2251" s="77">
        <f>+IF(ISNUMBER(DATA!U668),DATA!U668,"n/a")</f>
        <v>3.8483604080722197E-2</v>
      </c>
      <c r="I2251" s="86">
        <f>+IF(ISNUMBER(DATA!AD668),DATA!AD668,"n/a")</f>
        <v>784664.58</v>
      </c>
      <c r="J2251" s="77">
        <f>+IF(ISNUMBER(DATA!AE668),DATA!AE668,"n/a")</f>
        <v>5.2025865317931803E-2</v>
      </c>
      <c r="K2251" s="86">
        <f>+IF(ISNUMBER(DATA!AN668),DATA!AN668,"n/a")</f>
        <v>1470856.89</v>
      </c>
      <c r="L2251" s="77">
        <f>+IF(ISNUMBER(DATA!AO668),DATA!AO668,"n/a")</f>
        <v>6.3610747522755196E-2</v>
      </c>
      <c r="M2251" s="66"/>
      <c r="N2251" s="66"/>
      <c r="O2251" s="66"/>
      <c r="P2251" s="66"/>
      <c r="Q2251" s="66"/>
      <c r="S2251" s="70"/>
      <c r="U2251" s="70"/>
      <c r="W2251" s="70"/>
      <c r="Y2251" s="70"/>
    </row>
    <row r="2252" spans="1:25" s="69" customFormat="1" x14ac:dyDescent="0.2">
      <c r="A2252" s="66" t="s">
        <v>12</v>
      </c>
      <c r="B2252" s="66" t="s">
        <v>24</v>
      </c>
      <c r="C2252" s="66" t="s">
        <v>25</v>
      </c>
      <c r="D2252" s="66" t="s">
        <v>272</v>
      </c>
      <c r="E2252" s="86">
        <f>+IF(ISNUMBER(DATA!J669),DATA!J669,"n/a")</f>
        <v>130745.22</v>
      </c>
      <c r="F2252" s="77">
        <f>+IF(ISNUMBER(DATA!K669),DATA!K669,"n/a")</f>
        <v>-2.4401625330445998E-3</v>
      </c>
      <c r="G2252" s="86">
        <f>+IF(ISNUMBER(DATA!T669),DATA!T669,"n/a")</f>
        <v>439982.88</v>
      </c>
      <c r="H2252" s="77">
        <f>+IF(ISNUMBER(DATA!U669),DATA!U669,"n/a")</f>
        <v>3.0674415484724001E-2</v>
      </c>
      <c r="I2252" s="86">
        <f>+IF(ISNUMBER(DATA!AD669),DATA!AD669,"n/a")</f>
        <v>887110.67</v>
      </c>
      <c r="J2252" s="77">
        <f>+IF(ISNUMBER(DATA!AE669),DATA!AE669,"n/a")</f>
        <v>1.21415939736554E-2</v>
      </c>
      <c r="K2252" s="86">
        <f>+IF(ISNUMBER(DATA!AN669),DATA!AN669,"n/a")</f>
        <v>1731325.84</v>
      </c>
      <c r="L2252" s="77">
        <f>+IF(ISNUMBER(DATA!AO669),DATA!AO669,"n/a")</f>
        <v>9.3057145986510294E-3</v>
      </c>
      <c r="M2252" s="66"/>
      <c r="N2252" s="66"/>
      <c r="O2252" s="66"/>
      <c r="P2252" s="66"/>
      <c r="Q2252" s="66"/>
      <c r="S2252" s="70"/>
      <c r="U2252" s="70"/>
      <c r="W2252" s="70"/>
      <c r="Y2252" s="70"/>
    </row>
    <row r="2253" spans="1:25" s="69" customFormat="1" x14ac:dyDescent="0.2">
      <c r="A2253" s="66" t="s">
        <v>12</v>
      </c>
      <c r="B2253" s="66" t="s">
        <v>24</v>
      </c>
      <c r="C2253" s="66" t="s">
        <v>25</v>
      </c>
      <c r="D2253" s="66" t="s">
        <v>273</v>
      </c>
      <c r="E2253" s="86">
        <f>+IF(ISNUMBER(DATA!J670),DATA!J670,"n/a")</f>
        <v>321883.49</v>
      </c>
      <c r="F2253" s="77">
        <f>+IF(ISNUMBER(DATA!K670),DATA!K670,"n/a")</f>
        <v>-0.16431222470899001</v>
      </c>
      <c r="G2253" s="86">
        <f>+IF(ISNUMBER(DATA!T670),DATA!T670,"n/a")</f>
        <v>1160291.24</v>
      </c>
      <c r="H2253" s="77">
        <f>+IF(ISNUMBER(DATA!U670),DATA!U670,"n/a")</f>
        <v>-4.7474701983262403E-2</v>
      </c>
      <c r="I2253" s="86">
        <f>+IF(ISNUMBER(DATA!AD670),DATA!AD670,"n/a")</f>
        <v>2356549.21</v>
      </c>
      <c r="J2253" s="77">
        <f>+IF(ISNUMBER(DATA!AE670),DATA!AE670,"n/a")</f>
        <v>6.8683608827456904E-3</v>
      </c>
      <c r="K2253" s="86">
        <f>+IF(ISNUMBER(DATA!AN670),DATA!AN670,"n/a")</f>
        <v>4440857.78</v>
      </c>
      <c r="L2253" s="77">
        <f>+IF(ISNUMBER(DATA!AO670),DATA!AO670,"n/a")</f>
        <v>4.5338906631488603E-2</v>
      </c>
      <c r="M2253" s="66"/>
      <c r="N2253" s="66"/>
      <c r="O2253" s="66"/>
      <c r="P2253" s="66"/>
      <c r="Q2253" s="66"/>
      <c r="S2253" s="70"/>
      <c r="U2253" s="70"/>
      <c r="W2253" s="70"/>
      <c r="Y2253" s="70"/>
    </row>
    <row r="2254" spans="1:25" s="69" customFormat="1" x14ac:dyDescent="0.2">
      <c r="A2254" s="66" t="s">
        <v>12</v>
      </c>
      <c r="B2254" s="66" t="s">
        <v>24</v>
      </c>
      <c r="C2254" s="66" t="s">
        <v>25</v>
      </c>
      <c r="D2254" s="66" t="s">
        <v>274</v>
      </c>
      <c r="E2254" s="86">
        <f>+IF(ISNUMBER(DATA!J671),DATA!J671,"n/a")</f>
        <v>93203.21</v>
      </c>
      <c r="F2254" s="77">
        <f>+IF(ISNUMBER(DATA!K671),DATA!K671,"n/a")</f>
        <v>3.7249553758781702E-2</v>
      </c>
      <c r="G2254" s="86">
        <f>+IF(ISNUMBER(DATA!T671),DATA!T671,"n/a")</f>
        <v>300783.76</v>
      </c>
      <c r="H2254" s="77">
        <f>+IF(ISNUMBER(DATA!U671),DATA!U671,"n/a")</f>
        <v>4.2161340344510502E-2</v>
      </c>
      <c r="I2254" s="86">
        <f>+IF(ISNUMBER(DATA!AD671),DATA!AD671,"n/a")</f>
        <v>579840.16</v>
      </c>
      <c r="J2254" s="77">
        <f>+IF(ISNUMBER(DATA!AE671),DATA!AE671,"n/a")</f>
        <v>2.06576265805479E-2</v>
      </c>
      <c r="K2254" s="86">
        <f>+IF(ISNUMBER(DATA!AN671),DATA!AN671,"n/a")</f>
        <v>1136565.82</v>
      </c>
      <c r="L2254" s="77">
        <f>+IF(ISNUMBER(DATA!AO671),DATA!AO671,"n/a")</f>
        <v>5.0621958193815099E-3</v>
      </c>
      <c r="M2254" s="66"/>
      <c r="N2254" s="66"/>
      <c r="O2254" s="66"/>
      <c r="P2254" s="66"/>
      <c r="Q2254" s="66"/>
      <c r="S2254" s="70"/>
      <c r="U2254" s="70"/>
      <c r="W2254" s="70"/>
      <c r="Y2254" s="70"/>
    </row>
    <row r="2255" spans="1:25" s="69" customFormat="1" x14ac:dyDescent="0.2">
      <c r="A2255" s="66" t="s">
        <v>12</v>
      </c>
      <c r="B2255" s="66" t="s">
        <v>24</v>
      </c>
      <c r="C2255" s="66" t="s">
        <v>25</v>
      </c>
      <c r="D2255" s="66" t="s">
        <v>275</v>
      </c>
      <c r="E2255" s="86">
        <f>+IF(ISNUMBER(DATA!J672),DATA!J672,"n/a")</f>
        <v>362652.02</v>
      </c>
      <c r="F2255" s="77">
        <f>+IF(ISNUMBER(DATA!K672),DATA!K672,"n/a")</f>
        <v>-7.1808098538647905E-2</v>
      </c>
      <c r="G2255" s="86">
        <f>+IF(ISNUMBER(DATA!T672),DATA!T672,"n/a")</f>
        <v>1204396.95</v>
      </c>
      <c r="H2255" s="77">
        <f>+IF(ISNUMBER(DATA!U672),DATA!U672,"n/a")</f>
        <v>-4.0051344789929298E-2</v>
      </c>
      <c r="I2255" s="86">
        <f>+IF(ISNUMBER(DATA!AD672),DATA!AD672,"n/a")</f>
        <v>2631059.06</v>
      </c>
      <c r="J2255" s="77">
        <f>+IF(ISNUMBER(DATA!AE672),DATA!AE672,"n/a")</f>
        <v>4.8045664766398002E-2</v>
      </c>
      <c r="K2255" s="86">
        <f>+IF(ISNUMBER(DATA!AN672),DATA!AN672,"n/a")</f>
        <v>4794581.0199999996</v>
      </c>
      <c r="L2255" s="77">
        <f>+IF(ISNUMBER(DATA!AO672),DATA!AO672,"n/a")</f>
        <v>7.9151628788844394E-2</v>
      </c>
      <c r="M2255" s="66"/>
      <c r="N2255" s="66"/>
      <c r="O2255" s="66"/>
      <c r="P2255" s="66"/>
      <c r="Q2255" s="66"/>
      <c r="S2255" s="70"/>
      <c r="U2255" s="70"/>
      <c r="W2255" s="70"/>
      <c r="Y2255" s="70"/>
    </row>
    <row r="2256" spans="1:25" s="69" customFormat="1" x14ac:dyDescent="0.2">
      <c r="A2256" s="66" t="s">
        <v>12</v>
      </c>
      <c r="B2256" s="66" t="s">
        <v>24</v>
      </c>
      <c r="C2256" s="66" t="s">
        <v>25</v>
      </c>
      <c r="D2256" s="66" t="s">
        <v>276</v>
      </c>
      <c r="E2256" s="86">
        <f>+IF(ISNUMBER(DATA!J673),DATA!J673,"n/a")</f>
        <v>127383.8</v>
      </c>
      <c r="F2256" s="77">
        <f>+IF(ISNUMBER(DATA!K673),DATA!K673,"n/a")</f>
        <v>-0.194412788837214</v>
      </c>
      <c r="G2256" s="86">
        <f>+IF(ISNUMBER(DATA!T673),DATA!T673,"n/a")</f>
        <v>440115.84</v>
      </c>
      <c r="H2256" s="77">
        <f>+IF(ISNUMBER(DATA!U673),DATA!U673,"n/a")</f>
        <v>-0.10016266412597701</v>
      </c>
      <c r="I2256" s="86">
        <f>+IF(ISNUMBER(DATA!AD673),DATA!AD673,"n/a")</f>
        <v>844005.04</v>
      </c>
      <c r="J2256" s="77">
        <f>+IF(ISNUMBER(DATA!AE673),DATA!AE673,"n/a")</f>
        <v>-0.15565430873085701</v>
      </c>
      <c r="K2256" s="86">
        <f>+IF(ISNUMBER(DATA!AN673),DATA!AN673,"n/a")</f>
        <v>1526971.08</v>
      </c>
      <c r="L2256" s="77">
        <f>+IF(ISNUMBER(DATA!AO673),DATA!AO673,"n/a")</f>
        <v>-0.158329856026977</v>
      </c>
      <c r="M2256" s="66"/>
      <c r="N2256" s="66"/>
      <c r="O2256" s="66"/>
      <c r="P2256" s="66"/>
      <c r="Q2256" s="66"/>
      <c r="S2256" s="70"/>
      <c r="U2256" s="70"/>
      <c r="W2256" s="70"/>
      <c r="Y2256" s="70"/>
    </row>
    <row r="2257" spans="1:25" s="69" customFormat="1" x14ac:dyDescent="0.2">
      <c r="A2257" s="66" t="s">
        <v>12</v>
      </c>
      <c r="B2257" s="66" t="s">
        <v>24</v>
      </c>
      <c r="C2257" s="66" t="s">
        <v>25</v>
      </c>
      <c r="D2257" s="66" t="s">
        <v>277</v>
      </c>
      <c r="E2257" s="86">
        <f>+IF(ISNUMBER(DATA!J674),DATA!J674,"n/a")</f>
        <v>82140.27</v>
      </c>
      <c r="F2257" s="77">
        <f>+IF(ISNUMBER(DATA!K674),DATA!K674,"n/a")</f>
        <v>8.5091915967175202E-3</v>
      </c>
      <c r="G2257" s="86">
        <f>+IF(ISNUMBER(DATA!T674),DATA!T674,"n/a")</f>
        <v>282031.09000000003</v>
      </c>
      <c r="H2257" s="77">
        <f>+IF(ISNUMBER(DATA!U674),DATA!U674,"n/a")</f>
        <v>8.7226651091608601E-3</v>
      </c>
      <c r="I2257" s="86">
        <f>+IF(ISNUMBER(DATA!AD674),DATA!AD674,"n/a")</f>
        <v>553462.28</v>
      </c>
      <c r="J2257" s="77">
        <f>+IF(ISNUMBER(DATA!AE674),DATA!AE674,"n/a")</f>
        <v>-1.6937570482031698E-2</v>
      </c>
      <c r="K2257" s="86">
        <f>+IF(ISNUMBER(DATA!AN674),DATA!AN674,"n/a")</f>
        <v>1046382.4</v>
      </c>
      <c r="L2257" s="77">
        <f>+IF(ISNUMBER(DATA!AO674),DATA!AO674,"n/a")</f>
        <v>-4.7740075553776899E-2</v>
      </c>
      <c r="M2257" s="66"/>
      <c r="N2257" s="66"/>
      <c r="O2257" s="66"/>
      <c r="P2257" s="66"/>
      <c r="Q2257" s="66"/>
      <c r="S2257" s="70"/>
      <c r="U2257" s="70"/>
      <c r="W2257" s="70"/>
      <c r="Y2257" s="70"/>
    </row>
    <row r="2258" spans="1:25" s="69" customFormat="1" x14ac:dyDescent="0.2">
      <c r="A2258" s="66" t="s">
        <v>12</v>
      </c>
      <c r="B2258" s="66" t="s">
        <v>24</v>
      </c>
      <c r="C2258" s="66" t="s">
        <v>25</v>
      </c>
      <c r="D2258" s="66" t="s">
        <v>278</v>
      </c>
      <c r="E2258" s="86">
        <f>+IF(ISNUMBER(DATA!J675),DATA!J675,"n/a")</f>
        <v>300430.71999999997</v>
      </c>
      <c r="F2258" s="77">
        <f>+IF(ISNUMBER(DATA!K675),DATA!K675,"n/a")</f>
        <v>0.101328787407395</v>
      </c>
      <c r="G2258" s="86">
        <f>+IF(ISNUMBER(DATA!T675),DATA!T675,"n/a")</f>
        <v>1000409.12</v>
      </c>
      <c r="H2258" s="77">
        <f>+IF(ISNUMBER(DATA!U675),DATA!U675,"n/a")</f>
        <v>7.8928765078711702E-2</v>
      </c>
      <c r="I2258" s="86">
        <f>+IF(ISNUMBER(DATA!AD675),DATA!AD675,"n/a")</f>
        <v>2059627.58</v>
      </c>
      <c r="J2258" s="77">
        <f>+IF(ISNUMBER(DATA!AE675),DATA!AE675,"n/a")</f>
        <v>9.1674687907048802E-2</v>
      </c>
      <c r="K2258" s="86">
        <f>+IF(ISNUMBER(DATA!AN675),DATA!AN675,"n/a")</f>
        <v>3807228.26</v>
      </c>
      <c r="L2258" s="77">
        <f>+IF(ISNUMBER(DATA!AO675),DATA!AO675,"n/a")</f>
        <v>6.2791014763819597E-2</v>
      </c>
      <c r="M2258" s="66"/>
      <c r="N2258" s="66"/>
      <c r="O2258" s="66"/>
      <c r="P2258" s="66"/>
      <c r="Q2258" s="66"/>
      <c r="S2258" s="70"/>
      <c r="U2258" s="70"/>
      <c r="W2258" s="70"/>
      <c r="Y2258" s="70"/>
    </row>
    <row r="2259" spans="1:25" s="69" customFormat="1" x14ac:dyDescent="0.2">
      <c r="A2259" s="66" t="s">
        <v>12</v>
      </c>
      <c r="B2259" s="66" t="s">
        <v>24</v>
      </c>
      <c r="C2259" s="66" t="s">
        <v>25</v>
      </c>
      <c r="D2259" s="66" t="s">
        <v>279</v>
      </c>
      <c r="E2259" s="86">
        <f>+IF(ISNUMBER(DATA!J676),DATA!J676,"n/a")</f>
        <v>128066.83</v>
      </c>
      <c r="F2259" s="77">
        <f>+IF(ISNUMBER(DATA!K676),DATA!K676,"n/a")</f>
        <v>0.31924187709268897</v>
      </c>
      <c r="G2259" s="86">
        <f>+IF(ISNUMBER(DATA!T676),DATA!T676,"n/a")</f>
        <v>400161.96</v>
      </c>
      <c r="H2259" s="77">
        <f>+IF(ISNUMBER(DATA!U676),DATA!U676,"n/a")</f>
        <v>0.15253934429657401</v>
      </c>
      <c r="I2259" s="86">
        <f>+IF(ISNUMBER(DATA!AD676),DATA!AD676,"n/a")</f>
        <v>784240.54</v>
      </c>
      <c r="J2259" s="77">
        <f>+IF(ISNUMBER(DATA!AE676),DATA!AE676,"n/a")</f>
        <v>0.14138865033970499</v>
      </c>
      <c r="K2259" s="86">
        <f>+IF(ISNUMBER(DATA!AN676),DATA!AN676,"n/a")</f>
        <v>1520750.84</v>
      </c>
      <c r="L2259" s="77">
        <f>+IF(ISNUMBER(DATA!AO676),DATA!AO676,"n/a")</f>
        <v>5.6022865717338499E-2</v>
      </c>
      <c r="M2259" s="66"/>
      <c r="N2259" s="66"/>
      <c r="O2259" s="66"/>
      <c r="P2259" s="66"/>
      <c r="Q2259" s="66"/>
      <c r="S2259" s="70"/>
      <c r="U2259" s="70"/>
      <c r="W2259" s="70"/>
      <c r="Y2259" s="70"/>
    </row>
    <row r="2260" spans="1:25" s="69" customFormat="1" x14ac:dyDescent="0.2">
      <c r="A2260" s="66" t="s">
        <v>12</v>
      </c>
      <c r="B2260" s="66" t="s">
        <v>24</v>
      </c>
      <c r="C2260" s="66" t="s">
        <v>25</v>
      </c>
      <c r="D2260" s="66" t="s">
        <v>280</v>
      </c>
      <c r="E2260" s="86">
        <f>+IF(ISNUMBER(DATA!J677),DATA!J677,"n/a")</f>
        <v>117736.26</v>
      </c>
      <c r="F2260" s="77">
        <f>+IF(ISNUMBER(DATA!K677),DATA!K677,"n/a")</f>
        <v>0.303108966568781</v>
      </c>
      <c r="G2260" s="86">
        <f>+IF(ISNUMBER(DATA!T677),DATA!T677,"n/a")</f>
        <v>387247.85</v>
      </c>
      <c r="H2260" s="77">
        <f>+IF(ISNUMBER(DATA!U677),DATA!U677,"n/a")</f>
        <v>0.17062035242624499</v>
      </c>
      <c r="I2260" s="86">
        <f>+IF(ISNUMBER(DATA!AD677),DATA!AD677,"n/a")</f>
        <v>867023.67</v>
      </c>
      <c r="J2260" s="77">
        <f>+IF(ISNUMBER(DATA!AE677),DATA!AE677,"n/a")</f>
        <v>7.7411144898895806E-2</v>
      </c>
      <c r="K2260" s="86">
        <f>+IF(ISNUMBER(DATA!AN677),DATA!AN677,"n/a")</f>
        <v>1583301.4</v>
      </c>
      <c r="L2260" s="77">
        <f>+IF(ISNUMBER(DATA!AO677),DATA!AO677,"n/a")</f>
        <v>-7.4612118427825294E-2</v>
      </c>
      <c r="M2260" s="66"/>
      <c r="N2260" s="66"/>
      <c r="O2260" s="66"/>
      <c r="P2260" s="66"/>
      <c r="Q2260" s="66"/>
      <c r="S2260" s="70"/>
      <c r="U2260" s="70"/>
      <c r="W2260" s="70"/>
      <c r="Y2260" s="70"/>
    </row>
    <row r="2261" spans="1:25" s="69" customFormat="1" x14ac:dyDescent="0.2">
      <c r="A2261" s="66" t="s">
        <v>12</v>
      </c>
      <c r="B2261" s="66" t="s">
        <v>24</v>
      </c>
      <c r="C2261" s="66" t="s">
        <v>25</v>
      </c>
      <c r="D2261" s="66" t="s">
        <v>281</v>
      </c>
      <c r="E2261" s="86">
        <f>+IF(ISNUMBER(DATA!J678),DATA!J678,"n/a")</f>
        <v>90996.26</v>
      </c>
      <c r="F2261" s="77">
        <f>+IF(ISNUMBER(DATA!K678),DATA!K678,"n/a")</f>
        <v>3.7915706602703998E-2</v>
      </c>
      <c r="G2261" s="86">
        <f>+IF(ISNUMBER(DATA!T678),DATA!T678,"n/a")</f>
        <v>308772.74</v>
      </c>
      <c r="H2261" s="77">
        <f>+IF(ISNUMBER(DATA!U678),DATA!U678,"n/a")</f>
        <v>-7.7346011028552198E-3</v>
      </c>
      <c r="I2261" s="86">
        <f>+IF(ISNUMBER(DATA!AD678),DATA!AD678,"n/a")</f>
        <v>634531.78</v>
      </c>
      <c r="J2261" s="77">
        <f>+IF(ISNUMBER(DATA!AE678),DATA!AE678,"n/a")</f>
        <v>-6.3813430154493703E-3</v>
      </c>
      <c r="K2261" s="86">
        <f>+IF(ISNUMBER(DATA!AN678),DATA!AN678,"n/a")</f>
        <v>1240344.58</v>
      </c>
      <c r="L2261" s="77">
        <f>+IF(ISNUMBER(DATA!AO678),DATA!AO678,"n/a")</f>
        <v>-4.1510100461323501E-2</v>
      </c>
      <c r="M2261" s="66"/>
      <c r="N2261" s="66"/>
      <c r="O2261" s="66"/>
      <c r="P2261" s="66"/>
      <c r="Q2261" s="66"/>
      <c r="S2261" s="70"/>
      <c r="U2261" s="70"/>
      <c r="W2261" s="70"/>
      <c r="Y2261" s="70"/>
    </row>
    <row r="2262" spans="1:25" s="69" customFormat="1" x14ac:dyDescent="0.2">
      <c r="A2262" s="66" t="s">
        <v>12</v>
      </c>
      <c r="B2262" s="66" t="s">
        <v>24</v>
      </c>
      <c r="C2262" s="66" t="s">
        <v>25</v>
      </c>
      <c r="D2262" s="66" t="s">
        <v>282</v>
      </c>
      <c r="E2262" s="86">
        <f>+IF(ISNUMBER(DATA!J679),DATA!J679,"n/a")</f>
        <v>232542.52</v>
      </c>
      <c r="F2262" s="77">
        <f>+IF(ISNUMBER(DATA!K679),DATA!K679,"n/a")</f>
        <v>2.2695376063188801E-2</v>
      </c>
      <c r="G2262" s="86">
        <f>+IF(ISNUMBER(DATA!T679),DATA!T679,"n/a")</f>
        <v>761869.56</v>
      </c>
      <c r="H2262" s="77">
        <f>+IF(ISNUMBER(DATA!U679),DATA!U679,"n/a")</f>
        <v>2.4178515250424401E-2</v>
      </c>
      <c r="I2262" s="86">
        <f>+IF(ISNUMBER(DATA!AD679),DATA!AD679,"n/a")</f>
        <v>1506587.41</v>
      </c>
      <c r="J2262" s="77">
        <f>+IF(ISNUMBER(DATA!AE679),DATA!AE679,"n/a")</f>
        <v>1.1473621291390099E-2</v>
      </c>
      <c r="K2262" s="86">
        <f>+IF(ISNUMBER(DATA!AN679),DATA!AN679,"n/a")</f>
        <v>2921213.06</v>
      </c>
      <c r="L2262" s="77">
        <f>+IF(ISNUMBER(DATA!AO679),DATA!AO679,"n/a")</f>
        <v>-2.8089463026719799E-2</v>
      </c>
      <c r="M2262" s="66"/>
      <c r="N2262" s="66"/>
      <c r="O2262" s="66"/>
      <c r="P2262" s="66"/>
      <c r="Q2262" s="66"/>
      <c r="S2262" s="70"/>
      <c r="U2262" s="70"/>
      <c r="W2262" s="70"/>
      <c r="Y2262" s="70"/>
    </row>
    <row r="2263" spans="1:25" s="69" customFormat="1" x14ac:dyDescent="0.2">
      <c r="A2263" s="66" t="s">
        <v>12</v>
      </c>
      <c r="B2263" s="66" t="s">
        <v>24</v>
      </c>
      <c r="C2263" s="66" t="s">
        <v>25</v>
      </c>
      <c r="D2263" s="66" t="s">
        <v>283</v>
      </c>
      <c r="E2263" s="86">
        <f>+IF(ISNUMBER(DATA!J680),DATA!J680,"n/a")</f>
        <v>208227.34</v>
      </c>
      <c r="F2263" s="77">
        <f>+IF(ISNUMBER(DATA!K680),DATA!K680,"n/a")</f>
        <v>-0.11420928886130401</v>
      </c>
      <c r="G2263" s="86">
        <f>+IF(ISNUMBER(DATA!T680),DATA!T680,"n/a")</f>
        <v>660751.93000000005</v>
      </c>
      <c r="H2263" s="77">
        <f>+IF(ISNUMBER(DATA!U680),DATA!U680,"n/a")</f>
        <v>-0.21248266453849901</v>
      </c>
      <c r="I2263" s="86">
        <f>+IF(ISNUMBER(DATA!AD680),DATA!AD680,"n/a")</f>
        <v>1376047.88</v>
      </c>
      <c r="J2263" s="77">
        <f>+IF(ISNUMBER(DATA!AE680),DATA!AE680,"n/a")</f>
        <v>-0.212730375125329</v>
      </c>
      <c r="K2263" s="86">
        <f>+IF(ISNUMBER(DATA!AN680),DATA!AN680,"n/a")</f>
        <v>2761358.84</v>
      </c>
      <c r="L2263" s="77">
        <f>+IF(ISNUMBER(DATA!AO680),DATA!AO680,"n/a")</f>
        <v>-0.179195780065314</v>
      </c>
      <c r="M2263" s="66"/>
      <c r="N2263" s="66"/>
      <c r="O2263" s="66"/>
      <c r="P2263" s="66"/>
      <c r="Q2263" s="66"/>
      <c r="S2263" s="70"/>
      <c r="U2263" s="70"/>
      <c r="W2263" s="70"/>
      <c r="Y2263" s="70"/>
    </row>
    <row r="2264" spans="1:25" s="69" customFormat="1" x14ac:dyDescent="0.2">
      <c r="A2264" s="66" t="s">
        <v>12</v>
      </c>
      <c r="B2264" s="66" t="s">
        <v>24</v>
      </c>
      <c r="C2264" s="66" t="s">
        <v>25</v>
      </c>
      <c r="D2264" s="66" t="s">
        <v>284</v>
      </c>
      <c r="E2264" s="86">
        <f>+IF(ISNUMBER(DATA!J681),DATA!J681,"n/a")</f>
        <v>221863.67999999999</v>
      </c>
      <c r="F2264" s="77">
        <f>+IF(ISNUMBER(DATA!K681),DATA!K681,"n/a")</f>
        <v>6.7805678146402801E-3</v>
      </c>
      <c r="G2264" s="86">
        <f>+IF(ISNUMBER(DATA!T681),DATA!T681,"n/a")</f>
        <v>764953.91</v>
      </c>
      <c r="H2264" s="77">
        <f>+IF(ISNUMBER(DATA!U681),DATA!U681,"n/a")</f>
        <v>3.0240123711684601E-2</v>
      </c>
      <c r="I2264" s="86">
        <f>+IF(ISNUMBER(DATA!AD681),DATA!AD681,"n/a")</f>
        <v>1504558.99</v>
      </c>
      <c r="J2264" s="77">
        <f>+IF(ISNUMBER(DATA!AE681),DATA!AE681,"n/a")</f>
        <v>2.8812612101218799E-2</v>
      </c>
      <c r="K2264" s="86">
        <f>+IF(ISNUMBER(DATA!AN681),DATA!AN681,"n/a")</f>
        <v>2989254.82</v>
      </c>
      <c r="L2264" s="77">
        <f>+IF(ISNUMBER(DATA!AO681),DATA!AO681,"n/a")</f>
        <v>1.60669178128733E-2</v>
      </c>
      <c r="M2264" s="66"/>
      <c r="N2264" s="66"/>
      <c r="O2264" s="66"/>
      <c r="P2264" s="66"/>
      <c r="Q2264" s="66"/>
      <c r="S2264" s="70"/>
      <c r="U2264" s="70"/>
      <c r="W2264" s="70"/>
      <c r="Y2264" s="70"/>
    </row>
    <row r="2265" spans="1:25" s="69" customFormat="1" x14ac:dyDescent="0.2">
      <c r="A2265" s="66" t="s">
        <v>12</v>
      </c>
      <c r="B2265" s="66" t="s">
        <v>24</v>
      </c>
      <c r="C2265" s="66" t="s">
        <v>25</v>
      </c>
      <c r="D2265" s="66" t="s">
        <v>285</v>
      </c>
      <c r="E2265" s="86">
        <f>+IF(ISNUMBER(DATA!J682),DATA!J682,"n/a")</f>
        <v>99333.22</v>
      </c>
      <c r="F2265" s="77">
        <f>+IF(ISNUMBER(DATA!K682),DATA!K682,"n/a")</f>
        <v>-3.8228616481572199E-2</v>
      </c>
      <c r="G2265" s="86">
        <f>+IF(ISNUMBER(DATA!T682),DATA!T682,"n/a")</f>
        <v>355005.54</v>
      </c>
      <c r="H2265" s="77">
        <f>+IF(ISNUMBER(DATA!U682),DATA!U682,"n/a")</f>
        <v>2.04758878370026E-3</v>
      </c>
      <c r="I2265" s="86">
        <f>+IF(ISNUMBER(DATA!AD682),DATA!AD682,"n/a")</f>
        <v>689041.48</v>
      </c>
      <c r="J2265" s="77">
        <f>+IF(ISNUMBER(DATA!AE682),DATA!AE682,"n/a")</f>
        <v>1.8636158649351199E-3</v>
      </c>
      <c r="K2265" s="86">
        <f>+IF(ISNUMBER(DATA!AN682),DATA!AN682,"n/a")</f>
        <v>1393750.44</v>
      </c>
      <c r="L2265" s="77">
        <f>+IF(ISNUMBER(DATA!AO682),DATA!AO682,"n/a")</f>
        <v>5.1036678199014298E-3</v>
      </c>
      <c r="M2265" s="66"/>
      <c r="N2265" s="66"/>
      <c r="O2265" s="66"/>
      <c r="P2265" s="66"/>
      <c r="Q2265" s="66"/>
      <c r="S2265" s="70"/>
      <c r="U2265" s="70"/>
      <c r="W2265" s="70"/>
      <c r="Y2265" s="70"/>
    </row>
    <row r="2266" spans="1:25" s="69" customFormat="1" x14ac:dyDescent="0.2">
      <c r="A2266" s="66" t="s">
        <v>12</v>
      </c>
      <c r="B2266" s="66" t="s">
        <v>24</v>
      </c>
      <c r="C2266" s="66" t="s">
        <v>25</v>
      </c>
      <c r="D2266" s="66" t="s">
        <v>286</v>
      </c>
      <c r="E2266" s="86">
        <f>+IF(ISNUMBER(DATA!J683),DATA!J683,"n/a")</f>
        <v>156599.17000000001</v>
      </c>
      <c r="F2266" s="77">
        <f>+IF(ISNUMBER(DATA!K683),DATA!K683,"n/a")</f>
        <v>-3.4399782559983702E-2</v>
      </c>
      <c r="G2266" s="86">
        <f>+IF(ISNUMBER(DATA!T683),DATA!T683,"n/a")</f>
        <v>563648.97</v>
      </c>
      <c r="H2266" s="77">
        <f>+IF(ISNUMBER(DATA!U683),DATA!U683,"n/a")</f>
        <v>-2.3620662673929298E-2</v>
      </c>
      <c r="I2266" s="86">
        <f>+IF(ISNUMBER(DATA!AD683),DATA!AD683,"n/a")</f>
        <v>1163215.24</v>
      </c>
      <c r="J2266" s="77">
        <f>+IF(ISNUMBER(DATA!AE683),DATA!AE683,"n/a")</f>
        <v>3.6975612528797698E-2</v>
      </c>
      <c r="K2266" s="86">
        <f>+IF(ISNUMBER(DATA!AN683),DATA!AN683,"n/a")</f>
        <v>2219715.0299999998</v>
      </c>
      <c r="L2266" s="77">
        <f>+IF(ISNUMBER(DATA!AO683),DATA!AO683,"n/a")</f>
        <v>9.1693621763815597E-2</v>
      </c>
      <c r="M2266" s="66"/>
      <c r="N2266" s="66"/>
      <c r="O2266" s="66"/>
      <c r="P2266" s="66"/>
      <c r="Q2266" s="66"/>
      <c r="S2266" s="70"/>
      <c r="U2266" s="70"/>
      <c r="W2266" s="70"/>
      <c r="Y2266" s="70"/>
    </row>
    <row r="2267" spans="1:25" s="69" customFormat="1" x14ac:dyDescent="0.2">
      <c r="A2267" s="66" t="s">
        <v>12</v>
      </c>
      <c r="B2267" s="66" t="s">
        <v>24</v>
      </c>
      <c r="C2267" s="66" t="s">
        <v>25</v>
      </c>
      <c r="D2267" s="66" t="s">
        <v>287</v>
      </c>
      <c r="E2267" s="86">
        <f>+IF(ISNUMBER(DATA!J684),DATA!J684,"n/a")</f>
        <v>195212.2</v>
      </c>
      <c r="F2267" s="77">
        <f>+IF(ISNUMBER(DATA!K684),DATA!K684,"n/a")</f>
        <v>-0.18724964315328099</v>
      </c>
      <c r="G2267" s="86">
        <f>+IF(ISNUMBER(DATA!T684),DATA!T684,"n/a")</f>
        <v>759620.95</v>
      </c>
      <c r="H2267" s="77">
        <f>+IF(ISNUMBER(DATA!U684),DATA!U684,"n/a")</f>
        <v>-9.8916473864155592E-3</v>
      </c>
      <c r="I2267" s="86">
        <f>+IF(ISNUMBER(DATA!AD684),DATA!AD684,"n/a")</f>
        <v>1599339.94</v>
      </c>
      <c r="J2267" s="77">
        <f>+IF(ISNUMBER(DATA!AE684),DATA!AE684,"n/a")</f>
        <v>4.3892177723097003E-2</v>
      </c>
      <c r="K2267" s="86">
        <f>+IF(ISNUMBER(DATA!AN684),DATA!AN684,"n/a")</f>
        <v>2860848.7</v>
      </c>
      <c r="L2267" s="77">
        <f>+IF(ISNUMBER(DATA!AO684),DATA!AO684,"n/a")</f>
        <v>8.3342840696510906E-2</v>
      </c>
      <c r="M2267" s="66"/>
      <c r="N2267" s="66"/>
      <c r="O2267" s="66"/>
      <c r="P2267" s="66"/>
      <c r="Q2267" s="66"/>
      <c r="S2267" s="70"/>
      <c r="U2267" s="70"/>
      <c r="W2267" s="70"/>
      <c r="Y2267" s="70"/>
    </row>
    <row r="2268" spans="1:25" s="69" customFormat="1" x14ac:dyDescent="0.2">
      <c r="A2268" s="66" t="s">
        <v>12</v>
      </c>
      <c r="B2268" s="66" t="s">
        <v>24</v>
      </c>
      <c r="C2268" s="66" t="s">
        <v>25</v>
      </c>
      <c r="D2268" s="66" t="s">
        <v>288</v>
      </c>
      <c r="E2268" s="86">
        <f>+IF(ISNUMBER(DATA!J685),DATA!J685,"n/a")</f>
        <v>238825.2</v>
      </c>
      <c r="F2268" s="77">
        <f>+IF(ISNUMBER(DATA!K685),DATA!K685,"n/a")</f>
        <v>6.0623797709045697E-2</v>
      </c>
      <c r="G2268" s="86">
        <f>+IF(ISNUMBER(DATA!T685),DATA!T685,"n/a")</f>
        <v>733444.94</v>
      </c>
      <c r="H2268" s="77">
        <f>+IF(ISNUMBER(DATA!U685),DATA!U685,"n/a")</f>
        <v>7.7367982442876002E-3</v>
      </c>
      <c r="I2268" s="86">
        <f>+IF(ISNUMBER(DATA!AD685),DATA!AD685,"n/a")</f>
        <v>1414821.34</v>
      </c>
      <c r="J2268" s="77">
        <f>+IF(ISNUMBER(DATA!AE685),DATA!AE685,"n/a")</f>
        <v>-1.7142019787005702E-2</v>
      </c>
      <c r="K2268" s="86">
        <f>+IF(ISNUMBER(DATA!AN685),DATA!AN685,"n/a")</f>
        <v>2816579.82</v>
      </c>
      <c r="L2268" s="77">
        <f>+IF(ISNUMBER(DATA!AO685),DATA!AO685,"n/a")</f>
        <v>-4.9637990156404597E-2</v>
      </c>
      <c r="M2268" s="66"/>
      <c r="N2268" s="66"/>
      <c r="O2268" s="66"/>
      <c r="P2268" s="66"/>
      <c r="Q2268" s="66"/>
      <c r="S2268" s="70"/>
      <c r="U2268" s="70"/>
      <c r="W2268" s="70"/>
      <c r="Y2268" s="70"/>
    </row>
    <row r="2269" spans="1:25" s="69" customFormat="1" x14ac:dyDescent="0.2">
      <c r="A2269" s="66" t="s">
        <v>12</v>
      </c>
      <c r="B2269" s="66" t="s">
        <v>24</v>
      </c>
      <c r="C2269" s="66" t="s">
        <v>25</v>
      </c>
      <c r="D2269" s="66" t="s">
        <v>289</v>
      </c>
      <c r="E2269" s="86">
        <f>+IF(ISNUMBER(DATA!J686),DATA!J686,"n/a")</f>
        <v>87243.96</v>
      </c>
      <c r="F2269" s="77">
        <f>+IF(ISNUMBER(DATA!K686),DATA!K686,"n/a")</f>
        <v>0.13402976030085501</v>
      </c>
      <c r="G2269" s="86">
        <f>+IF(ISNUMBER(DATA!T686),DATA!T686,"n/a")</f>
        <v>288773.8</v>
      </c>
      <c r="H2269" s="77">
        <f>+IF(ISNUMBER(DATA!U686),DATA!U686,"n/a")</f>
        <v>8.0060502340274897E-2</v>
      </c>
      <c r="I2269" s="86">
        <f>+IF(ISNUMBER(DATA!AD686),DATA!AD686,"n/a")</f>
        <v>556397.23</v>
      </c>
      <c r="J2269" s="77">
        <f>+IF(ISNUMBER(DATA!AE686),DATA!AE686,"n/a")</f>
        <v>6.7899536332756305E-2</v>
      </c>
      <c r="K2269" s="86">
        <f>+IF(ISNUMBER(DATA!AN686),DATA!AN686,"n/a")</f>
        <v>1100914.1299999999</v>
      </c>
      <c r="L2269" s="77">
        <f>+IF(ISNUMBER(DATA!AO686),DATA!AO686,"n/a")</f>
        <v>2.7152127357391899E-2</v>
      </c>
      <c r="M2269" s="66"/>
      <c r="N2269" s="66"/>
      <c r="O2269" s="66"/>
      <c r="P2269" s="66"/>
      <c r="Q2269" s="66"/>
      <c r="S2269" s="70"/>
      <c r="U2269" s="70"/>
      <c r="W2269" s="70"/>
      <c r="Y2269" s="70"/>
    </row>
    <row r="2270" spans="1:25" s="69" customFormat="1" x14ac:dyDescent="0.2">
      <c r="A2270" s="66" t="s">
        <v>12</v>
      </c>
      <c r="B2270" s="66" t="s">
        <v>24</v>
      </c>
      <c r="C2270" s="66" t="s">
        <v>25</v>
      </c>
      <c r="D2270" s="66" t="s">
        <v>290</v>
      </c>
      <c r="E2270" s="86">
        <f>+IF(ISNUMBER(DATA!J687),DATA!J687,"n/a")</f>
        <v>59618.09</v>
      </c>
      <c r="F2270" s="77">
        <f>+IF(ISNUMBER(DATA!K687),DATA!K687,"n/a")</f>
        <v>-7.0448160622722994E-2</v>
      </c>
      <c r="G2270" s="86">
        <f>+IF(ISNUMBER(DATA!T687),DATA!T687,"n/a")</f>
        <v>198934.79</v>
      </c>
      <c r="H2270" s="77">
        <f>+IF(ISNUMBER(DATA!U687),DATA!U687,"n/a")</f>
        <v>-3.4228969365119197E-2</v>
      </c>
      <c r="I2270" s="86">
        <f>+IF(ISNUMBER(DATA!AD687),DATA!AD687,"n/a")</f>
        <v>401964.25</v>
      </c>
      <c r="J2270" s="77">
        <f>+IF(ISNUMBER(DATA!AE687),DATA!AE687,"n/a")</f>
        <v>-3.8416408467281303E-2</v>
      </c>
      <c r="K2270" s="86">
        <f>+IF(ISNUMBER(DATA!AN687),DATA!AN687,"n/a")</f>
        <v>777866.3</v>
      </c>
      <c r="L2270" s="77">
        <f>+IF(ISNUMBER(DATA!AO687),DATA!AO687,"n/a")</f>
        <v>-2.68351420338033E-2</v>
      </c>
      <c r="M2270" s="66"/>
      <c r="N2270" s="66"/>
      <c r="O2270" s="66"/>
      <c r="P2270" s="66"/>
      <c r="Q2270" s="66"/>
      <c r="S2270" s="70"/>
      <c r="U2270" s="70"/>
      <c r="W2270" s="70"/>
      <c r="Y2270" s="70"/>
    </row>
    <row r="2271" spans="1:25" s="69" customFormat="1" x14ac:dyDescent="0.2">
      <c r="A2271" s="66" t="s">
        <v>12</v>
      </c>
      <c r="B2271" s="66" t="s">
        <v>24</v>
      </c>
      <c r="C2271" s="66" t="s">
        <v>25</v>
      </c>
      <c r="D2271" s="66" t="s">
        <v>291</v>
      </c>
      <c r="E2271" s="86">
        <f>+IF(ISNUMBER(DATA!J688),DATA!J688,"n/a")</f>
        <v>83101.64</v>
      </c>
      <c r="F2271" s="77">
        <f>+IF(ISNUMBER(DATA!K688),DATA!K688,"n/a")</f>
        <v>-0.20267787488199901</v>
      </c>
      <c r="G2271" s="86">
        <f>+IF(ISNUMBER(DATA!T688),DATA!T688,"n/a")</f>
        <v>290559.63</v>
      </c>
      <c r="H2271" s="77">
        <f>+IF(ISNUMBER(DATA!U688),DATA!U688,"n/a")</f>
        <v>-0.19682114251619301</v>
      </c>
      <c r="I2271" s="86">
        <f>+IF(ISNUMBER(DATA!AD688),DATA!AD688,"n/a")</f>
        <v>619215.01</v>
      </c>
      <c r="J2271" s="77">
        <f>+IF(ISNUMBER(DATA!AE688),DATA!AE688,"n/a")</f>
        <v>-8.3857673519468101E-2</v>
      </c>
      <c r="K2271" s="86">
        <f>+IF(ISNUMBER(DATA!AN688),DATA!AN688,"n/a")</f>
        <v>1238474.67</v>
      </c>
      <c r="L2271" s="77">
        <f>+IF(ISNUMBER(DATA!AO688),DATA!AO688,"n/a")</f>
        <v>-5.1260533981256302E-2</v>
      </c>
      <c r="M2271" s="66"/>
      <c r="N2271" s="66"/>
      <c r="O2271" s="66"/>
      <c r="P2271" s="66"/>
      <c r="Q2271" s="66"/>
      <c r="S2271" s="70"/>
      <c r="U2271" s="70"/>
      <c r="W2271" s="70"/>
      <c r="Y2271" s="70"/>
    </row>
    <row r="2272" spans="1:25" s="69" customFormat="1" x14ac:dyDescent="0.2">
      <c r="A2272" s="66" t="s">
        <v>12</v>
      </c>
      <c r="B2272" s="66" t="s">
        <v>24</v>
      </c>
      <c r="C2272" s="66" t="s">
        <v>25</v>
      </c>
      <c r="D2272" s="66" t="s">
        <v>292</v>
      </c>
      <c r="E2272" s="86">
        <f>+IF(ISNUMBER(DATA!J689),DATA!J689,"n/a")</f>
        <v>649988.15</v>
      </c>
      <c r="F2272" s="77">
        <f>+IF(ISNUMBER(DATA!K689),DATA!K689,"n/a")</f>
        <v>1.68160188048691E-2</v>
      </c>
      <c r="G2272" s="86">
        <f>+IF(ISNUMBER(DATA!T689),DATA!T689,"n/a")</f>
        <v>2156155.35</v>
      </c>
      <c r="H2272" s="77">
        <f>+IF(ISNUMBER(DATA!U689),DATA!U689,"n/a")</f>
        <v>2.1031361242698599E-2</v>
      </c>
      <c r="I2272" s="86">
        <f>+IF(ISNUMBER(DATA!AD689),DATA!AD689,"n/a")</f>
        <v>4393177.3899999997</v>
      </c>
      <c r="J2272" s="77">
        <f>+IF(ISNUMBER(DATA!AE689),DATA!AE689,"n/a")</f>
        <v>3.0352743353862299E-2</v>
      </c>
      <c r="K2272" s="86">
        <f>+IF(ISNUMBER(DATA!AN689),DATA!AN689,"n/a")</f>
        <v>8379052.0599999996</v>
      </c>
      <c r="L2272" s="77">
        <f>+IF(ISNUMBER(DATA!AO689),DATA!AO689,"n/a")</f>
        <v>4.3207623366833002E-2</v>
      </c>
      <c r="M2272" s="66"/>
      <c r="N2272" s="66"/>
      <c r="O2272" s="66"/>
      <c r="P2272" s="66"/>
      <c r="Q2272" s="66"/>
      <c r="S2272" s="70"/>
      <c r="U2272" s="70"/>
      <c r="W2272" s="70"/>
      <c r="Y2272" s="70"/>
    </row>
    <row r="2273" spans="1:25" s="69" customFormat="1" x14ac:dyDescent="0.2">
      <c r="A2273" s="66" t="s">
        <v>12</v>
      </c>
      <c r="B2273" s="66" t="s">
        <v>24</v>
      </c>
      <c r="C2273" s="66" t="s">
        <v>25</v>
      </c>
      <c r="D2273" s="66" t="s">
        <v>293</v>
      </c>
      <c r="E2273" s="86">
        <f>+IF(ISNUMBER(DATA!J690),DATA!J690,"n/a")</f>
        <v>42171.91</v>
      </c>
      <c r="F2273" s="77">
        <f>+IF(ISNUMBER(DATA!K690),DATA!K690,"n/a")</f>
        <v>5.5301869729047201E-2</v>
      </c>
      <c r="G2273" s="86">
        <f>+IF(ISNUMBER(DATA!T690),DATA!T690,"n/a")</f>
        <v>135655.82999999999</v>
      </c>
      <c r="H2273" s="77">
        <f>+IF(ISNUMBER(DATA!U690),DATA!U690,"n/a")</f>
        <v>-5.1304169200794099E-3</v>
      </c>
      <c r="I2273" s="86">
        <f>+IF(ISNUMBER(DATA!AD690),DATA!AD690,"n/a")</f>
        <v>257737.33</v>
      </c>
      <c r="J2273" s="77">
        <f>+IF(ISNUMBER(DATA!AE690),DATA!AE690,"n/a")</f>
        <v>-5.1297425129607797E-2</v>
      </c>
      <c r="K2273" s="86">
        <f>+IF(ISNUMBER(DATA!AN690),DATA!AN690,"n/a")</f>
        <v>517381.21</v>
      </c>
      <c r="L2273" s="77">
        <f>+IF(ISNUMBER(DATA!AO690),DATA!AO690,"n/a")</f>
        <v>-6.4776570641785797E-2</v>
      </c>
      <c r="M2273" s="66"/>
      <c r="N2273" s="66"/>
      <c r="O2273" s="66"/>
      <c r="P2273" s="66"/>
      <c r="Q2273" s="66"/>
      <c r="S2273" s="70"/>
      <c r="U2273" s="70"/>
      <c r="W2273" s="70"/>
      <c r="Y2273" s="70"/>
    </row>
    <row r="2274" spans="1:25" s="69" customFormat="1" x14ac:dyDescent="0.2">
      <c r="A2274" s="66" t="s">
        <v>12</v>
      </c>
      <c r="B2274" s="66" t="s">
        <v>24</v>
      </c>
      <c r="C2274" s="66" t="s">
        <v>25</v>
      </c>
      <c r="D2274" s="66" t="s">
        <v>294</v>
      </c>
      <c r="E2274" s="86">
        <f>+IF(ISNUMBER(DATA!J691),DATA!J691,"n/a")</f>
        <v>202093.43</v>
      </c>
      <c r="F2274" s="77">
        <f>+IF(ISNUMBER(DATA!K691),DATA!K691,"n/a")</f>
        <v>-6.8417143636307895E-2</v>
      </c>
      <c r="G2274" s="86">
        <f>+IF(ISNUMBER(DATA!T691),DATA!T691,"n/a")</f>
        <v>673771.84</v>
      </c>
      <c r="H2274" s="77">
        <f>+IF(ISNUMBER(DATA!U691),DATA!U691,"n/a")</f>
        <v>-4.2684432996213398E-2</v>
      </c>
      <c r="I2274" s="86">
        <f>+IF(ISNUMBER(DATA!AD691),DATA!AD691,"n/a")</f>
        <v>1407811.28</v>
      </c>
      <c r="J2274" s="77">
        <f>+IF(ISNUMBER(DATA!AE691),DATA!AE691,"n/a")</f>
        <v>-1.53910256695391E-2</v>
      </c>
      <c r="K2274" s="86">
        <f>+IF(ISNUMBER(DATA!AN691),DATA!AN691,"n/a")</f>
        <v>2610575.3599999999</v>
      </c>
      <c r="L2274" s="77">
        <f>+IF(ISNUMBER(DATA!AO691),DATA!AO691,"n/a")</f>
        <v>-1.91594491527243E-3</v>
      </c>
      <c r="M2274" s="66"/>
      <c r="N2274" s="66"/>
      <c r="O2274" s="66"/>
      <c r="P2274" s="66"/>
      <c r="Q2274" s="66"/>
      <c r="S2274" s="70"/>
      <c r="U2274" s="70"/>
      <c r="W2274" s="70"/>
      <c r="Y2274" s="70"/>
    </row>
    <row r="2275" spans="1:25" s="69" customFormat="1" x14ac:dyDescent="0.2">
      <c r="A2275" s="66" t="s">
        <v>12</v>
      </c>
      <c r="B2275" s="66" t="s">
        <v>24</v>
      </c>
      <c r="C2275" s="66" t="s">
        <v>25</v>
      </c>
      <c r="D2275" s="66" t="s">
        <v>295</v>
      </c>
      <c r="E2275" s="86">
        <f>+IF(ISNUMBER(DATA!J692),DATA!J692,"n/a")</f>
        <v>144599.14000000001</v>
      </c>
      <c r="F2275" s="77">
        <f>+IF(ISNUMBER(DATA!K692),DATA!K692,"n/a")</f>
        <v>-0.31041339198510598</v>
      </c>
      <c r="G2275" s="86">
        <f>+IF(ISNUMBER(DATA!T692),DATA!T692,"n/a")</f>
        <v>501503.93</v>
      </c>
      <c r="H2275" s="77">
        <f>+IF(ISNUMBER(DATA!U692),DATA!U692,"n/a")</f>
        <v>-0.24027801698270601</v>
      </c>
      <c r="I2275" s="86">
        <f>+IF(ISNUMBER(DATA!AD692),DATA!AD692,"n/a")</f>
        <v>1097412.6200000001</v>
      </c>
      <c r="J2275" s="77">
        <f>+IF(ISNUMBER(DATA!AE692),DATA!AE692,"n/a")</f>
        <v>-0.218027824151173</v>
      </c>
      <c r="K2275" s="86">
        <f>+IF(ISNUMBER(DATA!AN692),DATA!AN692,"n/a")</f>
        <v>2097073.49</v>
      </c>
      <c r="L2275" s="77">
        <f>+IF(ISNUMBER(DATA!AO692),DATA!AO692,"n/a")</f>
        <v>-0.20602880764259801</v>
      </c>
      <c r="M2275" s="66"/>
      <c r="N2275" s="66"/>
      <c r="O2275" s="66"/>
      <c r="P2275" s="66"/>
      <c r="Q2275" s="66"/>
      <c r="S2275" s="70"/>
      <c r="U2275" s="70"/>
      <c r="W2275" s="70"/>
      <c r="Y2275" s="70"/>
    </row>
    <row r="2276" spans="1:25" s="69" customFormat="1" x14ac:dyDescent="0.2">
      <c r="A2276" s="66" t="s">
        <v>12</v>
      </c>
      <c r="B2276" s="66" t="s">
        <v>24</v>
      </c>
      <c r="C2276" s="66" t="s">
        <v>25</v>
      </c>
      <c r="D2276" s="66" t="s">
        <v>296</v>
      </c>
      <c r="E2276" s="86">
        <f>+IF(ISNUMBER(DATA!J693),DATA!J693,"n/a")</f>
        <v>142611.29</v>
      </c>
      <c r="F2276" s="77">
        <f>+IF(ISNUMBER(DATA!K693),DATA!K693,"n/a")</f>
        <v>-0.345101244567319</v>
      </c>
      <c r="G2276" s="86">
        <f>+IF(ISNUMBER(DATA!T693),DATA!T693,"n/a")</f>
        <v>592554.56000000006</v>
      </c>
      <c r="H2276" s="77">
        <f>+IF(ISNUMBER(DATA!U693),DATA!U693,"n/a")</f>
        <v>-0.23813244356424801</v>
      </c>
      <c r="I2276" s="86">
        <f>+IF(ISNUMBER(DATA!AD693),DATA!AD693,"n/a")</f>
        <v>1452853.37</v>
      </c>
      <c r="J2276" s="77">
        <f>+IF(ISNUMBER(DATA!AE693),DATA!AE693,"n/a")</f>
        <v>-2.9344617625000301E-2</v>
      </c>
      <c r="K2276" s="86">
        <f>+IF(ISNUMBER(DATA!AN693),DATA!AN693,"n/a")</f>
        <v>2592826.37</v>
      </c>
      <c r="L2276" s="77">
        <f>+IF(ISNUMBER(DATA!AO693),DATA!AO693,"n/a")</f>
        <v>-7.1756093520238096E-2</v>
      </c>
      <c r="M2276" s="66"/>
      <c r="N2276" s="66"/>
      <c r="O2276" s="66"/>
      <c r="P2276" s="66"/>
      <c r="Q2276" s="66"/>
      <c r="S2276" s="70"/>
      <c r="U2276" s="70"/>
      <c r="W2276" s="70"/>
      <c r="Y2276" s="70"/>
    </row>
    <row r="2277" spans="1:25" s="69" customFormat="1" x14ac:dyDescent="0.2">
      <c r="A2277" s="66" t="s">
        <v>12</v>
      </c>
      <c r="B2277" s="66" t="s">
        <v>24</v>
      </c>
      <c r="C2277" s="66" t="s">
        <v>25</v>
      </c>
      <c r="D2277" s="66" t="s">
        <v>297</v>
      </c>
      <c r="E2277" s="86">
        <f>+IF(ISNUMBER(DATA!J694),DATA!J694,"n/a")</f>
        <v>52787.199999999997</v>
      </c>
      <c r="F2277" s="77">
        <f>+IF(ISNUMBER(DATA!K694),DATA!K694,"n/a")</f>
        <v>3.7606636002673201E-2</v>
      </c>
      <c r="G2277" s="86">
        <f>+IF(ISNUMBER(DATA!T694),DATA!T694,"n/a")</f>
        <v>170714.4</v>
      </c>
      <c r="H2277" s="77">
        <f>+IF(ISNUMBER(DATA!U694),DATA!U694,"n/a")</f>
        <v>1.8427994802696999E-2</v>
      </c>
      <c r="I2277" s="86">
        <f>+IF(ISNUMBER(DATA!AD694),DATA!AD694,"n/a")</f>
        <v>332650.84999999998</v>
      </c>
      <c r="J2277" s="77">
        <f>+IF(ISNUMBER(DATA!AE694),DATA!AE694,"n/a")</f>
        <v>-3.08418462338447E-2</v>
      </c>
      <c r="K2277" s="86">
        <f>+IF(ISNUMBER(DATA!AN694),DATA!AN694,"n/a")</f>
        <v>651340.74</v>
      </c>
      <c r="L2277" s="77">
        <f>+IF(ISNUMBER(DATA!AO694),DATA!AO694,"n/a")</f>
        <v>-5.9908813827646901E-2</v>
      </c>
      <c r="M2277" s="66"/>
      <c r="N2277" s="66"/>
      <c r="O2277" s="66"/>
      <c r="P2277" s="66"/>
      <c r="Q2277" s="66"/>
      <c r="S2277" s="70"/>
      <c r="U2277" s="70"/>
      <c r="W2277" s="70"/>
      <c r="Y2277" s="70"/>
    </row>
    <row r="2278" spans="1:25" s="69" customFormat="1" x14ac:dyDescent="0.2">
      <c r="A2278" s="66" t="s">
        <v>12</v>
      </c>
      <c r="B2278" s="66" t="s">
        <v>24</v>
      </c>
      <c r="C2278" s="66" t="s">
        <v>25</v>
      </c>
      <c r="D2278" s="66" t="s">
        <v>298</v>
      </c>
      <c r="E2278" s="86">
        <f>+IF(ISNUMBER(DATA!J695),DATA!J695,"n/a")</f>
        <v>146844.56</v>
      </c>
      <c r="F2278" s="77">
        <f>+IF(ISNUMBER(DATA!K695),DATA!K695,"n/a")</f>
        <v>-0.101661434270075</v>
      </c>
      <c r="G2278" s="86">
        <f>+IF(ISNUMBER(DATA!T695),DATA!T695,"n/a")</f>
        <v>377348.02</v>
      </c>
      <c r="H2278" s="77">
        <f>+IF(ISNUMBER(DATA!U695),DATA!U695,"n/a")</f>
        <v>-0.16625746378586501</v>
      </c>
      <c r="I2278" s="86">
        <f>+IF(ISNUMBER(DATA!AD695),DATA!AD695,"n/a")</f>
        <v>654281.79</v>
      </c>
      <c r="J2278" s="77">
        <f>+IF(ISNUMBER(DATA!AE695),DATA!AE695,"n/a")</f>
        <v>-0.123185470745381</v>
      </c>
      <c r="K2278" s="86">
        <f>+IF(ISNUMBER(DATA!AN695),DATA!AN695,"n/a")</f>
        <v>1379841.13</v>
      </c>
      <c r="L2278" s="77">
        <f>+IF(ISNUMBER(DATA!AO695),DATA!AO695,"n/a")</f>
        <v>-5.91572016699973E-2</v>
      </c>
      <c r="M2278" s="66"/>
      <c r="N2278" s="66"/>
      <c r="O2278" s="66"/>
      <c r="P2278" s="66"/>
      <c r="Q2278" s="66"/>
      <c r="S2278" s="70"/>
      <c r="U2278" s="70"/>
      <c r="W2278" s="70"/>
      <c r="Y2278" s="70"/>
    </row>
    <row r="2279" spans="1:25" s="69" customFormat="1" x14ac:dyDescent="0.2">
      <c r="A2279" s="66" t="s">
        <v>12</v>
      </c>
      <c r="B2279" s="66" t="s">
        <v>24</v>
      </c>
      <c r="C2279" s="66" t="s">
        <v>25</v>
      </c>
      <c r="D2279" s="66" t="s">
        <v>299</v>
      </c>
      <c r="E2279" s="86">
        <f>+IF(ISNUMBER(DATA!J696),DATA!J696,"n/a")</f>
        <v>657742.99</v>
      </c>
      <c r="F2279" s="77">
        <f>+IF(ISNUMBER(DATA!K696),DATA!K696,"n/a")</f>
        <v>-9.4928090840438406E-2</v>
      </c>
      <c r="G2279" s="86">
        <f>+IF(ISNUMBER(DATA!T696),DATA!T696,"n/a")</f>
        <v>2159538.15</v>
      </c>
      <c r="H2279" s="77">
        <f>+IF(ISNUMBER(DATA!U696),DATA!U696,"n/a")</f>
        <v>-5.9151586949060198E-2</v>
      </c>
      <c r="I2279" s="86">
        <f>+IF(ISNUMBER(DATA!AD696),DATA!AD696,"n/a")</f>
        <v>4780385.62</v>
      </c>
      <c r="J2279" s="77">
        <f>+IF(ISNUMBER(DATA!AE696),DATA!AE696,"n/a")</f>
        <v>-5.3448497506913299E-3</v>
      </c>
      <c r="K2279" s="86">
        <f>+IF(ISNUMBER(DATA!AN696),DATA!AN696,"n/a")</f>
        <v>8745106.5199999996</v>
      </c>
      <c r="L2279" s="77">
        <f>+IF(ISNUMBER(DATA!AO696),DATA!AO696,"n/a")</f>
        <v>3.3433016827636698E-2</v>
      </c>
      <c r="M2279" s="66"/>
      <c r="N2279" s="66"/>
      <c r="O2279" s="66"/>
      <c r="P2279" s="66"/>
      <c r="Q2279" s="66"/>
      <c r="S2279" s="70"/>
      <c r="U2279" s="70"/>
      <c r="W2279" s="70"/>
      <c r="Y2279" s="70"/>
    </row>
    <row r="2280" spans="1:25" s="69" customFormat="1" x14ac:dyDescent="0.2">
      <c r="A2280" s="66" t="s">
        <v>12</v>
      </c>
      <c r="B2280" s="66" t="s">
        <v>24</v>
      </c>
      <c r="C2280" s="66" t="s">
        <v>25</v>
      </c>
      <c r="D2280" s="66" t="s">
        <v>300</v>
      </c>
      <c r="E2280" s="86">
        <f>+IF(ISNUMBER(DATA!J697),DATA!J697,"n/a")</f>
        <v>462892.18</v>
      </c>
      <c r="F2280" s="77">
        <f>+IF(ISNUMBER(DATA!K697),DATA!K697,"n/a")</f>
        <v>2.7113047316384999E-2</v>
      </c>
      <c r="G2280" s="86">
        <f>+IF(ISNUMBER(DATA!T697),DATA!T697,"n/a")</f>
        <v>1504471.15</v>
      </c>
      <c r="H2280" s="77">
        <f>+IF(ISNUMBER(DATA!U697),DATA!U697,"n/a")</f>
        <v>-2.6010819948688299E-2</v>
      </c>
      <c r="I2280" s="86">
        <f>+IF(ISNUMBER(DATA!AD697),DATA!AD697,"n/a")</f>
        <v>3051066.88</v>
      </c>
      <c r="J2280" s="77">
        <f>+IF(ISNUMBER(DATA!AE697),DATA!AE697,"n/a")</f>
        <v>4.0348722846697001E-4</v>
      </c>
      <c r="K2280" s="86">
        <f>+IF(ISNUMBER(DATA!AN697),DATA!AN697,"n/a")</f>
        <v>5825613.5099999998</v>
      </c>
      <c r="L2280" s="77">
        <f>+IF(ISNUMBER(DATA!AO697),DATA!AO697,"n/a")</f>
        <v>3.7733267430707699E-3</v>
      </c>
      <c r="M2280" s="66"/>
      <c r="N2280" s="66"/>
      <c r="O2280" s="66"/>
      <c r="P2280" s="66"/>
      <c r="Q2280" s="66"/>
      <c r="S2280" s="70"/>
      <c r="U2280" s="70"/>
      <c r="W2280" s="70"/>
      <c r="Y2280" s="70"/>
    </row>
    <row r="2281" spans="1:25" s="69" customFormat="1" x14ac:dyDescent="0.2">
      <c r="A2281" s="66" t="s">
        <v>12</v>
      </c>
      <c r="B2281" s="66" t="s">
        <v>24</v>
      </c>
      <c r="C2281" s="66" t="s">
        <v>25</v>
      </c>
      <c r="D2281" s="66" t="s">
        <v>301</v>
      </c>
      <c r="E2281" s="86">
        <f>+IF(ISNUMBER(DATA!J698),DATA!J698,"n/a")</f>
        <v>46176.02</v>
      </c>
      <c r="F2281" s="77">
        <f>+IF(ISNUMBER(DATA!K698),DATA!K698,"n/a")</f>
        <v>0.17609054996778101</v>
      </c>
      <c r="G2281" s="86">
        <f>+IF(ISNUMBER(DATA!T698),DATA!T698,"n/a")</f>
        <v>148130.56</v>
      </c>
      <c r="H2281" s="77">
        <f>+IF(ISNUMBER(DATA!U698),DATA!U698,"n/a")</f>
        <v>0.13330970782096299</v>
      </c>
      <c r="I2281" s="86">
        <f>+IF(ISNUMBER(DATA!AD698),DATA!AD698,"n/a")</f>
        <v>287418.71000000002</v>
      </c>
      <c r="J2281" s="77">
        <f>+IF(ISNUMBER(DATA!AE698),DATA!AE698,"n/a")</f>
        <v>4.9947392804025298E-2</v>
      </c>
      <c r="K2281" s="86">
        <f>+IF(ISNUMBER(DATA!AN698),DATA!AN698,"n/a")</f>
        <v>568805.36</v>
      </c>
      <c r="L2281" s="77">
        <f>+IF(ISNUMBER(DATA!AO698),DATA!AO698,"n/a")</f>
        <v>5.1779166252082502E-2</v>
      </c>
      <c r="M2281" s="66"/>
      <c r="N2281" s="66"/>
      <c r="O2281" s="66"/>
      <c r="P2281" s="66"/>
      <c r="Q2281" s="66"/>
      <c r="S2281" s="70"/>
      <c r="U2281" s="70"/>
      <c r="W2281" s="70"/>
      <c r="Y2281" s="70"/>
    </row>
    <row r="2282" spans="1:25" s="69" customFormat="1" x14ac:dyDescent="0.2">
      <c r="A2282" s="66" t="s">
        <v>12</v>
      </c>
      <c r="B2282" s="66" t="s">
        <v>24</v>
      </c>
      <c r="C2282" s="66" t="s">
        <v>25</v>
      </c>
      <c r="D2282" s="66" t="s">
        <v>302</v>
      </c>
      <c r="E2282" s="86">
        <f>+IF(ISNUMBER(DATA!J699),DATA!J699,"n/a")</f>
        <v>122761.64</v>
      </c>
      <c r="F2282" s="77">
        <f>+IF(ISNUMBER(DATA!K699),DATA!K699,"n/a")</f>
        <v>-6.6201091927684003E-2</v>
      </c>
      <c r="G2282" s="86">
        <f>+IF(ISNUMBER(DATA!T699),DATA!T699,"n/a")</f>
        <v>406389.67</v>
      </c>
      <c r="H2282" s="77">
        <f>+IF(ISNUMBER(DATA!U699),DATA!U699,"n/a")</f>
        <v>-3.7519595583116398E-2</v>
      </c>
      <c r="I2282" s="86">
        <f>+IF(ISNUMBER(DATA!AD699),DATA!AD699,"n/a")</f>
        <v>833724.68</v>
      </c>
      <c r="J2282" s="77">
        <f>+IF(ISNUMBER(DATA!AE699),DATA!AE699,"n/a")</f>
        <v>-3.4008039684004197E-2</v>
      </c>
      <c r="K2282" s="86">
        <f>+IF(ISNUMBER(DATA!AN699),DATA!AN699,"n/a")</f>
        <v>1580714.01</v>
      </c>
      <c r="L2282" s="77">
        <f>+IF(ISNUMBER(DATA!AO699),DATA!AO699,"n/a")</f>
        <v>-2.4402039572314502E-2</v>
      </c>
      <c r="M2282" s="66"/>
      <c r="N2282" s="66"/>
      <c r="O2282" s="66"/>
      <c r="P2282" s="66"/>
      <c r="Q2282" s="66"/>
      <c r="S2282" s="70"/>
      <c r="U2282" s="70"/>
      <c r="W2282" s="70"/>
      <c r="Y2282" s="70"/>
    </row>
    <row r="2283" spans="1:25" s="69" customFormat="1" x14ac:dyDescent="0.2">
      <c r="A2283" s="66" t="s">
        <v>12</v>
      </c>
      <c r="B2283" s="66" t="s">
        <v>24</v>
      </c>
      <c r="C2283" s="66" t="s">
        <v>25</v>
      </c>
      <c r="D2283" s="66" t="s">
        <v>303</v>
      </c>
      <c r="E2283" s="86">
        <f>+IF(ISNUMBER(DATA!J700),DATA!J700,"n/a")</f>
        <v>85050.89</v>
      </c>
      <c r="F2283" s="77">
        <f>+IF(ISNUMBER(DATA!K700),DATA!K700,"n/a")</f>
        <v>0.14464932174349299</v>
      </c>
      <c r="G2283" s="86">
        <f>+IF(ISNUMBER(DATA!T700),DATA!T700,"n/a")</f>
        <v>271792.84999999998</v>
      </c>
      <c r="H2283" s="77">
        <f>+IF(ISNUMBER(DATA!U700),DATA!U700,"n/a")</f>
        <v>3.92118162485997E-2</v>
      </c>
      <c r="I2283" s="86">
        <f>+IF(ISNUMBER(DATA!AD700),DATA!AD700,"n/a")</f>
        <v>539122.73</v>
      </c>
      <c r="J2283" s="77">
        <f>+IF(ISNUMBER(DATA!AE700),DATA!AE700,"n/a")</f>
        <v>3.9448381773775902E-2</v>
      </c>
      <c r="K2283" s="86">
        <f>+IF(ISNUMBER(DATA!AN700),DATA!AN700,"n/a")</f>
        <v>1072497.1299999999</v>
      </c>
      <c r="L2283" s="77">
        <f>+IF(ISNUMBER(DATA!AO700),DATA!AO700,"n/a")</f>
        <v>-9.2651279014891608E-3</v>
      </c>
      <c r="M2283" s="66"/>
      <c r="N2283" s="66"/>
      <c r="O2283" s="66"/>
      <c r="P2283" s="66"/>
      <c r="Q2283" s="66"/>
      <c r="S2283" s="70"/>
      <c r="U2283" s="70"/>
      <c r="W2283" s="70"/>
      <c r="Y2283" s="70"/>
    </row>
    <row r="2284" spans="1:25" s="69" customFormat="1" x14ac:dyDescent="0.2">
      <c r="A2284" s="66" t="s">
        <v>12</v>
      </c>
      <c r="B2284" s="66" t="s">
        <v>24</v>
      </c>
      <c r="C2284" s="66" t="s">
        <v>25</v>
      </c>
      <c r="D2284" s="66" t="s">
        <v>304</v>
      </c>
      <c r="E2284" s="86">
        <f>+IF(ISNUMBER(DATA!J701),DATA!J701,"n/a")</f>
        <v>230600.36</v>
      </c>
      <c r="F2284" s="77">
        <f>+IF(ISNUMBER(DATA!K701),DATA!K701,"n/a")</f>
        <v>-6.9547203075767103E-2</v>
      </c>
      <c r="G2284" s="86">
        <f>+IF(ISNUMBER(DATA!T701),DATA!T701,"n/a")</f>
        <v>902153.49</v>
      </c>
      <c r="H2284" s="77">
        <f>+IF(ISNUMBER(DATA!U701),DATA!U701,"n/a")</f>
        <v>7.5246435362981298E-2</v>
      </c>
      <c r="I2284" s="86">
        <f>+IF(ISNUMBER(DATA!AD701),DATA!AD701,"n/a")</f>
        <v>1752302.64</v>
      </c>
      <c r="J2284" s="77">
        <f>+IF(ISNUMBER(DATA!AE701),DATA!AE701,"n/a")</f>
        <v>1.97689742272068E-2</v>
      </c>
      <c r="K2284" s="86">
        <f>+IF(ISNUMBER(DATA!AN701),DATA!AN701,"n/a")</f>
        <v>3280421.86</v>
      </c>
      <c r="L2284" s="77">
        <f>+IF(ISNUMBER(DATA!AO701),DATA!AO701,"n/a")</f>
        <v>4.6319850734109602E-2</v>
      </c>
      <c r="M2284" s="66"/>
      <c r="N2284" s="66"/>
      <c r="O2284" s="66"/>
      <c r="P2284" s="66"/>
      <c r="Q2284" s="66"/>
      <c r="S2284" s="70"/>
      <c r="U2284" s="70"/>
      <c r="W2284" s="70"/>
      <c r="Y2284" s="70"/>
    </row>
    <row r="2285" spans="1:25" s="69" customFormat="1" x14ac:dyDescent="0.2">
      <c r="A2285" s="66" t="s">
        <v>12</v>
      </c>
      <c r="B2285" s="66" t="s">
        <v>24</v>
      </c>
      <c r="C2285" s="66" t="s">
        <v>25</v>
      </c>
      <c r="D2285" s="66" t="s">
        <v>305</v>
      </c>
      <c r="E2285" s="86">
        <f>+IF(ISNUMBER(DATA!J702),DATA!J702,"n/a")</f>
        <v>229841.23</v>
      </c>
      <c r="F2285" s="77">
        <f>+IF(ISNUMBER(DATA!K702),DATA!K702,"n/a")</f>
        <v>-1.5895531344420202E-2</v>
      </c>
      <c r="G2285" s="86">
        <f>+IF(ISNUMBER(DATA!T702),DATA!T702,"n/a")</f>
        <v>773608.79</v>
      </c>
      <c r="H2285" s="77">
        <f>+IF(ISNUMBER(DATA!U702),DATA!U702,"n/a")</f>
        <v>2.5439522923057698E-3</v>
      </c>
      <c r="I2285" s="86">
        <f>+IF(ISNUMBER(DATA!AD702),DATA!AD702,"n/a")</f>
        <v>1591119.13</v>
      </c>
      <c r="J2285" s="77">
        <f>+IF(ISNUMBER(DATA!AE702),DATA!AE702,"n/a")</f>
        <v>2.0660470038676701E-2</v>
      </c>
      <c r="K2285" s="86">
        <f>+IF(ISNUMBER(DATA!AN702),DATA!AN702,"n/a")</f>
        <v>2974793.36</v>
      </c>
      <c r="L2285" s="77">
        <f>+IF(ISNUMBER(DATA!AO702),DATA!AO702,"n/a")</f>
        <v>3.6900584996509299E-2</v>
      </c>
      <c r="M2285" s="66"/>
      <c r="N2285" s="66"/>
      <c r="O2285" s="66"/>
      <c r="P2285" s="66"/>
      <c r="Q2285" s="66"/>
      <c r="S2285" s="70"/>
      <c r="U2285" s="70"/>
      <c r="W2285" s="70"/>
      <c r="Y2285" s="70"/>
    </row>
    <row r="2286" spans="1:25" s="69" customFormat="1" x14ac:dyDescent="0.2">
      <c r="A2286" s="66" t="s">
        <v>12</v>
      </c>
      <c r="B2286" s="66" t="s">
        <v>24</v>
      </c>
      <c r="C2286" s="66" t="s">
        <v>25</v>
      </c>
      <c r="D2286" s="66" t="s">
        <v>306</v>
      </c>
      <c r="E2286" s="86">
        <f>+IF(ISNUMBER(DATA!J703),DATA!J703,"n/a")</f>
        <v>201962.05</v>
      </c>
      <c r="F2286" s="77">
        <f>+IF(ISNUMBER(DATA!K703),DATA!K703,"n/a")</f>
        <v>0.28813779745469698</v>
      </c>
      <c r="G2286" s="86">
        <f>+IF(ISNUMBER(DATA!T703),DATA!T703,"n/a")</f>
        <v>687664.3</v>
      </c>
      <c r="H2286" s="77">
        <f>+IF(ISNUMBER(DATA!U703),DATA!U703,"n/a")</f>
        <v>0.16691907105568901</v>
      </c>
      <c r="I2286" s="86">
        <f>+IF(ISNUMBER(DATA!AD703),DATA!AD703,"n/a")</f>
        <v>1525958.79</v>
      </c>
      <c r="J2286" s="77">
        <f>+IF(ISNUMBER(DATA!AE703),DATA!AE703,"n/a")</f>
        <v>9.7608737247533398E-2</v>
      </c>
      <c r="K2286" s="86">
        <f>+IF(ISNUMBER(DATA!AN703),DATA!AN703,"n/a")</f>
        <v>2740586.67</v>
      </c>
      <c r="L2286" s="77">
        <f>+IF(ISNUMBER(DATA!AO703),DATA!AO703,"n/a")</f>
        <v>-4.5279992129217399E-2</v>
      </c>
      <c r="M2286" s="66"/>
      <c r="N2286" s="66"/>
      <c r="O2286" s="66"/>
      <c r="P2286" s="66"/>
      <c r="Q2286" s="66"/>
      <c r="S2286" s="70"/>
      <c r="U2286" s="70"/>
      <c r="W2286" s="70"/>
      <c r="Y2286" s="70"/>
    </row>
    <row r="2287" spans="1:25" s="69" customFormat="1" x14ac:dyDescent="0.2">
      <c r="A2287" s="66" t="s">
        <v>12</v>
      </c>
      <c r="B2287" s="66" t="s">
        <v>24</v>
      </c>
      <c r="C2287" s="66" t="s">
        <v>25</v>
      </c>
      <c r="D2287" s="66" t="s">
        <v>307</v>
      </c>
      <c r="E2287" s="86">
        <f>+IF(ISNUMBER(DATA!J704),DATA!J704,"n/a")</f>
        <v>204002.45</v>
      </c>
      <c r="F2287" s="77">
        <f>+IF(ISNUMBER(DATA!K704),DATA!K704,"n/a")</f>
        <v>-2.7691073329419301E-2</v>
      </c>
      <c r="G2287" s="86">
        <f>+IF(ISNUMBER(DATA!T704),DATA!T704,"n/a")</f>
        <v>661733.91</v>
      </c>
      <c r="H2287" s="77">
        <f>+IF(ISNUMBER(DATA!U704),DATA!U704,"n/a")</f>
        <v>-5.3472298469161003E-2</v>
      </c>
      <c r="I2287" s="86">
        <f>+IF(ISNUMBER(DATA!AD704),DATA!AD704,"n/a")</f>
        <v>1350222.49</v>
      </c>
      <c r="J2287" s="77">
        <f>+IF(ISNUMBER(DATA!AE704),DATA!AE704,"n/a")</f>
        <v>-8.2827309516078099E-2</v>
      </c>
      <c r="K2287" s="86">
        <f>+IF(ISNUMBER(DATA!AN704),DATA!AN704,"n/a")</f>
        <v>2628155.2000000002</v>
      </c>
      <c r="L2287" s="77">
        <f>+IF(ISNUMBER(DATA!AO704),DATA!AO704,"n/a")</f>
        <v>-6.3211964092824993E-2</v>
      </c>
      <c r="M2287" s="66"/>
      <c r="N2287" s="66"/>
      <c r="O2287" s="66"/>
      <c r="P2287" s="66"/>
      <c r="Q2287" s="66"/>
      <c r="S2287" s="70"/>
      <c r="U2287" s="70"/>
      <c r="W2287" s="70"/>
      <c r="Y2287" s="70"/>
    </row>
    <row r="2288" spans="1:25" s="69" customFormat="1" x14ac:dyDescent="0.2">
      <c r="A2288" s="66" t="s">
        <v>12</v>
      </c>
      <c r="B2288" s="66" t="s">
        <v>24</v>
      </c>
      <c r="C2288" s="66" t="s">
        <v>25</v>
      </c>
      <c r="D2288" s="66" t="s">
        <v>308</v>
      </c>
      <c r="E2288" s="86">
        <f>+IF(ISNUMBER(DATA!J705),DATA!J705,"n/a")</f>
        <v>119037.1</v>
      </c>
      <c r="F2288" s="77">
        <f>+IF(ISNUMBER(DATA!K705),DATA!K705,"n/a")</f>
        <v>-3.5341135234383203E-2</v>
      </c>
      <c r="G2288" s="86">
        <f>+IF(ISNUMBER(DATA!T705),DATA!T705,"n/a")</f>
        <v>415347.33</v>
      </c>
      <c r="H2288" s="77">
        <f>+IF(ISNUMBER(DATA!U705),DATA!U705,"n/a")</f>
        <v>-3.06406800304138E-2</v>
      </c>
      <c r="I2288" s="86">
        <f>+IF(ISNUMBER(DATA!AD705),DATA!AD705,"n/a")</f>
        <v>811964.95</v>
      </c>
      <c r="J2288" s="77">
        <f>+IF(ISNUMBER(DATA!AE705),DATA!AE705,"n/a")</f>
        <v>-6.4482217464573499E-2</v>
      </c>
      <c r="K2288" s="86">
        <f>+IF(ISNUMBER(DATA!AN705),DATA!AN705,"n/a")</f>
        <v>1558826.61</v>
      </c>
      <c r="L2288" s="77">
        <f>+IF(ISNUMBER(DATA!AO705),DATA!AO705,"n/a")</f>
        <v>-7.9038303642564006E-2</v>
      </c>
      <c r="M2288" s="66"/>
      <c r="N2288" s="66"/>
      <c r="O2288" s="66"/>
      <c r="P2288" s="66"/>
      <c r="Q2288" s="66"/>
      <c r="S2288" s="70"/>
      <c r="U2288" s="70"/>
      <c r="W2288" s="70"/>
      <c r="Y2288" s="70"/>
    </row>
    <row r="2289" spans="1:25" s="69" customFormat="1" x14ac:dyDescent="0.2">
      <c r="A2289" s="66" t="s">
        <v>12</v>
      </c>
      <c r="B2289" s="66" t="s">
        <v>24</v>
      </c>
      <c r="C2289" s="66" t="s">
        <v>25</v>
      </c>
      <c r="D2289" s="66" t="s">
        <v>309</v>
      </c>
      <c r="E2289" s="86">
        <f>+IF(ISNUMBER(DATA!J706),DATA!J706,"n/a")</f>
        <v>111814.06</v>
      </c>
      <c r="F2289" s="77">
        <f>+IF(ISNUMBER(DATA!K706),DATA!K706,"n/a")</f>
        <v>-2.5985919339300799E-2</v>
      </c>
      <c r="G2289" s="86">
        <f>+IF(ISNUMBER(DATA!T706),DATA!T706,"n/a")</f>
        <v>394962.34</v>
      </c>
      <c r="H2289" s="77">
        <f>+IF(ISNUMBER(DATA!U706),DATA!U706,"n/a")</f>
        <v>-2.89432021190036E-2</v>
      </c>
      <c r="I2289" s="86">
        <f>+IF(ISNUMBER(DATA!AD706),DATA!AD706,"n/a")</f>
        <v>779207.81</v>
      </c>
      <c r="J2289" s="77">
        <f>+IF(ISNUMBER(DATA!AE706),DATA!AE706,"n/a")</f>
        <v>-2.54647193499093E-2</v>
      </c>
      <c r="K2289" s="86">
        <f>+IF(ISNUMBER(DATA!AN706),DATA!AN706,"n/a")</f>
        <v>1512327.68</v>
      </c>
      <c r="L2289" s="77">
        <f>+IF(ISNUMBER(DATA!AO706),DATA!AO706,"n/a")</f>
        <v>-8.1376803264414394E-3</v>
      </c>
      <c r="M2289" s="66"/>
      <c r="N2289" s="66"/>
      <c r="O2289" s="66"/>
      <c r="P2289" s="66"/>
      <c r="Q2289" s="66"/>
      <c r="S2289" s="70"/>
      <c r="U2289" s="70"/>
      <c r="W2289" s="70"/>
      <c r="Y2289" s="70"/>
    </row>
    <row r="2290" spans="1:25" s="69" customFormat="1" x14ac:dyDescent="0.2">
      <c r="A2290" s="66" t="s">
        <v>12</v>
      </c>
      <c r="B2290" s="66" t="s">
        <v>24</v>
      </c>
      <c r="C2290" s="66" t="s">
        <v>25</v>
      </c>
      <c r="D2290" s="66" t="s">
        <v>310</v>
      </c>
      <c r="E2290" s="86">
        <f>+IF(ISNUMBER(DATA!J707),DATA!J707,"n/a")</f>
        <v>92691.99</v>
      </c>
      <c r="F2290" s="77">
        <f>+IF(ISNUMBER(DATA!K707),DATA!K707,"n/a")</f>
        <v>-2.8737360171077302E-3</v>
      </c>
      <c r="G2290" s="86">
        <f>+IF(ISNUMBER(DATA!T707),DATA!T707,"n/a")</f>
        <v>304763.81</v>
      </c>
      <c r="H2290" s="77">
        <f>+IF(ISNUMBER(DATA!U707),DATA!U707,"n/a")</f>
        <v>-3.9586074209987797E-2</v>
      </c>
      <c r="I2290" s="86">
        <f>+IF(ISNUMBER(DATA!AD707),DATA!AD707,"n/a")</f>
        <v>580885.78</v>
      </c>
      <c r="J2290" s="77">
        <f>+IF(ISNUMBER(DATA!AE707),DATA!AE707,"n/a")</f>
        <v>-7.1199208231106398E-2</v>
      </c>
      <c r="K2290" s="86">
        <f>+IF(ISNUMBER(DATA!AN707),DATA!AN707,"n/a")</f>
        <v>1140322.6399999999</v>
      </c>
      <c r="L2290" s="77">
        <f>+IF(ISNUMBER(DATA!AO707),DATA!AO707,"n/a")</f>
        <v>-5.5127403095453303E-2</v>
      </c>
      <c r="M2290" s="66"/>
      <c r="N2290" s="66"/>
      <c r="O2290" s="66"/>
      <c r="P2290" s="66"/>
      <c r="Q2290" s="66"/>
      <c r="S2290" s="70"/>
      <c r="U2290" s="70"/>
      <c r="W2290" s="70"/>
      <c r="Y2290" s="70"/>
    </row>
    <row r="2291" spans="1:25" s="69" customFormat="1" x14ac:dyDescent="0.2">
      <c r="A2291" s="66" t="s">
        <v>12</v>
      </c>
      <c r="B2291" s="66" t="s">
        <v>24</v>
      </c>
      <c r="C2291" s="66" t="s">
        <v>25</v>
      </c>
      <c r="D2291" s="66" t="s">
        <v>311</v>
      </c>
      <c r="E2291" s="86">
        <f>+IF(ISNUMBER(DATA!J708),DATA!J708,"n/a")</f>
        <v>165971.07</v>
      </c>
      <c r="F2291" s="77">
        <f>+IF(ISNUMBER(DATA!K708),DATA!K708,"n/a")</f>
        <v>0.268704091756443</v>
      </c>
      <c r="G2291" s="86">
        <f>+IF(ISNUMBER(DATA!T708),DATA!T708,"n/a")</f>
        <v>532544.74</v>
      </c>
      <c r="H2291" s="77">
        <f>+IF(ISNUMBER(DATA!U708),DATA!U708,"n/a")</f>
        <v>0.202839746238172</v>
      </c>
      <c r="I2291" s="86">
        <f>+IF(ISNUMBER(DATA!AD708),DATA!AD708,"n/a")</f>
        <v>1056532.3</v>
      </c>
      <c r="J2291" s="77">
        <f>+IF(ISNUMBER(DATA!AE708),DATA!AE708,"n/a")</f>
        <v>0.182785695669264</v>
      </c>
      <c r="K2291" s="86">
        <f>+IF(ISNUMBER(DATA!AN708),DATA!AN708,"n/a")</f>
        <v>1839848.91</v>
      </c>
      <c r="L2291" s="77">
        <f>+IF(ISNUMBER(DATA!AO708),DATA!AO708,"n/a")</f>
        <v>0.108542722015207</v>
      </c>
      <c r="M2291" s="66"/>
      <c r="N2291" s="66"/>
      <c r="O2291" s="66"/>
      <c r="P2291" s="66"/>
      <c r="Q2291" s="66"/>
      <c r="S2291" s="70"/>
      <c r="U2291" s="70"/>
      <c r="W2291" s="70"/>
      <c r="Y2291" s="70"/>
    </row>
    <row r="2292" spans="1:25" s="69" customFormat="1" x14ac:dyDescent="0.2">
      <c r="A2292" s="66" t="s">
        <v>12</v>
      </c>
      <c r="B2292" s="66" t="s">
        <v>24</v>
      </c>
      <c r="C2292" s="66" t="s">
        <v>25</v>
      </c>
      <c r="D2292" s="66" t="s">
        <v>312</v>
      </c>
      <c r="E2292" s="86">
        <f>+IF(ISNUMBER(DATA!J709),DATA!J709,"n/a")</f>
        <v>75923.199999999997</v>
      </c>
      <c r="F2292" s="77">
        <f>+IF(ISNUMBER(DATA!K709),DATA!K709,"n/a")</f>
        <v>-2.0702397140034998E-2</v>
      </c>
      <c r="G2292" s="86">
        <f>+IF(ISNUMBER(DATA!T709),DATA!T709,"n/a")</f>
        <v>253558.29</v>
      </c>
      <c r="H2292" s="77">
        <f>+IF(ISNUMBER(DATA!U709),DATA!U709,"n/a")</f>
        <v>1.0417580715000801E-2</v>
      </c>
      <c r="I2292" s="86">
        <f>+IF(ISNUMBER(DATA!AD709),DATA!AD709,"n/a")</f>
        <v>517447.71</v>
      </c>
      <c r="J2292" s="77">
        <f>+IF(ISNUMBER(DATA!AE709),DATA!AE709,"n/a")</f>
        <v>-2.6733368446633498E-3</v>
      </c>
      <c r="K2292" s="86">
        <f>+IF(ISNUMBER(DATA!AN709),DATA!AN709,"n/a")</f>
        <v>1001855.68</v>
      </c>
      <c r="L2292" s="77">
        <f>+IF(ISNUMBER(DATA!AO709),DATA!AO709,"n/a")</f>
        <v>-3.7797992565159998E-2</v>
      </c>
      <c r="M2292" s="66"/>
      <c r="N2292" s="66"/>
      <c r="O2292" s="66"/>
      <c r="P2292" s="66"/>
      <c r="Q2292" s="66"/>
      <c r="S2292" s="70"/>
      <c r="U2292" s="70"/>
      <c r="W2292" s="70"/>
      <c r="Y2292" s="70"/>
    </row>
    <row r="2293" spans="1:25" s="69" customFormat="1" x14ac:dyDescent="0.2">
      <c r="A2293" s="66" t="s">
        <v>12</v>
      </c>
      <c r="B2293" s="66" t="s">
        <v>24</v>
      </c>
      <c r="C2293" s="66" t="s">
        <v>25</v>
      </c>
      <c r="D2293" s="66" t="s">
        <v>313</v>
      </c>
      <c r="E2293" s="86">
        <f>+IF(ISNUMBER(DATA!J710),DATA!J710,"n/a")</f>
        <v>146334.35</v>
      </c>
      <c r="F2293" s="77">
        <f>+IF(ISNUMBER(DATA!K710),DATA!K710,"n/a")</f>
        <v>3.2533979030961902E-3</v>
      </c>
      <c r="G2293" s="86">
        <f>+IF(ISNUMBER(DATA!T710),DATA!T710,"n/a")</f>
        <v>476641.37</v>
      </c>
      <c r="H2293" s="77">
        <f>+IF(ISNUMBER(DATA!U710),DATA!U710,"n/a")</f>
        <v>-1.98821024208744E-2</v>
      </c>
      <c r="I2293" s="86">
        <f>+IF(ISNUMBER(DATA!AD710),DATA!AD710,"n/a")</f>
        <v>980549.75</v>
      </c>
      <c r="J2293" s="77">
        <f>+IF(ISNUMBER(DATA!AE710),DATA!AE710,"n/a")</f>
        <v>2.3712108814964001E-3</v>
      </c>
      <c r="K2293" s="86">
        <f>+IF(ISNUMBER(DATA!AN710),DATA!AN710,"n/a")</f>
        <v>1887158.36</v>
      </c>
      <c r="L2293" s="77">
        <f>+IF(ISNUMBER(DATA!AO710),DATA!AO710,"n/a")</f>
        <v>2.3419907590930801E-2</v>
      </c>
      <c r="M2293" s="66"/>
      <c r="N2293" s="66"/>
      <c r="O2293" s="66"/>
      <c r="P2293" s="66"/>
      <c r="Q2293" s="66"/>
      <c r="S2293" s="70"/>
      <c r="U2293" s="70"/>
      <c r="W2293" s="70"/>
      <c r="Y2293" s="70"/>
    </row>
    <row r="2294" spans="1:25" s="69" customFormat="1" x14ac:dyDescent="0.2">
      <c r="A2294" s="66" t="s">
        <v>12</v>
      </c>
      <c r="B2294" s="66" t="s">
        <v>24</v>
      </c>
      <c r="C2294" s="66" t="s">
        <v>25</v>
      </c>
      <c r="D2294" s="66" t="s">
        <v>314</v>
      </c>
      <c r="E2294" s="86">
        <f>+IF(ISNUMBER(DATA!J711),DATA!J711,"n/a")</f>
        <v>355969.55</v>
      </c>
      <c r="F2294" s="77">
        <f>+IF(ISNUMBER(DATA!K711),DATA!K711,"n/a")</f>
        <v>5.70702863690975E-2</v>
      </c>
      <c r="G2294" s="86">
        <f>+IF(ISNUMBER(DATA!T711),DATA!T711,"n/a")</f>
        <v>1128226.97</v>
      </c>
      <c r="H2294" s="77">
        <f>+IF(ISNUMBER(DATA!U711),DATA!U711,"n/a")</f>
        <v>1.25839219894988E-2</v>
      </c>
      <c r="I2294" s="86">
        <f>+IF(ISNUMBER(DATA!AD711),DATA!AD711,"n/a")</f>
        <v>2263955.7000000002</v>
      </c>
      <c r="J2294" s="77">
        <f>+IF(ISNUMBER(DATA!AE711),DATA!AE711,"n/a")</f>
        <v>1.8969886352704E-2</v>
      </c>
      <c r="K2294" s="86">
        <f>+IF(ISNUMBER(DATA!AN711),DATA!AN711,"n/a")</f>
        <v>4303250.04</v>
      </c>
      <c r="L2294" s="77">
        <f>+IF(ISNUMBER(DATA!AO711),DATA!AO711,"n/a")</f>
        <v>2.4541009798371299E-2</v>
      </c>
      <c r="M2294" s="66"/>
      <c r="N2294" s="66"/>
      <c r="O2294" s="66"/>
      <c r="P2294" s="66"/>
      <c r="Q2294" s="66"/>
      <c r="S2294" s="70"/>
      <c r="U2294" s="70"/>
      <c r="W2294" s="70"/>
      <c r="Y2294" s="70"/>
    </row>
    <row r="2295" spans="1:25" s="69" customFormat="1" x14ac:dyDescent="0.2">
      <c r="A2295" s="66" t="s">
        <v>12</v>
      </c>
      <c r="B2295" s="66" t="s">
        <v>24</v>
      </c>
      <c r="C2295" s="66" t="s">
        <v>25</v>
      </c>
      <c r="D2295" s="66" t="s">
        <v>315</v>
      </c>
      <c r="E2295" s="86">
        <f>+IF(ISNUMBER(DATA!J712),DATA!J712,"n/a")</f>
        <v>238157.79</v>
      </c>
      <c r="F2295" s="77">
        <f>+IF(ISNUMBER(DATA!K712),DATA!K712,"n/a")</f>
        <v>-7.3536360787023705E-2</v>
      </c>
      <c r="G2295" s="86">
        <f>+IF(ISNUMBER(DATA!T712),DATA!T712,"n/a")</f>
        <v>780478.88</v>
      </c>
      <c r="H2295" s="77">
        <f>+IF(ISNUMBER(DATA!U712),DATA!U712,"n/a")</f>
        <v>-8.1391211749104297E-2</v>
      </c>
      <c r="I2295" s="86">
        <f>+IF(ISNUMBER(DATA!AD712),DATA!AD712,"n/a")</f>
        <v>1590569.82</v>
      </c>
      <c r="J2295" s="77">
        <f>+IF(ISNUMBER(DATA!AE712),DATA!AE712,"n/a")</f>
        <v>-9.1402739983977396E-2</v>
      </c>
      <c r="K2295" s="86">
        <f>+IF(ISNUMBER(DATA!AN712),DATA!AN712,"n/a")</f>
        <v>3148775.42</v>
      </c>
      <c r="L2295" s="77">
        <f>+IF(ISNUMBER(DATA!AO712),DATA!AO712,"n/a")</f>
        <v>-6.1228559691792403E-2</v>
      </c>
      <c r="M2295" s="66"/>
      <c r="N2295" s="66"/>
      <c r="O2295" s="66"/>
      <c r="P2295" s="66"/>
      <c r="Q2295" s="66"/>
      <c r="S2295" s="70"/>
      <c r="U2295" s="70"/>
      <c r="W2295" s="70"/>
      <c r="Y2295" s="70"/>
    </row>
    <row r="2296" spans="1:25" s="69" customFormat="1" x14ac:dyDescent="0.2">
      <c r="A2296" s="66" t="s">
        <v>12</v>
      </c>
      <c r="B2296" s="66" t="s">
        <v>24</v>
      </c>
      <c r="C2296" s="66" t="s">
        <v>25</v>
      </c>
      <c r="D2296" s="66" t="s">
        <v>316</v>
      </c>
      <c r="E2296" s="86">
        <f>+IF(ISNUMBER(DATA!J713),DATA!J713,"n/a")</f>
        <v>149103.59</v>
      </c>
      <c r="F2296" s="77">
        <f>+IF(ISNUMBER(DATA!K713),DATA!K713,"n/a")</f>
        <v>5.9035134970813502E-2</v>
      </c>
      <c r="G2296" s="86">
        <f>+IF(ISNUMBER(DATA!T713),DATA!T713,"n/a")</f>
        <v>498715.46</v>
      </c>
      <c r="H2296" s="77">
        <f>+IF(ISNUMBER(DATA!U713),DATA!U713,"n/a")</f>
        <v>4.5520843070802702E-2</v>
      </c>
      <c r="I2296" s="86">
        <f>+IF(ISNUMBER(DATA!AD713),DATA!AD713,"n/a")</f>
        <v>951921.73</v>
      </c>
      <c r="J2296" s="77">
        <f>+IF(ISNUMBER(DATA!AE713),DATA!AE713,"n/a")</f>
        <v>8.4056141708910102E-3</v>
      </c>
      <c r="K2296" s="86">
        <f>+IF(ISNUMBER(DATA!AN713),DATA!AN713,"n/a")</f>
        <v>1830026.81</v>
      </c>
      <c r="L2296" s="77">
        <f>+IF(ISNUMBER(DATA!AO713),DATA!AO713,"n/a")</f>
        <v>-4.2097802372697401E-3</v>
      </c>
      <c r="M2296" s="66"/>
      <c r="N2296" s="66"/>
      <c r="O2296" s="66"/>
      <c r="P2296" s="66"/>
      <c r="Q2296" s="66"/>
      <c r="S2296" s="70"/>
      <c r="U2296" s="70"/>
      <c r="W2296" s="70"/>
      <c r="Y2296" s="70"/>
    </row>
    <row r="2297" spans="1:25" s="69" customFormat="1" x14ac:dyDescent="0.2">
      <c r="A2297" s="66" t="s">
        <v>12</v>
      </c>
      <c r="B2297" s="66" t="s">
        <v>24</v>
      </c>
      <c r="C2297" s="66" t="s">
        <v>25</v>
      </c>
      <c r="D2297" s="66" t="s">
        <v>317</v>
      </c>
      <c r="E2297" s="86">
        <f>+IF(ISNUMBER(DATA!J714),DATA!J714,"n/a")</f>
        <v>104596.59</v>
      </c>
      <c r="F2297" s="77">
        <f>+IF(ISNUMBER(DATA!K714),DATA!K714,"n/a")</f>
        <v>-0.23894417597232101</v>
      </c>
      <c r="G2297" s="86">
        <f>+IF(ISNUMBER(DATA!T714),DATA!T714,"n/a")</f>
        <v>394818.5</v>
      </c>
      <c r="H2297" s="77">
        <f>+IF(ISNUMBER(DATA!U714),DATA!U714,"n/a")</f>
        <v>-0.244202531672709</v>
      </c>
      <c r="I2297" s="86">
        <f>+IF(ISNUMBER(DATA!AD714),DATA!AD714,"n/a")</f>
        <v>901238.21</v>
      </c>
      <c r="J2297" s="77">
        <f>+IF(ISNUMBER(DATA!AE714),DATA!AE714,"n/a")</f>
        <v>-0.10568856297499001</v>
      </c>
      <c r="K2297" s="86">
        <f>+IF(ISNUMBER(DATA!AN714),DATA!AN714,"n/a")</f>
        <v>1796332.94</v>
      </c>
      <c r="L2297" s="77">
        <f>+IF(ISNUMBER(DATA!AO714),DATA!AO714,"n/a")</f>
        <v>-6.2587303860570695E-2</v>
      </c>
      <c r="M2297" s="66"/>
      <c r="N2297" s="66"/>
      <c r="O2297" s="66"/>
      <c r="P2297" s="66"/>
      <c r="Q2297" s="66"/>
      <c r="S2297" s="70"/>
      <c r="U2297" s="70"/>
      <c r="W2297" s="70"/>
      <c r="Y2297" s="70"/>
    </row>
    <row r="2298" spans="1:25" s="69" customFormat="1" x14ac:dyDescent="0.2">
      <c r="A2298" s="66" t="s">
        <v>12</v>
      </c>
      <c r="B2298" s="66" t="s">
        <v>24</v>
      </c>
      <c r="C2298" s="66" t="s">
        <v>25</v>
      </c>
      <c r="D2298" s="66" t="s">
        <v>318</v>
      </c>
      <c r="E2298" s="86">
        <f>+IF(ISNUMBER(DATA!J715),DATA!J715,"n/a")</f>
        <v>155001.60999999999</v>
      </c>
      <c r="F2298" s="77">
        <f>+IF(ISNUMBER(DATA!K715),DATA!K715,"n/a")</f>
        <v>-7.9238432354964097E-2</v>
      </c>
      <c r="G2298" s="86">
        <f>+IF(ISNUMBER(DATA!T715),DATA!T715,"n/a")</f>
        <v>534603.31000000006</v>
      </c>
      <c r="H2298" s="77">
        <f>+IF(ISNUMBER(DATA!U715),DATA!U715,"n/a")</f>
        <v>-4.3687059779689001E-2</v>
      </c>
      <c r="I2298" s="86">
        <f>+IF(ISNUMBER(DATA!AD715),DATA!AD715,"n/a")</f>
        <v>1120044.3600000001</v>
      </c>
      <c r="J2298" s="77">
        <f>+IF(ISNUMBER(DATA!AE715),DATA!AE715,"n/a")</f>
        <v>-1.9198267146097299E-2</v>
      </c>
      <c r="K2298" s="86">
        <f>+IF(ISNUMBER(DATA!AN715),DATA!AN715,"n/a")</f>
        <v>2052090.4</v>
      </c>
      <c r="L2298" s="77">
        <f>+IF(ISNUMBER(DATA!AO715),DATA!AO715,"n/a")</f>
        <v>-1.69385946870028E-2</v>
      </c>
      <c r="M2298" s="66"/>
      <c r="N2298" s="66"/>
      <c r="O2298" s="66"/>
      <c r="P2298" s="66"/>
      <c r="Q2298" s="66"/>
      <c r="S2298" s="70"/>
      <c r="U2298" s="70"/>
      <c r="W2298" s="70"/>
      <c r="Y2298" s="70"/>
    </row>
    <row r="2299" spans="1:25" s="69" customFormat="1" x14ac:dyDescent="0.2">
      <c r="A2299" s="66" t="s">
        <v>12</v>
      </c>
      <c r="B2299" s="66" t="s">
        <v>24</v>
      </c>
      <c r="C2299" s="66" t="s">
        <v>25</v>
      </c>
      <c r="D2299" s="66" t="s">
        <v>344</v>
      </c>
      <c r="E2299" s="86">
        <f>+IF(ISNUMBER(DATA!J716),DATA!J716,"n/a")</f>
        <v>74569.850000000006</v>
      </c>
      <c r="F2299" s="77">
        <f>+IF(ISNUMBER(DATA!K716),DATA!K716,"n/a")</f>
        <v>-4.3060933028374902E-2</v>
      </c>
      <c r="G2299" s="86">
        <f>+IF(ISNUMBER(DATA!T716),DATA!T716,"n/a")</f>
        <v>254507.48</v>
      </c>
      <c r="H2299" s="77">
        <f>+IF(ISNUMBER(DATA!U716),DATA!U716,"n/a")</f>
        <v>-6.9511618003371703E-2</v>
      </c>
      <c r="I2299" s="86">
        <f>+IF(ISNUMBER(DATA!AD716),DATA!AD716,"n/a")</f>
        <v>503235.87</v>
      </c>
      <c r="J2299" s="77">
        <f>+IF(ISNUMBER(DATA!AE716),DATA!AE716,"n/a")</f>
        <v>-5.0170757008266197E-2</v>
      </c>
      <c r="K2299" s="86">
        <f>+IF(ISNUMBER(DATA!AN716),DATA!AN716,"n/a")</f>
        <v>1025806.83</v>
      </c>
      <c r="L2299" s="77">
        <f>+IF(ISNUMBER(DATA!AO716),DATA!AO716,"n/a")</f>
        <v>-4.5429217409967297E-2</v>
      </c>
      <c r="M2299" s="66"/>
      <c r="N2299" s="66"/>
      <c r="O2299" s="66"/>
      <c r="P2299" s="66"/>
      <c r="Q2299" s="66"/>
      <c r="S2299" s="70"/>
      <c r="U2299" s="70"/>
      <c r="W2299" s="70"/>
      <c r="Y2299" s="70"/>
    </row>
    <row r="2300" spans="1:25" s="69" customFormat="1" x14ac:dyDescent="0.2">
      <c r="A2300" s="66" t="s">
        <v>12</v>
      </c>
      <c r="B2300" s="66" t="s">
        <v>24</v>
      </c>
      <c r="C2300" s="66" t="s">
        <v>25</v>
      </c>
      <c r="D2300" s="66" t="s">
        <v>345</v>
      </c>
      <c r="E2300" s="86">
        <f>+IF(ISNUMBER(DATA!J717),DATA!J717,"n/a")</f>
        <v>160027.57</v>
      </c>
      <c r="F2300" s="77">
        <f>+IF(ISNUMBER(DATA!K717),DATA!K717,"n/a")</f>
        <v>-1.51263455210555E-2</v>
      </c>
      <c r="G2300" s="86">
        <f>+IF(ISNUMBER(DATA!T717),DATA!T717,"n/a")</f>
        <v>524033.9</v>
      </c>
      <c r="H2300" s="77">
        <f>+IF(ISNUMBER(DATA!U717),DATA!U717,"n/a")</f>
        <v>8.9435908020332605E-3</v>
      </c>
      <c r="I2300" s="86">
        <f>+IF(ISNUMBER(DATA!AD717),DATA!AD717,"n/a")</f>
        <v>1041943.08</v>
      </c>
      <c r="J2300" s="77">
        <f>+IF(ISNUMBER(DATA!AE717),DATA!AE717,"n/a")</f>
        <v>2.1235788291548801E-2</v>
      </c>
      <c r="K2300" s="86">
        <f>+IF(ISNUMBER(DATA!AN717),DATA!AN717,"n/a")</f>
        <v>2043385.75</v>
      </c>
      <c r="L2300" s="77">
        <f>+IF(ISNUMBER(DATA!AO717),DATA!AO717,"n/a")</f>
        <v>2.41532700914696E-2</v>
      </c>
      <c r="M2300" s="66"/>
      <c r="N2300" s="66"/>
      <c r="O2300" s="66"/>
      <c r="P2300" s="66"/>
      <c r="Q2300" s="66"/>
      <c r="S2300" s="70"/>
      <c r="U2300" s="70"/>
      <c r="W2300" s="70"/>
      <c r="Y2300" s="70"/>
    </row>
    <row r="2301" spans="1:25" x14ac:dyDescent="0.2">
      <c r="E2301" s="100"/>
      <c r="F2301" s="102"/>
      <c r="G2301" s="100"/>
      <c r="H2301" s="102"/>
      <c r="I2301" s="100"/>
      <c r="J2301" s="102"/>
      <c r="K2301" s="100"/>
      <c r="L2301" s="102"/>
    </row>
    <row r="2302" spans="1:25" s="69" customFormat="1" x14ac:dyDescent="0.2">
      <c r="A2302" s="66" t="s">
        <v>12</v>
      </c>
      <c r="B2302" s="66" t="s">
        <v>24</v>
      </c>
      <c r="C2302" s="66" t="s">
        <v>10</v>
      </c>
      <c r="D2302" s="66" t="s">
        <v>271</v>
      </c>
      <c r="E2302" s="87">
        <f>+IF(ISNUMBER(DATA!L668),DATA!L668,"n/a")</f>
        <v>4.1835638078167099</v>
      </c>
      <c r="F2302" s="77">
        <f>+IF(ISNUMBER(DATA!M668),DATA!M668,"n/a")</f>
        <v>6.5136227203255806E-2</v>
      </c>
      <c r="G2302" s="87">
        <f>+IF(ISNUMBER(DATA!V668),DATA!V668,"n/a")</f>
        <v>3.8628098813357901</v>
      </c>
      <c r="H2302" s="77">
        <f>+IF(ISNUMBER(DATA!W668),DATA!W668,"n/a")</f>
        <v>8.4605959801272897E-3</v>
      </c>
      <c r="I2302" s="87">
        <f>+IF(ISNUMBER(DATA!AF668),DATA!AF668,"n/a")</f>
        <v>3.7555821203945601</v>
      </c>
      <c r="J2302" s="77">
        <f>+IF(ISNUMBER(DATA!AG668),DATA!AG668,"n/a")</f>
        <v>-2.4740269025342002E-2</v>
      </c>
      <c r="K2302" s="87">
        <f>+IF(ISNUMBER(DATA!AP668),DATA!AP668,"n/a")</f>
        <v>3.7795099768985798</v>
      </c>
      <c r="L2302" s="77">
        <f>+IF(ISNUMBER(DATA!AQ668),DATA!AQ668,"n/a")</f>
        <v>-2.30001872739376E-2</v>
      </c>
      <c r="M2302" s="66"/>
      <c r="N2302" s="66"/>
      <c r="O2302" s="66"/>
      <c r="P2302" s="66"/>
      <c r="Q2302" s="66"/>
      <c r="S2302" s="70"/>
      <c r="U2302" s="70"/>
      <c r="W2302" s="70"/>
      <c r="Y2302" s="70"/>
    </row>
    <row r="2303" spans="1:25" s="69" customFormat="1" x14ac:dyDescent="0.2">
      <c r="A2303" s="66" t="s">
        <v>12</v>
      </c>
      <c r="B2303" s="66" t="s">
        <v>24</v>
      </c>
      <c r="C2303" s="66" t="s">
        <v>10</v>
      </c>
      <c r="D2303" s="66" t="s">
        <v>272</v>
      </c>
      <c r="E2303" s="87">
        <f>+IF(ISNUMBER(DATA!L669),DATA!L669,"n/a")</f>
        <v>3.5538665781382202</v>
      </c>
      <c r="F2303" s="77">
        <f>+IF(ISNUMBER(DATA!M669),DATA!M669,"n/a")</f>
        <v>1.47608561469797E-2</v>
      </c>
      <c r="G2303" s="87">
        <f>+IF(ISNUMBER(DATA!V669),DATA!V669,"n/a")</f>
        <v>3.5666127978956301</v>
      </c>
      <c r="H2303" s="77">
        <f>+IF(ISNUMBER(DATA!W669),DATA!W669,"n/a")</f>
        <v>9.0436073853086395E-3</v>
      </c>
      <c r="I2303" s="87">
        <f>+IF(ISNUMBER(DATA!AF669),DATA!AF669,"n/a")</f>
        <v>3.5715862072872202</v>
      </c>
      <c r="J2303" s="77">
        <f>+IF(ISNUMBER(DATA!AG669),DATA!AG669,"n/a")</f>
        <v>1.34558606284062E-2</v>
      </c>
      <c r="K2303" s="87">
        <f>+IF(ISNUMBER(DATA!AP669),DATA!AP669,"n/a")</f>
        <v>3.5460898153701601</v>
      </c>
      <c r="L2303" s="77">
        <f>+IF(ISNUMBER(DATA!AQ669),DATA!AQ669,"n/a")</f>
        <v>5.6249919475953097E-3</v>
      </c>
      <c r="M2303" s="66"/>
      <c r="N2303" s="66"/>
      <c r="O2303" s="66"/>
      <c r="P2303" s="66"/>
      <c r="Q2303" s="66"/>
      <c r="S2303" s="70"/>
      <c r="U2303" s="70"/>
      <c r="W2303" s="70"/>
      <c r="Y2303" s="70"/>
    </row>
    <row r="2304" spans="1:25" s="69" customFormat="1" x14ac:dyDescent="0.2">
      <c r="A2304" s="66" t="s">
        <v>12</v>
      </c>
      <c r="B2304" s="66" t="s">
        <v>24</v>
      </c>
      <c r="C2304" s="66" t="s">
        <v>10</v>
      </c>
      <c r="D2304" s="66" t="s">
        <v>273</v>
      </c>
      <c r="E2304" s="87">
        <f>+IF(ISNUMBER(DATA!L670),DATA!L670,"n/a")</f>
        <v>3.6365427734203499</v>
      </c>
      <c r="F2304" s="77">
        <f>+IF(ISNUMBER(DATA!M670),DATA!M670,"n/a")</f>
        <v>0.124009134727187</v>
      </c>
      <c r="G2304" s="87">
        <f>+IF(ISNUMBER(DATA!V670),DATA!V670,"n/a")</f>
        <v>3.4808190792479898</v>
      </c>
      <c r="H2304" s="77">
        <f>+IF(ISNUMBER(DATA!W670),DATA!W670,"n/a")</f>
        <v>4.1844339853630501E-2</v>
      </c>
      <c r="I2304" s="87">
        <f>+IF(ISNUMBER(DATA!AF670),DATA!AF670,"n/a")</f>
        <v>3.4707148069949998</v>
      </c>
      <c r="J2304" s="77">
        <f>+IF(ISNUMBER(DATA!AG670),DATA!AG670,"n/a")</f>
        <v>1.50416531604095E-2</v>
      </c>
      <c r="K2304" s="87">
        <f>+IF(ISNUMBER(DATA!AP670),DATA!AP670,"n/a")</f>
        <v>3.4637441267677098</v>
      </c>
      <c r="L2304" s="77">
        <f>+IF(ISNUMBER(DATA!AQ670),DATA!AQ670,"n/a")</f>
        <v>-1.6951563357282901E-2</v>
      </c>
      <c r="M2304" s="66"/>
      <c r="N2304" s="66"/>
      <c r="O2304" s="66"/>
      <c r="P2304" s="66"/>
      <c r="Q2304" s="66"/>
      <c r="S2304" s="70"/>
      <c r="U2304" s="70"/>
      <c r="W2304" s="70"/>
      <c r="Y2304" s="70"/>
    </row>
    <row r="2305" spans="1:25" s="69" customFormat="1" x14ac:dyDescent="0.2">
      <c r="A2305" s="66" t="s">
        <v>12</v>
      </c>
      <c r="B2305" s="66" t="s">
        <v>24</v>
      </c>
      <c r="C2305" s="66" t="s">
        <v>10</v>
      </c>
      <c r="D2305" s="66" t="s">
        <v>274</v>
      </c>
      <c r="E2305" s="87">
        <f>+IF(ISNUMBER(DATA!L671),DATA!L671,"n/a")</f>
        <v>3.53078137442454</v>
      </c>
      <c r="F2305" s="77">
        <f>+IF(ISNUMBER(DATA!M671),DATA!M671,"n/a")</f>
        <v>1.95114471063851E-2</v>
      </c>
      <c r="G2305" s="87">
        <f>+IF(ISNUMBER(DATA!V671),DATA!V671,"n/a")</f>
        <v>3.5491800230319401</v>
      </c>
      <c r="H2305" s="77">
        <f>+IF(ISNUMBER(DATA!W671),DATA!W671,"n/a")</f>
        <v>1.8011315976566699E-2</v>
      </c>
      <c r="I2305" s="87">
        <f>+IF(ISNUMBER(DATA!AF671),DATA!AF671,"n/a")</f>
        <v>3.56830037142826</v>
      </c>
      <c r="J2305" s="77">
        <f>+IF(ISNUMBER(DATA!AG671),DATA!AG671,"n/a")</f>
        <v>2.34946772613208E-2</v>
      </c>
      <c r="K2305" s="87">
        <f>+IF(ISNUMBER(DATA!AP671),DATA!AP671,"n/a")</f>
        <v>3.5258458575578602</v>
      </c>
      <c r="L2305" s="77">
        <f>+IF(ISNUMBER(DATA!AQ671),DATA!AQ671,"n/a")</f>
        <v>1.46534244890036E-2</v>
      </c>
      <c r="M2305" s="66"/>
      <c r="N2305" s="66"/>
      <c r="O2305" s="66"/>
      <c r="P2305" s="66"/>
      <c r="Q2305" s="66"/>
      <c r="S2305" s="70"/>
      <c r="U2305" s="70"/>
      <c r="W2305" s="70"/>
      <c r="Y2305" s="70"/>
    </row>
    <row r="2306" spans="1:25" s="69" customFormat="1" x14ac:dyDescent="0.2">
      <c r="A2306" s="66" t="s">
        <v>12</v>
      </c>
      <c r="B2306" s="66" t="s">
        <v>24</v>
      </c>
      <c r="C2306" s="66" t="s">
        <v>10</v>
      </c>
      <c r="D2306" s="66" t="s">
        <v>275</v>
      </c>
      <c r="E2306" s="87">
        <f>+IF(ISNUMBER(DATA!L672),DATA!L672,"n/a")</f>
        <v>3.4844635984291901</v>
      </c>
      <c r="F2306" s="77">
        <f>+IF(ISNUMBER(DATA!M672),DATA!M672,"n/a")</f>
        <v>8.5970559989740805E-2</v>
      </c>
      <c r="G2306" s="87">
        <f>+IF(ISNUMBER(DATA!V672),DATA!V672,"n/a")</f>
        <v>3.3660965693340499</v>
      </c>
      <c r="H2306" s="77">
        <f>+IF(ISNUMBER(DATA!W672),DATA!W672,"n/a")</f>
        <v>2.9110492763834601E-2</v>
      </c>
      <c r="I2306" s="87">
        <f>+IF(ISNUMBER(DATA!AF672),DATA!AF672,"n/a")</f>
        <v>3.3095136799109</v>
      </c>
      <c r="J2306" s="77">
        <f>+IF(ISNUMBER(DATA!AG672),DATA!AG672,"n/a")</f>
        <v>-1.40923042066911E-2</v>
      </c>
      <c r="K2306" s="87">
        <f>+IF(ISNUMBER(DATA!AP672),DATA!AP672,"n/a")</f>
        <v>3.3180917663379201</v>
      </c>
      <c r="L2306" s="77">
        <f>+IF(ISNUMBER(DATA!AQ672),DATA!AQ672,"n/a")</f>
        <v>-2.4826024324076001E-2</v>
      </c>
      <c r="M2306" s="66"/>
      <c r="N2306" s="66"/>
      <c r="O2306" s="66"/>
      <c r="P2306" s="66"/>
      <c r="Q2306" s="66"/>
      <c r="S2306" s="70"/>
      <c r="U2306" s="70"/>
      <c r="W2306" s="70"/>
      <c r="Y2306" s="70"/>
    </row>
    <row r="2307" spans="1:25" s="69" customFormat="1" x14ac:dyDescent="0.2">
      <c r="A2307" s="66" t="s">
        <v>12</v>
      </c>
      <c r="B2307" s="66" t="s">
        <v>24</v>
      </c>
      <c r="C2307" s="66" t="s">
        <v>10</v>
      </c>
      <c r="D2307" s="66" t="s">
        <v>276</v>
      </c>
      <c r="E2307" s="87">
        <f>+IF(ISNUMBER(DATA!L673),DATA!L673,"n/a")</f>
        <v>3.49685018745364</v>
      </c>
      <c r="F2307" s="77">
        <f>+IF(ISNUMBER(DATA!M673),DATA!M673,"n/a")</f>
        <v>6.6626602604389906E-2</v>
      </c>
      <c r="G2307" s="87">
        <f>+IF(ISNUMBER(DATA!V673),DATA!V673,"n/a")</f>
        <v>3.3694942305956799</v>
      </c>
      <c r="H2307" s="77">
        <f>+IF(ISNUMBER(DATA!W673),DATA!W673,"n/a")</f>
        <v>-2.0467851949206899E-2</v>
      </c>
      <c r="I2307" s="87">
        <f>+IF(ISNUMBER(DATA!AF673),DATA!AF673,"n/a")</f>
        <v>3.3762256427608599</v>
      </c>
      <c r="J2307" s="77">
        <f>+IF(ISNUMBER(DATA!AG673),DATA!AG673,"n/a")</f>
        <v>-1.9111134460574698E-2</v>
      </c>
      <c r="K2307" s="87">
        <f>+IF(ISNUMBER(DATA!AP673),DATA!AP673,"n/a")</f>
        <v>3.3602795024558998</v>
      </c>
      <c r="L2307" s="77">
        <f>+IF(ISNUMBER(DATA!AQ673),DATA!AQ673,"n/a")</f>
        <v>-3.3709725974437103E-2</v>
      </c>
      <c r="M2307" s="66"/>
      <c r="N2307" s="66"/>
      <c r="O2307" s="66"/>
      <c r="P2307" s="66"/>
      <c r="Q2307" s="66"/>
      <c r="S2307" s="70"/>
      <c r="U2307" s="70"/>
      <c r="W2307" s="70"/>
      <c r="Y2307" s="70"/>
    </row>
    <row r="2308" spans="1:25" s="69" customFormat="1" x14ac:dyDescent="0.2">
      <c r="A2308" s="66" t="s">
        <v>12</v>
      </c>
      <c r="B2308" s="66" t="s">
        <v>24</v>
      </c>
      <c r="C2308" s="66" t="s">
        <v>10</v>
      </c>
      <c r="D2308" s="66" t="s">
        <v>277</v>
      </c>
      <c r="E2308" s="87">
        <f>+IF(ISNUMBER(DATA!L674),DATA!L674,"n/a")</f>
        <v>3.36092140183136</v>
      </c>
      <c r="F2308" s="77">
        <f>+IF(ISNUMBER(DATA!M674),DATA!M674,"n/a")</f>
        <v>8.7509481460219796E-4</v>
      </c>
      <c r="G2308" s="87">
        <f>+IF(ISNUMBER(DATA!V674),DATA!V674,"n/a")</f>
        <v>3.32220606134352</v>
      </c>
      <c r="H2308" s="77">
        <f>+IF(ISNUMBER(DATA!W674),DATA!W674,"n/a")</f>
        <v>3.1091531933296699E-2</v>
      </c>
      <c r="I2308" s="87">
        <f>+IF(ISNUMBER(DATA!AF674),DATA!AF674,"n/a")</f>
        <v>3.34390570702416</v>
      </c>
      <c r="J2308" s="77">
        <f>+IF(ISNUMBER(DATA!AG674),DATA!AG674,"n/a")</f>
        <v>4.0462269969381098E-2</v>
      </c>
      <c r="K2308" s="87">
        <f>+IF(ISNUMBER(DATA!AP674),DATA!AP674,"n/a")</f>
        <v>3.3412557910012501</v>
      </c>
      <c r="L2308" s="77">
        <f>+IF(ISNUMBER(DATA!AQ674),DATA!AQ674,"n/a")</f>
        <v>3.6861735249902501E-2</v>
      </c>
      <c r="M2308" s="66"/>
      <c r="N2308" s="66"/>
      <c r="O2308" s="66"/>
      <c r="P2308" s="66"/>
      <c r="Q2308" s="66"/>
      <c r="S2308" s="70"/>
      <c r="U2308" s="70"/>
      <c r="W2308" s="70"/>
      <c r="Y2308" s="70"/>
    </row>
    <row r="2309" spans="1:25" s="69" customFormat="1" x14ac:dyDescent="0.2">
      <c r="A2309" s="66" t="s">
        <v>12</v>
      </c>
      <c r="B2309" s="66" t="s">
        <v>24</v>
      </c>
      <c r="C2309" s="66" t="s">
        <v>10</v>
      </c>
      <c r="D2309" s="66" t="s">
        <v>278</v>
      </c>
      <c r="E2309" s="87">
        <f>+IF(ISNUMBER(DATA!L675),DATA!L675,"n/a")</f>
        <v>3.3953269084630802</v>
      </c>
      <c r="F2309" s="77">
        <f>+IF(ISNUMBER(DATA!M675),DATA!M675,"n/a")</f>
        <v>5.0952779161160297E-2</v>
      </c>
      <c r="G2309" s="87">
        <f>+IF(ISNUMBER(DATA!V675),DATA!V675,"n/a")</f>
        <v>3.3422659745581602</v>
      </c>
      <c r="H2309" s="77">
        <f>+IF(ISNUMBER(DATA!W675),DATA!W675,"n/a")</f>
        <v>4.2855381692723599E-2</v>
      </c>
      <c r="I2309" s="87">
        <f>+IF(ISNUMBER(DATA!AF675),DATA!AF675,"n/a")</f>
        <v>3.3018188328071201</v>
      </c>
      <c r="J2309" s="77">
        <f>+IF(ISNUMBER(DATA!AG675),DATA!AG675,"n/a")</f>
        <v>1.4722549742140399E-2</v>
      </c>
      <c r="K2309" s="87">
        <f>+IF(ISNUMBER(DATA!AP675),DATA!AP675,"n/a")</f>
        <v>3.3192840243725099</v>
      </c>
      <c r="L2309" s="77">
        <f>+IF(ISNUMBER(DATA!AQ675),DATA!AQ675,"n/a")</f>
        <v>9.0007933056530393E-3</v>
      </c>
      <c r="M2309" s="66"/>
      <c r="N2309" s="66"/>
      <c r="O2309" s="66"/>
      <c r="P2309" s="66"/>
      <c r="Q2309" s="66"/>
      <c r="S2309" s="70"/>
      <c r="U2309" s="70"/>
      <c r="W2309" s="70"/>
      <c r="Y2309" s="70"/>
    </row>
    <row r="2310" spans="1:25" s="69" customFormat="1" x14ac:dyDescent="0.2">
      <c r="A2310" s="66" t="s">
        <v>12</v>
      </c>
      <c r="B2310" s="66" t="s">
        <v>24</v>
      </c>
      <c r="C2310" s="66" t="s">
        <v>10</v>
      </c>
      <c r="D2310" s="66" t="s">
        <v>279</v>
      </c>
      <c r="E2310" s="87">
        <f>+IF(ISNUMBER(DATA!L676),DATA!L676,"n/a")</f>
        <v>3.1252772345941402</v>
      </c>
      <c r="F2310" s="77">
        <f>+IF(ISNUMBER(DATA!M676),DATA!M676,"n/a")</f>
        <v>-8.08761927840045E-2</v>
      </c>
      <c r="G2310" s="87">
        <f>+IF(ISNUMBER(DATA!V676),DATA!V676,"n/a")</f>
        <v>3.1941922880794902</v>
      </c>
      <c r="H2310" s="77">
        <f>+IF(ISNUMBER(DATA!W676),DATA!W676,"n/a")</f>
        <v>-1.91184569551016E-3</v>
      </c>
      <c r="I2310" s="87">
        <f>+IF(ISNUMBER(DATA!AF676),DATA!AF676,"n/a")</f>
        <v>3.2486167143608098</v>
      </c>
      <c r="J2310" s="77">
        <f>+IF(ISNUMBER(DATA!AG676),DATA!AG676,"n/a")</f>
        <v>-3.7462754727564697E-2</v>
      </c>
      <c r="K2310" s="87">
        <f>+IF(ISNUMBER(DATA!AP676),DATA!AP676,"n/a")</f>
        <v>3.3538756530448199</v>
      </c>
      <c r="L2310" s="77">
        <f>+IF(ISNUMBER(DATA!AQ676),DATA!AQ676,"n/a")</f>
        <v>-7.0778944906489602E-3</v>
      </c>
      <c r="M2310" s="66"/>
      <c r="N2310" s="66"/>
      <c r="O2310" s="66"/>
      <c r="P2310" s="66"/>
      <c r="Q2310" s="66"/>
      <c r="S2310" s="70"/>
      <c r="U2310" s="70"/>
      <c r="W2310" s="70"/>
      <c r="Y2310" s="70"/>
    </row>
    <row r="2311" spans="1:25" s="69" customFormat="1" x14ac:dyDescent="0.2">
      <c r="A2311" s="66" t="s">
        <v>12</v>
      </c>
      <c r="B2311" s="66" t="s">
        <v>24</v>
      </c>
      <c r="C2311" s="66" t="s">
        <v>10</v>
      </c>
      <c r="D2311" s="66" t="s">
        <v>280</v>
      </c>
      <c r="E2311" s="87">
        <f>+IF(ISNUMBER(DATA!L677),DATA!L677,"n/a")</f>
        <v>3.6229303595553102</v>
      </c>
      <c r="F2311" s="77">
        <f>+IF(ISNUMBER(DATA!M677),DATA!M677,"n/a")</f>
        <v>-8.1341353933982605E-2</v>
      </c>
      <c r="G2311" s="87">
        <f>+IF(ISNUMBER(DATA!V677),DATA!V677,"n/a")</f>
        <v>3.4695344752074102</v>
      </c>
      <c r="H2311" s="77">
        <f>+IF(ISNUMBER(DATA!W677),DATA!W677,"n/a")</f>
        <v>-8.5633543933326894E-2</v>
      </c>
      <c r="I2311" s="87">
        <f>+IF(ISNUMBER(DATA!AF677),DATA!AF677,"n/a")</f>
        <v>3.3212687610987301</v>
      </c>
      <c r="J2311" s="77">
        <f>+IF(ISNUMBER(DATA!AG677),DATA!AG677,"n/a")</f>
        <v>-7.4453354783404202E-2</v>
      </c>
      <c r="K2311" s="87">
        <f>+IF(ISNUMBER(DATA!AP677),DATA!AP677,"n/a")</f>
        <v>3.4374759965810999</v>
      </c>
      <c r="L2311" s="77">
        <f>+IF(ISNUMBER(DATA!AQ677),DATA!AQ677,"n/a")</f>
        <v>1.6134584321102902E-2</v>
      </c>
      <c r="M2311" s="66"/>
      <c r="N2311" s="66"/>
      <c r="O2311" s="66"/>
      <c r="P2311" s="66"/>
      <c r="Q2311" s="66"/>
      <c r="S2311" s="70"/>
      <c r="U2311" s="70"/>
      <c r="W2311" s="70"/>
      <c r="Y2311" s="70"/>
    </row>
    <row r="2312" spans="1:25" s="69" customFormat="1" x14ac:dyDescent="0.2">
      <c r="A2312" s="66" t="s">
        <v>12</v>
      </c>
      <c r="B2312" s="66" t="s">
        <v>24</v>
      </c>
      <c r="C2312" s="66" t="s">
        <v>10</v>
      </c>
      <c r="D2312" s="66" t="s">
        <v>281</v>
      </c>
      <c r="E2312" s="87">
        <f>+IF(ISNUMBER(DATA!L678),DATA!L678,"n/a")</f>
        <v>3.6489742418627902</v>
      </c>
      <c r="F2312" s="77">
        <f>+IF(ISNUMBER(DATA!M678),DATA!M678,"n/a")</f>
        <v>-1.4730031944741699E-2</v>
      </c>
      <c r="G2312" s="87">
        <f>+IF(ISNUMBER(DATA!V678),DATA!V678,"n/a")</f>
        <v>3.49964839995063</v>
      </c>
      <c r="H2312" s="77">
        <f>+IF(ISNUMBER(DATA!W678),DATA!W678,"n/a")</f>
        <v>-3.1181301871547201E-2</v>
      </c>
      <c r="I2312" s="87">
        <f>+IF(ISNUMBER(DATA!AF678),DATA!AF678,"n/a")</f>
        <v>3.47725926870101</v>
      </c>
      <c r="J2312" s="77">
        <f>+IF(ISNUMBER(DATA!AG678),DATA!AG678,"n/a")</f>
        <v>-2.87562903195634E-2</v>
      </c>
      <c r="K2312" s="87">
        <f>+IF(ISNUMBER(DATA!AP678),DATA!AP678,"n/a")</f>
        <v>3.4983456188377602</v>
      </c>
      <c r="L2312" s="77">
        <f>+IF(ISNUMBER(DATA!AQ678),DATA!AQ678,"n/a")</f>
        <v>3.9794718898384504E-3</v>
      </c>
      <c r="M2312" s="66"/>
      <c r="N2312" s="66"/>
      <c r="O2312" s="66"/>
      <c r="P2312" s="66"/>
      <c r="Q2312" s="66"/>
      <c r="S2312" s="70"/>
      <c r="U2312" s="70"/>
      <c r="W2312" s="70"/>
      <c r="Y2312" s="70"/>
    </row>
    <row r="2313" spans="1:25" s="69" customFormat="1" x14ac:dyDescent="0.2">
      <c r="A2313" s="66" t="s">
        <v>12</v>
      </c>
      <c r="B2313" s="66" t="s">
        <v>24</v>
      </c>
      <c r="C2313" s="66" t="s">
        <v>10</v>
      </c>
      <c r="D2313" s="66" t="s">
        <v>282</v>
      </c>
      <c r="E2313" s="87">
        <f>+IF(ISNUMBER(DATA!L679),DATA!L679,"n/a")</f>
        <v>3.74298452735519</v>
      </c>
      <c r="F2313" s="77">
        <f>+IF(ISNUMBER(DATA!M679),DATA!M679,"n/a")</f>
        <v>4.01439631368233E-2</v>
      </c>
      <c r="G2313" s="87">
        <f>+IF(ISNUMBER(DATA!V679),DATA!V679,"n/a")</f>
        <v>3.6900334037307299</v>
      </c>
      <c r="H2313" s="77">
        <f>+IF(ISNUMBER(DATA!W679),DATA!W679,"n/a")</f>
        <v>2.56068443730487E-2</v>
      </c>
      <c r="I2313" s="87">
        <f>+IF(ISNUMBER(DATA!AF679),DATA!AF679,"n/a")</f>
        <v>3.7463076966902502</v>
      </c>
      <c r="J2313" s="77">
        <f>+IF(ISNUMBER(DATA!AG679),DATA!AG679,"n/a")</f>
        <v>3.5280627073685303E-2</v>
      </c>
      <c r="K2313" s="87">
        <f>+IF(ISNUMBER(DATA!AP679),DATA!AP679,"n/a")</f>
        <v>3.6797479872739398</v>
      </c>
      <c r="L2313" s="77">
        <f>+IF(ISNUMBER(DATA!AQ679),DATA!AQ679,"n/a")</f>
        <v>2.6856070009770701E-2</v>
      </c>
      <c r="M2313" s="66"/>
      <c r="N2313" s="66"/>
      <c r="O2313" s="66"/>
      <c r="P2313" s="66"/>
      <c r="Q2313" s="66"/>
      <c r="S2313" s="70"/>
      <c r="U2313" s="70"/>
      <c r="W2313" s="70"/>
      <c r="Y2313" s="70"/>
    </row>
    <row r="2314" spans="1:25" s="69" customFormat="1" x14ac:dyDescent="0.2">
      <c r="A2314" s="66" t="s">
        <v>12</v>
      </c>
      <c r="B2314" s="66" t="s">
        <v>24</v>
      </c>
      <c r="C2314" s="66" t="s">
        <v>10</v>
      </c>
      <c r="D2314" s="66" t="s">
        <v>283</v>
      </c>
      <c r="E2314" s="87">
        <f>+IF(ISNUMBER(DATA!L680),DATA!L680,"n/a")</f>
        <v>3.6802381367424699</v>
      </c>
      <c r="F2314" s="77">
        <f>+IF(ISNUMBER(DATA!M680),DATA!M680,"n/a")</f>
        <v>2.07518818914934E-2</v>
      </c>
      <c r="G2314" s="87">
        <f>+IF(ISNUMBER(DATA!V680),DATA!V680,"n/a")</f>
        <v>3.72363415337079</v>
      </c>
      <c r="H2314" s="77">
        <f>+IF(ISNUMBER(DATA!W680),DATA!W680,"n/a")</f>
        <v>8.0440697575816095E-3</v>
      </c>
      <c r="I2314" s="87">
        <f>+IF(ISNUMBER(DATA!AF680),DATA!AF680,"n/a")</f>
        <v>3.7349767575350601</v>
      </c>
      <c r="J2314" s="77">
        <f>+IF(ISNUMBER(DATA!AG680),DATA!AG680,"n/a")</f>
        <v>-2.6690628730030299E-3</v>
      </c>
      <c r="K2314" s="87">
        <f>+IF(ISNUMBER(DATA!AP680),DATA!AP680,"n/a")</f>
        <v>3.6758623063704698</v>
      </c>
      <c r="L2314" s="77">
        <f>+IF(ISNUMBER(DATA!AQ680),DATA!AQ680,"n/a")</f>
        <v>-1.8701781037184301E-2</v>
      </c>
      <c r="M2314" s="66"/>
      <c r="N2314" s="66"/>
      <c r="O2314" s="66"/>
      <c r="P2314" s="66"/>
      <c r="Q2314" s="66"/>
      <c r="S2314" s="70"/>
      <c r="U2314" s="70"/>
      <c r="W2314" s="70"/>
      <c r="Y2314" s="70"/>
    </row>
    <row r="2315" spans="1:25" s="69" customFormat="1" x14ac:dyDescent="0.2">
      <c r="A2315" s="66" t="s">
        <v>12</v>
      </c>
      <c r="B2315" s="66" t="s">
        <v>24</v>
      </c>
      <c r="C2315" s="66" t="s">
        <v>10</v>
      </c>
      <c r="D2315" s="66" t="s">
        <v>284</v>
      </c>
      <c r="E2315" s="87">
        <f>+IF(ISNUMBER(DATA!L681),DATA!L681,"n/a")</f>
        <v>3.6926856252395202</v>
      </c>
      <c r="F2315" s="77">
        <f>+IF(ISNUMBER(DATA!M681),DATA!M681,"n/a")</f>
        <v>-6.5903092374075796E-3</v>
      </c>
      <c r="G2315" s="87">
        <f>+IF(ISNUMBER(DATA!V681),DATA!V681,"n/a")</f>
        <v>3.5052976609239899</v>
      </c>
      <c r="H2315" s="77">
        <f>+IF(ISNUMBER(DATA!W681),DATA!W681,"n/a")</f>
        <v>-2.6549709088196899E-2</v>
      </c>
      <c r="I2315" s="87">
        <f>+IF(ISNUMBER(DATA!AF681),DATA!AF681,"n/a")</f>
        <v>3.5782980323288398</v>
      </c>
      <c r="J2315" s="77">
        <f>+IF(ISNUMBER(DATA!AG681),DATA!AG681,"n/a")</f>
        <v>-7.0843607767184496E-3</v>
      </c>
      <c r="K2315" s="87">
        <f>+IF(ISNUMBER(DATA!AP681),DATA!AP681,"n/a")</f>
        <v>3.5767434127070898</v>
      </c>
      <c r="L2315" s="77">
        <f>+IF(ISNUMBER(DATA!AQ681),DATA!AQ681,"n/a")</f>
        <v>-2.14806406961355E-3</v>
      </c>
      <c r="M2315" s="66"/>
      <c r="N2315" s="66"/>
      <c r="O2315" s="66"/>
      <c r="P2315" s="66"/>
      <c r="Q2315" s="66"/>
      <c r="S2315" s="70"/>
      <c r="U2315" s="70"/>
      <c r="W2315" s="70"/>
      <c r="Y2315" s="70"/>
    </row>
    <row r="2316" spans="1:25" s="69" customFormat="1" x14ac:dyDescent="0.2">
      <c r="A2316" s="66" t="s">
        <v>12</v>
      </c>
      <c r="B2316" s="66" t="s">
        <v>24</v>
      </c>
      <c r="C2316" s="66" t="s">
        <v>10</v>
      </c>
      <c r="D2316" s="66" t="s">
        <v>285</v>
      </c>
      <c r="E2316" s="87">
        <f>+IF(ISNUMBER(DATA!L682),DATA!L682,"n/a")</f>
        <v>3.6719181468251398</v>
      </c>
      <c r="F2316" s="77">
        <f>+IF(ISNUMBER(DATA!M682),DATA!M682,"n/a")</f>
        <v>3.4887340288638699E-2</v>
      </c>
      <c r="G2316" s="87">
        <f>+IF(ISNUMBER(DATA!V682),DATA!V682,"n/a")</f>
        <v>3.2652362213618402</v>
      </c>
      <c r="H2316" s="77">
        <f>+IF(ISNUMBER(DATA!W682),DATA!W682,"n/a")</f>
        <v>-2.19566466747124E-2</v>
      </c>
      <c r="I2316" s="87">
        <f>+IF(ISNUMBER(DATA!AF682),DATA!AF682,"n/a")</f>
        <v>3.4104460167263499</v>
      </c>
      <c r="J2316" s="77">
        <f>+IF(ISNUMBER(DATA!AG682),DATA!AG682,"n/a")</f>
        <v>-6.61910882421762E-4</v>
      </c>
      <c r="K2316" s="87">
        <f>+IF(ISNUMBER(DATA!AP682),DATA!AP682,"n/a")</f>
        <v>3.4156780535172802</v>
      </c>
      <c r="L2316" s="77">
        <f>+IF(ISNUMBER(DATA!AQ682),DATA!AQ682,"n/a")</f>
        <v>7.9486751469586296E-4</v>
      </c>
      <c r="M2316" s="66"/>
      <c r="N2316" s="66"/>
      <c r="O2316" s="66"/>
      <c r="P2316" s="66"/>
      <c r="Q2316" s="66"/>
      <c r="S2316" s="70"/>
      <c r="U2316" s="70"/>
      <c r="W2316" s="70"/>
      <c r="Y2316" s="70"/>
    </row>
    <row r="2317" spans="1:25" s="69" customFormat="1" x14ac:dyDescent="0.2">
      <c r="A2317" s="66" t="s">
        <v>12</v>
      </c>
      <c r="B2317" s="66" t="s">
        <v>24</v>
      </c>
      <c r="C2317" s="66" t="s">
        <v>10</v>
      </c>
      <c r="D2317" s="66" t="s">
        <v>286</v>
      </c>
      <c r="E2317" s="87">
        <f>+IF(ISNUMBER(DATA!L683),DATA!L683,"n/a")</f>
        <v>3.5941129807197401</v>
      </c>
      <c r="F2317" s="77">
        <f>+IF(ISNUMBER(DATA!M683),DATA!M683,"n/a")</f>
        <v>3.7741111902440803E-2</v>
      </c>
      <c r="G2317" s="87">
        <f>+IF(ISNUMBER(DATA!V683),DATA!V683,"n/a")</f>
        <v>3.3510076738764898</v>
      </c>
      <c r="H2317" s="77">
        <f>+IF(ISNUMBER(DATA!W683),DATA!W683,"n/a")</f>
        <v>1.29445238832154E-2</v>
      </c>
      <c r="I2317" s="87">
        <f>+IF(ISNUMBER(DATA!AF683),DATA!AF683,"n/a")</f>
        <v>3.2977672141449701</v>
      </c>
      <c r="J2317" s="77">
        <f>+IF(ISNUMBER(DATA!AG683),DATA!AG683,"n/a")</f>
        <v>-1.0032793697065299E-2</v>
      </c>
      <c r="K2317" s="87">
        <f>+IF(ISNUMBER(DATA!AP683),DATA!AP683,"n/a")</f>
        <v>3.31290797457233</v>
      </c>
      <c r="L2317" s="77">
        <f>+IF(ISNUMBER(DATA!AQ683),DATA!AQ683,"n/a")</f>
        <v>-2.2248629481827601E-2</v>
      </c>
      <c r="M2317" s="66"/>
      <c r="N2317" s="66"/>
      <c r="O2317" s="66"/>
      <c r="P2317" s="66"/>
      <c r="Q2317" s="66"/>
      <c r="S2317" s="70"/>
      <c r="U2317" s="70"/>
      <c r="W2317" s="70"/>
      <c r="Y2317" s="70"/>
    </row>
    <row r="2318" spans="1:25" s="69" customFormat="1" x14ac:dyDescent="0.2">
      <c r="A2318" s="66" t="s">
        <v>12</v>
      </c>
      <c r="B2318" s="66" t="s">
        <v>24</v>
      </c>
      <c r="C2318" s="66" t="s">
        <v>10</v>
      </c>
      <c r="D2318" s="66" t="s">
        <v>287</v>
      </c>
      <c r="E2318" s="87">
        <f>+IF(ISNUMBER(DATA!L684),DATA!L684,"n/a")</f>
        <v>3.7586410694867198</v>
      </c>
      <c r="F2318" s="77">
        <f>+IF(ISNUMBER(DATA!M684),DATA!M684,"n/a")</f>
        <v>0.22107918139052599</v>
      </c>
      <c r="G2318" s="87">
        <f>+IF(ISNUMBER(DATA!V684),DATA!V684,"n/a")</f>
        <v>3.4369991593328</v>
      </c>
      <c r="H2318" s="77">
        <f>+IF(ISNUMBER(DATA!W684),DATA!W684,"n/a")</f>
        <v>9.5208887717168206E-2</v>
      </c>
      <c r="I2318" s="87">
        <f>+IF(ISNUMBER(DATA!AF684),DATA!AF684,"n/a")</f>
        <v>3.2779815570235802</v>
      </c>
      <c r="J2318" s="77">
        <f>+IF(ISNUMBER(DATA!AG684),DATA!AG684,"n/a")</f>
        <v>6.13279633675262E-3</v>
      </c>
      <c r="K2318" s="87">
        <f>+IF(ISNUMBER(DATA!AP684),DATA!AP684,"n/a")</f>
        <v>3.2752686867414602</v>
      </c>
      <c r="L2318" s="77">
        <f>+IF(ISNUMBER(DATA!AQ684),DATA!AQ684,"n/a")</f>
        <v>-1.88820869798225E-2</v>
      </c>
      <c r="M2318" s="66"/>
      <c r="N2318" s="66"/>
      <c r="O2318" s="66"/>
      <c r="P2318" s="66"/>
      <c r="Q2318" s="66"/>
      <c r="S2318" s="70"/>
      <c r="U2318" s="70"/>
      <c r="W2318" s="70"/>
      <c r="Y2318" s="70"/>
    </row>
    <row r="2319" spans="1:25" s="69" customFormat="1" x14ac:dyDescent="0.2">
      <c r="A2319" s="66" t="s">
        <v>12</v>
      </c>
      <c r="B2319" s="66" t="s">
        <v>24</v>
      </c>
      <c r="C2319" s="66" t="s">
        <v>10</v>
      </c>
      <c r="D2319" s="66" t="s">
        <v>288</v>
      </c>
      <c r="E2319" s="87">
        <f>+IF(ISNUMBER(DATA!L685),DATA!L685,"n/a")</f>
        <v>3.7259523229786602</v>
      </c>
      <c r="F2319" s="77">
        <f>+IF(ISNUMBER(DATA!M685),DATA!M685,"n/a")</f>
        <v>8.7019735397612305E-2</v>
      </c>
      <c r="G2319" s="87">
        <f>+IF(ISNUMBER(DATA!V685),DATA!V685,"n/a")</f>
        <v>3.6863347437805398</v>
      </c>
      <c r="H2319" s="77">
        <f>+IF(ISNUMBER(DATA!W685),DATA!W685,"n/a")</f>
        <v>7.93112423259619E-2</v>
      </c>
      <c r="I2319" s="87">
        <f>+IF(ISNUMBER(DATA!AF685),DATA!AF685,"n/a")</f>
        <v>3.7081597567582301</v>
      </c>
      <c r="J2319" s="77">
        <f>+IF(ISNUMBER(DATA!AG685),DATA!AG685,"n/a")</f>
        <v>8.9004518845500494E-2</v>
      </c>
      <c r="K2319" s="87">
        <f>+IF(ISNUMBER(DATA!AP685),DATA!AP685,"n/a")</f>
        <v>3.5938941080861899</v>
      </c>
      <c r="L2319" s="77">
        <f>+IF(ISNUMBER(DATA!AQ685),DATA!AQ685,"n/a")</f>
        <v>6.0211555092468297E-2</v>
      </c>
      <c r="M2319" s="66"/>
      <c r="N2319" s="66"/>
      <c r="O2319" s="66"/>
      <c r="P2319" s="66"/>
      <c r="Q2319" s="66"/>
      <c r="S2319" s="70"/>
      <c r="U2319" s="70"/>
      <c r="W2319" s="70"/>
      <c r="Y2319" s="70"/>
    </row>
    <row r="2320" spans="1:25" s="69" customFormat="1" x14ac:dyDescent="0.2">
      <c r="A2320" s="66" t="s">
        <v>12</v>
      </c>
      <c r="B2320" s="66" t="s">
        <v>24</v>
      </c>
      <c r="C2320" s="66" t="s">
        <v>10</v>
      </c>
      <c r="D2320" s="66" t="s">
        <v>289</v>
      </c>
      <c r="E2320" s="87">
        <f>+IF(ISNUMBER(DATA!L686),DATA!L686,"n/a")</f>
        <v>3.6007129762243699</v>
      </c>
      <c r="F2320" s="77">
        <f>+IF(ISNUMBER(DATA!M686),DATA!M686,"n/a")</f>
        <v>-5.6174534463385804E-3</v>
      </c>
      <c r="G2320" s="87">
        <f>+IF(ISNUMBER(DATA!V686),DATA!V686,"n/a")</f>
        <v>3.5005023261716799</v>
      </c>
      <c r="H2320" s="77">
        <f>+IF(ISNUMBER(DATA!W686),DATA!W686,"n/a")</f>
        <v>-1.30344292870958E-2</v>
      </c>
      <c r="I2320" s="87">
        <f>+IF(ISNUMBER(DATA!AF686),DATA!AF686,"n/a")</f>
        <v>3.5305871909861102</v>
      </c>
      <c r="J2320" s="77">
        <f>+IF(ISNUMBER(DATA!AG686),DATA!AG686,"n/a")</f>
        <v>-1.3425498542034901E-2</v>
      </c>
      <c r="K2320" s="87">
        <f>+IF(ISNUMBER(DATA!AP686),DATA!AP686,"n/a")</f>
        <v>3.5409702963261198</v>
      </c>
      <c r="L2320" s="77">
        <f>+IF(ISNUMBER(DATA!AQ686),DATA!AQ686,"n/a")</f>
        <v>-5.7450467338513002E-3</v>
      </c>
      <c r="M2320" s="66"/>
      <c r="N2320" s="66"/>
      <c r="O2320" s="66"/>
      <c r="P2320" s="66"/>
      <c r="Q2320" s="66"/>
      <c r="S2320" s="70"/>
      <c r="U2320" s="70"/>
      <c r="W2320" s="70"/>
      <c r="Y2320" s="70"/>
    </row>
    <row r="2321" spans="1:25" s="69" customFormat="1" x14ac:dyDescent="0.2">
      <c r="A2321" s="66" t="s">
        <v>12</v>
      </c>
      <c r="B2321" s="66" t="s">
        <v>24</v>
      </c>
      <c r="C2321" s="66" t="s">
        <v>10</v>
      </c>
      <c r="D2321" s="66" t="s">
        <v>290</v>
      </c>
      <c r="E2321" s="87">
        <f>+IF(ISNUMBER(DATA!L687),DATA!L687,"n/a")</f>
        <v>3.5779933648597999</v>
      </c>
      <c r="F2321" s="77">
        <f>+IF(ISNUMBER(DATA!M687),DATA!M687,"n/a")</f>
        <v>3.09698874531729E-2</v>
      </c>
      <c r="G2321" s="87">
        <f>+IF(ISNUMBER(DATA!V687),DATA!V687,"n/a")</f>
        <v>3.5651602405240501</v>
      </c>
      <c r="H2321" s="77">
        <f>+IF(ISNUMBER(DATA!W687),DATA!W687,"n/a")</f>
        <v>1.89862016727049E-2</v>
      </c>
      <c r="I2321" s="87">
        <f>+IF(ISNUMBER(DATA!AF687),DATA!AF687,"n/a")</f>
        <v>3.5770577762384699</v>
      </c>
      <c r="J2321" s="77">
        <f>+IF(ISNUMBER(DATA!AG687),DATA!AG687,"n/a")</f>
        <v>2.6863733216885299E-2</v>
      </c>
      <c r="K2321" s="87">
        <f>+IF(ISNUMBER(DATA!AP687),DATA!AP687,"n/a")</f>
        <v>3.5315088647089499</v>
      </c>
      <c r="L2321" s="77">
        <f>+IF(ISNUMBER(DATA!AQ687),DATA!AQ687,"n/a")</f>
        <v>1.3761879212206901E-2</v>
      </c>
      <c r="M2321" s="66"/>
      <c r="N2321" s="66"/>
      <c r="O2321" s="66"/>
      <c r="P2321" s="66"/>
      <c r="Q2321" s="66"/>
      <c r="S2321" s="70"/>
      <c r="U2321" s="70"/>
      <c r="W2321" s="70"/>
      <c r="Y2321" s="70"/>
    </row>
    <row r="2322" spans="1:25" s="69" customFormat="1" x14ac:dyDescent="0.2">
      <c r="A2322" s="66" t="s">
        <v>12</v>
      </c>
      <c r="B2322" s="66" t="s">
        <v>24</v>
      </c>
      <c r="C2322" s="66" t="s">
        <v>10</v>
      </c>
      <c r="D2322" s="66" t="s">
        <v>291</v>
      </c>
      <c r="E2322" s="87">
        <f>+IF(ISNUMBER(DATA!L688),DATA!L688,"n/a")</f>
        <v>3.8024823378362398</v>
      </c>
      <c r="F2322" s="77">
        <f>+IF(ISNUMBER(DATA!M688),DATA!M688,"n/a")</f>
        <v>7.1802557633574501E-2</v>
      </c>
      <c r="G2322" s="87">
        <f>+IF(ISNUMBER(DATA!V688),DATA!V688,"n/a")</f>
        <v>3.75538905381263</v>
      </c>
      <c r="H2322" s="77">
        <f>+IF(ISNUMBER(DATA!W688),DATA!W688,"n/a")</f>
        <v>6.4242854509557606E-2</v>
      </c>
      <c r="I2322" s="87">
        <f>+IF(ISNUMBER(DATA!AF688),DATA!AF688,"n/a")</f>
        <v>3.7284111308624999</v>
      </c>
      <c r="J2322" s="77">
        <f>+IF(ISNUMBER(DATA!AG688),DATA!AG688,"n/a")</f>
        <v>2.1055597428823701E-2</v>
      </c>
      <c r="K2322" s="87">
        <f>+IF(ISNUMBER(DATA!AP688),DATA!AP688,"n/a")</f>
        <v>3.67354764625733</v>
      </c>
      <c r="L2322" s="77">
        <f>+IF(ISNUMBER(DATA!AQ688),DATA!AQ688,"n/a")</f>
        <v>1.59766839920563E-2</v>
      </c>
      <c r="M2322" s="66"/>
      <c r="N2322" s="66"/>
      <c r="O2322" s="66"/>
      <c r="P2322" s="66"/>
      <c r="Q2322" s="66"/>
      <c r="S2322" s="70"/>
      <c r="U2322" s="70"/>
      <c r="W2322" s="70"/>
      <c r="Y2322" s="70"/>
    </row>
    <row r="2323" spans="1:25" s="69" customFormat="1" x14ac:dyDescent="0.2">
      <c r="A2323" s="66" t="s">
        <v>12</v>
      </c>
      <c r="B2323" s="66" t="s">
        <v>24</v>
      </c>
      <c r="C2323" s="66" t="s">
        <v>10</v>
      </c>
      <c r="D2323" s="66" t="s">
        <v>292</v>
      </c>
      <c r="E2323" s="87">
        <f>+IF(ISNUMBER(DATA!L689),DATA!L689,"n/a")</f>
        <v>3.8370759021349898</v>
      </c>
      <c r="F2323" s="77">
        <f>+IF(ISNUMBER(DATA!M689),DATA!M689,"n/a")</f>
        <v>3.2327072572814301E-2</v>
      </c>
      <c r="G2323" s="87">
        <f>+IF(ISNUMBER(DATA!V689),DATA!V689,"n/a")</f>
        <v>3.81704420354041</v>
      </c>
      <c r="H2323" s="77">
        <f>+IF(ISNUMBER(DATA!W689),DATA!W689,"n/a")</f>
        <v>2.3569848085254998E-2</v>
      </c>
      <c r="I2323" s="87">
        <f>+IF(ISNUMBER(DATA!AF689),DATA!AF689,"n/a")</f>
        <v>3.82940811970006</v>
      </c>
      <c r="J2323" s="77">
        <f>+IF(ISNUMBER(DATA!AG689),DATA!AG689,"n/a")</f>
        <v>1.1502226867934E-2</v>
      </c>
      <c r="K2323" s="87">
        <f>+IF(ISNUMBER(DATA!AP689),DATA!AP689,"n/a")</f>
        <v>3.7862509419094699</v>
      </c>
      <c r="L2323" s="77">
        <f>+IF(ISNUMBER(DATA!AQ689),DATA!AQ689,"n/a")</f>
        <v>-1.1291528085128099E-2</v>
      </c>
      <c r="M2323" s="66"/>
      <c r="N2323" s="66"/>
      <c r="O2323" s="66"/>
      <c r="P2323" s="66"/>
      <c r="Q2323" s="66"/>
      <c r="S2323" s="70"/>
      <c r="U2323" s="70"/>
      <c r="W2323" s="70"/>
      <c r="Y2323" s="70"/>
    </row>
    <row r="2324" spans="1:25" s="69" customFormat="1" x14ac:dyDescent="0.2">
      <c r="A2324" s="66" t="s">
        <v>12</v>
      </c>
      <c r="B2324" s="66" t="s">
        <v>24</v>
      </c>
      <c r="C2324" s="66" t="s">
        <v>10</v>
      </c>
      <c r="D2324" s="66" t="s">
        <v>293</v>
      </c>
      <c r="E2324" s="87">
        <f>+IF(ISNUMBER(DATA!L690),DATA!L690,"n/a")</f>
        <v>3.7134702061292399</v>
      </c>
      <c r="F2324" s="77">
        <f>+IF(ISNUMBER(DATA!M690),DATA!M690,"n/a")</f>
        <v>6.98355381198206E-2</v>
      </c>
      <c r="G2324" s="87">
        <f>+IF(ISNUMBER(DATA!V690),DATA!V690,"n/a")</f>
        <v>3.6340073866132099</v>
      </c>
      <c r="H2324" s="77">
        <f>+IF(ISNUMBER(DATA!W690),DATA!W690,"n/a")</f>
        <v>4.41909463199801E-2</v>
      </c>
      <c r="I2324" s="87">
        <f>+IF(ISNUMBER(DATA!AF690),DATA!AF690,"n/a")</f>
        <v>3.6449169206800298</v>
      </c>
      <c r="J2324" s="77">
        <f>+IF(ISNUMBER(DATA!AG690),DATA!AG690,"n/a")</f>
        <v>3.5310058037012197E-2</v>
      </c>
      <c r="K2324" s="87">
        <f>+IF(ISNUMBER(DATA!AP690),DATA!AP690,"n/a")</f>
        <v>3.5639207794627499</v>
      </c>
      <c r="L2324" s="77">
        <f>+IF(ISNUMBER(DATA!AQ690),DATA!AQ690,"n/a")</f>
        <v>1.3512763382148201E-2</v>
      </c>
      <c r="M2324" s="66"/>
      <c r="N2324" s="66"/>
      <c r="O2324" s="66"/>
      <c r="P2324" s="66"/>
      <c r="Q2324" s="66"/>
      <c r="S2324" s="70"/>
      <c r="U2324" s="70"/>
      <c r="W2324" s="70"/>
      <c r="Y2324" s="70"/>
    </row>
    <row r="2325" spans="1:25" s="69" customFormat="1" x14ac:dyDescent="0.2">
      <c r="A2325" s="66" t="s">
        <v>12</v>
      </c>
      <c r="B2325" s="66" t="s">
        <v>24</v>
      </c>
      <c r="C2325" s="66" t="s">
        <v>10</v>
      </c>
      <c r="D2325" s="66" t="s">
        <v>294</v>
      </c>
      <c r="E2325" s="87">
        <f>+IF(ISNUMBER(DATA!L691),DATA!L691,"n/a")</f>
        <v>3.6748812955108501</v>
      </c>
      <c r="F2325" s="77">
        <f>+IF(ISNUMBER(DATA!M691),DATA!M691,"n/a")</f>
        <v>3.1325456917192199E-2</v>
      </c>
      <c r="G2325" s="87">
        <f>+IF(ISNUMBER(DATA!V691),DATA!V691,"n/a")</f>
        <v>3.6674659122366</v>
      </c>
      <c r="H2325" s="77">
        <f>+IF(ISNUMBER(DATA!W691),DATA!W691,"n/a")</f>
        <v>1.7469362687575998E-2</v>
      </c>
      <c r="I2325" s="87">
        <f>+IF(ISNUMBER(DATA!AF691),DATA!AF691,"n/a")</f>
        <v>3.6876749504050799</v>
      </c>
      <c r="J2325" s="77">
        <f>+IF(ISNUMBER(DATA!AG691),DATA!AG691,"n/a")</f>
        <v>3.03351601487813E-2</v>
      </c>
      <c r="K2325" s="87">
        <f>+IF(ISNUMBER(DATA!AP691),DATA!AP691,"n/a")</f>
        <v>3.6488610792996701</v>
      </c>
      <c r="L2325" s="77">
        <f>+IF(ISNUMBER(DATA!AQ691),DATA!AQ691,"n/a")</f>
        <v>1.57987548658719E-2</v>
      </c>
      <c r="M2325" s="66"/>
      <c r="N2325" s="66"/>
      <c r="O2325" s="66"/>
      <c r="P2325" s="66"/>
      <c r="Q2325" s="66"/>
      <c r="S2325" s="70"/>
      <c r="U2325" s="70"/>
      <c r="W2325" s="70"/>
      <c r="Y2325" s="70"/>
    </row>
    <row r="2326" spans="1:25" s="69" customFormat="1" x14ac:dyDescent="0.2">
      <c r="A2326" s="66" t="s">
        <v>12</v>
      </c>
      <c r="B2326" s="66" t="s">
        <v>24</v>
      </c>
      <c r="C2326" s="66" t="s">
        <v>10</v>
      </c>
      <c r="D2326" s="66" t="s">
        <v>295</v>
      </c>
      <c r="E2326" s="87">
        <f>+IF(ISNUMBER(DATA!L692),DATA!L692,"n/a")</f>
        <v>3.0426172284592998</v>
      </c>
      <c r="F2326" s="77">
        <f>+IF(ISNUMBER(DATA!M692),DATA!M692,"n/a")</f>
        <v>0.18062461064049401</v>
      </c>
      <c r="G2326" s="87">
        <f>+IF(ISNUMBER(DATA!V692),DATA!V692,"n/a")</f>
        <v>2.8788289187384999</v>
      </c>
      <c r="H2326" s="77">
        <f>+IF(ISNUMBER(DATA!W692),DATA!W692,"n/a")</f>
        <v>8.8864942157867402E-2</v>
      </c>
      <c r="I2326" s="87">
        <f>+IF(ISNUMBER(DATA!AF692),DATA!AF692,"n/a")</f>
        <v>2.8615795193360198</v>
      </c>
      <c r="J2326" s="77">
        <f>+IF(ISNUMBER(DATA!AG692),DATA!AG692,"n/a")</f>
        <v>8.2211242610002497E-2</v>
      </c>
      <c r="K2326" s="87">
        <f>+IF(ISNUMBER(DATA!AP692),DATA!AP692,"n/a")</f>
        <v>2.8851079411152698</v>
      </c>
      <c r="L2326" s="77">
        <f>+IF(ISNUMBER(DATA!AQ692),DATA!AQ692,"n/a")</f>
        <v>6.4801778648613598E-2</v>
      </c>
      <c r="M2326" s="66"/>
      <c r="N2326" s="66"/>
      <c r="O2326" s="66"/>
      <c r="P2326" s="66"/>
      <c r="Q2326" s="66"/>
      <c r="S2326" s="70"/>
      <c r="U2326" s="70"/>
      <c r="W2326" s="70"/>
      <c r="Y2326" s="70"/>
    </row>
    <row r="2327" spans="1:25" s="69" customFormat="1" x14ac:dyDescent="0.2">
      <c r="A2327" s="66" t="s">
        <v>12</v>
      </c>
      <c r="B2327" s="66" t="s">
        <v>24</v>
      </c>
      <c r="C2327" s="66" t="s">
        <v>10</v>
      </c>
      <c r="D2327" s="66" t="s">
        <v>296</v>
      </c>
      <c r="E2327" s="87">
        <f>+IF(ISNUMBER(DATA!L693),DATA!L693,"n/a")</f>
        <v>3.3713425834408199</v>
      </c>
      <c r="F2327" s="77">
        <f>+IF(ISNUMBER(DATA!M693),DATA!M693,"n/a")</f>
        <v>0.194241719309</v>
      </c>
      <c r="G2327" s="87">
        <f>+IF(ISNUMBER(DATA!V693),DATA!V693,"n/a")</f>
        <v>3.0819370143691001</v>
      </c>
      <c r="H2327" s="77">
        <f>+IF(ISNUMBER(DATA!W693),DATA!W693,"n/a")</f>
        <v>0.112868994278001</v>
      </c>
      <c r="I2327" s="87">
        <f>+IF(ISNUMBER(DATA!AF693),DATA!AF693,"n/a")</f>
        <v>2.89497180573832</v>
      </c>
      <c r="J2327" s="77">
        <f>+IF(ISNUMBER(DATA!AG693),DATA!AG693,"n/a")</f>
        <v>7.7092383923887797E-3</v>
      </c>
      <c r="K2327" s="87">
        <f>+IF(ISNUMBER(DATA!AP693),DATA!AP693,"n/a")</f>
        <v>3.0204815705232</v>
      </c>
      <c r="L2327" s="77">
        <f>+IF(ISNUMBER(DATA!AQ693),DATA!AQ693,"n/a")</f>
        <v>2.7225374800100701E-2</v>
      </c>
      <c r="M2327" s="66"/>
      <c r="N2327" s="66"/>
      <c r="O2327" s="66"/>
      <c r="P2327" s="66"/>
      <c r="Q2327" s="66"/>
      <c r="S2327" s="70"/>
      <c r="U2327" s="70"/>
      <c r="W2327" s="70"/>
      <c r="Y2327" s="70"/>
    </row>
    <row r="2328" spans="1:25" s="69" customFormat="1" x14ac:dyDescent="0.2">
      <c r="A2328" s="66" t="s">
        <v>12</v>
      </c>
      <c r="B2328" s="66" t="s">
        <v>24</v>
      </c>
      <c r="C2328" s="66" t="s">
        <v>10</v>
      </c>
      <c r="D2328" s="66" t="s">
        <v>297</v>
      </c>
      <c r="E2328" s="87">
        <f>+IF(ISNUMBER(DATA!L694),DATA!L694,"n/a")</f>
        <v>3.5850244492924301</v>
      </c>
      <c r="F2328" s="77">
        <f>+IF(ISNUMBER(DATA!M694),DATA!M694,"n/a")</f>
        <v>4.5185840752805899E-2</v>
      </c>
      <c r="G2328" s="87">
        <f>+IF(ISNUMBER(DATA!V694),DATA!V694,"n/a")</f>
        <v>3.6119486076648899</v>
      </c>
      <c r="H2328" s="77">
        <f>+IF(ISNUMBER(DATA!W694),DATA!W694,"n/a")</f>
        <v>3.8716426846785203E-2</v>
      </c>
      <c r="I2328" s="87">
        <f>+IF(ISNUMBER(DATA!AF694),DATA!AF694,"n/a")</f>
        <v>3.5895679425357798</v>
      </c>
      <c r="J2328" s="77">
        <f>+IF(ISNUMBER(DATA!AG694),DATA!AG694,"n/a")</f>
        <v>2.8717381147643599E-2</v>
      </c>
      <c r="K2328" s="87">
        <f>+IF(ISNUMBER(DATA!AP694),DATA!AP694,"n/a")</f>
        <v>3.5238573162164402</v>
      </c>
      <c r="L2328" s="77">
        <f>+IF(ISNUMBER(DATA!AQ694),DATA!AQ694,"n/a")</f>
        <v>5.3271391502364498E-3</v>
      </c>
      <c r="M2328" s="66"/>
      <c r="N2328" s="66"/>
      <c r="O2328" s="66"/>
      <c r="P2328" s="66"/>
      <c r="Q2328" s="66"/>
      <c r="S2328" s="70"/>
      <c r="U2328" s="70"/>
      <c r="W2328" s="70"/>
      <c r="Y2328" s="70"/>
    </row>
    <row r="2329" spans="1:25" s="69" customFormat="1" x14ac:dyDescent="0.2">
      <c r="A2329" s="66" t="s">
        <v>12</v>
      </c>
      <c r="B2329" s="66" t="s">
        <v>24</v>
      </c>
      <c r="C2329" s="66" t="s">
        <v>10</v>
      </c>
      <c r="D2329" s="66" t="s">
        <v>298</v>
      </c>
      <c r="E2329" s="87">
        <f>+IF(ISNUMBER(DATA!L695),DATA!L695,"n/a")</f>
        <v>3.4303336258264001</v>
      </c>
      <c r="F2329" s="77">
        <f>+IF(ISNUMBER(DATA!M695),DATA!M695,"n/a")</f>
        <v>7.8476151465626306E-3</v>
      </c>
      <c r="G2329" s="87">
        <f>+IF(ISNUMBER(DATA!V695),DATA!V695,"n/a")</f>
        <v>3.4621915081843899</v>
      </c>
      <c r="H2329" s="77">
        <f>+IF(ISNUMBER(DATA!W695),DATA!W695,"n/a")</f>
        <v>1.54257889141345E-2</v>
      </c>
      <c r="I2329" s="87">
        <f>+IF(ISNUMBER(DATA!AF695),DATA!AF695,"n/a")</f>
        <v>3.4850310237977999</v>
      </c>
      <c r="J2329" s="77">
        <f>+IF(ISNUMBER(DATA!AG695),DATA!AG695,"n/a")</f>
        <v>1.2388628869289899E-2</v>
      </c>
      <c r="K2329" s="87">
        <f>+IF(ISNUMBER(DATA!AP695),DATA!AP695,"n/a")</f>
        <v>3.4707431523407699</v>
      </c>
      <c r="L2329" s="77">
        <f>+IF(ISNUMBER(DATA!AQ695),DATA!AQ695,"n/a")</f>
        <v>4.4769689240227103E-3</v>
      </c>
      <c r="M2329" s="66"/>
      <c r="N2329" s="66"/>
      <c r="O2329" s="66"/>
      <c r="P2329" s="66"/>
      <c r="Q2329" s="66"/>
      <c r="S2329" s="70"/>
      <c r="U2329" s="70"/>
      <c r="W2329" s="70"/>
      <c r="Y2329" s="70"/>
    </row>
    <row r="2330" spans="1:25" s="69" customFormat="1" x14ac:dyDescent="0.2">
      <c r="A2330" s="66" t="s">
        <v>12</v>
      </c>
      <c r="B2330" s="66" t="s">
        <v>24</v>
      </c>
      <c r="C2330" s="66" t="s">
        <v>10</v>
      </c>
      <c r="D2330" s="66" t="s">
        <v>299</v>
      </c>
      <c r="E2330" s="87">
        <f>+IF(ISNUMBER(DATA!L696),DATA!L696,"n/a")</f>
        <v>3.43200786341276</v>
      </c>
      <c r="F2330" s="77">
        <f>+IF(ISNUMBER(DATA!M696),DATA!M696,"n/a")</f>
        <v>5.2353707964808503E-2</v>
      </c>
      <c r="G2330" s="87">
        <f>+IF(ISNUMBER(DATA!V696),DATA!V696,"n/a")</f>
        <v>3.39370192759384</v>
      </c>
      <c r="H2330" s="77">
        <f>+IF(ISNUMBER(DATA!W696),DATA!W696,"n/a")</f>
        <v>3.74907175866123E-2</v>
      </c>
      <c r="I2330" s="87">
        <f>+IF(ISNUMBER(DATA!AF696),DATA!AF696,"n/a")</f>
        <v>3.2022842489426599</v>
      </c>
      <c r="J2330" s="77">
        <f>+IF(ISNUMBER(DATA!AG696),DATA!AG696,"n/a")</f>
        <v>-7.9226314950277005E-3</v>
      </c>
      <c r="K2330" s="87">
        <f>+IF(ISNUMBER(DATA!AP696),DATA!AP696,"n/a")</f>
        <v>3.2464587183049498</v>
      </c>
      <c r="L2330" s="77">
        <f>+IF(ISNUMBER(DATA!AQ696),DATA!AQ696,"n/a")</f>
        <v>-4.65692213328881E-2</v>
      </c>
      <c r="M2330" s="66"/>
      <c r="N2330" s="66"/>
      <c r="O2330" s="66"/>
      <c r="P2330" s="66"/>
      <c r="Q2330" s="66"/>
      <c r="S2330" s="70"/>
      <c r="U2330" s="70"/>
      <c r="W2330" s="70"/>
      <c r="Y2330" s="70"/>
    </row>
    <row r="2331" spans="1:25" s="69" customFormat="1" x14ac:dyDescent="0.2">
      <c r="A2331" s="66" t="s">
        <v>12</v>
      </c>
      <c r="B2331" s="66" t="s">
        <v>24</v>
      </c>
      <c r="C2331" s="66" t="s">
        <v>10</v>
      </c>
      <c r="D2331" s="66" t="s">
        <v>300</v>
      </c>
      <c r="E2331" s="87">
        <f>+IF(ISNUMBER(DATA!L697),DATA!L697,"n/a")</f>
        <v>3.6791730964110601</v>
      </c>
      <c r="F2331" s="77">
        <f>+IF(ISNUMBER(DATA!M697),DATA!M697,"n/a")</f>
        <v>1.4999704044141001E-2</v>
      </c>
      <c r="G2331" s="87">
        <f>+IF(ISNUMBER(DATA!V697),DATA!V697,"n/a")</f>
        <v>3.62810823928179</v>
      </c>
      <c r="H2331" s="77">
        <f>+IF(ISNUMBER(DATA!W697),DATA!W697,"n/a")</f>
        <v>1.9525589963804201E-3</v>
      </c>
      <c r="I2331" s="87">
        <f>+IF(ISNUMBER(DATA!AF697),DATA!AF697,"n/a")</f>
        <v>3.58954033348639</v>
      </c>
      <c r="J2331" s="77">
        <f>+IF(ISNUMBER(DATA!AG697),DATA!AG697,"n/a")</f>
        <v>-6.3771227736164997E-3</v>
      </c>
      <c r="K2331" s="87">
        <f>+IF(ISNUMBER(DATA!AP697),DATA!AP697,"n/a")</f>
        <v>3.6085585087277399</v>
      </c>
      <c r="L2331" s="77">
        <f>+IF(ISNUMBER(DATA!AQ697),DATA!AQ697,"n/a")</f>
        <v>-3.1686335791584301E-3</v>
      </c>
      <c r="M2331" s="66"/>
      <c r="N2331" s="66"/>
      <c r="O2331" s="66"/>
      <c r="P2331" s="66"/>
      <c r="Q2331" s="66"/>
      <c r="S2331" s="70"/>
      <c r="U2331" s="70"/>
      <c r="W2331" s="70"/>
      <c r="Y2331" s="70"/>
    </row>
    <row r="2332" spans="1:25" s="69" customFormat="1" x14ac:dyDescent="0.2">
      <c r="A2332" s="66" t="s">
        <v>12</v>
      </c>
      <c r="B2332" s="66" t="s">
        <v>24</v>
      </c>
      <c r="C2332" s="66" t="s">
        <v>10</v>
      </c>
      <c r="D2332" s="66" t="s">
        <v>301</v>
      </c>
      <c r="E2332" s="87">
        <f>+IF(ISNUMBER(DATA!L698),DATA!L698,"n/a")</f>
        <v>3.5537924852830698</v>
      </c>
      <c r="F2332" s="77">
        <f>+IF(ISNUMBER(DATA!M698),DATA!M698,"n/a")</f>
        <v>8.4748735854581498E-3</v>
      </c>
      <c r="G2332" s="87">
        <f>+IF(ISNUMBER(DATA!V698),DATA!V698,"n/a")</f>
        <v>3.5551489139457901</v>
      </c>
      <c r="H2332" s="77">
        <f>+IF(ISNUMBER(DATA!W698),DATA!W698,"n/a")</f>
        <v>-3.1225222827328601E-3</v>
      </c>
      <c r="I2332" s="87">
        <f>+IF(ISNUMBER(DATA!AF698),DATA!AF698,"n/a")</f>
        <v>3.5761385767784102</v>
      </c>
      <c r="J2332" s="77">
        <f>+IF(ISNUMBER(DATA!AG698),DATA!AG698,"n/a")</f>
        <v>-6.96581933027018E-3</v>
      </c>
      <c r="K2332" s="87">
        <f>+IF(ISNUMBER(DATA!AP698),DATA!AP698,"n/a")</f>
        <v>3.5855260581058999</v>
      </c>
      <c r="L2332" s="77">
        <f>+IF(ISNUMBER(DATA!AQ698),DATA!AQ698,"n/a")</f>
        <v>-6.9377948168451798E-3</v>
      </c>
      <c r="M2332" s="66"/>
      <c r="N2332" s="66"/>
      <c r="O2332" s="66"/>
      <c r="P2332" s="66"/>
      <c r="Q2332" s="66"/>
      <c r="S2332" s="70"/>
      <c r="U2332" s="70"/>
      <c r="W2332" s="70"/>
      <c r="Y2332" s="70"/>
    </row>
    <row r="2333" spans="1:25" s="69" customFormat="1" x14ac:dyDescent="0.2">
      <c r="A2333" s="66" t="s">
        <v>12</v>
      </c>
      <c r="B2333" s="66" t="s">
        <v>24</v>
      </c>
      <c r="C2333" s="66" t="s">
        <v>10</v>
      </c>
      <c r="D2333" s="66" t="s">
        <v>302</v>
      </c>
      <c r="E2333" s="87">
        <f>+IF(ISNUMBER(DATA!L699),DATA!L699,"n/a")</f>
        <v>3.5582595330545299</v>
      </c>
      <c r="F2333" s="77">
        <f>+IF(ISNUMBER(DATA!M699),DATA!M699,"n/a")</f>
        <v>3.6291850782221399E-2</v>
      </c>
      <c r="G2333" s="87">
        <f>+IF(ISNUMBER(DATA!V699),DATA!V699,"n/a")</f>
        <v>3.5440274404692902</v>
      </c>
      <c r="H2333" s="77">
        <f>+IF(ISNUMBER(DATA!W699),DATA!W699,"n/a")</f>
        <v>2.2152555463069799E-2</v>
      </c>
      <c r="I2333" s="87">
        <f>+IF(ISNUMBER(DATA!AF699),DATA!AF699,"n/a")</f>
        <v>3.5583466373294299</v>
      </c>
      <c r="J2333" s="77">
        <f>+IF(ISNUMBER(DATA!AG699),DATA!AG699,"n/a")</f>
        <v>3.3227791917812798E-2</v>
      </c>
      <c r="K2333" s="87">
        <f>+IF(ISNUMBER(DATA!AP699),DATA!AP699,"n/a")</f>
        <v>3.5163089018650102</v>
      </c>
      <c r="L2333" s="77">
        <f>+IF(ISNUMBER(DATA!AQ699),DATA!AQ699,"n/a")</f>
        <v>2.1446944259975599E-2</v>
      </c>
      <c r="M2333" s="66"/>
      <c r="N2333" s="66"/>
      <c r="O2333" s="66"/>
      <c r="P2333" s="66"/>
      <c r="Q2333" s="66"/>
      <c r="S2333" s="70"/>
      <c r="U2333" s="70"/>
      <c r="W2333" s="70"/>
      <c r="Y2333" s="70"/>
    </row>
    <row r="2334" spans="1:25" s="69" customFormat="1" x14ac:dyDescent="0.2">
      <c r="A2334" s="66" t="s">
        <v>12</v>
      </c>
      <c r="B2334" s="66" t="s">
        <v>24</v>
      </c>
      <c r="C2334" s="66" t="s">
        <v>10</v>
      </c>
      <c r="D2334" s="66" t="s">
        <v>303</v>
      </c>
      <c r="E2334" s="87">
        <f>+IF(ISNUMBER(DATA!L700),DATA!L700,"n/a")</f>
        <v>3.5991851951820202</v>
      </c>
      <c r="F2334" s="77">
        <f>+IF(ISNUMBER(DATA!M700),DATA!M700,"n/a")</f>
        <v>4.99089177462667E-3</v>
      </c>
      <c r="G2334" s="87">
        <f>+IF(ISNUMBER(DATA!V700),DATA!V700,"n/a")</f>
        <v>3.50291920314478</v>
      </c>
      <c r="H2334" s="77">
        <f>+IF(ISNUMBER(DATA!W700),DATA!W700,"n/a")</f>
        <v>1.2750447614580499E-2</v>
      </c>
      <c r="I2334" s="87">
        <f>+IF(ISNUMBER(DATA!AF700),DATA!AF700,"n/a")</f>
        <v>3.5085899944516399</v>
      </c>
      <c r="J2334" s="77">
        <f>+IF(ISNUMBER(DATA!AG700),DATA!AG700,"n/a")</f>
        <v>4.7013080842298197E-3</v>
      </c>
      <c r="K2334" s="87">
        <f>+IF(ISNUMBER(DATA!AP700),DATA!AP700,"n/a")</f>
        <v>3.4995218329073099</v>
      </c>
      <c r="L2334" s="77">
        <f>+IF(ISNUMBER(DATA!AQ700),DATA!AQ700,"n/a")</f>
        <v>9.74494359899566E-4</v>
      </c>
      <c r="M2334" s="66"/>
      <c r="N2334" s="66"/>
      <c r="O2334" s="66"/>
      <c r="P2334" s="66"/>
      <c r="Q2334" s="66"/>
      <c r="S2334" s="70"/>
      <c r="U2334" s="70"/>
      <c r="W2334" s="70"/>
      <c r="Y2334" s="70"/>
    </row>
    <row r="2335" spans="1:25" s="69" customFormat="1" x14ac:dyDescent="0.2">
      <c r="A2335" s="66" t="s">
        <v>12</v>
      </c>
      <c r="B2335" s="66" t="s">
        <v>24</v>
      </c>
      <c r="C2335" s="66" t="s">
        <v>10</v>
      </c>
      <c r="D2335" s="66" t="s">
        <v>304</v>
      </c>
      <c r="E2335" s="87">
        <f>+IF(ISNUMBER(DATA!L701),DATA!L701,"n/a")</f>
        <v>3.4092064320605999</v>
      </c>
      <c r="F2335" s="77">
        <f>+IF(ISNUMBER(DATA!M701),DATA!M701,"n/a")</f>
        <v>1.9303900790135501E-2</v>
      </c>
      <c r="G2335" s="87">
        <f>+IF(ISNUMBER(DATA!V701),DATA!V701,"n/a")</f>
        <v>2.9139208662044398</v>
      </c>
      <c r="H2335" s="77">
        <f>+IF(ISNUMBER(DATA!W701),DATA!W701,"n/a")</f>
        <v>-0.116325466584989</v>
      </c>
      <c r="I2335" s="87">
        <f>+IF(ISNUMBER(DATA!AF701),DATA!AF701,"n/a")</f>
        <v>3.0718721061405501</v>
      </c>
      <c r="J2335" s="77">
        <f>+IF(ISNUMBER(DATA!AG701),DATA!AG701,"n/a")</f>
        <v>-6.6996999354326695E-2</v>
      </c>
      <c r="K2335" s="87">
        <f>+IF(ISNUMBER(DATA!AP701),DATA!AP701,"n/a")</f>
        <v>3.16586725294334</v>
      </c>
      <c r="L2335" s="77">
        <f>+IF(ISNUMBER(DATA!AQ701),DATA!AQ701,"n/a")</f>
        <v>-6.6035238183080602E-2</v>
      </c>
      <c r="M2335" s="66"/>
      <c r="N2335" s="66"/>
      <c r="O2335" s="66"/>
      <c r="P2335" s="66"/>
      <c r="Q2335" s="66"/>
      <c r="S2335" s="70"/>
      <c r="U2335" s="70"/>
      <c r="W2335" s="70"/>
      <c r="Y2335" s="70"/>
    </row>
    <row r="2336" spans="1:25" s="69" customFormat="1" x14ac:dyDescent="0.2">
      <c r="A2336" s="66" t="s">
        <v>12</v>
      </c>
      <c r="B2336" s="66" t="s">
        <v>24</v>
      </c>
      <c r="C2336" s="66" t="s">
        <v>10</v>
      </c>
      <c r="D2336" s="66" t="s">
        <v>305</v>
      </c>
      <c r="E2336" s="87">
        <f>+IF(ISNUMBER(DATA!L702),DATA!L702,"n/a")</f>
        <v>3.8753721809392601</v>
      </c>
      <c r="F2336" s="77">
        <f>+IF(ISNUMBER(DATA!M702),DATA!M702,"n/a")</f>
        <v>6.2552190168071606E-2</v>
      </c>
      <c r="G2336" s="87">
        <f>+IF(ISNUMBER(DATA!V702),DATA!V702,"n/a")</f>
        <v>3.8540747433666702</v>
      </c>
      <c r="H2336" s="77">
        <f>+IF(ISNUMBER(DATA!W702),DATA!W702,"n/a")</f>
        <v>5.8160424233353797E-2</v>
      </c>
      <c r="I2336" s="87">
        <f>+IF(ISNUMBER(DATA!AF702),DATA!AF702,"n/a")</f>
        <v>3.8765514293129599</v>
      </c>
      <c r="J2336" s="77">
        <f>+IF(ISNUMBER(DATA!AG702),DATA!AG702,"n/a")</f>
        <v>6.3987865929468493E-2</v>
      </c>
      <c r="K2336" s="87">
        <f>+IF(ISNUMBER(DATA!AP702),DATA!AP702,"n/a")</f>
        <v>3.8251052614605401</v>
      </c>
      <c r="L2336" s="77">
        <f>+IF(ISNUMBER(DATA!AQ702),DATA!AQ702,"n/a")</f>
        <v>5.0131324006810099E-2</v>
      </c>
      <c r="M2336" s="66"/>
      <c r="N2336" s="66"/>
      <c r="O2336" s="66"/>
      <c r="P2336" s="66"/>
      <c r="Q2336" s="66"/>
      <c r="S2336" s="70"/>
      <c r="U2336" s="70"/>
      <c r="W2336" s="70"/>
      <c r="Y2336" s="70"/>
    </row>
    <row r="2337" spans="1:25" s="69" customFormat="1" x14ac:dyDescent="0.2">
      <c r="A2337" s="66" t="s">
        <v>12</v>
      </c>
      <c r="B2337" s="66" t="s">
        <v>24</v>
      </c>
      <c r="C2337" s="66" t="s">
        <v>10</v>
      </c>
      <c r="D2337" s="66" t="s">
        <v>306</v>
      </c>
      <c r="E2337" s="87">
        <f>+IF(ISNUMBER(DATA!L703),DATA!L703,"n/a")</f>
        <v>3.5667233006076202</v>
      </c>
      <c r="F2337" s="77">
        <f>+IF(ISNUMBER(DATA!M703),DATA!M703,"n/a")</f>
        <v>-5.3266267514551803E-2</v>
      </c>
      <c r="G2337" s="87">
        <f>+IF(ISNUMBER(DATA!V703),DATA!V703,"n/a")</f>
        <v>3.3783415692210599</v>
      </c>
      <c r="H2337" s="77">
        <f>+IF(ISNUMBER(DATA!W703),DATA!W703,"n/a")</f>
        <v>-7.4521511980145505E-2</v>
      </c>
      <c r="I2337" s="87">
        <f>+IF(ISNUMBER(DATA!AF703),DATA!AF703,"n/a")</f>
        <v>3.2526606535457998</v>
      </c>
      <c r="J2337" s="77">
        <f>+IF(ISNUMBER(DATA!AG703),DATA!AG703,"n/a")</f>
        <v>-7.2645005269683899E-2</v>
      </c>
      <c r="K2337" s="87">
        <f>+IF(ISNUMBER(DATA!AP703),DATA!AP703,"n/a")</f>
        <v>3.3571556712795698</v>
      </c>
      <c r="L2337" s="77">
        <f>+IF(ISNUMBER(DATA!AQ703),DATA!AQ703,"n/a")</f>
        <v>6.7401912015849002E-3</v>
      </c>
      <c r="M2337" s="66"/>
      <c r="N2337" s="66"/>
      <c r="O2337" s="66"/>
      <c r="P2337" s="66"/>
      <c r="Q2337" s="66"/>
      <c r="S2337" s="70"/>
      <c r="U2337" s="70"/>
      <c r="W2337" s="70"/>
      <c r="Y2337" s="70"/>
    </row>
    <row r="2338" spans="1:25" s="69" customFormat="1" x14ac:dyDescent="0.2">
      <c r="A2338" s="66" t="s">
        <v>12</v>
      </c>
      <c r="B2338" s="66" t="s">
        <v>24</v>
      </c>
      <c r="C2338" s="66" t="s">
        <v>10</v>
      </c>
      <c r="D2338" s="66" t="s">
        <v>307</v>
      </c>
      <c r="E2338" s="87">
        <f>+IF(ISNUMBER(DATA!L704),DATA!L704,"n/a")</f>
        <v>3.3186166260243399</v>
      </c>
      <c r="F2338" s="77">
        <f>+IF(ISNUMBER(DATA!M704),DATA!M704,"n/a")</f>
        <v>-5.3137064055292199E-4</v>
      </c>
      <c r="G2338" s="87">
        <f>+IF(ISNUMBER(DATA!V704),DATA!V704,"n/a")</f>
        <v>3.3104494904847002</v>
      </c>
      <c r="H2338" s="77">
        <f>+IF(ISNUMBER(DATA!W704),DATA!W704,"n/a")</f>
        <v>1.1200496068215601E-2</v>
      </c>
      <c r="I2338" s="87">
        <f>+IF(ISNUMBER(DATA!AF704),DATA!AF704,"n/a")</f>
        <v>3.3474398636968199</v>
      </c>
      <c r="J2338" s="77">
        <f>+IF(ISNUMBER(DATA!AG704),DATA!AG704,"n/a")</f>
        <v>1.7459196073190901E-2</v>
      </c>
      <c r="K2338" s="87">
        <f>+IF(ISNUMBER(DATA!AP704),DATA!AP704,"n/a")</f>
        <v>3.3437485736613599</v>
      </c>
      <c r="L2338" s="77">
        <f>+IF(ISNUMBER(DATA!AQ704),DATA!AQ704,"n/a")</f>
        <v>2.9269695371542601E-3</v>
      </c>
      <c r="M2338" s="66"/>
      <c r="N2338" s="66"/>
      <c r="O2338" s="66"/>
      <c r="P2338" s="66"/>
      <c r="Q2338" s="66"/>
      <c r="S2338" s="70"/>
      <c r="U2338" s="70"/>
      <c r="W2338" s="70"/>
      <c r="Y2338" s="70"/>
    </row>
    <row r="2339" spans="1:25" s="69" customFormat="1" x14ac:dyDescent="0.2">
      <c r="A2339" s="66" t="s">
        <v>12</v>
      </c>
      <c r="B2339" s="66" t="s">
        <v>24</v>
      </c>
      <c r="C2339" s="66" t="s">
        <v>10</v>
      </c>
      <c r="D2339" s="66" t="s">
        <v>308</v>
      </c>
      <c r="E2339" s="87">
        <f>+IF(ISNUMBER(DATA!L705),DATA!L705,"n/a")</f>
        <v>3.4369603051030899</v>
      </c>
      <c r="F2339" s="77">
        <f>+IF(ISNUMBER(DATA!M705),DATA!M705,"n/a")</f>
        <v>9.1841141782207595E-3</v>
      </c>
      <c r="G2339" s="87">
        <f>+IF(ISNUMBER(DATA!V705),DATA!V705,"n/a")</f>
        <v>3.3855115035883498</v>
      </c>
      <c r="H2339" s="77">
        <f>+IF(ISNUMBER(DATA!W705),DATA!W705,"n/a")</f>
        <v>3.59794626892996E-2</v>
      </c>
      <c r="I2339" s="87">
        <f>+IF(ISNUMBER(DATA!AF705),DATA!AF705,"n/a")</f>
        <v>3.4159322794746201</v>
      </c>
      <c r="J2339" s="77">
        <f>+IF(ISNUMBER(DATA!AG705),DATA!AG705,"n/a")</f>
        <v>5.14271892124376E-2</v>
      </c>
      <c r="K2339" s="87">
        <f>+IF(ISNUMBER(DATA!AP705),DATA!AP705,"n/a")</f>
        <v>3.40837631344053</v>
      </c>
      <c r="L2339" s="77">
        <f>+IF(ISNUMBER(DATA!AQ705),DATA!AQ705,"n/a")</f>
        <v>4.80409562287991E-2</v>
      </c>
      <c r="M2339" s="66"/>
      <c r="N2339" s="66"/>
      <c r="O2339" s="66"/>
      <c r="P2339" s="66"/>
      <c r="Q2339" s="66"/>
      <c r="S2339" s="70"/>
      <c r="U2339" s="70"/>
      <c r="W2339" s="70"/>
      <c r="Y2339" s="70"/>
    </row>
    <row r="2340" spans="1:25" s="69" customFormat="1" x14ac:dyDescent="0.2">
      <c r="A2340" s="66" t="s">
        <v>12</v>
      </c>
      <c r="B2340" s="66" t="s">
        <v>24</v>
      </c>
      <c r="C2340" s="66" t="s">
        <v>10</v>
      </c>
      <c r="D2340" s="66" t="s">
        <v>309</v>
      </c>
      <c r="E2340" s="87">
        <f>+IF(ISNUMBER(DATA!L706),DATA!L706,"n/a")</f>
        <v>3.6815162121949698</v>
      </c>
      <c r="F2340" s="77">
        <f>+IF(ISNUMBER(DATA!M706),DATA!M706,"n/a")</f>
        <v>-5.4751691860674698E-3</v>
      </c>
      <c r="G2340" s="87">
        <f>+IF(ISNUMBER(DATA!V706),DATA!V706,"n/a")</f>
        <v>3.58277212845092</v>
      </c>
      <c r="H2340" s="77">
        <f>+IF(ISNUMBER(DATA!W706),DATA!W706,"n/a")</f>
        <v>2.0784973545044501E-2</v>
      </c>
      <c r="I2340" s="87">
        <f>+IF(ISNUMBER(DATA!AF706),DATA!AF706,"n/a")</f>
        <v>3.6244860519479798</v>
      </c>
      <c r="J2340" s="77">
        <f>+IF(ISNUMBER(DATA!AG706),DATA!AG706,"n/a")</f>
        <v>2.73110139788422E-2</v>
      </c>
      <c r="K2340" s="87">
        <f>+IF(ISNUMBER(DATA!AP706),DATA!AP706,"n/a")</f>
        <v>3.6228591818882401</v>
      </c>
      <c r="L2340" s="77">
        <f>+IF(ISNUMBER(DATA!AQ706),DATA!AQ706,"n/a")</f>
        <v>2.4522640179049499E-2</v>
      </c>
      <c r="M2340" s="66"/>
      <c r="N2340" s="66"/>
      <c r="O2340" s="66"/>
      <c r="P2340" s="66"/>
      <c r="Q2340" s="66"/>
      <c r="S2340" s="70"/>
      <c r="U2340" s="70"/>
      <c r="W2340" s="70"/>
      <c r="Y2340" s="70"/>
    </row>
    <row r="2341" spans="1:25" s="69" customFormat="1" x14ac:dyDescent="0.2">
      <c r="A2341" s="66" t="s">
        <v>12</v>
      </c>
      <c r="B2341" s="66" t="s">
        <v>24</v>
      </c>
      <c r="C2341" s="66" t="s">
        <v>10</v>
      </c>
      <c r="D2341" s="66" t="s">
        <v>310</v>
      </c>
      <c r="E2341" s="87">
        <f>+IF(ISNUMBER(DATA!L707),DATA!L707,"n/a")</f>
        <v>3.68538361866498</v>
      </c>
      <c r="F2341" s="77">
        <f>+IF(ISNUMBER(DATA!M707),DATA!M707,"n/a")</f>
        <v>-1.0515303369743901E-2</v>
      </c>
      <c r="G2341" s="87">
        <f>+IF(ISNUMBER(DATA!V707),DATA!V707,"n/a")</f>
        <v>3.6750089597722901</v>
      </c>
      <c r="H2341" s="77">
        <f>+IF(ISNUMBER(DATA!W707),DATA!W707,"n/a")</f>
        <v>2.1926847747823799E-2</v>
      </c>
      <c r="I2341" s="87">
        <f>+IF(ISNUMBER(DATA!AF707),DATA!AF707,"n/a")</f>
        <v>3.7254216372839002</v>
      </c>
      <c r="J2341" s="77">
        <f>+IF(ISNUMBER(DATA!AG707),DATA!AG707,"n/a")</f>
        <v>5.1877949315063197E-2</v>
      </c>
      <c r="K2341" s="87">
        <f>+IF(ISNUMBER(DATA!AP707),DATA!AP707,"n/a")</f>
        <v>3.7257179764350399</v>
      </c>
      <c r="L2341" s="77">
        <f>+IF(ISNUMBER(DATA!AQ707),DATA!AQ707,"n/a")</f>
        <v>4.1031506478305002E-2</v>
      </c>
      <c r="M2341" s="66"/>
      <c r="N2341" s="66"/>
      <c r="O2341" s="66"/>
      <c r="P2341" s="66"/>
      <c r="Q2341" s="66"/>
      <c r="S2341" s="70"/>
      <c r="U2341" s="70"/>
      <c r="W2341" s="70"/>
      <c r="Y2341" s="70"/>
    </row>
    <row r="2342" spans="1:25" s="69" customFormat="1" x14ac:dyDescent="0.2">
      <c r="A2342" s="66" t="s">
        <v>12</v>
      </c>
      <c r="B2342" s="66" t="s">
        <v>24</v>
      </c>
      <c r="C2342" s="66" t="s">
        <v>10</v>
      </c>
      <c r="D2342" s="66" t="s">
        <v>311</v>
      </c>
      <c r="E2342" s="87">
        <f>+IF(ISNUMBER(DATA!L708),DATA!L708,"n/a")</f>
        <v>2.7465984249245001</v>
      </c>
      <c r="F2342" s="77">
        <f>+IF(ISNUMBER(DATA!M708),DATA!M708,"n/a")</f>
        <v>0.138303771343844</v>
      </c>
      <c r="G2342" s="87">
        <f>+IF(ISNUMBER(DATA!V708),DATA!V708,"n/a")</f>
        <v>2.69127577350547</v>
      </c>
      <c r="H2342" s="77">
        <f>+IF(ISNUMBER(DATA!W708),DATA!W708,"n/a")</f>
        <v>0.141759926645221</v>
      </c>
      <c r="I2342" s="87">
        <f>+IF(ISNUMBER(DATA!AF708),DATA!AF708,"n/a")</f>
        <v>2.6307637685435199</v>
      </c>
      <c r="J2342" s="77">
        <f>+IF(ISNUMBER(DATA!AG708),DATA!AG708,"n/a")</f>
        <v>0.12977675188281701</v>
      </c>
      <c r="K2342" s="87">
        <f>+IF(ISNUMBER(DATA!AP708),DATA!AP708,"n/a")</f>
        <v>2.51748646447209</v>
      </c>
      <c r="L2342" s="77">
        <f>+IF(ISNUMBER(DATA!AQ708),DATA!AQ708,"n/a")</f>
        <v>8.6573033802518295E-2</v>
      </c>
      <c r="M2342" s="66"/>
      <c r="N2342" s="66"/>
      <c r="O2342" s="66"/>
      <c r="P2342" s="66"/>
      <c r="Q2342" s="66"/>
      <c r="S2342" s="70"/>
      <c r="U2342" s="70"/>
      <c r="W2342" s="70"/>
      <c r="Y2342" s="70"/>
    </row>
    <row r="2343" spans="1:25" s="69" customFormat="1" x14ac:dyDescent="0.2">
      <c r="A2343" s="66" t="s">
        <v>12</v>
      </c>
      <c r="B2343" s="66" t="s">
        <v>24</v>
      </c>
      <c r="C2343" s="66" t="s">
        <v>10</v>
      </c>
      <c r="D2343" s="66" t="s">
        <v>312</v>
      </c>
      <c r="E2343" s="87">
        <f>+IF(ISNUMBER(DATA!L709),DATA!L709,"n/a")</f>
        <v>3.5070934238313698</v>
      </c>
      <c r="F2343" s="77">
        <f>+IF(ISNUMBER(DATA!M709),DATA!M709,"n/a")</f>
        <v>1.0075615412604899E-2</v>
      </c>
      <c r="G2343" s="87">
        <f>+IF(ISNUMBER(DATA!V709),DATA!V709,"n/a")</f>
        <v>3.5053756039082198</v>
      </c>
      <c r="H2343" s="77">
        <f>+IF(ISNUMBER(DATA!W709),DATA!W709,"n/a")</f>
        <v>-3.5863384499613401E-4</v>
      </c>
      <c r="I2343" s="87">
        <f>+IF(ISNUMBER(DATA!AF709),DATA!AF709,"n/a")</f>
        <v>3.5257746494762201</v>
      </c>
      <c r="J2343" s="77">
        <f>+IF(ISNUMBER(DATA!AG709),DATA!AG709,"n/a")</f>
        <v>-3.1723468116507301E-3</v>
      </c>
      <c r="K2343" s="87">
        <f>+IF(ISNUMBER(DATA!AP709),DATA!AP709,"n/a")</f>
        <v>3.5093105386090402</v>
      </c>
      <c r="L2343" s="77">
        <f>+IF(ISNUMBER(DATA!AQ709),DATA!AQ709,"n/a")</f>
        <v>-4.27313749441194E-3</v>
      </c>
      <c r="M2343" s="66"/>
      <c r="N2343" s="66"/>
      <c r="O2343" s="66"/>
      <c r="P2343" s="66"/>
      <c r="Q2343" s="66"/>
      <c r="S2343" s="70"/>
      <c r="U2343" s="70"/>
      <c r="W2343" s="70"/>
      <c r="Y2343" s="70"/>
    </row>
    <row r="2344" spans="1:25" s="69" customFormat="1" x14ac:dyDescent="0.2">
      <c r="A2344" s="66" t="s">
        <v>12</v>
      </c>
      <c r="B2344" s="66" t="s">
        <v>24</v>
      </c>
      <c r="C2344" s="66" t="s">
        <v>10</v>
      </c>
      <c r="D2344" s="66" t="s">
        <v>313</v>
      </c>
      <c r="E2344" s="87">
        <f>+IF(ISNUMBER(DATA!L710),DATA!L710,"n/a")</f>
        <v>3.8662359620391</v>
      </c>
      <c r="F2344" s="77">
        <f>+IF(ISNUMBER(DATA!M710),DATA!M710,"n/a")</f>
        <v>3.4085388570010797E-2</v>
      </c>
      <c r="G2344" s="87">
        <f>+IF(ISNUMBER(DATA!V710),DATA!V710,"n/a")</f>
        <v>3.8611772682756902</v>
      </c>
      <c r="H2344" s="77">
        <f>+IF(ISNUMBER(DATA!W710),DATA!W710,"n/a")</f>
        <v>3.0900045476392302E-2</v>
      </c>
      <c r="I2344" s="87">
        <f>+IF(ISNUMBER(DATA!AF710),DATA!AF710,"n/a")</f>
        <v>3.8798873885908902</v>
      </c>
      <c r="J2344" s="77">
        <f>+IF(ISNUMBER(DATA!AG710),DATA!AG710,"n/a")</f>
        <v>1.7239797055456401E-2</v>
      </c>
      <c r="K2344" s="87">
        <f>+IF(ISNUMBER(DATA!AP710),DATA!AP710,"n/a")</f>
        <v>3.8222658832238299</v>
      </c>
      <c r="L2344" s="77">
        <f>+IF(ISNUMBER(DATA!AQ710),DATA!AQ710,"n/a")</f>
        <v>-1.05023296051095E-2</v>
      </c>
      <c r="M2344" s="66"/>
      <c r="N2344" s="66"/>
      <c r="O2344" s="66"/>
      <c r="P2344" s="66"/>
      <c r="Q2344" s="66"/>
      <c r="S2344" s="70"/>
      <c r="U2344" s="70"/>
      <c r="W2344" s="70"/>
      <c r="Y2344" s="70"/>
    </row>
    <row r="2345" spans="1:25" s="69" customFormat="1" x14ac:dyDescent="0.2">
      <c r="A2345" s="66" t="s">
        <v>12</v>
      </c>
      <c r="B2345" s="66" t="s">
        <v>24</v>
      </c>
      <c r="C2345" s="66" t="s">
        <v>10</v>
      </c>
      <c r="D2345" s="66" t="s">
        <v>314</v>
      </c>
      <c r="E2345" s="87">
        <f>+IF(ISNUMBER(DATA!L711),DATA!L711,"n/a")</f>
        <v>3.6992629733410398</v>
      </c>
      <c r="F2345" s="77">
        <f>+IF(ISNUMBER(DATA!M711),DATA!M711,"n/a")</f>
        <v>-2.1667070859043899E-2</v>
      </c>
      <c r="G2345" s="87">
        <f>+IF(ISNUMBER(DATA!V711),DATA!V711,"n/a")</f>
        <v>3.7478221389149802</v>
      </c>
      <c r="H2345" s="77">
        <f>+IF(ISNUMBER(DATA!W711),DATA!W711,"n/a")</f>
        <v>-1.4044285819416801E-3</v>
      </c>
      <c r="I2345" s="87">
        <f>+IF(ISNUMBER(DATA!AF711),DATA!AF711,"n/a")</f>
        <v>3.84376280746454</v>
      </c>
      <c r="J2345" s="77">
        <f>+IF(ISNUMBER(DATA!AG711),DATA!AG711,"n/a")</f>
        <v>2.7058763247315001E-2</v>
      </c>
      <c r="K2345" s="87">
        <f>+IF(ISNUMBER(DATA!AP711),DATA!AP711,"n/a")</f>
        <v>3.8130547316860302</v>
      </c>
      <c r="L2345" s="77">
        <f>+IF(ISNUMBER(DATA!AQ711),DATA!AQ711,"n/a")</f>
        <v>2.4372488195168501E-2</v>
      </c>
      <c r="M2345" s="66"/>
      <c r="N2345" s="66"/>
      <c r="O2345" s="66"/>
      <c r="P2345" s="66"/>
      <c r="Q2345" s="66"/>
      <c r="S2345" s="70"/>
      <c r="U2345" s="70"/>
      <c r="W2345" s="70"/>
      <c r="Y2345" s="70"/>
    </row>
    <row r="2346" spans="1:25" s="69" customFormat="1" x14ac:dyDescent="0.2">
      <c r="A2346" s="66" t="s">
        <v>12</v>
      </c>
      <c r="B2346" s="66" t="s">
        <v>24</v>
      </c>
      <c r="C2346" s="66" t="s">
        <v>10</v>
      </c>
      <c r="D2346" s="66" t="s">
        <v>315</v>
      </c>
      <c r="E2346" s="87">
        <f>+IF(ISNUMBER(DATA!L712),DATA!L712,"n/a")</f>
        <v>3.4889450359665801</v>
      </c>
      <c r="F2346" s="77">
        <f>+IF(ISNUMBER(DATA!M712),DATA!M712,"n/a")</f>
        <v>3.1943333510836302E-3</v>
      </c>
      <c r="G2346" s="87">
        <f>+IF(ISNUMBER(DATA!V712),DATA!V712,"n/a")</f>
        <v>3.4812882172805399</v>
      </c>
      <c r="H2346" s="77">
        <f>+IF(ISNUMBER(DATA!W712),DATA!W712,"n/a")</f>
        <v>1.65022855129227E-3</v>
      </c>
      <c r="I2346" s="87">
        <f>+IF(ISNUMBER(DATA!AF712),DATA!AF712,"n/a")</f>
        <v>3.48573843988216</v>
      </c>
      <c r="J2346" s="77">
        <f>+IF(ISNUMBER(DATA!AG712),DATA!AG712,"n/a")</f>
        <v>-4.8477201689550902E-3</v>
      </c>
      <c r="K2346" s="87">
        <f>+IF(ISNUMBER(DATA!AP712),DATA!AP712,"n/a")</f>
        <v>3.42291461187556</v>
      </c>
      <c r="L2346" s="77">
        <f>+IF(ISNUMBER(DATA!AQ712),DATA!AQ712,"n/a")</f>
        <v>-4.20909344941163E-2</v>
      </c>
      <c r="M2346" s="66"/>
      <c r="N2346" s="66"/>
      <c r="O2346" s="66"/>
      <c r="P2346" s="66"/>
      <c r="Q2346" s="66"/>
      <c r="S2346" s="70"/>
      <c r="U2346" s="70"/>
      <c r="W2346" s="70"/>
      <c r="Y2346" s="70"/>
    </row>
    <row r="2347" spans="1:25" s="69" customFormat="1" x14ac:dyDescent="0.2">
      <c r="A2347" s="66" t="s">
        <v>12</v>
      </c>
      <c r="B2347" s="66" t="s">
        <v>24</v>
      </c>
      <c r="C2347" s="66" t="s">
        <v>10</v>
      </c>
      <c r="D2347" s="66" t="s">
        <v>316</v>
      </c>
      <c r="E2347" s="87">
        <f>+IF(ISNUMBER(DATA!L713),DATA!L713,"n/a")</f>
        <v>3.5087655942581999</v>
      </c>
      <c r="F2347" s="77">
        <f>+IF(ISNUMBER(DATA!M713),DATA!M713,"n/a")</f>
        <v>-5.6849240040203102E-3</v>
      </c>
      <c r="G2347" s="87">
        <f>+IF(ISNUMBER(DATA!V713),DATA!V713,"n/a")</f>
        <v>3.5046010882422398</v>
      </c>
      <c r="H2347" s="77">
        <f>+IF(ISNUMBER(DATA!W713),DATA!W713,"n/a")</f>
        <v>2.1762943454043098E-3</v>
      </c>
      <c r="I2347" s="87">
        <f>+IF(ISNUMBER(DATA!AF713),DATA!AF713,"n/a")</f>
        <v>3.5373923327347501</v>
      </c>
      <c r="J2347" s="77">
        <f>+IF(ISNUMBER(DATA!AG713),DATA!AG713,"n/a")</f>
        <v>1.8857223274549299E-2</v>
      </c>
      <c r="K2347" s="87">
        <f>+IF(ISNUMBER(DATA!AP713),DATA!AP713,"n/a")</f>
        <v>3.52054075896188</v>
      </c>
      <c r="L2347" s="77">
        <f>+IF(ISNUMBER(DATA!AQ713),DATA!AQ713,"n/a")</f>
        <v>1.1640407025204099E-2</v>
      </c>
      <c r="M2347" s="66"/>
      <c r="N2347" s="66"/>
      <c r="O2347" s="66"/>
      <c r="P2347" s="66"/>
      <c r="Q2347" s="66"/>
      <c r="S2347" s="70"/>
      <c r="U2347" s="70"/>
      <c r="W2347" s="70"/>
      <c r="Y2347" s="70"/>
    </row>
    <row r="2348" spans="1:25" s="69" customFormat="1" x14ac:dyDescent="0.2">
      <c r="A2348" s="66" t="s">
        <v>12</v>
      </c>
      <c r="B2348" s="66" t="s">
        <v>24</v>
      </c>
      <c r="C2348" s="66" t="s">
        <v>10</v>
      </c>
      <c r="D2348" s="66" t="s">
        <v>317</v>
      </c>
      <c r="E2348" s="87">
        <f>+IF(ISNUMBER(DATA!L714),DATA!L714,"n/a")</f>
        <v>3.7414227375643301</v>
      </c>
      <c r="F2348" s="77">
        <f>+IF(ISNUMBER(DATA!M714),DATA!M714,"n/a")</f>
        <v>9.56377129491046E-2</v>
      </c>
      <c r="G2348" s="87">
        <f>+IF(ISNUMBER(DATA!V714),DATA!V714,"n/a")</f>
        <v>3.4519985642131101</v>
      </c>
      <c r="H2348" s="77">
        <f>+IF(ISNUMBER(DATA!W714),DATA!W714,"n/a")</f>
        <v>6.9779703877637794E-2</v>
      </c>
      <c r="I2348" s="87">
        <f>+IF(ISNUMBER(DATA!AF714),DATA!AF714,"n/a")</f>
        <v>3.40524131761009</v>
      </c>
      <c r="J2348" s="77">
        <f>+IF(ISNUMBER(DATA!AG714),DATA!AG714,"n/a")</f>
        <v>2.37224359872414E-2</v>
      </c>
      <c r="K2348" s="87">
        <f>+IF(ISNUMBER(DATA!AP714),DATA!AP714,"n/a")</f>
        <v>3.32485527264507</v>
      </c>
      <c r="L2348" s="77">
        <f>+IF(ISNUMBER(DATA!AQ714),DATA!AQ714,"n/a")</f>
        <v>-2.9308700132544599E-3</v>
      </c>
      <c r="M2348" s="66"/>
      <c r="N2348" s="66"/>
      <c r="O2348" s="66"/>
      <c r="P2348" s="66"/>
      <c r="Q2348" s="66"/>
      <c r="S2348" s="70"/>
      <c r="U2348" s="70"/>
      <c r="W2348" s="70"/>
      <c r="Y2348" s="70"/>
    </row>
    <row r="2349" spans="1:25" s="69" customFormat="1" x14ac:dyDescent="0.2">
      <c r="A2349" s="66" t="s">
        <v>12</v>
      </c>
      <c r="B2349" s="66" t="s">
        <v>24</v>
      </c>
      <c r="C2349" s="66" t="s">
        <v>10</v>
      </c>
      <c r="D2349" s="66" t="s">
        <v>318</v>
      </c>
      <c r="E2349" s="87">
        <f>+IF(ISNUMBER(DATA!L715),DATA!L715,"n/a")</f>
        <v>3.52294470564309</v>
      </c>
      <c r="F2349" s="77">
        <f>+IF(ISNUMBER(DATA!M715),DATA!M715,"n/a")</f>
        <v>2.85662940750217E-2</v>
      </c>
      <c r="G2349" s="87">
        <f>+IF(ISNUMBER(DATA!V715),DATA!V715,"n/a")</f>
        <v>3.5373199180478498</v>
      </c>
      <c r="H2349" s="77">
        <f>+IF(ISNUMBER(DATA!W715),DATA!W715,"n/a")</f>
        <v>2.27391301143238E-2</v>
      </c>
      <c r="I2349" s="87">
        <f>+IF(ISNUMBER(DATA!AF715),DATA!AF715,"n/a")</f>
        <v>3.5195742479824998</v>
      </c>
      <c r="J2349" s="77">
        <f>+IF(ISNUMBER(DATA!AG715),DATA!AG715,"n/a")</f>
        <v>2.4791092609289599E-2</v>
      </c>
      <c r="K2349" s="87">
        <f>+IF(ISNUMBER(DATA!AP715),DATA!AP715,"n/a")</f>
        <v>3.4789724745124002</v>
      </c>
      <c r="L2349" s="77">
        <f>+IF(ISNUMBER(DATA!AQ715),DATA!AQ715,"n/a")</f>
        <v>1.00802290997721E-2</v>
      </c>
      <c r="M2349" s="66"/>
      <c r="N2349" s="66"/>
      <c r="O2349" s="66"/>
      <c r="P2349" s="66"/>
      <c r="Q2349" s="66"/>
      <c r="S2349" s="70"/>
      <c r="U2349" s="70"/>
      <c r="W2349" s="70"/>
      <c r="Y2349" s="70"/>
    </row>
    <row r="2350" spans="1:25" s="69" customFormat="1" x14ac:dyDescent="0.2">
      <c r="A2350" s="66" t="s">
        <v>12</v>
      </c>
      <c r="B2350" s="66" t="s">
        <v>24</v>
      </c>
      <c r="C2350" s="66" t="s">
        <v>10</v>
      </c>
      <c r="D2350" s="66" t="s">
        <v>344</v>
      </c>
      <c r="E2350" s="87">
        <f>+IF(ISNUMBER(DATA!L716),DATA!L716,"n/a")</f>
        <v>3.6500499432477298</v>
      </c>
      <c r="F2350" s="77">
        <f>+IF(ISNUMBER(DATA!M716),DATA!M716,"n/a")</f>
        <v>-4.9857191289419296E-3</v>
      </c>
      <c r="G2350" s="87">
        <f>+IF(ISNUMBER(DATA!V716),DATA!V716,"n/a")</f>
        <v>3.4553416325483601</v>
      </c>
      <c r="H2350" s="77">
        <f>+IF(ISNUMBER(DATA!W716),DATA!W716,"n/a")</f>
        <v>-2.6012592408927501E-2</v>
      </c>
      <c r="I2350" s="87">
        <f>+IF(ISNUMBER(DATA!AF716),DATA!AF716,"n/a")</f>
        <v>3.5156705787923701</v>
      </c>
      <c r="J2350" s="77">
        <f>+IF(ISNUMBER(DATA!AG716),DATA!AG716,"n/a")</f>
        <v>-2.5834732437342901E-2</v>
      </c>
      <c r="K2350" s="87">
        <f>+IF(ISNUMBER(DATA!AP716),DATA!AP716,"n/a")</f>
        <v>3.5101244438419701</v>
      </c>
      <c r="L2350" s="77">
        <f>+IF(ISNUMBER(DATA!AQ716),DATA!AQ716,"n/a")</f>
        <v>-5.03475767362958E-3</v>
      </c>
      <c r="M2350" s="66"/>
      <c r="N2350" s="66"/>
      <c r="O2350" s="66"/>
      <c r="P2350" s="66"/>
      <c r="Q2350" s="66"/>
      <c r="S2350" s="70"/>
      <c r="U2350" s="70"/>
      <c r="W2350" s="70"/>
      <c r="Y2350" s="70"/>
    </row>
    <row r="2351" spans="1:25" s="69" customFormat="1" x14ac:dyDescent="0.2">
      <c r="A2351" s="66" t="s">
        <v>12</v>
      </c>
      <c r="B2351" s="66" t="s">
        <v>24</v>
      </c>
      <c r="C2351" s="66" t="s">
        <v>10</v>
      </c>
      <c r="D2351" s="66" t="s">
        <v>345</v>
      </c>
      <c r="E2351" s="87">
        <f>+IF(ISNUMBER(DATA!L717),DATA!L717,"n/a")</f>
        <v>3.7256885634196899</v>
      </c>
      <c r="F2351" s="77">
        <f>+IF(ISNUMBER(DATA!M717),DATA!M717,"n/a")</f>
        <v>7.6148411727503E-3</v>
      </c>
      <c r="G2351" s="87">
        <f>+IF(ISNUMBER(DATA!V717),DATA!V717,"n/a")</f>
        <v>3.7370202288886398</v>
      </c>
      <c r="H2351" s="77">
        <f>+IF(ISNUMBER(DATA!W717),DATA!W717,"n/a")</f>
        <v>2.1374374505332598E-3</v>
      </c>
      <c r="I2351" s="87">
        <f>+IF(ISNUMBER(DATA!AF717),DATA!AF717,"n/a")</f>
        <v>3.7639543625544198</v>
      </c>
      <c r="J2351" s="77">
        <f>+IF(ISNUMBER(DATA!AG717),DATA!AG717,"n/a")</f>
        <v>-1.1159116071878499E-3</v>
      </c>
      <c r="K2351" s="87">
        <f>+IF(ISNUMBER(DATA!AP717),DATA!AP717,"n/a")</f>
        <v>3.7564122051348399</v>
      </c>
      <c r="L2351" s="77">
        <f>+IF(ISNUMBER(DATA!AQ717),DATA!AQ717,"n/a")</f>
        <v>-4.9278321970720497E-3</v>
      </c>
      <c r="M2351" s="66"/>
      <c r="N2351" s="66"/>
      <c r="O2351" s="66"/>
      <c r="P2351" s="66"/>
      <c r="Q2351" s="66"/>
      <c r="S2351" s="70"/>
      <c r="U2351" s="70"/>
      <c r="W2351" s="70"/>
      <c r="Y2351" s="70"/>
    </row>
    <row r="2352" spans="1:25" x14ac:dyDescent="0.2">
      <c r="E2352" s="100"/>
      <c r="F2352" s="102"/>
      <c r="G2352" s="100"/>
      <c r="H2352" s="102"/>
      <c r="I2352" s="100"/>
      <c r="J2352" s="102"/>
      <c r="K2352" s="100"/>
      <c r="L2352" s="102"/>
    </row>
    <row r="2353" spans="1:25" s="69" customFormat="1" x14ac:dyDescent="0.2">
      <c r="A2353" s="66" t="s">
        <v>12</v>
      </c>
      <c r="B2353" s="66" t="s">
        <v>24</v>
      </c>
      <c r="C2353" s="66" t="s">
        <v>26</v>
      </c>
      <c r="D2353" s="66" t="s">
        <v>271</v>
      </c>
      <c r="E2353" s="87">
        <f>+IF(ISNUMBER(DATA!N668),DATA!N668,"n/a")</f>
        <v>2.74603990219356</v>
      </c>
      <c r="F2353" s="77">
        <f>+IF(ISNUMBER(DATA!O668),DATA!O668,"n/a")</f>
        <v>6.0681538764707298E-2</v>
      </c>
      <c r="G2353" s="87">
        <f>+IF(ISNUMBER(DATA!X668),DATA!X668,"n/a")</f>
        <v>2.4761348069225</v>
      </c>
      <c r="H2353" s="77">
        <f>+IF(ISNUMBER(DATA!Y668),DATA!Y668,"n/a")</f>
        <v>1.4336074279474901E-2</v>
      </c>
      <c r="I2353" s="87">
        <f>+IF(ISNUMBER(DATA!AH668),DATA!AH668,"n/a")</f>
        <v>2.4721928190004498</v>
      </c>
      <c r="J2353" s="77">
        <f>+IF(ISNUMBER(DATA!AI668),DATA!AI668,"n/a")</f>
        <v>-2.8742803329049601E-2</v>
      </c>
      <c r="K2353" s="87">
        <f>+IF(ISNUMBER(DATA!AR668),DATA!AR668,"n/a")</f>
        <v>2.43053362587845</v>
      </c>
      <c r="L2353" s="77">
        <f>+IF(ISNUMBER(DATA!AS668),DATA!AS668,"n/a")</f>
        <v>-2.9913771809378101E-2</v>
      </c>
      <c r="M2353" s="66"/>
      <c r="N2353" s="66"/>
      <c r="O2353" s="66"/>
      <c r="P2353" s="66"/>
      <c r="Q2353" s="66"/>
      <c r="S2353" s="70"/>
      <c r="U2353" s="70"/>
      <c r="W2353" s="70"/>
      <c r="Y2353" s="70"/>
    </row>
    <row r="2354" spans="1:25" s="69" customFormat="1" x14ac:dyDescent="0.2">
      <c r="A2354" s="66" t="s">
        <v>12</v>
      </c>
      <c r="B2354" s="66" t="s">
        <v>24</v>
      </c>
      <c r="C2354" s="66" t="s">
        <v>26</v>
      </c>
      <c r="D2354" s="66" t="s">
        <v>272</v>
      </c>
      <c r="E2354" s="87">
        <f>+IF(ISNUMBER(DATA!N669),DATA!N669,"n/a")</f>
        <v>2.3449532610064101</v>
      </c>
      <c r="F2354" s="77">
        <f>+IF(ISNUMBER(DATA!O669),DATA!O669,"n/a")</f>
        <v>3.6476943864986798E-3</v>
      </c>
      <c r="G2354" s="87">
        <f>+IF(ISNUMBER(DATA!X669),DATA!X669,"n/a")</f>
        <v>2.4213978507527401</v>
      </c>
      <c r="H2354" s="77">
        <f>+IF(ISNUMBER(DATA!Y669),DATA!Y669,"n/a")</f>
        <v>1.05806589311242E-2</v>
      </c>
      <c r="I2354" s="87">
        <f>+IF(ISNUMBER(DATA!AH669),DATA!AH669,"n/a")</f>
        <v>2.4449495123308602</v>
      </c>
      <c r="J2354" s="77">
        <f>+IF(ISNUMBER(DATA!AI669),DATA!AI669,"n/a")</f>
        <v>4.5671337558203604E-3</v>
      </c>
      <c r="K2354" s="87">
        <f>+IF(ISNUMBER(DATA!AR669),DATA!AR669,"n/a")</f>
        <v>2.4147390245154501</v>
      </c>
      <c r="L2354" s="77">
        <f>+IF(ISNUMBER(DATA!AS669),DATA!AS669,"n/a")</f>
        <v>3.9982299914269196E-3</v>
      </c>
      <c r="M2354" s="66"/>
      <c r="N2354" s="66"/>
      <c r="O2354" s="66"/>
      <c r="P2354" s="66"/>
      <c r="Q2354" s="66"/>
      <c r="S2354" s="70"/>
      <c r="U2354" s="70"/>
      <c r="W2354" s="70"/>
      <c r="Y2354" s="70"/>
    </row>
    <row r="2355" spans="1:25" s="69" customFormat="1" x14ac:dyDescent="0.2">
      <c r="A2355" s="66" t="s">
        <v>12</v>
      </c>
      <c r="B2355" s="66" t="s">
        <v>24</v>
      </c>
      <c r="C2355" s="66" t="s">
        <v>26</v>
      </c>
      <c r="D2355" s="66" t="s">
        <v>273</v>
      </c>
      <c r="E2355" s="87">
        <f>+IF(ISNUMBER(DATA!N670),DATA!N670,"n/a")</f>
        <v>2.3084369129960698</v>
      </c>
      <c r="F2355" s="77">
        <f>+IF(ISNUMBER(DATA!O670),DATA!O670,"n/a")</f>
        <v>0.17694313422994201</v>
      </c>
      <c r="G2355" s="87">
        <f>+IF(ISNUMBER(DATA!X670),DATA!X670,"n/a")</f>
        <v>2.15535174599784</v>
      </c>
      <c r="H2355" s="77">
        <f>+IF(ISNUMBER(DATA!Y670),DATA!Y670,"n/a")</f>
        <v>5.0887174868103298E-2</v>
      </c>
      <c r="I2355" s="87">
        <f>+IF(ISNUMBER(DATA!AH670),DATA!AH670,"n/a")</f>
        <v>2.1649977171493102</v>
      </c>
      <c r="J2355" s="77">
        <f>+IF(ISNUMBER(DATA!AI670),DATA!AI670,"n/a")</f>
        <v>2.7906614685299699E-2</v>
      </c>
      <c r="K2355" s="87">
        <f>+IF(ISNUMBER(DATA!AR670),DATA!AR670,"n/a")</f>
        <v>2.13973657359502</v>
      </c>
      <c r="L2355" s="77">
        <f>+IF(ISNUMBER(DATA!AS670),DATA!AS670,"n/a")</f>
        <v>1.32184614584817E-2</v>
      </c>
      <c r="M2355" s="66"/>
      <c r="N2355" s="66"/>
      <c r="O2355" s="66"/>
      <c r="P2355" s="66"/>
      <c r="Q2355" s="66"/>
      <c r="S2355" s="70"/>
      <c r="U2355" s="70"/>
      <c r="W2355" s="70"/>
      <c r="Y2355" s="70"/>
    </row>
    <row r="2356" spans="1:25" s="69" customFormat="1" x14ac:dyDescent="0.2">
      <c r="A2356" s="66" t="s">
        <v>12</v>
      </c>
      <c r="B2356" s="66" t="s">
        <v>24</v>
      </c>
      <c r="C2356" s="66" t="s">
        <v>26</v>
      </c>
      <c r="D2356" s="66" t="s">
        <v>274</v>
      </c>
      <c r="E2356" s="87">
        <f>+IF(ISNUMBER(DATA!N671),DATA!N671,"n/a")</f>
        <v>2.3067796699276801</v>
      </c>
      <c r="F2356" s="77">
        <f>+IF(ISNUMBER(DATA!O671),DATA!O671,"n/a")</f>
        <v>-9.63507951708969E-3</v>
      </c>
      <c r="G2356" s="87">
        <f>+IF(ISNUMBER(DATA!X671),DATA!X671,"n/a")</f>
        <v>2.3669282211247</v>
      </c>
      <c r="H2356" s="77">
        <f>+IF(ISNUMBER(DATA!Y671),DATA!Y671,"n/a")</f>
        <v>-2.4711790025628701E-3</v>
      </c>
      <c r="I2356" s="87">
        <f>+IF(ISNUMBER(DATA!AH671),DATA!AH671,"n/a")</f>
        <v>2.3882222128250001</v>
      </c>
      <c r="J2356" s="77">
        <f>+IF(ISNUMBER(DATA!AI671),DATA!AI671,"n/a")</f>
        <v>-2.6924762106855802E-3</v>
      </c>
      <c r="K2356" s="87">
        <f>+IF(ISNUMBER(DATA!AR671),DATA!AR671,"n/a")</f>
        <v>2.3763769792056602</v>
      </c>
      <c r="L2356" s="77">
        <f>+IF(ISNUMBER(DATA!AS671),DATA!AS671,"n/a")</f>
        <v>5.6606783576873803E-3</v>
      </c>
      <c r="M2356" s="66"/>
      <c r="N2356" s="66"/>
      <c r="O2356" s="66"/>
      <c r="P2356" s="66"/>
      <c r="Q2356" s="66"/>
      <c r="S2356" s="70"/>
      <c r="U2356" s="70"/>
      <c r="W2356" s="70"/>
      <c r="Y2356" s="70"/>
    </row>
    <row r="2357" spans="1:25" s="69" customFormat="1" x14ac:dyDescent="0.2">
      <c r="A2357" s="66" t="s">
        <v>12</v>
      </c>
      <c r="B2357" s="66" t="s">
        <v>24</v>
      </c>
      <c r="C2357" s="66" t="s">
        <v>26</v>
      </c>
      <c r="D2357" s="66" t="s">
        <v>275</v>
      </c>
      <c r="E2357" s="87">
        <f>+IF(ISNUMBER(DATA!N672),DATA!N672,"n/a")</f>
        <v>2.2817198426193799</v>
      </c>
      <c r="F2357" s="77">
        <f>+IF(ISNUMBER(DATA!O672),DATA!O672,"n/a")</f>
        <v>9.7762163324175699E-2</v>
      </c>
      <c r="G2357" s="87">
        <f>+IF(ISNUMBER(DATA!X672),DATA!X672,"n/a")</f>
        <v>2.15199752041883</v>
      </c>
      <c r="H2357" s="77">
        <f>+IF(ISNUMBER(DATA!Y672),DATA!Y672,"n/a")</f>
        <v>2.3747756794415702E-2</v>
      </c>
      <c r="I2357" s="87">
        <f>+IF(ISNUMBER(DATA!AH672),DATA!AH672,"n/a")</f>
        <v>2.1448007632333401</v>
      </c>
      <c r="J2357" s="77">
        <f>+IF(ISNUMBER(DATA!AI672),DATA!AI672,"n/a")</f>
        <v>-1.5643903526689502E-2</v>
      </c>
      <c r="K2357" s="87">
        <f>+IF(ISNUMBER(DATA!AR672),DATA!AR672,"n/a")</f>
        <v>2.1291947591282998</v>
      </c>
      <c r="L2357" s="77">
        <f>+IF(ISNUMBER(DATA!AS672),DATA!AS672,"n/a")</f>
        <v>-1.5817132177502899E-2</v>
      </c>
      <c r="M2357" s="66"/>
      <c r="N2357" s="66"/>
      <c r="O2357" s="66"/>
      <c r="P2357" s="66"/>
      <c r="Q2357" s="66"/>
      <c r="S2357" s="70"/>
      <c r="U2357" s="70"/>
      <c r="W2357" s="70"/>
      <c r="Y2357" s="70"/>
    </row>
    <row r="2358" spans="1:25" s="69" customFormat="1" x14ac:dyDescent="0.2">
      <c r="A2358" s="66" t="s">
        <v>12</v>
      </c>
      <c r="B2358" s="66" t="s">
        <v>24</v>
      </c>
      <c r="C2358" s="66" t="s">
        <v>26</v>
      </c>
      <c r="D2358" s="66" t="s">
        <v>276</v>
      </c>
      <c r="E2358" s="87">
        <f>+IF(ISNUMBER(DATA!N673),DATA!N673,"n/a")</f>
        <v>2.6179635087036202</v>
      </c>
      <c r="F2358" s="77">
        <f>+IF(ISNUMBER(DATA!O673),DATA!O673,"n/a")</f>
        <v>0.102827732422457</v>
      </c>
      <c r="G2358" s="87">
        <f>+IF(ISNUMBER(DATA!X673),DATA!X673,"n/a")</f>
        <v>2.4109632818487099</v>
      </c>
      <c r="H2358" s="77">
        <f>+IF(ISNUMBER(DATA!Y673),DATA!Y673,"n/a")</f>
        <v>-4.4265945974105998E-2</v>
      </c>
      <c r="I2358" s="87">
        <f>+IF(ISNUMBER(DATA!AH673),DATA!AH673,"n/a")</f>
        <v>2.5725129674581102</v>
      </c>
      <c r="J2358" s="77">
        <f>+IF(ISNUMBER(DATA!AI673),DATA!AI673,"n/a")</f>
        <v>-1.03144220933661E-2</v>
      </c>
      <c r="K2358" s="87">
        <f>+IF(ISNUMBER(DATA!AR673),DATA!AR673,"n/a")</f>
        <v>2.57511100996097</v>
      </c>
      <c r="L2358" s="77">
        <f>+IF(ISNUMBER(DATA!AS673),DATA!AS673,"n/a")</f>
        <v>1.6762462828578E-2</v>
      </c>
      <c r="M2358" s="66"/>
      <c r="N2358" s="66"/>
      <c r="O2358" s="66"/>
      <c r="P2358" s="66"/>
      <c r="Q2358" s="66"/>
      <c r="S2358" s="70"/>
      <c r="U2358" s="70"/>
      <c r="W2358" s="70"/>
      <c r="Y2358" s="70"/>
    </row>
    <row r="2359" spans="1:25" s="69" customFormat="1" x14ac:dyDescent="0.2">
      <c r="A2359" s="66" t="s">
        <v>12</v>
      </c>
      <c r="B2359" s="66" t="s">
        <v>24</v>
      </c>
      <c r="C2359" s="66" t="s">
        <v>26</v>
      </c>
      <c r="D2359" s="66" t="s">
        <v>277</v>
      </c>
      <c r="E2359" s="87">
        <f>+IF(ISNUMBER(DATA!N674),DATA!N674,"n/a")</f>
        <v>2.1357897898314699</v>
      </c>
      <c r="F2359" s="77">
        <f>+IF(ISNUMBER(DATA!O674),DATA!O674,"n/a")</f>
        <v>1.7412485122227099E-3</v>
      </c>
      <c r="G2359" s="87">
        <f>+IF(ISNUMBER(DATA!X674),DATA!X674,"n/a")</f>
        <v>2.1142796703725102</v>
      </c>
      <c r="H2359" s="77">
        <f>+IF(ISNUMBER(DATA!Y674),DATA!Y674,"n/a")</f>
        <v>1.22328398720716E-2</v>
      </c>
      <c r="I2359" s="87">
        <f>+IF(ISNUMBER(DATA!AH674),DATA!AH674,"n/a")</f>
        <v>2.14759976054737</v>
      </c>
      <c r="J2359" s="77">
        <f>+IF(ISNUMBER(DATA!AI674),DATA!AI674,"n/a")</f>
        <v>1.5581151549722101E-2</v>
      </c>
      <c r="K2359" s="87">
        <f>+IF(ISNUMBER(DATA!AR674),DATA!AR674,"n/a")</f>
        <v>2.1365178447191</v>
      </c>
      <c r="L2359" s="77">
        <f>+IF(ISNUMBER(DATA!AS674),DATA!AS674,"n/a")</f>
        <v>1.1071147376747499E-2</v>
      </c>
      <c r="M2359" s="66"/>
      <c r="N2359" s="66"/>
      <c r="O2359" s="66"/>
      <c r="P2359" s="66"/>
      <c r="Q2359" s="66"/>
      <c r="S2359" s="70"/>
      <c r="U2359" s="70"/>
      <c r="W2359" s="70"/>
      <c r="Y2359" s="70"/>
    </row>
    <row r="2360" spans="1:25" s="69" customFormat="1" x14ac:dyDescent="0.2">
      <c r="A2360" s="66" t="s">
        <v>12</v>
      </c>
      <c r="B2360" s="66" t="s">
        <v>24</v>
      </c>
      <c r="C2360" s="66" t="s">
        <v>26</v>
      </c>
      <c r="D2360" s="66" t="s">
        <v>278</v>
      </c>
      <c r="E2360" s="87">
        <f>+IF(ISNUMBER(DATA!N675),DATA!N675,"n/a")</f>
        <v>2.1625380054343299</v>
      </c>
      <c r="F2360" s="77">
        <f>+IF(ISNUMBER(DATA!O675),DATA!O675,"n/a")</f>
        <v>3.0205191089018001E-2</v>
      </c>
      <c r="G2360" s="87">
        <f>+IF(ISNUMBER(DATA!X675),DATA!X675,"n/a")</f>
        <v>2.11308670396767</v>
      </c>
      <c r="H2360" s="77">
        <f>+IF(ISNUMBER(DATA!Y675),DATA!Y675,"n/a")</f>
        <v>2.4116050260850799E-2</v>
      </c>
      <c r="I2360" s="87">
        <f>+IF(ISNUMBER(DATA!AH675),DATA!AH675,"n/a")</f>
        <v>2.0968673181197199</v>
      </c>
      <c r="J2360" s="77">
        <f>+IF(ISNUMBER(DATA!AI675),DATA!AI675,"n/a")</f>
        <v>-1.6098905588287801E-2</v>
      </c>
      <c r="K2360" s="87">
        <f>+IF(ISNUMBER(DATA!AR675),DATA!AR675,"n/a")</f>
        <v>2.13490635573292</v>
      </c>
      <c r="L2360" s="77">
        <f>+IF(ISNUMBER(DATA!AS675),DATA!AS675,"n/a")</f>
        <v>-1.4042724017425699E-2</v>
      </c>
      <c r="M2360" s="66"/>
      <c r="N2360" s="66"/>
      <c r="O2360" s="66"/>
      <c r="P2360" s="66"/>
      <c r="Q2360" s="66"/>
      <c r="S2360" s="70"/>
      <c r="U2360" s="70"/>
      <c r="W2360" s="70"/>
      <c r="Y2360" s="70"/>
    </row>
    <row r="2361" spans="1:25" s="69" customFormat="1" x14ac:dyDescent="0.2">
      <c r="A2361" s="66" t="s">
        <v>12</v>
      </c>
      <c r="B2361" s="66" t="s">
        <v>24</v>
      </c>
      <c r="C2361" s="66" t="s">
        <v>26</v>
      </c>
      <c r="D2361" s="66" t="s">
        <v>279</v>
      </c>
      <c r="E2361" s="87">
        <f>+IF(ISNUMBER(DATA!N676),DATA!N676,"n/a")</f>
        <v>2.1016993237046599</v>
      </c>
      <c r="F2361" s="77">
        <f>+IF(ISNUMBER(DATA!O676),DATA!O676,"n/a")</f>
        <v>-0.10957109580006499</v>
      </c>
      <c r="G2361" s="87">
        <f>+IF(ISNUMBER(DATA!X676),DATA!X676,"n/a")</f>
        <v>2.1515756270286199</v>
      </c>
      <c r="H2361" s="77">
        <f>+IF(ISNUMBER(DATA!Y676),DATA!Y676,"n/a")</f>
        <v>-1.8038882784613498E-2</v>
      </c>
      <c r="I2361" s="87">
        <f>+IF(ISNUMBER(DATA!AH676),DATA!AH676,"n/a")</f>
        <v>2.2378942690210799</v>
      </c>
      <c r="J2361" s="77">
        <f>+IF(ISNUMBER(DATA!AI676),DATA!AI676,"n/a")</f>
        <v>-4.9062901005279297E-2</v>
      </c>
      <c r="K2361" s="87">
        <f>+IF(ISNUMBER(DATA!AR676),DATA!AR676,"n/a")</f>
        <v>2.2847494531056798</v>
      </c>
      <c r="L2361" s="77">
        <f>+IF(ISNUMBER(DATA!AS676),DATA!AS676,"n/a")</f>
        <v>-4.1276053524134498E-4</v>
      </c>
      <c r="M2361" s="66"/>
      <c r="N2361" s="66"/>
      <c r="O2361" s="66"/>
      <c r="P2361" s="66"/>
      <c r="Q2361" s="66"/>
      <c r="S2361" s="70"/>
      <c r="U2361" s="70"/>
      <c r="W2361" s="70"/>
      <c r="Y2361" s="70"/>
    </row>
    <row r="2362" spans="1:25" s="69" customFormat="1" x14ac:dyDescent="0.2">
      <c r="A2362" s="66" t="s">
        <v>12</v>
      </c>
      <c r="B2362" s="66" t="s">
        <v>24</v>
      </c>
      <c r="C2362" s="66" t="s">
        <v>26</v>
      </c>
      <c r="D2362" s="66" t="s">
        <v>280</v>
      </c>
      <c r="E2362" s="87">
        <f>+IF(ISNUMBER(DATA!N677),DATA!N677,"n/a")</f>
        <v>2.1709067368030901</v>
      </c>
      <c r="F2362" s="77">
        <f>+IF(ISNUMBER(DATA!O677),DATA!O677,"n/a")</f>
        <v>-0.108483889587844</v>
      </c>
      <c r="G2362" s="87">
        <f>+IF(ISNUMBER(DATA!X677),DATA!X677,"n/a")</f>
        <v>2.0278823497664402</v>
      </c>
      <c r="H2362" s="77">
        <f>+IF(ISNUMBER(DATA!Y677),DATA!Y677,"n/a")</f>
        <v>-9.0664113236534699E-2</v>
      </c>
      <c r="I2362" s="87">
        <f>+IF(ISNUMBER(DATA!AH677),DATA!AH677,"n/a")</f>
        <v>1.90844940830739</v>
      </c>
      <c r="J2362" s="77">
        <f>+IF(ISNUMBER(DATA!AI677),DATA!AI677,"n/a")</f>
        <v>-7.8993561227824693E-2</v>
      </c>
      <c r="K2362" s="87">
        <f>+IF(ISNUMBER(DATA!AR677),DATA!AR677,"n/a")</f>
        <v>1.97692886521796</v>
      </c>
      <c r="L2362" s="77">
        <f>+IF(ISNUMBER(DATA!AS677),DATA!AS677,"n/a")</f>
        <v>2.66943443004737E-2</v>
      </c>
      <c r="M2362" s="66"/>
      <c r="N2362" s="66"/>
      <c r="O2362" s="66"/>
      <c r="P2362" s="66"/>
      <c r="Q2362" s="66"/>
      <c r="S2362" s="70"/>
      <c r="U2362" s="70"/>
      <c r="W2362" s="70"/>
      <c r="Y2362" s="70"/>
    </row>
    <row r="2363" spans="1:25" s="69" customFormat="1" x14ac:dyDescent="0.2">
      <c r="A2363" s="66" t="s">
        <v>12</v>
      </c>
      <c r="B2363" s="66" t="s">
        <v>24</v>
      </c>
      <c r="C2363" s="66" t="s">
        <v>26</v>
      </c>
      <c r="D2363" s="66" t="s">
        <v>281</v>
      </c>
      <c r="E2363" s="87">
        <f>+IF(ISNUMBER(DATA!N678),DATA!N678,"n/a")</f>
        <v>2.3266374903759801</v>
      </c>
      <c r="F2363" s="77">
        <f>+IF(ISNUMBER(DATA!O678),DATA!O678,"n/a")</f>
        <v>-2.6200027830487499E-2</v>
      </c>
      <c r="G2363" s="87">
        <f>+IF(ISNUMBER(DATA!X678),DATA!X678,"n/a")</f>
        <v>2.1792916369495599</v>
      </c>
      <c r="H2363" s="77">
        <f>+IF(ISNUMBER(DATA!Y678),DATA!Y678,"n/a")</f>
        <v>-3.4884156572505799E-2</v>
      </c>
      <c r="I2363" s="87">
        <f>+IF(ISNUMBER(DATA!AH678),DATA!AH678,"n/a")</f>
        <v>2.1754430960100999</v>
      </c>
      <c r="J2363" s="77">
        <f>+IF(ISNUMBER(DATA!AI678),DATA!AI678,"n/a")</f>
        <v>-2.4856799254635499E-2</v>
      </c>
      <c r="K2363" s="87">
        <f>+IF(ISNUMBER(DATA!AR678),DATA!AR678,"n/a")</f>
        <v>2.2022926080750902</v>
      </c>
      <c r="L2363" s="77">
        <f>+IF(ISNUMBER(DATA!AS678),DATA!AS678,"n/a")</f>
        <v>2.47716714017619E-2</v>
      </c>
      <c r="M2363" s="66"/>
      <c r="N2363" s="66"/>
      <c r="O2363" s="66"/>
      <c r="P2363" s="66"/>
      <c r="Q2363" s="66"/>
      <c r="S2363" s="70"/>
      <c r="U2363" s="70"/>
      <c r="W2363" s="70"/>
      <c r="Y2363" s="70"/>
    </row>
    <row r="2364" spans="1:25" s="69" customFormat="1" x14ac:dyDescent="0.2">
      <c r="A2364" s="66" t="s">
        <v>12</v>
      </c>
      <c r="B2364" s="66" t="s">
        <v>24</v>
      </c>
      <c r="C2364" s="66" t="s">
        <v>26</v>
      </c>
      <c r="D2364" s="66" t="s">
        <v>282</v>
      </c>
      <c r="E2364" s="87">
        <f>+IF(ISNUMBER(DATA!N679),DATA!N679,"n/a")</f>
        <v>2.2950390320015499</v>
      </c>
      <c r="F2364" s="77">
        <f>+IF(ISNUMBER(DATA!O679),DATA!O679,"n/a")</f>
        <v>1.69278604113841E-2</v>
      </c>
      <c r="G2364" s="87">
        <f>+IF(ISNUMBER(DATA!X679),DATA!X679,"n/a")</f>
        <v>2.2638881647929301</v>
      </c>
      <c r="H2364" s="77">
        <f>+IF(ISNUMBER(DATA!Y679),DATA!Y679,"n/a")</f>
        <v>2.7657975616894501E-3</v>
      </c>
      <c r="I2364" s="87">
        <f>+IF(ISNUMBER(DATA!AH679),DATA!AH679,"n/a")</f>
        <v>2.31931339450129</v>
      </c>
      <c r="J2364" s="77">
        <f>+IF(ISNUMBER(DATA!AI679),DATA!AI679,"n/a")</f>
        <v>1.90096184501868E-2</v>
      </c>
      <c r="K2364" s="87">
        <f>+IF(ISNUMBER(DATA!AR679),DATA!AR679,"n/a")</f>
        <v>2.2806251249609302</v>
      </c>
      <c r="L2364" s="77">
        <f>+IF(ISNUMBER(DATA!AS679),DATA!AS679,"n/a")</f>
        <v>1.2457347603116099E-2</v>
      </c>
      <c r="M2364" s="66"/>
      <c r="N2364" s="66"/>
      <c r="O2364" s="66"/>
      <c r="P2364" s="66"/>
      <c r="Q2364" s="66"/>
      <c r="S2364" s="70"/>
      <c r="U2364" s="70"/>
      <c r="W2364" s="70"/>
      <c r="Y2364" s="70"/>
    </row>
    <row r="2365" spans="1:25" s="69" customFormat="1" x14ac:dyDescent="0.2">
      <c r="A2365" s="66" t="s">
        <v>12</v>
      </c>
      <c r="B2365" s="66" t="s">
        <v>24</v>
      </c>
      <c r="C2365" s="66" t="s">
        <v>26</v>
      </c>
      <c r="D2365" s="66" t="s">
        <v>283</v>
      </c>
      <c r="E2365" s="87">
        <f>+IF(ISNUMBER(DATA!N680),DATA!N680,"n/a")</f>
        <v>2.2995244524566298</v>
      </c>
      <c r="F2365" s="77">
        <f>+IF(ISNUMBER(DATA!O680),DATA!O680,"n/a")</f>
        <v>6.6819606841043794E-2</v>
      </c>
      <c r="G2365" s="87">
        <f>+IF(ISNUMBER(DATA!X680),DATA!X680,"n/a")</f>
        <v>2.33178981406834</v>
      </c>
      <c r="H2365" s="77">
        <f>+IF(ISNUMBER(DATA!Y680),DATA!Y680,"n/a")</f>
        <v>0.12925239028629401</v>
      </c>
      <c r="I2365" s="87">
        <f>+IF(ISNUMBER(DATA!AH680),DATA!AH680,"n/a")</f>
        <v>2.34427338385929</v>
      </c>
      <c r="J2365" s="77">
        <f>+IF(ISNUMBER(DATA!AI680),DATA!AI680,"n/a")</f>
        <v>0.128324035011464</v>
      </c>
      <c r="K2365" s="87">
        <f>+IF(ISNUMBER(DATA!AR680),DATA!AR680,"n/a")</f>
        <v>2.2684053659610601</v>
      </c>
      <c r="L2365" s="77">
        <f>+IF(ISNUMBER(DATA!AS680),DATA!AS680,"n/a")</f>
        <v>7.1692855416417803E-2</v>
      </c>
      <c r="M2365" s="66"/>
      <c r="N2365" s="66"/>
      <c r="O2365" s="66"/>
      <c r="P2365" s="66"/>
      <c r="Q2365" s="66"/>
      <c r="S2365" s="70"/>
      <c r="U2365" s="70"/>
      <c r="W2365" s="70"/>
      <c r="Y2365" s="70"/>
    </row>
    <row r="2366" spans="1:25" s="69" customFormat="1" x14ac:dyDescent="0.2">
      <c r="A2366" s="66" t="s">
        <v>12</v>
      </c>
      <c r="B2366" s="66" t="s">
        <v>24</v>
      </c>
      <c r="C2366" s="66" t="s">
        <v>26</v>
      </c>
      <c r="D2366" s="66" t="s">
        <v>284</v>
      </c>
      <c r="E2366" s="87">
        <f>+IF(ISNUMBER(DATA!N681),DATA!N681,"n/a")</f>
        <v>2.4238946636060499</v>
      </c>
      <c r="F2366" s="77">
        <f>+IF(ISNUMBER(DATA!O681),DATA!O681,"n/a")</f>
        <v>3.4140632360439203E-2</v>
      </c>
      <c r="G2366" s="87">
        <f>+IF(ISNUMBER(DATA!X681),DATA!X681,"n/a")</f>
        <v>2.213727334239</v>
      </c>
      <c r="H2366" s="77">
        <f>+IF(ISNUMBER(DATA!Y681),DATA!Y681,"n/a")</f>
        <v>-1.9036331940114701E-2</v>
      </c>
      <c r="I2366" s="87">
        <f>+IF(ISNUMBER(DATA!AH681),DATA!AH681,"n/a")</f>
        <v>2.2883974260125202</v>
      </c>
      <c r="J2366" s="77">
        <f>+IF(ISNUMBER(DATA!AI681),DATA!AI681,"n/a")</f>
        <v>2.5575586405516999E-3</v>
      </c>
      <c r="K2366" s="87">
        <f>+IF(ISNUMBER(DATA!AR681),DATA!AR681,"n/a")</f>
        <v>2.2706850230988298</v>
      </c>
      <c r="L2366" s="77">
        <f>+IF(ISNUMBER(DATA!AS681),DATA!AS681,"n/a")</f>
        <v>6.1363561600143203E-3</v>
      </c>
      <c r="M2366" s="66"/>
      <c r="N2366" s="66"/>
      <c r="O2366" s="66"/>
      <c r="P2366" s="66"/>
      <c r="Q2366" s="66"/>
      <c r="S2366" s="70"/>
      <c r="U2366" s="70"/>
      <c r="W2366" s="70"/>
      <c r="Y2366" s="70"/>
    </row>
    <row r="2367" spans="1:25" s="69" customFormat="1" x14ac:dyDescent="0.2">
      <c r="A2367" s="66" t="s">
        <v>12</v>
      </c>
      <c r="B2367" s="66" t="s">
        <v>24</v>
      </c>
      <c r="C2367" s="66" t="s">
        <v>26</v>
      </c>
      <c r="D2367" s="66" t="s">
        <v>285</v>
      </c>
      <c r="E2367" s="87">
        <f>+IF(ISNUMBER(DATA!N682),DATA!N682,"n/a")</f>
        <v>2.1931235089328598</v>
      </c>
      <c r="F2367" s="77">
        <f>+IF(ISNUMBER(DATA!O682),DATA!O682,"n/a")</f>
        <v>2.89416251694606E-2</v>
      </c>
      <c r="G2367" s="87">
        <f>+IF(ISNUMBER(DATA!X682),DATA!X682,"n/a")</f>
        <v>1.89730092662779</v>
      </c>
      <c r="H2367" s="77">
        <f>+IF(ISNUMBER(DATA!Y682),DATA!Y682,"n/a")</f>
        <v>-2.7538511744279699E-2</v>
      </c>
      <c r="I2367" s="87">
        <f>+IF(ISNUMBER(DATA!AH682),DATA!AH682,"n/a")</f>
        <v>2.0040968505988901</v>
      </c>
      <c r="J2367" s="77">
        <f>+IF(ISNUMBER(DATA!AI682),DATA!AI682,"n/a")</f>
        <v>9.6133340797610698E-4</v>
      </c>
      <c r="K2367" s="87">
        <f>+IF(ISNUMBER(DATA!AR682),DATA!AR682,"n/a")</f>
        <v>2.0064146060466901</v>
      </c>
      <c r="L2367" s="77">
        <f>+IF(ISNUMBER(DATA!AS682),DATA!AS682,"n/a")</f>
        <v>-1.09817656255088E-2</v>
      </c>
      <c r="M2367" s="66"/>
      <c r="N2367" s="66"/>
      <c r="O2367" s="66"/>
      <c r="P2367" s="66"/>
      <c r="Q2367" s="66"/>
      <c r="S2367" s="70"/>
      <c r="U2367" s="70"/>
      <c r="W2367" s="70"/>
      <c r="Y2367" s="70"/>
    </row>
    <row r="2368" spans="1:25" s="69" customFormat="1" x14ac:dyDescent="0.2">
      <c r="A2368" s="66" t="s">
        <v>12</v>
      </c>
      <c r="B2368" s="66" t="s">
        <v>24</v>
      </c>
      <c r="C2368" s="66" t="s">
        <v>26</v>
      </c>
      <c r="D2368" s="66" t="s">
        <v>286</v>
      </c>
      <c r="E2368" s="87">
        <f>+IF(ISNUMBER(DATA!N683),DATA!N683,"n/a")</f>
        <v>2.4861187323023501</v>
      </c>
      <c r="F2368" s="77">
        <f>+IF(ISNUMBER(DATA!O683),DATA!O683,"n/a")</f>
        <v>6.4488778105664904E-2</v>
      </c>
      <c r="G2368" s="87">
        <f>+IF(ISNUMBER(DATA!X683),DATA!X683,"n/a")</f>
        <v>2.2057027976117798</v>
      </c>
      <c r="H2368" s="77">
        <f>+IF(ISNUMBER(DATA!Y683),DATA!Y683,"n/a")</f>
        <v>1.32649428896826E-3</v>
      </c>
      <c r="I2368" s="87">
        <f>+IF(ISNUMBER(DATA!AH683),DATA!AH683,"n/a")</f>
        <v>2.2465370295526701</v>
      </c>
      <c r="J2368" s="77">
        <f>+IF(ISNUMBER(DATA!AI683),DATA!AI683,"n/a")</f>
        <v>-8.4650952973917108E-3</v>
      </c>
      <c r="K2368" s="87">
        <f>+IF(ISNUMBER(DATA!AR683),DATA!AR683,"n/a")</f>
        <v>2.1980470664290599</v>
      </c>
      <c r="L2368" s="77">
        <f>+IF(ISNUMBER(DATA!AS683),DATA!AS683,"n/a")</f>
        <v>-1.95565963329104E-2</v>
      </c>
      <c r="M2368" s="66"/>
      <c r="N2368" s="66"/>
      <c r="O2368" s="66"/>
      <c r="P2368" s="66"/>
      <c r="Q2368" s="66"/>
      <c r="S2368" s="70"/>
      <c r="U2368" s="70"/>
      <c r="W2368" s="70"/>
      <c r="Y2368" s="70"/>
    </row>
    <row r="2369" spans="1:25" s="69" customFormat="1" x14ac:dyDescent="0.2">
      <c r="A2369" s="66" t="s">
        <v>12</v>
      </c>
      <c r="B2369" s="66" t="s">
        <v>24</v>
      </c>
      <c r="C2369" s="66" t="s">
        <v>26</v>
      </c>
      <c r="D2369" s="66" t="s">
        <v>287</v>
      </c>
      <c r="E2369" s="87">
        <f>+IF(ISNUMBER(DATA!N684),DATA!N684,"n/a")</f>
        <v>2.6196023609180199</v>
      </c>
      <c r="F2369" s="77">
        <f>+IF(ISNUMBER(DATA!O684),DATA!O684,"n/a")</f>
        <v>0.28064451262069701</v>
      </c>
      <c r="G2369" s="87">
        <f>+IF(ISNUMBER(DATA!X684),DATA!X684,"n/a")</f>
        <v>2.1878570358018701</v>
      </c>
      <c r="H2369" s="77">
        <f>+IF(ISNUMBER(DATA!Y684),DATA!Y684,"n/a")</f>
        <v>7.2929378427956798E-2</v>
      </c>
      <c r="I2369" s="87">
        <f>+IF(ISNUMBER(DATA!AH684),DATA!AH684,"n/a")</f>
        <v>2.2029516689241202</v>
      </c>
      <c r="J2369" s="77">
        <f>+IF(ISNUMBER(DATA!AI684),DATA!AI684,"n/a")</f>
        <v>1.9534873484490799E-2</v>
      </c>
      <c r="K2369" s="87">
        <f>+IF(ISNUMBER(DATA!AR684),DATA!AR684,"n/a")</f>
        <v>2.1272239982491898</v>
      </c>
      <c r="L2369" s="77">
        <f>+IF(ISNUMBER(DATA!AS684),DATA!AS684,"n/a")</f>
        <v>9.1637638920352201E-3</v>
      </c>
      <c r="M2369" s="66"/>
      <c r="N2369" s="66"/>
      <c r="O2369" s="66"/>
      <c r="P2369" s="66"/>
      <c r="Q2369" s="66"/>
      <c r="S2369" s="70"/>
      <c r="U2369" s="70"/>
      <c r="W2369" s="70"/>
      <c r="Y2369" s="70"/>
    </row>
    <row r="2370" spans="1:25" s="69" customFormat="1" x14ac:dyDescent="0.2">
      <c r="A2370" s="66" t="s">
        <v>12</v>
      </c>
      <c r="B2370" s="66" t="s">
        <v>24</v>
      </c>
      <c r="C2370" s="66" t="s">
        <v>26</v>
      </c>
      <c r="D2370" s="66" t="s">
        <v>288</v>
      </c>
      <c r="E2370" s="87">
        <f>+IF(ISNUMBER(DATA!N685),DATA!N685,"n/a")</f>
        <v>2.3329066195694601</v>
      </c>
      <c r="F2370" s="77">
        <f>+IF(ISNUMBER(DATA!O685),DATA!O685,"n/a")</f>
        <v>7.2984910575026707E-2</v>
      </c>
      <c r="G2370" s="87">
        <f>+IF(ISNUMBER(DATA!X685),DATA!X685,"n/a")</f>
        <v>2.3046243253106402</v>
      </c>
      <c r="H2370" s="77">
        <f>+IF(ISNUMBER(DATA!Y685),DATA!Y685,"n/a")</f>
        <v>4.6103944822708298E-2</v>
      </c>
      <c r="I2370" s="87">
        <f>+IF(ISNUMBER(DATA!AH685),DATA!AH685,"n/a")</f>
        <v>2.3241319147758999</v>
      </c>
      <c r="J2370" s="77">
        <f>+IF(ISNUMBER(DATA!AI685),DATA!AI685,"n/a")</f>
        <v>4.6592455816096098E-2</v>
      </c>
      <c r="K2370" s="87">
        <f>+IF(ISNUMBER(DATA!AR685),DATA!AR685,"n/a")</f>
        <v>2.2360404968036698</v>
      </c>
      <c r="L2370" s="77">
        <f>+IF(ISNUMBER(DATA!AS685),DATA!AS685,"n/a")</f>
        <v>1.6847149655130299E-2</v>
      </c>
      <c r="M2370" s="66"/>
      <c r="N2370" s="66"/>
      <c r="O2370" s="66"/>
      <c r="P2370" s="66"/>
      <c r="Q2370" s="66"/>
      <c r="S2370" s="70"/>
      <c r="U2370" s="70"/>
      <c r="W2370" s="70"/>
      <c r="Y2370" s="70"/>
    </row>
    <row r="2371" spans="1:25" s="69" customFormat="1" x14ac:dyDescent="0.2">
      <c r="A2371" s="66" t="s">
        <v>12</v>
      </c>
      <c r="B2371" s="66" t="s">
        <v>24</v>
      </c>
      <c r="C2371" s="66" t="s">
        <v>26</v>
      </c>
      <c r="D2371" s="66" t="s">
        <v>289</v>
      </c>
      <c r="E2371" s="87">
        <f>+IF(ISNUMBER(DATA!N686),DATA!N686,"n/a")</f>
        <v>2.3133803188209199</v>
      </c>
      <c r="F2371" s="77">
        <f>+IF(ISNUMBER(DATA!O686),DATA!O686,"n/a")</f>
        <v>-9.0792946712621395E-3</v>
      </c>
      <c r="G2371" s="87">
        <f>+IF(ISNUMBER(DATA!X686),DATA!X686,"n/a")</f>
        <v>2.2236096557236098</v>
      </c>
      <c r="H2371" s="77">
        <f>+IF(ISNUMBER(DATA!Y686),DATA!Y686,"n/a")</f>
        <v>-1.80368921006109E-2</v>
      </c>
      <c r="I2371" s="87">
        <f>+IF(ISNUMBER(DATA!AH686),DATA!AH686,"n/a")</f>
        <v>2.2790822844319298</v>
      </c>
      <c r="J2371" s="77">
        <f>+IF(ISNUMBER(DATA!AI686),DATA!AI686,"n/a")</f>
        <v>-8.9941976913358798E-3</v>
      </c>
      <c r="K2371" s="87">
        <f>+IF(ISNUMBER(DATA!AR686),DATA!AR686,"n/a")</f>
        <v>2.2848018128352998</v>
      </c>
      <c r="L2371" s="77">
        <f>+IF(ISNUMBER(DATA!AS686),DATA!AS686,"n/a")</f>
        <v>1.2626233589157199E-2</v>
      </c>
      <c r="M2371" s="66"/>
      <c r="N2371" s="66"/>
      <c r="O2371" s="66"/>
      <c r="P2371" s="66"/>
      <c r="Q2371" s="66"/>
      <c r="S2371" s="70"/>
      <c r="U2371" s="70"/>
      <c r="W2371" s="70"/>
      <c r="Y2371" s="70"/>
    </row>
    <row r="2372" spans="1:25" s="69" customFormat="1" x14ac:dyDescent="0.2">
      <c r="A2372" s="66" t="s">
        <v>12</v>
      </c>
      <c r="B2372" s="66" t="s">
        <v>24</v>
      </c>
      <c r="C2372" s="66" t="s">
        <v>26</v>
      </c>
      <c r="D2372" s="66" t="s">
        <v>290</v>
      </c>
      <c r="E2372" s="87">
        <f>+IF(ISNUMBER(DATA!N687),DATA!N687,"n/a")</f>
        <v>2.30468084435446</v>
      </c>
      <c r="F2372" s="77">
        <f>+IF(ISNUMBER(DATA!O687),DATA!O687,"n/a")</f>
        <v>9.8656684572561507E-3</v>
      </c>
      <c r="G2372" s="87">
        <f>+IF(ISNUMBER(DATA!X687),DATA!X687,"n/a")</f>
        <v>2.4011925716964799</v>
      </c>
      <c r="H2372" s="77">
        <f>+IF(ISNUMBER(DATA!Y687),DATA!Y687,"n/a")</f>
        <v>1.7351212853287001E-2</v>
      </c>
      <c r="I2372" s="87">
        <f>+IF(ISNUMBER(DATA!AH687),DATA!AH687,"n/a")</f>
        <v>2.41882697279671</v>
      </c>
      <c r="J2372" s="77">
        <f>+IF(ISNUMBER(DATA!AI687),DATA!AI687,"n/a")</f>
        <v>1.16762748262148E-2</v>
      </c>
      <c r="K2372" s="87">
        <f>+IF(ISNUMBER(DATA!AR687),DATA!AR687,"n/a")</f>
        <v>2.3927556187997898</v>
      </c>
      <c r="L2372" s="77">
        <f>+IF(ISNUMBER(DATA!AS687),DATA!AS687,"n/a")</f>
        <v>1.34923137365952E-2</v>
      </c>
      <c r="M2372" s="66"/>
      <c r="N2372" s="66"/>
      <c r="O2372" s="66"/>
      <c r="P2372" s="66"/>
      <c r="Q2372" s="66"/>
      <c r="S2372" s="70"/>
      <c r="U2372" s="70"/>
      <c r="W2372" s="70"/>
      <c r="Y2372" s="70"/>
    </row>
    <row r="2373" spans="1:25" s="69" customFormat="1" x14ac:dyDescent="0.2">
      <c r="A2373" s="66" t="s">
        <v>12</v>
      </c>
      <c r="B2373" s="66" t="s">
        <v>24</v>
      </c>
      <c r="C2373" s="66" t="s">
        <v>26</v>
      </c>
      <c r="D2373" s="66" t="s">
        <v>291</v>
      </c>
      <c r="E2373" s="87">
        <f>+IF(ISNUMBER(DATA!N688),DATA!N688,"n/a")</f>
        <v>2.2819353504936801</v>
      </c>
      <c r="F2373" s="77">
        <f>+IF(ISNUMBER(DATA!O688),DATA!O688,"n/a")</f>
        <v>9.8499976583497795E-2</v>
      </c>
      <c r="G2373" s="87">
        <f>+IF(ISNUMBER(DATA!X688),DATA!X688,"n/a")</f>
        <v>2.2496721929333399</v>
      </c>
      <c r="H2373" s="77">
        <f>+IF(ISNUMBER(DATA!Y688),DATA!Y688,"n/a")</f>
        <v>0.105450246568239</v>
      </c>
      <c r="I2373" s="87">
        <f>+IF(ISNUMBER(DATA!AH688),DATA!AH688,"n/a")</f>
        <v>2.2251944118731899</v>
      </c>
      <c r="J2373" s="77">
        <f>+IF(ISNUMBER(DATA!AI688),DATA!AI688,"n/a")</f>
        <v>4.6791218109326599E-2</v>
      </c>
      <c r="K2373" s="87">
        <f>+IF(ISNUMBER(DATA!AR688),DATA!AR688,"n/a")</f>
        <v>2.1976059066270599</v>
      </c>
      <c r="L2373" s="77">
        <f>+IF(ISNUMBER(DATA!AS688),DATA!AS688,"n/a")</f>
        <v>4.3764428030846299E-2</v>
      </c>
      <c r="M2373" s="66"/>
      <c r="N2373" s="66"/>
      <c r="O2373" s="66"/>
      <c r="P2373" s="66"/>
      <c r="Q2373" s="66"/>
      <c r="S2373" s="70"/>
      <c r="U2373" s="70"/>
      <c r="W2373" s="70"/>
      <c r="Y2373" s="70"/>
    </row>
    <row r="2374" spans="1:25" s="69" customFormat="1" x14ac:dyDescent="0.2">
      <c r="A2374" s="66" t="s">
        <v>12</v>
      </c>
      <c r="B2374" s="66" t="s">
        <v>24</v>
      </c>
      <c r="C2374" s="66" t="s">
        <v>26</v>
      </c>
      <c r="D2374" s="66" t="s">
        <v>292</v>
      </c>
      <c r="E2374" s="87">
        <f>+IF(ISNUMBER(DATA!N689),DATA!N689,"n/a")</f>
        <v>2.17655752647183</v>
      </c>
      <c r="F2374" s="77">
        <f>+IF(ISNUMBER(DATA!O689),DATA!O689,"n/a")</f>
        <v>3.9520930387926E-2</v>
      </c>
      <c r="G2374" s="87">
        <f>+IF(ISNUMBER(DATA!X689),DATA!X689,"n/a")</f>
        <v>2.1594634078662298</v>
      </c>
      <c r="H2374" s="77">
        <f>+IF(ISNUMBER(DATA!Y689),DATA!Y689,"n/a")</f>
        <v>2.70247600033484E-2</v>
      </c>
      <c r="I2374" s="87">
        <f>+IF(ISNUMBER(DATA!AH689),DATA!AH689,"n/a")</f>
        <v>2.17140351575924</v>
      </c>
      <c r="J2374" s="77">
        <f>+IF(ISNUMBER(DATA!AI689),DATA!AI689,"n/a")</f>
        <v>1.27707430656935E-2</v>
      </c>
      <c r="K2374" s="87">
        <f>+IF(ISNUMBER(DATA!AR689),DATA!AR689,"n/a")</f>
        <v>2.1491963185152998</v>
      </c>
      <c r="L2374" s="77">
        <f>+IF(ISNUMBER(DATA!AS689),DATA!AS689,"n/a")</f>
        <v>-9.7626925536341905E-3</v>
      </c>
      <c r="M2374" s="66"/>
      <c r="N2374" s="66"/>
      <c r="O2374" s="66"/>
      <c r="P2374" s="66"/>
      <c r="Q2374" s="66"/>
      <c r="S2374" s="70"/>
      <c r="U2374" s="70"/>
      <c r="W2374" s="70"/>
      <c r="Y2374" s="70"/>
    </row>
    <row r="2375" spans="1:25" s="69" customFormat="1" x14ac:dyDescent="0.2">
      <c r="A2375" s="66" t="s">
        <v>12</v>
      </c>
      <c r="B2375" s="66" t="s">
        <v>24</v>
      </c>
      <c r="C2375" s="66" t="s">
        <v>26</v>
      </c>
      <c r="D2375" s="66" t="s">
        <v>293</v>
      </c>
      <c r="E2375" s="87">
        <f>+IF(ISNUMBER(DATA!N690),DATA!N690,"n/a")</f>
        <v>2.5770853157943301</v>
      </c>
      <c r="F2375" s="77">
        <f>+IF(ISNUMBER(DATA!O690),DATA!O690,"n/a")</f>
        <v>8.5593521231584202E-2</v>
      </c>
      <c r="G2375" s="87">
        <f>+IF(ISNUMBER(DATA!X690),DATA!X690,"n/a")</f>
        <v>2.5358773743819198</v>
      </c>
      <c r="H2375" s="77">
        <f>+IF(ISNUMBER(DATA!Y690),DATA!Y690,"n/a")</f>
        <v>6.4774276636474795E-2</v>
      </c>
      <c r="I2375" s="87">
        <f>+IF(ISNUMBER(DATA!AH690),DATA!AH690,"n/a")</f>
        <v>2.6007724608616098</v>
      </c>
      <c r="J2375" s="77">
        <f>+IF(ISNUMBER(DATA!AI690),DATA!AI690,"n/a")</f>
        <v>6.1099901761636599E-2</v>
      </c>
      <c r="K2375" s="87">
        <f>+IF(ISNUMBER(DATA!AR690),DATA!AR690,"n/a")</f>
        <v>2.5199595671439199</v>
      </c>
      <c r="L2375" s="77">
        <f>+IF(ISNUMBER(DATA!AS690),DATA!AS690,"n/a")</f>
        <v>4.1987279825063201E-2</v>
      </c>
      <c r="M2375" s="66"/>
      <c r="N2375" s="66"/>
      <c r="O2375" s="66"/>
      <c r="P2375" s="66"/>
      <c r="Q2375" s="66"/>
      <c r="S2375" s="70"/>
      <c r="U2375" s="70"/>
      <c r="W2375" s="70"/>
      <c r="Y2375" s="70"/>
    </row>
    <row r="2376" spans="1:25" s="69" customFormat="1" x14ac:dyDescent="0.2">
      <c r="A2376" s="66" t="s">
        <v>12</v>
      </c>
      <c r="B2376" s="66" t="s">
        <v>24</v>
      </c>
      <c r="C2376" s="66" t="s">
        <v>26</v>
      </c>
      <c r="D2376" s="66" t="s">
        <v>294</v>
      </c>
      <c r="E2376" s="87">
        <f>+IF(ISNUMBER(DATA!N691),DATA!N691,"n/a")</f>
        <v>2.3552996255246899</v>
      </c>
      <c r="F2376" s="77">
        <f>+IF(ISNUMBER(DATA!O691),DATA!O691,"n/a")</f>
        <v>7.5546378724952899E-3</v>
      </c>
      <c r="G2376" s="87">
        <f>+IF(ISNUMBER(DATA!X691),DATA!X691,"n/a")</f>
        <v>2.4578981662397799</v>
      </c>
      <c r="H2376" s="77">
        <f>+IF(ISNUMBER(DATA!Y691),DATA!Y691,"n/a")</f>
        <v>9.0894371454741506E-3</v>
      </c>
      <c r="I2376" s="87">
        <f>+IF(ISNUMBER(DATA!AH691),DATA!AH691,"n/a")</f>
        <v>2.4611640631264202</v>
      </c>
      <c r="J2376" s="77">
        <f>+IF(ISNUMBER(DATA!AI691),DATA!AI691,"n/a")</f>
        <v>-7.2769426347211799E-3</v>
      </c>
      <c r="K2376" s="87">
        <f>+IF(ISNUMBER(DATA!AR691),DATA!AR691,"n/a")</f>
        <v>2.4455626402602699</v>
      </c>
      <c r="L2376" s="77">
        <f>+IF(ISNUMBER(DATA!AS691),DATA!AS691,"n/a")</f>
        <v>-9.0590549197251194E-3</v>
      </c>
      <c r="M2376" s="66"/>
      <c r="N2376" s="66"/>
      <c r="O2376" s="66"/>
      <c r="P2376" s="66"/>
      <c r="Q2376" s="66"/>
      <c r="S2376" s="70"/>
      <c r="U2376" s="70"/>
      <c r="W2376" s="70"/>
      <c r="Y2376" s="70"/>
    </row>
    <row r="2377" spans="1:25" s="69" customFormat="1" x14ac:dyDescent="0.2">
      <c r="A2377" s="66" t="s">
        <v>12</v>
      </c>
      <c r="B2377" s="66" t="s">
        <v>24</v>
      </c>
      <c r="C2377" s="66" t="s">
        <v>26</v>
      </c>
      <c r="D2377" s="66" t="s">
        <v>295</v>
      </c>
      <c r="E2377" s="87">
        <f>+IF(ISNUMBER(DATA!N692),DATA!N692,"n/a")</f>
        <v>1.8481989588596399</v>
      </c>
      <c r="F2377" s="77">
        <f>+IF(ISNUMBER(DATA!O692),DATA!O692,"n/a")</f>
        <v>0.242412368556087</v>
      </c>
      <c r="G2377" s="87">
        <f>+IF(ISNUMBER(DATA!X692),DATA!X692,"n/a")</f>
        <v>1.76986294005712</v>
      </c>
      <c r="H2377" s="77">
        <f>+IF(ISNUMBER(DATA!Y692),DATA!Y692,"n/a")</f>
        <v>0.159068928420699</v>
      </c>
      <c r="I2377" s="87">
        <f>+IF(ISNUMBER(DATA!AH692),DATA!AH692,"n/a")</f>
        <v>1.7145475691723</v>
      </c>
      <c r="J2377" s="77">
        <f>+IF(ISNUMBER(DATA!AI692),DATA!AI692,"n/a")</f>
        <v>0.134826391869065</v>
      </c>
      <c r="K2377" s="87">
        <f>+IF(ISNUMBER(DATA!AR692),DATA!AR692,"n/a")</f>
        <v>1.7309096401766999</v>
      </c>
      <c r="L2377" s="77">
        <f>+IF(ISNUMBER(DATA!AS692),DATA!AS692,"n/a")</f>
        <v>0.1129915151218</v>
      </c>
      <c r="M2377" s="66"/>
      <c r="N2377" s="66"/>
      <c r="O2377" s="66"/>
      <c r="P2377" s="66"/>
      <c r="Q2377" s="66"/>
      <c r="S2377" s="70"/>
      <c r="U2377" s="70"/>
      <c r="W2377" s="70"/>
      <c r="Y2377" s="70"/>
    </row>
    <row r="2378" spans="1:25" s="69" customFormat="1" x14ac:dyDescent="0.2">
      <c r="A2378" s="66" t="s">
        <v>12</v>
      </c>
      <c r="B2378" s="66" t="s">
        <v>24</v>
      </c>
      <c r="C2378" s="66" t="s">
        <v>26</v>
      </c>
      <c r="D2378" s="66" t="s">
        <v>296</v>
      </c>
      <c r="E2378" s="87">
        <f>+IF(ISNUMBER(DATA!N693),DATA!N693,"n/a")</f>
        <v>1.9325521142119999</v>
      </c>
      <c r="F2378" s="77">
        <f>+IF(ISNUMBER(DATA!O693),DATA!O693,"n/a")</f>
        <v>0.23180158024730399</v>
      </c>
      <c r="G2378" s="87">
        <f>+IF(ISNUMBER(DATA!X693),DATA!X693,"n/a")</f>
        <v>1.7276554246751601</v>
      </c>
      <c r="H2378" s="77">
        <f>+IF(ISNUMBER(DATA!Y693),DATA!Y693,"n/a")</f>
        <v>0.13936004951025599</v>
      </c>
      <c r="I2378" s="87">
        <f>+IF(ISNUMBER(DATA!AH693),DATA!AH693,"n/a")</f>
        <v>1.5910951908381501</v>
      </c>
      <c r="J2378" s="77">
        <f>+IF(ISNUMBER(DATA!AI693),DATA!AI693,"n/a")</f>
        <v>7.1390605063628501E-3</v>
      </c>
      <c r="K2378" s="87">
        <f>+IF(ISNUMBER(DATA!AR693),DATA!AR693,"n/a")</f>
        <v>1.6873314274414799</v>
      </c>
      <c r="L2378" s="77">
        <f>+IF(ISNUMBER(DATA!AS693),DATA!AS693,"n/a")</f>
        <v>3.7165337097061699E-2</v>
      </c>
      <c r="M2378" s="66"/>
      <c r="N2378" s="66"/>
      <c r="O2378" s="66"/>
      <c r="P2378" s="66"/>
      <c r="Q2378" s="66"/>
      <c r="S2378" s="70"/>
      <c r="U2378" s="70"/>
      <c r="W2378" s="70"/>
      <c r="Y2378" s="70"/>
    </row>
    <row r="2379" spans="1:25" s="69" customFormat="1" x14ac:dyDescent="0.2">
      <c r="A2379" s="66" t="s">
        <v>12</v>
      </c>
      <c r="B2379" s="66" t="s">
        <v>24</v>
      </c>
      <c r="C2379" s="66" t="s">
        <v>26</v>
      </c>
      <c r="D2379" s="66" t="s">
        <v>297</v>
      </c>
      <c r="E2379" s="87">
        <f>+IF(ISNUMBER(DATA!N694),DATA!N694,"n/a")</f>
        <v>2.4113872302376298</v>
      </c>
      <c r="F2379" s="77">
        <f>+IF(ISNUMBER(DATA!O694),DATA!O694,"n/a")</f>
        <v>2.8370287592220801E-2</v>
      </c>
      <c r="G2379" s="87">
        <f>+IF(ISNUMBER(DATA!X694),DATA!X694,"n/a")</f>
        <v>2.4756393133795398</v>
      </c>
      <c r="H2379" s="77">
        <f>+IF(ISNUMBER(DATA!Y694),DATA!Y694,"n/a")</f>
        <v>3.0478681029525601E-2</v>
      </c>
      <c r="I2379" s="87">
        <f>+IF(ISNUMBER(DATA!AH694),DATA!AH694,"n/a")</f>
        <v>2.4925549716767601</v>
      </c>
      <c r="J2379" s="77">
        <f>+IF(ISNUMBER(DATA!AI694),DATA!AI694,"n/a")</f>
        <v>1.9879031326983501E-2</v>
      </c>
      <c r="K2379" s="87">
        <f>+IF(ISNUMBER(DATA!AR694),DATA!AR694,"n/a")</f>
        <v>2.4594855221247198</v>
      </c>
      <c r="L2379" s="77">
        <f>+IF(ISNUMBER(DATA!AS694),DATA!AS694,"n/a")</f>
        <v>1.1273734717358401E-2</v>
      </c>
      <c r="M2379" s="66"/>
      <c r="N2379" s="66"/>
      <c r="O2379" s="66"/>
      <c r="P2379" s="66"/>
      <c r="Q2379" s="66"/>
      <c r="S2379" s="70"/>
      <c r="U2379" s="70"/>
      <c r="W2379" s="70"/>
      <c r="Y2379" s="70"/>
    </row>
    <row r="2380" spans="1:25" s="69" customFormat="1" x14ac:dyDescent="0.2">
      <c r="A2380" s="66" t="s">
        <v>12</v>
      </c>
      <c r="B2380" s="66" t="s">
        <v>24</v>
      </c>
      <c r="C2380" s="66" t="s">
        <v>26</v>
      </c>
      <c r="D2380" s="66" t="s">
        <v>298</v>
      </c>
      <c r="E2380" s="87">
        <f>+IF(ISNUMBER(DATA!N695),DATA!N695,"n/a")</f>
        <v>2.415685810901</v>
      </c>
      <c r="F2380" s="77">
        <f>+IF(ISNUMBER(DATA!O695),DATA!O695,"n/a")</f>
        <v>-3.8892227922869498E-2</v>
      </c>
      <c r="G2380" s="87">
        <f>+IF(ISNUMBER(DATA!X695),DATA!X695,"n/a")</f>
        <v>2.4337088876205</v>
      </c>
      <c r="H2380" s="77">
        <f>+IF(ISNUMBER(DATA!Y695),DATA!Y695,"n/a")</f>
        <v>-2.0750288580687799E-2</v>
      </c>
      <c r="I2380" s="87">
        <f>+IF(ISNUMBER(DATA!AH695),DATA!AH695,"n/a")</f>
        <v>2.45613036242381</v>
      </c>
      <c r="J2380" s="77">
        <f>+IF(ISNUMBER(DATA!AI695),DATA!AI695,"n/a")</f>
        <v>-5.9251364963308299E-3</v>
      </c>
      <c r="K2380" s="87">
        <f>+IF(ISNUMBER(DATA!AR695),DATA!AR695,"n/a")</f>
        <v>2.4900684037444201</v>
      </c>
      <c r="L2380" s="77">
        <f>+IF(ISNUMBER(DATA!AS695),DATA!AS695,"n/a")</f>
        <v>1.34605962698724E-2</v>
      </c>
      <c r="M2380" s="66"/>
      <c r="N2380" s="66"/>
      <c r="O2380" s="66"/>
      <c r="P2380" s="66"/>
      <c r="Q2380" s="66"/>
      <c r="S2380" s="70"/>
      <c r="U2380" s="70"/>
      <c r="W2380" s="70"/>
      <c r="Y2380" s="70"/>
    </row>
    <row r="2381" spans="1:25" s="69" customFormat="1" x14ac:dyDescent="0.2">
      <c r="A2381" s="66" t="s">
        <v>12</v>
      </c>
      <c r="B2381" s="66" t="s">
        <v>24</v>
      </c>
      <c r="C2381" s="66" t="s">
        <v>26</v>
      </c>
      <c r="D2381" s="66" t="s">
        <v>299</v>
      </c>
      <c r="E2381" s="87">
        <f>+IF(ISNUMBER(DATA!N696),DATA!N696,"n/a")</f>
        <v>3.1239398841787702</v>
      </c>
      <c r="F2381" s="77">
        <f>+IF(ISNUMBER(DATA!O696),DATA!O696,"n/a")</f>
        <v>2.2138331008219301E-2</v>
      </c>
      <c r="G2381" s="87">
        <f>+IF(ISNUMBER(DATA!X696),DATA!X696,"n/a")</f>
        <v>2.6004832885216702</v>
      </c>
      <c r="H2381" s="77">
        <f>+IF(ISNUMBER(DATA!Y696),DATA!Y696,"n/a")</f>
        <v>3.2055647742201699E-3</v>
      </c>
      <c r="I2381" s="87">
        <f>+IF(ISNUMBER(DATA!AH696),DATA!AH696,"n/a")</f>
        <v>2.7771871383045501</v>
      </c>
      <c r="J2381" s="77">
        <f>+IF(ISNUMBER(DATA!AI696),DATA!AI696,"n/a")</f>
        <v>-8.5428038209337896E-3</v>
      </c>
      <c r="K2381" s="87">
        <f>+IF(ISNUMBER(DATA!AR696),DATA!AR696,"n/a")</f>
        <v>2.5955532774917001</v>
      </c>
      <c r="L2381" s="77">
        <f>+IF(ISNUMBER(DATA!AS696),DATA!AS696,"n/a")</f>
        <v>-9.4470444860941891E-3</v>
      </c>
      <c r="M2381" s="66"/>
      <c r="N2381" s="66"/>
      <c r="O2381" s="66"/>
      <c r="P2381" s="66"/>
      <c r="Q2381" s="66"/>
      <c r="S2381" s="70"/>
      <c r="U2381" s="70"/>
      <c r="W2381" s="70"/>
      <c r="Y2381" s="70"/>
    </row>
    <row r="2382" spans="1:25" s="69" customFormat="1" x14ac:dyDescent="0.2">
      <c r="A2382" s="66" t="s">
        <v>12</v>
      </c>
      <c r="B2382" s="66" t="s">
        <v>24</v>
      </c>
      <c r="C2382" s="66" t="s">
        <v>26</v>
      </c>
      <c r="D2382" s="66" t="s">
        <v>300</v>
      </c>
      <c r="E2382" s="87">
        <f>+IF(ISNUMBER(DATA!N697),DATA!N697,"n/a")</f>
        <v>2.2733086136819201</v>
      </c>
      <c r="F2382" s="77">
        <f>+IF(ISNUMBER(DATA!O697),DATA!O697,"n/a")</f>
        <v>3.2600985146835201E-3</v>
      </c>
      <c r="G2382" s="87">
        <f>+IF(ISNUMBER(DATA!X697),DATA!X697,"n/a")</f>
        <v>2.2295815110844801</v>
      </c>
      <c r="H2382" s="77">
        <f>+IF(ISNUMBER(DATA!Y697),DATA!Y697,"n/a")</f>
        <v>6.6647248056223504E-3</v>
      </c>
      <c r="I2382" s="87">
        <f>+IF(ISNUMBER(DATA!AH697),DATA!AH697,"n/a")</f>
        <v>2.2193484791785401</v>
      </c>
      <c r="J2382" s="77">
        <f>+IF(ISNUMBER(DATA!AI697),DATA!AI697,"n/a")</f>
        <v>-6.7786491875383202E-3</v>
      </c>
      <c r="K2382" s="87">
        <f>+IF(ISNUMBER(DATA!AR697),DATA!AR697,"n/a")</f>
        <v>2.21635260352175</v>
      </c>
      <c r="L2382" s="77">
        <f>+IF(ISNUMBER(DATA!AS697),DATA!AS697,"n/a")</f>
        <v>-4.18206751008454E-3</v>
      </c>
      <c r="M2382" s="66"/>
      <c r="N2382" s="66"/>
      <c r="O2382" s="66"/>
      <c r="P2382" s="66"/>
      <c r="Q2382" s="66"/>
      <c r="S2382" s="70"/>
      <c r="U2382" s="70"/>
      <c r="W2382" s="70"/>
      <c r="Y2382" s="70"/>
    </row>
    <row r="2383" spans="1:25" s="69" customFormat="1" x14ac:dyDescent="0.2">
      <c r="A2383" s="66" t="s">
        <v>12</v>
      </c>
      <c r="B2383" s="66" t="s">
        <v>24</v>
      </c>
      <c r="C2383" s="66" t="s">
        <v>26</v>
      </c>
      <c r="D2383" s="66" t="s">
        <v>301</v>
      </c>
      <c r="E2383" s="87">
        <f>+IF(ISNUMBER(DATA!N698),DATA!N698,"n/a")</f>
        <v>2.2238360950120901</v>
      </c>
      <c r="F2383" s="77">
        <f>+IF(ISNUMBER(DATA!O698),DATA!O698,"n/a")</f>
        <v>-5.9788422859257404E-3</v>
      </c>
      <c r="G2383" s="87">
        <f>+IF(ISNUMBER(DATA!X698),DATA!X698,"n/a")</f>
        <v>2.2397543086315199</v>
      </c>
      <c r="H2383" s="77">
        <f>+IF(ISNUMBER(DATA!Y698),DATA!Y698,"n/a")</f>
        <v>9.8071437876232105E-3</v>
      </c>
      <c r="I2383" s="87">
        <f>+IF(ISNUMBER(DATA!AH698),DATA!AH698,"n/a")</f>
        <v>2.26994206466239</v>
      </c>
      <c r="J2383" s="77">
        <f>+IF(ISNUMBER(DATA!AI698),DATA!AI698,"n/a")</f>
        <v>1.4422966676983E-2</v>
      </c>
      <c r="K2383" s="87">
        <f>+IF(ISNUMBER(DATA!AR698),DATA!AR698,"n/a")</f>
        <v>2.2708366707374199</v>
      </c>
      <c r="L2383" s="77">
        <f>+IF(ISNUMBER(DATA!AS698),DATA!AS698,"n/a")</f>
        <v>2.1244568652731199E-3</v>
      </c>
      <c r="M2383" s="66"/>
      <c r="N2383" s="66"/>
      <c r="O2383" s="66"/>
      <c r="P2383" s="66"/>
      <c r="Q2383" s="66"/>
      <c r="S2383" s="70"/>
      <c r="U2383" s="70"/>
      <c r="W2383" s="70"/>
      <c r="Y2383" s="70"/>
    </row>
    <row r="2384" spans="1:25" s="69" customFormat="1" x14ac:dyDescent="0.2">
      <c r="A2384" s="66" t="s">
        <v>12</v>
      </c>
      <c r="B2384" s="66" t="s">
        <v>24</v>
      </c>
      <c r="C2384" s="66" t="s">
        <v>26</v>
      </c>
      <c r="D2384" s="66" t="s">
        <v>302</v>
      </c>
      <c r="E2384" s="87">
        <f>+IF(ISNUMBER(DATA!N699),DATA!N699,"n/a")</f>
        <v>2.3369319601790899</v>
      </c>
      <c r="F2384" s="77">
        <f>+IF(ISNUMBER(DATA!O699),DATA!O699,"n/a")</f>
        <v>1.2392681596265401E-2</v>
      </c>
      <c r="G2384" s="87">
        <f>+IF(ISNUMBER(DATA!X699),DATA!X699,"n/a")</f>
        <v>2.4217623937143902</v>
      </c>
      <c r="H2384" s="77">
        <f>+IF(ISNUMBER(DATA!Y699),DATA!Y699,"n/a")</f>
        <v>1.17261135280715E-2</v>
      </c>
      <c r="I2384" s="87">
        <f>+IF(ISNUMBER(DATA!AH699),DATA!AH699,"n/a")</f>
        <v>2.43182203746206</v>
      </c>
      <c r="J2384" s="77">
        <f>+IF(ISNUMBER(DATA!AI699),DATA!AI699,"n/a")</f>
        <v>2.5930817507534001E-3</v>
      </c>
      <c r="K2384" s="87">
        <f>+IF(ISNUMBER(DATA!AR699),DATA!AR699,"n/a")</f>
        <v>2.40971830192104</v>
      </c>
      <c r="L2384" s="77">
        <f>+IF(ISNUMBER(DATA!AS699),DATA!AS699,"n/a")</f>
        <v>5.3751112873274701E-3</v>
      </c>
      <c r="M2384" s="66"/>
      <c r="N2384" s="66"/>
      <c r="O2384" s="66"/>
      <c r="P2384" s="66"/>
      <c r="Q2384" s="66"/>
      <c r="S2384" s="70"/>
      <c r="U2384" s="70"/>
      <c r="W2384" s="70"/>
      <c r="Y2384" s="70"/>
    </row>
    <row r="2385" spans="1:25" s="69" customFormat="1" x14ac:dyDescent="0.2">
      <c r="A2385" s="66" t="s">
        <v>12</v>
      </c>
      <c r="B2385" s="66" t="s">
        <v>24</v>
      </c>
      <c r="C2385" s="66" t="s">
        <v>26</v>
      </c>
      <c r="D2385" s="66" t="s">
        <v>303</v>
      </c>
      <c r="E2385" s="87">
        <f>+IF(ISNUMBER(DATA!N700),DATA!N700,"n/a")</f>
        <v>2.3580158890753502</v>
      </c>
      <c r="F2385" s="77">
        <f>+IF(ISNUMBER(DATA!O700),DATA!O700,"n/a")</f>
        <v>-5.8994848673051201E-2</v>
      </c>
      <c r="G2385" s="87">
        <f>+IF(ISNUMBER(DATA!X700),DATA!X700,"n/a")</f>
        <v>2.3009720822310098</v>
      </c>
      <c r="H2385" s="77">
        <f>+IF(ISNUMBER(DATA!Y700),DATA!Y700,"n/a")</f>
        <v>-1.23928722276545E-2</v>
      </c>
      <c r="I2385" s="87">
        <f>+IF(ISNUMBER(DATA!AH700),DATA!AH700,"n/a")</f>
        <v>2.3179873903665702</v>
      </c>
      <c r="J2385" s="77">
        <f>+IF(ISNUMBER(DATA!AI700),DATA!AI700,"n/a")</f>
        <v>-2.0034121255047999E-2</v>
      </c>
      <c r="K2385" s="87">
        <f>+IF(ISNUMBER(DATA!AR700),DATA!AR700,"n/a")</f>
        <v>2.3389953220667401</v>
      </c>
      <c r="L2385" s="77">
        <f>+IF(ISNUMBER(DATA!AS700),DATA!AS700,"n/a")</f>
        <v>7.1108828465706901E-3</v>
      </c>
      <c r="M2385" s="66"/>
      <c r="N2385" s="66"/>
      <c r="O2385" s="66"/>
      <c r="P2385" s="66"/>
      <c r="Q2385" s="66"/>
      <c r="S2385" s="70"/>
      <c r="U2385" s="70"/>
      <c r="W2385" s="70"/>
      <c r="Y2385" s="70"/>
    </row>
    <row r="2386" spans="1:25" s="69" customFormat="1" x14ac:dyDescent="0.2">
      <c r="A2386" s="66" t="s">
        <v>12</v>
      </c>
      <c r="B2386" s="66" t="s">
        <v>24</v>
      </c>
      <c r="C2386" s="66" t="s">
        <v>26</v>
      </c>
      <c r="D2386" s="66" t="s">
        <v>304</v>
      </c>
      <c r="E2386" s="87">
        <f>+IF(ISNUMBER(DATA!N701),DATA!N701,"n/a")</f>
        <v>2.5179071706566298</v>
      </c>
      <c r="F2386" s="77">
        <f>+IF(ISNUMBER(DATA!O701),DATA!O701,"n/a")</f>
        <v>8.1956560589049095E-3</v>
      </c>
      <c r="G2386" s="87">
        <f>+IF(ISNUMBER(DATA!X701),DATA!X701,"n/a")</f>
        <v>2.1085341808077498</v>
      </c>
      <c r="H2386" s="77">
        <f>+IF(ISNUMBER(DATA!Y701),DATA!Y701,"n/a")</f>
        <v>-8.4695532153771694E-2</v>
      </c>
      <c r="I2386" s="87">
        <f>+IF(ISNUMBER(DATA!AH701),DATA!AH701,"n/a")</f>
        <v>2.2526961381511099</v>
      </c>
      <c r="J2386" s="77">
        <f>+IF(ISNUMBER(DATA!AI701),DATA!AI701,"n/a")</f>
        <v>-5.8213433254563601E-2</v>
      </c>
      <c r="K2386" s="87">
        <f>+IF(ISNUMBER(DATA!AR701),DATA!AR701,"n/a")</f>
        <v>2.21488176218896</v>
      </c>
      <c r="L2386" s="77">
        <f>+IF(ISNUMBER(DATA!AS701),DATA!AS701,"n/a")</f>
        <v>-5.2206717487648102E-2</v>
      </c>
      <c r="M2386" s="66"/>
      <c r="N2386" s="66"/>
      <c r="O2386" s="66"/>
      <c r="P2386" s="66"/>
      <c r="Q2386" s="66"/>
      <c r="S2386" s="70"/>
      <c r="U2386" s="70"/>
      <c r="W2386" s="70"/>
      <c r="Y2386" s="70"/>
    </row>
    <row r="2387" spans="1:25" s="69" customFormat="1" x14ac:dyDescent="0.2">
      <c r="A2387" s="66" t="s">
        <v>12</v>
      </c>
      <c r="B2387" s="66" t="s">
        <v>24</v>
      </c>
      <c r="C2387" s="66" t="s">
        <v>26</v>
      </c>
      <c r="D2387" s="66" t="s">
        <v>305</v>
      </c>
      <c r="E2387" s="87">
        <f>+IF(ISNUMBER(DATA!N702),DATA!N702,"n/a")</f>
        <v>2.2595099669454402</v>
      </c>
      <c r="F2387" s="77">
        <f>+IF(ISNUMBER(DATA!O702),DATA!O702,"n/a")</f>
        <v>8.1484736484063694E-2</v>
      </c>
      <c r="G2387" s="87">
        <f>+IF(ISNUMBER(DATA!X702),DATA!X702,"n/a")</f>
        <v>2.2648928795134302</v>
      </c>
      <c r="H2387" s="77">
        <f>+IF(ISNUMBER(DATA!Y702),DATA!Y702,"n/a")</f>
        <v>8.3074860971309797E-2</v>
      </c>
      <c r="I2387" s="87">
        <f>+IF(ISNUMBER(DATA!AH702),DATA!AH702,"n/a")</f>
        <v>2.2863876383662101</v>
      </c>
      <c r="J2387" s="77">
        <f>+IF(ISNUMBER(DATA!AI702),DATA!AI702,"n/a")</f>
        <v>9.1677256944694099E-2</v>
      </c>
      <c r="K2387" s="87">
        <f>+IF(ISNUMBER(DATA!AR702),DATA!AR702,"n/a")</f>
        <v>2.2359801724177601</v>
      </c>
      <c r="L2387" s="77">
        <f>+IF(ISNUMBER(DATA!AS702),DATA!AS702,"n/a")</f>
        <v>7.1259854778059101E-2</v>
      </c>
      <c r="M2387" s="66"/>
      <c r="N2387" s="66"/>
      <c r="O2387" s="66"/>
      <c r="P2387" s="66"/>
      <c r="Q2387" s="66"/>
      <c r="S2387" s="70"/>
      <c r="U2387" s="70"/>
      <c r="W2387" s="70"/>
      <c r="Y2387" s="70"/>
    </row>
    <row r="2388" spans="1:25" s="69" customFormat="1" x14ac:dyDescent="0.2">
      <c r="A2388" s="66" t="s">
        <v>12</v>
      </c>
      <c r="B2388" s="66" t="s">
        <v>24</v>
      </c>
      <c r="C2388" s="66" t="s">
        <v>26</v>
      </c>
      <c r="D2388" s="66" t="s">
        <v>306</v>
      </c>
      <c r="E2388" s="87">
        <f>+IF(ISNUMBER(DATA!N703),DATA!N703,"n/a")</f>
        <v>2.2066382768445898</v>
      </c>
      <c r="F2388" s="77">
        <f>+IF(ISNUMBER(DATA!O703),DATA!O703,"n/a")</f>
        <v>-9.6276774272518906E-2</v>
      </c>
      <c r="G2388" s="87">
        <f>+IF(ISNUMBER(DATA!X703),DATA!X703,"n/a")</f>
        <v>2.0177199398020198</v>
      </c>
      <c r="H2388" s="77">
        <f>+IF(ISNUMBER(DATA!Y703),DATA!Y703,"n/a")</f>
        <v>-9.9383898277599594E-2</v>
      </c>
      <c r="I2388" s="87">
        <f>+IF(ISNUMBER(DATA!AH703),DATA!AH703,"n/a")</f>
        <v>1.91918545192167</v>
      </c>
      <c r="J2388" s="77">
        <f>+IF(ISNUMBER(DATA!AI703),DATA!AI703,"n/a")</f>
        <v>-9.1666527077252397E-2</v>
      </c>
      <c r="K2388" s="87">
        <f>+IF(ISNUMBER(DATA!AR703),DATA!AR703,"n/a")</f>
        <v>1.9924885645014101</v>
      </c>
      <c r="L2388" s="77">
        <f>+IF(ISNUMBER(DATA!AS703),DATA!AS703,"n/a")</f>
        <v>1.30022905001984E-2</v>
      </c>
      <c r="M2388" s="66"/>
      <c r="N2388" s="66"/>
      <c r="O2388" s="66"/>
      <c r="P2388" s="66"/>
      <c r="Q2388" s="66"/>
      <c r="S2388" s="70"/>
      <c r="U2388" s="70"/>
      <c r="W2388" s="70"/>
      <c r="Y2388" s="70"/>
    </row>
    <row r="2389" spans="1:25" s="69" customFormat="1" x14ac:dyDescent="0.2">
      <c r="A2389" s="66" t="s">
        <v>12</v>
      </c>
      <c r="B2389" s="66" t="s">
        <v>24</v>
      </c>
      <c r="C2389" s="66" t="s">
        <v>26</v>
      </c>
      <c r="D2389" s="66" t="s">
        <v>307</v>
      </c>
      <c r="E2389" s="87">
        <f>+IF(ISNUMBER(DATA!N704),DATA!N704,"n/a")</f>
        <v>1.8652158344176699</v>
      </c>
      <c r="F2389" s="77">
        <f>+IF(ISNUMBER(DATA!O704),DATA!O704,"n/a")</f>
        <v>4.6138818455861097E-2</v>
      </c>
      <c r="G2389" s="87">
        <f>+IF(ISNUMBER(DATA!X704),DATA!X704,"n/a")</f>
        <v>1.85189696565497</v>
      </c>
      <c r="H2389" s="77">
        <f>+IF(ISNUMBER(DATA!Y704),DATA!Y704,"n/a")</f>
        <v>5.9282860325111E-2</v>
      </c>
      <c r="I2389" s="87">
        <f>+IF(ISNUMBER(DATA!AH704),DATA!AH704,"n/a")</f>
        <v>1.87871724755525</v>
      </c>
      <c r="J2389" s="77">
        <f>+IF(ISNUMBER(DATA!AI704),DATA!AI704,"n/a")</f>
        <v>5.92426406129773E-2</v>
      </c>
      <c r="K2389" s="87">
        <f>+IF(ISNUMBER(DATA!AR704),DATA!AR704,"n/a")</f>
        <v>1.8570115722237399</v>
      </c>
      <c r="L2389" s="77">
        <f>+IF(ISNUMBER(DATA!AS704),DATA!AS704,"n/a")</f>
        <v>3.6529007727070399E-2</v>
      </c>
      <c r="M2389" s="66"/>
      <c r="N2389" s="66"/>
      <c r="O2389" s="66"/>
      <c r="P2389" s="66"/>
      <c r="Q2389" s="66"/>
      <c r="S2389" s="70"/>
      <c r="U2389" s="70"/>
      <c r="W2389" s="70"/>
      <c r="Y2389" s="70"/>
    </row>
    <row r="2390" spans="1:25" s="69" customFormat="1" x14ac:dyDescent="0.2">
      <c r="A2390" s="66" t="s">
        <v>12</v>
      </c>
      <c r="B2390" s="66" t="s">
        <v>24</v>
      </c>
      <c r="C2390" s="66" t="s">
        <v>26</v>
      </c>
      <c r="D2390" s="66" t="s">
        <v>308</v>
      </c>
      <c r="E2390" s="87">
        <f>+IF(ISNUMBER(DATA!N705),DATA!N705,"n/a")</f>
        <v>2.1323610034182598</v>
      </c>
      <c r="F2390" s="77">
        <f>+IF(ISNUMBER(DATA!O705),DATA!O705,"n/a")</f>
        <v>5.4832667304757802E-3</v>
      </c>
      <c r="G2390" s="87">
        <f>+IF(ISNUMBER(DATA!X705),DATA!X705,"n/a")</f>
        <v>2.1101022606790298</v>
      </c>
      <c r="H2390" s="77">
        <f>+IF(ISNUMBER(DATA!Y705),DATA!Y705,"n/a")</f>
        <v>8.2506909857305005E-3</v>
      </c>
      <c r="I2390" s="87">
        <f>+IF(ISNUMBER(DATA!AH705),DATA!AH705,"n/a")</f>
        <v>2.1429514537542498</v>
      </c>
      <c r="J2390" s="77">
        <f>+IF(ISNUMBER(DATA!AI705),DATA!AI705,"n/a")</f>
        <v>1.5053585656384001E-2</v>
      </c>
      <c r="K2390" s="87">
        <f>+IF(ISNUMBER(DATA!AR705),DATA!AR705,"n/a")</f>
        <v>2.1366026783440701</v>
      </c>
      <c r="L2390" s="77">
        <f>+IF(ISNUMBER(DATA!AS705),DATA!AS705,"n/a")</f>
        <v>1.70788622234695E-2</v>
      </c>
      <c r="M2390" s="66"/>
      <c r="N2390" s="66"/>
      <c r="O2390" s="66"/>
      <c r="P2390" s="66"/>
      <c r="Q2390" s="66"/>
      <c r="S2390" s="70"/>
      <c r="U2390" s="70"/>
      <c r="W2390" s="70"/>
      <c r="Y2390" s="70"/>
    </row>
    <row r="2391" spans="1:25" s="69" customFormat="1" x14ac:dyDescent="0.2">
      <c r="A2391" s="66" t="s">
        <v>12</v>
      </c>
      <c r="B2391" s="66" t="s">
        <v>24</v>
      </c>
      <c r="C2391" s="66" t="s">
        <v>26</v>
      </c>
      <c r="D2391" s="66" t="s">
        <v>309</v>
      </c>
      <c r="E2391" s="87">
        <f>+IF(ISNUMBER(DATA!N706),DATA!N706,"n/a")</f>
        <v>2.1286164727405499</v>
      </c>
      <c r="F2391" s="77">
        <f>+IF(ISNUMBER(DATA!O706),DATA!O706,"n/a")</f>
        <v>-8.0940430229667695E-3</v>
      </c>
      <c r="G2391" s="87">
        <f>+IF(ISNUMBER(DATA!X706),DATA!X706,"n/a")</f>
        <v>2.0622921415748099</v>
      </c>
      <c r="H2391" s="77">
        <f>+IF(ISNUMBER(DATA!Y706),DATA!Y706,"n/a")</f>
        <v>-6.3792154111254398E-3</v>
      </c>
      <c r="I2391" s="87">
        <f>+IF(ISNUMBER(DATA!AH706),DATA!AH706,"n/a")</f>
        <v>2.1034558162347001</v>
      </c>
      <c r="J2391" s="77">
        <f>+IF(ISNUMBER(DATA!AI706),DATA!AI706,"n/a")</f>
        <v>-2.1302280949374399E-3</v>
      </c>
      <c r="K2391" s="87">
        <f>+IF(ISNUMBER(DATA!AR706),DATA!AR706,"n/a")</f>
        <v>2.0929079007533602</v>
      </c>
      <c r="L2391" s="77">
        <f>+IF(ISNUMBER(DATA!AS706),DATA!AS706,"n/a")</f>
        <v>-1.1196133419297601E-2</v>
      </c>
      <c r="M2391" s="66"/>
      <c r="N2391" s="66"/>
      <c r="O2391" s="66"/>
      <c r="P2391" s="66"/>
      <c r="Q2391" s="66"/>
      <c r="S2391" s="70"/>
      <c r="U2391" s="70"/>
      <c r="W2391" s="70"/>
      <c r="Y2391" s="70"/>
    </row>
    <row r="2392" spans="1:25" s="69" customFormat="1" x14ac:dyDescent="0.2">
      <c r="A2392" s="66" t="s">
        <v>12</v>
      </c>
      <c r="B2392" s="66" t="s">
        <v>24</v>
      </c>
      <c r="C2392" s="66" t="s">
        <v>26</v>
      </c>
      <c r="D2392" s="66" t="s">
        <v>310</v>
      </c>
      <c r="E2392" s="87">
        <f>+IF(ISNUMBER(DATA!N707),DATA!N707,"n/a")</f>
        <v>2.1169484008273001</v>
      </c>
      <c r="F2392" s="77">
        <f>+IF(ISNUMBER(DATA!O707),DATA!O707,"n/a")</f>
        <v>-1.0839855594162199E-2</v>
      </c>
      <c r="G2392" s="87">
        <f>+IF(ISNUMBER(DATA!X707),DATA!X707,"n/a")</f>
        <v>2.1133276618375398</v>
      </c>
      <c r="H2392" s="77">
        <f>+IF(ISNUMBER(DATA!Y707),DATA!Y707,"n/a")</f>
        <v>7.1640879938265796E-3</v>
      </c>
      <c r="I2392" s="87">
        <f>+IF(ISNUMBER(DATA!AH707),DATA!AH707,"n/a")</f>
        <v>2.1632786397353398</v>
      </c>
      <c r="J2392" s="77">
        <f>+IF(ISNUMBER(DATA!AI707),DATA!AI707,"n/a")</f>
        <v>4.36039203508213E-2</v>
      </c>
      <c r="K2392" s="87">
        <f>+IF(ISNUMBER(DATA!AR707),DATA!AR707,"n/a")</f>
        <v>2.1630705850056602</v>
      </c>
      <c r="L2392" s="77">
        <f>+IF(ISNUMBER(DATA!AS707),DATA!AS707,"n/a")</f>
        <v>3.5223167649323102E-2</v>
      </c>
      <c r="M2392" s="66"/>
      <c r="N2392" s="66"/>
      <c r="O2392" s="66"/>
      <c r="P2392" s="66"/>
      <c r="Q2392" s="66"/>
      <c r="S2392" s="70"/>
      <c r="U2392" s="70"/>
      <c r="W2392" s="70"/>
      <c r="Y2392" s="70"/>
    </row>
    <row r="2393" spans="1:25" s="69" customFormat="1" x14ac:dyDescent="0.2">
      <c r="A2393" s="66" t="s">
        <v>12</v>
      </c>
      <c r="B2393" s="66" t="s">
        <v>24</v>
      </c>
      <c r="C2393" s="66" t="s">
        <v>26</v>
      </c>
      <c r="D2393" s="66" t="s">
        <v>311</v>
      </c>
      <c r="E2393" s="87">
        <f>+IF(ISNUMBER(DATA!N708),DATA!N708,"n/a")</f>
        <v>2.6027742063722301</v>
      </c>
      <c r="F2393" s="77">
        <f>+IF(ISNUMBER(DATA!O708),DATA!O708,"n/a")</f>
        <v>2.8345481277340701E-2</v>
      </c>
      <c r="G2393" s="87">
        <f>+IF(ISNUMBER(DATA!X708),DATA!X708,"n/a")</f>
        <v>2.61885298125374</v>
      </c>
      <c r="H2393" s="77">
        <f>+IF(ISNUMBER(DATA!Y708),DATA!Y708,"n/a")</f>
        <v>3.4927260058115597E-2</v>
      </c>
      <c r="I2393" s="87">
        <f>+IF(ISNUMBER(DATA!AH708),DATA!AH708,"n/a")</f>
        <v>2.65147960928407</v>
      </c>
      <c r="J2393" s="77">
        <f>+IF(ISNUMBER(DATA!AI708),DATA!AI708,"n/a")</f>
        <v>4.0032662057300099E-2</v>
      </c>
      <c r="K2393" s="87">
        <f>+IF(ISNUMBER(DATA!AR708),DATA!AR708,"n/a")</f>
        <v>2.64632095795301</v>
      </c>
      <c r="L2393" s="77">
        <f>+IF(ISNUMBER(DATA!AS708),DATA!AS708,"n/a")</f>
        <v>3.90606533215168E-2</v>
      </c>
      <c r="M2393" s="66"/>
      <c r="N2393" s="66"/>
      <c r="O2393" s="66"/>
      <c r="P2393" s="66"/>
      <c r="Q2393" s="66"/>
      <c r="S2393" s="70"/>
      <c r="U2393" s="70"/>
      <c r="W2393" s="70"/>
      <c r="Y2393" s="70"/>
    </row>
    <row r="2394" spans="1:25" s="69" customFormat="1" x14ac:dyDescent="0.2">
      <c r="A2394" s="66" t="s">
        <v>12</v>
      </c>
      <c r="B2394" s="66" t="s">
        <v>24</v>
      </c>
      <c r="C2394" s="66" t="s">
        <v>26</v>
      </c>
      <c r="D2394" s="66" t="s">
        <v>312</v>
      </c>
      <c r="E2394" s="87">
        <f>+IF(ISNUMBER(DATA!N709),DATA!N709,"n/a")</f>
        <v>2.2072226934586499</v>
      </c>
      <c r="F2394" s="77">
        <f>+IF(ISNUMBER(DATA!O709),DATA!O709,"n/a")</f>
        <v>6.1982089595317797E-3</v>
      </c>
      <c r="G2394" s="87">
        <f>+IF(ISNUMBER(DATA!X709),DATA!X709,"n/a")</f>
        <v>2.2192182712700901</v>
      </c>
      <c r="H2394" s="77">
        <f>+IF(ISNUMBER(DATA!Y709),DATA!Y709,"n/a")</f>
        <v>-2.1124749178281798E-3</v>
      </c>
      <c r="I2394" s="87">
        <f>+IF(ISNUMBER(DATA!AH709),DATA!AH709,"n/a")</f>
        <v>2.2529093809304901</v>
      </c>
      <c r="J2394" s="77">
        <f>+IF(ISNUMBER(DATA!AI709),DATA!AI709,"n/a")</f>
        <v>1.5546188283142101E-2</v>
      </c>
      <c r="K2394" s="87">
        <f>+IF(ISNUMBER(DATA!AR709),DATA!AR709,"n/a")</f>
        <v>2.24716933281249</v>
      </c>
      <c r="L2394" s="77">
        <f>+IF(ISNUMBER(DATA!AS709),DATA!AS709,"n/a")</f>
        <v>2.9851019039237502E-2</v>
      </c>
      <c r="M2394" s="66"/>
      <c r="N2394" s="66"/>
      <c r="O2394" s="66"/>
      <c r="P2394" s="66"/>
      <c r="Q2394" s="66"/>
      <c r="S2394" s="70"/>
      <c r="U2394" s="70"/>
      <c r="W2394" s="70"/>
      <c r="Y2394" s="70"/>
    </row>
    <row r="2395" spans="1:25" s="69" customFormat="1" x14ac:dyDescent="0.2">
      <c r="A2395" s="66" t="s">
        <v>12</v>
      </c>
      <c r="B2395" s="66" t="s">
        <v>24</v>
      </c>
      <c r="C2395" s="66" t="s">
        <v>26</v>
      </c>
      <c r="D2395" s="66" t="s">
        <v>313</v>
      </c>
      <c r="E2395" s="87">
        <f>+IF(ISNUMBER(DATA!N710),DATA!N710,"n/a")</f>
        <v>2.15112316417847</v>
      </c>
      <c r="F2395" s="77">
        <f>+IF(ISNUMBER(DATA!O710),DATA!O710,"n/a")</f>
        <v>4.5863389858845902E-2</v>
      </c>
      <c r="G2395" s="87">
        <f>+IF(ISNUMBER(DATA!X710),DATA!X710,"n/a")</f>
        <v>2.1443337576845201</v>
      </c>
      <c r="H2395" s="77">
        <f>+IF(ISNUMBER(DATA!Y710),DATA!Y710,"n/a")</f>
        <v>4.0813622591099601E-2</v>
      </c>
      <c r="I2395" s="87">
        <f>+IF(ISNUMBER(DATA!AH710),DATA!AH710,"n/a")</f>
        <v>2.1548236486725898</v>
      </c>
      <c r="J2395" s="77">
        <f>+IF(ISNUMBER(DATA!AI710),DATA!AI710,"n/a")</f>
        <v>2.0779938687627401E-2</v>
      </c>
      <c r="K2395" s="87">
        <f>+IF(ISNUMBER(DATA!AR710),DATA!AR710,"n/a")</f>
        <v>2.1151715640864399</v>
      </c>
      <c r="L2395" s="77">
        <f>+IF(ISNUMBER(DATA!AS710),DATA!AS710,"n/a")</f>
        <v>-1.23547221340937E-2</v>
      </c>
      <c r="M2395" s="66"/>
      <c r="N2395" s="66"/>
      <c r="O2395" s="66"/>
      <c r="P2395" s="66"/>
      <c r="Q2395" s="66"/>
      <c r="S2395" s="70"/>
      <c r="U2395" s="70"/>
      <c r="W2395" s="70"/>
      <c r="Y2395" s="70"/>
    </row>
    <row r="2396" spans="1:25" s="69" customFormat="1" x14ac:dyDescent="0.2">
      <c r="A2396" s="66" t="s">
        <v>12</v>
      </c>
      <c r="B2396" s="66" t="s">
        <v>24</v>
      </c>
      <c r="C2396" s="66" t="s">
        <v>26</v>
      </c>
      <c r="D2396" s="66" t="s">
        <v>314</v>
      </c>
      <c r="E2396" s="87">
        <f>+IF(ISNUMBER(DATA!N711),DATA!N711,"n/a")</f>
        <v>2.4596465624658101</v>
      </c>
      <c r="F2396" s="77">
        <f>+IF(ISNUMBER(DATA!O711),DATA!O711,"n/a")</f>
        <v>1.9917492714757401E-2</v>
      </c>
      <c r="G2396" s="87">
        <f>+IF(ISNUMBER(DATA!X711),DATA!X711,"n/a")</f>
        <v>2.50077718847654</v>
      </c>
      <c r="H2396" s="77">
        <f>+IF(ISNUMBER(DATA!Y711),DATA!Y711,"n/a")</f>
        <v>3.1555683827276297E-2</v>
      </c>
      <c r="I2396" s="87">
        <f>+IF(ISNUMBER(DATA!AH711),DATA!AH711,"n/a")</f>
        <v>2.5550047688654001</v>
      </c>
      <c r="J2396" s="77">
        <f>+IF(ISNUMBER(DATA!AI711),DATA!AI711,"n/a")</f>
        <v>5.0423142294324402E-2</v>
      </c>
      <c r="K2396" s="87">
        <f>+IF(ISNUMBER(DATA!AR711),DATA!AR711,"n/a")</f>
        <v>2.5101414604297498</v>
      </c>
      <c r="L2396" s="77">
        <f>+IF(ISNUMBER(DATA!AS711),DATA!AS711,"n/a")</f>
        <v>4.6829270790737301E-2</v>
      </c>
      <c r="M2396" s="66"/>
      <c r="N2396" s="66"/>
      <c r="O2396" s="66"/>
      <c r="P2396" s="66"/>
      <c r="Q2396" s="66"/>
      <c r="S2396" s="70"/>
      <c r="U2396" s="70"/>
      <c r="W2396" s="70"/>
      <c r="Y2396" s="70"/>
    </row>
    <row r="2397" spans="1:25" s="69" customFormat="1" x14ac:dyDescent="0.2">
      <c r="A2397" s="66" t="s">
        <v>12</v>
      </c>
      <c r="B2397" s="66" t="s">
        <v>24</v>
      </c>
      <c r="C2397" s="66" t="s">
        <v>26</v>
      </c>
      <c r="D2397" s="66" t="s">
        <v>315</v>
      </c>
      <c r="E2397" s="87">
        <f>+IF(ISNUMBER(DATA!N712),DATA!N712,"n/a")</f>
        <v>2.03445589581596</v>
      </c>
      <c r="F2397" s="77">
        <f>+IF(ISNUMBER(DATA!O712),DATA!O712,"n/a")</f>
        <v>6.4816603029230202E-2</v>
      </c>
      <c r="G2397" s="87">
        <f>+IF(ISNUMBER(DATA!X712),DATA!X712,"n/a")</f>
        <v>2.0147937635416899</v>
      </c>
      <c r="H2397" s="77">
        <f>+IF(ISNUMBER(DATA!Y712),DATA!Y712,"n/a")</f>
        <v>5.8790414407202597E-2</v>
      </c>
      <c r="I2397" s="87">
        <f>+IF(ISNUMBER(DATA!AH712),DATA!AH712,"n/a")</f>
        <v>2.0158607309674701</v>
      </c>
      <c r="J2397" s="77">
        <f>+IF(ISNUMBER(DATA!AI712),DATA!AI712,"n/a")</f>
        <v>4.6813122392683398E-2</v>
      </c>
      <c r="K2397" s="87">
        <f>+IF(ISNUMBER(DATA!AR712),DATA!AR712,"n/a")</f>
        <v>1.96894642616335</v>
      </c>
      <c r="L2397" s="77">
        <f>+IF(ISNUMBER(DATA!AS712),DATA!AS712,"n/a")</f>
        <v>6.9937408626607996E-3</v>
      </c>
      <c r="M2397" s="66"/>
      <c r="N2397" s="66"/>
      <c r="O2397" s="66"/>
      <c r="P2397" s="66"/>
      <c r="Q2397" s="66"/>
      <c r="S2397" s="70"/>
      <c r="U2397" s="70"/>
      <c r="W2397" s="70"/>
      <c r="Y2397" s="70"/>
    </row>
    <row r="2398" spans="1:25" s="69" customFormat="1" x14ac:dyDescent="0.2">
      <c r="A2398" s="66" t="s">
        <v>12</v>
      </c>
      <c r="B2398" s="66" t="s">
        <v>24</v>
      </c>
      <c r="C2398" s="66" t="s">
        <v>26</v>
      </c>
      <c r="D2398" s="66" t="s">
        <v>316</v>
      </c>
      <c r="E2398" s="87">
        <f>+IF(ISNUMBER(DATA!N713),DATA!N713,"n/a")</f>
        <v>2.1302024317456101</v>
      </c>
      <c r="F2398" s="77">
        <f>+IF(ISNUMBER(DATA!O713),DATA!O713,"n/a")</f>
        <v>-4.0095185587819902E-2</v>
      </c>
      <c r="G2398" s="87">
        <f>+IF(ISNUMBER(DATA!X713),DATA!X713,"n/a")</f>
        <v>2.1695567849450699</v>
      </c>
      <c r="H2398" s="77">
        <f>+IF(ISNUMBER(DATA!Y713),DATA!Y713,"n/a")</f>
        <v>-2.5585795752103201E-2</v>
      </c>
      <c r="I2398" s="87">
        <f>+IF(ISNUMBER(DATA!AH713),DATA!AH713,"n/a")</f>
        <v>2.2113230044659198</v>
      </c>
      <c r="J2398" s="77">
        <f>+IF(ISNUMBER(DATA!AI713),DATA!AI713,"n/a")</f>
        <v>-1.1878472340366399E-2</v>
      </c>
      <c r="K2398" s="87">
        <f>+IF(ISNUMBER(DATA!AR713),DATA!AR713,"n/a")</f>
        <v>2.2050861211153499</v>
      </c>
      <c r="L2398" s="77">
        <f>+IF(ISNUMBER(DATA!AS713),DATA!AS713,"n/a")</f>
        <v>-1.2158169284612899E-2</v>
      </c>
      <c r="M2398" s="66"/>
      <c r="N2398" s="66"/>
      <c r="O2398" s="66"/>
      <c r="P2398" s="66"/>
      <c r="Q2398" s="66"/>
      <c r="S2398" s="70"/>
      <c r="U2398" s="70"/>
      <c r="W2398" s="70"/>
      <c r="Y2398" s="70"/>
    </row>
    <row r="2399" spans="1:25" s="69" customFormat="1" x14ac:dyDescent="0.2">
      <c r="A2399" s="66" t="s">
        <v>12</v>
      </c>
      <c r="B2399" s="66" t="s">
        <v>24</v>
      </c>
      <c r="C2399" s="66" t="s">
        <v>26</v>
      </c>
      <c r="D2399" s="66" t="s">
        <v>317</v>
      </c>
      <c r="E2399" s="87">
        <f>+IF(ISNUMBER(DATA!N714),DATA!N714,"n/a")</f>
        <v>2.32916130439816</v>
      </c>
      <c r="F2399" s="77">
        <f>+IF(ISNUMBER(DATA!O714),DATA!O714,"n/a")</f>
        <v>8.94520217067305E-2</v>
      </c>
      <c r="G2399" s="87">
        <f>+IF(ISNUMBER(DATA!X714),DATA!X714,"n/a")</f>
        <v>2.19198396225101</v>
      </c>
      <c r="H2399" s="77">
        <f>+IF(ISNUMBER(DATA!Y714),DATA!Y714,"n/a")</f>
        <v>0.146752245694487</v>
      </c>
      <c r="I2399" s="87">
        <f>+IF(ISNUMBER(DATA!AH714),DATA!AH714,"n/a")</f>
        <v>2.1195968266813701</v>
      </c>
      <c r="J2399" s="77">
        <f>+IF(ISNUMBER(DATA!AI714),DATA!AI714,"n/a")</f>
        <v>4.4124522143141401E-2</v>
      </c>
      <c r="K2399" s="87">
        <f>+IF(ISNUMBER(DATA!AR714),DATA!AR714,"n/a")</f>
        <v>2.0955129398228398</v>
      </c>
      <c r="L2399" s="77">
        <f>+IF(ISNUMBER(DATA!AS714),DATA!AS714,"n/a")</f>
        <v>1.5182377420142199E-2</v>
      </c>
      <c r="M2399" s="66"/>
      <c r="N2399" s="66"/>
      <c r="O2399" s="66"/>
      <c r="P2399" s="66"/>
      <c r="Q2399" s="66"/>
      <c r="S2399" s="70"/>
      <c r="U2399" s="70"/>
      <c r="W2399" s="70"/>
      <c r="Y2399" s="70"/>
    </row>
    <row r="2400" spans="1:25" s="69" customFormat="1" x14ac:dyDescent="0.2">
      <c r="A2400" s="66" t="s">
        <v>12</v>
      </c>
      <c r="B2400" s="66" t="s">
        <v>24</v>
      </c>
      <c r="C2400" s="66" t="s">
        <v>26</v>
      </c>
      <c r="D2400" s="66" t="s">
        <v>318</v>
      </c>
      <c r="E2400" s="87">
        <f>+IF(ISNUMBER(DATA!N715),DATA!N715,"n/a")</f>
        <v>2.2798170289973099</v>
      </c>
      <c r="F2400" s="77">
        <f>+IF(ISNUMBER(DATA!O715),DATA!O715,"n/a")</f>
        <v>7.6319855790613102E-3</v>
      </c>
      <c r="G2400" s="87">
        <f>+IF(ISNUMBER(DATA!X715),DATA!X715,"n/a")</f>
        <v>2.36826317068632</v>
      </c>
      <c r="H2400" s="77">
        <f>+IF(ISNUMBER(DATA!Y715),DATA!Y715,"n/a")</f>
        <v>1.2063343455886E-2</v>
      </c>
      <c r="I2400" s="87">
        <f>+IF(ISNUMBER(DATA!AH715),DATA!AH715,"n/a")</f>
        <v>2.3553619786987698</v>
      </c>
      <c r="J2400" s="77">
        <f>+IF(ISNUMBER(DATA!AI715),DATA!AI715,"n/a")</f>
        <v>-3.7590248930847499E-3</v>
      </c>
      <c r="K2400" s="87">
        <f>+IF(ISNUMBER(DATA!AR715),DATA!AR715,"n/a")</f>
        <v>2.34245078092076</v>
      </c>
      <c r="L2400" s="77">
        <f>+IF(ISNUMBER(DATA!AS715),DATA!AS715,"n/a")</f>
        <v>-3.9376431917222997E-3</v>
      </c>
      <c r="M2400" s="66"/>
      <c r="N2400" s="66"/>
      <c r="O2400" s="66"/>
      <c r="P2400" s="66"/>
      <c r="Q2400" s="66"/>
      <c r="S2400" s="70"/>
      <c r="U2400" s="70"/>
      <c r="W2400" s="70"/>
      <c r="Y2400" s="70"/>
    </row>
    <row r="2401" spans="1:25" s="69" customFormat="1" x14ac:dyDescent="0.2">
      <c r="A2401" s="66" t="s">
        <v>12</v>
      </c>
      <c r="B2401" s="66" t="s">
        <v>24</v>
      </c>
      <c r="C2401" s="66" t="s">
        <v>26</v>
      </c>
      <c r="D2401" s="66" t="s">
        <v>344</v>
      </c>
      <c r="E2401" s="87">
        <f>+IF(ISNUMBER(DATA!N716),DATA!N716,"n/a")</f>
        <v>2.3507068875691699</v>
      </c>
      <c r="F2401" s="77">
        <f>+IF(ISNUMBER(DATA!O716),DATA!O716,"n/a")</f>
        <v>1.82192511154196E-2</v>
      </c>
      <c r="G2401" s="87">
        <f>+IF(ISNUMBER(DATA!X716),DATA!X716,"n/a")</f>
        <v>2.16104006059075</v>
      </c>
      <c r="H2401" s="77">
        <f>+IF(ISNUMBER(DATA!Y716),DATA!Y716,"n/a")</f>
        <v>-5.13226378722234E-3</v>
      </c>
      <c r="I2401" s="87">
        <f>+IF(ISNUMBER(DATA!AH716),DATA!AH716,"n/a")</f>
        <v>2.2247033582880298</v>
      </c>
      <c r="J2401" s="77">
        <f>+IF(ISNUMBER(DATA!AI716),DATA!AI716,"n/a")</f>
        <v>-5.7290873131043401E-3</v>
      </c>
      <c r="K2401" s="87">
        <f>+IF(ISNUMBER(DATA!AR716),DATA!AR716,"n/a")</f>
        <v>2.2112445966069498</v>
      </c>
      <c r="L2401" s="77">
        <f>+IF(ISNUMBER(DATA!AS716),DATA!AS716,"n/a")</f>
        <v>1.8679969058742502E-2</v>
      </c>
      <c r="M2401" s="66"/>
      <c r="N2401" s="66"/>
      <c r="O2401" s="66"/>
      <c r="P2401" s="66"/>
      <c r="Q2401" s="66"/>
      <c r="S2401" s="70"/>
      <c r="U2401" s="70"/>
      <c r="W2401" s="70"/>
      <c r="Y2401" s="70"/>
    </row>
    <row r="2402" spans="1:25" s="69" customFormat="1" x14ac:dyDescent="0.2">
      <c r="A2402" s="66" t="s">
        <v>12</v>
      </c>
      <c r="B2402" s="66" t="s">
        <v>24</v>
      </c>
      <c r="C2402" s="66" t="s">
        <v>26</v>
      </c>
      <c r="D2402" s="66" t="s">
        <v>345</v>
      </c>
      <c r="E2402" s="87">
        <f>+IF(ISNUMBER(DATA!N717),DATA!N717,"n/a")</f>
        <v>2.1968346454301599</v>
      </c>
      <c r="F2402" s="77">
        <f>+IF(ISNUMBER(DATA!O717),DATA!O717,"n/a")</f>
        <v>3.4925371321697499E-2</v>
      </c>
      <c r="G2402" s="87">
        <f>+IF(ISNUMBER(DATA!X717),DATA!X717,"n/a")</f>
        <v>2.19743961220829</v>
      </c>
      <c r="H2402" s="77">
        <f>+IF(ISNUMBER(DATA!Y717),DATA!Y717,"n/a")</f>
        <v>2.4174379687286598E-2</v>
      </c>
      <c r="I2402" s="87">
        <f>+IF(ISNUMBER(DATA!AH717),DATA!AH717,"n/a")</f>
        <v>2.2169640111242899</v>
      </c>
      <c r="J2402" s="77">
        <f>+IF(ISNUMBER(DATA!AI717),DATA!AI717,"n/a")</f>
        <v>2.3999305578259199E-2</v>
      </c>
      <c r="K2402" s="87">
        <f>+IF(ISNUMBER(DATA!AR717),DATA!AR717,"n/a")</f>
        <v>2.2022362786860001</v>
      </c>
      <c r="L2402" s="77">
        <f>+IF(ISNUMBER(DATA!AS717),DATA!AS717,"n/a")</f>
        <v>8.9779823240750505E-3</v>
      </c>
      <c r="M2402" s="66"/>
      <c r="N2402" s="66"/>
      <c r="O2402" s="66"/>
      <c r="P2402" s="66"/>
      <c r="Q2402" s="66"/>
      <c r="S2402" s="70"/>
      <c r="U2402" s="70"/>
      <c r="W2402" s="70"/>
      <c r="Y2402" s="70"/>
    </row>
    <row r="2403" spans="1:25" x14ac:dyDescent="0.2">
      <c r="E2403" s="100"/>
      <c r="F2403" s="102"/>
      <c r="G2403" s="100"/>
      <c r="H2403" s="102"/>
      <c r="I2403" s="100"/>
      <c r="J2403" s="102"/>
      <c r="K2403" s="100"/>
      <c r="L2403" s="102"/>
    </row>
    <row r="2404" spans="1:25" s="69" customFormat="1" x14ac:dyDescent="0.2">
      <c r="A2404" s="66" t="s">
        <v>11</v>
      </c>
      <c r="B2404" s="66" t="s">
        <v>23</v>
      </c>
      <c r="C2404" s="66" t="s">
        <v>0</v>
      </c>
      <c r="D2404" s="66" t="s">
        <v>271</v>
      </c>
      <c r="E2404" s="76">
        <f>+IF(ISNUMBER(DATA!F373),DATA!F373,"n/a")</f>
        <v>76005.08</v>
      </c>
      <c r="F2404" s="77">
        <f>+IF(ISNUMBER(DATA!G373),DATA!G373,"n/a")</f>
        <v>0.245296534440306</v>
      </c>
      <c r="G2404" s="76">
        <f>+IF(ISNUMBER(DATA!P373),DATA!P373,"n/a")</f>
        <v>229811.56</v>
      </c>
      <c r="H2404" s="77">
        <f>+IF(ISNUMBER(DATA!Q373),DATA!Q373,"n/a")</f>
        <v>0.139219218028303</v>
      </c>
      <c r="I2404" s="76">
        <f>+IF(ISNUMBER(DATA!Z373),DATA!Z373,"n/a")</f>
        <v>449671.09</v>
      </c>
      <c r="J2404" s="77">
        <f>+IF(ISNUMBER(DATA!AA373),DATA!AA373,"n/a")</f>
        <v>8.1889712477685006E-2</v>
      </c>
      <c r="K2404" s="76">
        <f>+IF(ISNUMBER(DATA!AJ373),DATA!AJ373,"n/a")</f>
        <v>863648.42</v>
      </c>
      <c r="L2404" s="77">
        <f>+IF(ISNUMBER(DATA!AK373),DATA!AK373,"n/a")</f>
        <v>-1.9548745477033901E-2</v>
      </c>
      <c r="M2404" s="66"/>
      <c r="N2404" s="66"/>
      <c r="O2404" s="66"/>
      <c r="P2404" s="66"/>
      <c r="Q2404" s="66"/>
      <c r="S2404" s="70"/>
      <c r="U2404" s="70"/>
      <c r="W2404" s="70"/>
      <c r="Y2404" s="70"/>
    </row>
    <row r="2405" spans="1:25" s="69" customFormat="1" x14ac:dyDescent="0.2">
      <c r="A2405" s="66" t="s">
        <v>11</v>
      </c>
      <c r="B2405" s="66" t="s">
        <v>23</v>
      </c>
      <c r="C2405" s="66" t="s">
        <v>0</v>
      </c>
      <c r="D2405" s="66" t="s">
        <v>272</v>
      </c>
      <c r="E2405" s="76">
        <f>+IF(ISNUMBER(DATA!F374),DATA!F374,"n/a")</f>
        <v>271765.24</v>
      </c>
      <c r="F2405" s="77">
        <f>+IF(ISNUMBER(DATA!G374),DATA!G374,"n/a")</f>
        <v>3.78537006603663E-2</v>
      </c>
      <c r="G2405" s="76">
        <f>+IF(ISNUMBER(DATA!P374),DATA!P374,"n/a")</f>
        <v>965911.42</v>
      </c>
      <c r="H2405" s="77">
        <f>+IF(ISNUMBER(DATA!Q374),DATA!Q374,"n/a")</f>
        <v>5.6041984382964802E-2</v>
      </c>
      <c r="I2405" s="76">
        <f>+IF(ISNUMBER(DATA!Z374),DATA!Z374,"n/a")</f>
        <v>1829618.93</v>
      </c>
      <c r="J2405" s="77">
        <f>+IF(ISNUMBER(DATA!AA374),DATA!AA374,"n/a")</f>
        <v>4.7687479432703697E-2</v>
      </c>
      <c r="K2405" s="76">
        <f>+IF(ISNUMBER(DATA!AJ374),DATA!AJ374,"n/a")</f>
        <v>3512667.54</v>
      </c>
      <c r="L2405" s="77">
        <f>+IF(ISNUMBER(DATA!AK374),DATA!AK374,"n/a")</f>
        <v>6.9943968191566702E-2</v>
      </c>
      <c r="M2405" s="66"/>
      <c r="N2405" s="66"/>
      <c r="O2405" s="66"/>
      <c r="P2405" s="66"/>
      <c r="Q2405" s="66"/>
      <c r="S2405" s="70"/>
      <c r="U2405" s="70"/>
      <c r="W2405" s="70"/>
      <c r="Y2405" s="70"/>
    </row>
    <row r="2406" spans="1:25" s="69" customFormat="1" x14ac:dyDescent="0.2">
      <c r="A2406" s="66" t="s">
        <v>11</v>
      </c>
      <c r="B2406" s="66" t="s">
        <v>23</v>
      </c>
      <c r="C2406" s="66" t="s">
        <v>0</v>
      </c>
      <c r="D2406" s="66" t="s">
        <v>273</v>
      </c>
      <c r="E2406" s="76">
        <f>+IF(ISNUMBER(DATA!F375),DATA!F375,"n/a")</f>
        <v>443717.1</v>
      </c>
      <c r="F2406" s="77">
        <f>+IF(ISNUMBER(DATA!G375),DATA!G375,"n/a")</f>
        <v>0.169990358037267</v>
      </c>
      <c r="G2406" s="76">
        <f>+IF(ISNUMBER(DATA!P375),DATA!P375,"n/a")</f>
        <v>1529729.6</v>
      </c>
      <c r="H2406" s="77">
        <f>+IF(ISNUMBER(DATA!Q375),DATA!Q375,"n/a")</f>
        <v>0.16198169427720599</v>
      </c>
      <c r="I2406" s="76">
        <f>+IF(ISNUMBER(DATA!Z375),DATA!Z375,"n/a")</f>
        <v>2943717.42</v>
      </c>
      <c r="J2406" s="77">
        <f>+IF(ISNUMBER(DATA!AA375),DATA!AA375,"n/a")</f>
        <v>0.16637424870105799</v>
      </c>
      <c r="K2406" s="76">
        <f>+IF(ISNUMBER(DATA!AJ375),DATA!AJ375,"n/a")</f>
        <v>5381341.8099999996</v>
      </c>
      <c r="L2406" s="77">
        <f>+IF(ISNUMBER(DATA!AK375),DATA!AK375,"n/a")</f>
        <v>0.117807680457076</v>
      </c>
      <c r="M2406" s="66"/>
      <c r="N2406" s="66"/>
      <c r="O2406" s="66"/>
      <c r="P2406" s="66"/>
      <c r="Q2406" s="66"/>
      <c r="S2406" s="70"/>
      <c r="U2406" s="70"/>
      <c r="W2406" s="70"/>
      <c r="Y2406" s="70"/>
    </row>
    <row r="2407" spans="1:25" s="69" customFormat="1" x14ac:dyDescent="0.2">
      <c r="A2407" s="66" t="s">
        <v>11</v>
      </c>
      <c r="B2407" s="66" t="s">
        <v>23</v>
      </c>
      <c r="C2407" s="66" t="s">
        <v>0</v>
      </c>
      <c r="D2407" s="66" t="s">
        <v>274</v>
      </c>
      <c r="E2407" s="76">
        <f>+IF(ISNUMBER(DATA!F376),DATA!F376,"n/a")</f>
        <v>195755.02</v>
      </c>
      <c r="F2407" s="77">
        <f>+IF(ISNUMBER(DATA!G376),DATA!G376,"n/a")</f>
        <v>0.112928693260783</v>
      </c>
      <c r="G2407" s="76">
        <f>+IF(ISNUMBER(DATA!P376),DATA!P376,"n/a")</f>
        <v>678396.77</v>
      </c>
      <c r="H2407" s="77">
        <f>+IF(ISNUMBER(DATA!Q376),DATA!Q376,"n/a")</f>
        <v>0.123996061620992</v>
      </c>
      <c r="I2407" s="76">
        <f>+IF(ISNUMBER(DATA!Z376),DATA!Z376,"n/a")</f>
        <v>1224939.22</v>
      </c>
      <c r="J2407" s="77">
        <f>+IF(ISNUMBER(DATA!AA376),DATA!AA376,"n/a")</f>
        <v>9.9662412024773994E-2</v>
      </c>
      <c r="K2407" s="76">
        <f>+IF(ISNUMBER(DATA!AJ376),DATA!AJ376,"n/a")</f>
        <v>2311553.69</v>
      </c>
      <c r="L2407" s="77">
        <f>+IF(ISNUMBER(DATA!AK376),DATA!AK376,"n/a")</f>
        <v>9.8401888270313501E-2</v>
      </c>
      <c r="M2407" s="66"/>
      <c r="N2407" s="66"/>
      <c r="O2407" s="66"/>
      <c r="P2407" s="66"/>
      <c r="Q2407" s="66"/>
      <c r="S2407" s="70"/>
      <c r="U2407" s="70"/>
      <c r="W2407" s="70"/>
      <c r="Y2407" s="70"/>
    </row>
    <row r="2408" spans="1:25" s="69" customFormat="1" x14ac:dyDescent="0.2">
      <c r="A2408" s="66" t="s">
        <v>11</v>
      </c>
      <c r="B2408" s="66" t="s">
        <v>23</v>
      </c>
      <c r="C2408" s="66" t="s">
        <v>0</v>
      </c>
      <c r="D2408" s="66" t="s">
        <v>275</v>
      </c>
      <c r="E2408" s="76">
        <f>+IF(ISNUMBER(DATA!F377),DATA!F377,"n/a")</f>
        <v>406656.69</v>
      </c>
      <c r="F2408" s="77">
        <f>+IF(ISNUMBER(DATA!G377),DATA!G377,"n/a")</f>
        <v>0.43527979342475798</v>
      </c>
      <c r="G2408" s="76">
        <f>+IF(ISNUMBER(DATA!P377),DATA!P377,"n/a")</f>
        <v>1368948.35</v>
      </c>
      <c r="H2408" s="77">
        <f>+IF(ISNUMBER(DATA!Q377),DATA!Q377,"n/a")</f>
        <v>0.27998417621804</v>
      </c>
      <c r="I2408" s="76">
        <f>+IF(ISNUMBER(DATA!Z377),DATA!Z377,"n/a")</f>
        <v>2647812.42</v>
      </c>
      <c r="J2408" s="77">
        <f>+IF(ISNUMBER(DATA!AA377),DATA!AA377,"n/a")</f>
        <v>0.24679886904317699</v>
      </c>
      <c r="K2408" s="76">
        <f>+IF(ISNUMBER(DATA!AJ377),DATA!AJ377,"n/a")</f>
        <v>4645836.88</v>
      </c>
      <c r="L2408" s="77">
        <f>+IF(ISNUMBER(DATA!AK377),DATA!AK377,"n/a")</f>
        <v>0.179089221438578</v>
      </c>
      <c r="M2408" s="66"/>
      <c r="N2408" s="66"/>
      <c r="O2408" s="66"/>
      <c r="P2408" s="66"/>
      <c r="Q2408" s="66"/>
      <c r="S2408" s="70"/>
      <c r="U2408" s="70"/>
      <c r="W2408" s="70"/>
      <c r="Y2408" s="70"/>
    </row>
    <row r="2409" spans="1:25" s="69" customFormat="1" x14ac:dyDescent="0.2">
      <c r="A2409" s="66" t="s">
        <v>11</v>
      </c>
      <c r="B2409" s="66" t="s">
        <v>23</v>
      </c>
      <c r="C2409" s="66" t="s">
        <v>0</v>
      </c>
      <c r="D2409" s="66" t="s">
        <v>276</v>
      </c>
      <c r="E2409" s="76">
        <f>+IF(ISNUMBER(DATA!F378),DATA!F378,"n/a")</f>
        <v>161438.15</v>
      </c>
      <c r="F2409" s="77">
        <f>+IF(ISNUMBER(DATA!G378),DATA!G378,"n/a")</f>
        <v>-1.9855499885494801E-2</v>
      </c>
      <c r="G2409" s="76">
        <f>+IF(ISNUMBER(DATA!P378),DATA!P378,"n/a")</f>
        <v>531424.06000000006</v>
      </c>
      <c r="H2409" s="77">
        <f>+IF(ISNUMBER(DATA!Q378),DATA!Q378,"n/a")</f>
        <v>-5.09827928326195E-2</v>
      </c>
      <c r="I2409" s="76">
        <f>+IF(ISNUMBER(DATA!Z378),DATA!Z378,"n/a")</f>
        <v>1082682.3</v>
      </c>
      <c r="J2409" s="77">
        <f>+IF(ISNUMBER(DATA!AA378),DATA!AA378,"n/a")</f>
        <v>-2.5062525067207599E-2</v>
      </c>
      <c r="K2409" s="76">
        <f>+IF(ISNUMBER(DATA!AJ378),DATA!AJ378,"n/a")</f>
        <v>2063372.27</v>
      </c>
      <c r="L2409" s="77">
        <f>+IF(ISNUMBER(DATA!AK378),DATA!AK378,"n/a")</f>
        <v>-7.8837485855585906E-2</v>
      </c>
      <c r="M2409" s="66"/>
      <c r="N2409" s="66"/>
      <c r="O2409" s="66"/>
      <c r="P2409" s="66"/>
      <c r="Q2409" s="66"/>
      <c r="S2409" s="70"/>
      <c r="U2409" s="70"/>
      <c r="W2409" s="70"/>
      <c r="Y2409" s="70"/>
    </row>
    <row r="2410" spans="1:25" s="69" customFormat="1" x14ac:dyDescent="0.2">
      <c r="A2410" s="66" t="s">
        <v>11</v>
      </c>
      <c r="B2410" s="66" t="s">
        <v>23</v>
      </c>
      <c r="C2410" s="66" t="s">
        <v>0</v>
      </c>
      <c r="D2410" s="66" t="s">
        <v>277</v>
      </c>
      <c r="E2410" s="76">
        <f>+IF(ISNUMBER(DATA!F379),DATA!F379,"n/a")</f>
        <v>108545.74</v>
      </c>
      <c r="F2410" s="77">
        <f>+IF(ISNUMBER(DATA!G379),DATA!G379,"n/a")</f>
        <v>0.10248539720842401</v>
      </c>
      <c r="G2410" s="76">
        <f>+IF(ISNUMBER(DATA!P379),DATA!P379,"n/a")</f>
        <v>390749.98</v>
      </c>
      <c r="H2410" s="77">
        <f>+IF(ISNUMBER(DATA!Q379),DATA!Q379,"n/a")</f>
        <v>0.118428648169893</v>
      </c>
      <c r="I2410" s="76">
        <f>+IF(ISNUMBER(DATA!Z379),DATA!Z379,"n/a")</f>
        <v>756771.21</v>
      </c>
      <c r="J2410" s="77">
        <f>+IF(ISNUMBER(DATA!AA379),DATA!AA379,"n/a")</f>
        <v>0.184318096029817</v>
      </c>
      <c r="K2410" s="76">
        <f>+IF(ISNUMBER(DATA!AJ379),DATA!AJ379,"n/a")</f>
        <v>1311656.27</v>
      </c>
      <c r="L2410" s="77">
        <f>+IF(ISNUMBER(DATA!AK379),DATA!AK379,"n/a")</f>
        <v>6.3234358453664E-2</v>
      </c>
      <c r="M2410" s="66"/>
      <c r="N2410" s="66"/>
      <c r="O2410" s="66"/>
      <c r="P2410" s="66"/>
      <c r="Q2410" s="66"/>
      <c r="S2410" s="70"/>
      <c r="U2410" s="70"/>
      <c r="W2410" s="70"/>
      <c r="Y2410" s="70"/>
    </row>
    <row r="2411" spans="1:25" s="69" customFormat="1" x14ac:dyDescent="0.2">
      <c r="A2411" s="66" t="s">
        <v>11</v>
      </c>
      <c r="B2411" s="66" t="s">
        <v>23</v>
      </c>
      <c r="C2411" s="66" t="s">
        <v>0</v>
      </c>
      <c r="D2411" s="66" t="s">
        <v>278</v>
      </c>
      <c r="E2411" s="76">
        <f>+IF(ISNUMBER(DATA!F380),DATA!F380,"n/a")</f>
        <v>147647.14000000001</v>
      </c>
      <c r="F2411" s="77">
        <f>+IF(ISNUMBER(DATA!G380),DATA!G380,"n/a")</f>
        <v>-0.20451537992763499</v>
      </c>
      <c r="G2411" s="76">
        <f>+IF(ISNUMBER(DATA!P380),DATA!P380,"n/a")</f>
        <v>578505.43999999994</v>
      </c>
      <c r="H2411" s="77">
        <f>+IF(ISNUMBER(DATA!Q380),DATA!Q380,"n/a")</f>
        <v>-7.4923799463467403E-2</v>
      </c>
      <c r="I2411" s="76">
        <f>+IF(ISNUMBER(DATA!Z380),DATA!Z380,"n/a")</f>
        <v>1203063.1599999999</v>
      </c>
      <c r="J2411" s="77">
        <f>+IF(ISNUMBER(DATA!AA380),DATA!AA380,"n/a")</f>
        <v>-3.5055112624812299E-2</v>
      </c>
      <c r="K2411" s="76">
        <f>+IF(ISNUMBER(DATA!AJ380),DATA!AJ380,"n/a")</f>
        <v>2370570.7599999998</v>
      </c>
      <c r="L2411" s="77">
        <f>+IF(ISNUMBER(DATA!AK380),DATA!AK380,"n/a")</f>
        <v>2.15810649161149E-2</v>
      </c>
      <c r="M2411" s="66"/>
      <c r="N2411" s="66"/>
      <c r="O2411" s="66"/>
      <c r="P2411" s="66"/>
      <c r="Q2411" s="66"/>
      <c r="S2411" s="70"/>
      <c r="U2411" s="70"/>
      <c r="W2411" s="70"/>
      <c r="Y2411" s="70"/>
    </row>
    <row r="2412" spans="1:25" s="69" customFormat="1" x14ac:dyDescent="0.2">
      <c r="A2412" s="66" t="s">
        <v>11</v>
      </c>
      <c r="B2412" s="66" t="s">
        <v>23</v>
      </c>
      <c r="C2412" s="66" t="s">
        <v>0</v>
      </c>
      <c r="D2412" s="66" t="s">
        <v>279</v>
      </c>
      <c r="E2412" s="76">
        <f>+IF(ISNUMBER(DATA!F381),DATA!F381,"n/a")</f>
        <v>93497.59</v>
      </c>
      <c r="F2412" s="77">
        <f>+IF(ISNUMBER(DATA!G381),DATA!G381,"n/a")</f>
        <v>-3.3389050155685301E-2</v>
      </c>
      <c r="G2412" s="76">
        <f>+IF(ISNUMBER(DATA!P381),DATA!P381,"n/a")</f>
        <v>334808.90999999997</v>
      </c>
      <c r="H2412" s="77">
        <f>+IF(ISNUMBER(DATA!Q381),DATA!Q381,"n/a")</f>
        <v>7.9328953785737594E-2</v>
      </c>
      <c r="I2412" s="76">
        <f>+IF(ISNUMBER(DATA!Z381),DATA!Z381,"n/a")</f>
        <v>675318.05</v>
      </c>
      <c r="J2412" s="77">
        <f>+IF(ISNUMBER(DATA!AA381),DATA!AA381,"n/a")</f>
        <v>0.113482499616153</v>
      </c>
      <c r="K2412" s="76">
        <f>+IF(ISNUMBER(DATA!AJ381),DATA!AJ381,"n/a")</f>
        <v>1333005.75</v>
      </c>
      <c r="L2412" s="77">
        <f>+IF(ISNUMBER(DATA!AK381),DATA!AK381,"n/a")</f>
        <v>0.13257910404305101</v>
      </c>
      <c r="M2412" s="66"/>
      <c r="N2412" s="66"/>
      <c r="O2412" s="66"/>
      <c r="P2412" s="66"/>
      <c r="Q2412" s="66"/>
      <c r="S2412" s="70"/>
      <c r="U2412" s="70"/>
      <c r="W2412" s="70"/>
      <c r="Y2412" s="70"/>
    </row>
    <row r="2413" spans="1:25" s="69" customFormat="1" x14ac:dyDescent="0.2">
      <c r="A2413" s="66" t="s">
        <v>11</v>
      </c>
      <c r="B2413" s="66" t="s">
        <v>23</v>
      </c>
      <c r="C2413" s="66" t="s">
        <v>0</v>
      </c>
      <c r="D2413" s="66" t="s">
        <v>280</v>
      </c>
      <c r="E2413" s="76">
        <f>+IF(ISNUMBER(DATA!F382),DATA!F382,"n/a")</f>
        <v>87931.7</v>
      </c>
      <c r="F2413" s="77">
        <f>+IF(ISNUMBER(DATA!G382),DATA!G382,"n/a")</f>
        <v>-6.5005677590885297E-2</v>
      </c>
      <c r="G2413" s="76">
        <f>+IF(ISNUMBER(DATA!P382),DATA!P382,"n/a")</f>
        <v>304297.88</v>
      </c>
      <c r="H2413" s="77">
        <f>+IF(ISNUMBER(DATA!Q382),DATA!Q382,"n/a")</f>
        <v>5.6927600858010401E-2</v>
      </c>
      <c r="I2413" s="76">
        <f>+IF(ISNUMBER(DATA!Z382),DATA!Z382,"n/a")</f>
        <v>630337.77</v>
      </c>
      <c r="J2413" s="77">
        <f>+IF(ISNUMBER(DATA!AA382),DATA!AA382,"n/a")</f>
        <v>9.7389263162150103E-2</v>
      </c>
      <c r="K2413" s="76">
        <f>+IF(ISNUMBER(DATA!AJ382),DATA!AJ382,"n/a")</f>
        <v>1243668.07</v>
      </c>
      <c r="L2413" s="77">
        <f>+IF(ISNUMBER(DATA!AK382),DATA!AK382,"n/a")</f>
        <v>0.10499528354723001</v>
      </c>
      <c r="M2413" s="66"/>
      <c r="N2413" s="66"/>
      <c r="O2413" s="66"/>
      <c r="P2413" s="66"/>
      <c r="Q2413" s="66"/>
      <c r="S2413" s="70"/>
      <c r="U2413" s="70"/>
      <c r="W2413" s="70"/>
      <c r="Y2413" s="70"/>
    </row>
    <row r="2414" spans="1:25" s="69" customFormat="1" x14ac:dyDescent="0.2">
      <c r="A2414" s="66" t="s">
        <v>11</v>
      </c>
      <c r="B2414" s="66" t="s">
        <v>23</v>
      </c>
      <c r="C2414" s="66" t="s">
        <v>0</v>
      </c>
      <c r="D2414" s="66" t="s">
        <v>281</v>
      </c>
      <c r="E2414" s="76">
        <f>+IF(ISNUMBER(DATA!F383),DATA!F383,"n/a")</f>
        <v>85389.26</v>
      </c>
      <c r="F2414" s="77">
        <f>+IF(ISNUMBER(DATA!G383),DATA!G383,"n/a")</f>
        <v>2.51845324138327E-2</v>
      </c>
      <c r="G2414" s="76">
        <f>+IF(ISNUMBER(DATA!P383),DATA!P383,"n/a")</f>
        <v>298704.07</v>
      </c>
      <c r="H2414" s="77">
        <f>+IF(ISNUMBER(DATA!Q383),DATA!Q383,"n/a")</f>
        <v>4.5830526225200001E-2</v>
      </c>
      <c r="I2414" s="76">
        <f>+IF(ISNUMBER(DATA!Z383),DATA!Z383,"n/a")</f>
        <v>589121.12</v>
      </c>
      <c r="J2414" s="77">
        <f>+IF(ISNUMBER(DATA!AA383),DATA!AA383,"n/a")</f>
        <v>7.4377993734217204E-2</v>
      </c>
      <c r="K2414" s="76">
        <f>+IF(ISNUMBER(DATA!AJ383),DATA!AJ383,"n/a")</f>
        <v>1145243.55</v>
      </c>
      <c r="L2414" s="77">
        <f>+IF(ISNUMBER(DATA!AK383),DATA!AK383,"n/a")</f>
        <v>9.9217088117654104E-2</v>
      </c>
      <c r="M2414" s="66"/>
      <c r="N2414" s="66"/>
      <c r="O2414" s="66"/>
      <c r="P2414" s="66"/>
      <c r="Q2414" s="66"/>
      <c r="S2414" s="70"/>
      <c r="U2414" s="70"/>
      <c r="W2414" s="70"/>
      <c r="Y2414" s="70"/>
    </row>
    <row r="2415" spans="1:25" s="69" customFormat="1" x14ac:dyDescent="0.2">
      <c r="A2415" s="66" t="s">
        <v>11</v>
      </c>
      <c r="B2415" s="66" t="s">
        <v>23</v>
      </c>
      <c r="C2415" s="66" t="s">
        <v>0</v>
      </c>
      <c r="D2415" s="66" t="s">
        <v>282</v>
      </c>
      <c r="E2415" s="76">
        <f>+IF(ISNUMBER(DATA!F384),DATA!F384,"n/a")</f>
        <v>220671.33</v>
      </c>
      <c r="F2415" s="77">
        <f>+IF(ISNUMBER(DATA!G384),DATA!G384,"n/a")</f>
        <v>0.112067194316281</v>
      </c>
      <c r="G2415" s="76">
        <f>+IF(ISNUMBER(DATA!P384),DATA!P384,"n/a")</f>
        <v>768290.56</v>
      </c>
      <c r="H2415" s="77">
        <f>+IF(ISNUMBER(DATA!Q384),DATA!Q384,"n/a")</f>
        <v>0.15505075941423799</v>
      </c>
      <c r="I2415" s="76">
        <f>+IF(ISNUMBER(DATA!Z384),DATA!Z384,"n/a")</f>
        <v>1510463.97</v>
      </c>
      <c r="J2415" s="77">
        <f>+IF(ISNUMBER(DATA!AA384),DATA!AA384,"n/a")</f>
        <v>0.19160360687490499</v>
      </c>
      <c r="K2415" s="76">
        <f>+IF(ISNUMBER(DATA!AJ384),DATA!AJ384,"n/a")</f>
        <v>2777692.45</v>
      </c>
      <c r="L2415" s="77">
        <f>+IF(ISNUMBER(DATA!AK384),DATA!AK384,"n/a")</f>
        <v>0.19012454785577201</v>
      </c>
      <c r="M2415" s="66"/>
      <c r="N2415" s="66"/>
      <c r="O2415" s="66"/>
      <c r="P2415" s="66"/>
      <c r="Q2415" s="66"/>
      <c r="S2415" s="70"/>
      <c r="U2415" s="70"/>
      <c r="W2415" s="70"/>
      <c r="Y2415" s="70"/>
    </row>
    <row r="2416" spans="1:25" s="69" customFormat="1" x14ac:dyDescent="0.2">
      <c r="A2416" s="66" t="s">
        <v>11</v>
      </c>
      <c r="B2416" s="66" t="s">
        <v>23</v>
      </c>
      <c r="C2416" s="66" t="s">
        <v>0</v>
      </c>
      <c r="D2416" s="66" t="s">
        <v>283</v>
      </c>
      <c r="E2416" s="76">
        <f>+IF(ISNUMBER(DATA!F385),DATA!F385,"n/a")</f>
        <v>151293.65</v>
      </c>
      <c r="F2416" s="77">
        <f>+IF(ISNUMBER(DATA!G385),DATA!G385,"n/a")</f>
        <v>0.33516949642405802</v>
      </c>
      <c r="G2416" s="76">
        <f>+IF(ISNUMBER(DATA!P385),DATA!P385,"n/a")</f>
        <v>498929.35</v>
      </c>
      <c r="H2416" s="77">
        <f>+IF(ISNUMBER(DATA!Q385),DATA!Q385,"n/a")</f>
        <v>0.39040800319588298</v>
      </c>
      <c r="I2416" s="76">
        <f>+IF(ISNUMBER(DATA!Z385),DATA!Z385,"n/a")</f>
        <v>980437.17</v>
      </c>
      <c r="J2416" s="77">
        <f>+IF(ISNUMBER(DATA!AA385),DATA!AA385,"n/a")</f>
        <v>0.40966564067679601</v>
      </c>
      <c r="K2416" s="76">
        <f>+IF(ISNUMBER(DATA!AJ385),DATA!AJ385,"n/a")</f>
        <v>1722580.06</v>
      </c>
      <c r="L2416" s="77">
        <f>+IF(ISNUMBER(DATA!AK385),DATA!AK385,"n/a")</f>
        <v>0.43750194752641602</v>
      </c>
      <c r="M2416" s="66"/>
      <c r="N2416" s="66"/>
      <c r="O2416" s="66"/>
      <c r="P2416" s="66"/>
      <c r="Q2416" s="66"/>
      <c r="S2416" s="70"/>
      <c r="U2416" s="70"/>
      <c r="W2416" s="70"/>
      <c r="Y2416" s="70"/>
    </row>
    <row r="2417" spans="1:25" s="69" customFormat="1" x14ac:dyDescent="0.2">
      <c r="A2417" s="66" t="s">
        <v>11</v>
      </c>
      <c r="B2417" s="66" t="s">
        <v>23</v>
      </c>
      <c r="C2417" s="66" t="s">
        <v>0</v>
      </c>
      <c r="D2417" s="66" t="s">
        <v>284</v>
      </c>
      <c r="E2417" s="76">
        <f>+IF(ISNUMBER(DATA!F386),DATA!F386,"n/a")</f>
        <v>88253.07</v>
      </c>
      <c r="F2417" s="77">
        <f>+IF(ISNUMBER(DATA!G386),DATA!G386,"n/a")</f>
        <v>-0.26165272263721601</v>
      </c>
      <c r="G2417" s="76">
        <f>+IF(ISNUMBER(DATA!P386),DATA!P386,"n/a")</f>
        <v>401124.19</v>
      </c>
      <c r="H2417" s="77">
        <f>+IF(ISNUMBER(DATA!Q386),DATA!Q386,"n/a")</f>
        <v>-4.4631591573029997E-2</v>
      </c>
      <c r="I2417" s="76">
        <f>+IF(ISNUMBER(DATA!Z386),DATA!Z386,"n/a")</f>
        <v>860919.85</v>
      </c>
      <c r="J2417" s="77">
        <f>+IF(ISNUMBER(DATA!AA386),DATA!AA386,"n/a")</f>
        <v>3.8318959719327299E-2</v>
      </c>
      <c r="K2417" s="76">
        <f>+IF(ISNUMBER(DATA!AJ386),DATA!AJ386,"n/a")</f>
        <v>1685830.59</v>
      </c>
      <c r="L2417" s="77">
        <f>+IF(ISNUMBER(DATA!AK386),DATA!AK386,"n/a")</f>
        <v>2.5815919134070199E-2</v>
      </c>
      <c r="M2417" s="66"/>
      <c r="N2417" s="66"/>
      <c r="O2417" s="66"/>
      <c r="P2417" s="66"/>
      <c r="Q2417" s="66"/>
      <c r="S2417" s="70"/>
      <c r="U2417" s="70"/>
      <c r="W2417" s="70"/>
      <c r="Y2417" s="70"/>
    </row>
    <row r="2418" spans="1:25" s="69" customFormat="1" x14ac:dyDescent="0.2">
      <c r="A2418" s="66" t="s">
        <v>11</v>
      </c>
      <c r="B2418" s="66" t="s">
        <v>23</v>
      </c>
      <c r="C2418" s="66" t="s">
        <v>0</v>
      </c>
      <c r="D2418" s="66" t="s">
        <v>285</v>
      </c>
      <c r="E2418" s="76">
        <f>+IF(ISNUMBER(DATA!F387),DATA!F387,"n/a")</f>
        <v>24612.28</v>
      </c>
      <c r="F2418" s="77">
        <f>+IF(ISNUMBER(DATA!G387),DATA!G387,"n/a")</f>
        <v>-0.679672460617744</v>
      </c>
      <c r="G2418" s="76">
        <f>+IF(ISNUMBER(DATA!P387),DATA!P387,"n/a")</f>
        <v>207018.53</v>
      </c>
      <c r="H2418" s="77">
        <f>+IF(ISNUMBER(DATA!Q387),DATA!Q387,"n/a")</f>
        <v>-0.17899480044855401</v>
      </c>
      <c r="I2418" s="76">
        <f>+IF(ISNUMBER(DATA!Z387),DATA!Z387,"n/a")</f>
        <v>505611.81</v>
      </c>
      <c r="J2418" s="77">
        <f>+IF(ISNUMBER(DATA!AA387),DATA!AA387,"n/a")</f>
        <v>-8.7901362493565394E-3</v>
      </c>
      <c r="K2418" s="76">
        <f>+IF(ISNUMBER(DATA!AJ387),DATA!AJ387,"n/a")</f>
        <v>1015174.77</v>
      </c>
      <c r="L2418" s="77">
        <f>+IF(ISNUMBER(DATA!AK387),DATA!AK387,"n/a")</f>
        <v>-7.5347988826628496E-3</v>
      </c>
      <c r="M2418" s="66"/>
      <c r="N2418" s="66"/>
      <c r="O2418" s="66"/>
      <c r="P2418" s="66"/>
      <c r="Q2418" s="66"/>
      <c r="S2418" s="70"/>
      <c r="U2418" s="70"/>
      <c r="W2418" s="70"/>
      <c r="Y2418" s="70"/>
    </row>
    <row r="2419" spans="1:25" s="69" customFormat="1" x14ac:dyDescent="0.2">
      <c r="A2419" s="66" t="s">
        <v>11</v>
      </c>
      <c r="B2419" s="66" t="s">
        <v>23</v>
      </c>
      <c r="C2419" s="66" t="s">
        <v>0</v>
      </c>
      <c r="D2419" s="66" t="s">
        <v>286</v>
      </c>
      <c r="E2419" s="76">
        <f>+IF(ISNUMBER(DATA!F388),DATA!F388,"n/a")</f>
        <v>240060.06</v>
      </c>
      <c r="F2419" s="77">
        <f>+IF(ISNUMBER(DATA!G388),DATA!G388,"n/a")</f>
        <v>5.9112875171318302E-2</v>
      </c>
      <c r="G2419" s="76">
        <f>+IF(ISNUMBER(DATA!P388),DATA!P388,"n/a")</f>
        <v>825465.62</v>
      </c>
      <c r="H2419" s="77">
        <f>+IF(ISNUMBER(DATA!Q388),DATA!Q388,"n/a")</f>
        <v>9.9764916291147906E-2</v>
      </c>
      <c r="I2419" s="76">
        <f>+IF(ISNUMBER(DATA!Z388),DATA!Z388,"n/a")</f>
        <v>1601278.36</v>
      </c>
      <c r="J2419" s="77">
        <f>+IF(ISNUMBER(DATA!AA388),DATA!AA388,"n/a")</f>
        <v>7.9109797660910003E-2</v>
      </c>
      <c r="K2419" s="76">
        <f>+IF(ISNUMBER(DATA!AJ388),DATA!AJ388,"n/a")</f>
        <v>3003177.05</v>
      </c>
      <c r="L2419" s="77">
        <f>+IF(ISNUMBER(DATA!AK388),DATA!AK388,"n/a")</f>
        <v>3.7818252023627201E-2</v>
      </c>
      <c r="M2419" s="66"/>
      <c r="N2419" s="66"/>
      <c r="O2419" s="66"/>
      <c r="P2419" s="66"/>
      <c r="Q2419" s="66"/>
      <c r="S2419" s="70"/>
      <c r="U2419" s="70"/>
      <c r="W2419" s="70"/>
      <c r="Y2419" s="70"/>
    </row>
    <row r="2420" spans="1:25" s="69" customFormat="1" x14ac:dyDescent="0.2">
      <c r="A2420" s="66" t="s">
        <v>11</v>
      </c>
      <c r="B2420" s="66" t="s">
        <v>23</v>
      </c>
      <c r="C2420" s="66" t="s">
        <v>0</v>
      </c>
      <c r="D2420" s="66" t="s">
        <v>287</v>
      </c>
      <c r="E2420" s="76">
        <f>+IF(ISNUMBER(DATA!F389),DATA!F389,"n/a")</f>
        <v>276759.8</v>
      </c>
      <c r="F2420" s="77">
        <f>+IF(ISNUMBER(DATA!G389),DATA!G389,"n/a")</f>
        <v>0.56345595873684495</v>
      </c>
      <c r="G2420" s="76">
        <f>+IF(ISNUMBER(DATA!P389),DATA!P389,"n/a")</f>
        <v>899045.88</v>
      </c>
      <c r="H2420" s="77">
        <f>+IF(ISNUMBER(DATA!Q389),DATA!Q389,"n/a")</f>
        <v>0.25143825232969302</v>
      </c>
      <c r="I2420" s="76">
        <f>+IF(ISNUMBER(DATA!Z389),DATA!Z389,"n/a")</f>
        <v>1708456.73</v>
      </c>
      <c r="J2420" s="77">
        <f>+IF(ISNUMBER(DATA!AA389),DATA!AA389,"n/a")</f>
        <v>0.213680882089092</v>
      </c>
      <c r="K2420" s="76">
        <f>+IF(ISNUMBER(DATA!AJ389),DATA!AJ389,"n/a")</f>
        <v>3005011.29</v>
      </c>
      <c r="L2420" s="77">
        <f>+IF(ISNUMBER(DATA!AK389),DATA!AK389,"n/a")</f>
        <v>0.14365557020338399</v>
      </c>
      <c r="M2420" s="66"/>
      <c r="N2420" s="66"/>
      <c r="O2420" s="66"/>
      <c r="P2420" s="66"/>
      <c r="Q2420" s="66"/>
      <c r="S2420" s="70"/>
      <c r="U2420" s="70"/>
      <c r="W2420" s="70"/>
      <c r="Y2420" s="70"/>
    </row>
    <row r="2421" spans="1:25" s="69" customFormat="1" x14ac:dyDescent="0.2">
      <c r="A2421" s="66" t="s">
        <v>11</v>
      </c>
      <c r="B2421" s="66" t="s">
        <v>23</v>
      </c>
      <c r="C2421" s="66" t="s">
        <v>0</v>
      </c>
      <c r="D2421" s="66" t="s">
        <v>288</v>
      </c>
      <c r="E2421" s="76">
        <f>+IF(ISNUMBER(DATA!F390),DATA!F390,"n/a")</f>
        <v>157681.95000000001</v>
      </c>
      <c r="F2421" s="77">
        <f>+IF(ISNUMBER(DATA!G390),DATA!G390,"n/a")</f>
        <v>0.28182367566034899</v>
      </c>
      <c r="G2421" s="76">
        <f>+IF(ISNUMBER(DATA!P390),DATA!P390,"n/a")</f>
        <v>529307.81000000006</v>
      </c>
      <c r="H2421" s="77">
        <f>+IF(ISNUMBER(DATA!Q390),DATA!Q390,"n/a")</f>
        <v>0.258940078951717</v>
      </c>
      <c r="I2421" s="76">
        <f>+IF(ISNUMBER(DATA!Z390),DATA!Z390,"n/a")</f>
        <v>1012732.69</v>
      </c>
      <c r="J2421" s="77">
        <f>+IF(ISNUMBER(DATA!AA390),DATA!AA390,"n/a")</f>
        <v>0.246782028589598</v>
      </c>
      <c r="K2421" s="76">
        <f>+IF(ISNUMBER(DATA!AJ390),DATA!AJ390,"n/a")</f>
        <v>1816937.66</v>
      </c>
      <c r="L2421" s="77">
        <f>+IF(ISNUMBER(DATA!AK390),DATA!AK390,"n/a")</f>
        <v>0.17758187495043601</v>
      </c>
      <c r="M2421" s="66"/>
      <c r="N2421" s="66"/>
      <c r="O2421" s="66"/>
      <c r="P2421" s="66"/>
      <c r="Q2421" s="66"/>
      <c r="S2421" s="70"/>
      <c r="U2421" s="70"/>
      <c r="W2421" s="70"/>
      <c r="Y2421" s="70"/>
    </row>
    <row r="2422" spans="1:25" s="69" customFormat="1" x14ac:dyDescent="0.2">
      <c r="A2422" s="66" t="s">
        <v>11</v>
      </c>
      <c r="B2422" s="66" t="s">
        <v>23</v>
      </c>
      <c r="C2422" s="66" t="s">
        <v>0</v>
      </c>
      <c r="D2422" s="66" t="s">
        <v>289</v>
      </c>
      <c r="E2422" s="76">
        <f>+IF(ISNUMBER(DATA!F391),DATA!F391,"n/a")</f>
        <v>70857.27</v>
      </c>
      <c r="F2422" s="77">
        <f>+IF(ISNUMBER(DATA!G391),DATA!G391,"n/a")</f>
        <v>-0.14026708075212399</v>
      </c>
      <c r="G2422" s="76">
        <f>+IF(ISNUMBER(DATA!P391),DATA!P391,"n/a")</f>
        <v>274121.49</v>
      </c>
      <c r="H2422" s="77">
        <f>+IF(ISNUMBER(DATA!Q391),DATA!Q391,"n/a")</f>
        <v>1.6095153316960702E-2</v>
      </c>
      <c r="I2422" s="76">
        <f>+IF(ISNUMBER(DATA!Z391),DATA!Z391,"n/a")</f>
        <v>555834.26</v>
      </c>
      <c r="J2422" s="77">
        <f>+IF(ISNUMBER(DATA!AA391),DATA!AA391,"n/a")</f>
        <v>5.2597745042073998E-2</v>
      </c>
      <c r="K2422" s="76">
        <f>+IF(ISNUMBER(DATA!AJ391),DATA!AJ391,"n/a")</f>
        <v>1077052.2</v>
      </c>
      <c r="L2422" s="77">
        <f>+IF(ISNUMBER(DATA!AK391),DATA!AK391,"n/a")</f>
        <v>4.3788141173753299E-3</v>
      </c>
      <c r="M2422" s="66"/>
      <c r="N2422" s="66"/>
      <c r="O2422" s="66"/>
      <c r="P2422" s="66"/>
      <c r="Q2422" s="66"/>
      <c r="S2422" s="70"/>
      <c r="U2422" s="70"/>
      <c r="W2422" s="70"/>
      <c r="Y2422" s="70"/>
    </row>
    <row r="2423" spans="1:25" s="69" customFormat="1" x14ac:dyDescent="0.2">
      <c r="A2423" s="66" t="s">
        <v>11</v>
      </c>
      <c r="B2423" s="66" t="s">
        <v>23</v>
      </c>
      <c r="C2423" s="66" t="s">
        <v>0</v>
      </c>
      <c r="D2423" s="66" t="s">
        <v>290</v>
      </c>
      <c r="E2423" s="76">
        <f>+IF(ISNUMBER(DATA!F392),DATA!F392,"n/a")</f>
        <v>125604.62</v>
      </c>
      <c r="F2423" s="77">
        <f>+IF(ISNUMBER(DATA!G392),DATA!G392,"n/a")</f>
        <v>3.3574719560595399E-2</v>
      </c>
      <c r="G2423" s="76">
        <f>+IF(ISNUMBER(DATA!P392),DATA!P392,"n/a")</f>
        <v>449833.01</v>
      </c>
      <c r="H2423" s="77">
        <f>+IF(ISNUMBER(DATA!Q392),DATA!Q392,"n/a")</f>
        <v>6.7401480769686606E-2</v>
      </c>
      <c r="I2423" s="76">
        <f>+IF(ISNUMBER(DATA!Z392),DATA!Z392,"n/a")</f>
        <v>831905.26</v>
      </c>
      <c r="J2423" s="77">
        <f>+IF(ISNUMBER(DATA!AA392),DATA!AA392,"n/a")</f>
        <v>4.8739054635353898E-2</v>
      </c>
      <c r="K2423" s="76">
        <f>+IF(ISNUMBER(DATA!AJ392),DATA!AJ392,"n/a")</f>
        <v>1576816.43</v>
      </c>
      <c r="L2423" s="77">
        <f>+IF(ISNUMBER(DATA!AK392),DATA!AK392,"n/a")</f>
        <v>7.3595673634265099E-2</v>
      </c>
      <c r="M2423" s="66"/>
      <c r="N2423" s="66"/>
      <c r="O2423" s="66"/>
      <c r="P2423" s="66"/>
      <c r="Q2423" s="66"/>
      <c r="S2423" s="70"/>
      <c r="U2423" s="70"/>
      <c r="W2423" s="70"/>
      <c r="Y2423" s="70"/>
    </row>
    <row r="2424" spans="1:25" s="69" customFormat="1" x14ac:dyDescent="0.2">
      <c r="A2424" s="66" t="s">
        <v>11</v>
      </c>
      <c r="B2424" s="66" t="s">
        <v>23</v>
      </c>
      <c r="C2424" s="66" t="s">
        <v>0</v>
      </c>
      <c r="D2424" s="66" t="s">
        <v>291</v>
      </c>
      <c r="E2424" s="76">
        <f>+IF(ISNUMBER(DATA!F393),DATA!F393,"n/a")</f>
        <v>29908.65</v>
      </c>
      <c r="F2424" s="77">
        <f>+IF(ISNUMBER(DATA!G393),DATA!G393,"n/a")</f>
        <v>0.21267687696673601</v>
      </c>
      <c r="G2424" s="76">
        <f>+IF(ISNUMBER(DATA!P393),DATA!P393,"n/a")</f>
        <v>116143.24</v>
      </c>
      <c r="H2424" s="77">
        <f>+IF(ISNUMBER(DATA!Q393),DATA!Q393,"n/a")</f>
        <v>0.480345060923282</v>
      </c>
      <c r="I2424" s="76">
        <f>+IF(ISNUMBER(DATA!Z393),DATA!Z393,"n/a")</f>
        <v>206961.87</v>
      </c>
      <c r="J2424" s="77">
        <f>+IF(ISNUMBER(DATA!AA393),DATA!AA393,"n/a")</f>
        <v>0.33014393459267799</v>
      </c>
      <c r="K2424" s="76">
        <f>+IF(ISNUMBER(DATA!AJ393),DATA!AJ393,"n/a")</f>
        <v>364282.02</v>
      </c>
      <c r="L2424" s="77">
        <f>+IF(ISNUMBER(DATA!AK393),DATA!AK393,"n/a")</f>
        <v>-0.2407538671202</v>
      </c>
      <c r="M2424" s="66"/>
      <c r="N2424" s="66"/>
      <c r="O2424" s="66"/>
      <c r="P2424" s="66"/>
      <c r="Q2424" s="66"/>
      <c r="S2424" s="70"/>
      <c r="U2424" s="70"/>
      <c r="W2424" s="70"/>
      <c r="Y2424" s="70"/>
    </row>
    <row r="2425" spans="1:25" s="69" customFormat="1" x14ac:dyDescent="0.2">
      <c r="A2425" s="66" t="s">
        <v>11</v>
      </c>
      <c r="B2425" s="66" t="s">
        <v>23</v>
      </c>
      <c r="C2425" s="66" t="s">
        <v>0</v>
      </c>
      <c r="D2425" s="66" t="s">
        <v>292</v>
      </c>
      <c r="E2425" s="76">
        <f>+IF(ISNUMBER(DATA!F394),DATA!F394,"n/a")</f>
        <v>420698.64</v>
      </c>
      <c r="F2425" s="77">
        <f>+IF(ISNUMBER(DATA!G394),DATA!G394,"n/a")</f>
        <v>0.120159948813823</v>
      </c>
      <c r="G2425" s="76">
        <f>+IF(ISNUMBER(DATA!P394),DATA!P394,"n/a")</f>
        <v>1366745.92</v>
      </c>
      <c r="H2425" s="77">
        <f>+IF(ISNUMBER(DATA!Q394),DATA!Q394,"n/a")</f>
        <v>8.5654602987099704E-2</v>
      </c>
      <c r="I2425" s="76">
        <f>+IF(ISNUMBER(DATA!Z394),DATA!Z394,"n/a")</f>
        <v>2778415.41</v>
      </c>
      <c r="J2425" s="77">
        <f>+IF(ISNUMBER(DATA!AA394),DATA!AA394,"n/a")</f>
        <v>5.4185014082022399E-2</v>
      </c>
      <c r="K2425" s="76">
        <f>+IF(ISNUMBER(DATA!AJ394),DATA!AJ394,"n/a")</f>
        <v>5178740.7699999996</v>
      </c>
      <c r="L2425" s="77">
        <f>+IF(ISNUMBER(DATA!AK394),DATA!AK394,"n/a")</f>
        <v>2.5191744356444199E-2</v>
      </c>
      <c r="M2425" s="66"/>
      <c r="N2425" s="66"/>
      <c r="O2425" s="66"/>
      <c r="P2425" s="66"/>
      <c r="Q2425" s="66"/>
      <c r="S2425" s="70"/>
      <c r="U2425" s="70"/>
      <c r="W2425" s="70"/>
      <c r="Y2425" s="70"/>
    </row>
    <row r="2426" spans="1:25" s="69" customFormat="1" x14ac:dyDescent="0.2">
      <c r="A2426" s="66" t="s">
        <v>11</v>
      </c>
      <c r="B2426" s="66" t="s">
        <v>23</v>
      </c>
      <c r="C2426" s="66" t="s">
        <v>0</v>
      </c>
      <c r="D2426" s="66" t="s">
        <v>293</v>
      </c>
      <c r="E2426" s="76">
        <f>+IF(ISNUMBER(DATA!F395),DATA!F395,"n/a")</f>
        <v>41541.97</v>
      </c>
      <c r="F2426" s="77">
        <f>+IF(ISNUMBER(DATA!G395),DATA!G395,"n/a")</f>
        <v>7.0161554788050196E-2</v>
      </c>
      <c r="G2426" s="76">
        <f>+IF(ISNUMBER(DATA!P395),DATA!P395,"n/a")</f>
        <v>148801.57</v>
      </c>
      <c r="H2426" s="77">
        <f>+IF(ISNUMBER(DATA!Q395),DATA!Q395,"n/a")</f>
        <v>7.8955819618182696E-2</v>
      </c>
      <c r="I2426" s="76">
        <f>+IF(ISNUMBER(DATA!Z395),DATA!Z395,"n/a")</f>
        <v>282620.94</v>
      </c>
      <c r="J2426" s="77">
        <f>+IF(ISNUMBER(DATA!AA395),DATA!AA395,"n/a")</f>
        <v>6.2433172886233103E-2</v>
      </c>
      <c r="K2426" s="76">
        <f>+IF(ISNUMBER(DATA!AJ395),DATA!AJ395,"n/a")</f>
        <v>521750.75</v>
      </c>
      <c r="L2426" s="77">
        <f>+IF(ISNUMBER(DATA!AK395),DATA!AK395,"n/a")</f>
        <v>4.7778679257745198E-2</v>
      </c>
      <c r="M2426" s="66"/>
      <c r="N2426" s="66"/>
      <c r="O2426" s="66"/>
      <c r="P2426" s="66"/>
      <c r="Q2426" s="66"/>
      <c r="S2426" s="70"/>
      <c r="U2426" s="70"/>
      <c r="W2426" s="70"/>
      <c r="Y2426" s="70"/>
    </row>
    <row r="2427" spans="1:25" s="69" customFormat="1" x14ac:dyDescent="0.2">
      <c r="A2427" s="66" t="s">
        <v>11</v>
      </c>
      <c r="B2427" s="66" t="s">
        <v>23</v>
      </c>
      <c r="C2427" s="66" t="s">
        <v>0</v>
      </c>
      <c r="D2427" s="66" t="s">
        <v>294</v>
      </c>
      <c r="E2427" s="76">
        <f>+IF(ISNUMBER(DATA!F396),DATA!F396,"n/a")</f>
        <v>357688.92</v>
      </c>
      <c r="F2427" s="77">
        <f>+IF(ISNUMBER(DATA!G396),DATA!G396,"n/a")</f>
        <v>5.0890037712167699E-2</v>
      </c>
      <c r="G2427" s="76">
        <f>+IF(ISNUMBER(DATA!P396),DATA!P396,"n/a")</f>
        <v>1222882.5</v>
      </c>
      <c r="H2427" s="77">
        <f>+IF(ISNUMBER(DATA!Q396),DATA!Q396,"n/a")</f>
        <v>4.6557659652370603E-2</v>
      </c>
      <c r="I2427" s="76">
        <f>+IF(ISNUMBER(DATA!Z396),DATA!Z396,"n/a")</f>
        <v>2325417.48</v>
      </c>
      <c r="J2427" s="77">
        <f>+IF(ISNUMBER(DATA!AA396),DATA!AA396,"n/a")</f>
        <v>3.2731204435585803E-2</v>
      </c>
      <c r="K2427" s="76">
        <f>+IF(ISNUMBER(DATA!AJ396),DATA!AJ396,"n/a")</f>
        <v>4536427.6900000004</v>
      </c>
      <c r="L2427" s="77">
        <f>+IF(ISNUMBER(DATA!AK396),DATA!AK396,"n/a")</f>
        <v>8.6399513036197306E-2</v>
      </c>
      <c r="M2427" s="66"/>
      <c r="N2427" s="66"/>
      <c r="O2427" s="66"/>
      <c r="P2427" s="66"/>
      <c r="Q2427" s="66"/>
      <c r="S2427" s="70"/>
      <c r="U2427" s="70"/>
      <c r="W2427" s="70"/>
      <c r="Y2427" s="70"/>
    </row>
    <row r="2428" spans="1:25" s="69" customFormat="1" x14ac:dyDescent="0.2">
      <c r="A2428" s="66" t="s">
        <v>11</v>
      </c>
      <c r="B2428" s="66" t="s">
        <v>23</v>
      </c>
      <c r="C2428" s="66" t="s">
        <v>0</v>
      </c>
      <c r="D2428" s="66" t="s">
        <v>295</v>
      </c>
      <c r="E2428" s="76">
        <f>+IF(ISNUMBER(DATA!F397),DATA!F397,"n/a")</f>
        <v>26170.78</v>
      </c>
      <c r="F2428" s="77">
        <f>+IF(ISNUMBER(DATA!G397),DATA!G397,"n/a")</f>
        <v>0.42888076708463502</v>
      </c>
      <c r="G2428" s="76">
        <f>+IF(ISNUMBER(DATA!P397),DATA!P397,"n/a")</f>
        <v>85617.24</v>
      </c>
      <c r="H2428" s="77">
        <f>+IF(ISNUMBER(DATA!Q397),DATA!Q397,"n/a")</f>
        <v>0.37661309461408898</v>
      </c>
      <c r="I2428" s="76">
        <f>+IF(ISNUMBER(DATA!Z397),DATA!Z397,"n/a")</f>
        <v>164796.89000000001</v>
      </c>
      <c r="J2428" s="77">
        <f>+IF(ISNUMBER(DATA!AA397),DATA!AA397,"n/a")</f>
        <v>0.36328285699844298</v>
      </c>
      <c r="K2428" s="76">
        <f>+IF(ISNUMBER(DATA!AJ397),DATA!AJ397,"n/a")</f>
        <v>274929.78999999998</v>
      </c>
      <c r="L2428" s="77">
        <f>+IF(ISNUMBER(DATA!AK397),DATA!AK397,"n/a")</f>
        <v>8.70907743434996E-2</v>
      </c>
      <c r="M2428" s="66"/>
      <c r="N2428" s="66"/>
      <c r="O2428" s="66"/>
      <c r="P2428" s="66"/>
      <c r="Q2428" s="66"/>
      <c r="S2428" s="70"/>
      <c r="U2428" s="70"/>
      <c r="W2428" s="70"/>
      <c r="Y2428" s="70"/>
    </row>
    <row r="2429" spans="1:25" s="69" customFormat="1" x14ac:dyDescent="0.2">
      <c r="A2429" s="66" t="s">
        <v>11</v>
      </c>
      <c r="B2429" s="66" t="s">
        <v>23</v>
      </c>
      <c r="C2429" s="66" t="s">
        <v>0</v>
      </c>
      <c r="D2429" s="66" t="s">
        <v>296</v>
      </c>
      <c r="E2429" s="76">
        <f>+IF(ISNUMBER(DATA!F398),DATA!F398,"n/a")</f>
        <v>41334.67</v>
      </c>
      <c r="F2429" s="77">
        <f>+IF(ISNUMBER(DATA!G398),DATA!G398,"n/a")</f>
        <v>-0.32822633923093603</v>
      </c>
      <c r="G2429" s="76">
        <f>+IF(ISNUMBER(DATA!P398),DATA!P398,"n/a")</f>
        <v>137245.51</v>
      </c>
      <c r="H2429" s="77">
        <f>+IF(ISNUMBER(DATA!Q398),DATA!Q398,"n/a")</f>
        <v>-0.51948951276498201</v>
      </c>
      <c r="I2429" s="76">
        <f>+IF(ISNUMBER(DATA!Z398),DATA!Z398,"n/a")</f>
        <v>277312.77</v>
      </c>
      <c r="J2429" s="77">
        <f>+IF(ISNUMBER(DATA!AA398),DATA!AA398,"n/a")</f>
        <v>-0.54216416117787003</v>
      </c>
      <c r="K2429" s="76">
        <f>+IF(ISNUMBER(DATA!AJ398),DATA!AJ398,"n/a")</f>
        <v>510075.8</v>
      </c>
      <c r="L2429" s="77">
        <f>+IF(ISNUMBER(DATA!AK398),DATA!AK398,"n/a")</f>
        <v>-0.55469468227756602</v>
      </c>
      <c r="M2429" s="66"/>
      <c r="N2429" s="66"/>
      <c r="O2429" s="66"/>
      <c r="P2429" s="66"/>
      <c r="Q2429" s="66"/>
      <c r="S2429" s="70"/>
      <c r="U2429" s="70"/>
      <c r="W2429" s="70"/>
      <c r="Y2429" s="70"/>
    </row>
    <row r="2430" spans="1:25" s="69" customFormat="1" x14ac:dyDescent="0.2">
      <c r="A2430" s="66" t="s">
        <v>11</v>
      </c>
      <c r="B2430" s="66" t="s">
        <v>23</v>
      </c>
      <c r="C2430" s="66" t="s">
        <v>0</v>
      </c>
      <c r="D2430" s="66" t="s">
        <v>297</v>
      </c>
      <c r="E2430" s="76">
        <f>+IF(ISNUMBER(DATA!F399),DATA!F399,"n/a")</f>
        <v>86765.14</v>
      </c>
      <c r="F2430" s="77">
        <f>+IF(ISNUMBER(DATA!G399),DATA!G399,"n/a")</f>
        <v>0.106948407216529</v>
      </c>
      <c r="G2430" s="76">
        <f>+IF(ISNUMBER(DATA!P399),DATA!P399,"n/a")</f>
        <v>301122.88</v>
      </c>
      <c r="H2430" s="77">
        <f>+IF(ISNUMBER(DATA!Q399),DATA!Q399,"n/a")</f>
        <v>0.10080920693509</v>
      </c>
      <c r="I2430" s="76">
        <f>+IF(ISNUMBER(DATA!Z399),DATA!Z399,"n/a")</f>
        <v>557706.82999999996</v>
      </c>
      <c r="J2430" s="77">
        <f>+IF(ISNUMBER(DATA!AA399),DATA!AA399,"n/a")</f>
        <v>8.0020586175785696E-2</v>
      </c>
      <c r="K2430" s="76">
        <f>+IF(ISNUMBER(DATA!AJ399),DATA!AJ399,"n/a")</f>
        <v>1029693.85</v>
      </c>
      <c r="L2430" s="77">
        <f>+IF(ISNUMBER(DATA!AK399),DATA!AK399,"n/a")</f>
        <v>5.7437444992411199E-2</v>
      </c>
      <c r="M2430" s="66"/>
      <c r="N2430" s="66"/>
      <c r="O2430" s="66"/>
      <c r="P2430" s="66"/>
      <c r="Q2430" s="66"/>
      <c r="S2430" s="70"/>
      <c r="U2430" s="70"/>
      <c r="W2430" s="70"/>
      <c r="Y2430" s="70"/>
    </row>
    <row r="2431" spans="1:25" s="69" customFormat="1" x14ac:dyDescent="0.2">
      <c r="A2431" s="66" t="s">
        <v>11</v>
      </c>
      <c r="B2431" s="66" t="s">
        <v>23</v>
      </c>
      <c r="C2431" s="66" t="s">
        <v>0</v>
      </c>
      <c r="D2431" s="66" t="s">
        <v>298</v>
      </c>
      <c r="E2431" s="76">
        <f>+IF(ISNUMBER(DATA!F400),DATA!F400,"n/a")</f>
        <v>130276.76</v>
      </c>
      <c r="F2431" s="77">
        <f>+IF(ISNUMBER(DATA!G400),DATA!G400,"n/a")</f>
        <v>0.105251619826067</v>
      </c>
      <c r="G2431" s="76">
        <f>+IF(ISNUMBER(DATA!P400),DATA!P400,"n/a")</f>
        <v>451686.22</v>
      </c>
      <c r="H2431" s="77">
        <f>+IF(ISNUMBER(DATA!Q400),DATA!Q400,"n/a")</f>
        <v>0.17879009802811699</v>
      </c>
      <c r="I2431" s="76">
        <f>+IF(ISNUMBER(DATA!Z400),DATA!Z400,"n/a")</f>
        <v>830209.19</v>
      </c>
      <c r="J2431" s="77">
        <f>+IF(ISNUMBER(DATA!AA400),DATA!AA400,"n/a")</f>
        <v>0.199011215194524</v>
      </c>
      <c r="K2431" s="76">
        <f>+IF(ISNUMBER(DATA!AJ400),DATA!AJ400,"n/a")</f>
        <v>1518034.26</v>
      </c>
      <c r="L2431" s="77">
        <f>+IF(ISNUMBER(DATA!AK400),DATA!AK400,"n/a")</f>
        <v>0.168109924450387</v>
      </c>
      <c r="M2431" s="66"/>
      <c r="N2431" s="66"/>
      <c r="O2431" s="66"/>
      <c r="P2431" s="66"/>
      <c r="Q2431" s="66"/>
      <c r="S2431" s="70"/>
      <c r="U2431" s="70"/>
      <c r="W2431" s="70"/>
      <c r="Y2431" s="70"/>
    </row>
    <row r="2432" spans="1:25" s="69" customFormat="1" x14ac:dyDescent="0.2">
      <c r="A2432" s="66" t="s">
        <v>11</v>
      </c>
      <c r="B2432" s="66" t="s">
        <v>23</v>
      </c>
      <c r="C2432" s="66" t="s">
        <v>0</v>
      </c>
      <c r="D2432" s="66" t="s">
        <v>299</v>
      </c>
      <c r="E2432" s="76">
        <f>+IF(ISNUMBER(DATA!F401),DATA!F401,"n/a")</f>
        <v>519202.61</v>
      </c>
      <c r="F2432" s="77">
        <f>+IF(ISNUMBER(DATA!G401),DATA!G401,"n/a")</f>
        <v>6.9759242950518802E-2</v>
      </c>
      <c r="G2432" s="76">
        <f>+IF(ISNUMBER(DATA!P401),DATA!P401,"n/a")</f>
        <v>1766532.5</v>
      </c>
      <c r="H2432" s="77">
        <f>+IF(ISNUMBER(DATA!Q401),DATA!Q401,"n/a")</f>
        <v>5.1221533248231102E-2</v>
      </c>
      <c r="I2432" s="76">
        <f>+IF(ISNUMBER(DATA!Z401),DATA!Z401,"n/a")</f>
        <v>3477957.28</v>
      </c>
      <c r="J2432" s="77">
        <f>+IF(ISNUMBER(DATA!AA401),DATA!AA401,"n/a")</f>
        <v>4.2165575229530697E-2</v>
      </c>
      <c r="K2432" s="76">
        <f>+IF(ISNUMBER(DATA!AJ401),DATA!AJ401,"n/a")</f>
        <v>6622799.5800000001</v>
      </c>
      <c r="L2432" s="77">
        <f>+IF(ISNUMBER(DATA!AK401),DATA!AK401,"n/a")</f>
        <v>4.7836601272754298E-2</v>
      </c>
      <c r="M2432" s="66"/>
      <c r="N2432" s="66"/>
      <c r="O2432" s="66"/>
      <c r="P2432" s="66"/>
      <c r="Q2432" s="66"/>
      <c r="S2432" s="70"/>
      <c r="U2432" s="70"/>
      <c r="W2432" s="70"/>
      <c r="Y2432" s="70"/>
    </row>
    <row r="2433" spans="1:25" s="69" customFormat="1" x14ac:dyDescent="0.2">
      <c r="A2433" s="66" t="s">
        <v>11</v>
      </c>
      <c r="B2433" s="66" t="s">
        <v>23</v>
      </c>
      <c r="C2433" s="66" t="s">
        <v>0</v>
      </c>
      <c r="D2433" s="66" t="s">
        <v>300</v>
      </c>
      <c r="E2433" s="76">
        <f>+IF(ISNUMBER(DATA!F402),DATA!F402,"n/a")</f>
        <v>279436.21000000002</v>
      </c>
      <c r="F2433" s="77">
        <f>+IF(ISNUMBER(DATA!G402),DATA!G402,"n/a")</f>
        <v>0.341917080174726</v>
      </c>
      <c r="G2433" s="76">
        <f>+IF(ISNUMBER(DATA!P402),DATA!P402,"n/a")</f>
        <v>911585.38</v>
      </c>
      <c r="H2433" s="77">
        <f>+IF(ISNUMBER(DATA!Q402),DATA!Q402,"n/a")</f>
        <v>0.18824879221228299</v>
      </c>
      <c r="I2433" s="76">
        <f>+IF(ISNUMBER(DATA!Z402),DATA!Z402,"n/a")</f>
        <v>1779134</v>
      </c>
      <c r="J2433" s="77">
        <f>+IF(ISNUMBER(DATA!AA402),DATA!AA402,"n/a")</f>
        <v>0.181981765461152</v>
      </c>
      <c r="K2433" s="76">
        <f>+IF(ISNUMBER(DATA!AJ402),DATA!AJ402,"n/a")</f>
        <v>3184294.81</v>
      </c>
      <c r="L2433" s="77">
        <f>+IF(ISNUMBER(DATA!AK402),DATA!AK402,"n/a")</f>
        <v>0.108595011746712</v>
      </c>
      <c r="M2433" s="66"/>
      <c r="N2433" s="66"/>
      <c r="O2433" s="66"/>
      <c r="P2433" s="66"/>
      <c r="Q2433" s="66"/>
      <c r="S2433" s="70"/>
      <c r="U2433" s="70"/>
      <c r="W2433" s="70"/>
      <c r="Y2433" s="70"/>
    </row>
    <row r="2434" spans="1:25" s="69" customFormat="1" x14ac:dyDescent="0.2">
      <c r="A2434" s="66" t="s">
        <v>11</v>
      </c>
      <c r="B2434" s="66" t="s">
        <v>23</v>
      </c>
      <c r="C2434" s="66" t="s">
        <v>0</v>
      </c>
      <c r="D2434" s="66" t="s">
        <v>301</v>
      </c>
      <c r="E2434" s="76">
        <f>+IF(ISNUMBER(DATA!F403),DATA!F403,"n/a")</f>
        <v>41418.199999999997</v>
      </c>
      <c r="F2434" s="77">
        <f>+IF(ISNUMBER(DATA!G403),DATA!G403,"n/a")</f>
        <v>0.18547000547538101</v>
      </c>
      <c r="G2434" s="76">
        <f>+IF(ISNUMBER(DATA!P403),DATA!P403,"n/a")</f>
        <v>135470.42000000001</v>
      </c>
      <c r="H2434" s="77">
        <f>+IF(ISNUMBER(DATA!Q403),DATA!Q403,"n/a")</f>
        <v>0.13966924204028</v>
      </c>
      <c r="I2434" s="76">
        <f>+IF(ISNUMBER(DATA!Z403),DATA!Z403,"n/a")</f>
        <v>265125.31</v>
      </c>
      <c r="J2434" s="77">
        <f>+IF(ISNUMBER(DATA!AA403),DATA!AA403,"n/a")</f>
        <v>0.222926017917223</v>
      </c>
      <c r="K2434" s="76">
        <f>+IF(ISNUMBER(DATA!AJ403),DATA!AJ403,"n/a")</f>
        <v>471263.04</v>
      </c>
      <c r="L2434" s="77">
        <f>+IF(ISNUMBER(DATA!AK403),DATA!AK403,"n/a")</f>
        <v>0.21726500764860401</v>
      </c>
      <c r="M2434" s="66"/>
      <c r="N2434" s="66"/>
      <c r="O2434" s="66"/>
      <c r="P2434" s="66"/>
      <c r="Q2434" s="66"/>
      <c r="S2434" s="70"/>
      <c r="U2434" s="70"/>
      <c r="W2434" s="70"/>
      <c r="Y2434" s="70"/>
    </row>
    <row r="2435" spans="1:25" s="69" customFormat="1" x14ac:dyDescent="0.2">
      <c r="A2435" s="66" t="s">
        <v>11</v>
      </c>
      <c r="B2435" s="66" t="s">
        <v>23</v>
      </c>
      <c r="C2435" s="66" t="s">
        <v>0</v>
      </c>
      <c r="D2435" s="66" t="s">
        <v>302</v>
      </c>
      <c r="E2435" s="76">
        <f>+IF(ISNUMBER(DATA!F404),DATA!F404,"n/a")</f>
        <v>219897.23</v>
      </c>
      <c r="F2435" s="77">
        <f>+IF(ISNUMBER(DATA!G404),DATA!G404,"n/a")</f>
        <v>2.7681960066084699E-2</v>
      </c>
      <c r="G2435" s="76">
        <f>+IF(ISNUMBER(DATA!P404),DATA!P404,"n/a")</f>
        <v>769742.92</v>
      </c>
      <c r="H2435" s="77">
        <f>+IF(ISNUMBER(DATA!Q404),DATA!Q404,"n/a")</f>
        <v>4.5300189346718298E-2</v>
      </c>
      <c r="I2435" s="76">
        <f>+IF(ISNUMBER(DATA!Z404),DATA!Z404,"n/a")</f>
        <v>1442035.33</v>
      </c>
      <c r="J2435" s="77">
        <f>+IF(ISNUMBER(DATA!AA404),DATA!AA404,"n/a")</f>
        <v>1.8908960785875301E-2</v>
      </c>
      <c r="K2435" s="76">
        <f>+IF(ISNUMBER(DATA!AJ404),DATA!AJ404,"n/a")</f>
        <v>2801391.46</v>
      </c>
      <c r="L2435" s="77">
        <f>+IF(ISNUMBER(DATA!AK404),DATA!AK404,"n/a")</f>
        <v>5.9026288251057102E-2</v>
      </c>
      <c r="M2435" s="66"/>
      <c r="N2435" s="66"/>
      <c r="O2435" s="66"/>
      <c r="P2435" s="66"/>
      <c r="Q2435" s="66"/>
      <c r="S2435" s="70"/>
      <c r="U2435" s="70"/>
      <c r="W2435" s="70"/>
      <c r="Y2435" s="70"/>
    </row>
    <row r="2436" spans="1:25" s="69" customFormat="1" x14ac:dyDescent="0.2">
      <c r="A2436" s="66" t="s">
        <v>11</v>
      </c>
      <c r="B2436" s="66" t="s">
        <v>23</v>
      </c>
      <c r="C2436" s="66" t="s">
        <v>0</v>
      </c>
      <c r="D2436" s="66" t="s">
        <v>303</v>
      </c>
      <c r="E2436" s="76">
        <f>+IF(ISNUMBER(DATA!F405),DATA!F405,"n/a")</f>
        <v>52669.21</v>
      </c>
      <c r="F2436" s="77">
        <f>+IF(ISNUMBER(DATA!G405),DATA!G405,"n/a")</f>
        <v>-0.17660809662610599</v>
      </c>
      <c r="G2436" s="76">
        <f>+IF(ISNUMBER(DATA!P405),DATA!P405,"n/a")</f>
        <v>209865.34</v>
      </c>
      <c r="H2436" s="77">
        <f>+IF(ISNUMBER(DATA!Q405),DATA!Q405,"n/a")</f>
        <v>1.09747656791038E-2</v>
      </c>
      <c r="I2436" s="76">
        <f>+IF(ISNUMBER(DATA!Z405),DATA!Z405,"n/a")</f>
        <v>408628.23</v>
      </c>
      <c r="J2436" s="77">
        <f>+IF(ISNUMBER(DATA!AA405),DATA!AA405,"n/a")</f>
        <v>5.8711086278862901E-2</v>
      </c>
      <c r="K2436" s="76">
        <f>+IF(ISNUMBER(DATA!AJ405),DATA!AJ405,"n/a")</f>
        <v>781499.3</v>
      </c>
      <c r="L2436" s="77">
        <f>+IF(ISNUMBER(DATA!AK405),DATA!AK405,"n/a")</f>
        <v>5.6502507705242601E-2</v>
      </c>
      <c r="M2436" s="66"/>
      <c r="N2436" s="66"/>
      <c r="O2436" s="66"/>
      <c r="P2436" s="66"/>
      <c r="Q2436" s="66"/>
      <c r="S2436" s="70"/>
      <c r="U2436" s="70"/>
      <c r="W2436" s="70"/>
      <c r="Y2436" s="70"/>
    </row>
    <row r="2437" spans="1:25" s="69" customFormat="1" x14ac:dyDescent="0.2">
      <c r="A2437" s="66" t="s">
        <v>11</v>
      </c>
      <c r="B2437" s="66" t="s">
        <v>23</v>
      </c>
      <c r="C2437" s="66" t="s">
        <v>0</v>
      </c>
      <c r="D2437" s="66" t="s">
        <v>304</v>
      </c>
      <c r="E2437" s="76">
        <f>+IF(ISNUMBER(DATA!F406),DATA!F406,"n/a")</f>
        <v>266082.25</v>
      </c>
      <c r="F2437" s="77">
        <f>+IF(ISNUMBER(DATA!G406),DATA!G406,"n/a")</f>
        <v>9.1554061152449295E-3</v>
      </c>
      <c r="G2437" s="76">
        <f>+IF(ISNUMBER(DATA!P406),DATA!P406,"n/a")</f>
        <v>914641.79</v>
      </c>
      <c r="H2437" s="77">
        <f>+IF(ISNUMBER(DATA!Q406),DATA!Q406,"n/a")</f>
        <v>3.0867851890376E-2</v>
      </c>
      <c r="I2437" s="76">
        <f>+IF(ISNUMBER(DATA!Z406),DATA!Z406,"n/a")</f>
        <v>1810049.26</v>
      </c>
      <c r="J2437" s="77">
        <f>+IF(ISNUMBER(DATA!AA406),DATA!AA406,"n/a")</f>
        <v>2.9508042835446599E-2</v>
      </c>
      <c r="K2437" s="76">
        <f>+IF(ISNUMBER(DATA!AJ406),DATA!AJ406,"n/a")</f>
        <v>3454085.78</v>
      </c>
      <c r="L2437" s="77">
        <f>+IF(ISNUMBER(DATA!AK406),DATA!AK406,"n/a")</f>
        <v>3.6741460002536801E-2</v>
      </c>
      <c r="M2437" s="66"/>
      <c r="N2437" s="66"/>
      <c r="O2437" s="66"/>
      <c r="P2437" s="66"/>
      <c r="Q2437" s="66"/>
      <c r="S2437" s="70"/>
      <c r="U2437" s="70"/>
      <c r="W2437" s="70"/>
      <c r="Y2437" s="70"/>
    </row>
    <row r="2438" spans="1:25" s="69" customFormat="1" x14ac:dyDescent="0.2">
      <c r="A2438" s="66" t="s">
        <v>11</v>
      </c>
      <c r="B2438" s="66" t="s">
        <v>23</v>
      </c>
      <c r="C2438" s="66" t="s">
        <v>0</v>
      </c>
      <c r="D2438" s="66" t="s">
        <v>305</v>
      </c>
      <c r="E2438" s="76">
        <f>+IF(ISNUMBER(DATA!F407),DATA!F407,"n/a")</f>
        <v>154245.47</v>
      </c>
      <c r="F2438" s="77">
        <f>+IF(ISNUMBER(DATA!G407),DATA!G407,"n/a")</f>
        <v>0.115875720855183</v>
      </c>
      <c r="G2438" s="76">
        <f>+IF(ISNUMBER(DATA!P407),DATA!P407,"n/a")</f>
        <v>522578.71</v>
      </c>
      <c r="H2438" s="77">
        <f>+IF(ISNUMBER(DATA!Q407),DATA!Q407,"n/a")</f>
        <v>7.4135556455615106E-2</v>
      </c>
      <c r="I2438" s="76">
        <f>+IF(ISNUMBER(DATA!Z407),DATA!Z407,"n/a")</f>
        <v>1086118.78</v>
      </c>
      <c r="J2438" s="77">
        <f>+IF(ISNUMBER(DATA!AA407),DATA!AA407,"n/a")</f>
        <v>0.111224315365267</v>
      </c>
      <c r="K2438" s="76">
        <f>+IF(ISNUMBER(DATA!AJ407),DATA!AJ407,"n/a")</f>
        <v>1958295.86</v>
      </c>
      <c r="L2438" s="77">
        <f>+IF(ISNUMBER(DATA!AK407),DATA!AK407,"n/a")</f>
        <v>0.108887024337537</v>
      </c>
      <c r="M2438" s="66"/>
      <c r="N2438" s="66"/>
      <c r="O2438" s="66"/>
      <c r="P2438" s="66"/>
      <c r="Q2438" s="66"/>
      <c r="S2438" s="70"/>
      <c r="U2438" s="70"/>
      <c r="W2438" s="70"/>
      <c r="Y2438" s="70"/>
    </row>
    <row r="2439" spans="1:25" s="69" customFormat="1" x14ac:dyDescent="0.2">
      <c r="A2439" s="66" t="s">
        <v>11</v>
      </c>
      <c r="B2439" s="66" t="s">
        <v>23</v>
      </c>
      <c r="C2439" s="66" t="s">
        <v>0</v>
      </c>
      <c r="D2439" s="66" t="s">
        <v>306</v>
      </c>
      <c r="E2439" s="76">
        <f>+IF(ISNUMBER(DATA!F408),DATA!F408,"n/a")</f>
        <v>140575.67999999999</v>
      </c>
      <c r="F2439" s="77">
        <f>+IF(ISNUMBER(DATA!G408),DATA!G408,"n/a")</f>
        <v>-0.123364950245472</v>
      </c>
      <c r="G2439" s="76">
        <f>+IF(ISNUMBER(DATA!P408),DATA!P408,"n/a")</f>
        <v>506041.57</v>
      </c>
      <c r="H2439" s="77">
        <f>+IF(ISNUMBER(DATA!Q408),DATA!Q408,"n/a")</f>
        <v>-1.3644772217536801E-2</v>
      </c>
      <c r="I2439" s="76">
        <f>+IF(ISNUMBER(DATA!Z408),DATA!Z408,"n/a")</f>
        <v>1043538.51</v>
      </c>
      <c r="J2439" s="77">
        <f>+IF(ISNUMBER(DATA!AA408),DATA!AA408,"n/a")</f>
        <v>6.5649566285909705E-2</v>
      </c>
      <c r="K2439" s="76">
        <f>+IF(ISNUMBER(DATA!AJ408),DATA!AJ408,"n/a")</f>
        <v>2038878.24</v>
      </c>
      <c r="L2439" s="77">
        <f>+IF(ISNUMBER(DATA!AK408),DATA!AK408,"n/a")</f>
        <v>8.7662326092466006E-2</v>
      </c>
      <c r="M2439" s="66"/>
      <c r="N2439" s="66"/>
      <c r="O2439" s="66"/>
      <c r="P2439" s="66"/>
      <c r="Q2439" s="66"/>
      <c r="S2439" s="70"/>
      <c r="U2439" s="70"/>
      <c r="W2439" s="70"/>
      <c r="Y2439" s="70"/>
    </row>
    <row r="2440" spans="1:25" s="69" customFormat="1" x14ac:dyDescent="0.2">
      <c r="A2440" s="66" t="s">
        <v>11</v>
      </c>
      <c r="B2440" s="66" t="s">
        <v>23</v>
      </c>
      <c r="C2440" s="66" t="s">
        <v>0</v>
      </c>
      <c r="D2440" s="66" t="s">
        <v>307</v>
      </c>
      <c r="E2440" s="76">
        <f>+IF(ISNUMBER(DATA!F409),DATA!F409,"n/a")</f>
        <v>120730.12</v>
      </c>
      <c r="F2440" s="77">
        <f>+IF(ISNUMBER(DATA!G409),DATA!G409,"n/a")</f>
        <v>0.111676253825095</v>
      </c>
      <c r="G2440" s="76">
        <f>+IF(ISNUMBER(DATA!P409),DATA!P409,"n/a")</f>
        <v>384118.74</v>
      </c>
      <c r="H2440" s="77">
        <f>+IF(ISNUMBER(DATA!Q409),DATA!Q409,"n/a")</f>
        <v>2.1512683026276701E-2</v>
      </c>
      <c r="I2440" s="76">
        <f>+IF(ISNUMBER(DATA!Z409),DATA!Z409,"n/a")</f>
        <v>774847.79</v>
      </c>
      <c r="J2440" s="77">
        <f>+IF(ISNUMBER(DATA!AA409),DATA!AA409,"n/a")</f>
        <v>2.54795435801661E-2</v>
      </c>
      <c r="K2440" s="76">
        <f>+IF(ISNUMBER(DATA!AJ409),DATA!AJ409,"n/a")</f>
        <v>1458550.01</v>
      </c>
      <c r="L2440" s="77">
        <f>+IF(ISNUMBER(DATA!AK409),DATA!AK409,"n/a")</f>
        <v>-8.0971125906352504E-5</v>
      </c>
      <c r="M2440" s="66"/>
      <c r="N2440" s="66"/>
      <c r="O2440" s="66"/>
      <c r="P2440" s="66"/>
      <c r="Q2440" s="66"/>
      <c r="S2440" s="70"/>
      <c r="U2440" s="70"/>
      <c r="W2440" s="70"/>
      <c r="Y2440" s="70"/>
    </row>
    <row r="2441" spans="1:25" s="69" customFormat="1" x14ac:dyDescent="0.2">
      <c r="A2441" s="66" t="s">
        <v>11</v>
      </c>
      <c r="B2441" s="66" t="s">
        <v>23</v>
      </c>
      <c r="C2441" s="66" t="s">
        <v>0</v>
      </c>
      <c r="D2441" s="66" t="s">
        <v>308</v>
      </c>
      <c r="E2441" s="76">
        <f>+IF(ISNUMBER(DATA!F410),DATA!F410,"n/a")</f>
        <v>141348.79</v>
      </c>
      <c r="F2441" s="77">
        <f>+IF(ISNUMBER(DATA!G410),DATA!G410,"n/a")</f>
        <v>9.6187963062919005E-2</v>
      </c>
      <c r="G2441" s="76">
        <f>+IF(ISNUMBER(DATA!P410),DATA!P410,"n/a")</f>
        <v>509731.58</v>
      </c>
      <c r="H2441" s="77">
        <f>+IF(ISNUMBER(DATA!Q410),DATA!Q410,"n/a")</f>
        <v>7.6513351053626305E-2</v>
      </c>
      <c r="I2441" s="76">
        <f>+IF(ISNUMBER(DATA!Z410),DATA!Z410,"n/a")</f>
        <v>977265.81</v>
      </c>
      <c r="J2441" s="77">
        <f>+IF(ISNUMBER(DATA!AA410),DATA!AA410,"n/a")</f>
        <v>0.10274401942423</v>
      </c>
      <c r="K2441" s="76">
        <f>+IF(ISNUMBER(DATA!AJ410),DATA!AJ410,"n/a")</f>
        <v>1781997.79</v>
      </c>
      <c r="L2441" s="77">
        <f>+IF(ISNUMBER(DATA!AK410),DATA!AK410,"n/a")</f>
        <v>6.2583065834770801E-2</v>
      </c>
      <c r="M2441" s="66"/>
      <c r="N2441" s="66"/>
      <c r="O2441" s="66"/>
      <c r="P2441" s="66"/>
      <c r="Q2441" s="66"/>
      <c r="S2441" s="70"/>
      <c r="U2441" s="70"/>
      <c r="W2441" s="70"/>
      <c r="Y2441" s="70"/>
    </row>
    <row r="2442" spans="1:25" s="69" customFormat="1" x14ac:dyDescent="0.2">
      <c r="A2442" s="66" t="s">
        <v>11</v>
      </c>
      <c r="B2442" s="66" t="s">
        <v>23</v>
      </c>
      <c r="C2442" s="66" t="s">
        <v>0</v>
      </c>
      <c r="D2442" s="66" t="s">
        <v>309</v>
      </c>
      <c r="E2442" s="76">
        <f>+IF(ISNUMBER(DATA!F411),DATA!F411,"n/a")</f>
        <v>118676.62</v>
      </c>
      <c r="F2442" s="77">
        <f>+IF(ISNUMBER(DATA!G411),DATA!G411,"n/a")</f>
        <v>0.16083239178485201</v>
      </c>
      <c r="G2442" s="76">
        <f>+IF(ISNUMBER(DATA!P411),DATA!P411,"n/a")</f>
        <v>411661.38</v>
      </c>
      <c r="H2442" s="77">
        <f>+IF(ISNUMBER(DATA!Q411),DATA!Q411,"n/a")</f>
        <v>0.18827067679590501</v>
      </c>
      <c r="I2442" s="76">
        <f>+IF(ISNUMBER(DATA!Z411),DATA!Z411,"n/a")</f>
        <v>792315.14</v>
      </c>
      <c r="J2442" s="77">
        <f>+IF(ISNUMBER(DATA!AA411),DATA!AA411,"n/a")</f>
        <v>0.20975746101328399</v>
      </c>
      <c r="K2442" s="76">
        <f>+IF(ISNUMBER(DATA!AJ411),DATA!AJ411,"n/a")</f>
        <v>1429628.76</v>
      </c>
      <c r="L2442" s="77">
        <f>+IF(ISNUMBER(DATA!AK411),DATA!AK411,"n/a")</f>
        <v>9.7529014111270601E-2</v>
      </c>
      <c r="M2442" s="66"/>
      <c r="N2442" s="66"/>
      <c r="O2442" s="66"/>
      <c r="P2442" s="66"/>
      <c r="Q2442" s="66"/>
      <c r="S2442" s="70"/>
      <c r="U2442" s="70"/>
      <c r="W2442" s="70"/>
      <c r="Y2442" s="70"/>
    </row>
    <row r="2443" spans="1:25" s="69" customFormat="1" x14ac:dyDescent="0.2">
      <c r="A2443" s="66" t="s">
        <v>11</v>
      </c>
      <c r="B2443" s="66" t="s">
        <v>23</v>
      </c>
      <c r="C2443" s="66" t="s">
        <v>0</v>
      </c>
      <c r="D2443" s="66" t="s">
        <v>310</v>
      </c>
      <c r="E2443" s="76">
        <f>+IF(ISNUMBER(DATA!F412),DATA!F412,"n/a")</f>
        <v>74967.64</v>
      </c>
      <c r="F2443" s="77">
        <f>+IF(ISNUMBER(DATA!G412),DATA!G412,"n/a")</f>
        <v>0.27860279466309401</v>
      </c>
      <c r="G2443" s="76">
        <f>+IF(ISNUMBER(DATA!P412),DATA!P412,"n/a")</f>
        <v>248810.56</v>
      </c>
      <c r="H2443" s="77">
        <f>+IF(ISNUMBER(DATA!Q412),DATA!Q412,"n/a")</f>
        <v>0.27210090767807599</v>
      </c>
      <c r="I2443" s="76">
        <f>+IF(ISNUMBER(DATA!Z412),DATA!Z412,"n/a")</f>
        <v>469283.17</v>
      </c>
      <c r="J2443" s="77">
        <f>+IF(ISNUMBER(DATA!AA412),DATA!AA412,"n/a")</f>
        <v>0.31480867797003798</v>
      </c>
      <c r="K2443" s="76">
        <f>+IF(ISNUMBER(DATA!AJ412),DATA!AJ412,"n/a")</f>
        <v>851400.94</v>
      </c>
      <c r="L2443" s="77">
        <f>+IF(ISNUMBER(DATA!AK412),DATA!AK412,"n/a")</f>
        <v>0.21186002858472</v>
      </c>
      <c r="M2443" s="66"/>
      <c r="N2443" s="66"/>
      <c r="O2443" s="66"/>
      <c r="P2443" s="66"/>
      <c r="Q2443" s="66"/>
      <c r="S2443" s="70"/>
      <c r="U2443" s="70"/>
      <c r="W2443" s="70"/>
      <c r="Y2443" s="70"/>
    </row>
    <row r="2444" spans="1:25" s="69" customFormat="1" x14ac:dyDescent="0.2">
      <c r="A2444" s="66" t="s">
        <v>11</v>
      </c>
      <c r="B2444" s="66" t="s">
        <v>23</v>
      </c>
      <c r="C2444" s="66" t="s">
        <v>0</v>
      </c>
      <c r="D2444" s="66" t="s">
        <v>311</v>
      </c>
      <c r="E2444" s="76">
        <f>+IF(ISNUMBER(DATA!F413),DATA!F413,"n/a")</f>
        <v>111359.84</v>
      </c>
      <c r="F2444" s="77">
        <f>+IF(ISNUMBER(DATA!G413),DATA!G413,"n/a")</f>
        <v>-0.24792735681001901</v>
      </c>
      <c r="G2444" s="76">
        <f>+IF(ISNUMBER(DATA!P413),DATA!P413,"n/a")</f>
        <v>384324.7</v>
      </c>
      <c r="H2444" s="77">
        <f>+IF(ISNUMBER(DATA!Q413),DATA!Q413,"n/a")</f>
        <v>-0.224779052024008</v>
      </c>
      <c r="I2444" s="76">
        <f>+IF(ISNUMBER(DATA!Z413),DATA!Z413,"n/a")</f>
        <v>764458.05</v>
      </c>
      <c r="J2444" s="77">
        <f>+IF(ISNUMBER(DATA!AA413),DATA!AA413,"n/a")</f>
        <v>-0.24127632285397499</v>
      </c>
      <c r="K2444" s="76">
        <f>+IF(ISNUMBER(DATA!AJ413),DATA!AJ413,"n/a")</f>
        <v>1683366.71</v>
      </c>
      <c r="L2444" s="77">
        <f>+IF(ISNUMBER(DATA!AK413),DATA!AK413,"n/a")</f>
        <v>-7.4869295774811995E-2</v>
      </c>
      <c r="M2444" s="66"/>
      <c r="N2444" s="66"/>
      <c r="O2444" s="66"/>
      <c r="P2444" s="66"/>
      <c r="Q2444" s="66"/>
      <c r="S2444" s="70"/>
      <c r="U2444" s="70"/>
      <c r="W2444" s="70"/>
      <c r="Y2444" s="70"/>
    </row>
    <row r="2445" spans="1:25" s="69" customFormat="1" x14ac:dyDescent="0.2">
      <c r="A2445" s="66" t="s">
        <v>11</v>
      </c>
      <c r="B2445" s="66" t="s">
        <v>23</v>
      </c>
      <c r="C2445" s="66" t="s">
        <v>0</v>
      </c>
      <c r="D2445" s="66" t="s">
        <v>312</v>
      </c>
      <c r="E2445" s="76">
        <f>+IF(ISNUMBER(DATA!F414),DATA!F414,"n/a")</f>
        <v>45128.49</v>
      </c>
      <c r="F2445" s="77">
        <f>+IF(ISNUMBER(DATA!G414),DATA!G414,"n/a")</f>
        <v>0.43736320227080999</v>
      </c>
      <c r="G2445" s="76">
        <f>+IF(ISNUMBER(DATA!P414),DATA!P414,"n/a")</f>
        <v>143657.60999999999</v>
      </c>
      <c r="H2445" s="77">
        <f>+IF(ISNUMBER(DATA!Q414),DATA!Q414,"n/a")</f>
        <v>0.24691572875911499</v>
      </c>
      <c r="I2445" s="76">
        <f>+IF(ISNUMBER(DATA!Z414),DATA!Z414,"n/a")</f>
        <v>294709.06</v>
      </c>
      <c r="J2445" s="77">
        <f>+IF(ISNUMBER(DATA!AA414),DATA!AA414,"n/a")</f>
        <v>0.36284872964391102</v>
      </c>
      <c r="K2445" s="76">
        <f>+IF(ISNUMBER(DATA!AJ414),DATA!AJ414,"n/a")</f>
        <v>510524.49</v>
      </c>
      <c r="L2445" s="77">
        <f>+IF(ISNUMBER(DATA!AK414),DATA!AK414,"n/a")</f>
        <v>0.394755310457092</v>
      </c>
      <c r="M2445" s="66"/>
      <c r="N2445" s="66"/>
      <c r="O2445" s="66"/>
      <c r="P2445" s="66"/>
      <c r="Q2445" s="66"/>
      <c r="S2445" s="70"/>
      <c r="U2445" s="70"/>
      <c r="W2445" s="70"/>
      <c r="Y2445" s="70"/>
    </row>
    <row r="2446" spans="1:25" s="69" customFormat="1" x14ac:dyDescent="0.2">
      <c r="A2446" s="66" t="s">
        <v>11</v>
      </c>
      <c r="B2446" s="66" t="s">
        <v>23</v>
      </c>
      <c r="C2446" s="66" t="s">
        <v>0</v>
      </c>
      <c r="D2446" s="66" t="s">
        <v>313</v>
      </c>
      <c r="E2446" s="76">
        <f>+IF(ISNUMBER(DATA!F415),DATA!F415,"n/a")</f>
        <v>119928.12</v>
      </c>
      <c r="F2446" s="77">
        <f>+IF(ISNUMBER(DATA!G415),DATA!G415,"n/a")</f>
        <v>0.18015118531626001</v>
      </c>
      <c r="G2446" s="76">
        <f>+IF(ISNUMBER(DATA!P415),DATA!P415,"n/a")</f>
        <v>392244.35</v>
      </c>
      <c r="H2446" s="77">
        <f>+IF(ISNUMBER(DATA!Q415),DATA!Q415,"n/a")</f>
        <v>0.10648980214972099</v>
      </c>
      <c r="I2446" s="76">
        <f>+IF(ISNUMBER(DATA!Z415),DATA!Z415,"n/a")</f>
        <v>794960.07</v>
      </c>
      <c r="J2446" s="77">
        <f>+IF(ISNUMBER(DATA!AA415),DATA!AA415,"n/a")</f>
        <v>6.1582276117878199E-2</v>
      </c>
      <c r="K2446" s="76">
        <f>+IF(ISNUMBER(DATA!AJ415),DATA!AJ415,"n/a")</f>
        <v>1473352.1</v>
      </c>
      <c r="L2446" s="77">
        <f>+IF(ISNUMBER(DATA!AK415),DATA!AK415,"n/a")</f>
        <v>1.7361197304713E-2</v>
      </c>
      <c r="M2446" s="66"/>
      <c r="N2446" s="66"/>
      <c r="O2446" s="66"/>
      <c r="P2446" s="66"/>
      <c r="Q2446" s="66"/>
      <c r="S2446" s="70"/>
      <c r="U2446" s="70"/>
      <c r="W2446" s="70"/>
      <c r="Y2446" s="70"/>
    </row>
    <row r="2447" spans="1:25" s="69" customFormat="1" x14ac:dyDescent="0.2">
      <c r="A2447" s="66" t="s">
        <v>11</v>
      </c>
      <c r="B2447" s="66" t="s">
        <v>23</v>
      </c>
      <c r="C2447" s="66" t="s">
        <v>0</v>
      </c>
      <c r="D2447" s="66" t="s">
        <v>314</v>
      </c>
      <c r="E2447" s="76">
        <f>+IF(ISNUMBER(DATA!F416),DATA!F416,"n/a")</f>
        <v>273061.07</v>
      </c>
      <c r="F2447" s="77">
        <f>+IF(ISNUMBER(DATA!G416),DATA!G416,"n/a")</f>
        <v>-6.5560786750521099E-2</v>
      </c>
      <c r="G2447" s="76">
        <f>+IF(ISNUMBER(DATA!P416),DATA!P416,"n/a")</f>
        <v>975273.16</v>
      </c>
      <c r="H2447" s="77">
        <f>+IF(ISNUMBER(DATA!Q416),DATA!Q416,"n/a")</f>
        <v>3.5808446951378199E-2</v>
      </c>
      <c r="I2447" s="76">
        <f>+IF(ISNUMBER(DATA!Z416),DATA!Z416,"n/a")</f>
        <v>1988173.87</v>
      </c>
      <c r="J2447" s="77">
        <f>+IF(ISNUMBER(DATA!AA416),DATA!AA416,"n/a")</f>
        <v>2.8216526152582699E-2</v>
      </c>
      <c r="K2447" s="76">
        <f>+IF(ISNUMBER(DATA!AJ416),DATA!AJ416,"n/a")</f>
        <v>3847590.57</v>
      </c>
      <c r="L2447" s="77">
        <f>+IF(ISNUMBER(DATA!AK416),DATA!AK416,"n/a")</f>
        <v>8.9296570746643697E-2</v>
      </c>
      <c r="M2447" s="66"/>
      <c r="N2447" s="66"/>
      <c r="O2447" s="66"/>
      <c r="P2447" s="66"/>
      <c r="Q2447" s="66"/>
      <c r="S2447" s="70"/>
      <c r="U2447" s="70"/>
      <c r="W2447" s="70"/>
      <c r="Y2447" s="70"/>
    </row>
    <row r="2448" spans="1:25" s="69" customFormat="1" x14ac:dyDescent="0.2">
      <c r="A2448" s="66" t="s">
        <v>11</v>
      </c>
      <c r="B2448" s="66" t="s">
        <v>23</v>
      </c>
      <c r="C2448" s="66" t="s">
        <v>0</v>
      </c>
      <c r="D2448" s="66" t="s">
        <v>315</v>
      </c>
      <c r="E2448" s="76">
        <f>+IF(ISNUMBER(DATA!F417),DATA!F417,"n/a")</f>
        <v>168366.37</v>
      </c>
      <c r="F2448" s="77">
        <f>+IF(ISNUMBER(DATA!G417),DATA!G417,"n/a")</f>
        <v>0.17163358065956399</v>
      </c>
      <c r="G2448" s="76">
        <f>+IF(ISNUMBER(DATA!P417),DATA!P417,"n/a")</f>
        <v>551956.78</v>
      </c>
      <c r="H2448" s="77">
        <f>+IF(ISNUMBER(DATA!Q417),DATA!Q417,"n/a")</f>
        <v>0.12812439559119801</v>
      </c>
      <c r="I2448" s="76">
        <f>+IF(ISNUMBER(DATA!Z417),DATA!Z417,"n/a")</f>
        <v>1095580.1599999999</v>
      </c>
      <c r="J2448" s="77">
        <f>+IF(ISNUMBER(DATA!AA417),DATA!AA417,"n/a")</f>
        <v>0.16398293231840499</v>
      </c>
      <c r="K2448" s="76">
        <f>+IF(ISNUMBER(DATA!AJ417),DATA!AJ417,"n/a")</f>
        <v>1995279.44</v>
      </c>
      <c r="L2448" s="77">
        <f>+IF(ISNUMBER(DATA!AK417),DATA!AK417,"n/a")</f>
        <v>0.16597018227118901</v>
      </c>
      <c r="M2448" s="66"/>
      <c r="N2448" s="66"/>
      <c r="O2448" s="66"/>
      <c r="P2448" s="66"/>
      <c r="Q2448" s="66"/>
      <c r="S2448" s="70"/>
      <c r="U2448" s="70"/>
      <c r="W2448" s="70"/>
      <c r="Y2448" s="70"/>
    </row>
    <row r="2449" spans="1:25" s="69" customFormat="1" x14ac:dyDescent="0.2">
      <c r="A2449" s="66" t="s">
        <v>11</v>
      </c>
      <c r="B2449" s="66" t="s">
        <v>23</v>
      </c>
      <c r="C2449" s="66" t="s">
        <v>0</v>
      </c>
      <c r="D2449" s="66" t="s">
        <v>316</v>
      </c>
      <c r="E2449" s="76">
        <f>+IF(ISNUMBER(DATA!F418),DATA!F418,"n/a")</f>
        <v>238392.46</v>
      </c>
      <c r="F2449" s="77">
        <f>+IF(ISNUMBER(DATA!G418),DATA!G418,"n/a")</f>
        <v>4.6386357722086498E-3</v>
      </c>
      <c r="G2449" s="76">
        <f>+IF(ISNUMBER(DATA!P418),DATA!P418,"n/a")</f>
        <v>828375.14</v>
      </c>
      <c r="H2449" s="77">
        <f>+IF(ISNUMBER(DATA!Q418),DATA!Q418,"n/a")</f>
        <v>2.1657091694527099E-2</v>
      </c>
      <c r="I2449" s="76">
        <f>+IF(ISNUMBER(DATA!Z418),DATA!Z418,"n/a")</f>
        <v>1545778.51</v>
      </c>
      <c r="J2449" s="77">
        <f>+IF(ISNUMBER(DATA!AA418),DATA!AA418,"n/a")</f>
        <v>5.4735062739868098E-2</v>
      </c>
      <c r="K2449" s="76">
        <f>+IF(ISNUMBER(DATA!AJ418),DATA!AJ418,"n/a")</f>
        <v>2933982.21</v>
      </c>
      <c r="L2449" s="77">
        <f>+IF(ISNUMBER(DATA!AK418),DATA!AK418,"n/a")</f>
        <v>6.8077367100955799E-2</v>
      </c>
      <c r="M2449" s="66"/>
      <c r="N2449" s="66"/>
      <c r="O2449" s="66"/>
      <c r="P2449" s="66"/>
      <c r="Q2449" s="66"/>
      <c r="S2449" s="70"/>
      <c r="U2449" s="70"/>
      <c r="W2449" s="70"/>
      <c r="Y2449" s="70"/>
    </row>
    <row r="2450" spans="1:25" s="69" customFormat="1" x14ac:dyDescent="0.2">
      <c r="A2450" s="66" t="s">
        <v>11</v>
      </c>
      <c r="B2450" s="66" t="s">
        <v>23</v>
      </c>
      <c r="C2450" s="66" t="s">
        <v>0</v>
      </c>
      <c r="D2450" s="66" t="s">
        <v>317</v>
      </c>
      <c r="E2450" s="76">
        <f>+IF(ISNUMBER(DATA!F419),DATA!F419,"n/a")</f>
        <v>123759.3</v>
      </c>
      <c r="F2450" s="77">
        <f>+IF(ISNUMBER(DATA!G419),DATA!G419,"n/a")</f>
        <v>0.18900879281587099</v>
      </c>
      <c r="G2450" s="76">
        <f>+IF(ISNUMBER(DATA!P419),DATA!P419,"n/a")</f>
        <v>439924.12</v>
      </c>
      <c r="H2450" s="77">
        <f>+IF(ISNUMBER(DATA!Q419),DATA!Q419,"n/a")</f>
        <v>0.193535672524139</v>
      </c>
      <c r="I2450" s="76">
        <f>+IF(ISNUMBER(DATA!Z419),DATA!Z419,"n/a")</f>
        <v>865979.36</v>
      </c>
      <c r="J2450" s="77">
        <f>+IF(ISNUMBER(DATA!AA419),DATA!AA419,"n/a")</f>
        <v>0.18324630322021301</v>
      </c>
      <c r="K2450" s="76">
        <f>+IF(ISNUMBER(DATA!AJ419),DATA!AJ419,"n/a")</f>
        <v>1579436.11</v>
      </c>
      <c r="L2450" s="77">
        <f>+IF(ISNUMBER(DATA!AK419),DATA!AK419,"n/a")</f>
        <v>0.197479653338097</v>
      </c>
      <c r="M2450" s="66"/>
      <c r="N2450" s="66"/>
      <c r="O2450" s="66"/>
      <c r="P2450" s="66"/>
      <c r="Q2450" s="66"/>
      <c r="S2450" s="70"/>
      <c r="U2450" s="70"/>
      <c r="W2450" s="70"/>
      <c r="Y2450" s="70"/>
    </row>
    <row r="2451" spans="1:25" s="69" customFormat="1" x14ac:dyDescent="0.2">
      <c r="A2451" s="66" t="s">
        <v>11</v>
      </c>
      <c r="B2451" s="66" t="s">
        <v>23</v>
      </c>
      <c r="C2451" s="66" t="s">
        <v>0</v>
      </c>
      <c r="D2451" s="66" t="s">
        <v>318</v>
      </c>
      <c r="E2451" s="76">
        <f>+IF(ISNUMBER(DATA!F420),DATA!F420,"n/a")</f>
        <v>283372.95</v>
      </c>
      <c r="F2451" s="77">
        <f>+IF(ISNUMBER(DATA!G420),DATA!G420,"n/a")</f>
        <v>3.47023513609881E-2</v>
      </c>
      <c r="G2451" s="76">
        <f>+IF(ISNUMBER(DATA!P420),DATA!P420,"n/a")</f>
        <v>1002492.55</v>
      </c>
      <c r="H2451" s="77">
        <f>+IF(ISNUMBER(DATA!Q420),DATA!Q420,"n/a")</f>
        <v>3.3421448500448502E-2</v>
      </c>
      <c r="I2451" s="76">
        <f>+IF(ISNUMBER(DATA!Z420),DATA!Z420,"n/a")</f>
        <v>1893766.31</v>
      </c>
      <c r="J2451" s="77">
        <f>+IF(ISNUMBER(DATA!AA420),DATA!AA420,"n/a")</f>
        <v>1.28293934159111E-2</v>
      </c>
      <c r="K2451" s="76">
        <f>+IF(ISNUMBER(DATA!AJ420),DATA!AJ420,"n/a")</f>
        <v>3622884.83</v>
      </c>
      <c r="L2451" s="77">
        <f>+IF(ISNUMBER(DATA!AK420),DATA!AK420,"n/a")</f>
        <v>3.4581236077739802E-2</v>
      </c>
      <c r="M2451" s="66"/>
      <c r="N2451" s="66"/>
      <c r="O2451" s="66"/>
      <c r="P2451" s="66"/>
      <c r="Q2451" s="66"/>
      <c r="S2451" s="70"/>
      <c r="U2451" s="70"/>
      <c r="W2451" s="70"/>
      <c r="Y2451" s="70"/>
    </row>
    <row r="2452" spans="1:25" s="69" customFormat="1" x14ac:dyDescent="0.2">
      <c r="A2452" s="66" t="s">
        <v>11</v>
      </c>
      <c r="B2452" s="66" t="s">
        <v>23</v>
      </c>
      <c r="C2452" s="66" t="s">
        <v>0</v>
      </c>
      <c r="D2452" s="66" t="s">
        <v>344</v>
      </c>
      <c r="E2452" s="76">
        <f>+IF(ISNUMBER(DATA!F421),DATA!F421,"n/a")</f>
        <v>41939.06</v>
      </c>
      <c r="F2452" s="77">
        <f>+IF(ISNUMBER(DATA!G421),DATA!G421,"n/a")</f>
        <v>-9.6793826186846899E-2</v>
      </c>
      <c r="G2452" s="76">
        <f>+IF(ISNUMBER(DATA!P421),DATA!P421,"n/a")</f>
        <v>162841.43</v>
      </c>
      <c r="H2452" s="77">
        <f>+IF(ISNUMBER(DATA!Q421),DATA!Q421,"n/a")</f>
        <v>4.7583846018106501E-2</v>
      </c>
      <c r="I2452" s="76">
        <f>+IF(ISNUMBER(DATA!Z421),DATA!Z421,"n/a")</f>
        <v>323872.92</v>
      </c>
      <c r="J2452" s="77">
        <f>+IF(ISNUMBER(DATA!AA421),DATA!AA421,"n/a")</f>
        <v>7.5261340398934395E-2</v>
      </c>
      <c r="K2452" s="76">
        <f>+IF(ISNUMBER(DATA!AJ421),DATA!AJ421,"n/a")</f>
        <v>638590.80000000005</v>
      </c>
      <c r="L2452" s="77">
        <f>+IF(ISNUMBER(DATA!AK421),DATA!AK421,"n/a")</f>
        <v>7.02565862328597E-2</v>
      </c>
      <c r="M2452" s="66"/>
      <c r="N2452" s="66"/>
      <c r="O2452" s="66"/>
      <c r="P2452" s="66"/>
      <c r="Q2452" s="66"/>
      <c r="S2452" s="70"/>
      <c r="U2452" s="70"/>
      <c r="W2452" s="70"/>
      <c r="Y2452" s="70"/>
    </row>
    <row r="2453" spans="1:25" s="69" customFormat="1" x14ac:dyDescent="0.2">
      <c r="A2453" s="66" t="s">
        <v>11</v>
      </c>
      <c r="B2453" s="66" t="s">
        <v>23</v>
      </c>
      <c r="C2453" s="66" t="s">
        <v>0</v>
      </c>
      <c r="D2453" s="66" t="s">
        <v>345</v>
      </c>
      <c r="E2453" s="76">
        <f>+IF(ISNUMBER(DATA!F422),DATA!F422,"n/a")</f>
        <v>114657.9</v>
      </c>
      <c r="F2453" s="77">
        <f>+IF(ISNUMBER(DATA!G422),DATA!G422,"n/a")</f>
        <v>0.150776457127372</v>
      </c>
      <c r="G2453" s="76">
        <f>+IF(ISNUMBER(DATA!P422),DATA!P422,"n/a")</f>
        <v>379175.55</v>
      </c>
      <c r="H2453" s="77">
        <f>+IF(ISNUMBER(DATA!Q422),DATA!Q422,"n/a")</f>
        <v>0.146625305257265</v>
      </c>
      <c r="I2453" s="76">
        <f>+IF(ISNUMBER(DATA!Z422),DATA!Z422,"n/a")</f>
        <v>758897.88</v>
      </c>
      <c r="J2453" s="77">
        <f>+IF(ISNUMBER(DATA!AA422),DATA!AA422,"n/a")</f>
        <v>0.16490611442952799</v>
      </c>
      <c r="K2453" s="76">
        <f>+IF(ISNUMBER(DATA!AJ422),DATA!AJ422,"n/a")</f>
        <v>1354137.53</v>
      </c>
      <c r="L2453" s="77">
        <f>+IF(ISNUMBER(DATA!AK422),DATA!AK422,"n/a")</f>
        <v>3.04292050531682E-2</v>
      </c>
      <c r="M2453" s="66"/>
      <c r="N2453" s="66"/>
      <c r="O2453" s="66"/>
      <c r="P2453" s="66"/>
      <c r="Q2453" s="66"/>
      <c r="S2453" s="70"/>
      <c r="U2453" s="70"/>
      <c r="W2453" s="70"/>
      <c r="Y2453" s="70"/>
    </row>
    <row r="2454" spans="1:25" x14ac:dyDescent="0.2">
      <c r="E2454" s="100"/>
      <c r="F2454" s="102"/>
      <c r="G2454" s="100"/>
      <c r="H2454" s="102"/>
      <c r="I2454" s="100"/>
      <c r="J2454" s="102"/>
      <c r="K2454" s="100"/>
      <c r="L2454" s="102"/>
    </row>
    <row r="2455" spans="1:25" s="69" customFormat="1" x14ac:dyDescent="0.2">
      <c r="A2455" s="66" t="s">
        <v>11</v>
      </c>
      <c r="B2455" s="66" t="s">
        <v>23</v>
      </c>
      <c r="C2455" s="66" t="s">
        <v>9</v>
      </c>
      <c r="D2455" s="66" t="s">
        <v>271</v>
      </c>
      <c r="E2455" s="86">
        <f>+IF(ISNUMBER(DATA!H373),DATA!H373,"n/a")</f>
        <v>14526.55</v>
      </c>
      <c r="F2455" s="77">
        <f>+IF(ISNUMBER(DATA!I373),DATA!I373,"n/a")</f>
        <v>0.2535336817253</v>
      </c>
      <c r="G2455" s="86">
        <f>+IF(ISNUMBER(DATA!R373),DATA!R373,"n/a")</f>
        <v>45412.98</v>
      </c>
      <c r="H2455" s="77">
        <f>+IF(ISNUMBER(DATA!S373),DATA!S373,"n/a")</f>
        <v>0.12162857389135601</v>
      </c>
      <c r="I2455" s="86">
        <f>+IF(ISNUMBER(DATA!AB373),DATA!AB373,"n/a")</f>
        <v>89823.11</v>
      </c>
      <c r="J2455" s="77">
        <f>+IF(ISNUMBER(DATA!AC373),DATA!AC373,"n/a")</f>
        <v>7.9902958773949997E-2</v>
      </c>
      <c r="K2455" s="86">
        <f>+IF(ISNUMBER(DATA!AL373),DATA!AL373,"n/a")</f>
        <v>174360.63</v>
      </c>
      <c r="L2455" s="77">
        <f>+IF(ISNUMBER(DATA!AM373),DATA!AM373,"n/a")</f>
        <v>-3.3274885641159501E-3</v>
      </c>
      <c r="M2455" s="66"/>
      <c r="N2455" s="66"/>
      <c r="O2455" s="66"/>
      <c r="P2455" s="66"/>
      <c r="Q2455" s="66"/>
      <c r="S2455" s="70"/>
      <c r="U2455" s="70"/>
      <c r="W2455" s="70"/>
      <c r="Y2455" s="70"/>
    </row>
    <row r="2456" spans="1:25" s="69" customFormat="1" x14ac:dyDescent="0.2">
      <c r="A2456" s="66" t="s">
        <v>11</v>
      </c>
      <c r="B2456" s="66" t="s">
        <v>23</v>
      </c>
      <c r="C2456" s="66" t="s">
        <v>9</v>
      </c>
      <c r="D2456" s="66" t="s">
        <v>272</v>
      </c>
      <c r="E2456" s="86">
        <f>+IF(ISNUMBER(DATA!H374),DATA!H374,"n/a")</f>
        <v>61092.43</v>
      </c>
      <c r="F2456" s="77">
        <f>+IF(ISNUMBER(DATA!I374),DATA!I374,"n/a")</f>
        <v>7.9175739667025E-2</v>
      </c>
      <c r="G2456" s="86">
        <f>+IF(ISNUMBER(DATA!R374),DATA!R374,"n/a")</f>
        <v>214232.31</v>
      </c>
      <c r="H2456" s="77">
        <f>+IF(ISNUMBER(DATA!S374),DATA!S374,"n/a")</f>
        <v>7.3218534303773397E-2</v>
      </c>
      <c r="I2456" s="86">
        <f>+IF(ISNUMBER(DATA!AB374),DATA!AB374,"n/a")</f>
        <v>405040.27</v>
      </c>
      <c r="J2456" s="77">
        <f>+IF(ISNUMBER(DATA!AC374),DATA!AC374,"n/a")</f>
        <v>4.5831716328406102E-2</v>
      </c>
      <c r="K2456" s="86">
        <f>+IF(ISNUMBER(DATA!AL374),DATA!AL374,"n/a")</f>
        <v>774317.01</v>
      </c>
      <c r="L2456" s="77">
        <f>+IF(ISNUMBER(DATA!AM374),DATA!AM374,"n/a")</f>
        <v>6.8468460761002603E-2</v>
      </c>
      <c r="M2456" s="66"/>
      <c r="N2456" s="66"/>
      <c r="O2456" s="66"/>
      <c r="P2456" s="66"/>
      <c r="Q2456" s="66"/>
      <c r="S2456" s="70"/>
      <c r="U2456" s="70"/>
      <c r="W2456" s="70"/>
      <c r="Y2456" s="70"/>
    </row>
    <row r="2457" spans="1:25" s="69" customFormat="1" x14ac:dyDescent="0.2">
      <c r="A2457" s="66" t="s">
        <v>11</v>
      </c>
      <c r="B2457" s="66" t="s">
        <v>23</v>
      </c>
      <c r="C2457" s="66" t="s">
        <v>9</v>
      </c>
      <c r="D2457" s="66" t="s">
        <v>273</v>
      </c>
      <c r="E2457" s="86">
        <f>+IF(ISNUMBER(DATA!H375),DATA!H375,"n/a")</f>
        <v>95213.93</v>
      </c>
      <c r="F2457" s="77">
        <f>+IF(ISNUMBER(DATA!I375),DATA!I375,"n/a")</f>
        <v>0.15924799675458101</v>
      </c>
      <c r="G2457" s="86">
        <f>+IF(ISNUMBER(DATA!R375),DATA!R375,"n/a")</f>
        <v>339975.62</v>
      </c>
      <c r="H2457" s="77">
        <f>+IF(ISNUMBER(DATA!S375),DATA!S375,"n/a")</f>
        <v>0.19585625790025199</v>
      </c>
      <c r="I2457" s="86">
        <f>+IF(ISNUMBER(DATA!AB375),DATA!AB375,"n/a")</f>
        <v>657773.93999999994</v>
      </c>
      <c r="J2457" s="77">
        <f>+IF(ISNUMBER(DATA!AC375),DATA!AC375,"n/a")</f>
        <v>0.20487634864993101</v>
      </c>
      <c r="K2457" s="86">
        <f>+IF(ISNUMBER(DATA!AL375),DATA!AL375,"n/a")</f>
        <v>1191074.3999999999</v>
      </c>
      <c r="L2457" s="77">
        <f>+IF(ISNUMBER(DATA!AM375),DATA!AM375,"n/a")</f>
        <v>0.139021646112818</v>
      </c>
      <c r="M2457" s="66"/>
      <c r="N2457" s="66"/>
      <c r="O2457" s="66"/>
      <c r="P2457" s="66"/>
      <c r="Q2457" s="66"/>
      <c r="S2457" s="70"/>
      <c r="U2457" s="70"/>
      <c r="W2457" s="70"/>
      <c r="Y2457" s="70"/>
    </row>
    <row r="2458" spans="1:25" s="69" customFormat="1" x14ac:dyDescent="0.2">
      <c r="A2458" s="66" t="s">
        <v>11</v>
      </c>
      <c r="B2458" s="66" t="s">
        <v>23</v>
      </c>
      <c r="C2458" s="66" t="s">
        <v>9</v>
      </c>
      <c r="D2458" s="66" t="s">
        <v>274</v>
      </c>
      <c r="E2458" s="86">
        <f>+IF(ISNUMBER(DATA!H376),DATA!H376,"n/a")</f>
        <v>43035.44</v>
      </c>
      <c r="F2458" s="77">
        <f>+IF(ISNUMBER(DATA!I376),DATA!I376,"n/a")</f>
        <v>0.12690079917882599</v>
      </c>
      <c r="G2458" s="86">
        <f>+IF(ISNUMBER(DATA!R376),DATA!R376,"n/a")</f>
        <v>149320.81</v>
      </c>
      <c r="H2458" s="77">
        <f>+IF(ISNUMBER(DATA!S376),DATA!S376,"n/a")</f>
        <v>0.13300548789916899</v>
      </c>
      <c r="I2458" s="86">
        <f>+IF(ISNUMBER(DATA!AB376),DATA!AB376,"n/a")</f>
        <v>269325.93</v>
      </c>
      <c r="J2458" s="77">
        <f>+IF(ISNUMBER(DATA!AC376),DATA!AC376,"n/a")</f>
        <v>8.7728334319585502E-2</v>
      </c>
      <c r="K2458" s="86">
        <f>+IF(ISNUMBER(DATA!AL376),DATA!AL376,"n/a")</f>
        <v>506764.28</v>
      </c>
      <c r="L2458" s="77">
        <f>+IF(ISNUMBER(DATA!AM376),DATA!AM376,"n/a")</f>
        <v>9.6352605273602607E-2</v>
      </c>
      <c r="M2458" s="66"/>
      <c r="N2458" s="66"/>
      <c r="O2458" s="66"/>
      <c r="P2458" s="66"/>
      <c r="Q2458" s="66"/>
      <c r="S2458" s="70"/>
      <c r="U2458" s="70"/>
      <c r="W2458" s="70"/>
      <c r="Y2458" s="70"/>
    </row>
    <row r="2459" spans="1:25" s="69" customFormat="1" x14ac:dyDescent="0.2">
      <c r="A2459" s="66" t="s">
        <v>11</v>
      </c>
      <c r="B2459" s="66" t="s">
        <v>23</v>
      </c>
      <c r="C2459" s="66" t="s">
        <v>9</v>
      </c>
      <c r="D2459" s="66" t="s">
        <v>275</v>
      </c>
      <c r="E2459" s="86">
        <f>+IF(ISNUMBER(DATA!H377),DATA!H377,"n/a")</f>
        <v>102852.86</v>
      </c>
      <c r="F2459" s="77">
        <f>+IF(ISNUMBER(DATA!I377),DATA!I377,"n/a")</f>
        <v>0.51601708209685904</v>
      </c>
      <c r="G2459" s="86">
        <f>+IF(ISNUMBER(DATA!R377),DATA!R377,"n/a")</f>
        <v>357997.92</v>
      </c>
      <c r="H2459" s="77">
        <f>+IF(ISNUMBER(DATA!S377),DATA!S377,"n/a")</f>
        <v>0.33960426438179198</v>
      </c>
      <c r="I2459" s="86">
        <f>+IF(ISNUMBER(DATA!AB377),DATA!AB377,"n/a")</f>
        <v>708743.56</v>
      </c>
      <c r="J2459" s="77">
        <f>+IF(ISNUMBER(DATA!AC377),DATA!AC377,"n/a")</f>
        <v>0.33388994298258001</v>
      </c>
      <c r="K2459" s="86">
        <f>+IF(ISNUMBER(DATA!AL377),DATA!AL377,"n/a")</f>
        <v>1215031.8700000001</v>
      </c>
      <c r="L2459" s="77">
        <f>+IF(ISNUMBER(DATA!AM377),DATA!AM377,"n/a")</f>
        <v>0.25665498490838301</v>
      </c>
      <c r="M2459" s="66"/>
      <c r="N2459" s="66"/>
      <c r="O2459" s="66"/>
      <c r="P2459" s="66"/>
      <c r="Q2459" s="66"/>
      <c r="S2459" s="70"/>
      <c r="U2459" s="70"/>
      <c r="W2459" s="70"/>
      <c r="Y2459" s="70"/>
    </row>
    <row r="2460" spans="1:25" s="69" customFormat="1" x14ac:dyDescent="0.2">
      <c r="A2460" s="66" t="s">
        <v>11</v>
      </c>
      <c r="B2460" s="66" t="s">
        <v>23</v>
      </c>
      <c r="C2460" s="66" t="s">
        <v>9</v>
      </c>
      <c r="D2460" s="66" t="s">
        <v>276</v>
      </c>
      <c r="E2460" s="86">
        <f>+IF(ISNUMBER(DATA!H378),DATA!H378,"n/a")</f>
        <v>37178.769999999997</v>
      </c>
      <c r="F2460" s="77">
        <f>+IF(ISNUMBER(DATA!I378),DATA!I378,"n/a")</f>
        <v>-3.4908749394526602E-2</v>
      </c>
      <c r="G2460" s="86">
        <f>+IF(ISNUMBER(DATA!R378),DATA!R378,"n/a")</f>
        <v>125599.78</v>
      </c>
      <c r="H2460" s="77">
        <f>+IF(ISNUMBER(DATA!S378),DATA!S378,"n/a")</f>
        <v>-5.1785582978494497E-2</v>
      </c>
      <c r="I2460" s="86">
        <f>+IF(ISNUMBER(DATA!AB378),DATA!AB378,"n/a")</f>
        <v>257018.98</v>
      </c>
      <c r="J2460" s="77">
        <f>+IF(ISNUMBER(DATA!AC378),DATA!AC378,"n/a")</f>
        <v>-2.6182355598528401E-2</v>
      </c>
      <c r="K2460" s="86">
        <f>+IF(ISNUMBER(DATA!AL378),DATA!AL378,"n/a")</f>
        <v>486105.52</v>
      </c>
      <c r="L2460" s="77">
        <f>+IF(ISNUMBER(DATA!AM378),DATA!AM378,"n/a")</f>
        <v>-8.6799432736243701E-2</v>
      </c>
      <c r="M2460" s="66"/>
      <c r="N2460" s="66"/>
      <c r="O2460" s="66"/>
      <c r="P2460" s="66"/>
      <c r="Q2460" s="66"/>
      <c r="S2460" s="70"/>
      <c r="U2460" s="70"/>
      <c r="W2460" s="70"/>
      <c r="Y2460" s="70"/>
    </row>
    <row r="2461" spans="1:25" s="69" customFormat="1" x14ac:dyDescent="0.2">
      <c r="A2461" s="66" t="s">
        <v>11</v>
      </c>
      <c r="B2461" s="66" t="s">
        <v>23</v>
      </c>
      <c r="C2461" s="66" t="s">
        <v>9</v>
      </c>
      <c r="D2461" s="66" t="s">
        <v>277</v>
      </c>
      <c r="E2461" s="86">
        <f>+IF(ISNUMBER(DATA!H379),DATA!H379,"n/a")</f>
        <v>22614.18</v>
      </c>
      <c r="F2461" s="77">
        <f>+IF(ISNUMBER(DATA!I379),DATA!I379,"n/a")</f>
        <v>0.193662144679315</v>
      </c>
      <c r="G2461" s="86">
        <f>+IF(ISNUMBER(DATA!R379),DATA!R379,"n/a")</f>
        <v>81364.03</v>
      </c>
      <c r="H2461" s="77">
        <f>+IF(ISNUMBER(DATA!S379),DATA!S379,"n/a")</f>
        <v>0.222490150396704</v>
      </c>
      <c r="I2461" s="86">
        <f>+IF(ISNUMBER(DATA!AB379),DATA!AB379,"n/a")</f>
        <v>158506.32999999999</v>
      </c>
      <c r="J2461" s="77">
        <f>+IF(ISNUMBER(DATA!AC379),DATA!AC379,"n/a")</f>
        <v>0.31286415512945398</v>
      </c>
      <c r="K2461" s="86">
        <f>+IF(ISNUMBER(DATA!AL379),DATA!AL379,"n/a")</f>
        <v>267907.06</v>
      </c>
      <c r="L2461" s="77">
        <f>+IF(ISNUMBER(DATA!AM379),DATA!AM379,"n/a")</f>
        <v>0.15819908117763001</v>
      </c>
      <c r="M2461" s="66"/>
      <c r="N2461" s="66"/>
      <c r="O2461" s="66"/>
      <c r="P2461" s="66"/>
      <c r="Q2461" s="66"/>
      <c r="S2461" s="70"/>
      <c r="U2461" s="70"/>
      <c r="W2461" s="70"/>
      <c r="Y2461" s="70"/>
    </row>
    <row r="2462" spans="1:25" s="69" customFormat="1" x14ac:dyDescent="0.2">
      <c r="A2462" s="66" t="s">
        <v>11</v>
      </c>
      <c r="B2462" s="66" t="s">
        <v>23</v>
      </c>
      <c r="C2462" s="66" t="s">
        <v>9</v>
      </c>
      <c r="D2462" s="66" t="s">
        <v>278</v>
      </c>
      <c r="E2462" s="86">
        <f>+IF(ISNUMBER(DATA!H380),DATA!H380,"n/a")</f>
        <v>28082.95</v>
      </c>
      <c r="F2462" s="77">
        <f>+IF(ISNUMBER(DATA!I380),DATA!I380,"n/a")</f>
        <v>-0.209972931474602</v>
      </c>
      <c r="G2462" s="86">
        <f>+IF(ISNUMBER(DATA!R380),DATA!R380,"n/a")</f>
        <v>113693.31</v>
      </c>
      <c r="H2462" s="77">
        <f>+IF(ISNUMBER(DATA!S380),DATA!S380,"n/a")</f>
        <v>-8.5214212471943301E-2</v>
      </c>
      <c r="I2462" s="86">
        <f>+IF(ISNUMBER(DATA!AB380),DATA!AB380,"n/a")</f>
        <v>234915.82</v>
      </c>
      <c r="J2462" s="77">
        <f>+IF(ISNUMBER(DATA!AC380),DATA!AC380,"n/a")</f>
        <v>-6.8153495763854793E-2</v>
      </c>
      <c r="K2462" s="86">
        <f>+IF(ISNUMBER(DATA!AL380),DATA!AL380,"n/a")</f>
        <v>464008.53</v>
      </c>
      <c r="L2462" s="77">
        <f>+IF(ISNUMBER(DATA!AM380),DATA!AM380,"n/a")</f>
        <v>-1.33764976015602E-2</v>
      </c>
      <c r="M2462" s="66"/>
      <c r="N2462" s="66"/>
      <c r="O2462" s="66"/>
      <c r="P2462" s="66"/>
      <c r="Q2462" s="66"/>
      <c r="S2462" s="70"/>
      <c r="U2462" s="70"/>
      <c r="W2462" s="70"/>
      <c r="Y2462" s="70"/>
    </row>
    <row r="2463" spans="1:25" s="69" customFormat="1" x14ac:dyDescent="0.2">
      <c r="A2463" s="66" t="s">
        <v>11</v>
      </c>
      <c r="B2463" s="66" t="s">
        <v>23</v>
      </c>
      <c r="C2463" s="66" t="s">
        <v>9</v>
      </c>
      <c r="D2463" s="66" t="s">
        <v>279</v>
      </c>
      <c r="E2463" s="86">
        <f>+IF(ISNUMBER(DATA!H381),DATA!H381,"n/a")</f>
        <v>19610.8</v>
      </c>
      <c r="F2463" s="77">
        <f>+IF(ISNUMBER(DATA!I381),DATA!I381,"n/a")</f>
        <v>-0.13360265218989401</v>
      </c>
      <c r="G2463" s="86">
        <f>+IF(ISNUMBER(DATA!R381),DATA!R381,"n/a")</f>
        <v>71529.94</v>
      </c>
      <c r="H2463" s="77">
        <f>+IF(ISNUMBER(DATA!S381),DATA!S381,"n/a")</f>
        <v>-6.4669654722506797E-2</v>
      </c>
      <c r="I2463" s="86">
        <f>+IF(ISNUMBER(DATA!AB381),DATA!AB381,"n/a")</f>
        <v>145472.59</v>
      </c>
      <c r="J2463" s="77">
        <f>+IF(ISNUMBER(DATA!AC381),DATA!AC381,"n/a")</f>
        <v>2.1265992054808499E-2</v>
      </c>
      <c r="K2463" s="86">
        <f>+IF(ISNUMBER(DATA!AL381),DATA!AL381,"n/a")</f>
        <v>289151.99</v>
      </c>
      <c r="L2463" s="77">
        <f>+IF(ISNUMBER(DATA!AM381),DATA!AM381,"n/a")</f>
        <v>9.8222373250760997E-2</v>
      </c>
      <c r="M2463" s="66"/>
      <c r="N2463" s="66"/>
      <c r="O2463" s="66"/>
      <c r="P2463" s="66"/>
      <c r="Q2463" s="66"/>
      <c r="S2463" s="70"/>
      <c r="U2463" s="70"/>
      <c r="W2463" s="70"/>
      <c r="Y2463" s="70"/>
    </row>
    <row r="2464" spans="1:25" s="69" customFormat="1" x14ac:dyDescent="0.2">
      <c r="A2464" s="66" t="s">
        <v>11</v>
      </c>
      <c r="B2464" s="66" t="s">
        <v>23</v>
      </c>
      <c r="C2464" s="66" t="s">
        <v>9</v>
      </c>
      <c r="D2464" s="66" t="s">
        <v>280</v>
      </c>
      <c r="E2464" s="86">
        <f>+IF(ISNUMBER(DATA!H382),DATA!H382,"n/a")</f>
        <v>13081.54</v>
      </c>
      <c r="F2464" s="77">
        <f>+IF(ISNUMBER(DATA!I382),DATA!I382,"n/a")</f>
        <v>-0.21319582321123901</v>
      </c>
      <c r="G2464" s="86">
        <f>+IF(ISNUMBER(DATA!R382),DATA!R382,"n/a")</f>
        <v>51863.98</v>
      </c>
      <c r="H2464" s="77">
        <f>+IF(ISNUMBER(DATA!S382),DATA!S382,"n/a")</f>
        <v>2.75039276325043E-2</v>
      </c>
      <c r="I2464" s="86">
        <f>+IF(ISNUMBER(DATA!AB382),DATA!AB382,"n/a")</f>
        <v>110011.39</v>
      </c>
      <c r="J2464" s="77">
        <f>+IF(ISNUMBER(DATA!AC382),DATA!AC382,"n/a")</f>
        <v>0.12645965096268</v>
      </c>
      <c r="K2464" s="86">
        <f>+IF(ISNUMBER(DATA!AL382),DATA!AL382,"n/a")</f>
        <v>214854.99</v>
      </c>
      <c r="L2464" s="77">
        <f>+IF(ISNUMBER(DATA!AM382),DATA!AM382,"n/a")</f>
        <v>0.127905266347448</v>
      </c>
      <c r="M2464" s="66"/>
      <c r="N2464" s="66"/>
      <c r="O2464" s="66"/>
      <c r="P2464" s="66"/>
      <c r="Q2464" s="66"/>
      <c r="S2464" s="70"/>
      <c r="U2464" s="70"/>
      <c r="W2464" s="70"/>
      <c r="Y2464" s="70"/>
    </row>
    <row r="2465" spans="1:25" s="69" customFormat="1" x14ac:dyDescent="0.2">
      <c r="A2465" s="66" t="s">
        <v>11</v>
      </c>
      <c r="B2465" s="66" t="s">
        <v>23</v>
      </c>
      <c r="C2465" s="66" t="s">
        <v>9</v>
      </c>
      <c r="D2465" s="66" t="s">
        <v>281</v>
      </c>
      <c r="E2465" s="86">
        <f>+IF(ISNUMBER(DATA!H383),DATA!H383,"n/a")</f>
        <v>13744.26</v>
      </c>
      <c r="F2465" s="77">
        <f>+IF(ISNUMBER(DATA!I383),DATA!I383,"n/a")</f>
        <v>-0.13175210424842099</v>
      </c>
      <c r="G2465" s="86">
        <f>+IF(ISNUMBER(DATA!R383),DATA!R383,"n/a")</f>
        <v>53489.68</v>
      </c>
      <c r="H2465" s="77">
        <f>+IF(ISNUMBER(DATA!S383),DATA!S383,"n/a")</f>
        <v>-1.9771271264759201E-2</v>
      </c>
      <c r="I2465" s="86">
        <f>+IF(ISNUMBER(DATA!AB383),DATA!AB383,"n/a")</f>
        <v>107430.54</v>
      </c>
      <c r="J2465" s="77">
        <f>+IF(ISNUMBER(DATA!AC383),DATA!AC383,"n/a")</f>
        <v>1.90109127429221E-2</v>
      </c>
      <c r="K2465" s="86">
        <f>+IF(ISNUMBER(DATA!AL383),DATA!AL383,"n/a")</f>
        <v>211031.97</v>
      </c>
      <c r="L2465" s="77">
        <f>+IF(ISNUMBER(DATA!AM383),DATA!AM383,"n/a")</f>
        <v>4.6938555604405199E-2</v>
      </c>
      <c r="M2465" s="66"/>
      <c r="N2465" s="66"/>
      <c r="O2465" s="66"/>
      <c r="P2465" s="66"/>
      <c r="Q2465" s="66"/>
      <c r="S2465" s="70"/>
      <c r="U2465" s="70"/>
      <c r="W2465" s="70"/>
      <c r="Y2465" s="70"/>
    </row>
    <row r="2466" spans="1:25" s="69" customFormat="1" x14ac:dyDescent="0.2">
      <c r="A2466" s="66" t="s">
        <v>11</v>
      </c>
      <c r="B2466" s="66" t="s">
        <v>23</v>
      </c>
      <c r="C2466" s="66" t="s">
        <v>9</v>
      </c>
      <c r="D2466" s="66" t="s">
        <v>282</v>
      </c>
      <c r="E2466" s="86">
        <f>+IF(ISNUMBER(DATA!H384),DATA!H384,"n/a")</f>
        <v>40705.839999999997</v>
      </c>
      <c r="F2466" s="77">
        <f>+IF(ISNUMBER(DATA!I384),DATA!I384,"n/a")</f>
        <v>3.5056162175879299E-2</v>
      </c>
      <c r="G2466" s="86">
        <f>+IF(ISNUMBER(DATA!R384),DATA!R384,"n/a")</f>
        <v>144518.99</v>
      </c>
      <c r="H2466" s="77">
        <f>+IF(ISNUMBER(DATA!S384),DATA!S384,"n/a")</f>
        <v>9.6661956825273496E-2</v>
      </c>
      <c r="I2466" s="86">
        <f>+IF(ISNUMBER(DATA!AB384),DATA!AB384,"n/a")</f>
        <v>284113.58</v>
      </c>
      <c r="J2466" s="77">
        <f>+IF(ISNUMBER(DATA!AC384),DATA!AC384,"n/a")</f>
        <v>0.130021289601704</v>
      </c>
      <c r="K2466" s="86">
        <f>+IF(ISNUMBER(DATA!AL384),DATA!AL384,"n/a")</f>
        <v>530412.4</v>
      </c>
      <c r="L2466" s="77">
        <f>+IF(ISNUMBER(DATA!AM384),DATA!AM384,"n/a")</f>
        <v>0.15834154352041199</v>
      </c>
      <c r="M2466" s="66"/>
      <c r="N2466" s="66"/>
      <c r="O2466" s="66"/>
      <c r="P2466" s="66"/>
      <c r="Q2466" s="66"/>
      <c r="S2466" s="70"/>
      <c r="U2466" s="70"/>
      <c r="W2466" s="70"/>
      <c r="Y2466" s="70"/>
    </row>
    <row r="2467" spans="1:25" s="69" customFormat="1" x14ac:dyDescent="0.2">
      <c r="A2467" s="66" t="s">
        <v>11</v>
      </c>
      <c r="B2467" s="66" t="s">
        <v>23</v>
      </c>
      <c r="C2467" s="66" t="s">
        <v>9</v>
      </c>
      <c r="D2467" s="66" t="s">
        <v>283</v>
      </c>
      <c r="E2467" s="86">
        <f>+IF(ISNUMBER(DATA!H385),DATA!H385,"n/a")</f>
        <v>29285.08</v>
      </c>
      <c r="F2467" s="77">
        <f>+IF(ISNUMBER(DATA!I385),DATA!I385,"n/a")</f>
        <v>0.32526426018461801</v>
      </c>
      <c r="G2467" s="86">
        <f>+IF(ISNUMBER(DATA!R385),DATA!R385,"n/a")</f>
        <v>94084.71</v>
      </c>
      <c r="H2467" s="77">
        <f>+IF(ISNUMBER(DATA!S385),DATA!S385,"n/a")</f>
        <v>0.33343485714480098</v>
      </c>
      <c r="I2467" s="86">
        <f>+IF(ISNUMBER(DATA!AB385),DATA!AB385,"n/a")</f>
        <v>181883.24</v>
      </c>
      <c r="J2467" s="77">
        <f>+IF(ISNUMBER(DATA!AC385),DATA!AC385,"n/a")</f>
        <v>0.33692909006792898</v>
      </c>
      <c r="K2467" s="86">
        <f>+IF(ISNUMBER(DATA!AL385),DATA!AL385,"n/a")</f>
        <v>322112.67</v>
      </c>
      <c r="L2467" s="77">
        <f>+IF(ISNUMBER(DATA!AM385),DATA!AM385,"n/a")</f>
        <v>0.40212114607599297</v>
      </c>
      <c r="M2467" s="66"/>
      <c r="N2467" s="66"/>
      <c r="O2467" s="66"/>
      <c r="P2467" s="66"/>
      <c r="Q2467" s="66"/>
      <c r="S2467" s="70"/>
      <c r="U2467" s="70"/>
      <c r="W2467" s="70"/>
      <c r="Y2467" s="70"/>
    </row>
    <row r="2468" spans="1:25" s="69" customFormat="1" x14ac:dyDescent="0.2">
      <c r="A2468" s="66" t="s">
        <v>11</v>
      </c>
      <c r="B2468" s="66" t="s">
        <v>23</v>
      </c>
      <c r="C2468" s="66" t="s">
        <v>9</v>
      </c>
      <c r="D2468" s="66" t="s">
        <v>284</v>
      </c>
      <c r="E2468" s="86">
        <f>+IF(ISNUMBER(DATA!H386),DATA!H386,"n/a")</f>
        <v>14842.26</v>
      </c>
      <c r="F2468" s="77">
        <f>+IF(ISNUMBER(DATA!I386),DATA!I386,"n/a")</f>
        <v>-0.36624189135180002</v>
      </c>
      <c r="G2468" s="86">
        <f>+IF(ISNUMBER(DATA!R386),DATA!R386,"n/a")</f>
        <v>78052.89</v>
      </c>
      <c r="H2468" s="77">
        <f>+IF(ISNUMBER(DATA!S386),DATA!S386,"n/a")</f>
        <v>-9.1432813857016501E-2</v>
      </c>
      <c r="I2468" s="86">
        <f>+IF(ISNUMBER(DATA!AB386),DATA!AB386,"n/a")</f>
        <v>169547.28</v>
      </c>
      <c r="J2468" s="77">
        <f>+IF(ISNUMBER(DATA!AC386),DATA!AC386,"n/a")</f>
        <v>-3.6974632976653203E-2</v>
      </c>
      <c r="K2468" s="86">
        <f>+IF(ISNUMBER(DATA!AL386),DATA!AL386,"n/a")</f>
        <v>336729.91</v>
      </c>
      <c r="L2468" s="77">
        <f>+IF(ISNUMBER(DATA!AM386),DATA!AM386,"n/a")</f>
        <v>-4.1535484871795099E-2</v>
      </c>
      <c r="M2468" s="66"/>
      <c r="N2468" s="66"/>
      <c r="O2468" s="66"/>
      <c r="P2468" s="66"/>
      <c r="Q2468" s="66"/>
      <c r="S2468" s="70"/>
      <c r="U2468" s="70"/>
      <c r="W2468" s="70"/>
      <c r="Y2468" s="70"/>
    </row>
    <row r="2469" spans="1:25" s="69" customFormat="1" x14ac:dyDescent="0.2">
      <c r="A2469" s="66" t="s">
        <v>11</v>
      </c>
      <c r="B2469" s="66" t="s">
        <v>23</v>
      </c>
      <c r="C2469" s="66" t="s">
        <v>9</v>
      </c>
      <c r="D2469" s="66" t="s">
        <v>285</v>
      </c>
      <c r="E2469" s="86">
        <f>+IF(ISNUMBER(DATA!H387),DATA!H387,"n/a")</f>
        <v>5876.8</v>
      </c>
      <c r="F2469" s="77">
        <f>+IF(ISNUMBER(DATA!I387),DATA!I387,"n/a")</f>
        <v>-0.66197254389703697</v>
      </c>
      <c r="G2469" s="86">
        <f>+IF(ISNUMBER(DATA!R387),DATA!R387,"n/a")</f>
        <v>50794.69</v>
      </c>
      <c r="H2469" s="77">
        <f>+IF(ISNUMBER(DATA!S387),DATA!S387,"n/a")</f>
        <v>-0.120419382165089</v>
      </c>
      <c r="I2469" s="86">
        <f>+IF(ISNUMBER(DATA!AB387),DATA!AB387,"n/a")</f>
        <v>129101.95</v>
      </c>
      <c r="J2469" s="77">
        <f>+IF(ISNUMBER(DATA!AC387),DATA!AC387,"n/a")</f>
        <v>6.2443231947934198E-2</v>
      </c>
      <c r="K2469" s="86">
        <f>+IF(ISNUMBER(DATA!AL387),DATA!AL387,"n/a")</f>
        <v>265085.77</v>
      </c>
      <c r="L2469" s="77">
        <f>+IF(ISNUMBER(DATA!AM387),DATA!AM387,"n/a")</f>
        <v>3.6905652675224998E-2</v>
      </c>
      <c r="M2469" s="66"/>
      <c r="N2469" s="66"/>
      <c r="O2469" s="66"/>
      <c r="P2469" s="66"/>
      <c r="Q2469" s="66"/>
      <c r="S2469" s="70"/>
      <c r="U2469" s="70"/>
      <c r="W2469" s="70"/>
      <c r="Y2469" s="70"/>
    </row>
    <row r="2470" spans="1:25" s="69" customFormat="1" x14ac:dyDescent="0.2">
      <c r="A2470" s="66" t="s">
        <v>11</v>
      </c>
      <c r="B2470" s="66" t="s">
        <v>23</v>
      </c>
      <c r="C2470" s="66" t="s">
        <v>9</v>
      </c>
      <c r="D2470" s="66" t="s">
        <v>286</v>
      </c>
      <c r="E2470" s="86">
        <f>+IF(ISNUMBER(DATA!H388),DATA!H388,"n/a")</f>
        <v>55787.56</v>
      </c>
      <c r="F2470" s="77">
        <f>+IF(ISNUMBER(DATA!I388),DATA!I388,"n/a")</f>
        <v>1.5958475547638198E-2</v>
      </c>
      <c r="G2470" s="86">
        <f>+IF(ISNUMBER(DATA!R388),DATA!R388,"n/a")</f>
        <v>202330.05</v>
      </c>
      <c r="H2470" s="77">
        <f>+IF(ISNUMBER(DATA!S388),DATA!S388,"n/a")</f>
        <v>0.116046587004285</v>
      </c>
      <c r="I2470" s="86">
        <f>+IF(ISNUMBER(DATA!AB388),DATA!AB388,"n/a")</f>
        <v>397278.56</v>
      </c>
      <c r="J2470" s="77">
        <f>+IF(ISNUMBER(DATA!AC388),DATA!AC388,"n/a")</f>
        <v>0.11012053966561799</v>
      </c>
      <c r="K2470" s="86">
        <f>+IF(ISNUMBER(DATA!AL388),DATA!AL388,"n/a")</f>
        <v>735853.44</v>
      </c>
      <c r="L2470" s="77">
        <f>+IF(ISNUMBER(DATA!AM388),DATA!AM388,"n/a")</f>
        <v>6.59621880056179E-2</v>
      </c>
      <c r="M2470" s="66"/>
      <c r="N2470" s="66"/>
      <c r="O2470" s="66"/>
      <c r="P2470" s="66"/>
      <c r="Q2470" s="66"/>
      <c r="S2470" s="70"/>
      <c r="U2470" s="70"/>
      <c r="W2470" s="70"/>
      <c r="Y2470" s="70"/>
    </row>
    <row r="2471" spans="1:25" s="69" customFormat="1" x14ac:dyDescent="0.2">
      <c r="A2471" s="66" t="s">
        <v>11</v>
      </c>
      <c r="B2471" s="66" t="s">
        <v>23</v>
      </c>
      <c r="C2471" s="66" t="s">
        <v>9</v>
      </c>
      <c r="D2471" s="66" t="s">
        <v>287</v>
      </c>
      <c r="E2471" s="86">
        <f>+IF(ISNUMBER(DATA!H389),DATA!H389,"n/a")</f>
        <v>62616.160000000003</v>
      </c>
      <c r="F2471" s="77">
        <f>+IF(ISNUMBER(DATA!I389),DATA!I389,"n/a")</f>
        <v>0.53905121087892305</v>
      </c>
      <c r="G2471" s="86">
        <f>+IF(ISNUMBER(DATA!R389),DATA!R389,"n/a")</f>
        <v>217830.47</v>
      </c>
      <c r="H2471" s="77">
        <f>+IF(ISNUMBER(DATA!S389),DATA!S389,"n/a")</f>
        <v>0.34041271306381199</v>
      </c>
      <c r="I2471" s="86">
        <f>+IF(ISNUMBER(DATA!AB389),DATA!AB389,"n/a")</f>
        <v>413566.39</v>
      </c>
      <c r="J2471" s="77">
        <f>+IF(ISNUMBER(DATA!AC389),DATA!AC389,"n/a")</f>
        <v>0.297459398785127</v>
      </c>
      <c r="K2471" s="86">
        <f>+IF(ISNUMBER(DATA!AL389),DATA!AL389,"n/a")</f>
        <v>713718.35</v>
      </c>
      <c r="L2471" s="77">
        <f>+IF(ISNUMBER(DATA!AM389),DATA!AM389,"n/a")</f>
        <v>0.22492030714108499</v>
      </c>
      <c r="M2471" s="66"/>
      <c r="N2471" s="66"/>
      <c r="O2471" s="66"/>
      <c r="P2471" s="66"/>
      <c r="Q2471" s="66"/>
      <c r="S2471" s="70"/>
      <c r="U2471" s="70"/>
      <c r="W2471" s="70"/>
      <c r="Y2471" s="70"/>
    </row>
    <row r="2472" spans="1:25" s="69" customFormat="1" x14ac:dyDescent="0.2">
      <c r="A2472" s="66" t="s">
        <v>11</v>
      </c>
      <c r="B2472" s="66" t="s">
        <v>23</v>
      </c>
      <c r="C2472" s="66" t="s">
        <v>9</v>
      </c>
      <c r="D2472" s="66" t="s">
        <v>288</v>
      </c>
      <c r="E2472" s="86">
        <f>+IF(ISNUMBER(DATA!H390),DATA!H390,"n/a")</f>
        <v>29789.759999999998</v>
      </c>
      <c r="F2472" s="77">
        <f>+IF(ISNUMBER(DATA!I390),DATA!I390,"n/a")</f>
        <v>0.18824619989501601</v>
      </c>
      <c r="G2472" s="86">
        <f>+IF(ISNUMBER(DATA!R390),DATA!R390,"n/a")</f>
        <v>100553.43</v>
      </c>
      <c r="H2472" s="77">
        <f>+IF(ISNUMBER(DATA!S390),DATA!S390,"n/a")</f>
        <v>0.190722627339622</v>
      </c>
      <c r="I2472" s="86">
        <f>+IF(ISNUMBER(DATA!AB390),DATA!AB390,"n/a")</f>
        <v>192206.81</v>
      </c>
      <c r="J2472" s="77">
        <f>+IF(ISNUMBER(DATA!AC390),DATA!AC390,"n/a")</f>
        <v>0.182613623792309</v>
      </c>
      <c r="K2472" s="86">
        <f>+IF(ISNUMBER(DATA!AL390),DATA!AL390,"n/a")</f>
        <v>349864.9</v>
      </c>
      <c r="L2472" s="77">
        <f>+IF(ISNUMBER(DATA!AM390),DATA!AM390,"n/a")</f>
        <v>0.148450153986213</v>
      </c>
      <c r="M2472" s="66"/>
      <c r="N2472" s="66"/>
      <c r="O2472" s="66"/>
      <c r="P2472" s="66"/>
      <c r="Q2472" s="66"/>
      <c r="S2472" s="70"/>
      <c r="U2472" s="70"/>
      <c r="W2472" s="70"/>
      <c r="Y2472" s="70"/>
    </row>
    <row r="2473" spans="1:25" s="69" customFormat="1" x14ac:dyDescent="0.2">
      <c r="A2473" s="66" t="s">
        <v>11</v>
      </c>
      <c r="B2473" s="66" t="s">
        <v>23</v>
      </c>
      <c r="C2473" s="66" t="s">
        <v>9</v>
      </c>
      <c r="D2473" s="66" t="s">
        <v>289</v>
      </c>
      <c r="E2473" s="86">
        <f>+IF(ISNUMBER(DATA!H391),DATA!H391,"n/a")</f>
        <v>13277.49</v>
      </c>
      <c r="F2473" s="77">
        <f>+IF(ISNUMBER(DATA!I391),DATA!I391,"n/a")</f>
        <v>-0.21319556912180601</v>
      </c>
      <c r="G2473" s="86">
        <f>+IF(ISNUMBER(DATA!R391),DATA!R391,"n/a")</f>
        <v>53613.42</v>
      </c>
      <c r="H2473" s="77">
        <f>+IF(ISNUMBER(DATA!S391),DATA!S391,"n/a")</f>
        <v>-2.48124916443167E-2</v>
      </c>
      <c r="I2473" s="86">
        <f>+IF(ISNUMBER(DATA!AB391),DATA!AB391,"n/a")</f>
        <v>109379.25</v>
      </c>
      <c r="J2473" s="77">
        <f>+IF(ISNUMBER(DATA!AC391),DATA!AC391,"n/a")</f>
        <v>-1.17769029049242E-2</v>
      </c>
      <c r="K2473" s="86">
        <f>+IF(ISNUMBER(DATA!AL391),DATA!AL391,"n/a")</f>
        <v>212884.81</v>
      </c>
      <c r="L2473" s="77">
        <f>+IF(ISNUMBER(DATA!AM391),DATA!AM391,"n/a")</f>
        <v>-3.6218278046012103E-2</v>
      </c>
      <c r="M2473" s="66"/>
      <c r="N2473" s="66"/>
      <c r="O2473" s="66"/>
      <c r="P2473" s="66"/>
      <c r="Q2473" s="66"/>
      <c r="S2473" s="70"/>
      <c r="U2473" s="70"/>
      <c r="W2473" s="70"/>
      <c r="Y2473" s="70"/>
    </row>
    <row r="2474" spans="1:25" s="69" customFormat="1" x14ac:dyDescent="0.2">
      <c r="A2474" s="66" t="s">
        <v>11</v>
      </c>
      <c r="B2474" s="66" t="s">
        <v>23</v>
      </c>
      <c r="C2474" s="66" t="s">
        <v>9</v>
      </c>
      <c r="D2474" s="66" t="s">
        <v>290</v>
      </c>
      <c r="E2474" s="86">
        <f>+IF(ISNUMBER(DATA!H392),DATA!H392,"n/a")</f>
        <v>28195.1</v>
      </c>
      <c r="F2474" s="77">
        <f>+IF(ISNUMBER(DATA!I392),DATA!I392,"n/a")</f>
        <v>5.2430211190770501E-2</v>
      </c>
      <c r="G2474" s="86">
        <f>+IF(ISNUMBER(DATA!R392),DATA!R392,"n/a")</f>
        <v>100894.71</v>
      </c>
      <c r="H2474" s="77">
        <f>+IF(ISNUMBER(DATA!S392),DATA!S392,"n/a")</f>
        <v>8.2406686341253102E-2</v>
      </c>
      <c r="I2474" s="86">
        <f>+IF(ISNUMBER(DATA!AB392),DATA!AB392,"n/a")</f>
        <v>186558.26</v>
      </c>
      <c r="J2474" s="77">
        <f>+IF(ISNUMBER(DATA!AC392),DATA!AC392,"n/a")</f>
        <v>3.78591818460179E-2</v>
      </c>
      <c r="K2474" s="86">
        <f>+IF(ISNUMBER(DATA!AL392),DATA!AL392,"n/a")</f>
        <v>352886.62</v>
      </c>
      <c r="L2474" s="77">
        <f>+IF(ISNUMBER(DATA!AM392),DATA!AM392,"n/a")</f>
        <v>6.6759648668780702E-2</v>
      </c>
      <c r="M2474" s="66"/>
      <c r="N2474" s="66"/>
      <c r="O2474" s="66"/>
      <c r="P2474" s="66"/>
      <c r="Q2474" s="66"/>
      <c r="S2474" s="70"/>
      <c r="U2474" s="70"/>
      <c r="W2474" s="70"/>
      <c r="Y2474" s="70"/>
    </row>
    <row r="2475" spans="1:25" s="69" customFormat="1" x14ac:dyDescent="0.2">
      <c r="A2475" s="66" t="s">
        <v>11</v>
      </c>
      <c r="B2475" s="66" t="s">
        <v>23</v>
      </c>
      <c r="C2475" s="66" t="s">
        <v>9</v>
      </c>
      <c r="D2475" s="66" t="s">
        <v>291</v>
      </c>
      <c r="E2475" s="86">
        <f>+IF(ISNUMBER(DATA!H393),DATA!H393,"n/a")</f>
        <v>5553.04</v>
      </c>
      <c r="F2475" s="77">
        <f>+IF(ISNUMBER(DATA!I393),DATA!I393,"n/a")</f>
        <v>0.13923702647532499</v>
      </c>
      <c r="G2475" s="86">
        <f>+IF(ISNUMBER(DATA!R393),DATA!R393,"n/a")</f>
        <v>22860.44</v>
      </c>
      <c r="H2475" s="77">
        <f>+IF(ISNUMBER(DATA!S393),DATA!S393,"n/a")</f>
        <v>0.44118520386452098</v>
      </c>
      <c r="I2475" s="86">
        <f>+IF(ISNUMBER(DATA!AB393),DATA!AB393,"n/a")</f>
        <v>40180.379999999997</v>
      </c>
      <c r="J2475" s="77">
        <f>+IF(ISNUMBER(DATA!AC393),DATA!AC393,"n/a")</f>
        <v>0.302255590360548</v>
      </c>
      <c r="K2475" s="86">
        <f>+IF(ISNUMBER(DATA!AL393),DATA!AL393,"n/a")</f>
        <v>69894.2</v>
      </c>
      <c r="L2475" s="77">
        <f>+IF(ISNUMBER(DATA!AM393),DATA!AM393,"n/a")</f>
        <v>-0.18490025453280901</v>
      </c>
      <c r="M2475" s="66"/>
      <c r="N2475" s="66"/>
      <c r="O2475" s="66"/>
      <c r="P2475" s="66"/>
      <c r="Q2475" s="66"/>
      <c r="S2475" s="70"/>
      <c r="U2475" s="70"/>
      <c r="W2475" s="70"/>
      <c r="Y2475" s="70"/>
    </row>
    <row r="2476" spans="1:25" s="69" customFormat="1" x14ac:dyDescent="0.2">
      <c r="A2476" s="66" t="s">
        <v>11</v>
      </c>
      <c r="B2476" s="66" t="s">
        <v>23</v>
      </c>
      <c r="C2476" s="66" t="s">
        <v>9</v>
      </c>
      <c r="D2476" s="66" t="s">
        <v>292</v>
      </c>
      <c r="E2476" s="86">
        <f>+IF(ISNUMBER(DATA!H394),DATA!H394,"n/a")</f>
        <v>75376.88</v>
      </c>
      <c r="F2476" s="77">
        <f>+IF(ISNUMBER(DATA!I394),DATA!I394,"n/a")</f>
        <v>6.6531059651946806E-2</v>
      </c>
      <c r="G2476" s="86">
        <f>+IF(ISNUMBER(DATA!R394),DATA!R394,"n/a")</f>
        <v>241337.66</v>
      </c>
      <c r="H2476" s="77">
        <f>+IF(ISNUMBER(DATA!S394),DATA!S394,"n/a")</f>
        <v>1.20312280959099E-2</v>
      </c>
      <c r="I2476" s="86">
        <f>+IF(ISNUMBER(DATA!AB394),DATA!AB394,"n/a")</f>
        <v>490483.75</v>
      </c>
      <c r="J2476" s="77">
        <f>+IF(ISNUMBER(DATA!AC394),DATA!AC394,"n/a")</f>
        <v>-2.6912774420974799E-3</v>
      </c>
      <c r="K2476" s="86">
        <f>+IF(ISNUMBER(DATA!AL394),DATA!AL394,"n/a")</f>
        <v>936684.47</v>
      </c>
      <c r="L2476" s="77">
        <f>+IF(ISNUMBER(DATA!AM394),DATA!AM394,"n/a")</f>
        <v>6.89510453608438E-3</v>
      </c>
      <c r="M2476" s="66"/>
      <c r="N2476" s="66"/>
      <c r="O2476" s="66"/>
      <c r="P2476" s="66"/>
      <c r="Q2476" s="66"/>
      <c r="S2476" s="70"/>
      <c r="U2476" s="70"/>
      <c r="W2476" s="70"/>
      <c r="Y2476" s="70"/>
    </row>
    <row r="2477" spans="1:25" s="69" customFormat="1" x14ac:dyDescent="0.2">
      <c r="A2477" s="66" t="s">
        <v>11</v>
      </c>
      <c r="B2477" s="66" t="s">
        <v>23</v>
      </c>
      <c r="C2477" s="66" t="s">
        <v>9</v>
      </c>
      <c r="D2477" s="66" t="s">
        <v>293</v>
      </c>
      <c r="E2477" s="86">
        <f>+IF(ISNUMBER(DATA!H395),DATA!H395,"n/a")</f>
        <v>7761.44</v>
      </c>
      <c r="F2477" s="77">
        <f>+IF(ISNUMBER(DATA!I395),DATA!I395,"n/a")</f>
        <v>0.111275926153952</v>
      </c>
      <c r="G2477" s="86">
        <f>+IF(ISNUMBER(DATA!R395),DATA!R395,"n/a")</f>
        <v>28808.560000000001</v>
      </c>
      <c r="H2477" s="77">
        <f>+IF(ISNUMBER(DATA!S395),DATA!S395,"n/a")</f>
        <v>0.25048061918596198</v>
      </c>
      <c r="I2477" s="86">
        <f>+IF(ISNUMBER(DATA!AB395),DATA!AB395,"n/a")</f>
        <v>55134.45</v>
      </c>
      <c r="J2477" s="77">
        <f>+IF(ISNUMBER(DATA!AC395),DATA!AC395,"n/a")</f>
        <v>0.249466305884912</v>
      </c>
      <c r="K2477" s="86">
        <f>+IF(ISNUMBER(DATA!AL395),DATA!AL395,"n/a")</f>
        <v>102620.41</v>
      </c>
      <c r="L2477" s="77">
        <f>+IF(ISNUMBER(DATA!AM395),DATA!AM395,"n/a")</f>
        <v>0.13035139997459999</v>
      </c>
      <c r="M2477" s="66"/>
      <c r="N2477" s="66"/>
      <c r="O2477" s="66"/>
      <c r="P2477" s="66"/>
      <c r="Q2477" s="66"/>
      <c r="S2477" s="70"/>
      <c r="U2477" s="70"/>
      <c r="W2477" s="70"/>
      <c r="Y2477" s="70"/>
    </row>
    <row r="2478" spans="1:25" s="69" customFormat="1" x14ac:dyDescent="0.2">
      <c r="A2478" s="66" t="s">
        <v>11</v>
      </c>
      <c r="B2478" s="66" t="s">
        <v>23</v>
      </c>
      <c r="C2478" s="66" t="s">
        <v>9</v>
      </c>
      <c r="D2478" s="66" t="s">
        <v>294</v>
      </c>
      <c r="E2478" s="86">
        <f>+IF(ISNUMBER(DATA!H396),DATA!H396,"n/a")</f>
        <v>79101.539999999994</v>
      </c>
      <c r="F2478" s="77">
        <f>+IF(ISNUMBER(DATA!I396),DATA!I396,"n/a")</f>
        <v>9.2991600709615596E-2</v>
      </c>
      <c r="G2478" s="86">
        <f>+IF(ISNUMBER(DATA!R396),DATA!R396,"n/a")</f>
        <v>268096.61</v>
      </c>
      <c r="H2478" s="77">
        <f>+IF(ISNUMBER(DATA!S396),DATA!S396,"n/a")</f>
        <v>7.4891711610083803E-2</v>
      </c>
      <c r="I2478" s="86">
        <f>+IF(ISNUMBER(DATA!AB396),DATA!AB396,"n/a")</f>
        <v>507442.67</v>
      </c>
      <c r="J2478" s="77">
        <f>+IF(ISNUMBER(DATA!AC396),DATA!AC396,"n/a")</f>
        <v>2.92483984758913E-2</v>
      </c>
      <c r="K2478" s="86">
        <f>+IF(ISNUMBER(DATA!AL396),DATA!AL396,"n/a")</f>
        <v>989108.62</v>
      </c>
      <c r="L2478" s="77">
        <f>+IF(ISNUMBER(DATA!AM396),DATA!AM396,"n/a")</f>
        <v>8.6027602033193706E-2</v>
      </c>
      <c r="M2478" s="66"/>
      <c r="N2478" s="66"/>
      <c r="O2478" s="66"/>
      <c r="P2478" s="66"/>
      <c r="Q2478" s="66"/>
      <c r="S2478" s="70"/>
      <c r="U2478" s="70"/>
      <c r="W2478" s="70"/>
      <c r="Y2478" s="70"/>
    </row>
    <row r="2479" spans="1:25" s="69" customFormat="1" x14ac:dyDescent="0.2">
      <c r="A2479" s="66" t="s">
        <v>11</v>
      </c>
      <c r="B2479" s="66" t="s">
        <v>23</v>
      </c>
      <c r="C2479" s="66" t="s">
        <v>9</v>
      </c>
      <c r="D2479" s="66" t="s">
        <v>295</v>
      </c>
      <c r="E2479" s="86">
        <f>+IF(ISNUMBER(DATA!H397),DATA!H397,"n/a")</f>
        <v>5633.7</v>
      </c>
      <c r="F2479" s="77">
        <f>+IF(ISNUMBER(DATA!I397),DATA!I397,"n/a")</f>
        <v>0.31095851202706798</v>
      </c>
      <c r="G2479" s="86">
        <f>+IF(ISNUMBER(DATA!R397),DATA!R397,"n/a")</f>
        <v>18317.23</v>
      </c>
      <c r="H2479" s="77">
        <f>+IF(ISNUMBER(DATA!S397),DATA!S397,"n/a")</f>
        <v>0.24989883977926899</v>
      </c>
      <c r="I2479" s="86">
        <f>+IF(ISNUMBER(DATA!AB397),DATA!AB397,"n/a")</f>
        <v>35287.82</v>
      </c>
      <c r="J2479" s="77">
        <f>+IF(ISNUMBER(DATA!AC397),DATA!AC397,"n/a")</f>
        <v>0.23783034818540899</v>
      </c>
      <c r="K2479" s="86">
        <f>+IF(ISNUMBER(DATA!AL397),DATA!AL397,"n/a")</f>
        <v>60473.82</v>
      </c>
      <c r="L2479" s="77">
        <f>+IF(ISNUMBER(DATA!AM397),DATA!AM397,"n/a")</f>
        <v>7.77374396807234E-2</v>
      </c>
      <c r="M2479" s="66"/>
      <c r="N2479" s="66"/>
      <c r="O2479" s="66"/>
      <c r="P2479" s="66"/>
      <c r="Q2479" s="66"/>
      <c r="S2479" s="70"/>
      <c r="U2479" s="70"/>
      <c r="W2479" s="70"/>
      <c r="Y2479" s="70"/>
    </row>
    <row r="2480" spans="1:25" s="69" customFormat="1" x14ac:dyDescent="0.2">
      <c r="A2480" s="66" t="s">
        <v>11</v>
      </c>
      <c r="B2480" s="66" t="s">
        <v>23</v>
      </c>
      <c r="C2480" s="66" t="s">
        <v>9</v>
      </c>
      <c r="D2480" s="66" t="s">
        <v>296</v>
      </c>
      <c r="E2480" s="86">
        <f>+IF(ISNUMBER(DATA!H398),DATA!H398,"n/a")</f>
        <v>8535.68</v>
      </c>
      <c r="F2480" s="77">
        <f>+IF(ISNUMBER(DATA!I398),DATA!I398,"n/a")</f>
        <v>-0.37172232265358601</v>
      </c>
      <c r="G2480" s="86">
        <f>+IF(ISNUMBER(DATA!R398),DATA!R398,"n/a")</f>
        <v>28803.18</v>
      </c>
      <c r="H2480" s="77">
        <f>+IF(ISNUMBER(DATA!S398),DATA!S398,"n/a")</f>
        <v>-0.55273697082629702</v>
      </c>
      <c r="I2480" s="86">
        <f>+IF(ISNUMBER(DATA!AB398),DATA!AB398,"n/a")</f>
        <v>58237.96</v>
      </c>
      <c r="J2480" s="77">
        <f>+IF(ISNUMBER(DATA!AC398),DATA!AC398,"n/a")</f>
        <v>-0.57102420380364005</v>
      </c>
      <c r="K2480" s="86">
        <f>+IF(ISNUMBER(DATA!AL398),DATA!AL398,"n/a")</f>
        <v>107811.99</v>
      </c>
      <c r="L2480" s="77">
        <f>+IF(ISNUMBER(DATA!AM398),DATA!AM398,"n/a")</f>
        <v>-0.58189536004714504</v>
      </c>
      <c r="M2480" s="66"/>
      <c r="N2480" s="66"/>
      <c r="O2480" s="66"/>
      <c r="P2480" s="66"/>
      <c r="Q2480" s="66"/>
      <c r="S2480" s="70"/>
      <c r="U2480" s="70"/>
      <c r="W2480" s="70"/>
      <c r="Y2480" s="70"/>
    </row>
    <row r="2481" spans="1:25" s="69" customFormat="1" x14ac:dyDescent="0.2">
      <c r="A2481" s="66" t="s">
        <v>11</v>
      </c>
      <c r="B2481" s="66" t="s">
        <v>23</v>
      </c>
      <c r="C2481" s="66" t="s">
        <v>9</v>
      </c>
      <c r="D2481" s="66" t="s">
        <v>297</v>
      </c>
      <c r="E2481" s="86">
        <f>+IF(ISNUMBER(DATA!H399),DATA!H399,"n/a")</f>
        <v>18300.27</v>
      </c>
      <c r="F2481" s="77">
        <f>+IF(ISNUMBER(DATA!I399),DATA!I399,"n/a")</f>
        <v>0.20336898891536001</v>
      </c>
      <c r="G2481" s="86">
        <f>+IF(ISNUMBER(DATA!R399),DATA!R399,"n/a")</f>
        <v>62767.24</v>
      </c>
      <c r="H2481" s="77">
        <f>+IF(ISNUMBER(DATA!S399),DATA!S399,"n/a")</f>
        <v>0.22493720383933299</v>
      </c>
      <c r="I2481" s="86">
        <f>+IF(ISNUMBER(DATA!AB399),DATA!AB399,"n/a")</f>
        <v>116321.76</v>
      </c>
      <c r="J2481" s="77">
        <f>+IF(ISNUMBER(DATA!AC399),DATA!AC399,"n/a")</f>
        <v>0.20035291823132201</v>
      </c>
      <c r="K2481" s="86">
        <f>+IF(ISNUMBER(DATA!AL399),DATA!AL399,"n/a")</f>
        <v>215134.42</v>
      </c>
      <c r="L2481" s="77">
        <f>+IF(ISNUMBER(DATA!AM399),DATA!AM399,"n/a")</f>
        <v>0.12562438351709099</v>
      </c>
      <c r="M2481" s="66"/>
      <c r="N2481" s="66"/>
      <c r="O2481" s="66"/>
      <c r="P2481" s="66"/>
      <c r="Q2481" s="66"/>
      <c r="S2481" s="70"/>
      <c r="U2481" s="70"/>
      <c r="W2481" s="70"/>
      <c r="Y2481" s="70"/>
    </row>
    <row r="2482" spans="1:25" s="69" customFormat="1" x14ac:dyDescent="0.2">
      <c r="A2482" s="66" t="s">
        <v>11</v>
      </c>
      <c r="B2482" s="66" t="s">
        <v>23</v>
      </c>
      <c r="C2482" s="66" t="s">
        <v>9</v>
      </c>
      <c r="D2482" s="66" t="s">
        <v>298</v>
      </c>
      <c r="E2482" s="86">
        <f>+IF(ISNUMBER(DATA!H400),DATA!H400,"n/a")</f>
        <v>25997.439999999999</v>
      </c>
      <c r="F2482" s="77">
        <f>+IF(ISNUMBER(DATA!I400),DATA!I400,"n/a")</f>
        <v>6.9343469513923103E-2</v>
      </c>
      <c r="G2482" s="86">
        <f>+IF(ISNUMBER(DATA!R400),DATA!R400,"n/a")</f>
        <v>91436.44</v>
      </c>
      <c r="H2482" s="77">
        <f>+IF(ISNUMBER(DATA!S400),DATA!S400,"n/a")</f>
        <v>0.163569293605515</v>
      </c>
      <c r="I2482" s="86">
        <f>+IF(ISNUMBER(DATA!AB400),DATA!AB400,"n/a")</f>
        <v>168381.2</v>
      </c>
      <c r="J2482" s="77">
        <f>+IF(ISNUMBER(DATA!AC400),DATA!AC400,"n/a")</f>
        <v>0.182113634724997</v>
      </c>
      <c r="K2482" s="86">
        <f>+IF(ISNUMBER(DATA!AL400),DATA!AL400,"n/a")</f>
        <v>306186.03999999998</v>
      </c>
      <c r="L2482" s="77">
        <f>+IF(ISNUMBER(DATA!AM400),DATA!AM400,"n/a")</f>
        <v>0.166437051204121</v>
      </c>
      <c r="M2482" s="66"/>
      <c r="N2482" s="66"/>
      <c r="O2482" s="66"/>
      <c r="P2482" s="66"/>
      <c r="Q2482" s="66"/>
      <c r="S2482" s="70"/>
      <c r="U2482" s="70"/>
      <c r="W2482" s="70"/>
      <c r="Y2482" s="70"/>
    </row>
    <row r="2483" spans="1:25" s="69" customFormat="1" x14ac:dyDescent="0.2">
      <c r="A2483" s="66" t="s">
        <v>11</v>
      </c>
      <c r="B2483" s="66" t="s">
        <v>23</v>
      </c>
      <c r="C2483" s="66" t="s">
        <v>9</v>
      </c>
      <c r="D2483" s="66" t="s">
        <v>299</v>
      </c>
      <c r="E2483" s="86">
        <f>+IF(ISNUMBER(DATA!H401),DATA!H401,"n/a")</f>
        <v>117456.7</v>
      </c>
      <c r="F2483" s="77">
        <f>+IF(ISNUMBER(DATA!I401),DATA!I401,"n/a")</f>
        <v>0.100436739317894</v>
      </c>
      <c r="G2483" s="86">
        <f>+IF(ISNUMBER(DATA!R401),DATA!R401,"n/a")</f>
        <v>410712.12</v>
      </c>
      <c r="H2483" s="77">
        <f>+IF(ISNUMBER(DATA!S401),DATA!S401,"n/a")</f>
        <v>7.7783974641359999E-2</v>
      </c>
      <c r="I2483" s="86">
        <f>+IF(ISNUMBER(DATA!AB401),DATA!AB401,"n/a")</f>
        <v>809078.57</v>
      </c>
      <c r="J2483" s="77">
        <f>+IF(ISNUMBER(DATA!AC401),DATA!AC401,"n/a")</f>
        <v>0.13927987184416499</v>
      </c>
      <c r="K2483" s="86">
        <f>+IF(ISNUMBER(DATA!AL401),DATA!AL401,"n/a")</f>
        <v>1520252.67</v>
      </c>
      <c r="L2483" s="77">
        <f>+IF(ISNUMBER(DATA!AM401),DATA!AM401,"n/a")</f>
        <v>0.18988004746581899</v>
      </c>
      <c r="M2483" s="66"/>
      <c r="N2483" s="66"/>
      <c r="O2483" s="66"/>
      <c r="P2483" s="66"/>
      <c r="Q2483" s="66"/>
      <c r="S2483" s="70"/>
      <c r="U2483" s="70"/>
      <c r="W2483" s="70"/>
      <c r="Y2483" s="70"/>
    </row>
    <row r="2484" spans="1:25" s="69" customFormat="1" x14ac:dyDescent="0.2">
      <c r="A2484" s="66" t="s">
        <v>11</v>
      </c>
      <c r="B2484" s="66" t="s">
        <v>23</v>
      </c>
      <c r="C2484" s="66" t="s">
        <v>9</v>
      </c>
      <c r="D2484" s="66" t="s">
        <v>300</v>
      </c>
      <c r="E2484" s="86">
        <f>+IF(ISNUMBER(DATA!H402),DATA!H402,"n/a")</f>
        <v>66781.679999999993</v>
      </c>
      <c r="F2484" s="77">
        <f>+IF(ISNUMBER(DATA!I402),DATA!I402,"n/a")</f>
        <v>0.51128308055017702</v>
      </c>
      <c r="G2484" s="86">
        <f>+IF(ISNUMBER(DATA!R402),DATA!R402,"n/a")</f>
        <v>216667.74</v>
      </c>
      <c r="H2484" s="77">
        <f>+IF(ISNUMBER(DATA!S402),DATA!S402,"n/a")</f>
        <v>0.228778662821705</v>
      </c>
      <c r="I2484" s="86">
        <f>+IF(ISNUMBER(DATA!AB402),DATA!AB402,"n/a")</f>
        <v>430247.53</v>
      </c>
      <c r="J2484" s="77">
        <f>+IF(ISNUMBER(DATA!AC402),DATA!AC402,"n/a")</f>
        <v>0.22876215574756101</v>
      </c>
      <c r="K2484" s="86">
        <f>+IF(ISNUMBER(DATA!AL402),DATA!AL402,"n/a")</f>
        <v>757317.54</v>
      </c>
      <c r="L2484" s="77">
        <f>+IF(ISNUMBER(DATA!AM402),DATA!AM402,"n/a")</f>
        <v>0.14750375983255601</v>
      </c>
      <c r="M2484" s="66"/>
      <c r="N2484" s="66"/>
      <c r="O2484" s="66"/>
      <c r="P2484" s="66"/>
      <c r="Q2484" s="66"/>
      <c r="S2484" s="70"/>
      <c r="U2484" s="70"/>
      <c r="W2484" s="70"/>
      <c r="Y2484" s="70"/>
    </row>
    <row r="2485" spans="1:25" s="69" customFormat="1" x14ac:dyDescent="0.2">
      <c r="A2485" s="66" t="s">
        <v>11</v>
      </c>
      <c r="B2485" s="66" t="s">
        <v>23</v>
      </c>
      <c r="C2485" s="66" t="s">
        <v>9</v>
      </c>
      <c r="D2485" s="66" t="s">
        <v>301</v>
      </c>
      <c r="E2485" s="86">
        <f>+IF(ISNUMBER(DATA!H403),DATA!H403,"n/a")</f>
        <v>7837.15</v>
      </c>
      <c r="F2485" s="77">
        <f>+IF(ISNUMBER(DATA!I403),DATA!I403,"n/a")</f>
        <v>0.18707465991726799</v>
      </c>
      <c r="G2485" s="86">
        <f>+IF(ISNUMBER(DATA!R403),DATA!R403,"n/a")</f>
        <v>25643.68</v>
      </c>
      <c r="H2485" s="77">
        <f>+IF(ISNUMBER(DATA!S403),DATA!S403,"n/a")</f>
        <v>0.15326355081344201</v>
      </c>
      <c r="I2485" s="86">
        <f>+IF(ISNUMBER(DATA!AB403),DATA!AB403,"n/a")</f>
        <v>49966.12</v>
      </c>
      <c r="J2485" s="77">
        <f>+IF(ISNUMBER(DATA!AC403),DATA!AC403,"n/a")</f>
        <v>0.233435029065857</v>
      </c>
      <c r="K2485" s="86">
        <f>+IF(ISNUMBER(DATA!AL403),DATA!AL403,"n/a")</f>
        <v>88204.81</v>
      </c>
      <c r="L2485" s="77">
        <f>+IF(ISNUMBER(DATA!AM403),DATA!AM403,"n/a")</f>
        <v>0.200762047533426</v>
      </c>
      <c r="M2485" s="66"/>
      <c r="N2485" s="66"/>
      <c r="O2485" s="66"/>
      <c r="P2485" s="66"/>
      <c r="Q2485" s="66"/>
      <c r="S2485" s="70"/>
      <c r="U2485" s="70"/>
      <c r="W2485" s="70"/>
      <c r="Y2485" s="70"/>
    </row>
    <row r="2486" spans="1:25" s="69" customFormat="1" x14ac:dyDescent="0.2">
      <c r="A2486" s="66" t="s">
        <v>11</v>
      </c>
      <c r="B2486" s="66" t="s">
        <v>23</v>
      </c>
      <c r="C2486" s="66" t="s">
        <v>9</v>
      </c>
      <c r="D2486" s="66" t="s">
        <v>302</v>
      </c>
      <c r="E2486" s="86">
        <f>+IF(ISNUMBER(DATA!H404),DATA!H404,"n/a")</f>
        <v>49514.05</v>
      </c>
      <c r="F2486" s="77">
        <f>+IF(ISNUMBER(DATA!I404),DATA!I404,"n/a")</f>
        <v>5.5049654233682299E-2</v>
      </c>
      <c r="G2486" s="86">
        <f>+IF(ISNUMBER(DATA!R404),DATA!R404,"n/a")</f>
        <v>172276.68</v>
      </c>
      <c r="H2486" s="77">
        <f>+IF(ISNUMBER(DATA!S404),DATA!S404,"n/a")</f>
        <v>5.9173971017372602E-2</v>
      </c>
      <c r="I2486" s="86">
        <f>+IF(ISNUMBER(DATA!AB404),DATA!AB404,"n/a")</f>
        <v>322273.42</v>
      </c>
      <c r="J2486" s="77">
        <f>+IF(ISNUMBER(DATA!AC404),DATA!AC404,"n/a")</f>
        <v>2.9521841155060102E-3</v>
      </c>
      <c r="K2486" s="86">
        <f>+IF(ISNUMBER(DATA!AL404),DATA!AL404,"n/a")</f>
        <v>625331.91</v>
      </c>
      <c r="L2486" s="77">
        <f>+IF(ISNUMBER(DATA!AM404),DATA!AM404,"n/a")</f>
        <v>5.11875131549328E-2</v>
      </c>
      <c r="M2486" s="66"/>
      <c r="N2486" s="66"/>
      <c r="O2486" s="66"/>
      <c r="P2486" s="66"/>
      <c r="Q2486" s="66"/>
      <c r="S2486" s="70"/>
      <c r="U2486" s="70"/>
      <c r="W2486" s="70"/>
      <c r="Y2486" s="70"/>
    </row>
    <row r="2487" spans="1:25" s="69" customFormat="1" x14ac:dyDescent="0.2">
      <c r="A2487" s="66" t="s">
        <v>11</v>
      </c>
      <c r="B2487" s="66" t="s">
        <v>23</v>
      </c>
      <c r="C2487" s="66" t="s">
        <v>9</v>
      </c>
      <c r="D2487" s="66" t="s">
        <v>303</v>
      </c>
      <c r="E2487" s="86">
        <f>+IF(ISNUMBER(DATA!H405),DATA!H405,"n/a")</f>
        <v>10465.129999999999</v>
      </c>
      <c r="F2487" s="77">
        <f>+IF(ISNUMBER(DATA!I405),DATA!I405,"n/a")</f>
        <v>-0.188037099221953</v>
      </c>
      <c r="G2487" s="86">
        <f>+IF(ISNUMBER(DATA!R405),DATA!R405,"n/a")</f>
        <v>42601.39</v>
      </c>
      <c r="H2487" s="77">
        <f>+IF(ISNUMBER(DATA!S405),DATA!S405,"n/a")</f>
        <v>1.38123860985632E-2</v>
      </c>
      <c r="I2487" s="86">
        <f>+IF(ISNUMBER(DATA!AB405),DATA!AB405,"n/a")</f>
        <v>82504.240000000005</v>
      </c>
      <c r="J2487" s="77">
        <f>+IF(ISNUMBER(DATA!AC405),DATA!AC405,"n/a")</f>
        <v>2.8715010213056301E-2</v>
      </c>
      <c r="K2487" s="86">
        <f>+IF(ISNUMBER(DATA!AL405),DATA!AL405,"n/a")</f>
        <v>157225.32</v>
      </c>
      <c r="L2487" s="77">
        <f>+IF(ISNUMBER(DATA!AM405),DATA!AM405,"n/a")</f>
        <v>3.0382272519614999E-2</v>
      </c>
      <c r="M2487" s="66"/>
      <c r="N2487" s="66"/>
      <c r="O2487" s="66"/>
      <c r="P2487" s="66"/>
      <c r="Q2487" s="66"/>
      <c r="S2487" s="70"/>
      <c r="U2487" s="70"/>
      <c r="W2487" s="70"/>
      <c r="Y2487" s="70"/>
    </row>
    <row r="2488" spans="1:25" s="69" customFormat="1" x14ac:dyDescent="0.2">
      <c r="A2488" s="66" t="s">
        <v>11</v>
      </c>
      <c r="B2488" s="66" t="s">
        <v>23</v>
      </c>
      <c r="C2488" s="66" t="s">
        <v>9</v>
      </c>
      <c r="D2488" s="66" t="s">
        <v>304</v>
      </c>
      <c r="E2488" s="86">
        <f>+IF(ISNUMBER(DATA!H406),DATA!H406,"n/a")</f>
        <v>59540.53</v>
      </c>
      <c r="F2488" s="77">
        <f>+IF(ISNUMBER(DATA!I406),DATA!I406,"n/a")</f>
        <v>-2.4424361298260701E-3</v>
      </c>
      <c r="G2488" s="86">
        <f>+IF(ISNUMBER(DATA!R406),DATA!R406,"n/a")</f>
        <v>209929.8</v>
      </c>
      <c r="H2488" s="77">
        <f>+IF(ISNUMBER(DATA!S406),DATA!S406,"n/a")</f>
        <v>3.70711419229727E-2</v>
      </c>
      <c r="I2488" s="86">
        <f>+IF(ISNUMBER(DATA!AB406),DATA!AB406,"n/a")</f>
        <v>418248.51</v>
      </c>
      <c r="J2488" s="77">
        <f>+IF(ISNUMBER(DATA!AC406),DATA!AC406,"n/a")</f>
        <v>6.46151267063238E-2</v>
      </c>
      <c r="K2488" s="86">
        <f>+IF(ISNUMBER(DATA!AL406),DATA!AL406,"n/a")</f>
        <v>788342.68</v>
      </c>
      <c r="L2488" s="77">
        <f>+IF(ISNUMBER(DATA!AM406),DATA!AM406,"n/a")</f>
        <v>8.9262396911863204E-2</v>
      </c>
      <c r="M2488" s="66"/>
      <c r="N2488" s="66"/>
      <c r="O2488" s="66"/>
      <c r="P2488" s="66"/>
      <c r="Q2488" s="66"/>
      <c r="S2488" s="70"/>
      <c r="U2488" s="70"/>
      <c r="W2488" s="70"/>
      <c r="Y2488" s="70"/>
    </row>
    <row r="2489" spans="1:25" s="69" customFormat="1" x14ac:dyDescent="0.2">
      <c r="A2489" s="66" t="s">
        <v>11</v>
      </c>
      <c r="B2489" s="66" t="s">
        <v>23</v>
      </c>
      <c r="C2489" s="66" t="s">
        <v>9</v>
      </c>
      <c r="D2489" s="66" t="s">
        <v>305</v>
      </c>
      <c r="E2489" s="86">
        <f>+IF(ISNUMBER(DATA!H407),DATA!H407,"n/a")</f>
        <v>25809.61</v>
      </c>
      <c r="F2489" s="77">
        <f>+IF(ISNUMBER(DATA!I407),DATA!I407,"n/a")</f>
        <v>-2.99185021504863E-2</v>
      </c>
      <c r="G2489" s="86">
        <f>+IF(ISNUMBER(DATA!R407),DATA!R407,"n/a")</f>
        <v>87851.74</v>
      </c>
      <c r="H2489" s="77">
        <f>+IF(ISNUMBER(DATA!S407),DATA!S407,"n/a")</f>
        <v>-8.21534249678159E-2</v>
      </c>
      <c r="I2489" s="86">
        <f>+IF(ISNUMBER(DATA!AB407),DATA!AB407,"n/a")</f>
        <v>181252.02</v>
      </c>
      <c r="J2489" s="77">
        <f>+IF(ISNUMBER(DATA!AC407),DATA!AC407,"n/a")</f>
        <v>-2.6602796768582699E-2</v>
      </c>
      <c r="K2489" s="86">
        <f>+IF(ISNUMBER(DATA!AL407),DATA!AL407,"n/a")</f>
        <v>339670.4</v>
      </c>
      <c r="L2489" s="77">
        <f>+IF(ISNUMBER(DATA!AM407),DATA!AM407,"n/a")</f>
        <v>2.2626337497002599E-2</v>
      </c>
      <c r="M2489" s="66"/>
      <c r="N2489" s="66"/>
      <c r="O2489" s="66"/>
      <c r="P2489" s="66"/>
      <c r="Q2489" s="66"/>
      <c r="S2489" s="70"/>
      <c r="U2489" s="70"/>
      <c r="W2489" s="70"/>
      <c r="Y2489" s="70"/>
    </row>
    <row r="2490" spans="1:25" s="69" customFormat="1" x14ac:dyDescent="0.2">
      <c r="A2490" s="66" t="s">
        <v>11</v>
      </c>
      <c r="B2490" s="66" t="s">
        <v>23</v>
      </c>
      <c r="C2490" s="66" t="s">
        <v>9</v>
      </c>
      <c r="D2490" s="66" t="s">
        <v>306</v>
      </c>
      <c r="E2490" s="86">
        <f>+IF(ISNUMBER(DATA!H408),DATA!H408,"n/a")</f>
        <v>21041.41</v>
      </c>
      <c r="F2490" s="77">
        <f>+IF(ISNUMBER(DATA!I408),DATA!I408,"n/a")</f>
        <v>-0.27536342187381102</v>
      </c>
      <c r="G2490" s="86">
        <f>+IF(ISNUMBER(DATA!R408),DATA!R408,"n/a")</f>
        <v>86645.73</v>
      </c>
      <c r="H2490" s="77">
        <f>+IF(ISNUMBER(DATA!S408),DATA!S408,"n/a")</f>
        <v>-6.0429861780415199E-2</v>
      </c>
      <c r="I2490" s="86">
        <f>+IF(ISNUMBER(DATA!AB408),DATA!AB408,"n/a")</f>
        <v>183486.53</v>
      </c>
      <c r="J2490" s="77">
        <f>+IF(ISNUMBER(DATA!AC408),DATA!AC408,"n/a")</f>
        <v>7.4374669503067897E-2</v>
      </c>
      <c r="K2490" s="86">
        <f>+IF(ISNUMBER(DATA!AL408),DATA!AL408,"n/a")</f>
        <v>356970.83</v>
      </c>
      <c r="L2490" s="77">
        <f>+IF(ISNUMBER(DATA!AM408),DATA!AM408,"n/a")</f>
        <v>0.10207666115974399</v>
      </c>
      <c r="M2490" s="66"/>
      <c r="N2490" s="66"/>
      <c r="O2490" s="66"/>
      <c r="P2490" s="66"/>
      <c r="Q2490" s="66"/>
      <c r="S2490" s="70"/>
      <c r="U2490" s="70"/>
      <c r="W2490" s="70"/>
      <c r="Y2490" s="70"/>
    </row>
    <row r="2491" spans="1:25" s="69" customFormat="1" x14ac:dyDescent="0.2">
      <c r="A2491" s="66" t="s">
        <v>11</v>
      </c>
      <c r="B2491" s="66" t="s">
        <v>23</v>
      </c>
      <c r="C2491" s="66" t="s">
        <v>9</v>
      </c>
      <c r="D2491" s="66" t="s">
        <v>307</v>
      </c>
      <c r="E2491" s="86">
        <f>+IF(ISNUMBER(DATA!H409),DATA!H409,"n/a")</f>
        <v>26588.23</v>
      </c>
      <c r="F2491" s="77">
        <f>+IF(ISNUMBER(DATA!I409),DATA!I409,"n/a")</f>
        <v>0.104292615906527</v>
      </c>
      <c r="G2491" s="86">
        <f>+IF(ISNUMBER(DATA!R409),DATA!R409,"n/a")</f>
        <v>85412.05</v>
      </c>
      <c r="H2491" s="77">
        <f>+IF(ISNUMBER(DATA!S409),DATA!S409,"n/a")</f>
        <v>7.2243269432950701E-5</v>
      </c>
      <c r="I2491" s="86">
        <f>+IF(ISNUMBER(DATA!AB409),DATA!AB409,"n/a")</f>
        <v>171466.61</v>
      </c>
      <c r="J2491" s="77">
        <f>+IF(ISNUMBER(DATA!AC409),DATA!AC409,"n/a")</f>
        <v>6.0761228661091902E-3</v>
      </c>
      <c r="K2491" s="86">
        <f>+IF(ISNUMBER(DATA!AL409),DATA!AL409,"n/a")</f>
        <v>330571.14</v>
      </c>
      <c r="L2491" s="77">
        <f>+IF(ISNUMBER(DATA!AM409),DATA!AM409,"n/a")</f>
        <v>-1.83700972813779E-3</v>
      </c>
      <c r="M2491" s="66"/>
      <c r="N2491" s="66"/>
      <c r="O2491" s="66"/>
      <c r="P2491" s="66"/>
      <c r="Q2491" s="66"/>
      <c r="S2491" s="70"/>
      <c r="U2491" s="70"/>
      <c r="W2491" s="70"/>
      <c r="Y2491" s="70"/>
    </row>
    <row r="2492" spans="1:25" s="69" customFormat="1" x14ac:dyDescent="0.2">
      <c r="A2492" s="66" t="s">
        <v>11</v>
      </c>
      <c r="B2492" s="66" t="s">
        <v>23</v>
      </c>
      <c r="C2492" s="66" t="s">
        <v>9</v>
      </c>
      <c r="D2492" s="66" t="s">
        <v>308</v>
      </c>
      <c r="E2492" s="86">
        <f>+IF(ISNUMBER(DATA!H410),DATA!H410,"n/a")</f>
        <v>28780.240000000002</v>
      </c>
      <c r="F2492" s="77">
        <f>+IF(ISNUMBER(DATA!I410),DATA!I410,"n/a")</f>
        <v>0.194793764872526</v>
      </c>
      <c r="G2492" s="86">
        <f>+IF(ISNUMBER(DATA!R410),DATA!R410,"n/a")</f>
        <v>104194.18</v>
      </c>
      <c r="H2492" s="77">
        <f>+IF(ISNUMBER(DATA!S410),DATA!S410,"n/a")</f>
        <v>0.19161100167704001</v>
      </c>
      <c r="I2492" s="86">
        <f>+IF(ISNUMBER(DATA!AB410),DATA!AB410,"n/a")</f>
        <v>200538.36</v>
      </c>
      <c r="J2492" s="77">
        <f>+IF(ISNUMBER(DATA!AC410),DATA!AC410,"n/a")</f>
        <v>0.23827344714707599</v>
      </c>
      <c r="K2492" s="86">
        <f>+IF(ISNUMBER(DATA!AL410),DATA!AL410,"n/a")</f>
        <v>356996.88</v>
      </c>
      <c r="L2492" s="77">
        <f>+IF(ISNUMBER(DATA!AM410),DATA!AM410,"n/a")</f>
        <v>0.17186691257048001</v>
      </c>
      <c r="M2492" s="66"/>
      <c r="N2492" s="66"/>
      <c r="O2492" s="66"/>
      <c r="P2492" s="66"/>
      <c r="Q2492" s="66"/>
      <c r="S2492" s="70"/>
      <c r="U2492" s="70"/>
      <c r="W2492" s="70"/>
      <c r="Y2492" s="70"/>
    </row>
    <row r="2493" spans="1:25" s="69" customFormat="1" x14ac:dyDescent="0.2">
      <c r="A2493" s="66" t="s">
        <v>11</v>
      </c>
      <c r="B2493" s="66" t="s">
        <v>23</v>
      </c>
      <c r="C2493" s="66" t="s">
        <v>9</v>
      </c>
      <c r="D2493" s="66" t="s">
        <v>309</v>
      </c>
      <c r="E2493" s="86">
        <f>+IF(ISNUMBER(DATA!H411),DATA!H411,"n/a")</f>
        <v>24323.13</v>
      </c>
      <c r="F2493" s="77">
        <f>+IF(ISNUMBER(DATA!I411),DATA!I411,"n/a")</f>
        <v>0.27104797797691099</v>
      </c>
      <c r="G2493" s="86">
        <f>+IF(ISNUMBER(DATA!R411),DATA!R411,"n/a")</f>
        <v>85709.22</v>
      </c>
      <c r="H2493" s="77">
        <f>+IF(ISNUMBER(DATA!S411),DATA!S411,"n/a")</f>
        <v>0.31334455098025199</v>
      </c>
      <c r="I2493" s="86">
        <f>+IF(ISNUMBER(DATA!AB411),DATA!AB411,"n/a")</f>
        <v>165712.82999999999</v>
      </c>
      <c r="J2493" s="77">
        <f>+IF(ISNUMBER(DATA!AC411),DATA!AC411,"n/a")</f>
        <v>0.331493999781931</v>
      </c>
      <c r="K2493" s="86">
        <f>+IF(ISNUMBER(DATA!AL411),DATA!AL411,"n/a")</f>
        <v>288772.90000000002</v>
      </c>
      <c r="L2493" s="77">
        <f>+IF(ISNUMBER(DATA!AM411),DATA!AM411,"n/a")</f>
        <v>0.15448101807915801</v>
      </c>
      <c r="M2493" s="66"/>
      <c r="N2493" s="66"/>
      <c r="O2493" s="66"/>
      <c r="P2493" s="66"/>
      <c r="Q2493" s="66"/>
      <c r="S2493" s="70"/>
      <c r="U2493" s="70"/>
      <c r="W2493" s="70"/>
      <c r="Y2493" s="70"/>
    </row>
    <row r="2494" spans="1:25" s="69" customFormat="1" x14ac:dyDescent="0.2">
      <c r="A2494" s="66" t="s">
        <v>11</v>
      </c>
      <c r="B2494" s="66" t="s">
        <v>23</v>
      </c>
      <c r="C2494" s="66" t="s">
        <v>9</v>
      </c>
      <c r="D2494" s="66" t="s">
        <v>310</v>
      </c>
      <c r="E2494" s="86">
        <f>+IF(ISNUMBER(DATA!H412),DATA!H412,"n/a")</f>
        <v>14183.44</v>
      </c>
      <c r="F2494" s="77">
        <f>+IF(ISNUMBER(DATA!I412),DATA!I412,"n/a")</f>
        <v>0.42297864143515401</v>
      </c>
      <c r="G2494" s="86">
        <f>+IF(ISNUMBER(DATA!R412),DATA!R412,"n/a")</f>
        <v>47907.43</v>
      </c>
      <c r="H2494" s="77">
        <f>+IF(ISNUMBER(DATA!S412),DATA!S412,"n/a")</f>
        <v>0.426234476475991</v>
      </c>
      <c r="I2494" s="86">
        <f>+IF(ISNUMBER(DATA!AB412),DATA!AB412,"n/a")</f>
        <v>90730.95</v>
      </c>
      <c r="J2494" s="77">
        <f>+IF(ISNUMBER(DATA!AC412),DATA!AC412,"n/a")</f>
        <v>0.48441284667090401</v>
      </c>
      <c r="K2494" s="86">
        <f>+IF(ISNUMBER(DATA!AL412),DATA!AL412,"n/a")</f>
        <v>157682.47</v>
      </c>
      <c r="L2494" s="77">
        <f>+IF(ISNUMBER(DATA!AM412),DATA!AM412,"n/a")</f>
        <v>0.33147544978601601</v>
      </c>
      <c r="M2494" s="66"/>
      <c r="N2494" s="66"/>
      <c r="O2494" s="66"/>
      <c r="P2494" s="66"/>
      <c r="Q2494" s="66"/>
      <c r="S2494" s="70"/>
      <c r="U2494" s="70"/>
      <c r="W2494" s="70"/>
      <c r="Y2494" s="70"/>
    </row>
    <row r="2495" spans="1:25" s="69" customFormat="1" x14ac:dyDescent="0.2">
      <c r="A2495" s="66" t="s">
        <v>11</v>
      </c>
      <c r="B2495" s="66" t="s">
        <v>23</v>
      </c>
      <c r="C2495" s="66" t="s">
        <v>9</v>
      </c>
      <c r="D2495" s="66" t="s">
        <v>311</v>
      </c>
      <c r="E2495" s="86">
        <f>+IF(ISNUMBER(DATA!H413),DATA!H413,"n/a")</f>
        <v>21200.31</v>
      </c>
      <c r="F2495" s="77">
        <f>+IF(ISNUMBER(DATA!I413),DATA!I413,"n/a")</f>
        <v>-0.25171432564916402</v>
      </c>
      <c r="G2495" s="86">
        <f>+IF(ISNUMBER(DATA!R413),DATA!R413,"n/a")</f>
        <v>72700.460000000006</v>
      </c>
      <c r="H2495" s="77">
        <f>+IF(ISNUMBER(DATA!S413),DATA!S413,"n/a")</f>
        <v>-0.228751495544291</v>
      </c>
      <c r="I2495" s="86">
        <f>+IF(ISNUMBER(DATA!AB413),DATA!AB413,"n/a")</f>
        <v>141526.06</v>
      </c>
      <c r="J2495" s="77">
        <f>+IF(ISNUMBER(DATA!AC413),DATA!AC413,"n/a")</f>
        <v>-0.273586722932884</v>
      </c>
      <c r="K2495" s="86">
        <f>+IF(ISNUMBER(DATA!AL413),DATA!AL413,"n/a")</f>
        <v>315571.87</v>
      </c>
      <c r="L2495" s="77">
        <f>+IF(ISNUMBER(DATA!AM413),DATA!AM413,"n/a")</f>
        <v>-0.10883342278739799</v>
      </c>
      <c r="M2495" s="66"/>
      <c r="N2495" s="66"/>
      <c r="O2495" s="66"/>
      <c r="P2495" s="66"/>
      <c r="Q2495" s="66"/>
      <c r="S2495" s="70"/>
      <c r="U2495" s="70"/>
      <c r="W2495" s="70"/>
      <c r="Y2495" s="70"/>
    </row>
    <row r="2496" spans="1:25" s="69" customFormat="1" x14ac:dyDescent="0.2">
      <c r="A2496" s="66" t="s">
        <v>11</v>
      </c>
      <c r="B2496" s="66" t="s">
        <v>23</v>
      </c>
      <c r="C2496" s="66" t="s">
        <v>9</v>
      </c>
      <c r="D2496" s="66" t="s">
        <v>312</v>
      </c>
      <c r="E2496" s="86">
        <f>+IF(ISNUMBER(DATA!H414),DATA!H414,"n/a")</f>
        <v>9217.7000000000007</v>
      </c>
      <c r="F2496" s="77">
        <f>+IF(ISNUMBER(DATA!I414),DATA!I414,"n/a")</f>
        <v>0.40131988014357201</v>
      </c>
      <c r="G2496" s="86">
        <f>+IF(ISNUMBER(DATA!R414),DATA!R414,"n/a")</f>
        <v>29273.23</v>
      </c>
      <c r="H2496" s="77">
        <f>+IF(ISNUMBER(DATA!S414),DATA!S414,"n/a")</f>
        <v>0.19927084839767301</v>
      </c>
      <c r="I2496" s="86">
        <f>+IF(ISNUMBER(DATA!AB414),DATA!AB414,"n/a")</f>
        <v>57967.87</v>
      </c>
      <c r="J2496" s="77">
        <f>+IF(ISNUMBER(DATA!AC414),DATA!AC414,"n/a")</f>
        <v>0.27399476097929598</v>
      </c>
      <c r="K2496" s="86">
        <f>+IF(ISNUMBER(DATA!AL414),DATA!AL414,"n/a")</f>
        <v>102626.4</v>
      </c>
      <c r="L2496" s="77">
        <f>+IF(ISNUMBER(DATA!AM414),DATA!AM414,"n/a")</f>
        <v>0.37122480738646202</v>
      </c>
      <c r="M2496" s="66"/>
      <c r="N2496" s="66"/>
      <c r="O2496" s="66"/>
      <c r="P2496" s="66"/>
      <c r="Q2496" s="66"/>
      <c r="S2496" s="70"/>
      <c r="U2496" s="70"/>
      <c r="W2496" s="70"/>
      <c r="Y2496" s="70"/>
    </row>
    <row r="2497" spans="1:25" s="69" customFormat="1" x14ac:dyDescent="0.2">
      <c r="A2497" s="66" t="s">
        <v>11</v>
      </c>
      <c r="B2497" s="66" t="s">
        <v>23</v>
      </c>
      <c r="C2497" s="66" t="s">
        <v>9</v>
      </c>
      <c r="D2497" s="66" t="s">
        <v>313</v>
      </c>
      <c r="E2497" s="86">
        <f>+IF(ISNUMBER(DATA!H415),DATA!H415,"n/a")</f>
        <v>22084.5</v>
      </c>
      <c r="F2497" s="77">
        <f>+IF(ISNUMBER(DATA!I415),DATA!I415,"n/a")</f>
        <v>0.12699422788303499</v>
      </c>
      <c r="G2497" s="86">
        <f>+IF(ISNUMBER(DATA!R415),DATA!R415,"n/a")</f>
        <v>71854.91</v>
      </c>
      <c r="H2497" s="77">
        <f>+IF(ISNUMBER(DATA!S415),DATA!S415,"n/a")</f>
        <v>1.85105361506844E-2</v>
      </c>
      <c r="I2497" s="86">
        <f>+IF(ISNUMBER(DATA!AB415),DATA!AB415,"n/a")</f>
        <v>145307.82999999999</v>
      </c>
      <c r="J2497" s="77">
        <f>+IF(ISNUMBER(DATA!AC415),DATA!AC415,"n/a")</f>
        <v>-5.3361898885447099E-3</v>
      </c>
      <c r="K2497" s="86">
        <f>+IF(ISNUMBER(DATA!AL415),DATA!AL415,"n/a")</f>
        <v>277611.8</v>
      </c>
      <c r="L2497" s="77">
        <f>+IF(ISNUMBER(DATA!AM415),DATA!AM415,"n/a")</f>
        <v>2.5307408325872601E-3</v>
      </c>
      <c r="M2497" s="66"/>
      <c r="N2497" s="66"/>
      <c r="O2497" s="66"/>
      <c r="P2497" s="66"/>
      <c r="Q2497" s="66"/>
      <c r="S2497" s="70"/>
      <c r="U2497" s="70"/>
      <c r="W2497" s="70"/>
      <c r="Y2497" s="70"/>
    </row>
    <row r="2498" spans="1:25" s="69" customFormat="1" x14ac:dyDescent="0.2">
      <c r="A2498" s="66" t="s">
        <v>11</v>
      </c>
      <c r="B2498" s="66" t="s">
        <v>23</v>
      </c>
      <c r="C2498" s="66" t="s">
        <v>9</v>
      </c>
      <c r="D2498" s="66" t="s">
        <v>314</v>
      </c>
      <c r="E2498" s="86">
        <f>+IF(ISNUMBER(DATA!H416),DATA!H416,"n/a")</f>
        <v>51995.38</v>
      </c>
      <c r="F2498" s="77">
        <f>+IF(ISNUMBER(DATA!I416),DATA!I416,"n/a")</f>
        <v>2.37124687444627E-2</v>
      </c>
      <c r="G2498" s="86">
        <f>+IF(ISNUMBER(DATA!R416),DATA!R416,"n/a")</f>
        <v>182831.15</v>
      </c>
      <c r="H2498" s="77">
        <f>+IF(ISNUMBER(DATA!S416),DATA!S416,"n/a")</f>
        <v>0.128667188431972</v>
      </c>
      <c r="I2498" s="86">
        <f>+IF(ISNUMBER(DATA!AB416),DATA!AB416,"n/a")</f>
        <v>357416.63</v>
      </c>
      <c r="J2498" s="77">
        <f>+IF(ISNUMBER(DATA!AC416),DATA!AC416,"n/a")</f>
        <v>4.98388231660509E-2</v>
      </c>
      <c r="K2498" s="86">
        <f>+IF(ISNUMBER(DATA!AL416),DATA!AL416,"n/a")</f>
        <v>695316.96</v>
      </c>
      <c r="L2498" s="77">
        <f>+IF(ISNUMBER(DATA!AM416),DATA!AM416,"n/a")</f>
        <v>8.8253431999655102E-2</v>
      </c>
      <c r="M2498" s="66"/>
      <c r="N2498" s="66"/>
      <c r="O2498" s="66"/>
      <c r="P2498" s="66"/>
      <c r="Q2498" s="66"/>
      <c r="S2498" s="70"/>
      <c r="U2498" s="70"/>
      <c r="W2498" s="70"/>
      <c r="Y2498" s="70"/>
    </row>
    <row r="2499" spans="1:25" s="69" customFormat="1" x14ac:dyDescent="0.2">
      <c r="A2499" s="66" t="s">
        <v>11</v>
      </c>
      <c r="B2499" s="66" t="s">
        <v>23</v>
      </c>
      <c r="C2499" s="66" t="s">
        <v>9</v>
      </c>
      <c r="D2499" s="66" t="s">
        <v>315</v>
      </c>
      <c r="E2499" s="86">
        <f>+IF(ISNUMBER(DATA!H417),DATA!H417,"n/a")</f>
        <v>32752.19</v>
      </c>
      <c r="F2499" s="77">
        <f>+IF(ISNUMBER(DATA!I417),DATA!I417,"n/a")</f>
        <v>0.20513570576491</v>
      </c>
      <c r="G2499" s="86">
        <f>+IF(ISNUMBER(DATA!R417),DATA!R417,"n/a")</f>
        <v>107699.88</v>
      </c>
      <c r="H2499" s="77">
        <f>+IF(ISNUMBER(DATA!S417),DATA!S417,"n/a")</f>
        <v>0.14959859537468001</v>
      </c>
      <c r="I2499" s="86">
        <f>+IF(ISNUMBER(DATA!AB417),DATA!AB417,"n/a")</f>
        <v>210723.59</v>
      </c>
      <c r="J2499" s="77">
        <f>+IF(ISNUMBER(DATA!AC417),DATA!AC417,"n/a")</f>
        <v>0.16755542206171201</v>
      </c>
      <c r="K2499" s="86">
        <f>+IF(ISNUMBER(DATA!AL417),DATA!AL417,"n/a")</f>
        <v>389378.52</v>
      </c>
      <c r="L2499" s="77">
        <f>+IF(ISNUMBER(DATA!AM417),DATA!AM417,"n/a")</f>
        <v>0.19118022798501599</v>
      </c>
      <c r="M2499" s="66"/>
      <c r="N2499" s="66"/>
      <c r="O2499" s="66"/>
      <c r="P2499" s="66"/>
      <c r="Q2499" s="66"/>
      <c r="S2499" s="70"/>
      <c r="U2499" s="70"/>
      <c r="W2499" s="70"/>
      <c r="Y2499" s="70"/>
    </row>
    <row r="2500" spans="1:25" s="69" customFormat="1" x14ac:dyDescent="0.2">
      <c r="A2500" s="66" t="s">
        <v>11</v>
      </c>
      <c r="B2500" s="66" t="s">
        <v>23</v>
      </c>
      <c r="C2500" s="66" t="s">
        <v>9</v>
      </c>
      <c r="D2500" s="66" t="s">
        <v>316</v>
      </c>
      <c r="E2500" s="86">
        <f>+IF(ISNUMBER(DATA!H418),DATA!H418,"n/a")</f>
        <v>51481.55</v>
      </c>
      <c r="F2500" s="77">
        <f>+IF(ISNUMBER(DATA!I418),DATA!I418,"n/a")</f>
        <v>5.5379948917704397E-2</v>
      </c>
      <c r="G2500" s="86">
        <f>+IF(ISNUMBER(DATA!R418),DATA!R418,"n/a")</f>
        <v>181294.53</v>
      </c>
      <c r="H2500" s="77">
        <f>+IF(ISNUMBER(DATA!S418),DATA!S418,"n/a")</f>
        <v>7.9313157486304395E-2</v>
      </c>
      <c r="I2500" s="86">
        <f>+IF(ISNUMBER(DATA!AB418),DATA!AB418,"n/a")</f>
        <v>335875.2</v>
      </c>
      <c r="J2500" s="77">
        <f>+IF(ISNUMBER(DATA!AC418),DATA!AC418,"n/a")</f>
        <v>9.1646119464024803E-2</v>
      </c>
      <c r="K2500" s="86">
        <f>+IF(ISNUMBER(DATA!AL418),DATA!AL418,"n/a")</f>
        <v>624372.96</v>
      </c>
      <c r="L2500" s="77">
        <f>+IF(ISNUMBER(DATA!AM418),DATA!AM418,"n/a")</f>
        <v>9.7755511418777793E-2</v>
      </c>
      <c r="M2500" s="66"/>
      <c r="N2500" s="66"/>
      <c r="O2500" s="66"/>
      <c r="P2500" s="66"/>
      <c r="Q2500" s="66"/>
      <c r="S2500" s="70"/>
      <c r="U2500" s="70"/>
      <c r="W2500" s="70"/>
      <c r="Y2500" s="70"/>
    </row>
    <row r="2501" spans="1:25" s="69" customFormat="1" x14ac:dyDescent="0.2">
      <c r="A2501" s="66" t="s">
        <v>11</v>
      </c>
      <c r="B2501" s="66" t="s">
        <v>23</v>
      </c>
      <c r="C2501" s="66" t="s">
        <v>9</v>
      </c>
      <c r="D2501" s="66" t="s">
        <v>317</v>
      </c>
      <c r="E2501" s="86">
        <f>+IF(ISNUMBER(DATA!H419),DATA!H419,"n/a")</f>
        <v>25825.14</v>
      </c>
      <c r="F2501" s="77">
        <f>+IF(ISNUMBER(DATA!I419),DATA!I419,"n/a")</f>
        <v>0.40710922758976198</v>
      </c>
      <c r="G2501" s="86">
        <f>+IF(ISNUMBER(DATA!R419),DATA!R419,"n/a")</f>
        <v>85274.19</v>
      </c>
      <c r="H2501" s="77">
        <f>+IF(ISNUMBER(DATA!S419),DATA!S419,"n/a")</f>
        <v>0.31828258496220702</v>
      </c>
      <c r="I2501" s="86">
        <f>+IF(ISNUMBER(DATA!AB419),DATA!AB419,"n/a")</f>
        <v>162623.6</v>
      </c>
      <c r="J2501" s="77">
        <f>+IF(ISNUMBER(DATA!AC419),DATA!AC419,"n/a")</f>
        <v>0.27565460568813899</v>
      </c>
      <c r="K2501" s="86">
        <f>+IF(ISNUMBER(DATA!AL419),DATA!AL419,"n/a")</f>
        <v>288342.12</v>
      </c>
      <c r="L2501" s="77">
        <f>+IF(ISNUMBER(DATA!AM419),DATA!AM419,"n/a")</f>
        <v>0.23704369923198601</v>
      </c>
      <c r="M2501" s="66"/>
      <c r="N2501" s="66"/>
      <c r="O2501" s="66"/>
      <c r="P2501" s="66"/>
      <c r="Q2501" s="66"/>
      <c r="S2501" s="70"/>
      <c r="U2501" s="70"/>
      <c r="W2501" s="70"/>
      <c r="Y2501" s="70"/>
    </row>
    <row r="2502" spans="1:25" s="69" customFormat="1" x14ac:dyDescent="0.2">
      <c r="A2502" s="66" t="s">
        <v>11</v>
      </c>
      <c r="B2502" s="66" t="s">
        <v>23</v>
      </c>
      <c r="C2502" s="66" t="s">
        <v>9</v>
      </c>
      <c r="D2502" s="66" t="s">
        <v>318</v>
      </c>
      <c r="E2502" s="86">
        <f>+IF(ISNUMBER(DATA!H420),DATA!H420,"n/a")</f>
        <v>64548.36</v>
      </c>
      <c r="F2502" s="77">
        <f>+IF(ISNUMBER(DATA!I420),DATA!I420,"n/a")</f>
        <v>7.7902520402182193E-2</v>
      </c>
      <c r="G2502" s="86">
        <f>+IF(ISNUMBER(DATA!R420),DATA!R420,"n/a")</f>
        <v>226037.38</v>
      </c>
      <c r="H2502" s="77">
        <f>+IF(ISNUMBER(DATA!S420),DATA!S420,"n/a")</f>
        <v>5.7660130518944003E-2</v>
      </c>
      <c r="I2502" s="86">
        <f>+IF(ISNUMBER(DATA!AB420),DATA!AB420,"n/a")</f>
        <v>425555.18</v>
      </c>
      <c r="J2502" s="77">
        <f>+IF(ISNUMBER(DATA!AC420),DATA!AC420,"n/a")</f>
        <v>4.8631905631898297E-3</v>
      </c>
      <c r="K2502" s="86">
        <f>+IF(ISNUMBER(DATA!AL420),DATA!AL420,"n/a")</f>
        <v>811340.98</v>
      </c>
      <c r="L2502" s="77">
        <f>+IF(ISNUMBER(DATA!AM420),DATA!AM420,"n/a")</f>
        <v>2.7615522095094099E-2</v>
      </c>
      <c r="M2502" s="66"/>
      <c r="N2502" s="66"/>
      <c r="O2502" s="66"/>
      <c r="P2502" s="66"/>
      <c r="Q2502" s="66"/>
      <c r="S2502" s="70"/>
      <c r="U2502" s="70"/>
      <c r="W2502" s="70"/>
      <c r="Y2502" s="70"/>
    </row>
    <row r="2503" spans="1:25" s="69" customFormat="1" x14ac:dyDescent="0.2">
      <c r="A2503" s="66" t="s">
        <v>11</v>
      </c>
      <c r="B2503" s="66" t="s">
        <v>23</v>
      </c>
      <c r="C2503" s="66" t="s">
        <v>9</v>
      </c>
      <c r="D2503" s="66" t="s">
        <v>344</v>
      </c>
      <c r="E2503" s="86">
        <f>+IF(ISNUMBER(DATA!H421),DATA!H421,"n/a")</f>
        <v>7415.56</v>
      </c>
      <c r="F2503" s="77">
        <f>+IF(ISNUMBER(DATA!I421),DATA!I421,"n/a")</f>
        <v>-0.19509211510344701</v>
      </c>
      <c r="G2503" s="86">
        <f>+IF(ISNUMBER(DATA!R421),DATA!R421,"n/a")</f>
        <v>31282.2</v>
      </c>
      <c r="H2503" s="77">
        <f>+IF(ISNUMBER(DATA!S421),DATA!S421,"n/a")</f>
        <v>-1.06080157886746E-2</v>
      </c>
      <c r="I2503" s="86">
        <f>+IF(ISNUMBER(DATA!AB421),DATA!AB421,"n/a")</f>
        <v>63072.95</v>
      </c>
      <c r="J2503" s="77">
        <f>+IF(ISNUMBER(DATA!AC421),DATA!AC421,"n/a")</f>
        <v>-1.7515615597840999E-3</v>
      </c>
      <c r="K2503" s="86">
        <f>+IF(ISNUMBER(DATA!AL421),DATA!AL421,"n/a")</f>
        <v>125925.77</v>
      </c>
      <c r="L2503" s="77">
        <f>+IF(ISNUMBER(DATA!AM421),DATA!AM421,"n/a")</f>
        <v>4.7528889510890203E-3</v>
      </c>
      <c r="M2503" s="66"/>
      <c r="N2503" s="66"/>
      <c r="O2503" s="66"/>
      <c r="P2503" s="66"/>
      <c r="Q2503" s="66"/>
      <c r="S2503" s="70"/>
      <c r="U2503" s="70"/>
      <c r="W2503" s="70"/>
      <c r="Y2503" s="70"/>
    </row>
    <row r="2504" spans="1:25" s="69" customFormat="1" x14ac:dyDescent="0.2">
      <c r="A2504" s="66" t="s">
        <v>11</v>
      </c>
      <c r="B2504" s="66" t="s">
        <v>23</v>
      </c>
      <c r="C2504" s="66" t="s">
        <v>9</v>
      </c>
      <c r="D2504" s="66" t="s">
        <v>345</v>
      </c>
      <c r="E2504" s="86">
        <f>+IF(ISNUMBER(DATA!H422),DATA!H422,"n/a")</f>
        <v>22060.6</v>
      </c>
      <c r="F2504" s="77">
        <f>+IF(ISNUMBER(DATA!I422),DATA!I422,"n/a")</f>
        <v>3.2603836819329601E-2</v>
      </c>
      <c r="G2504" s="86">
        <f>+IF(ISNUMBER(DATA!R422),DATA!R422,"n/a")</f>
        <v>74102.44</v>
      </c>
      <c r="H2504" s="77">
        <f>+IF(ISNUMBER(DATA!S422),DATA!S422,"n/a")</f>
        <v>4.7907301863304497E-2</v>
      </c>
      <c r="I2504" s="86">
        <f>+IF(ISNUMBER(DATA!AB422),DATA!AB422,"n/a")</f>
        <v>149968.85</v>
      </c>
      <c r="J2504" s="77">
        <f>+IF(ISNUMBER(DATA!AC422),DATA!AC422,"n/a")</f>
        <v>8.4834616247933495E-2</v>
      </c>
      <c r="K2504" s="86">
        <f>+IF(ISNUMBER(DATA!AL422),DATA!AL422,"n/a")</f>
        <v>269568.65999999997</v>
      </c>
      <c r="L2504" s="77">
        <f>+IF(ISNUMBER(DATA!AM422),DATA!AM422,"n/a")</f>
        <v>-1.9869439866616798E-2</v>
      </c>
      <c r="M2504" s="66"/>
      <c r="N2504" s="66"/>
      <c r="O2504" s="66"/>
      <c r="P2504" s="66"/>
      <c r="Q2504" s="66"/>
      <c r="S2504" s="70"/>
      <c r="U2504" s="70"/>
      <c r="W2504" s="70"/>
      <c r="Y2504" s="70"/>
    </row>
    <row r="2505" spans="1:25" x14ac:dyDescent="0.2">
      <c r="E2505" s="100"/>
      <c r="F2505" s="102"/>
      <c r="G2505" s="100"/>
      <c r="H2505" s="102"/>
      <c r="I2505" s="100"/>
      <c r="J2505" s="102"/>
      <c r="K2505" s="100"/>
      <c r="L2505" s="102"/>
    </row>
    <row r="2506" spans="1:25" s="69" customFormat="1" x14ac:dyDescent="0.2">
      <c r="A2506" s="66" t="s">
        <v>11</v>
      </c>
      <c r="B2506" s="66" t="s">
        <v>23</v>
      </c>
      <c r="C2506" s="66" t="s">
        <v>25</v>
      </c>
      <c r="D2506" s="66" t="s">
        <v>271</v>
      </c>
      <c r="E2506" s="86">
        <f>+IF(ISNUMBER(DATA!J373),DATA!J373,"n/a")</f>
        <v>28178.67</v>
      </c>
      <c r="F2506" s="77">
        <f>+IF(ISNUMBER(DATA!K373),DATA!K373,"n/a")</f>
        <v>0.26288410990030397</v>
      </c>
      <c r="G2506" s="86">
        <f>+IF(ISNUMBER(DATA!T373),DATA!T373,"n/a")</f>
        <v>88380.3</v>
      </c>
      <c r="H2506" s="77">
        <f>+IF(ISNUMBER(DATA!U373),DATA!U373,"n/a")</f>
        <v>0.12370746426316</v>
      </c>
      <c r="I2506" s="86">
        <f>+IF(ISNUMBER(DATA!AD373),DATA!AD373,"n/a")</f>
        <v>175389.93</v>
      </c>
      <c r="J2506" s="77">
        <f>+IF(ISNUMBER(DATA!AE373),DATA!AE373,"n/a")</f>
        <v>8.2765908374224401E-2</v>
      </c>
      <c r="K2506" s="86">
        <f>+IF(ISNUMBER(DATA!AN373),DATA!AN373,"n/a")</f>
        <v>331476.43</v>
      </c>
      <c r="L2506" s="77">
        <f>+IF(ISNUMBER(DATA!AO373),DATA!AO373,"n/a")</f>
        <v>9.9749968472220996E-3</v>
      </c>
      <c r="M2506" s="66"/>
      <c r="N2506" s="66"/>
      <c r="O2506" s="66"/>
      <c r="P2506" s="66"/>
      <c r="Q2506" s="66"/>
      <c r="S2506" s="70"/>
      <c r="U2506" s="70"/>
      <c r="W2506" s="70"/>
      <c r="Y2506" s="70"/>
    </row>
    <row r="2507" spans="1:25" s="69" customFormat="1" x14ac:dyDescent="0.2">
      <c r="A2507" s="66" t="s">
        <v>11</v>
      </c>
      <c r="B2507" s="66" t="s">
        <v>23</v>
      </c>
      <c r="C2507" s="66" t="s">
        <v>25</v>
      </c>
      <c r="D2507" s="66" t="s">
        <v>272</v>
      </c>
      <c r="E2507" s="86">
        <f>+IF(ISNUMBER(DATA!J374),DATA!J374,"n/a")</f>
        <v>120798.24</v>
      </c>
      <c r="F2507" s="77">
        <f>+IF(ISNUMBER(DATA!K374),DATA!K374,"n/a")</f>
        <v>9.2041549893510793E-2</v>
      </c>
      <c r="G2507" s="86">
        <f>+IF(ISNUMBER(DATA!T374),DATA!T374,"n/a")</f>
        <v>421258.75</v>
      </c>
      <c r="H2507" s="77">
        <f>+IF(ISNUMBER(DATA!U374),DATA!U374,"n/a")</f>
        <v>8.1991691503799702E-2</v>
      </c>
      <c r="I2507" s="86">
        <f>+IF(ISNUMBER(DATA!AD374),DATA!AD374,"n/a")</f>
        <v>795772.36</v>
      </c>
      <c r="J2507" s="77">
        <f>+IF(ISNUMBER(DATA!AE374),DATA!AE374,"n/a")</f>
        <v>5.1411612056809698E-2</v>
      </c>
      <c r="K2507" s="86">
        <f>+IF(ISNUMBER(DATA!AN374),DATA!AN374,"n/a")</f>
        <v>1522891.51</v>
      </c>
      <c r="L2507" s="77">
        <f>+IF(ISNUMBER(DATA!AO374),DATA!AO374,"n/a")</f>
        <v>6.4594009159376506E-2</v>
      </c>
      <c r="M2507" s="66"/>
      <c r="N2507" s="66"/>
      <c r="O2507" s="66"/>
      <c r="P2507" s="66"/>
      <c r="Q2507" s="66"/>
      <c r="S2507" s="70"/>
      <c r="U2507" s="70"/>
      <c r="W2507" s="70"/>
      <c r="Y2507" s="70"/>
    </row>
    <row r="2508" spans="1:25" s="69" customFormat="1" x14ac:dyDescent="0.2">
      <c r="A2508" s="66" t="s">
        <v>11</v>
      </c>
      <c r="B2508" s="66" t="s">
        <v>23</v>
      </c>
      <c r="C2508" s="66" t="s">
        <v>25</v>
      </c>
      <c r="D2508" s="66" t="s">
        <v>273</v>
      </c>
      <c r="E2508" s="86">
        <f>+IF(ISNUMBER(DATA!J375),DATA!J375,"n/a")</f>
        <v>178283.41</v>
      </c>
      <c r="F2508" s="77">
        <f>+IF(ISNUMBER(DATA!K375),DATA!K375,"n/a")</f>
        <v>5.9338519088763003E-2</v>
      </c>
      <c r="G2508" s="86">
        <f>+IF(ISNUMBER(DATA!T375),DATA!T375,"n/a")</f>
        <v>631530.94999999995</v>
      </c>
      <c r="H2508" s="77">
        <f>+IF(ISNUMBER(DATA!U375),DATA!U375,"n/a")</f>
        <v>8.37295616519321E-2</v>
      </c>
      <c r="I2508" s="86">
        <f>+IF(ISNUMBER(DATA!AD375),DATA!AD375,"n/a")</f>
        <v>1232247.56</v>
      </c>
      <c r="J2508" s="77">
        <f>+IF(ISNUMBER(DATA!AE375),DATA!AE375,"n/a")</f>
        <v>0.10205213469508601</v>
      </c>
      <c r="K2508" s="86">
        <f>+IF(ISNUMBER(DATA!AN375),DATA!AN375,"n/a")</f>
        <v>2298486.27</v>
      </c>
      <c r="L2508" s="77">
        <f>+IF(ISNUMBER(DATA!AO375),DATA!AO375,"n/a")</f>
        <v>7.7692722664462102E-2</v>
      </c>
      <c r="M2508" s="66"/>
      <c r="N2508" s="66"/>
      <c r="O2508" s="66"/>
      <c r="P2508" s="66"/>
      <c r="Q2508" s="66"/>
      <c r="S2508" s="70"/>
      <c r="U2508" s="70"/>
      <c r="W2508" s="70"/>
      <c r="Y2508" s="70"/>
    </row>
    <row r="2509" spans="1:25" s="69" customFormat="1" x14ac:dyDescent="0.2">
      <c r="A2509" s="66" t="s">
        <v>11</v>
      </c>
      <c r="B2509" s="66" t="s">
        <v>23</v>
      </c>
      <c r="C2509" s="66" t="s">
        <v>25</v>
      </c>
      <c r="D2509" s="66" t="s">
        <v>274</v>
      </c>
      <c r="E2509" s="86">
        <f>+IF(ISNUMBER(DATA!J376),DATA!J376,"n/a")</f>
        <v>82087.62</v>
      </c>
      <c r="F2509" s="77">
        <f>+IF(ISNUMBER(DATA!K376),DATA!K376,"n/a")</f>
        <v>0.133666607005542</v>
      </c>
      <c r="G2509" s="86">
        <f>+IF(ISNUMBER(DATA!T376),DATA!T376,"n/a")</f>
        <v>284418.09999999998</v>
      </c>
      <c r="H2509" s="77">
        <f>+IF(ISNUMBER(DATA!U376),DATA!U376,"n/a")</f>
        <v>0.139369239821481</v>
      </c>
      <c r="I2509" s="86">
        <f>+IF(ISNUMBER(DATA!AD376),DATA!AD376,"n/a")</f>
        <v>513245.05</v>
      </c>
      <c r="J2509" s="77">
        <f>+IF(ISNUMBER(DATA!AE376),DATA!AE376,"n/a")</f>
        <v>9.1547533711491894E-2</v>
      </c>
      <c r="K2509" s="86">
        <f>+IF(ISNUMBER(DATA!AN376),DATA!AN376,"n/a")</f>
        <v>967933.99</v>
      </c>
      <c r="L2509" s="77">
        <f>+IF(ISNUMBER(DATA!AO376),DATA!AO376,"n/a")</f>
        <v>9.1717001203936804E-2</v>
      </c>
      <c r="M2509" s="66"/>
      <c r="N2509" s="66"/>
      <c r="O2509" s="66"/>
      <c r="P2509" s="66"/>
      <c r="Q2509" s="66"/>
      <c r="S2509" s="70"/>
      <c r="U2509" s="70"/>
      <c r="W2509" s="70"/>
      <c r="Y2509" s="70"/>
    </row>
    <row r="2510" spans="1:25" s="69" customFormat="1" x14ac:dyDescent="0.2">
      <c r="A2510" s="66" t="s">
        <v>11</v>
      </c>
      <c r="B2510" s="66" t="s">
        <v>23</v>
      </c>
      <c r="C2510" s="66" t="s">
        <v>25</v>
      </c>
      <c r="D2510" s="66" t="s">
        <v>275</v>
      </c>
      <c r="E2510" s="86">
        <f>+IF(ISNUMBER(DATA!J377),DATA!J377,"n/a")</f>
        <v>165626.63</v>
      </c>
      <c r="F2510" s="77">
        <f>+IF(ISNUMBER(DATA!K377),DATA!K377,"n/a")</f>
        <v>0.37048167498890799</v>
      </c>
      <c r="G2510" s="86">
        <f>+IF(ISNUMBER(DATA!T377),DATA!T377,"n/a")</f>
        <v>574117.4</v>
      </c>
      <c r="H2510" s="77">
        <f>+IF(ISNUMBER(DATA!U377),DATA!U377,"n/a")</f>
        <v>0.27127277429657798</v>
      </c>
      <c r="I2510" s="86">
        <f>+IF(ISNUMBER(DATA!AD377),DATA!AD377,"n/a")</f>
        <v>1145659.3899999999</v>
      </c>
      <c r="J2510" s="77">
        <f>+IF(ISNUMBER(DATA!AE377),DATA!AE377,"n/a")</f>
        <v>0.27389188187431301</v>
      </c>
      <c r="K2510" s="86">
        <f>+IF(ISNUMBER(DATA!AN377),DATA!AN377,"n/a")</f>
        <v>1991932.86</v>
      </c>
      <c r="L2510" s="77">
        <f>+IF(ISNUMBER(DATA!AO377),DATA!AO377,"n/a")</f>
        <v>0.20759352399598299</v>
      </c>
      <c r="M2510" s="66"/>
      <c r="N2510" s="66"/>
      <c r="O2510" s="66"/>
      <c r="P2510" s="66"/>
      <c r="Q2510" s="66"/>
      <c r="S2510" s="70"/>
      <c r="U2510" s="70"/>
      <c r="W2510" s="70"/>
      <c r="Y2510" s="70"/>
    </row>
    <row r="2511" spans="1:25" s="69" customFormat="1" x14ac:dyDescent="0.2">
      <c r="A2511" s="66" t="s">
        <v>11</v>
      </c>
      <c r="B2511" s="66" t="s">
        <v>23</v>
      </c>
      <c r="C2511" s="66" t="s">
        <v>25</v>
      </c>
      <c r="D2511" s="66" t="s">
        <v>276</v>
      </c>
      <c r="E2511" s="86">
        <f>+IF(ISNUMBER(DATA!J378),DATA!J378,"n/a")</f>
        <v>75168.179999999993</v>
      </c>
      <c r="F2511" s="77">
        <f>+IF(ISNUMBER(DATA!K378),DATA!K378,"n/a")</f>
        <v>-3.5548290023052702E-2</v>
      </c>
      <c r="G2511" s="86">
        <f>+IF(ISNUMBER(DATA!T378),DATA!T378,"n/a")</f>
        <v>253177.99</v>
      </c>
      <c r="H2511" s="77">
        <f>+IF(ISNUMBER(DATA!U378),DATA!U378,"n/a")</f>
        <v>-5.3509901233097401E-2</v>
      </c>
      <c r="I2511" s="86">
        <f>+IF(ISNUMBER(DATA!AD378),DATA!AD378,"n/a")</f>
        <v>518173.96</v>
      </c>
      <c r="J2511" s="77">
        <f>+IF(ISNUMBER(DATA!AE378),DATA!AE378,"n/a")</f>
        <v>-2.6737477358582201E-2</v>
      </c>
      <c r="K2511" s="86">
        <f>+IF(ISNUMBER(DATA!AN378),DATA!AN378,"n/a")</f>
        <v>982050.99</v>
      </c>
      <c r="L2511" s="77">
        <f>+IF(ISNUMBER(DATA!AO378),DATA!AO378,"n/a")</f>
        <v>-5.5308888863429002E-2</v>
      </c>
      <c r="M2511" s="66"/>
      <c r="N2511" s="66"/>
      <c r="O2511" s="66"/>
      <c r="P2511" s="66"/>
      <c r="Q2511" s="66"/>
      <c r="S2511" s="70"/>
      <c r="U2511" s="70"/>
      <c r="W2511" s="70"/>
      <c r="Y2511" s="70"/>
    </row>
    <row r="2512" spans="1:25" s="69" customFormat="1" x14ac:dyDescent="0.2">
      <c r="A2512" s="66" t="s">
        <v>11</v>
      </c>
      <c r="B2512" s="66" t="s">
        <v>23</v>
      </c>
      <c r="C2512" s="66" t="s">
        <v>25</v>
      </c>
      <c r="D2512" s="66" t="s">
        <v>277</v>
      </c>
      <c r="E2512" s="86">
        <f>+IF(ISNUMBER(DATA!J379),DATA!J379,"n/a")</f>
        <v>45524.79</v>
      </c>
      <c r="F2512" s="77">
        <f>+IF(ISNUMBER(DATA!K379),DATA!K379,"n/a")</f>
        <v>0.12642966295782401</v>
      </c>
      <c r="G2512" s="86">
        <f>+IF(ISNUMBER(DATA!T379),DATA!T379,"n/a")</f>
        <v>163735.41</v>
      </c>
      <c r="H2512" s="77">
        <f>+IF(ISNUMBER(DATA!U379),DATA!U379,"n/a")</f>
        <v>0.17937335300691401</v>
      </c>
      <c r="I2512" s="86">
        <f>+IF(ISNUMBER(DATA!AD379),DATA!AD379,"n/a")</f>
        <v>319123.86</v>
      </c>
      <c r="J2512" s="77">
        <f>+IF(ISNUMBER(DATA!AE379),DATA!AE379,"n/a")</f>
        <v>0.27853613709914699</v>
      </c>
      <c r="K2512" s="86">
        <f>+IF(ISNUMBER(DATA!AN379),DATA!AN379,"n/a")</f>
        <v>549279.80000000005</v>
      </c>
      <c r="L2512" s="77">
        <f>+IF(ISNUMBER(DATA!AO379),DATA!AO379,"n/a")</f>
        <v>0.134109674028417</v>
      </c>
      <c r="M2512" s="66"/>
      <c r="N2512" s="66"/>
      <c r="O2512" s="66"/>
      <c r="P2512" s="66"/>
      <c r="Q2512" s="66"/>
      <c r="S2512" s="70"/>
      <c r="U2512" s="70"/>
      <c r="W2512" s="70"/>
      <c r="Y2512" s="70"/>
    </row>
    <row r="2513" spans="1:25" s="69" customFormat="1" x14ac:dyDescent="0.2">
      <c r="A2513" s="66" t="s">
        <v>11</v>
      </c>
      <c r="B2513" s="66" t="s">
        <v>23</v>
      </c>
      <c r="C2513" s="66" t="s">
        <v>25</v>
      </c>
      <c r="D2513" s="66" t="s">
        <v>278</v>
      </c>
      <c r="E2513" s="86">
        <f>+IF(ISNUMBER(DATA!J380),DATA!J380,"n/a")</f>
        <v>53397.89</v>
      </c>
      <c r="F2513" s="77">
        <f>+IF(ISNUMBER(DATA!K380),DATA!K380,"n/a")</f>
        <v>-0.234981550005817</v>
      </c>
      <c r="G2513" s="86">
        <f>+IF(ISNUMBER(DATA!T380),DATA!T380,"n/a")</f>
        <v>218579.16</v>
      </c>
      <c r="H2513" s="77">
        <f>+IF(ISNUMBER(DATA!U380),DATA!U380,"n/a")</f>
        <v>-0.102716307140838</v>
      </c>
      <c r="I2513" s="86">
        <f>+IF(ISNUMBER(DATA!AD380),DATA!AD380,"n/a")</f>
        <v>453691.55</v>
      </c>
      <c r="J2513" s="77">
        <f>+IF(ISNUMBER(DATA!AE380),DATA!AE380,"n/a")</f>
        <v>-8.1111701773329395E-2</v>
      </c>
      <c r="K2513" s="86">
        <f>+IF(ISNUMBER(DATA!AN380),DATA!AN380,"n/a")</f>
        <v>905064.97</v>
      </c>
      <c r="L2513" s="77">
        <f>+IF(ISNUMBER(DATA!AO380),DATA!AO380,"n/a")</f>
        <v>-3.1899509354827001E-2</v>
      </c>
      <c r="M2513" s="66"/>
      <c r="N2513" s="66"/>
      <c r="O2513" s="66"/>
      <c r="P2513" s="66"/>
      <c r="Q2513" s="66"/>
      <c r="S2513" s="70"/>
      <c r="U2513" s="70"/>
      <c r="W2513" s="70"/>
      <c r="Y2513" s="70"/>
    </row>
    <row r="2514" spans="1:25" s="69" customFormat="1" x14ac:dyDescent="0.2">
      <c r="A2514" s="66" t="s">
        <v>11</v>
      </c>
      <c r="B2514" s="66" t="s">
        <v>23</v>
      </c>
      <c r="C2514" s="66" t="s">
        <v>25</v>
      </c>
      <c r="D2514" s="66" t="s">
        <v>279</v>
      </c>
      <c r="E2514" s="86">
        <f>+IF(ISNUMBER(DATA!J381),DATA!J381,"n/a")</f>
        <v>39222.959999999999</v>
      </c>
      <c r="F2514" s="77">
        <f>+IF(ISNUMBER(DATA!K381),DATA!K381,"n/a")</f>
        <v>-0.13352131394382</v>
      </c>
      <c r="G2514" s="86">
        <f>+IF(ISNUMBER(DATA!T381),DATA!T381,"n/a")</f>
        <v>143151.44</v>
      </c>
      <c r="H2514" s="77">
        <f>+IF(ISNUMBER(DATA!U381),DATA!U381,"n/a")</f>
        <v>-6.4171130685634403E-2</v>
      </c>
      <c r="I2514" s="86">
        <f>+IF(ISNUMBER(DATA!AD381),DATA!AD381,"n/a")</f>
        <v>290980.71000000002</v>
      </c>
      <c r="J2514" s="77">
        <f>+IF(ISNUMBER(DATA!AE381),DATA!AE381,"n/a")</f>
        <v>2.11712304992056E-2</v>
      </c>
      <c r="K2514" s="86">
        <f>+IF(ISNUMBER(DATA!AN381),DATA!AN381,"n/a")</f>
        <v>578226.5</v>
      </c>
      <c r="L2514" s="77">
        <f>+IF(ISNUMBER(DATA!AO381),DATA!AO381,"n/a")</f>
        <v>8.4903932801030396E-2</v>
      </c>
      <c r="M2514" s="66"/>
      <c r="N2514" s="66"/>
      <c r="O2514" s="66"/>
      <c r="P2514" s="66"/>
      <c r="Q2514" s="66"/>
      <c r="S2514" s="70"/>
      <c r="U2514" s="70"/>
      <c r="W2514" s="70"/>
      <c r="Y2514" s="70"/>
    </row>
    <row r="2515" spans="1:25" s="69" customFormat="1" x14ac:dyDescent="0.2">
      <c r="A2515" s="66" t="s">
        <v>11</v>
      </c>
      <c r="B2515" s="66" t="s">
        <v>23</v>
      </c>
      <c r="C2515" s="66" t="s">
        <v>25</v>
      </c>
      <c r="D2515" s="66" t="s">
        <v>280</v>
      </c>
      <c r="E2515" s="86">
        <f>+IF(ISNUMBER(DATA!J382),DATA!J382,"n/a")</f>
        <v>26748.26</v>
      </c>
      <c r="F2515" s="77">
        <f>+IF(ISNUMBER(DATA!K382),DATA!K382,"n/a")</f>
        <v>-0.21288851628220301</v>
      </c>
      <c r="G2515" s="86">
        <f>+IF(ISNUMBER(DATA!T382),DATA!T382,"n/a")</f>
        <v>105447.16</v>
      </c>
      <c r="H2515" s="77">
        <f>+IF(ISNUMBER(DATA!U382),DATA!U382,"n/a")</f>
        <v>2.1594047409828399E-2</v>
      </c>
      <c r="I2515" s="86">
        <f>+IF(ISNUMBER(DATA!AD382),DATA!AD382,"n/a")</f>
        <v>223489.84</v>
      </c>
      <c r="J2515" s="77">
        <f>+IF(ISNUMBER(DATA!AE382),DATA!AE382,"n/a")</f>
        <v>0.11794461715709301</v>
      </c>
      <c r="K2515" s="86">
        <f>+IF(ISNUMBER(DATA!AN382),DATA!AN382,"n/a")</f>
        <v>439425.15</v>
      </c>
      <c r="L2515" s="77">
        <f>+IF(ISNUMBER(DATA!AO382),DATA!AO382,"n/a")</f>
        <v>0.119785868626973</v>
      </c>
      <c r="M2515" s="66"/>
      <c r="N2515" s="66"/>
      <c r="O2515" s="66"/>
      <c r="P2515" s="66"/>
      <c r="Q2515" s="66"/>
      <c r="S2515" s="70"/>
      <c r="U2515" s="70"/>
      <c r="W2515" s="70"/>
      <c r="Y2515" s="70"/>
    </row>
    <row r="2516" spans="1:25" s="69" customFormat="1" x14ac:dyDescent="0.2">
      <c r="A2516" s="66" t="s">
        <v>11</v>
      </c>
      <c r="B2516" s="66" t="s">
        <v>23</v>
      </c>
      <c r="C2516" s="66" t="s">
        <v>25</v>
      </c>
      <c r="D2516" s="66" t="s">
        <v>281</v>
      </c>
      <c r="E2516" s="86">
        <f>+IF(ISNUMBER(DATA!J383),DATA!J383,"n/a")</f>
        <v>27771.22</v>
      </c>
      <c r="F2516" s="77">
        <f>+IF(ISNUMBER(DATA!K383),DATA!K383,"n/a")</f>
        <v>-0.14184863084982</v>
      </c>
      <c r="G2516" s="86">
        <f>+IF(ISNUMBER(DATA!T383),DATA!T383,"n/a")</f>
        <v>107900.12</v>
      </c>
      <c r="H2516" s="77">
        <f>+IF(ISNUMBER(DATA!U383),DATA!U383,"n/a")</f>
        <v>-3.0700005398968101E-2</v>
      </c>
      <c r="I2516" s="86">
        <f>+IF(ISNUMBER(DATA!AD383),DATA!AD383,"n/a")</f>
        <v>216577.21</v>
      </c>
      <c r="J2516" s="77">
        <f>+IF(ISNUMBER(DATA!AE383),DATA!AE383,"n/a")</f>
        <v>7.6043518759021898E-3</v>
      </c>
      <c r="K2516" s="86">
        <f>+IF(ISNUMBER(DATA!AN383),DATA!AN383,"n/a")</f>
        <v>426386.6</v>
      </c>
      <c r="L2516" s="77">
        <f>+IF(ISNUMBER(DATA!AO383),DATA!AO383,"n/a")</f>
        <v>3.15496455279358E-2</v>
      </c>
      <c r="M2516" s="66"/>
      <c r="N2516" s="66"/>
      <c r="O2516" s="66"/>
      <c r="P2516" s="66"/>
      <c r="Q2516" s="66"/>
      <c r="S2516" s="70"/>
      <c r="U2516" s="70"/>
      <c r="W2516" s="70"/>
      <c r="Y2516" s="70"/>
    </row>
    <row r="2517" spans="1:25" s="69" customFormat="1" x14ac:dyDescent="0.2">
      <c r="A2517" s="66" t="s">
        <v>11</v>
      </c>
      <c r="B2517" s="66" t="s">
        <v>23</v>
      </c>
      <c r="C2517" s="66" t="s">
        <v>25</v>
      </c>
      <c r="D2517" s="66" t="s">
        <v>282</v>
      </c>
      <c r="E2517" s="86">
        <f>+IF(ISNUMBER(DATA!J384),DATA!J384,"n/a")</f>
        <v>75352.070000000007</v>
      </c>
      <c r="F2517" s="77">
        <f>+IF(ISNUMBER(DATA!K384),DATA!K384,"n/a")</f>
        <v>6.4654169981109497E-2</v>
      </c>
      <c r="G2517" s="86">
        <f>+IF(ISNUMBER(DATA!T384),DATA!T384,"n/a")</f>
        <v>267564.34000000003</v>
      </c>
      <c r="H2517" s="77">
        <f>+IF(ISNUMBER(DATA!U384),DATA!U384,"n/a")</f>
        <v>0.13356463223868101</v>
      </c>
      <c r="I2517" s="86">
        <f>+IF(ISNUMBER(DATA!AD384),DATA!AD384,"n/a")</f>
        <v>522679.87</v>
      </c>
      <c r="J2517" s="77">
        <f>+IF(ISNUMBER(DATA!AE384),DATA!AE384,"n/a")</f>
        <v>0.155588457059536</v>
      </c>
      <c r="K2517" s="86">
        <f>+IF(ISNUMBER(DATA!AN384),DATA!AN384,"n/a")</f>
        <v>968874.48</v>
      </c>
      <c r="L2517" s="77">
        <f>+IF(ISNUMBER(DATA!AO384),DATA!AO384,"n/a")</f>
        <v>0.16497260631051799</v>
      </c>
      <c r="M2517" s="66"/>
      <c r="N2517" s="66"/>
      <c r="O2517" s="66"/>
      <c r="P2517" s="66"/>
      <c r="Q2517" s="66"/>
      <c r="S2517" s="70"/>
      <c r="U2517" s="70"/>
      <c r="W2517" s="70"/>
      <c r="Y2517" s="70"/>
    </row>
    <row r="2518" spans="1:25" s="69" customFormat="1" x14ac:dyDescent="0.2">
      <c r="A2518" s="66" t="s">
        <v>11</v>
      </c>
      <c r="B2518" s="66" t="s">
        <v>23</v>
      </c>
      <c r="C2518" s="66" t="s">
        <v>25</v>
      </c>
      <c r="D2518" s="66" t="s">
        <v>283</v>
      </c>
      <c r="E2518" s="86">
        <f>+IF(ISNUMBER(DATA!J385),DATA!J385,"n/a")</f>
        <v>56562.02</v>
      </c>
      <c r="F2518" s="77">
        <f>+IF(ISNUMBER(DATA!K385),DATA!K385,"n/a")</f>
        <v>0.35541686086984697</v>
      </c>
      <c r="G2518" s="86">
        <f>+IF(ISNUMBER(DATA!T385),DATA!T385,"n/a")</f>
        <v>181385.67</v>
      </c>
      <c r="H2518" s="77">
        <f>+IF(ISNUMBER(DATA!U385),DATA!U385,"n/a")</f>
        <v>0.37508590227734201</v>
      </c>
      <c r="I2518" s="86">
        <f>+IF(ISNUMBER(DATA!AD385),DATA!AD385,"n/a")</f>
        <v>348052.35</v>
      </c>
      <c r="J2518" s="77">
        <f>+IF(ISNUMBER(DATA!AE385),DATA!AE385,"n/a")</f>
        <v>0.37239595491142902</v>
      </c>
      <c r="K2518" s="86">
        <f>+IF(ISNUMBER(DATA!AN385),DATA!AN385,"n/a")</f>
        <v>615932.81999999995</v>
      </c>
      <c r="L2518" s="77">
        <f>+IF(ISNUMBER(DATA!AO385),DATA!AO385,"n/a")</f>
        <v>0.41045234911614698</v>
      </c>
      <c r="M2518" s="66"/>
      <c r="N2518" s="66"/>
      <c r="O2518" s="66"/>
      <c r="P2518" s="66"/>
      <c r="Q2518" s="66"/>
      <c r="S2518" s="70"/>
      <c r="U2518" s="70"/>
      <c r="W2518" s="70"/>
      <c r="Y2518" s="70"/>
    </row>
    <row r="2519" spans="1:25" s="69" customFormat="1" x14ac:dyDescent="0.2">
      <c r="A2519" s="66" t="s">
        <v>11</v>
      </c>
      <c r="B2519" s="66" t="s">
        <v>23</v>
      </c>
      <c r="C2519" s="66" t="s">
        <v>25</v>
      </c>
      <c r="D2519" s="66" t="s">
        <v>284</v>
      </c>
      <c r="E2519" s="86">
        <f>+IF(ISNUMBER(DATA!J386),DATA!J386,"n/a")</f>
        <v>29958.639999999999</v>
      </c>
      <c r="F2519" s="77">
        <f>+IF(ISNUMBER(DATA!K386),DATA!K386,"n/a")</f>
        <v>-0.37509576841783399</v>
      </c>
      <c r="G2519" s="86">
        <f>+IF(ISNUMBER(DATA!T386),DATA!T386,"n/a")</f>
        <v>157434.25</v>
      </c>
      <c r="H2519" s="77">
        <f>+IF(ISNUMBER(DATA!U386),DATA!U386,"n/a")</f>
        <v>-9.2040699793204506E-2</v>
      </c>
      <c r="I2519" s="86">
        <f>+IF(ISNUMBER(DATA!AD386),DATA!AD386,"n/a")</f>
        <v>341182.7</v>
      </c>
      <c r="J2519" s="77">
        <f>+IF(ISNUMBER(DATA!AE386),DATA!AE386,"n/a")</f>
        <v>-3.5825341586506902E-2</v>
      </c>
      <c r="K2519" s="86">
        <f>+IF(ISNUMBER(DATA!AN386),DATA!AN386,"n/a")</f>
        <v>677027.09</v>
      </c>
      <c r="L2519" s="77">
        <f>+IF(ISNUMBER(DATA!AO386),DATA!AO386,"n/a")</f>
        <v>-5.0553027226300902E-2</v>
      </c>
      <c r="M2519" s="66"/>
      <c r="N2519" s="66"/>
      <c r="O2519" s="66"/>
      <c r="P2519" s="66"/>
      <c r="Q2519" s="66"/>
      <c r="S2519" s="70"/>
      <c r="U2519" s="70"/>
      <c r="W2519" s="70"/>
      <c r="Y2519" s="70"/>
    </row>
    <row r="2520" spans="1:25" s="69" customFormat="1" x14ac:dyDescent="0.2">
      <c r="A2520" s="66" t="s">
        <v>11</v>
      </c>
      <c r="B2520" s="66" t="s">
        <v>23</v>
      </c>
      <c r="C2520" s="66" t="s">
        <v>25</v>
      </c>
      <c r="D2520" s="66" t="s">
        <v>285</v>
      </c>
      <c r="E2520" s="86">
        <f>+IF(ISNUMBER(DATA!J387),DATA!J387,"n/a")</f>
        <v>11755.74</v>
      </c>
      <c r="F2520" s="77">
        <f>+IF(ISNUMBER(DATA!K387),DATA!K387,"n/a")</f>
        <v>-0.66194881787305404</v>
      </c>
      <c r="G2520" s="86">
        <f>+IF(ISNUMBER(DATA!T387),DATA!T387,"n/a")</f>
        <v>101900.05</v>
      </c>
      <c r="H2520" s="77">
        <f>+IF(ISNUMBER(DATA!U387),DATA!U387,"n/a")</f>
        <v>-0.109429632346688</v>
      </c>
      <c r="I2520" s="86">
        <f>+IF(ISNUMBER(DATA!AD387),DATA!AD387,"n/a")</f>
        <v>258520.08</v>
      </c>
      <c r="J2520" s="77">
        <f>+IF(ISNUMBER(DATA!AE387),DATA!AE387,"n/a")</f>
        <v>7.6332662797554796E-2</v>
      </c>
      <c r="K2520" s="86">
        <f>+IF(ISNUMBER(DATA!AN387),DATA!AN387,"n/a")</f>
        <v>530501.94999999995</v>
      </c>
      <c r="L2520" s="77">
        <f>+IF(ISNUMBER(DATA!AO387),DATA!AO387,"n/a")</f>
        <v>4.3486351996137901E-2</v>
      </c>
      <c r="M2520" s="66"/>
      <c r="N2520" s="66"/>
      <c r="O2520" s="66"/>
      <c r="P2520" s="66"/>
      <c r="Q2520" s="66"/>
      <c r="S2520" s="70"/>
      <c r="U2520" s="70"/>
      <c r="W2520" s="70"/>
      <c r="Y2520" s="70"/>
    </row>
    <row r="2521" spans="1:25" s="69" customFormat="1" x14ac:dyDescent="0.2">
      <c r="A2521" s="66" t="s">
        <v>11</v>
      </c>
      <c r="B2521" s="66" t="s">
        <v>23</v>
      </c>
      <c r="C2521" s="66" t="s">
        <v>25</v>
      </c>
      <c r="D2521" s="66" t="s">
        <v>286</v>
      </c>
      <c r="E2521" s="86">
        <f>+IF(ISNUMBER(DATA!J388),DATA!J388,"n/a")</f>
        <v>103485.08</v>
      </c>
      <c r="F2521" s="77">
        <f>+IF(ISNUMBER(DATA!K388),DATA!K388,"n/a")</f>
        <v>-6.2503182060228604E-2</v>
      </c>
      <c r="G2521" s="86">
        <f>+IF(ISNUMBER(DATA!T388),DATA!T388,"n/a")</f>
        <v>371827.59</v>
      </c>
      <c r="H2521" s="77">
        <f>+IF(ISNUMBER(DATA!U388),DATA!U388,"n/a")</f>
        <v>2.0408914309218099E-2</v>
      </c>
      <c r="I2521" s="86">
        <f>+IF(ISNUMBER(DATA!AD388),DATA!AD388,"n/a")</f>
        <v>735025.99</v>
      </c>
      <c r="J2521" s="77">
        <f>+IF(ISNUMBER(DATA!AE388),DATA!AE388,"n/a")</f>
        <v>2.1849810294381999E-2</v>
      </c>
      <c r="K2521" s="86">
        <f>+IF(ISNUMBER(DATA!AN388),DATA!AN388,"n/a")</f>
        <v>1402308.1</v>
      </c>
      <c r="L2521" s="77">
        <f>+IF(ISNUMBER(DATA!AO388),DATA!AO388,"n/a")</f>
        <v>1.6446786690534201E-2</v>
      </c>
      <c r="M2521" s="66"/>
      <c r="N2521" s="66"/>
      <c r="O2521" s="66"/>
      <c r="P2521" s="66"/>
      <c r="Q2521" s="66"/>
      <c r="S2521" s="70"/>
      <c r="U2521" s="70"/>
      <c r="W2521" s="70"/>
      <c r="Y2521" s="70"/>
    </row>
    <row r="2522" spans="1:25" s="69" customFormat="1" x14ac:dyDescent="0.2">
      <c r="A2522" s="66" t="s">
        <v>11</v>
      </c>
      <c r="B2522" s="66" t="s">
        <v>23</v>
      </c>
      <c r="C2522" s="66" t="s">
        <v>25</v>
      </c>
      <c r="D2522" s="66" t="s">
        <v>287</v>
      </c>
      <c r="E2522" s="86">
        <f>+IF(ISNUMBER(DATA!J389),DATA!J389,"n/a")</f>
        <v>112300.6</v>
      </c>
      <c r="F2522" s="77">
        <f>+IF(ISNUMBER(DATA!K389),DATA!K389,"n/a")</f>
        <v>0.35953505360207699</v>
      </c>
      <c r="G2522" s="86">
        <f>+IF(ISNUMBER(DATA!T389),DATA!T389,"n/a")</f>
        <v>386077.38</v>
      </c>
      <c r="H2522" s="77">
        <f>+IF(ISNUMBER(DATA!U389),DATA!U389,"n/a")</f>
        <v>0.173583076068203</v>
      </c>
      <c r="I2522" s="86">
        <f>+IF(ISNUMBER(DATA!AD389),DATA!AD389,"n/a")</f>
        <v>742981.91</v>
      </c>
      <c r="J2522" s="77">
        <f>+IF(ISNUMBER(DATA!AE389),DATA!AE389,"n/a")</f>
        <v>0.151630689860629</v>
      </c>
      <c r="K2522" s="86">
        <f>+IF(ISNUMBER(DATA!AN389),DATA!AN389,"n/a")</f>
        <v>1331511.33</v>
      </c>
      <c r="L2522" s="77">
        <f>+IF(ISNUMBER(DATA!AO389),DATA!AO389,"n/a")</f>
        <v>0.12757654022236201</v>
      </c>
      <c r="M2522" s="66"/>
      <c r="N2522" s="66"/>
      <c r="O2522" s="66"/>
      <c r="P2522" s="66"/>
      <c r="Q2522" s="66"/>
      <c r="S2522" s="70"/>
      <c r="U2522" s="70"/>
      <c r="W2522" s="70"/>
      <c r="Y2522" s="70"/>
    </row>
    <row r="2523" spans="1:25" s="69" customFormat="1" x14ac:dyDescent="0.2">
      <c r="A2523" s="66" t="s">
        <v>11</v>
      </c>
      <c r="B2523" s="66" t="s">
        <v>23</v>
      </c>
      <c r="C2523" s="66" t="s">
        <v>25</v>
      </c>
      <c r="D2523" s="66" t="s">
        <v>288</v>
      </c>
      <c r="E2523" s="86">
        <f>+IF(ISNUMBER(DATA!J390),DATA!J390,"n/a")</f>
        <v>55427.73</v>
      </c>
      <c r="F2523" s="77">
        <f>+IF(ISNUMBER(DATA!K390),DATA!K390,"n/a")</f>
        <v>0.22103136987354499</v>
      </c>
      <c r="G2523" s="86">
        <f>+IF(ISNUMBER(DATA!T390),DATA!T390,"n/a")</f>
        <v>187713.22</v>
      </c>
      <c r="H2523" s="77">
        <f>+IF(ISNUMBER(DATA!U390),DATA!U390,"n/a")</f>
        <v>0.22529267223451299</v>
      </c>
      <c r="I2523" s="86">
        <f>+IF(ISNUMBER(DATA!AD390),DATA!AD390,"n/a")</f>
        <v>357543.73</v>
      </c>
      <c r="J2523" s="77">
        <f>+IF(ISNUMBER(DATA!AE390),DATA!AE390,"n/a")</f>
        <v>0.20881743226784699</v>
      </c>
      <c r="K2523" s="86">
        <f>+IF(ISNUMBER(DATA!AN390),DATA!AN390,"n/a")</f>
        <v>647408.64000000001</v>
      </c>
      <c r="L2523" s="77">
        <f>+IF(ISNUMBER(DATA!AO390),DATA!AO390,"n/a")</f>
        <v>0.164173978785883</v>
      </c>
      <c r="M2523" s="66"/>
      <c r="N2523" s="66"/>
      <c r="O2523" s="66"/>
      <c r="P2523" s="66"/>
      <c r="Q2523" s="66"/>
      <c r="S2523" s="70"/>
      <c r="U2523" s="70"/>
      <c r="W2523" s="70"/>
      <c r="Y2523" s="70"/>
    </row>
    <row r="2524" spans="1:25" s="69" customFormat="1" x14ac:dyDescent="0.2">
      <c r="A2524" s="66" t="s">
        <v>11</v>
      </c>
      <c r="B2524" s="66" t="s">
        <v>23</v>
      </c>
      <c r="C2524" s="66" t="s">
        <v>25</v>
      </c>
      <c r="D2524" s="66" t="s">
        <v>289</v>
      </c>
      <c r="E2524" s="86">
        <f>+IF(ISNUMBER(DATA!J391),DATA!J391,"n/a")</f>
        <v>26532.31</v>
      </c>
      <c r="F2524" s="77">
        <f>+IF(ISNUMBER(DATA!K391),DATA!K391,"n/a")</f>
        <v>-0.218593384391783</v>
      </c>
      <c r="G2524" s="86">
        <f>+IF(ISNUMBER(DATA!T391),DATA!T391,"n/a")</f>
        <v>107271.56</v>
      </c>
      <c r="H2524" s="77">
        <f>+IF(ISNUMBER(DATA!U391),DATA!U391,"n/a")</f>
        <v>-3.1307537007676897E-2</v>
      </c>
      <c r="I2524" s="86">
        <f>+IF(ISNUMBER(DATA!AD391),DATA!AD391,"n/a")</f>
        <v>218966.77</v>
      </c>
      <c r="J2524" s="77">
        <f>+IF(ISNUMBER(DATA!AE391),DATA!AE391,"n/a")</f>
        <v>-2.0060964143198901E-2</v>
      </c>
      <c r="K2524" s="86">
        <f>+IF(ISNUMBER(DATA!AN391),DATA!AN391,"n/a")</f>
        <v>426369.4</v>
      </c>
      <c r="L2524" s="77">
        <f>+IF(ISNUMBER(DATA!AO391),DATA!AO391,"n/a")</f>
        <v>-5.63968601609472E-2</v>
      </c>
      <c r="M2524" s="66"/>
      <c r="N2524" s="66"/>
      <c r="O2524" s="66"/>
      <c r="P2524" s="66"/>
      <c r="Q2524" s="66"/>
      <c r="S2524" s="70"/>
      <c r="U2524" s="70"/>
      <c r="W2524" s="70"/>
      <c r="Y2524" s="70"/>
    </row>
    <row r="2525" spans="1:25" s="69" customFormat="1" x14ac:dyDescent="0.2">
      <c r="A2525" s="66" t="s">
        <v>11</v>
      </c>
      <c r="B2525" s="66" t="s">
        <v>23</v>
      </c>
      <c r="C2525" s="66" t="s">
        <v>25</v>
      </c>
      <c r="D2525" s="66" t="s">
        <v>290</v>
      </c>
      <c r="E2525" s="86">
        <f>+IF(ISNUMBER(DATA!J392),DATA!J392,"n/a")</f>
        <v>56111.24</v>
      </c>
      <c r="F2525" s="77">
        <f>+IF(ISNUMBER(DATA!K392),DATA!K392,"n/a")</f>
        <v>6.7028889392187305E-2</v>
      </c>
      <c r="G2525" s="86">
        <f>+IF(ISNUMBER(DATA!T392),DATA!T392,"n/a")</f>
        <v>199676.35</v>
      </c>
      <c r="H2525" s="77">
        <f>+IF(ISNUMBER(DATA!U392),DATA!U392,"n/a")</f>
        <v>9.1452347433430406E-2</v>
      </c>
      <c r="I2525" s="86">
        <f>+IF(ISNUMBER(DATA!AD392),DATA!AD392,"n/a")</f>
        <v>367772.28</v>
      </c>
      <c r="J2525" s="77">
        <f>+IF(ISNUMBER(DATA!AE392),DATA!AE392,"n/a")</f>
        <v>4.1540284011890603E-2</v>
      </c>
      <c r="K2525" s="86">
        <f>+IF(ISNUMBER(DATA!AN392),DATA!AN392,"n/a")</f>
        <v>694946.6</v>
      </c>
      <c r="L2525" s="77">
        <f>+IF(ISNUMBER(DATA!AO392),DATA!AO392,"n/a")</f>
        <v>6.3942026840374894E-2</v>
      </c>
      <c r="M2525" s="66"/>
      <c r="N2525" s="66"/>
      <c r="O2525" s="66"/>
      <c r="P2525" s="66"/>
      <c r="Q2525" s="66"/>
      <c r="S2525" s="70"/>
      <c r="U2525" s="70"/>
      <c r="W2525" s="70"/>
      <c r="Y2525" s="70"/>
    </row>
    <row r="2526" spans="1:25" s="69" customFormat="1" x14ac:dyDescent="0.2">
      <c r="A2526" s="66" t="s">
        <v>11</v>
      </c>
      <c r="B2526" s="66" t="s">
        <v>23</v>
      </c>
      <c r="C2526" s="66" t="s">
        <v>25</v>
      </c>
      <c r="D2526" s="66" t="s">
        <v>291</v>
      </c>
      <c r="E2526" s="86">
        <f>+IF(ISNUMBER(DATA!J393),DATA!J393,"n/a")</f>
        <v>10312.64</v>
      </c>
      <c r="F2526" s="77">
        <f>+IF(ISNUMBER(DATA!K393),DATA!K393,"n/a")</f>
        <v>0.20171809853197201</v>
      </c>
      <c r="G2526" s="86">
        <f>+IF(ISNUMBER(DATA!T393),DATA!T393,"n/a")</f>
        <v>41548.92</v>
      </c>
      <c r="H2526" s="77">
        <f>+IF(ISNUMBER(DATA!U393),DATA!U393,"n/a")</f>
        <v>0.53344887706550403</v>
      </c>
      <c r="I2526" s="86">
        <f>+IF(ISNUMBER(DATA!AD393),DATA!AD393,"n/a")</f>
        <v>72652.31</v>
      </c>
      <c r="J2526" s="77">
        <f>+IF(ISNUMBER(DATA!AE393),DATA!AE393,"n/a")</f>
        <v>0.37167125417742303</v>
      </c>
      <c r="K2526" s="86">
        <f>+IF(ISNUMBER(DATA!AN393),DATA!AN393,"n/a")</f>
        <v>126887.21</v>
      </c>
      <c r="L2526" s="77">
        <f>+IF(ISNUMBER(DATA!AO393),DATA!AO393,"n/a")</f>
        <v>-0.199918520922064</v>
      </c>
      <c r="M2526" s="66"/>
      <c r="N2526" s="66"/>
      <c r="O2526" s="66"/>
      <c r="P2526" s="66"/>
      <c r="Q2526" s="66"/>
      <c r="S2526" s="70"/>
      <c r="U2526" s="70"/>
      <c r="W2526" s="70"/>
      <c r="Y2526" s="70"/>
    </row>
    <row r="2527" spans="1:25" s="69" customFormat="1" x14ac:dyDescent="0.2">
      <c r="A2527" s="66" t="s">
        <v>11</v>
      </c>
      <c r="B2527" s="66" t="s">
        <v>23</v>
      </c>
      <c r="C2527" s="66" t="s">
        <v>25</v>
      </c>
      <c r="D2527" s="66" t="s">
        <v>292</v>
      </c>
      <c r="E2527" s="86">
        <f>+IF(ISNUMBER(DATA!J394),DATA!J394,"n/a")</f>
        <v>152002.28</v>
      </c>
      <c r="F2527" s="77">
        <f>+IF(ISNUMBER(DATA!K394),DATA!K394,"n/a")</f>
        <v>8.2605167638539603E-2</v>
      </c>
      <c r="G2527" s="86">
        <f>+IF(ISNUMBER(DATA!T394),DATA!T394,"n/a")</f>
        <v>478808.91</v>
      </c>
      <c r="H2527" s="77">
        <f>+IF(ISNUMBER(DATA!U394),DATA!U394,"n/a")</f>
        <v>1.4190910260707601E-2</v>
      </c>
      <c r="I2527" s="86">
        <f>+IF(ISNUMBER(DATA!AD394),DATA!AD394,"n/a")</f>
        <v>967942.94</v>
      </c>
      <c r="J2527" s="77">
        <f>+IF(ISNUMBER(DATA!AE394),DATA!AE394,"n/a")</f>
        <v>-6.1350852316614099E-3</v>
      </c>
      <c r="K2527" s="86">
        <f>+IF(ISNUMBER(DATA!AN394),DATA!AN394,"n/a")</f>
        <v>1846459.12</v>
      </c>
      <c r="L2527" s="77">
        <f>+IF(ISNUMBER(DATA!AO394),DATA!AO394,"n/a")</f>
        <v>-2.8607055749690202E-3</v>
      </c>
      <c r="M2527" s="66"/>
      <c r="N2527" s="66"/>
      <c r="O2527" s="66"/>
      <c r="P2527" s="66"/>
      <c r="Q2527" s="66"/>
      <c r="S2527" s="70"/>
      <c r="U2527" s="70"/>
      <c r="W2527" s="70"/>
      <c r="Y2527" s="70"/>
    </row>
    <row r="2528" spans="1:25" s="69" customFormat="1" x14ac:dyDescent="0.2">
      <c r="A2528" s="66" t="s">
        <v>11</v>
      </c>
      <c r="B2528" s="66" t="s">
        <v>23</v>
      </c>
      <c r="C2528" s="66" t="s">
        <v>25</v>
      </c>
      <c r="D2528" s="66" t="s">
        <v>293</v>
      </c>
      <c r="E2528" s="86">
        <f>+IF(ISNUMBER(DATA!J395),DATA!J395,"n/a")</f>
        <v>14640.04</v>
      </c>
      <c r="F2528" s="77">
        <f>+IF(ISNUMBER(DATA!K395),DATA!K395,"n/a")</f>
        <v>0.120041496506</v>
      </c>
      <c r="G2528" s="86">
        <f>+IF(ISNUMBER(DATA!T395),DATA!T395,"n/a")</f>
        <v>54581.43</v>
      </c>
      <c r="H2528" s="77">
        <f>+IF(ISNUMBER(DATA!U395),DATA!U395,"n/a")</f>
        <v>0.26897820172039899</v>
      </c>
      <c r="I2528" s="86">
        <f>+IF(ISNUMBER(DATA!AD395),DATA!AD395,"n/a")</f>
        <v>104646.62</v>
      </c>
      <c r="J2528" s="77">
        <f>+IF(ISNUMBER(DATA!AE395),DATA!AE395,"n/a")</f>
        <v>0.26695256044672699</v>
      </c>
      <c r="K2528" s="86">
        <f>+IF(ISNUMBER(DATA!AN395),DATA!AN395,"n/a")</f>
        <v>194854.68</v>
      </c>
      <c r="L2528" s="77">
        <f>+IF(ISNUMBER(DATA!AO395),DATA!AO395,"n/a")</f>
        <v>0.119133349246451</v>
      </c>
      <c r="M2528" s="66"/>
      <c r="N2528" s="66"/>
      <c r="O2528" s="66"/>
      <c r="P2528" s="66"/>
      <c r="Q2528" s="66"/>
      <c r="S2528" s="70"/>
      <c r="U2528" s="70"/>
      <c r="W2528" s="70"/>
      <c r="Y2528" s="70"/>
    </row>
    <row r="2529" spans="1:25" s="69" customFormat="1" x14ac:dyDescent="0.2">
      <c r="A2529" s="66" t="s">
        <v>11</v>
      </c>
      <c r="B2529" s="66" t="s">
        <v>23</v>
      </c>
      <c r="C2529" s="66" t="s">
        <v>25</v>
      </c>
      <c r="D2529" s="66" t="s">
        <v>294</v>
      </c>
      <c r="E2529" s="86">
        <f>+IF(ISNUMBER(DATA!J396),DATA!J396,"n/a")</f>
        <v>157538.82999999999</v>
      </c>
      <c r="F2529" s="77">
        <f>+IF(ISNUMBER(DATA!K396),DATA!K396,"n/a")</f>
        <v>9.6474308491864794E-2</v>
      </c>
      <c r="G2529" s="86">
        <f>+IF(ISNUMBER(DATA!T396),DATA!T396,"n/a")</f>
        <v>533736.87</v>
      </c>
      <c r="H2529" s="77">
        <f>+IF(ISNUMBER(DATA!U396),DATA!U396,"n/a")</f>
        <v>7.2516605828947103E-2</v>
      </c>
      <c r="I2529" s="86">
        <f>+IF(ISNUMBER(DATA!AD396),DATA!AD396,"n/a")</f>
        <v>1011293.79</v>
      </c>
      <c r="J2529" s="77">
        <f>+IF(ISNUMBER(DATA!AE396),DATA!AE396,"n/a")</f>
        <v>2.8835549287258198E-2</v>
      </c>
      <c r="K2529" s="86">
        <f>+IF(ISNUMBER(DATA!AN396),DATA!AN396,"n/a")</f>
        <v>1973455.14</v>
      </c>
      <c r="L2529" s="77">
        <f>+IF(ISNUMBER(DATA!AO396),DATA!AO396,"n/a")</f>
        <v>8.1602585075238501E-2</v>
      </c>
      <c r="M2529" s="66"/>
      <c r="N2529" s="66"/>
      <c r="O2529" s="66"/>
      <c r="P2529" s="66"/>
      <c r="Q2529" s="66"/>
      <c r="S2529" s="70"/>
      <c r="U2529" s="70"/>
      <c r="W2529" s="70"/>
      <c r="Y2529" s="70"/>
    </row>
    <row r="2530" spans="1:25" s="69" customFormat="1" x14ac:dyDescent="0.2">
      <c r="A2530" s="66" t="s">
        <v>11</v>
      </c>
      <c r="B2530" s="66" t="s">
        <v>23</v>
      </c>
      <c r="C2530" s="66" t="s">
        <v>25</v>
      </c>
      <c r="D2530" s="66" t="s">
        <v>295</v>
      </c>
      <c r="E2530" s="86">
        <f>+IF(ISNUMBER(DATA!J397),DATA!J397,"n/a")</f>
        <v>8969.49</v>
      </c>
      <c r="F2530" s="77">
        <f>+IF(ISNUMBER(DATA!K397),DATA!K397,"n/a")</f>
        <v>0.30429263185446898</v>
      </c>
      <c r="G2530" s="86">
        <f>+IF(ISNUMBER(DATA!T397),DATA!T397,"n/a")</f>
        <v>29437.03</v>
      </c>
      <c r="H2530" s="77">
        <f>+IF(ISNUMBER(DATA!U397),DATA!U397,"n/a")</f>
        <v>0.26961021104223798</v>
      </c>
      <c r="I2530" s="86">
        <f>+IF(ISNUMBER(DATA!AD397),DATA!AD397,"n/a")</f>
        <v>56359.66</v>
      </c>
      <c r="J2530" s="77">
        <f>+IF(ISNUMBER(DATA!AE397),DATA!AE397,"n/a")</f>
        <v>0.25585252868858199</v>
      </c>
      <c r="K2530" s="86">
        <f>+IF(ISNUMBER(DATA!AN397),DATA!AN397,"n/a")</f>
        <v>97546.93</v>
      </c>
      <c r="L2530" s="77">
        <f>+IF(ISNUMBER(DATA!AO397),DATA!AO397,"n/a")</f>
        <v>-5.7662037959596102E-4</v>
      </c>
      <c r="M2530" s="66"/>
      <c r="N2530" s="66"/>
      <c r="O2530" s="66"/>
      <c r="P2530" s="66"/>
      <c r="Q2530" s="66"/>
      <c r="S2530" s="70"/>
      <c r="U2530" s="70"/>
      <c r="W2530" s="70"/>
      <c r="Y2530" s="70"/>
    </row>
    <row r="2531" spans="1:25" s="69" customFormat="1" x14ac:dyDescent="0.2">
      <c r="A2531" s="66" t="s">
        <v>11</v>
      </c>
      <c r="B2531" s="66" t="s">
        <v>23</v>
      </c>
      <c r="C2531" s="66" t="s">
        <v>25</v>
      </c>
      <c r="D2531" s="66" t="s">
        <v>296</v>
      </c>
      <c r="E2531" s="86">
        <f>+IF(ISNUMBER(DATA!J398),DATA!J398,"n/a")</f>
        <v>15800.84</v>
      </c>
      <c r="F2531" s="77">
        <f>+IF(ISNUMBER(DATA!K398),DATA!K398,"n/a")</f>
        <v>-0.395972959376372</v>
      </c>
      <c r="G2531" s="86">
        <f>+IF(ISNUMBER(DATA!T398),DATA!T398,"n/a")</f>
        <v>53939.92</v>
      </c>
      <c r="H2531" s="77">
        <f>+IF(ISNUMBER(DATA!U398),DATA!U398,"n/a")</f>
        <v>-0.569044502173357</v>
      </c>
      <c r="I2531" s="86">
        <f>+IF(ISNUMBER(DATA!AD398),DATA!AD398,"n/a")</f>
        <v>108886.64</v>
      </c>
      <c r="J2531" s="77">
        <f>+IF(ISNUMBER(DATA!AE398),DATA!AE398,"n/a")</f>
        <v>-0.58809764047830304</v>
      </c>
      <c r="K2531" s="86">
        <f>+IF(ISNUMBER(DATA!AN398),DATA!AN398,"n/a")</f>
        <v>203540.24</v>
      </c>
      <c r="L2531" s="77">
        <f>+IF(ISNUMBER(DATA!AO398),DATA!AO398,"n/a")</f>
        <v>-0.59909437270703003</v>
      </c>
      <c r="M2531" s="66"/>
      <c r="N2531" s="66"/>
      <c r="O2531" s="66"/>
      <c r="P2531" s="66"/>
      <c r="Q2531" s="66"/>
      <c r="S2531" s="70"/>
      <c r="U2531" s="70"/>
      <c r="W2531" s="70"/>
      <c r="Y2531" s="70"/>
    </row>
    <row r="2532" spans="1:25" s="69" customFormat="1" x14ac:dyDescent="0.2">
      <c r="A2532" s="66" t="s">
        <v>11</v>
      </c>
      <c r="B2532" s="66" t="s">
        <v>23</v>
      </c>
      <c r="C2532" s="66" t="s">
        <v>25</v>
      </c>
      <c r="D2532" s="66" t="s">
        <v>297</v>
      </c>
      <c r="E2532" s="86">
        <f>+IF(ISNUMBER(DATA!J399),DATA!J399,"n/a")</f>
        <v>35317.72</v>
      </c>
      <c r="F2532" s="77">
        <f>+IF(ISNUMBER(DATA!K399),DATA!K399,"n/a")</f>
        <v>0.21691916268351499</v>
      </c>
      <c r="G2532" s="86">
        <f>+IF(ISNUMBER(DATA!T399),DATA!T399,"n/a")</f>
        <v>120738.4</v>
      </c>
      <c r="H2532" s="77">
        <f>+IF(ISNUMBER(DATA!U399),DATA!U399,"n/a")</f>
        <v>0.23590890102658399</v>
      </c>
      <c r="I2532" s="86">
        <f>+IF(ISNUMBER(DATA!AD399),DATA!AD399,"n/a")</f>
        <v>223658.36</v>
      </c>
      <c r="J2532" s="77">
        <f>+IF(ISNUMBER(DATA!AE399),DATA!AE399,"n/a")</f>
        <v>0.20823485673457801</v>
      </c>
      <c r="K2532" s="86">
        <f>+IF(ISNUMBER(DATA!AN399),DATA!AN399,"n/a")</f>
        <v>414226.67</v>
      </c>
      <c r="L2532" s="77">
        <f>+IF(ISNUMBER(DATA!AO399),DATA!AO399,"n/a")</f>
        <v>0.116923283177395</v>
      </c>
      <c r="M2532" s="66"/>
      <c r="N2532" s="66"/>
      <c r="O2532" s="66"/>
      <c r="P2532" s="66"/>
      <c r="Q2532" s="66"/>
      <c r="S2532" s="70"/>
      <c r="U2532" s="70"/>
      <c r="W2532" s="70"/>
      <c r="Y2532" s="70"/>
    </row>
    <row r="2533" spans="1:25" s="69" customFormat="1" x14ac:dyDescent="0.2">
      <c r="A2533" s="66" t="s">
        <v>11</v>
      </c>
      <c r="B2533" s="66" t="s">
        <v>23</v>
      </c>
      <c r="C2533" s="66" t="s">
        <v>25</v>
      </c>
      <c r="D2533" s="66" t="s">
        <v>298</v>
      </c>
      <c r="E2533" s="86">
        <f>+IF(ISNUMBER(DATA!J400),DATA!J400,"n/a")</f>
        <v>48390.9</v>
      </c>
      <c r="F2533" s="77">
        <f>+IF(ISNUMBER(DATA!K400),DATA!K400,"n/a")</f>
        <v>7.6287790310387293E-2</v>
      </c>
      <c r="G2533" s="86">
        <f>+IF(ISNUMBER(DATA!T400),DATA!T400,"n/a")</f>
        <v>170457.32</v>
      </c>
      <c r="H2533" s="77">
        <f>+IF(ISNUMBER(DATA!U400),DATA!U400,"n/a")</f>
        <v>0.183846402855388</v>
      </c>
      <c r="I2533" s="86">
        <f>+IF(ISNUMBER(DATA!AD400),DATA!AD400,"n/a")</f>
        <v>313805.38</v>
      </c>
      <c r="J2533" s="77">
        <f>+IF(ISNUMBER(DATA!AE400),DATA!AE400,"n/a")</f>
        <v>0.20094008498591201</v>
      </c>
      <c r="K2533" s="86">
        <f>+IF(ISNUMBER(DATA!AN400),DATA!AN400,"n/a")</f>
        <v>572697.14</v>
      </c>
      <c r="L2533" s="77">
        <f>+IF(ISNUMBER(DATA!AO400),DATA!AO400,"n/a")</f>
        <v>0.178382412166811</v>
      </c>
      <c r="M2533" s="66"/>
      <c r="N2533" s="66"/>
      <c r="O2533" s="66"/>
      <c r="P2533" s="66"/>
      <c r="Q2533" s="66"/>
      <c r="S2533" s="70"/>
      <c r="U2533" s="70"/>
      <c r="W2533" s="70"/>
      <c r="Y2533" s="70"/>
    </row>
    <row r="2534" spans="1:25" s="69" customFormat="1" x14ac:dyDescent="0.2">
      <c r="A2534" s="66" t="s">
        <v>11</v>
      </c>
      <c r="B2534" s="66" t="s">
        <v>23</v>
      </c>
      <c r="C2534" s="66" t="s">
        <v>25</v>
      </c>
      <c r="D2534" s="66" t="s">
        <v>299</v>
      </c>
      <c r="E2534" s="86">
        <f>+IF(ISNUMBER(DATA!J401),DATA!J401,"n/a")</f>
        <v>203253.03</v>
      </c>
      <c r="F2534" s="77">
        <f>+IF(ISNUMBER(DATA!K401),DATA!K401,"n/a")</f>
        <v>2.4978440473543601E-2</v>
      </c>
      <c r="G2534" s="86">
        <f>+IF(ISNUMBER(DATA!T401),DATA!T401,"n/a")</f>
        <v>704946.81</v>
      </c>
      <c r="H2534" s="77">
        <f>+IF(ISNUMBER(DATA!U401),DATA!U401,"n/a")</f>
        <v>-5.8537491498525203E-3</v>
      </c>
      <c r="I2534" s="86">
        <f>+IF(ISNUMBER(DATA!AD401),DATA!AD401,"n/a")</f>
        <v>1395016.85</v>
      </c>
      <c r="J2534" s="77">
        <f>+IF(ISNUMBER(DATA!AE401),DATA!AE401,"n/a")</f>
        <v>5.0197138539554501E-3</v>
      </c>
      <c r="K2534" s="86">
        <f>+IF(ISNUMBER(DATA!AN401),DATA!AN401,"n/a")</f>
        <v>2686816.24</v>
      </c>
      <c r="L2534" s="77">
        <f>+IF(ISNUMBER(DATA!AO401),DATA!AO401,"n/a")</f>
        <v>5.3220037731140798E-2</v>
      </c>
      <c r="M2534" s="66"/>
      <c r="N2534" s="66"/>
      <c r="O2534" s="66"/>
      <c r="P2534" s="66"/>
      <c r="Q2534" s="66"/>
      <c r="S2534" s="70"/>
      <c r="U2534" s="70"/>
      <c r="W2534" s="70"/>
      <c r="Y2534" s="70"/>
    </row>
    <row r="2535" spans="1:25" s="69" customFormat="1" x14ac:dyDescent="0.2">
      <c r="A2535" s="66" t="s">
        <v>11</v>
      </c>
      <c r="B2535" s="66" t="s">
        <v>23</v>
      </c>
      <c r="C2535" s="66" t="s">
        <v>25</v>
      </c>
      <c r="D2535" s="66" t="s">
        <v>300</v>
      </c>
      <c r="E2535" s="86">
        <f>+IF(ISNUMBER(DATA!J402),DATA!J402,"n/a")</f>
        <v>115177.34</v>
      </c>
      <c r="F2535" s="77">
        <f>+IF(ISNUMBER(DATA!K402),DATA!K402,"n/a")</f>
        <v>0.483344507828114</v>
      </c>
      <c r="G2535" s="86">
        <f>+IF(ISNUMBER(DATA!T402),DATA!T402,"n/a")</f>
        <v>370798.67</v>
      </c>
      <c r="H2535" s="77">
        <f>+IF(ISNUMBER(DATA!U402),DATA!U402,"n/a")</f>
        <v>0.249540755056918</v>
      </c>
      <c r="I2535" s="86">
        <f>+IF(ISNUMBER(DATA!AD402),DATA!AD402,"n/a")</f>
        <v>740099.67</v>
      </c>
      <c r="J2535" s="77">
        <f>+IF(ISNUMBER(DATA!AE402),DATA!AE402,"n/a")</f>
        <v>0.25096046035230302</v>
      </c>
      <c r="K2535" s="86">
        <f>+IF(ISNUMBER(DATA!AN402),DATA!AN402,"n/a")</f>
        <v>1289215.23</v>
      </c>
      <c r="L2535" s="77">
        <f>+IF(ISNUMBER(DATA!AO402),DATA!AO402,"n/a")</f>
        <v>0.152208018100499</v>
      </c>
      <c r="M2535" s="66"/>
      <c r="N2535" s="66"/>
      <c r="O2535" s="66"/>
      <c r="P2535" s="66"/>
      <c r="Q2535" s="66"/>
      <c r="S2535" s="70"/>
      <c r="U2535" s="70"/>
      <c r="W2535" s="70"/>
      <c r="Y2535" s="70"/>
    </row>
    <row r="2536" spans="1:25" s="69" customFormat="1" x14ac:dyDescent="0.2">
      <c r="A2536" s="66" t="s">
        <v>11</v>
      </c>
      <c r="B2536" s="66" t="s">
        <v>23</v>
      </c>
      <c r="C2536" s="66" t="s">
        <v>25</v>
      </c>
      <c r="D2536" s="66" t="s">
        <v>301</v>
      </c>
      <c r="E2536" s="86">
        <f>+IF(ISNUMBER(DATA!J403),DATA!J403,"n/a")</f>
        <v>14685.29</v>
      </c>
      <c r="F2536" s="77">
        <f>+IF(ISNUMBER(DATA!K403),DATA!K403,"n/a")</f>
        <v>0.182543791908613</v>
      </c>
      <c r="G2536" s="86">
        <f>+IF(ISNUMBER(DATA!T403),DATA!T403,"n/a")</f>
        <v>48138.84</v>
      </c>
      <c r="H2536" s="77">
        <f>+IF(ISNUMBER(DATA!U403),DATA!U403,"n/a")</f>
        <v>0.15159812610805701</v>
      </c>
      <c r="I2536" s="86">
        <f>+IF(ISNUMBER(DATA!AD403),DATA!AD403,"n/a")</f>
        <v>93937.4</v>
      </c>
      <c r="J2536" s="77">
        <f>+IF(ISNUMBER(DATA!AE403),DATA!AE403,"n/a")</f>
        <v>0.23569827764359499</v>
      </c>
      <c r="K2536" s="86">
        <f>+IF(ISNUMBER(DATA!AN403),DATA!AN403,"n/a")</f>
        <v>166207.57</v>
      </c>
      <c r="L2536" s="77">
        <f>+IF(ISNUMBER(DATA!AO403),DATA!AO403,"n/a")</f>
        <v>0.18196882716982199</v>
      </c>
      <c r="M2536" s="66"/>
      <c r="N2536" s="66"/>
      <c r="O2536" s="66"/>
      <c r="P2536" s="66"/>
      <c r="Q2536" s="66"/>
      <c r="S2536" s="70"/>
      <c r="U2536" s="70"/>
      <c r="W2536" s="70"/>
      <c r="Y2536" s="70"/>
    </row>
    <row r="2537" spans="1:25" s="69" customFormat="1" x14ac:dyDescent="0.2">
      <c r="A2537" s="66" t="s">
        <v>11</v>
      </c>
      <c r="B2537" s="66" t="s">
        <v>23</v>
      </c>
      <c r="C2537" s="66" t="s">
        <v>25</v>
      </c>
      <c r="D2537" s="66" t="s">
        <v>302</v>
      </c>
      <c r="E2537" s="86">
        <f>+IF(ISNUMBER(DATA!J404),DATA!J404,"n/a")</f>
        <v>96908</v>
      </c>
      <c r="F2537" s="77">
        <f>+IF(ISNUMBER(DATA!K404),DATA!K404,"n/a")</f>
        <v>6.1070574529400803E-2</v>
      </c>
      <c r="G2537" s="86">
        <f>+IF(ISNUMBER(DATA!T404),DATA!T404,"n/a")</f>
        <v>337189.62</v>
      </c>
      <c r="H2537" s="77">
        <f>+IF(ISNUMBER(DATA!U404),DATA!U404,"n/a")</f>
        <v>6.4626994934656901E-2</v>
      </c>
      <c r="I2537" s="86">
        <f>+IF(ISNUMBER(DATA!AD404),DATA!AD404,"n/a")</f>
        <v>630623.02</v>
      </c>
      <c r="J2537" s="77">
        <f>+IF(ISNUMBER(DATA!AE404),DATA!AE404,"n/a")</f>
        <v>8.4479620108204104E-3</v>
      </c>
      <c r="K2537" s="86">
        <f>+IF(ISNUMBER(DATA!AN404),DATA!AN404,"n/a")</f>
        <v>1223345.02</v>
      </c>
      <c r="L2537" s="77">
        <f>+IF(ISNUMBER(DATA!AO404),DATA!AO404,"n/a")</f>
        <v>4.9738725673524303E-2</v>
      </c>
      <c r="M2537" s="66"/>
      <c r="N2537" s="66"/>
      <c r="O2537" s="66"/>
      <c r="P2537" s="66"/>
      <c r="Q2537" s="66"/>
      <c r="S2537" s="70"/>
      <c r="U2537" s="70"/>
      <c r="W2537" s="70"/>
      <c r="Y2537" s="70"/>
    </row>
    <row r="2538" spans="1:25" s="69" customFormat="1" x14ac:dyDescent="0.2">
      <c r="A2538" s="66" t="s">
        <v>11</v>
      </c>
      <c r="B2538" s="66" t="s">
        <v>23</v>
      </c>
      <c r="C2538" s="66" t="s">
        <v>25</v>
      </c>
      <c r="D2538" s="66" t="s">
        <v>303</v>
      </c>
      <c r="E2538" s="86">
        <f>+IF(ISNUMBER(DATA!J405),DATA!J405,"n/a")</f>
        <v>18545.16</v>
      </c>
      <c r="F2538" s="77">
        <f>+IF(ISNUMBER(DATA!K405),DATA!K405,"n/a")</f>
        <v>-0.230593128959279</v>
      </c>
      <c r="G2538" s="86">
        <f>+IF(ISNUMBER(DATA!T405),DATA!T405,"n/a")</f>
        <v>77228.3</v>
      </c>
      <c r="H2538" s="77">
        <f>+IF(ISNUMBER(DATA!U405),DATA!U405,"n/a")</f>
        <v>-1.1282357754927801E-2</v>
      </c>
      <c r="I2538" s="86">
        <f>+IF(ISNUMBER(DATA!AD405),DATA!AD405,"n/a")</f>
        <v>149870.91</v>
      </c>
      <c r="J2538" s="77">
        <f>+IF(ISNUMBER(DATA!AE405),DATA!AE405,"n/a")</f>
        <v>6.3640877862173196E-3</v>
      </c>
      <c r="K2538" s="86">
        <f>+IF(ISNUMBER(DATA!AN405),DATA!AN405,"n/a")</f>
        <v>288788.47999999998</v>
      </c>
      <c r="L2538" s="77">
        <f>+IF(ISNUMBER(DATA!AO405),DATA!AO405,"n/a")</f>
        <v>3.5408543774594699E-3</v>
      </c>
      <c r="M2538" s="66"/>
      <c r="N2538" s="66"/>
      <c r="O2538" s="66"/>
      <c r="P2538" s="66"/>
      <c r="Q2538" s="66"/>
      <c r="S2538" s="70"/>
      <c r="U2538" s="70"/>
      <c r="W2538" s="70"/>
      <c r="Y2538" s="70"/>
    </row>
    <row r="2539" spans="1:25" s="69" customFormat="1" x14ac:dyDescent="0.2">
      <c r="A2539" s="66" t="s">
        <v>11</v>
      </c>
      <c r="B2539" s="66" t="s">
        <v>23</v>
      </c>
      <c r="C2539" s="66" t="s">
        <v>25</v>
      </c>
      <c r="D2539" s="66" t="s">
        <v>304</v>
      </c>
      <c r="E2539" s="86">
        <f>+IF(ISNUMBER(DATA!J406),DATA!J406,"n/a")</f>
        <v>112060.47</v>
      </c>
      <c r="F2539" s="77">
        <f>+IF(ISNUMBER(DATA!K406),DATA!K406,"n/a")</f>
        <v>-5.9073812100364199E-2</v>
      </c>
      <c r="G2539" s="86">
        <f>+IF(ISNUMBER(DATA!T406),DATA!T406,"n/a")</f>
        <v>392360.81</v>
      </c>
      <c r="H2539" s="77">
        <f>+IF(ISNUMBER(DATA!U406),DATA!U406,"n/a")</f>
        <v>-2.59162205269882E-2</v>
      </c>
      <c r="I2539" s="86">
        <f>+IF(ISNUMBER(DATA!AD406),DATA!AD406,"n/a")</f>
        <v>786927.04</v>
      </c>
      <c r="J2539" s="77">
        <f>+IF(ISNUMBER(DATA!AE406),DATA!AE406,"n/a")</f>
        <v>-4.6170948945012504E-3</v>
      </c>
      <c r="K2539" s="86">
        <f>+IF(ISNUMBER(DATA!AN406),DATA!AN406,"n/a")</f>
        <v>1515598.57</v>
      </c>
      <c r="L2539" s="77">
        <f>+IF(ISNUMBER(DATA!AO406),DATA!AO406,"n/a")</f>
        <v>3.8278158050061697E-2</v>
      </c>
      <c r="M2539" s="66"/>
      <c r="N2539" s="66"/>
      <c r="O2539" s="66"/>
      <c r="P2539" s="66"/>
      <c r="Q2539" s="66"/>
      <c r="S2539" s="70"/>
      <c r="U2539" s="70"/>
      <c r="W2539" s="70"/>
      <c r="Y2539" s="70"/>
    </row>
    <row r="2540" spans="1:25" s="69" customFormat="1" x14ac:dyDescent="0.2">
      <c r="A2540" s="66" t="s">
        <v>11</v>
      </c>
      <c r="B2540" s="66" t="s">
        <v>23</v>
      </c>
      <c r="C2540" s="66" t="s">
        <v>25</v>
      </c>
      <c r="D2540" s="66" t="s">
        <v>305</v>
      </c>
      <c r="E2540" s="86">
        <f>+IF(ISNUMBER(DATA!J407),DATA!J407,"n/a")</f>
        <v>51146.26</v>
      </c>
      <c r="F2540" s="77">
        <f>+IF(ISNUMBER(DATA!K407),DATA!K407,"n/a")</f>
        <v>5.8474418273440399E-4</v>
      </c>
      <c r="G2540" s="86">
        <f>+IF(ISNUMBER(DATA!T407),DATA!T407,"n/a")</f>
        <v>173439</v>
      </c>
      <c r="H2540" s="77">
        <f>+IF(ISNUMBER(DATA!U407),DATA!U407,"n/a")</f>
        <v>-4.7047624542071703E-2</v>
      </c>
      <c r="I2540" s="86">
        <f>+IF(ISNUMBER(DATA!AD407),DATA!AD407,"n/a")</f>
        <v>354604.48</v>
      </c>
      <c r="J2540" s="77">
        <f>+IF(ISNUMBER(DATA!AE407),DATA!AE407,"n/a")</f>
        <v>1.2285698813297E-2</v>
      </c>
      <c r="K2540" s="86">
        <f>+IF(ISNUMBER(DATA!AN407),DATA!AN407,"n/a")</f>
        <v>665518.22</v>
      </c>
      <c r="L2540" s="77">
        <f>+IF(ISNUMBER(DATA!AO407),DATA!AO407,"n/a")</f>
        <v>3.60761651902635E-2</v>
      </c>
      <c r="M2540" s="66"/>
      <c r="N2540" s="66"/>
      <c r="O2540" s="66"/>
      <c r="P2540" s="66"/>
      <c r="Q2540" s="66"/>
      <c r="S2540" s="70"/>
      <c r="U2540" s="70"/>
      <c r="W2540" s="70"/>
      <c r="Y2540" s="70"/>
    </row>
    <row r="2541" spans="1:25" s="69" customFormat="1" x14ac:dyDescent="0.2">
      <c r="A2541" s="66" t="s">
        <v>11</v>
      </c>
      <c r="B2541" s="66" t="s">
        <v>23</v>
      </c>
      <c r="C2541" s="66" t="s">
        <v>25</v>
      </c>
      <c r="D2541" s="66" t="s">
        <v>306</v>
      </c>
      <c r="E2541" s="86">
        <f>+IF(ISNUMBER(DATA!J408),DATA!J408,"n/a")</f>
        <v>42457.15</v>
      </c>
      <c r="F2541" s="77">
        <f>+IF(ISNUMBER(DATA!K408),DATA!K408,"n/a")</f>
        <v>-0.28275407811072201</v>
      </c>
      <c r="G2541" s="86">
        <f>+IF(ISNUMBER(DATA!T408),DATA!T408,"n/a")</f>
        <v>174392.05</v>
      </c>
      <c r="H2541" s="77">
        <f>+IF(ISNUMBER(DATA!U408),DATA!U408,"n/a")</f>
        <v>-7.2556559079032204E-2</v>
      </c>
      <c r="I2541" s="86">
        <f>+IF(ISNUMBER(DATA!AD408),DATA!AD408,"n/a")</f>
        <v>369493.12</v>
      </c>
      <c r="J2541" s="77">
        <f>+IF(ISNUMBER(DATA!AE408),DATA!AE408,"n/a")</f>
        <v>6.0125103403572702E-2</v>
      </c>
      <c r="K2541" s="86">
        <f>+IF(ISNUMBER(DATA!AN408),DATA!AN408,"n/a")</f>
        <v>725331.01</v>
      </c>
      <c r="L2541" s="77">
        <f>+IF(ISNUMBER(DATA!AO408),DATA!AO408,"n/a")</f>
        <v>8.9025328117726094E-2</v>
      </c>
      <c r="M2541" s="66"/>
      <c r="N2541" s="66"/>
      <c r="O2541" s="66"/>
      <c r="P2541" s="66"/>
      <c r="Q2541" s="66"/>
      <c r="S2541" s="70"/>
      <c r="U2541" s="70"/>
      <c r="W2541" s="70"/>
      <c r="Y2541" s="70"/>
    </row>
    <row r="2542" spans="1:25" s="69" customFormat="1" x14ac:dyDescent="0.2">
      <c r="A2542" s="66" t="s">
        <v>11</v>
      </c>
      <c r="B2542" s="66" t="s">
        <v>23</v>
      </c>
      <c r="C2542" s="66" t="s">
        <v>25</v>
      </c>
      <c r="D2542" s="66" t="s">
        <v>307</v>
      </c>
      <c r="E2542" s="86">
        <f>+IF(ISNUMBER(DATA!J409),DATA!J409,"n/a")</f>
        <v>52280.94</v>
      </c>
      <c r="F2542" s="77">
        <f>+IF(ISNUMBER(DATA!K409),DATA!K409,"n/a")</f>
        <v>0.102784501895456</v>
      </c>
      <c r="G2542" s="86">
        <f>+IF(ISNUMBER(DATA!T409),DATA!T409,"n/a")</f>
        <v>167725.51999999999</v>
      </c>
      <c r="H2542" s="77">
        <f>+IF(ISNUMBER(DATA!U409),DATA!U409,"n/a")</f>
        <v>-2.0185076276549E-3</v>
      </c>
      <c r="I2542" s="86">
        <f>+IF(ISNUMBER(DATA!AD409),DATA!AD409,"n/a")</f>
        <v>336452.32</v>
      </c>
      <c r="J2542" s="77">
        <f>+IF(ISNUMBER(DATA!AE409),DATA!AE409,"n/a")</f>
        <v>-8.2009697605897396E-4</v>
      </c>
      <c r="K2542" s="86">
        <f>+IF(ISNUMBER(DATA!AN409),DATA!AN409,"n/a")</f>
        <v>649472.19999999995</v>
      </c>
      <c r="L2542" s="77">
        <f>+IF(ISNUMBER(DATA!AO409),DATA!AO409,"n/a")</f>
        <v>-1.46372009692259E-2</v>
      </c>
      <c r="M2542" s="66"/>
      <c r="N2542" s="66"/>
      <c r="O2542" s="66"/>
      <c r="P2542" s="66"/>
      <c r="Q2542" s="66"/>
      <c r="S2542" s="70"/>
      <c r="U2542" s="70"/>
      <c r="W2542" s="70"/>
      <c r="Y2542" s="70"/>
    </row>
    <row r="2543" spans="1:25" s="69" customFormat="1" x14ac:dyDescent="0.2">
      <c r="A2543" s="66" t="s">
        <v>11</v>
      </c>
      <c r="B2543" s="66" t="s">
        <v>23</v>
      </c>
      <c r="C2543" s="66" t="s">
        <v>25</v>
      </c>
      <c r="D2543" s="66" t="s">
        <v>308</v>
      </c>
      <c r="E2543" s="86">
        <f>+IF(ISNUMBER(DATA!J410),DATA!J410,"n/a")</f>
        <v>58035.48</v>
      </c>
      <c r="F2543" s="77">
        <f>+IF(ISNUMBER(DATA!K410),DATA!K410,"n/a")</f>
        <v>0.12340230807081499</v>
      </c>
      <c r="G2543" s="86">
        <f>+IF(ISNUMBER(DATA!T410),DATA!T410,"n/a")</f>
        <v>210014.33</v>
      </c>
      <c r="H2543" s="77">
        <f>+IF(ISNUMBER(DATA!U410),DATA!U410,"n/a")</f>
        <v>0.12686538493938801</v>
      </c>
      <c r="I2543" s="86">
        <f>+IF(ISNUMBER(DATA!AD410),DATA!AD410,"n/a")</f>
        <v>404016.21</v>
      </c>
      <c r="J2543" s="77">
        <f>+IF(ISNUMBER(DATA!AE410),DATA!AE410,"n/a")</f>
        <v>0.17540307652902401</v>
      </c>
      <c r="K2543" s="86">
        <f>+IF(ISNUMBER(DATA!AN410),DATA!AN410,"n/a")</f>
        <v>732148.88</v>
      </c>
      <c r="L2543" s="77">
        <f>+IF(ISNUMBER(DATA!AO410),DATA!AO410,"n/a")</f>
        <v>0.126798264818821</v>
      </c>
      <c r="M2543" s="66"/>
      <c r="N2543" s="66"/>
      <c r="O2543" s="66"/>
      <c r="P2543" s="66"/>
      <c r="Q2543" s="66"/>
      <c r="S2543" s="70"/>
      <c r="U2543" s="70"/>
      <c r="W2543" s="70"/>
      <c r="Y2543" s="70"/>
    </row>
    <row r="2544" spans="1:25" s="69" customFormat="1" x14ac:dyDescent="0.2">
      <c r="A2544" s="66" t="s">
        <v>11</v>
      </c>
      <c r="B2544" s="66" t="s">
        <v>23</v>
      </c>
      <c r="C2544" s="66" t="s">
        <v>25</v>
      </c>
      <c r="D2544" s="66" t="s">
        <v>309</v>
      </c>
      <c r="E2544" s="86">
        <f>+IF(ISNUMBER(DATA!J411),DATA!J411,"n/a")</f>
        <v>47156.97</v>
      </c>
      <c r="F2544" s="77">
        <f>+IF(ISNUMBER(DATA!K411),DATA!K411,"n/a")</f>
        <v>0.122826972341585</v>
      </c>
      <c r="G2544" s="86">
        <f>+IF(ISNUMBER(DATA!T411),DATA!T411,"n/a")</f>
        <v>166200.64000000001</v>
      </c>
      <c r="H2544" s="77">
        <f>+IF(ISNUMBER(DATA!U411),DATA!U411,"n/a")</f>
        <v>0.160331342439549</v>
      </c>
      <c r="I2544" s="86">
        <f>+IF(ISNUMBER(DATA!AD411),DATA!AD411,"n/a")</f>
        <v>323006.92</v>
      </c>
      <c r="J2544" s="77">
        <f>+IF(ISNUMBER(DATA!AE411),DATA!AE411,"n/a")</f>
        <v>0.187132727195614</v>
      </c>
      <c r="K2544" s="86">
        <f>+IF(ISNUMBER(DATA!AN411),DATA!AN411,"n/a")</f>
        <v>581872.49</v>
      </c>
      <c r="L2544" s="77">
        <f>+IF(ISNUMBER(DATA!AO411),DATA!AO411,"n/a")</f>
        <v>6.9024669218227197E-2</v>
      </c>
      <c r="M2544" s="66"/>
      <c r="N2544" s="66"/>
      <c r="O2544" s="66"/>
      <c r="P2544" s="66"/>
      <c r="Q2544" s="66"/>
      <c r="S2544" s="70"/>
      <c r="U2544" s="70"/>
      <c r="W2544" s="70"/>
      <c r="Y2544" s="70"/>
    </row>
    <row r="2545" spans="1:25" s="69" customFormat="1" x14ac:dyDescent="0.2">
      <c r="A2545" s="66" t="s">
        <v>11</v>
      </c>
      <c r="B2545" s="66" t="s">
        <v>23</v>
      </c>
      <c r="C2545" s="66" t="s">
        <v>25</v>
      </c>
      <c r="D2545" s="66" t="s">
        <v>310</v>
      </c>
      <c r="E2545" s="86">
        <f>+IF(ISNUMBER(DATA!J412),DATA!J412,"n/a")</f>
        <v>27591.439999999999</v>
      </c>
      <c r="F2545" s="77">
        <f>+IF(ISNUMBER(DATA!K412),DATA!K412,"n/a")</f>
        <v>0.31890689882805501</v>
      </c>
      <c r="G2545" s="86">
        <f>+IF(ISNUMBER(DATA!T412),DATA!T412,"n/a")</f>
        <v>92786.75</v>
      </c>
      <c r="H2545" s="77">
        <f>+IF(ISNUMBER(DATA!U412),DATA!U412,"n/a")</f>
        <v>0.31847005508808901</v>
      </c>
      <c r="I2545" s="86">
        <f>+IF(ISNUMBER(DATA!AD412),DATA!AD412,"n/a")</f>
        <v>175783.84</v>
      </c>
      <c r="J2545" s="77">
        <f>+IF(ISNUMBER(DATA!AE412),DATA!AE412,"n/a")</f>
        <v>0.37431331767139298</v>
      </c>
      <c r="K2545" s="86">
        <f>+IF(ISNUMBER(DATA!AN412),DATA!AN412,"n/a")</f>
        <v>312120.34999999998</v>
      </c>
      <c r="L2545" s="77">
        <f>+IF(ISNUMBER(DATA!AO412),DATA!AO412,"n/a")</f>
        <v>0.24338174437833701</v>
      </c>
      <c r="M2545" s="66"/>
      <c r="N2545" s="66"/>
      <c r="O2545" s="66"/>
      <c r="P2545" s="66"/>
      <c r="Q2545" s="66"/>
      <c r="S2545" s="70"/>
      <c r="U2545" s="70"/>
      <c r="W2545" s="70"/>
      <c r="Y2545" s="70"/>
    </row>
    <row r="2546" spans="1:25" s="69" customFormat="1" x14ac:dyDescent="0.2">
      <c r="A2546" s="66" t="s">
        <v>11</v>
      </c>
      <c r="B2546" s="66" t="s">
        <v>23</v>
      </c>
      <c r="C2546" s="66" t="s">
        <v>25</v>
      </c>
      <c r="D2546" s="66" t="s">
        <v>311</v>
      </c>
      <c r="E2546" s="86">
        <f>+IF(ISNUMBER(DATA!J413),DATA!J413,"n/a")</f>
        <v>36515.11</v>
      </c>
      <c r="F2546" s="77">
        <f>+IF(ISNUMBER(DATA!K413),DATA!K413,"n/a")</f>
        <v>-0.28108413328027998</v>
      </c>
      <c r="G2546" s="86">
        <f>+IF(ISNUMBER(DATA!T413),DATA!T413,"n/a")</f>
        <v>125773.13</v>
      </c>
      <c r="H2546" s="77">
        <f>+IF(ISNUMBER(DATA!U413),DATA!U413,"n/a")</f>
        <v>-0.25693863619109703</v>
      </c>
      <c r="I2546" s="86">
        <f>+IF(ISNUMBER(DATA!AD413),DATA!AD413,"n/a")</f>
        <v>243756.07</v>
      </c>
      <c r="J2546" s="77">
        <f>+IF(ISNUMBER(DATA!AE413),DATA!AE413,"n/a")</f>
        <v>-0.30258954713195602</v>
      </c>
      <c r="K2546" s="86">
        <f>+IF(ISNUMBER(DATA!AN413),DATA!AN413,"n/a")</f>
        <v>556293.03</v>
      </c>
      <c r="L2546" s="77">
        <f>+IF(ISNUMBER(DATA!AO413),DATA!AO413,"n/a")</f>
        <v>-0.12673164745794899</v>
      </c>
      <c r="M2546" s="66"/>
      <c r="N2546" s="66"/>
      <c r="O2546" s="66"/>
      <c r="P2546" s="66"/>
      <c r="Q2546" s="66"/>
      <c r="S2546" s="70"/>
      <c r="U2546" s="70"/>
      <c r="W2546" s="70"/>
      <c r="Y2546" s="70"/>
    </row>
    <row r="2547" spans="1:25" s="69" customFormat="1" x14ac:dyDescent="0.2">
      <c r="A2547" s="66" t="s">
        <v>11</v>
      </c>
      <c r="B2547" s="66" t="s">
        <v>23</v>
      </c>
      <c r="C2547" s="66" t="s">
        <v>25</v>
      </c>
      <c r="D2547" s="66" t="s">
        <v>312</v>
      </c>
      <c r="E2547" s="86">
        <f>+IF(ISNUMBER(DATA!J414),DATA!J414,"n/a")</f>
        <v>16779.650000000001</v>
      </c>
      <c r="F2547" s="77">
        <f>+IF(ISNUMBER(DATA!K414),DATA!K414,"n/a")</f>
        <v>0.47955778111081998</v>
      </c>
      <c r="G2547" s="86">
        <f>+IF(ISNUMBER(DATA!T414),DATA!T414,"n/a")</f>
        <v>53173.86</v>
      </c>
      <c r="H2547" s="77">
        <f>+IF(ISNUMBER(DATA!U414),DATA!U414,"n/a")</f>
        <v>0.27629812563171202</v>
      </c>
      <c r="I2547" s="86">
        <f>+IF(ISNUMBER(DATA!AD414),DATA!AD414,"n/a")</f>
        <v>104919.8</v>
      </c>
      <c r="J2547" s="77">
        <f>+IF(ISNUMBER(DATA!AE414),DATA!AE414,"n/a")</f>
        <v>0.38433936064827101</v>
      </c>
      <c r="K2547" s="86">
        <f>+IF(ISNUMBER(DATA!AN414),DATA!AN414,"n/a")</f>
        <v>184107.83</v>
      </c>
      <c r="L2547" s="77">
        <f>+IF(ISNUMBER(DATA!AO414),DATA!AO414,"n/a")</f>
        <v>0.47587685281403902</v>
      </c>
      <c r="M2547" s="66"/>
      <c r="N2547" s="66"/>
      <c r="O2547" s="66"/>
      <c r="P2547" s="66"/>
      <c r="Q2547" s="66"/>
      <c r="S2547" s="70"/>
      <c r="U2547" s="70"/>
      <c r="W2547" s="70"/>
      <c r="Y2547" s="70"/>
    </row>
    <row r="2548" spans="1:25" s="69" customFormat="1" x14ac:dyDescent="0.2">
      <c r="A2548" s="66" t="s">
        <v>11</v>
      </c>
      <c r="B2548" s="66" t="s">
        <v>23</v>
      </c>
      <c r="C2548" s="66" t="s">
        <v>25</v>
      </c>
      <c r="D2548" s="66" t="s">
        <v>313</v>
      </c>
      <c r="E2548" s="86">
        <f>+IF(ISNUMBER(DATA!J415),DATA!J415,"n/a")</f>
        <v>41819.160000000003</v>
      </c>
      <c r="F2548" s="77">
        <f>+IF(ISNUMBER(DATA!K415),DATA!K415,"n/a")</f>
        <v>0.14222300399212501</v>
      </c>
      <c r="G2548" s="86">
        <f>+IF(ISNUMBER(DATA!T415),DATA!T415,"n/a")</f>
        <v>135400.29999999999</v>
      </c>
      <c r="H2548" s="77">
        <f>+IF(ISNUMBER(DATA!U415),DATA!U415,"n/a")</f>
        <v>2.1339229228521699E-2</v>
      </c>
      <c r="I2548" s="86">
        <f>+IF(ISNUMBER(DATA!AD415),DATA!AD415,"n/a")</f>
        <v>273247.76</v>
      </c>
      <c r="J2548" s="77">
        <f>+IF(ISNUMBER(DATA!AE415),DATA!AE415,"n/a")</f>
        <v>-9.1698142024966393E-3</v>
      </c>
      <c r="K2548" s="86">
        <f>+IF(ISNUMBER(DATA!AN415),DATA!AN415,"n/a")</f>
        <v>520842.07</v>
      </c>
      <c r="L2548" s="77">
        <f>+IF(ISNUMBER(DATA!AO415),DATA!AO415,"n/a")</f>
        <v>-4.5641671510614802E-3</v>
      </c>
      <c r="M2548" s="66"/>
      <c r="N2548" s="66"/>
      <c r="O2548" s="66"/>
      <c r="P2548" s="66"/>
      <c r="Q2548" s="66"/>
      <c r="S2548" s="70"/>
      <c r="U2548" s="70"/>
      <c r="W2548" s="70"/>
      <c r="Y2548" s="70"/>
    </row>
    <row r="2549" spans="1:25" s="69" customFormat="1" x14ac:dyDescent="0.2">
      <c r="A2549" s="66" t="s">
        <v>11</v>
      </c>
      <c r="B2549" s="66" t="s">
        <v>23</v>
      </c>
      <c r="C2549" s="66" t="s">
        <v>25</v>
      </c>
      <c r="D2549" s="66" t="s">
        <v>314</v>
      </c>
      <c r="E2549" s="86">
        <f>+IF(ISNUMBER(DATA!J416),DATA!J416,"n/a")</f>
        <v>92748.59</v>
      </c>
      <c r="F2549" s="77">
        <f>+IF(ISNUMBER(DATA!K416),DATA!K416,"n/a")</f>
        <v>3.4608890699466502E-2</v>
      </c>
      <c r="G2549" s="86">
        <f>+IF(ISNUMBER(DATA!T416),DATA!T416,"n/a")</f>
        <v>326568.84999999998</v>
      </c>
      <c r="H2549" s="77">
        <f>+IF(ISNUMBER(DATA!U416),DATA!U416,"n/a")</f>
        <v>0.13447030885131001</v>
      </c>
      <c r="I2549" s="86">
        <f>+IF(ISNUMBER(DATA!AD416),DATA!AD416,"n/a")</f>
        <v>637113.53</v>
      </c>
      <c r="J2549" s="77">
        <f>+IF(ISNUMBER(DATA!AE416),DATA!AE416,"n/a")</f>
        <v>6.0215535527024799E-2</v>
      </c>
      <c r="K2549" s="86">
        <f>+IF(ISNUMBER(DATA!AN416),DATA!AN416,"n/a")</f>
        <v>1237136.1100000001</v>
      </c>
      <c r="L2549" s="77">
        <f>+IF(ISNUMBER(DATA!AO416),DATA!AO416,"n/a")</f>
        <v>9.8441864274994101E-2</v>
      </c>
      <c r="M2549" s="66"/>
      <c r="N2549" s="66"/>
      <c r="O2549" s="66"/>
      <c r="P2549" s="66"/>
      <c r="Q2549" s="66"/>
      <c r="S2549" s="70"/>
      <c r="U2549" s="70"/>
      <c r="W2549" s="70"/>
      <c r="Y2549" s="70"/>
    </row>
    <row r="2550" spans="1:25" s="69" customFormat="1" x14ac:dyDescent="0.2">
      <c r="A2550" s="66" t="s">
        <v>11</v>
      </c>
      <c r="B2550" s="66" t="s">
        <v>23</v>
      </c>
      <c r="C2550" s="66" t="s">
        <v>25</v>
      </c>
      <c r="D2550" s="66" t="s">
        <v>315</v>
      </c>
      <c r="E2550" s="86">
        <f>+IF(ISNUMBER(DATA!J417),DATA!J417,"n/a")</f>
        <v>64882.5</v>
      </c>
      <c r="F2550" s="77">
        <f>+IF(ISNUMBER(DATA!K417),DATA!K417,"n/a")</f>
        <v>0.20887505170312901</v>
      </c>
      <c r="G2550" s="86">
        <f>+IF(ISNUMBER(DATA!T417),DATA!T417,"n/a")</f>
        <v>212642.65</v>
      </c>
      <c r="H2550" s="77">
        <f>+IF(ISNUMBER(DATA!U417),DATA!U417,"n/a")</f>
        <v>0.14963704220197699</v>
      </c>
      <c r="I2550" s="86">
        <f>+IF(ISNUMBER(DATA!AD417),DATA!AD417,"n/a")</f>
        <v>415932.7</v>
      </c>
      <c r="J2550" s="77">
        <f>+IF(ISNUMBER(DATA!AE417),DATA!AE417,"n/a")</f>
        <v>0.162491357113277</v>
      </c>
      <c r="K2550" s="86">
        <f>+IF(ISNUMBER(DATA!AN417),DATA!AN417,"n/a")</f>
        <v>768702.25</v>
      </c>
      <c r="L2550" s="77">
        <f>+IF(ISNUMBER(DATA!AO417),DATA!AO417,"n/a")</f>
        <v>0.17658310155183499</v>
      </c>
      <c r="M2550" s="66"/>
      <c r="N2550" s="66"/>
      <c r="O2550" s="66"/>
      <c r="P2550" s="66"/>
      <c r="Q2550" s="66"/>
      <c r="S2550" s="70"/>
      <c r="U2550" s="70"/>
      <c r="W2550" s="70"/>
      <c r="Y2550" s="70"/>
    </row>
    <row r="2551" spans="1:25" s="69" customFormat="1" x14ac:dyDescent="0.2">
      <c r="A2551" s="66" t="s">
        <v>11</v>
      </c>
      <c r="B2551" s="66" t="s">
        <v>23</v>
      </c>
      <c r="C2551" s="66" t="s">
        <v>25</v>
      </c>
      <c r="D2551" s="66" t="s">
        <v>316</v>
      </c>
      <c r="E2551" s="86">
        <f>+IF(ISNUMBER(DATA!J418),DATA!J418,"n/a")</f>
        <v>103530.02</v>
      </c>
      <c r="F2551" s="77">
        <f>+IF(ISNUMBER(DATA!K418),DATA!K418,"n/a")</f>
        <v>4.2829743597698498E-2</v>
      </c>
      <c r="G2551" s="86">
        <f>+IF(ISNUMBER(DATA!T418),DATA!T418,"n/a")</f>
        <v>361265.15</v>
      </c>
      <c r="H2551" s="77">
        <f>+IF(ISNUMBER(DATA!U418),DATA!U418,"n/a")</f>
        <v>7.0426486843743502E-2</v>
      </c>
      <c r="I2551" s="86">
        <f>+IF(ISNUMBER(DATA!AD418),DATA!AD418,"n/a")</f>
        <v>667010.57999999996</v>
      </c>
      <c r="J2551" s="77">
        <f>+IF(ISNUMBER(DATA!AE418),DATA!AE418,"n/a")</f>
        <v>8.6682046259239406E-2</v>
      </c>
      <c r="K2551" s="86">
        <f>+IF(ISNUMBER(DATA!AN418),DATA!AN418,"n/a")</f>
        <v>1251493.8999999999</v>
      </c>
      <c r="L2551" s="77">
        <f>+IF(ISNUMBER(DATA!AO418),DATA!AO418,"n/a")</f>
        <v>8.7566171207108801E-2</v>
      </c>
      <c r="M2551" s="66"/>
      <c r="N2551" s="66"/>
      <c r="O2551" s="66"/>
      <c r="P2551" s="66"/>
      <c r="Q2551" s="66"/>
      <c r="S2551" s="70"/>
      <c r="U2551" s="70"/>
      <c r="W2551" s="70"/>
      <c r="Y2551" s="70"/>
    </row>
    <row r="2552" spans="1:25" s="69" customFormat="1" x14ac:dyDescent="0.2">
      <c r="A2552" s="66" t="s">
        <v>11</v>
      </c>
      <c r="B2552" s="66" t="s">
        <v>23</v>
      </c>
      <c r="C2552" s="66" t="s">
        <v>25</v>
      </c>
      <c r="D2552" s="66" t="s">
        <v>317</v>
      </c>
      <c r="E2552" s="86">
        <f>+IF(ISNUMBER(DATA!J419),DATA!J419,"n/a")</f>
        <v>49452.38</v>
      </c>
      <c r="F2552" s="77">
        <f>+IF(ISNUMBER(DATA!K419),DATA!K419,"n/a")</f>
        <v>0.44370619642742998</v>
      </c>
      <c r="G2552" s="86">
        <f>+IF(ISNUMBER(DATA!T419),DATA!T419,"n/a")</f>
        <v>160312.95999999999</v>
      </c>
      <c r="H2552" s="77">
        <f>+IF(ISNUMBER(DATA!U419),DATA!U419,"n/a")</f>
        <v>0.30153736238755602</v>
      </c>
      <c r="I2552" s="86">
        <f>+IF(ISNUMBER(DATA!AD419),DATA!AD419,"n/a")</f>
        <v>306473.48</v>
      </c>
      <c r="J2552" s="77">
        <f>+IF(ISNUMBER(DATA!AE419),DATA!AE419,"n/a")</f>
        <v>0.254528739196764</v>
      </c>
      <c r="K2552" s="86">
        <f>+IF(ISNUMBER(DATA!AN419),DATA!AN419,"n/a")</f>
        <v>546315.6</v>
      </c>
      <c r="L2552" s="77">
        <f>+IF(ISNUMBER(DATA!AO419),DATA!AO419,"n/a")</f>
        <v>0.210433063434187</v>
      </c>
      <c r="M2552" s="66"/>
      <c r="N2552" s="66"/>
      <c r="O2552" s="66"/>
      <c r="P2552" s="66"/>
      <c r="Q2552" s="66"/>
      <c r="S2552" s="70"/>
      <c r="U2552" s="70"/>
      <c r="W2552" s="70"/>
      <c r="Y2552" s="70"/>
    </row>
    <row r="2553" spans="1:25" s="69" customFormat="1" x14ac:dyDescent="0.2">
      <c r="A2553" s="66" t="s">
        <v>11</v>
      </c>
      <c r="B2553" s="66" t="s">
        <v>23</v>
      </c>
      <c r="C2553" s="66" t="s">
        <v>25</v>
      </c>
      <c r="D2553" s="66" t="s">
        <v>318</v>
      </c>
      <c r="E2553" s="86">
        <f>+IF(ISNUMBER(DATA!J420),DATA!J420,"n/a")</f>
        <v>126817.18</v>
      </c>
      <c r="F2553" s="77">
        <f>+IF(ISNUMBER(DATA!K420),DATA!K420,"n/a")</f>
        <v>7.6762054747461395E-2</v>
      </c>
      <c r="G2553" s="86">
        <f>+IF(ISNUMBER(DATA!T420),DATA!T420,"n/a")</f>
        <v>444547.52</v>
      </c>
      <c r="H2553" s="77">
        <f>+IF(ISNUMBER(DATA!U420),DATA!U420,"n/a")</f>
        <v>5.5612408210718001E-2</v>
      </c>
      <c r="I2553" s="86">
        <f>+IF(ISNUMBER(DATA!AD420),DATA!AD420,"n/a")</f>
        <v>837548.73</v>
      </c>
      <c r="J2553" s="77">
        <f>+IF(ISNUMBER(DATA!AE420),DATA!AE420,"n/a")</f>
        <v>3.68209462581259E-3</v>
      </c>
      <c r="K2553" s="86">
        <f>+IF(ISNUMBER(DATA!AN420),DATA!AN420,"n/a")</f>
        <v>1600138.51</v>
      </c>
      <c r="L2553" s="77">
        <f>+IF(ISNUMBER(DATA!AO420),DATA!AO420,"n/a")</f>
        <v>2.2410068272615099E-2</v>
      </c>
      <c r="M2553" s="66"/>
      <c r="N2553" s="66"/>
      <c r="O2553" s="66"/>
      <c r="P2553" s="66"/>
      <c r="Q2553" s="66"/>
      <c r="S2553" s="70"/>
      <c r="U2553" s="70"/>
      <c r="W2553" s="70"/>
      <c r="Y2553" s="70"/>
    </row>
    <row r="2554" spans="1:25" s="69" customFormat="1" x14ac:dyDescent="0.2">
      <c r="A2554" s="66" t="s">
        <v>11</v>
      </c>
      <c r="B2554" s="66" t="s">
        <v>23</v>
      </c>
      <c r="C2554" s="66" t="s">
        <v>25</v>
      </c>
      <c r="D2554" s="66" t="s">
        <v>344</v>
      </c>
      <c r="E2554" s="86">
        <f>+IF(ISNUMBER(DATA!J421),DATA!J421,"n/a")</f>
        <v>14761.1</v>
      </c>
      <c r="F2554" s="77">
        <f>+IF(ISNUMBER(DATA!K421),DATA!K421,"n/a")</f>
        <v>-0.20985593792371399</v>
      </c>
      <c r="G2554" s="86">
        <f>+IF(ISNUMBER(DATA!T421),DATA!T421,"n/a")</f>
        <v>62508.26</v>
      </c>
      <c r="H2554" s="77">
        <f>+IF(ISNUMBER(DATA!U421),DATA!U421,"n/a")</f>
        <v>-1.31555037728E-2</v>
      </c>
      <c r="I2554" s="86">
        <f>+IF(ISNUMBER(DATA!AD421),DATA!AD421,"n/a")</f>
        <v>125955.73</v>
      </c>
      <c r="J2554" s="77">
        <f>+IF(ISNUMBER(DATA!AE421),DATA!AE421,"n/a")</f>
        <v>2.0614716657832701E-3</v>
      </c>
      <c r="K2554" s="86">
        <f>+IF(ISNUMBER(DATA!AN421),DATA!AN421,"n/a")</f>
        <v>251096.9</v>
      </c>
      <c r="L2554" s="77">
        <f>+IF(ISNUMBER(DATA!AO421),DATA!AO421,"n/a")</f>
        <v>-9.74968876336362E-3</v>
      </c>
      <c r="M2554" s="66"/>
      <c r="N2554" s="66"/>
      <c r="O2554" s="66"/>
      <c r="P2554" s="66"/>
      <c r="Q2554" s="66"/>
      <c r="S2554" s="70"/>
      <c r="U2554" s="70"/>
      <c r="W2554" s="70"/>
      <c r="Y2554" s="70"/>
    </row>
    <row r="2555" spans="1:25" s="69" customFormat="1" x14ac:dyDescent="0.2">
      <c r="A2555" s="66" t="s">
        <v>11</v>
      </c>
      <c r="B2555" s="66" t="s">
        <v>23</v>
      </c>
      <c r="C2555" s="66" t="s">
        <v>25</v>
      </c>
      <c r="D2555" s="66" t="s">
        <v>345</v>
      </c>
      <c r="E2555" s="86">
        <f>+IF(ISNUMBER(DATA!J422),DATA!J422,"n/a")</f>
        <v>41366.43</v>
      </c>
      <c r="F2555" s="77">
        <f>+IF(ISNUMBER(DATA!K422),DATA!K422,"n/a")</f>
        <v>6.2893962487936397E-2</v>
      </c>
      <c r="G2555" s="86">
        <f>+IF(ISNUMBER(DATA!T422),DATA!T422,"n/a")</f>
        <v>138417.19</v>
      </c>
      <c r="H2555" s="77">
        <f>+IF(ISNUMBER(DATA!U422),DATA!U422,"n/a")</f>
        <v>8.7329696730034295E-2</v>
      </c>
      <c r="I2555" s="86">
        <f>+IF(ISNUMBER(DATA!AD422),DATA!AD422,"n/a")</f>
        <v>276077.13</v>
      </c>
      <c r="J2555" s="77">
        <f>+IF(ISNUMBER(DATA!AE422),DATA!AE422,"n/a")</f>
        <v>0.115773629615643</v>
      </c>
      <c r="K2555" s="86">
        <f>+IF(ISNUMBER(DATA!AN422),DATA!AN422,"n/a")</f>
        <v>498964.5</v>
      </c>
      <c r="L2555" s="77">
        <f>+IF(ISNUMBER(DATA!AO422),DATA!AO422,"n/a")</f>
        <v>3.0876389862730599E-3</v>
      </c>
      <c r="M2555" s="66"/>
      <c r="N2555" s="66"/>
      <c r="O2555" s="66"/>
      <c r="P2555" s="66"/>
      <c r="Q2555" s="66"/>
      <c r="S2555" s="70"/>
      <c r="U2555" s="70"/>
      <c r="W2555" s="70"/>
      <c r="Y2555" s="70"/>
    </row>
    <row r="2556" spans="1:25" x14ac:dyDescent="0.2">
      <c r="E2556" s="100"/>
      <c r="F2556" s="102"/>
      <c r="G2556" s="100"/>
      <c r="H2556" s="102"/>
      <c r="I2556" s="100"/>
      <c r="J2556" s="102"/>
      <c r="K2556" s="100"/>
      <c r="L2556" s="102"/>
    </row>
    <row r="2557" spans="1:25" s="69" customFormat="1" x14ac:dyDescent="0.2">
      <c r="A2557" s="66" t="s">
        <v>11</v>
      </c>
      <c r="B2557" s="66" t="s">
        <v>23</v>
      </c>
      <c r="C2557" s="66" t="s">
        <v>10</v>
      </c>
      <c r="D2557" s="66" t="s">
        <v>271</v>
      </c>
      <c r="E2557" s="87">
        <f>+IF(ISNUMBER(DATA!L373),DATA!L373,"n/a")</f>
        <v>5.2321494091852498</v>
      </c>
      <c r="F2557" s="77">
        <f>+IF(ISNUMBER(DATA!M373),DATA!M373,"n/a")</f>
        <v>-6.5711415696915196E-3</v>
      </c>
      <c r="G2557" s="87">
        <f>+IF(ISNUMBER(DATA!V373),DATA!V373,"n/a")</f>
        <v>5.0604818270018797</v>
      </c>
      <c r="H2557" s="77">
        <f>+IF(ISNUMBER(DATA!W373),DATA!W373,"n/a")</f>
        <v>1.5683127682739301E-2</v>
      </c>
      <c r="I2557" s="87">
        <f>+IF(ISNUMBER(DATA!AF373),DATA!AF373,"n/a")</f>
        <v>5.0061848225918704</v>
      </c>
      <c r="J2557" s="77">
        <f>+IF(ISNUMBER(DATA!AG373),DATA!AG373,"n/a")</f>
        <v>1.8397520699366401E-3</v>
      </c>
      <c r="K2557" s="87">
        <f>+IF(ISNUMBER(DATA!AP373),DATA!AP373,"n/a")</f>
        <v>4.95323066910231</v>
      </c>
      <c r="L2557" s="77">
        <f>+IF(ISNUMBER(DATA!AQ373),DATA!AQ373,"n/a")</f>
        <v>-1.6275413164097901E-2</v>
      </c>
      <c r="M2557" s="66"/>
      <c r="N2557" s="66"/>
      <c r="O2557" s="66"/>
      <c r="P2557" s="66"/>
      <c r="Q2557" s="66"/>
      <c r="S2557" s="70"/>
      <c r="U2557" s="70"/>
      <c r="W2557" s="70"/>
      <c r="Y2557" s="70"/>
    </row>
    <row r="2558" spans="1:25" s="69" customFormat="1" x14ac:dyDescent="0.2">
      <c r="A2558" s="66" t="s">
        <v>11</v>
      </c>
      <c r="B2558" s="66" t="s">
        <v>23</v>
      </c>
      <c r="C2558" s="66" t="s">
        <v>10</v>
      </c>
      <c r="D2558" s="66" t="s">
        <v>272</v>
      </c>
      <c r="E2558" s="87">
        <f>+IF(ISNUMBER(DATA!L374),DATA!L374,"n/a")</f>
        <v>4.4484274074545702</v>
      </c>
      <c r="F2558" s="77">
        <f>+IF(ISNUMBER(DATA!M374),DATA!M374,"n/a")</f>
        <v>-3.82903705928457E-2</v>
      </c>
      <c r="G2558" s="87">
        <f>+IF(ISNUMBER(DATA!V374),DATA!V374,"n/a")</f>
        <v>4.5087102874445</v>
      </c>
      <c r="H2558" s="77">
        <f>+IF(ISNUMBER(DATA!W374),DATA!W374,"n/a")</f>
        <v>-1.6004708614123599E-2</v>
      </c>
      <c r="I2558" s="87">
        <f>+IF(ISNUMBER(DATA!AF374),DATA!AF374,"n/a")</f>
        <v>4.5171284573753603</v>
      </c>
      <c r="J2558" s="77">
        <f>+IF(ISNUMBER(DATA!AG374),DATA!AG374,"n/a")</f>
        <v>1.77443758429174E-3</v>
      </c>
      <c r="K2558" s="87">
        <f>+IF(ISNUMBER(DATA!AP374),DATA!AP374,"n/a")</f>
        <v>4.5364721356179398</v>
      </c>
      <c r="L2558" s="77">
        <f>+IF(ISNUMBER(DATA!AQ374),DATA!AQ374,"n/a")</f>
        <v>1.3809555309785601E-3</v>
      </c>
      <c r="M2558" s="66"/>
      <c r="N2558" s="66"/>
      <c r="O2558" s="66"/>
      <c r="P2558" s="66"/>
      <c r="Q2558" s="66"/>
      <c r="S2558" s="70"/>
      <c r="U2558" s="70"/>
      <c r="W2558" s="70"/>
      <c r="Y2558" s="70"/>
    </row>
    <row r="2559" spans="1:25" s="69" customFormat="1" x14ac:dyDescent="0.2">
      <c r="A2559" s="66" t="s">
        <v>11</v>
      </c>
      <c r="B2559" s="66" t="s">
        <v>23</v>
      </c>
      <c r="C2559" s="66" t="s">
        <v>10</v>
      </c>
      <c r="D2559" s="66" t="s">
        <v>273</v>
      </c>
      <c r="E2559" s="87">
        <f>+IF(ISNUMBER(DATA!L375),DATA!L375,"n/a")</f>
        <v>4.6602120088940797</v>
      </c>
      <c r="F2559" s="77">
        <f>+IF(ISNUMBER(DATA!M375),DATA!M375,"n/a")</f>
        <v>9.2666636584755307E-3</v>
      </c>
      <c r="G2559" s="87">
        <f>+IF(ISNUMBER(DATA!V375),DATA!V375,"n/a")</f>
        <v>4.4995273484610498</v>
      </c>
      <c r="H2559" s="77">
        <f>+IF(ISNUMBER(DATA!W375),DATA!W375,"n/a")</f>
        <v>-2.8326618186139501E-2</v>
      </c>
      <c r="I2559" s="87">
        <f>+IF(ISNUMBER(DATA!AF375),DATA!AF375,"n/a")</f>
        <v>4.4752721884968603</v>
      </c>
      <c r="J2559" s="77">
        <f>+IF(ISNUMBER(DATA!AG375),DATA!AG375,"n/a")</f>
        <v>-3.1955229258184802E-2</v>
      </c>
      <c r="K2559" s="87">
        <f>+IF(ISNUMBER(DATA!AP375),DATA!AP375,"n/a")</f>
        <v>4.5180568149227298</v>
      </c>
      <c r="L2559" s="77">
        <f>+IF(ISNUMBER(DATA!AQ375),DATA!AQ375,"n/a")</f>
        <v>-1.8624725639007599E-2</v>
      </c>
      <c r="M2559" s="66"/>
      <c r="N2559" s="66"/>
      <c r="O2559" s="66"/>
      <c r="P2559" s="66"/>
      <c r="Q2559" s="66"/>
      <c r="S2559" s="70"/>
      <c r="U2559" s="70"/>
      <c r="W2559" s="70"/>
      <c r="Y2559" s="70"/>
    </row>
    <row r="2560" spans="1:25" s="69" customFormat="1" x14ac:dyDescent="0.2">
      <c r="A2560" s="66" t="s">
        <v>11</v>
      </c>
      <c r="B2560" s="66" t="s">
        <v>23</v>
      </c>
      <c r="C2560" s="66" t="s">
        <v>10</v>
      </c>
      <c r="D2560" s="66" t="s">
        <v>274</v>
      </c>
      <c r="E2560" s="87">
        <f>+IF(ISNUMBER(DATA!L376),DATA!L376,"n/a")</f>
        <v>4.5486933559875302</v>
      </c>
      <c r="F2560" s="77">
        <f>+IF(ISNUMBER(DATA!M376),DATA!M376,"n/a")</f>
        <v>-1.23987008689889E-2</v>
      </c>
      <c r="G2560" s="87">
        <f>+IF(ISNUMBER(DATA!V376),DATA!V376,"n/a")</f>
        <v>4.5432165148313901</v>
      </c>
      <c r="H2560" s="77">
        <f>+IF(ISNUMBER(DATA!W376),DATA!W376,"n/a")</f>
        <v>-7.9517940331277105E-3</v>
      </c>
      <c r="I2560" s="87">
        <f>+IF(ISNUMBER(DATA!AF376),DATA!AF376,"n/a")</f>
        <v>4.5481666767102604</v>
      </c>
      <c r="J2560" s="77">
        <f>+IF(ISNUMBER(DATA!AG376),DATA!AG376,"n/a")</f>
        <v>1.09715609391143E-2</v>
      </c>
      <c r="K2560" s="87">
        <f>+IF(ISNUMBER(DATA!AP376),DATA!AP376,"n/a")</f>
        <v>4.5613982303567298</v>
      </c>
      <c r="L2560" s="77">
        <f>+IF(ISNUMBER(DATA!AQ376),DATA!AQ376,"n/a")</f>
        <v>1.8691824024985801E-3</v>
      </c>
      <c r="M2560" s="66"/>
      <c r="N2560" s="66"/>
      <c r="O2560" s="66"/>
      <c r="P2560" s="66"/>
      <c r="Q2560" s="66"/>
      <c r="S2560" s="70"/>
      <c r="U2560" s="70"/>
      <c r="W2560" s="70"/>
      <c r="Y2560" s="70"/>
    </row>
    <row r="2561" spans="1:25" s="69" customFormat="1" x14ac:dyDescent="0.2">
      <c r="A2561" s="66" t="s">
        <v>11</v>
      </c>
      <c r="B2561" s="66" t="s">
        <v>23</v>
      </c>
      <c r="C2561" s="66" t="s">
        <v>10</v>
      </c>
      <c r="D2561" s="66" t="s">
        <v>275</v>
      </c>
      <c r="E2561" s="87">
        <f>+IF(ISNUMBER(DATA!L377),DATA!L377,"n/a")</f>
        <v>3.9537713389788101</v>
      </c>
      <c r="F2561" s="77">
        <f>+IF(ISNUMBER(DATA!M377),DATA!M377,"n/a")</f>
        <v>-5.3256186639025302E-2</v>
      </c>
      <c r="G2561" s="87">
        <f>+IF(ISNUMBER(DATA!V377),DATA!V377,"n/a")</f>
        <v>3.8239002897000098</v>
      </c>
      <c r="H2561" s="77">
        <f>+IF(ISNUMBER(DATA!W377),DATA!W377,"n/a")</f>
        <v>-4.4505746770868701E-2</v>
      </c>
      <c r="I2561" s="87">
        <f>+IF(ISNUMBER(DATA!AF377),DATA!AF377,"n/a")</f>
        <v>3.73592448586058</v>
      </c>
      <c r="J2561" s="77">
        <f>+IF(ISNUMBER(DATA!AG377),DATA!AG377,"n/a")</f>
        <v>-6.5291049233542994E-2</v>
      </c>
      <c r="K2561" s="87">
        <f>+IF(ISNUMBER(DATA!AP377),DATA!AP377,"n/a")</f>
        <v>3.8236337619687299</v>
      </c>
      <c r="L2561" s="77">
        <f>+IF(ISNUMBER(DATA!AQ377),DATA!AQ377,"n/a")</f>
        <v>-6.1723992982417597E-2</v>
      </c>
      <c r="M2561" s="66"/>
      <c r="N2561" s="66"/>
      <c r="O2561" s="66"/>
      <c r="P2561" s="66"/>
      <c r="Q2561" s="66"/>
      <c r="S2561" s="70"/>
      <c r="U2561" s="70"/>
      <c r="W2561" s="70"/>
      <c r="Y2561" s="70"/>
    </row>
    <row r="2562" spans="1:25" s="69" customFormat="1" x14ac:dyDescent="0.2">
      <c r="A2562" s="66" t="s">
        <v>11</v>
      </c>
      <c r="B2562" s="66" t="s">
        <v>23</v>
      </c>
      <c r="C2562" s="66" t="s">
        <v>10</v>
      </c>
      <c r="D2562" s="66" t="s">
        <v>276</v>
      </c>
      <c r="E2562" s="87">
        <f>+IF(ISNUMBER(DATA!L378),DATA!L378,"n/a")</f>
        <v>4.3422133115215997</v>
      </c>
      <c r="F2562" s="77">
        <f>+IF(ISNUMBER(DATA!M378),DATA!M378,"n/a")</f>
        <v>1.5597747362840199E-2</v>
      </c>
      <c r="G2562" s="87">
        <f>+IF(ISNUMBER(DATA!V378),DATA!V378,"n/a")</f>
        <v>4.2310906914008903</v>
      </c>
      <c r="H2562" s="77">
        <f>+IF(ISNUMBER(DATA!W378),DATA!W378,"n/a")</f>
        <v>8.4663355825861496E-4</v>
      </c>
      <c r="I2562" s="87">
        <f>+IF(ISNUMBER(DATA!AF378),DATA!AF378,"n/a")</f>
        <v>4.2124604961081102</v>
      </c>
      <c r="J2562" s="77">
        <f>+IF(ISNUMBER(DATA!AG378),DATA!AG378,"n/a")</f>
        <v>1.14993863354053E-3</v>
      </c>
      <c r="K2562" s="87">
        <f>+IF(ISNUMBER(DATA!AP378),DATA!AP378,"n/a")</f>
        <v>4.2447003481877799</v>
      </c>
      <c r="L2562" s="77">
        <f>+IF(ISNUMBER(DATA!AQ378),DATA!AQ378,"n/a")</f>
        <v>8.7187274801135903E-3</v>
      </c>
      <c r="M2562" s="66"/>
      <c r="N2562" s="66"/>
      <c r="O2562" s="66"/>
      <c r="P2562" s="66"/>
      <c r="Q2562" s="66"/>
      <c r="S2562" s="70"/>
      <c r="U2562" s="70"/>
      <c r="W2562" s="70"/>
      <c r="Y2562" s="70"/>
    </row>
    <row r="2563" spans="1:25" s="69" customFormat="1" x14ac:dyDescent="0.2">
      <c r="A2563" s="66" t="s">
        <v>11</v>
      </c>
      <c r="B2563" s="66" t="s">
        <v>23</v>
      </c>
      <c r="C2563" s="66" t="s">
        <v>10</v>
      </c>
      <c r="D2563" s="66" t="s">
        <v>277</v>
      </c>
      <c r="E2563" s="87">
        <f>+IF(ISNUMBER(DATA!L379),DATA!L379,"n/a")</f>
        <v>4.7998972326212996</v>
      </c>
      <c r="F2563" s="77">
        <f>+IF(ISNUMBER(DATA!M379),DATA!M379,"n/a")</f>
        <v>-7.6384048767322105E-2</v>
      </c>
      <c r="G2563" s="87">
        <f>+IF(ISNUMBER(DATA!V379),DATA!V379,"n/a")</f>
        <v>4.8024904862750804</v>
      </c>
      <c r="H2563" s="77">
        <f>+IF(ISNUMBER(DATA!W379),DATA!W379,"n/a")</f>
        <v>-8.5122569039139104E-2</v>
      </c>
      <c r="I2563" s="87">
        <f>+IF(ISNUMBER(DATA!AF379),DATA!AF379,"n/a")</f>
        <v>4.77439109214124</v>
      </c>
      <c r="J2563" s="77">
        <f>+IF(ISNUMBER(DATA!AG379),DATA!AG379,"n/a")</f>
        <v>-9.7912688527139594E-2</v>
      </c>
      <c r="K2563" s="87">
        <f>+IF(ISNUMBER(DATA!AP379),DATA!AP379,"n/a")</f>
        <v>4.89593768077631</v>
      </c>
      <c r="L2563" s="77">
        <f>+IF(ISNUMBER(DATA!AQ379),DATA!AQ379,"n/a")</f>
        <v>-8.19934364197627E-2</v>
      </c>
      <c r="M2563" s="66"/>
      <c r="N2563" s="66"/>
      <c r="O2563" s="66"/>
      <c r="P2563" s="66"/>
      <c r="Q2563" s="66"/>
      <c r="S2563" s="70"/>
      <c r="U2563" s="70"/>
      <c r="W2563" s="70"/>
      <c r="Y2563" s="70"/>
    </row>
    <row r="2564" spans="1:25" s="69" customFormat="1" x14ac:dyDescent="0.2">
      <c r="A2564" s="66" t="s">
        <v>11</v>
      </c>
      <c r="B2564" s="66" t="s">
        <v>23</v>
      </c>
      <c r="C2564" s="66" t="s">
        <v>10</v>
      </c>
      <c r="D2564" s="66" t="s">
        <v>278</v>
      </c>
      <c r="E2564" s="87">
        <f>+IF(ISNUMBER(DATA!L380),DATA!L380,"n/a")</f>
        <v>5.2575366904117997</v>
      </c>
      <c r="F2564" s="77">
        <f>+IF(ISNUMBER(DATA!M380),DATA!M380,"n/a")</f>
        <v>6.9080564000842002E-3</v>
      </c>
      <c r="G2564" s="87">
        <f>+IF(ISNUMBER(DATA!V380),DATA!V380,"n/a")</f>
        <v>5.0882979834081699</v>
      </c>
      <c r="H2564" s="77">
        <f>+IF(ISNUMBER(DATA!W380),DATA!W380,"n/a")</f>
        <v>1.1248986537365E-2</v>
      </c>
      <c r="I2564" s="87">
        <f>+IF(ISNUMBER(DATA!AF380),DATA!AF380,"n/a")</f>
        <v>5.1212522000433998</v>
      </c>
      <c r="J2564" s="77">
        <f>+IF(ISNUMBER(DATA!AG380),DATA!AG380,"n/a")</f>
        <v>3.5519136454961499E-2</v>
      </c>
      <c r="K2564" s="87">
        <f>+IF(ISNUMBER(DATA!AP380),DATA!AP380,"n/a")</f>
        <v>5.1088947869126402</v>
      </c>
      <c r="L2564" s="77">
        <f>+IF(ISNUMBER(DATA!AQ380),DATA!AQ380,"n/a")</f>
        <v>3.5431512053680697E-2</v>
      </c>
      <c r="M2564" s="66"/>
      <c r="N2564" s="66"/>
      <c r="O2564" s="66"/>
      <c r="P2564" s="66"/>
      <c r="Q2564" s="66"/>
      <c r="S2564" s="70"/>
      <c r="U2564" s="70"/>
      <c r="W2564" s="70"/>
      <c r="Y2564" s="70"/>
    </row>
    <row r="2565" spans="1:25" s="69" customFormat="1" x14ac:dyDescent="0.2">
      <c r="A2565" s="66" t="s">
        <v>11</v>
      </c>
      <c r="B2565" s="66" t="s">
        <v>23</v>
      </c>
      <c r="C2565" s="66" t="s">
        <v>10</v>
      </c>
      <c r="D2565" s="66" t="s">
        <v>279</v>
      </c>
      <c r="E2565" s="87">
        <f>+IF(ISNUMBER(DATA!L381),DATA!L381,"n/a")</f>
        <v>4.7676581271544203</v>
      </c>
      <c r="F2565" s="77">
        <f>+IF(ISNUMBER(DATA!M381),DATA!M381,"n/a")</f>
        <v>0.115667023089934</v>
      </c>
      <c r="G2565" s="87">
        <f>+IF(ISNUMBER(DATA!V381),DATA!V381,"n/a")</f>
        <v>4.6806821031864398</v>
      </c>
      <c r="H2565" s="77">
        <f>+IF(ISNUMBER(DATA!W381),DATA!W381,"n/a")</f>
        <v>0.15395481311527801</v>
      </c>
      <c r="I2565" s="87">
        <f>+IF(ISNUMBER(DATA!AF381),DATA!AF381,"n/a")</f>
        <v>4.6422356953980097</v>
      </c>
      <c r="J2565" s="77">
        <f>+IF(ISNUMBER(DATA!AG381),DATA!AG381,"n/a")</f>
        <v>9.0296267846737194E-2</v>
      </c>
      <c r="K2565" s="87">
        <f>+IF(ISNUMBER(DATA!AP381),DATA!AP381,"n/a")</f>
        <v>4.6100521390151901</v>
      </c>
      <c r="L2565" s="77">
        <f>+IF(ISNUMBER(DATA!AQ381),DATA!AQ381,"n/a")</f>
        <v>3.1283947248855901E-2</v>
      </c>
      <c r="M2565" s="66"/>
      <c r="N2565" s="66"/>
      <c r="O2565" s="66"/>
      <c r="P2565" s="66"/>
      <c r="Q2565" s="66"/>
      <c r="S2565" s="70"/>
      <c r="U2565" s="70"/>
      <c r="W2565" s="70"/>
      <c r="Y2565" s="70"/>
    </row>
    <row r="2566" spans="1:25" s="69" customFormat="1" x14ac:dyDescent="0.2">
      <c r="A2566" s="66" t="s">
        <v>11</v>
      </c>
      <c r="B2566" s="66" t="s">
        <v>23</v>
      </c>
      <c r="C2566" s="66" t="s">
        <v>10</v>
      </c>
      <c r="D2566" s="66" t="s">
        <v>280</v>
      </c>
      <c r="E2566" s="87">
        <f>+IF(ISNUMBER(DATA!L382),DATA!L382,"n/a")</f>
        <v>6.7218156272120897</v>
      </c>
      <c r="F2566" s="77">
        <f>+IF(ISNUMBER(DATA!M382),DATA!M382,"n/a")</f>
        <v>0.18834438096804701</v>
      </c>
      <c r="G2566" s="87">
        <f>+IF(ISNUMBER(DATA!V382),DATA!V382,"n/a")</f>
        <v>5.8672296264189496</v>
      </c>
      <c r="H2566" s="77">
        <f>+IF(ISNUMBER(DATA!W382),DATA!W382,"n/a")</f>
        <v>2.8636068859903802E-2</v>
      </c>
      <c r="I2566" s="87">
        <f>+IF(ISNUMBER(DATA!AF382),DATA!AF382,"n/a")</f>
        <v>5.7297500740605098</v>
      </c>
      <c r="J2566" s="77">
        <f>+IF(ISNUMBER(DATA!AG382),DATA!AG382,"n/a")</f>
        <v>-2.5806861147389001E-2</v>
      </c>
      <c r="K2566" s="87">
        <f>+IF(ISNUMBER(DATA!AP382),DATA!AP382,"n/a")</f>
        <v>5.7884067295807302</v>
      </c>
      <c r="L2566" s="77">
        <f>+IF(ISNUMBER(DATA!AQ382),DATA!AQ382,"n/a")</f>
        <v>-2.0311974315368499E-2</v>
      </c>
      <c r="M2566" s="66"/>
      <c r="N2566" s="66"/>
      <c r="O2566" s="66"/>
      <c r="P2566" s="66"/>
      <c r="Q2566" s="66"/>
      <c r="S2566" s="70"/>
      <c r="U2566" s="70"/>
      <c r="W2566" s="70"/>
      <c r="Y2566" s="70"/>
    </row>
    <row r="2567" spans="1:25" s="69" customFormat="1" x14ac:dyDescent="0.2">
      <c r="A2567" s="66" t="s">
        <v>11</v>
      </c>
      <c r="B2567" s="66" t="s">
        <v>23</v>
      </c>
      <c r="C2567" s="66" t="s">
        <v>10</v>
      </c>
      <c r="D2567" s="66" t="s">
        <v>281</v>
      </c>
      <c r="E2567" s="87">
        <f>+IF(ISNUMBER(DATA!L383),DATA!L383,"n/a")</f>
        <v>6.2127215288418602</v>
      </c>
      <c r="F2567" s="77">
        <f>+IF(ISNUMBER(DATA!M383),DATA!M383,"n/a")</f>
        <v>0.180750955378251</v>
      </c>
      <c r="G2567" s="87">
        <f>+IF(ISNUMBER(DATA!V383),DATA!V383,"n/a")</f>
        <v>5.5843308466231196</v>
      </c>
      <c r="H2567" s="77">
        <f>+IF(ISNUMBER(DATA!W383),DATA!W383,"n/a")</f>
        <v>6.6924989614008903E-2</v>
      </c>
      <c r="I2567" s="87">
        <f>+IF(ISNUMBER(DATA!AF383),DATA!AF383,"n/a")</f>
        <v>5.4837397261523604</v>
      </c>
      <c r="J2567" s="77">
        <f>+IF(ISNUMBER(DATA!AG383),DATA!AG383,"n/a")</f>
        <v>5.4334139408046898E-2</v>
      </c>
      <c r="K2567" s="87">
        <f>+IF(ISNUMBER(DATA!AP383),DATA!AP383,"n/a")</f>
        <v>5.4268722885920999</v>
      </c>
      <c r="L2567" s="77">
        <f>+IF(ISNUMBER(DATA!AQ383),DATA!AQ383,"n/a")</f>
        <v>4.9934671173771199E-2</v>
      </c>
      <c r="M2567" s="66"/>
      <c r="N2567" s="66"/>
      <c r="O2567" s="66"/>
      <c r="P2567" s="66"/>
      <c r="Q2567" s="66"/>
      <c r="S2567" s="70"/>
      <c r="U2567" s="70"/>
      <c r="W2567" s="70"/>
      <c r="Y2567" s="70"/>
    </row>
    <row r="2568" spans="1:25" s="69" customFormat="1" x14ac:dyDescent="0.2">
      <c r="A2568" s="66" t="s">
        <v>11</v>
      </c>
      <c r="B2568" s="66" t="s">
        <v>23</v>
      </c>
      <c r="C2568" s="66" t="s">
        <v>10</v>
      </c>
      <c r="D2568" s="66" t="s">
        <v>282</v>
      </c>
      <c r="E2568" s="87">
        <f>+IF(ISNUMBER(DATA!L384),DATA!L384,"n/a")</f>
        <v>5.4211221289131997</v>
      </c>
      <c r="F2568" s="77">
        <f>+IF(ISNUMBER(DATA!M384),DATA!M384,"n/a")</f>
        <v>7.4402757023841207E-2</v>
      </c>
      <c r="G2568" s="87">
        <f>+IF(ISNUMBER(DATA!V384),DATA!V384,"n/a")</f>
        <v>5.3161910417447604</v>
      </c>
      <c r="H2568" s="77">
        <f>+IF(ISNUMBER(DATA!W384),DATA!W384,"n/a")</f>
        <v>5.32422978891273E-2</v>
      </c>
      <c r="I2568" s="87">
        <f>+IF(ISNUMBER(DATA!AF384),DATA!AF384,"n/a")</f>
        <v>5.3164089164622101</v>
      </c>
      <c r="J2568" s="77">
        <f>+IF(ISNUMBER(DATA!AG384),DATA!AG384,"n/a")</f>
        <v>5.4496599170186399E-2</v>
      </c>
      <c r="K2568" s="87">
        <f>+IF(ISNUMBER(DATA!AP384),DATA!AP384,"n/a")</f>
        <v>5.2368542854578797</v>
      </c>
      <c r="L2568" s="77">
        <f>+IF(ISNUMBER(DATA!AQ384),DATA!AQ384,"n/a")</f>
        <v>2.7438370412551798E-2</v>
      </c>
      <c r="M2568" s="66"/>
      <c r="N2568" s="66"/>
      <c r="O2568" s="66"/>
      <c r="P2568" s="66"/>
      <c r="Q2568" s="66"/>
      <c r="S2568" s="70"/>
      <c r="U2568" s="70"/>
      <c r="W2568" s="70"/>
      <c r="Y2568" s="70"/>
    </row>
    <row r="2569" spans="1:25" s="69" customFormat="1" x14ac:dyDescent="0.2">
      <c r="A2569" s="66" t="s">
        <v>11</v>
      </c>
      <c r="B2569" s="66" t="s">
        <v>23</v>
      </c>
      <c r="C2569" s="66" t="s">
        <v>10</v>
      </c>
      <c r="D2569" s="66" t="s">
        <v>283</v>
      </c>
      <c r="E2569" s="87">
        <f>+IF(ISNUMBER(DATA!L385),DATA!L385,"n/a")</f>
        <v>5.1662365272691799</v>
      </c>
      <c r="F2569" s="77">
        <f>+IF(ISNUMBER(DATA!M385),DATA!M385,"n/a")</f>
        <v>7.4741593333694E-3</v>
      </c>
      <c r="G2569" s="87">
        <f>+IF(ISNUMBER(DATA!V385),DATA!V385,"n/a")</f>
        <v>5.3029801547988002</v>
      </c>
      <c r="H2569" s="77">
        <f>+IF(ISNUMBER(DATA!W385),DATA!W385,"n/a")</f>
        <v>4.2726606212376401E-2</v>
      </c>
      <c r="I2569" s="87">
        <f>+IF(ISNUMBER(DATA!AF385),DATA!AF385,"n/a")</f>
        <v>5.3904756150154398</v>
      </c>
      <c r="J2569" s="77">
        <f>+IF(ISNUMBER(DATA!AG385),DATA!AG385,"n/a")</f>
        <v>5.4405690735004703E-2</v>
      </c>
      <c r="K2569" s="87">
        <f>+IF(ISNUMBER(DATA!AP385),DATA!AP385,"n/a")</f>
        <v>5.34775629906144</v>
      </c>
      <c r="L2569" s="77">
        <f>+IF(ISNUMBER(DATA!AQ385),DATA!AQ385,"n/a")</f>
        <v>2.5233769242721998E-2</v>
      </c>
      <c r="M2569" s="66"/>
      <c r="N2569" s="66"/>
      <c r="O2569" s="66"/>
      <c r="P2569" s="66"/>
      <c r="Q2569" s="66"/>
      <c r="S2569" s="70"/>
      <c r="U2569" s="70"/>
      <c r="W2569" s="70"/>
      <c r="Y2569" s="70"/>
    </row>
    <row r="2570" spans="1:25" s="69" customFormat="1" x14ac:dyDescent="0.2">
      <c r="A2570" s="66" t="s">
        <v>11</v>
      </c>
      <c r="B2570" s="66" t="s">
        <v>23</v>
      </c>
      <c r="C2570" s="66" t="s">
        <v>10</v>
      </c>
      <c r="D2570" s="66" t="s">
        <v>284</v>
      </c>
      <c r="E2570" s="87">
        <f>+IF(ISNUMBER(DATA!L386),DATA!L386,"n/a")</f>
        <v>5.9460668388776403</v>
      </c>
      <c r="F2570" s="77">
        <f>+IF(ISNUMBER(DATA!M386),DATA!M386,"n/a")</f>
        <v>0.165030107366471</v>
      </c>
      <c r="G2570" s="87">
        <f>+IF(ISNUMBER(DATA!V386),DATA!V386,"n/a")</f>
        <v>5.1391330929578602</v>
      </c>
      <c r="H2570" s="77">
        <f>+IF(ISNUMBER(DATA!W386),DATA!W386,"n/a")</f>
        <v>5.1511019765819802E-2</v>
      </c>
      <c r="I2570" s="87">
        <f>+IF(ISNUMBER(DATA!AF386),DATA!AF386,"n/a")</f>
        <v>5.0777567767527696</v>
      </c>
      <c r="J2570" s="77">
        <f>+IF(ISNUMBER(DATA!AG386),DATA!AG386,"n/a")</f>
        <v>7.8184433426409503E-2</v>
      </c>
      <c r="K2570" s="87">
        <f>+IF(ISNUMBER(DATA!AP386),DATA!AP386,"n/a")</f>
        <v>5.0064771198970703</v>
      </c>
      <c r="L2570" s="77">
        <f>+IF(ISNUMBER(DATA!AQ386),DATA!AQ386,"n/a")</f>
        <v>7.0270106970894294E-2</v>
      </c>
      <c r="M2570" s="66"/>
      <c r="N2570" s="66"/>
      <c r="O2570" s="66"/>
      <c r="P2570" s="66"/>
      <c r="Q2570" s="66"/>
      <c r="S2570" s="70"/>
      <c r="U2570" s="70"/>
      <c r="W2570" s="70"/>
      <c r="Y2570" s="70"/>
    </row>
    <row r="2571" spans="1:25" s="69" customFormat="1" x14ac:dyDescent="0.2">
      <c r="A2571" s="66" t="s">
        <v>11</v>
      </c>
      <c r="B2571" s="66" t="s">
        <v>23</v>
      </c>
      <c r="C2571" s="66" t="s">
        <v>10</v>
      </c>
      <c r="D2571" s="66" t="s">
        <v>285</v>
      </c>
      <c r="E2571" s="87">
        <f>+IF(ISNUMBER(DATA!L387),DATA!L387,"n/a")</f>
        <v>4.1880411108085998</v>
      </c>
      <c r="F2571" s="77">
        <f>+IF(ISNUMBER(DATA!M387),DATA!M387,"n/a")</f>
        <v>-5.2362364065823702E-2</v>
      </c>
      <c r="G2571" s="87">
        <f>+IF(ISNUMBER(DATA!V387),DATA!V387,"n/a")</f>
        <v>4.0755939252705398</v>
      </c>
      <c r="H2571" s="77">
        <f>+IF(ISNUMBER(DATA!W387),DATA!W387,"n/a")</f>
        <v>-6.6594712406974593E-2</v>
      </c>
      <c r="I2571" s="87">
        <f>+IF(ISNUMBER(DATA!AF387),DATA!AF387,"n/a")</f>
        <v>3.9163762437360599</v>
      </c>
      <c r="J2571" s="77">
        <f>+IF(ISNUMBER(DATA!AG387),DATA!AG387,"n/a")</f>
        <v>-6.7046752292532499E-2</v>
      </c>
      <c r="K2571" s="87">
        <f>+IF(ISNUMBER(DATA!AP387),DATA!AP387,"n/a")</f>
        <v>3.82960869608354</v>
      </c>
      <c r="L2571" s="77">
        <f>+IF(ISNUMBER(DATA!AQ387),DATA!AQ387,"n/a")</f>
        <v>-4.28587224336478E-2</v>
      </c>
      <c r="M2571" s="66"/>
      <c r="N2571" s="66"/>
      <c r="O2571" s="66"/>
      <c r="P2571" s="66"/>
      <c r="Q2571" s="66"/>
      <c r="S2571" s="70"/>
      <c r="U2571" s="70"/>
      <c r="W2571" s="70"/>
      <c r="Y2571" s="70"/>
    </row>
    <row r="2572" spans="1:25" s="69" customFormat="1" x14ac:dyDescent="0.2">
      <c r="A2572" s="66" t="s">
        <v>11</v>
      </c>
      <c r="B2572" s="66" t="s">
        <v>23</v>
      </c>
      <c r="C2572" s="66" t="s">
        <v>10</v>
      </c>
      <c r="D2572" s="66" t="s">
        <v>286</v>
      </c>
      <c r="E2572" s="87">
        <f>+IF(ISNUMBER(DATA!L388),DATA!L388,"n/a")</f>
        <v>4.3031109444471101</v>
      </c>
      <c r="F2572" s="77">
        <f>+IF(ISNUMBER(DATA!M388),DATA!M388,"n/a")</f>
        <v>4.2476538817611001E-2</v>
      </c>
      <c r="G2572" s="87">
        <f>+IF(ISNUMBER(DATA!V388),DATA!V388,"n/a")</f>
        <v>4.0797974398760797</v>
      </c>
      <c r="H2572" s="77">
        <f>+IF(ISNUMBER(DATA!W388),DATA!W388,"n/a")</f>
        <v>-1.4588701674937201E-2</v>
      </c>
      <c r="I2572" s="87">
        <f>+IF(ISNUMBER(DATA!AF388),DATA!AF388,"n/a")</f>
        <v>4.0306186168214104</v>
      </c>
      <c r="J2572" s="77">
        <f>+IF(ISNUMBER(DATA!AG388),DATA!AG388,"n/a")</f>
        <v>-2.7934571874554399E-2</v>
      </c>
      <c r="K2572" s="87">
        <f>+IF(ISNUMBER(DATA!AP388),DATA!AP388,"n/a")</f>
        <v>4.0812162949187298</v>
      </c>
      <c r="L2572" s="77">
        <f>+IF(ISNUMBER(DATA!AQ388),DATA!AQ388,"n/a")</f>
        <v>-2.6402377400128199E-2</v>
      </c>
      <c r="M2572" s="66"/>
      <c r="N2572" s="66"/>
      <c r="O2572" s="66"/>
      <c r="P2572" s="66"/>
      <c r="Q2572" s="66"/>
      <c r="S2572" s="70"/>
      <c r="U2572" s="70"/>
      <c r="W2572" s="70"/>
      <c r="Y2572" s="70"/>
    </row>
    <row r="2573" spans="1:25" s="69" customFormat="1" x14ac:dyDescent="0.2">
      <c r="A2573" s="66" t="s">
        <v>11</v>
      </c>
      <c r="B2573" s="66" t="s">
        <v>23</v>
      </c>
      <c r="C2573" s="66" t="s">
        <v>10</v>
      </c>
      <c r="D2573" s="66" t="s">
        <v>287</v>
      </c>
      <c r="E2573" s="87">
        <f>+IF(ISNUMBER(DATA!L389),DATA!L389,"n/a")</f>
        <v>4.4199420724618097</v>
      </c>
      <c r="F2573" s="77">
        <f>+IF(ISNUMBER(DATA!M389),DATA!M389,"n/a")</f>
        <v>1.5857008321370301E-2</v>
      </c>
      <c r="G2573" s="87">
        <f>+IF(ISNUMBER(DATA!V389),DATA!V389,"n/a")</f>
        <v>4.1272732873412998</v>
      </c>
      <c r="H2573" s="77">
        <f>+IF(ISNUMBER(DATA!W389),DATA!W389,"n/a")</f>
        <v>-6.6378407088326805E-2</v>
      </c>
      <c r="I2573" s="87">
        <f>+IF(ISNUMBER(DATA!AF389),DATA!AF389,"n/a")</f>
        <v>4.1310337863770803</v>
      </c>
      <c r="J2573" s="77">
        <f>+IF(ISNUMBER(DATA!AG389),DATA!AG389,"n/a")</f>
        <v>-6.4571204905895893E-2</v>
      </c>
      <c r="K2573" s="87">
        <f>+IF(ISNUMBER(DATA!AP389),DATA!AP389,"n/a")</f>
        <v>4.2103601371605501</v>
      </c>
      <c r="L2573" s="77">
        <f>+IF(ISNUMBER(DATA!AQ389),DATA!AQ389,"n/a")</f>
        <v>-6.6342876727523495E-2</v>
      </c>
      <c r="M2573" s="66"/>
      <c r="N2573" s="66"/>
      <c r="O2573" s="66"/>
      <c r="P2573" s="66"/>
      <c r="Q2573" s="66"/>
      <c r="S2573" s="70"/>
      <c r="U2573" s="70"/>
      <c r="W2573" s="70"/>
      <c r="Y2573" s="70"/>
    </row>
    <row r="2574" spans="1:25" s="69" customFormat="1" x14ac:dyDescent="0.2">
      <c r="A2574" s="66" t="s">
        <v>11</v>
      </c>
      <c r="B2574" s="66" t="s">
        <v>23</v>
      </c>
      <c r="C2574" s="66" t="s">
        <v>10</v>
      </c>
      <c r="D2574" s="66" t="s">
        <v>288</v>
      </c>
      <c r="E2574" s="87">
        <f>+IF(ISNUMBER(DATA!L390),DATA!L390,"n/a")</f>
        <v>5.2931594615062396</v>
      </c>
      <c r="F2574" s="77">
        <f>+IF(ISNUMBER(DATA!M390),DATA!M390,"n/a")</f>
        <v>7.8752598387102996E-2</v>
      </c>
      <c r="G2574" s="87">
        <f>+IF(ISNUMBER(DATA!V390),DATA!V390,"n/a")</f>
        <v>5.2639458445127101</v>
      </c>
      <c r="H2574" s="77">
        <f>+IF(ISNUMBER(DATA!W390),DATA!W390,"n/a")</f>
        <v>5.7290799759562999E-2</v>
      </c>
      <c r="I2574" s="87">
        <f>+IF(ISNUMBER(DATA!AF390),DATA!AF390,"n/a")</f>
        <v>5.2689740285476896</v>
      </c>
      <c r="J2574" s="77">
        <f>+IF(ISNUMBER(DATA!AG390),DATA!AG390,"n/a")</f>
        <v>5.4259822063877701E-2</v>
      </c>
      <c r="K2574" s="87">
        <f>+IF(ISNUMBER(DATA!AP390),DATA!AP390,"n/a")</f>
        <v>5.19325505359354</v>
      </c>
      <c r="L2574" s="77">
        <f>+IF(ISNUMBER(DATA!AQ390),DATA!AQ390,"n/a")</f>
        <v>2.53661169908923E-2</v>
      </c>
      <c r="M2574" s="66"/>
      <c r="N2574" s="66"/>
      <c r="O2574" s="66"/>
      <c r="P2574" s="66"/>
      <c r="Q2574" s="66"/>
      <c r="S2574" s="70"/>
      <c r="U2574" s="70"/>
      <c r="W2574" s="70"/>
      <c r="Y2574" s="70"/>
    </row>
    <row r="2575" spans="1:25" s="69" customFormat="1" x14ac:dyDescent="0.2">
      <c r="A2575" s="66" t="s">
        <v>11</v>
      </c>
      <c r="B2575" s="66" t="s">
        <v>23</v>
      </c>
      <c r="C2575" s="66" t="s">
        <v>10</v>
      </c>
      <c r="D2575" s="66" t="s">
        <v>289</v>
      </c>
      <c r="E2575" s="87">
        <f>+IF(ISNUMBER(DATA!L391),DATA!L391,"n/a")</f>
        <v>5.3366464595341396</v>
      </c>
      <c r="F2575" s="77">
        <f>+IF(ISNUMBER(DATA!M391),DATA!M391,"n/a")</f>
        <v>9.2689473403553296E-2</v>
      </c>
      <c r="G2575" s="87">
        <f>+IF(ISNUMBER(DATA!V391),DATA!V391,"n/a")</f>
        <v>5.1129267634857101</v>
      </c>
      <c r="H2575" s="77">
        <f>+IF(ISNUMBER(DATA!W391),DATA!W391,"n/a")</f>
        <v>4.1948491557540497E-2</v>
      </c>
      <c r="I2575" s="87">
        <f>+IF(ISNUMBER(DATA!AF391),DATA!AF391,"n/a")</f>
        <v>5.0817157733299503</v>
      </c>
      <c r="J2575" s="77">
        <f>+IF(ISNUMBER(DATA!AG391),DATA!AG391,"n/a")</f>
        <v>6.5141816798484298E-2</v>
      </c>
      <c r="K2575" s="87">
        <f>+IF(ISNUMBER(DATA!AP391),DATA!AP391,"n/a")</f>
        <v>5.0593191688970203</v>
      </c>
      <c r="L2575" s="77">
        <f>+IF(ISNUMBER(DATA!AQ391),DATA!AQ391,"n/a")</f>
        <v>4.2122703967740802E-2</v>
      </c>
      <c r="M2575" s="66"/>
      <c r="N2575" s="66"/>
      <c r="O2575" s="66"/>
      <c r="P2575" s="66"/>
      <c r="Q2575" s="66"/>
      <c r="S2575" s="70"/>
      <c r="U2575" s="70"/>
      <c r="W2575" s="70"/>
      <c r="Y2575" s="70"/>
    </row>
    <row r="2576" spans="1:25" s="69" customFormat="1" x14ac:dyDescent="0.2">
      <c r="A2576" s="66" t="s">
        <v>11</v>
      </c>
      <c r="B2576" s="66" t="s">
        <v>23</v>
      </c>
      <c r="C2576" s="66" t="s">
        <v>10</v>
      </c>
      <c r="D2576" s="66" t="s">
        <v>290</v>
      </c>
      <c r="E2576" s="87">
        <f>+IF(ISNUMBER(DATA!L392),DATA!L392,"n/a")</f>
        <v>4.4548386067082602</v>
      </c>
      <c r="F2576" s="77">
        <f>+IF(ISNUMBER(DATA!M392),DATA!M392,"n/a")</f>
        <v>-1.79161443957799E-2</v>
      </c>
      <c r="G2576" s="87">
        <f>+IF(ISNUMBER(DATA!V392),DATA!V392,"n/a")</f>
        <v>4.4584399915515904</v>
      </c>
      <c r="H2576" s="77">
        <f>+IF(ISNUMBER(DATA!W392),DATA!W392,"n/a")</f>
        <v>-1.38628167775709E-2</v>
      </c>
      <c r="I2576" s="87">
        <f>+IF(ISNUMBER(DATA!AF392),DATA!AF392,"n/a")</f>
        <v>4.4592250163568199</v>
      </c>
      <c r="J2576" s="77">
        <f>+IF(ISNUMBER(DATA!AG392),DATA!AG392,"n/a")</f>
        <v>1.0482995168943901E-2</v>
      </c>
      <c r="K2576" s="87">
        <f>+IF(ISNUMBER(DATA!AP392),DATA!AP392,"n/a")</f>
        <v>4.4683372523446803</v>
      </c>
      <c r="L2576" s="77">
        <f>+IF(ISNUMBER(DATA!AQ392),DATA!AQ392,"n/a")</f>
        <v>6.4082147970399399E-3</v>
      </c>
      <c r="M2576" s="66"/>
      <c r="N2576" s="66"/>
      <c r="O2576" s="66"/>
      <c r="P2576" s="66"/>
      <c r="Q2576" s="66"/>
      <c r="S2576" s="70"/>
      <c r="U2576" s="70"/>
      <c r="W2576" s="70"/>
      <c r="Y2576" s="70"/>
    </row>
    <row r="2577" spans="1:25" s="69" customFormat="1" x14ac:dyDescent="0.2">
      <c r="A2577" s="66" t="s">
        <v>11</v>
      </c>
      <c r="B2577" s="66" t="s">
        <v>23</v>
      </c>
      <c r="C2577" s="66" t="s">
        <v>10</v>
      </c>
      <c r="D2577" s="66" t="s">
        <v>291</v>
      </c>
      <c r="E2577" s="87">
        <f>+IF(ISNUMBER(DATA!L393),DATA!L393,"n/a")</f>
        <v>5.3859957788886801</v>
      </c>
      <c r="F2577" s="77">
        <f>+IF(ISNUMBER(DATA!M393),DATA!M393,"n/a")</f>
        <v>6.4464065672642096E-2</v>
      </c>
      <c r="G2577" s="87">
        <f>+IF(ISNUMBER(DATA!V393),DATA!V393,"n/a")</f>
        <v>5.0805338829873801</v>
      </c>
      <c r="H2577" s="77">
        <f>+IF(ISNUMBER(DATA!W393),DATA!W393,"n/a")</f>
        <v>2.7171981056809499E-2</v>
      </c>
      <c r="I2577" s="87">
        <f>+IF(ISNUMBER(DATA!AF393),DATA!AF393,"n/a")</f>
        <v>5.1508191311281797</v>
      </c>
      <c r="J2577" s="77">
        <f>+IF(ISNUMBER(DATA!AG393),DATA!AG393,"n/a")</f>
        <v>2.1415415252246599E-2</v>
      </c>
      <c r="K2577" s="87">
        <f>+IF(ISNUMBER(DATA!AP393),DATA!AP393,"n/a")</f>
        <v>5.21190628120788</v>
      </c>
      <c r="L2577" s="77">
        <f>+IF(ISNUMBER(DATA!AQ393),DATA!AQ393,"n/a")</f>
        <v>-6.8523653574909804E-2</v>
      </c>
      <c r="M2577" s="66"/>
      <c r="N2577" s="66"/>
      <c r="O2577" s="66"/>
      <c r="P2577" s="66"/>
      <c r="Q2577" s="66"/>
      <c r="S2577" s="70"/>
      <c r="U2577" s="70"/>
      <c r="W2577" s="70"/>
      <c r="Y2577" s="70"/>
    </row>
    <row r="2578" spans="1:25" s="69" customFormat="1" x14ac:dyDescent="0.2">
      <c r="A2578" s="66" t="s">
        <v>11</v>
      </c>
      <c r="B2578" s="66" t="s">
        <v>23</v>
      </c>
      <c r="C2578" s="66" t="s">
        <v>10</v>
      </c>
      <c r="D2578" s="66" t="s">
        <v>292</v>
      </c>
      <c r="E2578" s="87">
        <f>+IF(ISNUMBER(DATA!L394),DATA!L394,"n/a")</f>
        <v>5.5812689514344402</v>
      </c>
      <c r="F2578" s="77">
        <f>+IF(ISNUMBER(DATA!M394),DATA!M394,"n/a")</f>
        <v>5.0283476206851203E-2</v>
      </c>
      <c r="G2578" s="87">
        <f>+IF(ISNUMBER(DATA!V394),DATA!V394,"n/a")</f>
        <v>5.6632102921690697</v>
      </c>
      <c r="H2578" s="77">
        <f>+IF(ISNUMBER(DATA!W394),DATA!W394,"n/a")</f>
        <v>7.2748125598563501E-2</v>
      </c>
      <c r="I2578" s="87">
        <f>+IF(ISNUMBER(DATA!AF394),DATA!AF394,"n/a")</f>
        <v>5.6646431405729496</v>
      </c>
      <c r="J2578" s="77">
        <f>+IF(ISNUMBER(DATA!AG394),DATA!AG394,"n/a")</f>
        <v>5.70297744696781E-2</v>
      </c>
      <c r="K2578" s="87">
        <f>+IF(ISNUMBER(DATA!AP394),DATA!AP394,"n/a")</f>
        <v>5.5287996501105603</v>
      </c>
      <c r="L2578" s="77">
        <f>+IF(ISNUMBER(DATA!AQ394),DATA!AQ394,"n/a")</f>
        <v>1.81713464867722E-2</v>
      </c>
      <c r="M2578" s="66"/>
      <c r="N2578" s="66"/>
      <c r="O2578" s="66"/>
      <c r="P2578" s="66"/>
      <c r="Q2578" s="66"/>
      <c r="S2578" s="70"/>
      <c r="U2578" s="70"/>
      <c r="W2578" s="70"/>
      <c r="Y2578" s="70"/>
    </row>
    <row r="2579" spans="1:25" s="69" customFormat="1" x14ac:dyDescent="0.2">
      <c r="A2579" s="66" t="s">
        <v>11</v>
      </c>
      <c r="B2579" s="66" t="s">
        <v>23</v>
      </c>
      <c r="C2579" s="66" t="s">
        <v>10</v>
      </c>
      <c r="D2579" s="66" t="s">
        <v>293</v>
      </c>
      <c r="E2579" s="87">
        <f>+IF(ISNUMBER(DATA!L395),DATA!L395,"n/a")</f>
        <v>5.3523534292605497</v>
      </c>
      <c r="F2579" s="77">
        <f>+IF(ISNUMBER(DATA!M395),DATA!M395,"n/a")</f>
        <v>-3.6997446267189003E-2</v>
      </c>
      <c r="G2579" s="87">
        <f>+IF(ISNUMBER(DATA!V395),DATA!V395,"n/a")</f>
        <v>5.1651859725026199</v>
      </c>
      <c r="H2579" s="77">
        <f>+IF(ISNUMBER(DATA!W395),DATA!W395,"n/a")</f>
        <v>-0.13716709954244499</v>
      </c>
      <c r="I2579" s="87">
        <f>+IF(ISNUMBER(DATA!AF395),DATA!AF395,"n/a")</f>
        <v>5.1260317278942704</v>
      </c>
      <c r="J2579" s="77">
        <f>+IF(ISNUMBER(DATA!AG395),DATA!AG395,"n/a")</f>
        <v>-0.149690417514874</v>
      </c>
      <c r="K2579" s="87">
        <f>+IF(ISNUMBER(DATA!AP395),DATA!AP395,"n/a")</f>
        <v>5.0842785562832997</v>
      </c>
      <c r="L2579" s="77">
        <f>+IF(ISNUMBER(DATA!AQ395),DATA!AQ395,"n/a")</f>
        <v>-7.3050487413657203E-2</v>
      </c>
      <c r="M2579" s="66"/>
      <c r="N2579" s="66"/>
      <c r="O2579" s="66"/>
      <c r="P2579" s="66"/>
      <c r="Q2579" s="66"/>
      <c r="S2579" s="70"/>
      <c r="U2579" s="70"/>
      <c r="W2579" s="70"/>
      <c r="Y2579" s="70"/>
    </row>
    <row r="2580" spans="1:25" s="69" customFormat="1" x14ac:dyDescent="0.2">
      <c r="A2580" s="66" t="s">
        <v>11</v>
      </c>
      <c r="B2580" s="66" t="s">
        <v>23</v>
      </c>
      <c r="C2580" s="66" t="s">
        <v>10</v>
      </c>
      <c r="D2580" s="66" t="s">
        <v>294</v>
      </c>
      <c r="E2580" s="87">
        <f>+IF(ISNUMBER(DATA!L396),DATA!L396,"n/a")</f>
        <v>4.5218957810429501</v>
      </c>
      <c r="F2580" s="77">
        <f>+IF(ISNUMBER(DATA!M396),DATA!M396,"n/a")</f>
        <v>-3.8519566820196798E-2</v>
      </c>
      <c r="G2580" s="87">
        <f>+IF(ISNUMBER(DATA!V396),DATA!V396,"n/a")</f>
        <v>4.5613501043523099</v>
      </c>
      <c r="H2580" s="77">
        <f>+IF(ISNUMBER(DATA!W396),DATA!W396,"n/a")</f>
        <v>-2.63599129583682E-2</v>
      </c>
      <c r="I2580" s="87">
        <f>+IF(ISNUMBER(DATA!AF396),DATA!AF396,"n/a")</f>
        <v>4.5826210870284099</v>
      </c>
      <c r="J2580" s="77">
        <f>+IF(ISNUMBER(DATA!AG396),DATA!AG396,"n/a")</f>
        <v>3.3838342278227E-3</v>
      </c>
      <c r="K2580" s="87">
        <f>+IF(ISNUMBER(DATA!AP396),DATA!AP396,"n/a")</f>
        <v>4.5863796940724297</v>
      </c>
      <c r="L2580" s="77">
        <f>+IF(ISNUMBER(DATA!AQ396),DATA!AQ396,"n/a")</f>
        <v>3.42450783301867E-4</v>
      </c>
      <c r="M2580" s="66"/>
      <c r="N2580" s="66"/>
      <c r="O2580" s="66"/>
      <c r="P2580" s="66"/>
      <c r="Q2580" s="66"/>
      <c r="S2580" s="70"/>
      <c r="U2580" s="70"/>
      <c r="W2580" s="70"/>
      <c r="Y2580" s="70"/>
    </row>
    <row r="2581" spans="1:25" s="69" customFormat="1" x14ac:dyDescent="0.2">
      <c r="A2581" s="66" t="s">
        <v>11</v>
      </c>
      <c r="B2581" s="66" t="s">
        <v>23</v>
      </c>
      <c r="C2581" s="66" t="s">
        <v>10</v>
      </c>
      <c r="D2581" s="66" t="s">
        <v>295</v>
      </c>
      <c r="E2581" s="87">
        <f>+IF(ISNUMBER(DATA!L397),DATA!L397,"n/a")</f>
        <v>4.6453982285176698</v>
      </c>
      <c r="F2581" s="77">
        <f>+IF(ISNUMBER(DATA!M397),DATA!M397,"n/a")</f>
        <v>8.9951172348871705E-2</v>
      </c>
      <c r="G2581" s="87">
        <f>+IF(ISNUMBER(DATA!V397),DATA!V397,"n/a")</f>
        <v>4.6741368645805101</v>
      </c>
      <c r="H2581" s="77">
        <f>+IF(ISNUMBER(DATA!W397),DATA!W397,"n/a")</f>
        <v>0.101379608334701</v>
      </c>
      <c r="I2581" s="87">
        <f>+IF(ISNUMBER(DATA!AF397),DATA!AF397,"n/a")</f>
        <v>4.6700785143429098</v>
      </c>
      <c r="J2581" s="77">
        <f>+IF(ISNUMBER(DATA!AG397),DATA!AG397,"n/a")</f>
        <v>0.10134870985910201</v>
      </c>
      <c r="K2581" s="87">
        <f>+IF(ISNUMBER(DATA!AP397),DATA!AP397,"n/a")</f>
        <v>4.5462613408579102</v>
      </c>
      <c r="L2581" s="77">
        <f>+IF(ISNUMBER(DATA!AQ397),DATA!AQ397,"n/a")</f>
        <v>8.6786765666665208E-3</v>
      </c>
      <c r="M2581" s="66"/>
      <c r="N2581" s="66"/>
      <c r="O2581" s="66"/>
      <c r="P2581" s="66"/>
      <c r="Q2581" s="66"/>
      <c r="S2581" s="70"/>
      <c r="U2581" s="70"/>
      <c r="W2581" s="70"/>
      <c r="Y2581" s="70"/>
    </row>
    <row r="2582" spans="1:25" s="69" customFormat="1" x14ac:dyDescent="0.2">
      <c r="A2582" s="66" t="s">
        <v>11</v>
      </c>
      <c r="B2582" s="66" t="s">
        <v>23</v>
      </c>
      <c r="C2582" s="66" t="s">
        <v>10</v>
      </c>
      <c r="D2582" s="66" t="s">
        <v>296</v>
      </c>
      <c r="E2582" s="87">
        <f>+IF(ISNUMBER(DATA!L398),DATA!L398,"n/a")</f>
        <v>4.8425749325185601</v>
      </c>
      <c r="F2582" s="77">
        <f>+IF(ISNUMBER(DATA!M398),DATA!M398,"n/a")</f>
        <v>6.92305090423702E-2</v>
      </c>
      <c r="G2582" s="87">
        <f>+IF(ISNUMBER(DATA!V398),DATA!V398,"n/a")</f>
        <v>4.7649429681028304</v>
      </c>
      <c r="H2582" s="77">
        <f>+IF(ISNUMBER(DATA!W398),DATA!W398,"n/a")</f>
        <v>7.4335359492463393E-2</v>
      </c>
      <c r="I2582" s="87">
        <f>+IF(ISNUMBER(DATA!AF398),DATA!AF398,"n/a")</f>
        <v>4.7617184736553302</v>
      </c>
      <c r="J2582" s="77">
        <f>+IF(ISNUMBER(DATA!AG398),DATA!AG398,"n/a")</f>
        <v>6.7276622321506704E-2</v>
      </c>
      <c r="K2582" s="87">
        <f>+IF(ISNUMBER(DATA!AP398),DATA!AP398,"n/a")</f>
        <v>4.7311602355174003</v>
      </c>
      <c r="L2582" s="77">
        <f>+IF(ISNUMBER(DATA!AQ398),DATA!AQ398,"n/a")</f>
        <v>6.5057105734694601E-2</v>
      </c>
      <c r="M2582" s="66"/>
      <c r="N2582" s="66"/>
      <c r="O2582" s="66"/>
      <c r="P2582" s="66"/>
      <c r="Q2582" s="66"/>
      <c r="S2582" s="70"/>
      <c r="U2582" s="70"/>
      <c r="W2582" s="70"/>
      <c r="Y2582" s="70"/>
    </row>
    <row r="2583" spans="1:25" s="69" customFormat="1" x14ac:dyDescent="0.2">
      <c r="A2583" s="66" t="s">
        <v>11</v>
      </c>
      <c r="B2583" s="66" t="s">
        <v>23</v>
      </c>
      <c r="C2583" s="66" t="s">
        <v>10</v>
      </c>
      <c r="D2583" s="66" t="s">
        <v>297</v>
      </c>
      <c r="E2583" s="87">
        <f>+IF(ISNUMBER(DATA!L399),DATA!L399,"n/a")</f>
        <v>4.7411945288238897</v>
      </c>
      <c r="F2583" s="77">
        <f>+IF(ISNUMBER(DATA!M399),DATA!M399,"n/a")</f>
        <v>-8.0125533055108694E-2</v>
      </c>
      <c r="G2583" s="87">
        <f>+IF(ISNUMBER(DATA!V399),DATA!V399,"n/a")</f>
        <v>4.7974529388260496</v>
      </c>
      <c r="H2583" s="77">
        <f>+IF(ISNUMBER(DATA!W399),DATA!W399,"n/a")</f>
        <v>-0.101334171674423</v>
      </c>
      <c r="I2583" s="87">
        <f>+IF(ISNUMBER(DATA!AF399),DATA!AF399,"n/a")</f>
        <v>4.7945184976568402</v>
      </c>
      <c r="J2583" s="77">
        <f>+IF(ISNUMBER(DATA!AG399),DATA!AG399,"n/a")</f>
        <v>-0.10024746074916201</v>
      </c>
      <c r="K2583" s="87">
        <f>+IF(ISNUMBER(DATA!AP399),DATA!AP399,"n/a")</f>
        <v>4.78628129334209</v>
      </c>
      <c r="L2583" s="77">
        <f>+IF(ISNUMBER(DATA!AQ399),DATA!AQ399,"n/a")</f>
        <v>-6.0576991333134898E-2</v>
      </c>
      <c r="M2583" s="66"/>
      <c r="N2583" s="66"/>
      <c r="O2583" s="66"/>
      <c r="P2583" s="66"/>
      <c r="Q2583" s="66"/>
      <c r="S2583" s="70"/>
      <c r="U2583" s="70"/>
      <c r="W2583" s="70"/>
      <c r="Y2583" s="70"/>
    </row>
    <row r="2584" spans="1:25" s="69" customFormat="1" x14ac:dyDescent="0.2">
      <c r="A2584" s="66" t="s">
        <v>11</v>
      </c>
      <c r="B2584" s="66" t="s">
        <v>23</v>
      </c>
      <c r="C2584" s="66" t="s">
        <v>10</v>
      </c>
      <c r="D2584" s="66" t="s">
        <v>298</v>
      </c>
      <c r="E2584" s="87">
        <f>+IF(ISNUMBER(DATA!L400),DATA!L400,"n/a")</f>
        <v>5.0111380197434796</v>
      </c>
      <c r="F2584" s="77">
        <f>+IF(ISNUMBER(DATA!M400),DATA!M400,"n/a")</f>
        <v>3.3579622764672599E-2</v>
      </c>
      <c r="G2584" s="87">
        <f>+IF(ISNUMBER(DATA!V400),DATA!V400,"n/a")</f>
        <v>4.93989289171801</v>
      </c>
      <c r="H2584" s="77">
        <f>+IF(ISNUMBER(DATA!W400),DATA!W400,"n/a")</f>
        <v>1.30811327750298E-2</v>
      </c>
      <c r="I2584" s="87">
        <f>+IF(ISNUMBER(DATA!AF400),DATA!AF400,"n/a")</f>
        <v>4.9305337531743403</v>
      </c>
      <c r="J2584" s="77">
        <f>+IF(ISNUMBER(DATA!AG400),DATA!AG400,"n/a")</f>
        <v>1.4294379130021699E-2</v>
      </c>
      <c r="K2584" s="87">
        <f>+IF(ISNUMBER(DATA!AP400),DATA!AP400,"n/a")</f>
        <v>4.9578820118644202</v>
      </c>
      <c r="L2584" s="77">
        <f>+IF(ISNUMBER(DATA!AQ400),DATA!AQ400,"n/a")</f>
        <v>1.4341736183180499E-3</v>
      </c>
      <c r="M2584" s="66"/>
      <c r="N2584" s="66"/>
      <c r="O2584" s="66"/>
      <c r="P2584" s="66"/>
      <c r="Q2584" s="66"/>
      <c r="S2584" s="70"/>
      <c r="U2584" s="70"/>
      <c r="W2584" s="70"/>
      <c r="Y2584" s="70"/>
    </row>
    <row r="2585" spans="1:25" s="69" customFormat="1" x14ac:dyDescent="0.2">
      <c r="A2585" s="66" t="s">
        <v>11</v>
      </c>
      <c r="B2585" s="66" t="s">
        <v>23</v>
      </c>
      <c r="C2585" s="66" t="s">
        <v>10</v>
      </c>
      <c r="D2585" s="66" t="s">
        <v>299</v>
      </c>
      <c r="E2585" s="87">
        <f>+IF(ISNUMBER(DATA!L401),DATA!L401,"n/a")</f>
        <v>4.4203745720763497</v>
      </c>
      <c r="F2585" s="77">
        <f>+IF(ISNUMBER(DATA!M401),DATA!M401,"n/a")</f>
        <v>-2.78775646716324E-2</v>
      </c>
      <c r="G2585" s="87">
        <f>+IF(ISNUMBER(DATA!V401),DATA!V401,"n/a")</f>
        <v>4.3011452888217701</v>
      </c>
      <c r="H2585" s="77">
        <f>+IF(ISNUMBER(DATA!W401),DATA!W401,"n/a")</f>
        <v>-2.4645422476213302E-2</v>
      </c>
      <c r="I2585" s="87">
        <f>+IF(ISNUMBER(DATA!AF401),DATA!AF401,"n/a")</f>
        <v>4.2986644424409803</v>
      </c>
      <c r="J2585" s="77">
        <f>+IF(ISNUMBER(DATA!AG401),DATA!AG401,"n/a")</f>
        <v>-8.52418260119302E-2</v>
      </c>
      <c r="K2585" s="87">
        <f>+IF(ISNUMBER(DATA!AP401),DATA!AP401,"n/a")</f>
        <v>4.3563808245112297</v>
      </c>
      <c r="L2585" s="77">
        <f>+IF(ISNUMBER(DATA!AQ401),DATA!AQ401,"n/a")</f>
        <v>-0.11937627368034701</v>
      </c>
      <c r="M2585" s="66"/>
      <c r="N2585" s="66"/>
      <c r="O2585" s="66"/>
      <c r="P2585" s="66"/>
      <c r="Q2585" s="66"/>
      <c r="S2585" s="70"/>
      <c r="U2585" s="70"/>
      <c r="W2585" s="70"/>
      <c r="Y2585" s="70"/>
    </row>
    <row r="2586" spans="1:25" s="69" customFormat="1" x14ac:dyDescent="0.2">
      <c r="A2586" s="66" t="s">
        <v>11</v>
      </c>
      <c r="B2586" s="66" t="s">
        <v>23</v>
      </c>
      <c r="C2586" s="66" t="s">
        <v>10</v>
      </c>
      <c r="D2586" s="66" t="s">
        <v>300</v>
      </c>
      <c r="E2586" s="87">
        <f>+IF(ISNUMBER(DATA!L402),DATA!L402,"n/a")</f>
        <v>4.1843243536251302</v>
      </c>
      <c r="F2586" s="77">
        <f>+IF(ISNUMBER(DATA!M402),DATA!M402,"n/a")</f>
        <v>-0.112067687751651</v>
      </c>
      <c r="G2586" s="87">
        <f>+IF(ISNUMBER(DATA!V402),DATA!V402,"n/a")</f>
        <v>4.2072962961629603</v>
      </c>
      <c r="H2586" s="77">
        <f>+IF(ISNUMBER(DATA!W402),DATA!W402,"n/a")</f>
        <v>-3.2983865878946098E-2</v>
      </c>
      <c r="I2586" s="87">
        <f>+IF(ISNUMBER(DATA!AF402),DATA!AF402,"n/a")</f>
        <v>4.1351405317771404</v>
      </c>
      <c r="J2586" s="77">
        <f>+IF(ISNUMBER(DATA!AG402),DATA!AG402,"n/a")</f>
        <v>-3.8071151579329797E-2</v>
      </c>
      <c r="K2586" s="87">
        <f>+IF(ISNUMBER(DATA!AP402),DATA!AP402,"n/a")</f>
        <v>4.20470231020927</v>
      </c>
      <c r="L2586" s="77">
        <f>+IF(ISNUMBER(DATA!AQ402),DATA!AQ402,"n/a")</f>
        <v>-3.3907294640604803E-2</v>
      </c>
      <c r="M2586" s="66"/>
      <c r="N2586" s="66"/>
      <c r="O2586" s="66"/>
      <c r="P2586" s="66"/>
      <c r="Q2586" s="66"/>
      <c r="S2586" s="70"/>
      <c r="U2586" s="70"/>
      <c r="W2586" s="70"/>
      <c r="Y2586" s="70"/>
    </row>
    <row r="2587" spans="1:25" s="69" customFormat="1" x14ac:dyDescent="0.2">
      <c r="A2587" s="66" t="s">
        <v>11</v>
      </c>
      <c r="B2587" s="66" t="s">
        <v>23</v>
      </c>
      <c r="C2587" s="66" t="s">
        <v>10</v>
      </c>
      <c r="D2587" s="66" t="s">
        <v>301</v>
      </c>
      <c r="E2587" s="87">
        <f>+IF(ISNUMBER(DATA!L403),DATA!L403,"n/a")</f>
        <v>5.2848548260528396</v>
      </c>
      <c r="F2587" s="77">
        <f>+IF(ISNUMBER(DATA!M403),DATA!M403,"n/a")</f>
        <v>-1.35177213032189E-3</v>
      </c>
      <c r="G2587" s="87">
        <f>+IF(ISNUMBER(DATA!V403),DATA!V403,"n/a")</f>
        <v>5.28279950459528</v>
      </c>
      <c r="H2587" s="77">
        <f>+IF(ISNUMBER(DATA!W403),DATA!W403,"n/a")</f>
        <v>-1.17876861395417E-2</v>
      </c>
      <c r="I2587" s="87">
        <f>+IF(ISNUMBER(DATA!AF403),DATA!AF403,"n/a")</f>
        <v>5.3061016144539499</v>
      </c>
      <c r="J2587" s="77">
        <f>+IF(ISNUMBER(DATA!AG403),DATA!AG403,"n/a")</f>
        <v>-8.5201173154557299E-3</v>
      </c>
      <c r="K2587" s="87">
        <f>+IF(ISNUMBER(DATA!AP403),DATA!AP403,"n/a")</f>
        <v>5.3428269954892498</v>
      </c>
      <c r="L2587" s="77">
        <f>+IF(ISNUMBER(DATA!AQ403),DATA!AQ403,"n/a")</f>
        <v>1.3743738944012899E-2</v>
      </c>
      <c r="M2587" s="66"/>
      <c r="N2587" s="66"/>
      <c r="O2587" s="66"/>
      <c r="P2587" s="66"/>
      <c r="Q2587" s="66"/>
      <c r="S2587" s="70"/>
      <c r="U2587" s="70"/>
      <c r="W2587" s="70"/>
      <c r="Y2587" s="70"/>
    </row>
    <row r="2588" spans="1:25" s="69" customFormat="1" x14ac:dyDescent="0.2">
      <c r="A2588" s="66" t="s">
        <v>11</v>
      </c>
      <c r="B2588" s="66" t="s">
        <v>23</v>
      </c>
      <c r="C2588" s="66" t="s">
        <v>10</v>
      </c>
      <c r="D2588" s="66" t="s">
        <v>302</v>
      </c>
      <c r="E2588" s="87">
        <f>+IF(ISNUMBER(DATA!L404),DATA!L404,"n/a")</f>
        <v>4.44110772598889</v>
      </c>
      <c r="F2588" s="77">
        <f>+IF(ISNUMBER(DATA!M404),DATA!M404,"n/a")</f>
        <v>-2.59397214697689E-2</v>
      </c>
      <c r="G2588" s="87">
        <f>+IF(ISNUMBER(DATA!V404),DATA!V404,"n/a")</f>
        <v>4.4680621892643897</v>
      </c>
      <c r="H2588" s="77">
        <f>+IF(ISNUMBER(DATA!W404),DATA!W404,"n/a")</f>
        <v>-1.30986807175105E-2</v>
      </c>
      <c r="I2588" s="87">
        <f>+IF(ISNUMBER(DATA!AF404),DATA!AF404,"n/a")</f>
        <v>4.4745710955622702</v>
      </c>
      <c r="J2588" s="77">
        <f>+IF(ISNUMBER(DATA!AG404),DATA!AG404,"n/a")</f>
        <v>1.5909807987946601E-2</v>
      </c>
      <c r="K2588" s="87">
        <f>+IF(ISNUMBER(DATA!AP404),DATA!AP404,"n/a")</f>
        <v>4.4798472862195702</v>
      </c>
      <c r="L2588" s="77">
        <f>+IF(ISNUMBER(DATA!AQ404),DATA!AQ404,"n/a")</f>
        <v>7.4570664111084503E-3</v>
      </c>
      <c r="M2588" s="66"/>
      <c r="N2588" s="66"/>
      <c r="O2588" s="66"/>
      <c r="P2588" s="66"/>
      <c r="Q2588" s="66"/>
      <c r="S2588" s="70"/>
      <c r="U2588" s="70"/>
      <c r="W2588" s="70"/>
      <c r="Y2588" s="70"/>
    </row>
    <row r="2589" spans="1:25" s="69" customFormat="1" x14ac:dyDescent="0.2">
      <c r="A2589" s="66" t="s">
        <v>11</v>
      </c>
      <c r="B2589" s="66" t="s">
        <v>23</v>
      </c>
      <c r="C2589" s="66" t="s">
        <v>10</v>
      </c>
      <c r="D2589" s="66" t="s">
        <v>303</v>
      </c>
      <c r="E2589" s="87">
        <f>+IF(ISNUMBER(DATA!L405),DATA!L405,"n/a")</f>
        <v>5.0328290236241697</v>
      </c>
      <c r="F2589" s="77">
        <f>+IF(ISNUMBER(DATA!M405),DATA!M405,"n/a")</f>
        <v>1.40757694531304E-2</v>
      </c>
      <c r="G2589" s="87">
        <f>+IF(ISNUMBER(DATA!V405),DATA!V405,"n/a")</f>
        <v>4.9262556925959498</v>
      </c>
      <c r="H2589" s="77">
        <f>+IF(ISNUMBER(DATA!W405),DATA!W405,"n/a")</f>
        <v>-2.7989601018580199E-3</v>
      </c>
      <c r="I2589" s="87">
        <f>+IF(ISNUMBER(DATA!AF405),DATA!AF405,"n/a")</f>
        <v>4.9528149098761496</v>
      </c>
      <c r="J2589" s="77">
        <f>+IF(ISNUMBER(DATA!AG405),DATA!AG405,"n/a")</f>
        <v>2.9158781361219001E-2</v>
      </c>
      <c r="K2589" s="87">
        <f>+IF(ISNUMBER(DATA!AP405),DATA!AP405,"n/a")</f>
        <v>4.9705689897784904</v>
      </c>
      <c r="L2589" s="77">
        <f>+IF(ISNUMBER(DATA!AQ405),DATA!AQ405,"n/a")</f>
        <v>2.53500432628323E-2</v>
      </c>
      <c r="M2589" s="66"/>
      <c r="N2589" s="66"/>
      <c r="O2589" s="66"/>
      <c r="P2589" s="66"/>
      <c r="Q2589" s="66"/>
      <c r="S2589" s="70"/>
      <c r="U2589" s="70"/>
      <c r="W2589" s="70"/>
      <c r="Y2589" s="70"/>
    </row>
    <row r="2590" spans="1:25" s="69" customFormat="1" x14ac:dyDescent="0.2">
      <c r="A2590" s="66" t="s">
        <v>11</v>
      </c>
      <c r="B2590" s="66" t="s">
        <v>23</v>
      </c>
      <c r="C2590" s="66" t="s">
        <v>10</v>
      </c>
      <c r="D2590" s="66" t="s">
        <v>304</v>
      </c>
      <c r="E2590" s="87">
        <f>+IF(ISNUMBER(DATA!L406),DATA!L406,"n/a")</f>
        <v>4.46892646068149</v>
      </c>
      <c r="F2590" s="77">
        <f>+IF(ISNUMBER(DATA!M406),DATA!M406,"n/a")</f>
        <v>1.16262385902579E-2</v>
      </c>
      <c r="G2590" s="87">
        <f>+IF(ISNUMBER(DATA!V406),DATA!V406,"n/a")</f>
        <v>4.3568935425080202</v>
      </c>
      <c r="H2590" s="77">
        <f>+IF(ISNUMBER(DATA!W406),DATA!W406,"n/a")</f>
        <v>-5.9815472457310096E-3</v>
      </c>
      <c r="I2590" s="87">
        <f>+IF(ISNUMBER(DATA!AF406),DATA!AF406,"n/a")</f>
        <v>4.3276884835764298</v>
      </c>
      <c r="J2590" s="77">
        <f>+IF(ISNUMBER(DATA!AG406),DATA!AG406,"n/a")</f>
        <v>-3.29763150928453E-2</v>
      </c>
      <c r="K2590" s="87">
        <f>+IF(ISNUMBER(DATA!AP406),DATA!AP406,"n/a")</f>
        <v>4.3814522131416203</v>
      </c>
      <c r="L2590" s="77">
        <f>+IF(ISNUMBER(DATA!AQ406),DATA!AQ406,"n/a")</f>
        <v>-4.8216974218725402E-2</v>
      </c>
      <c r="M2590" s="66"/>
      <c r="N2590" s="66"/>
      <c r="O2590" s="66"/>
      <c r="P2590" s="66"/>
      <c r="Q2590" s="66"/>
      <c r="S2590" s="70"/>
      <c r="U2590" s="70"/>
      <c r="W2590" s="70"/>
      <c r="Y2590" s="70"/>
    </row>
    <row r="2591" spans="1:25" s="69" customFormat="1" x14ac:dyDescent="0.2">
      <c r="A2591" s="66" t="s">
        <v>11</v>
      </c>
      <c r="B2591" s="66" t="s">
        <v>23</v>
      </c>
      <c r="C2591" s="66" t="s">
        <v>10</v>
      </c>
      <c r="D2591" s="66" t="s">
        <v>305</v>
      </c>
      <c r="E2591" s="87">
        <f>+IF(ISNUMBER(DATA!L407),DATA!L407,"n/a")</f>
        <v>5.9762805404653498</v>
      </c>
      <c r="F2591" s="77">
        <f>+IF(ISNUMBER(DATA!M407),DATA!M407,"n/a")</f>
        <v>0.15029069550225199</v>
      </c>
      <c r="G2591" s="87">
        <f>+IF(ISNUMBER(DATA!V407),DATA!V407,"n/a")</f>
        <v>5.9484161611369304</v>
      </c>
      <c r="H2591" s="77">
        <f>+IF(ISNUMBER(DATA!W407),DATA!W407,"n/a")</f>
        <v>0.170277893577095</v>
      </c>
      <c r="I2591" s="87">
        <f>+IF(ISNUMBER(DATA!AF407),DATA!AF407,"n/a")</f>
        <v>5.9923126925702697</v>
      </c>
      <c r="J2591" s="77">
        <f>+IF(ISNUMBER(DATA!AG407),DATA!AG407,"n/a")</f>
        <v>0.14159390603989899</v>
      </c>
      <c r="K2591" s="87">
        <f>+IF(ISNUMBER(DATA!AP407),DATA!AP407,"n/a")</f>
        <v>5.7652826386991602</v>
      </c>
      <c r="L2591" s="77">
        <f>+IF(ISNUMBER(DATA!AQ407),DATA!AQ407,"n/a")</f>
        <v>8.4352107585716193E-2</v>
      </c>
      <c r="M2591" s="66"/>
      <c r="N2591" s="66"/>
      <c r="O2591" s="66"/>
      <c r="P2591" s="66"/>
      <c r="Q2591" s="66"/>
      <c r="S2591" s="70"/>
      <c r="U2591" s="70"/>
      <c r="W2591" s="70"/>
      <c r="Y2591" s="70"/>
    </row>
    <row r="2592" spans="1:25" s="69" customFormat="1" x14ac:dyDescent="0.2">
      <c r="A2592" s="66" t="s">
        <v>11</v>
      </c>
      <c r="B2592" s="66" t="s">
        <v>23</v>
      </c>
      <c r="C2592" s="66" t="s">
        <v>10</v>
      </c>
      <c r="D2592" s="66" t="s">
        <v>306</v>
      </c>
      <c r="E2592" s="87">
        <f>+IF(ISNUMBER(DATA!L408),DATA!L408,"n/a")</f>
        <v>6.6809058898619398</v>
      </c>
      <c r="F2592" s="77">
        <f>+IF(ISNUMBER(DATA!M408),DATA!M408,"n/a")</f>
        <v>0.20975821013808901</v>
      </c>
      <c r="G2592" s="87">
        <f>+IF(ISNUMBER(DATA!V408),DATA!V408,"n/a")</f>
        <v>5.8403520865944598</v>
      </c>
      <c r="H2592" s="77">
        <f>+IF(ISNUMBER(DATA!W408),DATA!W408,"n/a")</f>
        <v>4.9794142725238799E-2</v>
      </c>
      <c r="I2592" s="87">
        <f>+IF(ISNUMBER(DATA!AF408),DATA!AF408,"n/a")</f>
        <v>5.6872758452623202</v>
      </c>
      <c r="J2592" s="77">
        <f>+IF(ISNUMBER(DATA!AG408),DATA!AG408,"n/a")</f>
        <v>-8.1210991517454093E-3</v>
      </c>
      <c r="K2592" s="87">
        <f>+IF(ISNUMBER(DATA!AP408),DATA!AP408,"n/a")</f>
        <v>5.7116102175631598</v>
      </c>
      <c r="L2592" s="77">
        <f>+IF(ISNUMBER(DATA!AQ408),DATA!AQ408,"n/a")</f>
        <v>-1.30792489989843E-2</v>
      </c>
      <c r="M2592" s="66"/>
      <c r="N2592" s="66"/>
      <c r="O2592" s="66"/>
      <c r="P2592" s="66"/>
      <c r="Q2592" s="66"/>
      <c r="S2592" s="70"/>
      <c r="U2592" s="70"/>
      <c r="W2592" s="70"/>
      <c r="Y2592" s="70"/>
    </row>
    <row r="2593" spans="1:25" s="69" customFormat="1" x14ac:dyDescent="0.2">
      <c r="A2593" s="66" t="s">
        <v>11</v>
      </c>
      <c r="B2593" s="66" t="s">
        <v>23</v>
      </c>
      <c r="C2593" s="66" t="s">
        <v>10</v>
      </c>
      <c r="D2593" s="66" t="s">
        <v>307</v>
      </c>
      <c r="E2593" s="87">
        <f>+IF(ISNUMBER(DATA!L409),DATA!L409,"n/a")</f>
        <v>4.5407355058986596</v>
      </c>
      <c r="F2593" s="77">
        <f>+IF(ISNUMBER(DATA!M409),DATA!M409,"n/a")</f>
        <v>6.6863056152076297E-3</v>
      </c>
      <c r="G2593" s="87">
        <f>+IF(ISNUMBER(DATA!V409),DATA!V409,"n/a")</f>
        <v>4.4972429534240197</v>
      </c>
      <c r="H2593" s="77">
        <f>+IF(ISNUMBER(DATA!W409),DATA!W409,"n/a")</f>
        <v>2.1438890941268999E-2</v>
      </c>
      <c r="I2593" s="87">
        <f>+IF(ISNUMBER(DATA!AF409),DATA!AF409,"n/a")</f>
        <v>4.5189427259336403</v>
      </c>
      <c r="J2593" s="77">
        <f>+IF(ISNUMBER(DATA!AG409),DATA!AG409,"n/a")</f>
        <v>1.9286235179481699E-2</v>
      </c>
      <c r="K2593" s="87">
        <f>+IF(ISNUMBER(DATA!AP409),DATA!AP409,"n/a")</f>
        <v>4.4122121791999103</v>
      </c>
      <c r="L2593" s="77">
        <f>+IF(ISNUMBER(DATA!AQ409),DATA!AQ409,"n/a")</f>
        <v>1.75927039906914E-3</v>
      </c>
      <c r="M2593" s="66"/>
      <c r="N2593" s="66"/>
      <c r="O2593" s="66"/>
      <c r="P2593" s="66"/>
      <c r="Q2593" s="66"/>
      <c r="S2593" s="70"/>
      <c r="U2593" s="70"/>
      <c r="W2593" s="70"/>
      <c r="Y2593" s="70"/>
    </row>
    <row r="2594" spans="1:25" s="69" customFormat="1" x14ac:dyDescent="0.2">
      <c r="A2594" s="66" t="s">
        <v>11</v>
      </c>
      <c r="B2594" s="66" t="s">
        <v>23</v>
      </c>
      <c r="C2594" s="66" t="s">
        <v>10</v>
      </c>
      <c r="D2594" s="66" t="s">
        <v>308</v>
      </c>
      <c r="E2594" s="87">
        <f>+IF(ISNUMBER(DATA!L410),DATA!L410,"n/a")</f>
        <v>4.9113138041934299</v>
      </c>
      <c r="F2594" s="77">
        <f>+IF(ISNUMBER(DATA!M410),DATA!M410,"n/a")</f>
        <v>-8.2529558413059895E-2</v>
      </c>
      <c r="G2594" s="87">
        <f>+IF(ISNUMBER(DATA!V410),DATA!V410,"n/a")</f>
        <v>4.8921310192181604</v>
      </c>
      <c r="H2594" s="77">
        <f>+IF(ISNUMBER(DATA!W410),DATA!W410,"n/a")</f>
        <v>-9.6589952980820501E-2</v>
      </c>
      <c r="I2594" s="87">
        <f>+IF(ISNUMBER(DATA!AF410),DATA!AF410,"n/a")</f>
        <v>4.8732113397157502</v>
      </c>
      <c r="J2594" s="77">
        <f>+IF(ISNUMBER(DATA!AG410),DATA!AG410,"n/a")</f>
        <v>-0.109450322168419</v>
      </c>
      <c r="K2594" s="87">
        <f>+IF(ISNUMBER(DATA!AP410),DATA!AP410,"n/a")</f>
        <v>4.9916340725442803</v>
      </c>
      <c r="L2594" s="77">
        <f>+IF(ISNUMBER(DATA!AQ410),DATA!AQ410,"n/a")</f>
        <v>-9.3256192800935001E-2</v>
      </c>
      <c r="M2594" s="66"/>
      <c r="N2594" s="66"/>
      <c r="O2594" s="66"/>
      <c r="P2594" s="66"/>
      <c r="Q2594" s="66"/>
      <c r="S2594" s="70"/>
      <c r="U2594" s="70"/>
      <c r="W2594" s="70"/>
      <c r="Y2594" s="70"/>
    </row>
    <row r="2595" spans="1:25" s="69" customFormat="1" x14ac:dyDescent="0.2">
      <c r="A2595" s="66" t="s">
        <v>11</v>
      </c>
      <c r="B2595" s="66" t="s">
        <v>23</v>
      </c>
      <c r="C2595" s="66" t="s">
        <v>10</v>
      </c>
      <c r="D2595" s="66" t="s">
        <v>309</v>
      </c>
      <c r="E2595" s="87">
        <f>+IF(ISNUMBER(DATA!L411),DATA!L411,"n/a")</f>
        <v>4.8791672782244699</v>
      </c>
      <c r="F2595" s="77">
        <f>+IF(ISNUMBER(DATA!M411),DATA!M411,"n/a")</f>
        <v>-8.6712372862183598E-2</v>
      </c>
      <c r="G2595" s="87">
        <f>+IF(ISNUMBER(DATA!V411),DATA!V411,"n/a")</f>
        <v>4.8029999572974802</v>
      </c>
      <c r="H2595" s="77">
        <f>+IF(ISNUMBER(DATA!W411),DATA!W411,"n/a")</f>
        <v>-9.5233100933791295E-2</v>
      </c>
      <c r="I2595" s="87">
        <f>+IF(ISNUMBER(DATA!AF411),DATA!AF411,"n/a")</f>
        <v>4.7812540525679301</v>
      </c>
      <c r="J2595" s="77">
        <f>+IF(ISNUMBER(DATA!AG411),DATA!AG411,"n/a")</f>
        <v>-9.1428529748226697E-2</v>
      </c>
      <c r="K2595" s="87">
        <f>+IF(ISNUMBER(DATA!AP411),DATA!AP411,"n/a")</f>
        <v>4.95070264557374</v>
      </c>
      <c r="L2595" s="77">
        <f>+IF(ISNUMBER(DATA!AQ411),DATA!AQ411,"n/a")</f>
        <v>-4.9331260606298298E-2</v>
      </c>
      <c r="M2595" s="66"/>
      <c r="N2595" s="66"/>
      <c r="O2595" s="66"/>
      <c r="P2595" s="66"/>
      <c r="Q2595" s="66"/>
      <c r="S2595" s="70"/>
      <c r="U2595" s="70"/>
      <c r="W2595" s="70"/>
      <c r="Y2595" s="70"/>
    </row>
    <row r="2596" spans="1:25" s="69" customFormat="1" x14ac:dyDescent="0.2">
      <c r="A2596" s="66" t="s">
        <v>11</v>
      </c>
      <c r="B2596" s="66" t="s">
        <v>23</v>
      </c>
      <c r="C2596" s="66" t="s">
        <v>10</v>
      </c>
      <c r="D2596" s="66" t="s">
        <v>310</v>
      </c>
      <c r="E2596" s="87">
        <f>+IF(ISNUMBER(DATA!L412),DATA!L412,"n/a")</f>
        <v>5.2855752906206099</v>
      </c>
      <c r="F2596" s="77">
        <f>+IF(ISNUMBER(DATA!M412),DATA!M412,"n/a")</f>
        <v>-0.101460304861954</v>
      </c>
      <c r="G2596" s="87">
        <f>+IF(ISNUMBER(DATA!V412),DATA!V412,"n/a")</f>
        <v>5.1935693482201</v>
      </c>
      <c r="H2596" s="77">
        <f>+IF(ISNUMBER(DATA!W412),DATA!W412,"n/a")</f>
        <v>-0.108070286716638</v>
      </c>
      <c r="I2596" s="87">
        <f>+IF(ISNUMBER(DATA!AF412),DATA!AF412,"n/a")</f>
        <v>5.1722501527868898</v>
      </c>
      <c r="J2596" s="77">
        <f>+IF(ISNUMBER(DATA!AG412),DATA!AG412,"n/a")</f>
        <v>-0.114256737322934</v>
      </c>
      <c r="K2596" s="87">
        <f>+IF(ISNUMBER(DATA!AP412),DATA!AP412,"n/a")</f>
        <v>5.39946475977957</v>
      </c>
      <c r="L2596" s="77">
        <f>+IF(ISNUMBER(DATA!AQ412),DATA!AQ412,"n/a")</f>
        <v>-8.9836745559611297E-2</v>
      </c>
      <c r="M2596" s="66"/>
      <c r="N2596" s="66"/>
      <c r="O2596" s="66"/>
      <c r="P2596" s="66"/>
      <c r="Q2596" s="66"/>
      <c r="S2596" s="70"/>
      <c r="U2596" s="70"/>
      <c r="W2596" s="70"/>
      <c r="Y2596" s="70"/>
    </row>
    <row r="2597" spans="1:25" s="69" customFormat="1" x14ac:dyDescent="0.2">
      <c r="A2597" s="66" t="s">
        <v>11</v>
      </c>
      <c r="B2597" s="66" t="s">
        <v>23</v>
      </c>
      <c r="C2597" s="66" t="s">
        <v>10</v>
      </c>
      <c r="D2597" s="66" t="s">
        <v>311</v>
      </c>
      <c r="E2597" s="87">
        <f>+IF(ISNUMBER(DATA!L413),DATA!L413,"n/a")</f>
        <v>5.2527458324901897</v>
      </c>
      <c r="F2597" s="77">
        <f>+IF(ISNUMBER(DATA!M413),DATA!M413,"n/a")</f>
        <v>5.0608597343926101E-3</v>
      </c>
      <c r="G2597" s="87">
        <f>+IF(ISNUMBER(DATA!V413),DATA!V413,"n/a")</f>
        <v>5.2864135935315897</v>
      </c>
      <c r="H2597" s="77">
        <f>+IF(ISNUMBER(DATA!W413),DATA!W413,"n/a")</f>
        <v>5.1506660918413799E-3</v>
      </c>
      <c r="I2597" s="87">
        <f>+IF(ISNUMBER(DATA!AF413),DATA!AF413,"n/a")</f>
        <v>5.4015355899825099</v>
      </c>
      <c r="J2597" s="77">
        <f>+IF(ISNUMBER(DATA!AG413),DATA!AG413,"n/a")</f>
        <v>4.44793633306945E-2</v>
      </c>
      <c r="K2597" s="87">
        <f>+IF(ISNUMBER(DATA!AP413),DATA!AP413,"n/a")</f>
        <v>5.3343370243995496</v>
      </c>
      <c r="L2597" s="77">
        <f>+IF(ISNUMBER(DATA!AQ413),DATA!AQ413,"n/a")</f>
        <v>3.8111984763633998E-2</v>
      </c>
      <c r="M2597" s="66"/>
      <c r="N2597" s="66"/>
      <c r="O2597" s="66"/>
      <c r="P2597" s="66"/>
      <c r="Q2597" s="66"/>
      <c r="S2597" s="70"/>
      <c r="U2597" s="70"/>
      <c r="W2597" s="70"/>
      <c r="Y2597" s="70"/>
    </row>
    <row r="2598" spans="1:25" s="69" customFormat="1" x14ac:dyDescent="0.2">
      <c r="A2598" s="66" t="s">
        <v>11</v>
      </c>
      <c r="B2598" s="66" t="s">
        <v>23</v>
      </c>
      <c r="C2598" s="66" t="s">
        <v>10</v>
      </c>
      <c r="D2598" s="66" t="s">
        <v>312</v>
      </c>
      <c r="E2598" s="87">
        <f>+IF(ISNUMBER(DATA!L414),DATA!L414,"n/a")</f>
        <v>4.8958514596916798</v>
      </c>
      <c r="F2598" s="77">
        <f>+IF(ISNUMBER(DATA!M414),DATA!M414,"n/a")</f>
        <v>2.5720981082167398E-2</v>
      </c>
      <c r="G2598" s="87">
        <f>+IF(ISNUMBER(DATA!V414),DATA!V414,"n/a")</f>
        <v>4.9074738250613299</v>
      </c>
      <c r="H2598" s="77">
        <f>+IF(ISNUMBER(DATA!W414),DATA!W414,"n/a")</f>
        <v>3.9728206872617397E-2</v>
      </c>
      <c r="I2598" s="87">
        <f>+IF(ISNUMBER(DATA!AF414),DATA!AF414,"n/a")</f>
        <v>5.0840070542526403</v>
      </c>
      <c r="J2598" s="77">
        <f>+IF(ISNUMBER(DATA!AG414),DATA!AG414,"n/a")</f>
        <v>6.9744375240848699E-2</v>
      </c>
      <c r="K2598" s="87">
        <f>+IF(ISNUMBER(DATA!AP414),DATA!AP414,"n/a")</f>
        <v>4.9745922101915303</v>
      </c>
      <c r="L2598" s="77">
        <f>+IF(ISNUMBER(DATA!AQ414),DATA!AQ414,"n/a")</f>
        <v>1.7160208117499898E-2</v>
      </c>
      <c r="M2598" s="66"/>
      <c r="N2598" s="66"/>
      <c r="O2598" s="66"/>
      <c r="P2598" s="66"/>
      <c r="Q2598" s="66"/>
      <c r="S2598" s="70"/>
      <c r="U2598" s="70"/>
      <c r="W2598" s="70"/>
      <c r="Y2598" s="70"/>
    </row>
    <row r="2599" spans="1:25" s="69" customFormat="1" x14ac:dyDescent="0.2">
      <c r="A2599" s="66" t="s">
        <v>11</v>
      </c>
      <c r="B2599" s="66" t="s">
        <v>23</v>
      </c>
      <c r="C2599" s="66" t="s">
        <v>10</v>
      </c>
      <c r="D2599" s="66" t="s">
        <v>313</v>
      </c>
      <c r="E2599" s="87">
        <f>+IF(ISNUMBER(DATA!L415),DATA!L415,"n/a")</f>
        <v>5.43042043061876</v>
      </c>
      <c r="F2599" s="77">
        <f>+IF(ISNUMBER(DATA!M415),DATA!M415,"n/a")</f>
        <v>4.7167018355609797E-2</v>
      </c>
      <c r="G2599" s="87">
        <f>+IF(ISNUMBER(DATA!V415),DATA!V415,"n/a")</f>
        <v>5.4588385122185796</v>
      </c>
      <c r="H2599" s="77">
        <f>+IF(ISNUMBER(DATA!W415),DATA!W415,"n/a")</f>
        <v>8.6380319963642399E-2</v>
      </c>
      <c r="I2599" s="87">
        <f>+IF(ISNUMBER(DATA!AF415),DATA!AF415,"n/a")</f>
        <v>5.4708687756193202</v>
      </c>
      <c r="J2599" s="77">
        <f>+IF(ISNUMBER(DATA!AG415),DATA!AG415,"n/a")</f>
        <v>6.7277471368868094E-2</v>
      </c>
      <c r="K2599" s="87">
        <f>+IF(ISNUMBER(DATA!AP415),DATA!AP415,"n/a")</f>
        <v>5.3072387412927</v>
      </c>
      <c r="L2599" s="77">
        <f>+IF(ISNUMBER(DATA!AQ415),DATA!AQ415,"n/a")</f>
        <v>1.4793019174463601E-2</v>
      </c>
      <c r="M2599" s="66"/>
      <c r="N2599" s="66"/>
      <c r="O2599" s="66"/>
      <c r="P2599" s="66"/>
      <c r="Q2599" s="66"/>
      <c r="S2599" s="70"/>
      <c r="U2599" s="70"/>
      <c r="W2599" s="70"/>
      <c r="Y2599" s="70"/>
    </row>
    <row r="2600" spans="1:25" s="69" customFormat="1" x14ac:dyDescent="0.2">
      <c r="A2600" s="66" t="s">
        <v>11</v>
      </c>
      <c r="B2600" s="66" t="s">
        <v>23</v>
      </c>
      <c r="C2600" s="66" t="s">
        <v>10</v>
      </c>
      <c r="D2600" s="66" t="s">
        <v>314</v>
      </c>
      <c r="E2600" s="87">
        <f>+IF(ISNUMBER(DATA!L416),DATA!L416,"n/a")</f>
        <v>5.2516410111821497</v>
      </c>
      <c r="F2600" s="77">
        <f>+IF(ISNUMBER(DATA!M416),DATA!M416,"n/a")</f>
        <v>-8.7205400169124994E-2</v>
      </c>
      <c r="G2600" s="87">
        <f>+IF(ISNUMBER(DATA!V416),DATA!V416,"n/a")</f>
        <v>5.3342833537939196</v>
      </c>
      <c r="H2600" s="77">
        <f>+IF(ISNUMBER(DATA!W416),DATA!W416,"n/a")</f>
        <v>-8.2272916615570096E-2</v>
      </c>
      <c r="I2600" s="87">
        <f>+IF(ISNUMBER(DATA!AF416),DATA!AF416,"n/a")</f>
        <v>5.5626227296698501</v>
      </c>
      <c r="J2600" s="77">
        <f>+IF(ISNUMBER(DATA!AG416),DATA!AG416,"n/a")</f>
        <v>-2.0595825317509801E-2</v>
      </c>
      <c r="K2600" s="87">
        <f>+IF(ISNUMBER(DATA!AP416),DATA!AP416,"n/a")</f>
        <v>5.5335779095622799</v>
      </c>
      <c r="L2600" s="77">
        <f>+IF(ISNUMBER(DATA!AQ416),DATA!AQ416,"n/a")</f>
        <v>9.5854395338033601E-4</v>
      </c>
      <c r="M2600" s="66"/>
      <c r="N2600" s="66"/>
      <c r="O2600" s="66"/>
      <c r="P2600" s="66"/>
      <c r="Q2600" s="66"/>
      <c r="S2600" s="70"/>
      <c r="U2600" s="70"/>
      <c r="W2600" s="70"/>
      <c r="Y2600" s="70"/>
    </row>
    <row r="2601" spans="1:25" s="69" customFormat="1" x14ac:dyDescent="0.2">
      <c r="A2601" s="66" t="s">
        <v>11</v>
      </c>
      <c r="B2601" s="66" t="s">
        <v>23</v>
      </c>
      <c r="C2601" s="66" t="s">
        <v>10</v>
      </c>
      <c r="D2601" s="66" t="s">
        <v>315</v>
      </c>
      <c r="E2601" s="87">
        <f>+IF(ISNUMBER(DATA!L417),DATA!L417,"n/a")</f>
        <v>5.1406141085527404</v>
      </c>
      <c r="F2601" s="77">
        <f>+IF(ISNUMBER(DATA!M417),DATA!M417,"n/a")</f>
        <v>-2.7799462703731001E-2</v>
      </c>
      <c r="G2601" s="87">
        <f>+IF(ISNUMBER(DATA!V417),DATA!V417,"n/a")</f>
        <v>5.1249525997614898</v>
      </c>
      <c r="H2601" s="77">
        <f>+IF(ISNUMBER(DATA!W417),DATA!W417,"n/a")</f>
        <v>-1.86797373186449E-2</v>
      </c>
      <c r="I2601" s="87">
        <f>+IF(ISNUMBER(DATA!AF417),DATA!AF417,"n/a")</f>
        <v>5.1991338985824997</v>
      </c>
      <c r="J2601" s="77">
        <f>+IF(ISNUMBER(DATA!AG417),DATA!AG417,"n/a")</f>
        <v>-3.0598031372238801E-3</v>
      </c>
      <c r="K2601" s="87">
        <f>+IF(ISNUMBER(DATA!AP417),DATA!AP417,"n/a")</f>
        <v>5.12426684450904</v>
      </c>
      <c r="L2601" s="77">
        <f>+IF(ISNUMBER(DATA!AQ417),DATA!AQ417,"n/a")</f>
        <v>-2.1163922235740901E-2</v>
      </c>
      <c r="M2601" s="66"/>
      <c r="N2601" s="66"/>
      <c r="O2601" s="66"/>
      <c r="P2601" s="66"/>
      <c r="Q2601" s="66"/>
      <c r="S2601" s="70"/>
      <c r="U2601" s="70"/>
      <c r="W2601" s="70"/>
      <c r="Y2601" s="70"/>
    </row>
    <row r="2602" spans="1:25" s="69" customFormat="1" x14ac:dyDescent="0.2">
      <c r="A2602" s="66" t="s">
        <v>11</v>
      </c>
      <c r="B2602" s="66" t="s">
        <v>23</v>
      </c>
      <c r="C2602" s="66" t="s">
        <v>10</v>
      </c>
      <c r="D2602" s="66" t="s">
        <v>316</v>
      </c>
      <c r="E2602" s="87">
        <f>+IF(ISNUMBER(DATA!L418),DATA!L418,"n/a")</f>
        <v>4.6306387433944796</v>
      </c>
      <c r="F2602" s="77">
        <f>+IF(ISNUMBER(DATA!M418),DATA!M418,"n/a")</f>
        <v>-4.8078716293152197E-2</v>
      </c>
      <c r="G2602" s="87">
        <f>+IF(ISNUMBER(DATA!V418),DATA!V418,"n/a")</f>
        <v>4.5692230206835296</v>
      </c>
      <c r="H2602" s="77">
        <f>+IF(ISNUMBER(DATA!W418),DATA!W418,"n/a")</f>
        <v>-5.3419218872543799E-2</v>
      </c>
      <c r="I2602" s="87">
        <f>+IF(ISNUMBER(DATA!AF418),DATA!AF418,"n/a")</f>
        <v>4.6022406834443297</v>
      </c>
      <c r="J2602" s="77">
        <f>+IF(ISNUMBER(DATA!AG418),DATA!AG418,"n/a")</f>
        <v>-3.3812291424879702E-2</v>
      </c>
      <c r="K2602" s="87">
        <f>+IF(ISNUMBER(DATA!AP418),DATA!AP418,"n/a")</f>
        <v>4.6990859597763501</v>
      </c>
      <c r="L2602" s="77">
        <f>+IF(ISNUMBER(DATA!AQ418),DATA!AQ418,"n/a")</f>
        <v>-2.70352952083701E-2</v>
      </c>
      <c r="M2602" s="66"/>
      <c r="N2602" s="66"/>
      <c r="O2602" s="66"/>
      <c r="P2602" s="66"/>
      <c r="Q2602" s="66"/>
      <c r="S2602" s="70"/>
      <c r="U2602" s="70"/>
      <c r="W2602" s="70"/>
      <c r="Y2602" s="70"/>
    </row>
    <row r="2603" spans="1:25" s="69" customFormat="1" x14ac:dyDescent="0.2">
      <c r="A2603" s="66" t="s">
        <v>11</v>
      </c>
      <c r="B2603" s="66" t="s">
        <v>23</v>
      </c>
      <c r="C2603" s="66" t="s">
        <v>10</v>
      </c>
      <c r="D2603" s="66" t="s">
        <v>317</v>
      </c>
      <c r="E2603" s="87">
        <f>+IF(ISNUMBER(DATA!L419),DATA!L419,"n/a")</f>
        <v>4.7922024817677702</v>
      </c>
      <c r="F2603" s="77">
        <f>+IF(ISNUMBER(DATA!M419),DATA!M419,"n/a")</f>
        <v>-0.154998937180928</v>
      </c>
      <c r="G2603" s="87">
        <f>+IF(ISNUMBER(DATA!V419),DATA!V419,"n/a")</f>
        <v>5.1589363674987698</v>
      </c>
      <c r="H2603" s="77">
        <f>+IF(ISNUMBER(DATA!W419),DATA!W419,"n/a")</f>
        <v>-9.4628354998441896E-2</v>
      </c>
      <c r="I2603" s="87">
        <f>+IF(ISNUMBER(DATA!AF419),DATA!AF419,"n/a")</f>
        <v>5.3250534362786199</v>
      </c>
      <c r="J2603" s="77">
        <f>+IF(ISNUMBER(DATA!AG419),DATA!AG419,"n/a")</f>
        <v>-7.2439908150589802E-2</v>
      </c>
      <c r="K2603" s="87">
        <f>+IF(ISNUMBER(DATA!AP419),DATA!AP419,"n/a")</f>
        <v>5.4776461725397603</v>
      </c>
      <c r="L2603" s="77">
        <f>+IF(ISNUMBER(DATA!AQ419),DATA!AQ419,"n/a")</f>
        <v>-3.1982739104893999E-2</v>
      </c>
      <c r="M2603" s="66"/>
      <c r="N2603" s="66"/>
      <c r="O2603" s="66"/>
      <c r="P2603" s="66"/>
      <c r="Q2603" s="66"/>
      <c r="S2603" s="70"/>
      <c r="U2603" s="70"/>
      <c r="W2603" s="70"/>
      <c r="Y2603" s="70"/>
    </row>
    <row r="2604" spans="1:25" s="69" customFormat="1" x14ac:dyDescent="0.2">
      <c r="A2604" s="66" t="s">
        <v>11</v>
      </c>
      <c r="B2604" s="66" t="s">
        <v>23</v>
      </c>
      <c r="C2604" s="66" t="s">
        <v>10</v>
      </c>
      <c r="D2604" s="66" t="s">
        <v>318</v>
      </c>
      <c r="E2604" s="87">
        <f>+IF(ISNUMBER(DATA!L420),DATA!L420,"n/a")</f>
        <v>4.39008752507422</v>
      </c>
      <c r="F2604" s="77">
        <f>+IF(ISNUMBER(DATA!M420),DATA!M420,"n/a")</f>
        <v>-4.0077992419087598E-2</v>
      </c>
      <c r="G2604" s="87">
        <f>+IF(ISNUMBER(DATA!V420),DATA!V420,"n/a")</f>
        <v>4.4350741899415</v>
      </c>
      <c r="H2604" s="77">
        <f>+IF(ISNUMBER(DATA!W420),DATA!W420,"n/a")</f>
        <v>-2.2917269280636199E-2</v>
      </c>
      <c r="I2604" s="87">
        <f>+IF(ISNUMBER(DATA!AF420),DATA!AF420,"n/a")</f>
        <v>4.4501075277711299</v>
      </c>
      <c r="J2604" s="77">
        <f>+IF(ISNUMBER(DATA!AG420),DATA!AG420,"n/a")</f>
        <v>7.9276491840212099E-3</v>
      </c>
      <c r="K2604" s="87">
        <f>+IF(ISNUMBER(DATA!AP420),DATA!AP420,"n/a")</f>
        <v>4.4653048709557304</v>
      </c>
      <c r="L2604" s="77">
        <f>+IF(ISNUMBER(DATA!AQ420),DATA!AQ420,"n/a")</f>
        <v>6.7785215704448598E-3</v>
      </c>
      <c r="M2604" s="66"/>
      <c r="N2604" s="66"/>
      <c r="O2604" s="66"/>
      <c r="P2604" s="66"/>
      <c r="Q2604" s="66"/>
      <c r="S2604" s="70"/>
      <c r="U2604" s="70"/>
      <c r="W2604" s="70"/>
      <c r="Y2604" s="70"/>
    </row>
    <row r="2605" spans="1:25" s="69" customFormat="1" x14ac:dyDescent="0.2">
      <c r="A2605" s="66" t="s">
        <v>11</v>
      </c>
      <c r="B2605" s="66" t="s">
        <v>23</v>
      </c>
      <c r="C2605" s="66" t="s">
        <v>10</v>
      </c>
      <c r="D2605" s="66" t="s">
        <v>344</v>
      </c>
      <c r="E2605" s="87">
        <f>+IF(ISNUMBER(DATA!L421),DATA!L421,"n/a")</f>
        <v>5.6555486032073103</v>
      </c>
      <c r="F2605" s="77">
        <f>+IF(ISNUMBER(DATA!M421),DATA!M421,"n/a")</f>
        <v>0.12212365012331</v>
      </c>
      <c r="G2605" s="87">
        <f>+IF(ISNUMBER(DATA!V421),DATA!V421,"n/a")</f>
        <v>5.2055619489677802</v>
      </c>
      <c r="H2605" s="77">
        <f>+IF(ISNUMBER(DATA!W421),DATA!W421,"n/a")</f>
        <v>5.8815780535322902E-2</v>
      </c>
      <c r="I2605" s="87">
        <f>+IF(ISNUMBER(DATA!AF421),DATA!AF421,"n/a")</f>
        <v>5.13489411863564</v>
      </c>
      <c r="J2605" s="77">
        <f>+IF(ISNUMBER(DATA!AG421),DATA!AG421,"n/a")</f>
        <v>7.7148031485080898E-2</v>
      </c>
      <c r="K2605" s="87">
        <f>+IF(ISNUMBER(DATA!AP421),DATA!AP421,"n/a")</f>
        <v>5.0711685145939596</v>
      </c>
      <c r="L2605" s="77">
        <f>+IF(ISNUMBER(DATA!AQ421),DATA!AQ421,"n/a")</f>
        <v>6.5193838208470398E-2</v>
      </c>
      <c r="M2605" s="66"/>
      <c r="N2605" s="66"/>
      <c r="O2605" s="66"/>
      <c r="P2605" s="66"/>
      <c r="Q2605" s="66"/>
      <c r="S2605" s="70"/>
      <c r="U2605" s="70"/>
      <c r="W2605" s="70"/>
      <c r="Y2605" s="70"/>
    </row>
    <row r="2606" spans="1:25" s="69" customFormat="1" x14ac:dyDescent="0.2">
      <c r="A2606" s="66" t="s">
        <v>11</v>
      </c>
      <c r="B2606" s="66" t="s">
        <v>23</v>
      </c>
      <c r="C2606" s="66" t="s">
        <v>10</v>
      </c>
      <c r="D2606" s="66" t="s">
        <v>345</v>
      </c>
      <c r="E2606" s="87">
        <f>+IF(ISNUMBER(DATA!L422),DATA!L422,"n/a")</f>
        <v>5.1974062355511599</v>
      </c>
      <c r="F2606" s="77">
        <f>+IF(ISNUMBER(DATA!M422),DATA!M422,"n/a")</f>
        <v>0.11444139184301599</v>
      </c>
      <c r="G2606" s="87">
        <f>+IF(ISNUMBER(DATA!V422),DATA!V422,"n/a")</f>
        <v>5.11691045531024</v>
      </c>
      <c r="H2606" s="77">
        <f>+IF(ISNUMBER(DATA!W422),DATA!W422,"n/a")</f>
        <v>9.4204900775506001E-2</v>
      </c>
      <c r="I2606" s="87">
        <f>+IF(ISNUMBER(DATA!AF422),DATA!AF422,"n/a")</f>
        <v>5.0603700701845797</v>
      </c>
      <c r="J2606" s="77">
        <f>+IF(ISNUMBER(DATA!AG422),DATA!AG422,"n/a")</f>
        <v>7.3809866483182399E-2</v>
      </c>
      <c r="K2606" s="87">
        <f>+IF(ISNUMBER(DATA!AP422),DATA!AP422,"n/a")</f>
        <v>5.0233492647105198</v>
      </c>
      <c r="L2606" s="77">
        <f>+IF(ISNUMBER(DATA!AQ422),DATA!AQ422,"n/a")</f>
        <v>5.1318311014544801E-2</v>
      </c>
      <c r="M2606" s="66"/>
      <c r="N2606" s="66"/>
      <c r="O2606" s="66"/>
      <c r="P2606" s="66"/>
      <c r="Q2606" s="66"/>
      <c r="S2606" s="70"/>
      <c r="U2606" s="70"/>
      <c r="W2606" s="70"/>
      <c r="Y2606" s="70"/>
    </row>
    <row r="2607" spans="1:25" x14ac:dyDescent="0.2">
      <c r="E2607" s="100"/>
      <c r="F2607" s="102"/>
      <c r="G2607" s="100"/>
      <c r="H2607" s="102"/>
      <c r="I2607" s="100"/>
      <c r="J2607" s="102"/>
      <c r="K2607" s="100"/>
      <c r="L2607" s="102"/>
    </row>
    <row r="2608" spans="1:25" s="69" customFormat="1" x14ac:dyDescent="0.2">
      <c r="A2608" s="66" t="s">
        <v>11</v>
      </c>
      <c r="B2608" s="66" t="s">
        <v>23</v>
      </c>
      <c r="C2608" s="66" t="s">
        <v>26</v>
      </c>
      <c r="D2608" s="66" t="s">
        <v>271</v>
      </c>
      <c r="E2608" s="87">
        <f>+IF(ISNUMBER(DATA!N373),DATA!N373,"n/a")</f>
        <v>2.6972557611839001</v>
      </c>
      <c r="F2608" s="77">
        <f>+IF(ISNUMBER(DATA!O373),DATA!O373,"n/a")</f>
        <v>-1.3926515760331101E-2</v>
      </c>
      <c r="G2608" s="87">
        <f>+IF(ISNUMBER(DATA!X373),DATA!X373,"n/a")</f>
        <v>2.6002577497474002</v>
      </c>
      <c r="H2608" s="77">
        <f>+IF(ISNUMBER(DATA!Y373),DATA!Y373,"n/a")</f>
        <v>1.3804085367818301E-2</v>
      </c>
      <c r="I2608" s="87">
        <f>+IF(ISNUMBER(DATA!AH373),DATA!AH373,"n/a")</f>
        <v>2.5638364186586999</v>
      </c>
      <c r="J2608" s="77">
        <f>+IF(ISNUMBER(DATA!AI373),DATA!AI373,"n/a")</f>
        <v>-8.0922006295432603E-4</v>
      </c>
      <c r="K2608" s="87">
        <f>+IF(ISNUMBER(DATA!AR373),DATA!AR373,"n/a")</f>
        <v>2.60545951939931</v>
      </c>
      <c r="L2608" s="77">
        <f>+IF(ISNUMBER(DATA!AS373),DATA!AS373,"n/a")</f>
        <v>-2.9232151703179401E-2</v>
      </c>
      <c r="M2608" s="66"/>
      <c r="N2608" s="66"/>
      <c r="O2608" s="66"/>
      <c r="P2608" s="66"/>
      <c r="Q2608" s="66"/>
      <c r="S2608" s="70"/>
      <c r="U2608" s="70"/>
      <c r="W2608" s="70"/>
      <c r="Y2608" s="70"/>
    </row>
    <row r="2609" spans="1:25" s="69" customFormat="1" x14ac:dyDescent="0.2">
      <c r="A2609" s="66" t="s">
        <v>11</v>
      </c>
      <c r="B2609" s="66" t="s">
        <v>23</v>
      </c>
      <c r="C2609" s="66" t="s">
        <v>26</v>
      </c>
      <c r="D2609" s="66" t="s">
        <v>272</v>
      </c>
      <c r="E2609" s="87">
        <f>+IF(ISNUMBER(DATA!N374),DATA!N374,"n/a")</f>
        <v>2.2497450293977801</v>
      </c>
      <c r="F2609" s="77">
        <f>+IF(ISNUMBER(DATA!O374),DATA!O374,"n/a")</f>
        <v>-4.9620684522881597E-2</v>
      </c>
      <c r="G2609" s="87">
        <f>+IF(ISNUMBER(DATA!X374),DATA!X374,"n/a")</f>
        <v>2.2929171678926599</v>
      </c>
      <c r="H2609" s="77">
        <f>+IF(ISNUMBER(DATA!Y374),DATA!Y374,"n/a")</f>
        <v>-2.39832776208928E-2</v>
      </c>
      <c r="I2609" s="87">
        <f>+IF(ISNUMBER(DATA!AH374),DATA!AH374,"n/a")</f>
        <v>2.29917376119975</v>
      </c>
      <c r="J2609" s="77">
        <f>+IF(ISNUMBER(DATA!AI374),DATA!AI374,"n/a")</f>
        <v>-3.5420310955294699E-3</v>
      </c>
      <c r="K2609" s="87">
        <f>+IF(ISNUMBER(DATA!AR374),DATA!AR374,"n/a")</f>
        <v>2.3065776629091599</v>
      </c>
      <c r="L2609" s="77">
        <f>+IF(ISNUMBER(DATA!AS374),DATA!AS374,"n/a")</f>
        <v>5.0253514355342596E-3</v>
      </c>
      <c r="M2609" s="66"/>
      <c r="N2609" s="66"/>
      <c r="O2609" s="66"/>
      <c r="P2609" s="66"/>
      <c r="Q2609" s="66"/>
      <c r="S2609" s="70"/>
      <c r="U2609" s="70"/>
      <c r="W2609" s="70"/>
      <c r="Y2609" s="70"/>
    </row>
    <row r="2610" spans="1:25" s="69" customFormat="1" x14ac:dyDescent="0.2">
      <c r="A2610" s="66" t="s">
        <v>11</v>
      </c>
      <c r="B2610" s="66" t="s">
        <v>23</v>
      </c>
      <c r="C2610" s="66" t="s">
        <v>26</v>
      </c>
      <c r="D2610" s="66" t="s">
        <v>273</v>
      </c>
      <c r="E2610" s="87">
        <f>+IF(ISNUMBER(DATA!N375),DATA!N375,"n/a")</f>
        <v>2.4888300038685598</v>
      </c>
      <c r="F2610" s="77">
        <f>+IF(ISNUMBER(DATA!O375),DATA!O375,"n/a")</f>
        <v>0.10445371045667801</v>
      </c>
      <c r="G2610" s="87">
        <f>+IF(ISNUMBER(DATA!X375),DATA!X375,"n/a")</f>
        <v>2.4222559480259802</v>
      </c>
      <c r="H2610" s="77">
        <f>+IF(ISNUMBER(DATA!Y375),DATA!Y375,"n/a")</f>
        <v>7.2206328399858494E-2</v>
      </c>
      <c r="I2610" s="87">
        <f>+IF(ISNUMBER(DATA!AH375),DATA!AH375,"n/a")</f>
        <v>2.38890099323873</v>
      </c>
      <c r="J2610" s="77">
        <f>+IF(ISNUMBER(DATA!AI375),DATA!AI375,"n/a")</f>
        <v>5.8365763271052501E-2</v>
      </c>
      <c r="K2610" s="87">
        <f>+IF(ISNUMBER(DATA!AR375),DATA!AR375,"n/a")</f>
        <v>2.3412547119544</v>
      </c>
      <c r="L2610" s="77">
        <f>+IF(ISNUMBER(DATA!AS375),DATA!AS375,"n/a")</f>
        <v>3.7223001463194703E-2</v>
      </c>
      <c r="M2610" s="66"/>
      <c r="N2610" s="66"/>
      <c r="O2610" s="66"/>
      <c r="P2610" s="66"/>
      <c r="Q2610" s="66"/>
      <c r="S2610" s="70"/>
      <c r="U2610" s="70"/>
      <c r="W2610" s="70"/>
      <c r="Y2610" s="70"/>
    </row>
    <row r="2611" spans="1:25" s="69" customFormat="1" x14ac:dyDescent="0.2">
      <c r="A2611" s="66" t="s">
        <v>11</v>
      </c>
      <c r="B2611" s="66" t="s">
        <v>23</v>
      </c>
      <c r="C2611" s="66" t="s">
        <v>26</v>
      </c>
      <c r="D2611" s="66" t="s">
        <v>274</v>
      </c>
      <c r="E2611" s="87">
        <f>+IF(ISNUMBER(DATA!N376),DATA!N376,"n/a")</f>
        <v>2.3847081935132199</v>
      </c>
      <c r="F2611" s="77">
        <f>+IF(ISNUMBER(DATA!O376),DATA!O376,"n/a")</f>
        <v>-1.8292779920135501E-2</v>
      </c>
      <c r="G2611" s="87">
        <f>+IF(ISNUMBER(DATA!X376),DATA!X376,"n/a")</f>
        <v>2.3852095559319202</v>
      </c>
      <c r="H2611" s="77">
        <f>+IF(ISNUMBER(DATA!Y376),DATA!Y376,"n/a")</f>
        <v>-1.34927095301415E-2</v>
      </c>
      <c r="I2611" s="87">
        <f>+IF(ISNUMBER(DATA!AH376),DATA!AH376,"n/a")</f>
        <v>2.3866556920519701</v>
      </c>
      <c r="J2611" s="77">
        <f>+IF(ISNUMBER(DATA!AI376),DATA!AI376,"n/a")</f>
        <v>7.4342876170401901E-3</v>
      </c>
      <c r="K2611" s="87">
        <f>+IF(ISNUMBER(DATA!AR376),DATA!AR376,"n/a")</f>
        <v>2.3881315398377501</v>
      </c>
      <c r="L2611" s="77">
        <f>+IF(ISNUMBER(DATA!AS376),DATA!AS376,"n/a")</f>
        <v>6.12327833953729E-3</v>
      </c>
      <c r="M2611" s="66"/>
      <c r="N2611" s="66"/>
      <c r="O2611" s="66"/>
      <c r="P2611" s="66"/>
      <c r="Q2611" s="66"/>
      <c r="S2611" s="70"/>
      <c r="U2611" s="70"/>
      <c r="W2611" s="70"/>
      <c r="Y2611" s="70"/>
    </row>
    <row r="2612" spans="1:25" s="69" customFormat="1" x14ac:dyDescent="0.2">
      <c r="A2612" s="66" t="s">
        <v>11</v>
      </c>
      <c r="B2612" s="66" t="s">
        <v>23</v>
      </c>
      <c r="C2612" s="66" t="s">
        <v>26</v>
      </c>
      <c r="D2612" s="66" t="s">
        <v>275</v>
      </c>
      <c r="E2612" s="87">
        <f>+IF(ISNUMBER(DATA!N377),DATA!N377,"n/a")</f>
        <v>2.45526151199237</v>
      </c>
      <c r="F2612" s="77">
        <f>+IF(ISNUMBER(DATA!O377),DATA!O377,"n/a")</f>
        <v>4.7281273159945701E-2</v>
      </c>
      <c r="G2612" s="87">
        <f>+IF(ISNUMBER(DATA!X377),DATA!X377,"n/a")</f>
        <v>2.3844397504761199</v>
      </c>
      <c r="H2612" s="77">
        <f>+IF(ISNUMBER(DATA!Y377),DATA!Y377,"n/a")</f>
        <v>6.8525041183884298E-3</v>
      </c>
      <c r="I2612" s="87">
        <f>+IF(ISNUMBER(DATA!AH377),DATA!AH377,"n/a")</f>
        <v>2.3111689592139602</v>
      </c>
      <c r="J2612" s="77">
        <f>+IF(ISNUMBER(DATA!AI377),DATA!AI377,"n/a")</f>
        <v>-2.1267906026117701E-2</v>
      </c>
      <c r="K2612" s="87">
        <f>+IF(ISNUMBER(DATA!AR377),DATA!AR377,"n/a")</f>
        <v>2.33232604034656</v>
      </c>
      <c r="L2612" s="77">
        <f>+IF(ISNUMBER(DATA!AS377),DATA!AS377,"n/a")</f>
        <v>-2.3604219458781599E-2</v>
      </c>
      <c r="M2612" s="66"/>
      <c r="N2612" s="66"/>
      <c r="O2612" s="66"/>
      <c r="P2612" s="66"/>
      <c r="Q2612" s="66"/>
      <c r="S2612" s="70"/>
      <c r="U2612" s="70"/>
      <c r="W2612" s="70"/>
      <c r="Y2612" s="70"/>
    </row>
    <row r="2613" spans="1:25" s="69" customFormat="1" x14ac:dyDescent="0.2">
      <c r="A2613" s="66" t="s">
        <v>11</v>
      </c>
      <c r="B2613" s="66" t="s">
        <v>23</v>
      </c>
      <c r="C2613" s="66" t="s">
        <v>26</v>
      </c>
      <c r="D2613" s="66" t="s">
        <v>276</v>
      </c>
      <c r="E2613" s="87">
        <f>+IF(ISNUMBER(DATA!N378),DATA!N378,"n/a")</f>
        <v>2.1476926805996901</v>
      </c>
      <c r="F2613" s="77">
        <f>+IF(ISNUMBER(DATA!O378),DATA!O378,"n/a")</f>
        <v>1.6271203602234299E-2</v>
      </c>
      <c r="G2613" s="87">
        <f>+IF(ISNUMBER(DATA!X378),DATA!X378,"n/a")</f>
        <v>2.0990136622855702</v>
      </c>
      <c r="H2613" s="77">
        <f>+IF(ISNUMBER(DATA!Y378),DATA!Y378,"n/a")</f>
        <v>2.6699786968402898E-3</v>
      </c>
      <c r="I2613" s="87">
        <f>+IF(ISNUMBER(DATA!AH378),DATA!AH378,"n/a")</f>
        <v>2.0894185805863299</v>
      </c>
      <c r="J2613" s="77">
        <f>+IF(ISNUMBER(DATA!AI378),DATA!AI378,"n/a")</f>
        <v>1.7209665967910599E-3</v>
      </c>
      <c r="K2613" s="87">
        <f>+IF(ISNUMBER(DATA!AR378),DATA!AR378,"n/a")</f>
        <v>2.10108465956539</v>
      </c>
      <c r="L2613" s="77">
        <f>+IF(ISNUMBER(DATA!AS378),DATA!AS378,"n/a")</f>
        <v>-2.49061272142693E-2</v>
      </c>
      <c r="M2613" s="66"/>
      <c r="N2613" s="66"/>
      <c r="O2613" s="66"/>
      <c r="P2613" s="66"/>
      <c r="Q2613" s="66"/>
      <c r="S2613" s="70"/>
      <c r="U2613" s="70"/>
      <c r="W2613" s="70"/>
      <c r="Y2613" s="70"/>
    </row>
    <row r="2614" spans="1:25" s="69" customFormat="1" x14ac:dyDescent="0.2">
      <c r="A2614" s="66" t="s">
        <v>11</v>
      </c>
      <c r="B2614" s="66" t="s">
        <v>23</v>
      </c>
      <c r="C2614" s="66" t="s">
        <v>26</v>
      </c>
      <c r="D2614" s="66" t="s">
        <v>277</v>
      </c>
      <c r="E2614" s="87">
        <f>+IF(ISNUMBER(DATA!N379),DATA!N379,"n/a")</f>
        <v>2.38432159709029</v>
      </c>
      <c r="F2614" s="77">
        <f>+IF(ISNUMBER(DATA!O379),DATA!O379,"n/a")</f>
        <v>-2.1256778418393501E-2</v>
      </c>
      <c r="G2614" s="87">
        <f>+IF(ISNUMBER(DATA!X379),DATA!X379,"n/a")</f>
        <v>2.3864720526854901</v>
      </c>
      <c r="H2614" s="77">
        <f>+IF(ISNUMBER(DATA!Y379),DATA!Y379,"n/a")</f>
        <v>-5.1675497569652E-2</v>
      </c>
      <c r="I2614" s="87">
        <f>+IF(ISNUMBER(DATA!AH379),DATA!AH379,"n/a")</f>
        <v>2.37140278385953</v>
      </c>
      <c r="J2614" s="77">
        <f>+IF(ISNUMBER(DATA!AI379),DATA!AI379,"n/a")</f>
        <v>-7.3692122056948403E-2</v>
      </c>
      <c r="K2614" s="87">
        <f>+IF(ISNUMBER(DATA!AR379),DATA!AR379,"n/a")</f>
        <v>2.38795650231449</v>
      </c>
      <c r="L2614" s="77">
        <f>+IF(ISNUMBER(DATA!AS379),DATA!AS379,"n/a")</f>
        <v>-6.2494234197826501E-2</v>
      </c>
      <c r="M2614" s="66"/>
      <c r="N2614" s="66"/>
      <c r="O2614" s="66"/>
      <c r="P2614" s="66"/>
      <c r="Q2614" s="66"/>
      <c r="S2614" s="70"/>
      <c r="U2614" s="70"/>
      <c r="W2614" s="70"/>
      <c r="Y2614" s="70"/>
    </row>
    <row r="2615" spans="1:25" s="69" customFormat="1" x14ac:dyDescent="0.2">
      <c r="A2615" s="66" t="s">
        <v>11</v>
      </c>
      <c r="B2615" s="66" t="s">
        <v>23</v>
      </c>
      <c r="C2615" s="66" t="s">
        <v>26</v>
      </c>
      <c r="D2615" s="66" t="s">
        <v>278</v>
      </c>
      <c r="E2615" s="87">
        <f>+IF(ISNUMBER(DATA!N380),DATA!N380,"n/a")</f>
        <v>2.7650369705619502</v>
      </c>
      <c r="F2615" s="77">
        <f>+IF(ISNUMBER(DATA!O380),DATA!O380,"n/a")</f>
        <v>3.98240984624793E-2</v>
      </c>
      <c r="G2615" s="87">
        <f>+IF(ISNUMBER(DATA!X380),DATA!X380,"n/a")</f>
        <v>2.6466632958055101</v>
      </c>
      <c r="H2615" s="77">
        <f>+IF(ISNUMBER(DATA!Y380),DATA!Y380,"n/a")</f>
        <v>3.0974047448484199E-2</v>
      </c>
      <c r="I2615" s="87">
        <f>+IF(ISNUMBER(DATA!AH380),DATA!AH380,"n/a")</f>
        <v>2.6517204475154998</v>
      </c>
      <c r="J2615" s="77">
        <f>+IF(ISNUMBER(DATA!AI380),DATA!AI380,"n/a")</f>
        <v>5.0122076031874602E-2</v>
      </c>
      <c r="K2615" s="87">
        <f>+IF(ISNUMBER(DATA!AR380),DATA!AR380,"n/a")</f>
        <v>2.6192271699566501</v>
      </c>
      <c r="L2615" s="77">
        <f>+IF(ISNUMBER(DATA!AS380),DATA!AS380,"n/a")</f>
        <v>5.5242792238748603E-2</v>
      </c>
      <c r="M2615" s="66"/>
      <c r="N2615" s="66"/>
      <c r="O2615" s="66"/>
      <c r="P2615" s="66"/>
      <c r="Q2615" s="66"/>
      <c r="S2615" s="70"/>
      <c r="U2615" s="70"/>
      <c r="W2615" s="70"/>
      <c r="Y2615" s="70"/>
    </row>
    <row r="2616" spans="1:25" s="69" customFormat="1" x14ac:dyDescent="0.2">
      <c r="A2616" s="66" t="s">
        <v>11</v>
      </c>
      <c r="B2616" s="66" t="s">
        <v>23</v>
      </c>
      <c r="C2616" s="66" t="s">
        <v>26</v>
      </c>
      <c r="D2616" s="66" t="s">
        <v>279</v>
      </c>
      <c r="E2616" s="87">
        <f>+IF(ISNUMBER(DATA!N381),DATA!N381,"n/a")</f>
        <v>2.3837464077163002</v>
      </c>
      <c r="F2616" s="77">
        <f>+IF(ISNUMBER(DATA!O381),DATA!O381,"n/a")</f>
        <v>0.1155622929906</v>
      </c>
      <c r="G2616" s="87">
        <f>+IF(ISNUMBER(DATA!X381),DATA!X381,"n/a")</f>
        <v>2.3388441639147999</v>
      </c>
      <c r="H2616" s="77">
        <f>+IF(ISNUMBER(DATA!Y381),DATA!Y381,"n/a")</f>
        <v>0.15334009152389899</v>
      </c>
      <c r="I2616" s="87">
        <f>+IF(ISNUMBER(DATA!AH381),DATA!AH381,"n/a")</f>
        <v>2.3208344291963501</v>
      </c>
      <c r="J2616" s="77">
        <f>+IF(ISNUMBER(DATA!AI381),DATA!AI381,"n/a")</f>
        <v>9.0397443993619597E-2</v>
      </c>
      <c r="K2616" s="87">
        <f>+IF(ISNUMBER(DATA!AR381),DATA!AR381,"n/a")</f>
        <v>2.3053349336289499</v>
      </c>
      <c r="L2616" s="77">
        <f>+IF(ISNUMBER(DATA!AS381),DATA!AS381,"n/a")</f>
        <v>4.3944140859487703E-2</v>
      </c>
      <c r="M2616" s="66"/>
      <c r="N2616" s="66"/>
      <c r="O2616" s="66"/>
      <c r="P2616" s="66"/>
      <c r="Q2616" s="66"/>
      <c r="S2616" s="70"/>
      <c r="U2616" s="70"/>
      <c r="W2616" s="70"/>
      <c r="Y2616" s="70"/>
    </row>
    <row r="2617" spans="1:25" s="69" customFormat="1" x14ac:dyDescent="0.2">
      <c r="A2617" s="66" t="s">
        <v>11</v>
      </c>
      <c r="B2617" s="66" t="s">
        <v>23</v>
      </c>
      <c r="C2617" s="66" t="s">
        <v>26</v>
      </c>
      <c r="D2617" s="66" t="s">
        <v>280</v>
      </c>
      <c r="E2617" s="87">
        <f>+IF(ISNUMBER(DATA!N382),DATA!N382,"n/a")</f>
        <v>3.28738018846833</v>
      </c>
      <c r="F2617" s="77">
        <f>+IF(ISNUMBER(DATA!O382),DATA!O382,"n/a")</f>
        <v>0.18788042323155499</v>
      </c>
      <c r="G2617" s="87">
        <f>+IF(ISNUMBER(DATA!X382),DATA!X382,"n/a")</f>
        <v>2.8857854493188801</v>
      </c>
      <c r="H2617" s="77">
        <f>+IF(ISNUMBER(DATA!Y382),DATA!Y382,"n/a")</f>
        <v>3.4586686891693898E-2</v>
      </c>
      <c r="I2617" s="87">
        <f>+IF(ISNUMBER(DATA!AH382),DATA!AH382,"n/a")</f>
        <v>2.8204314343775101</v>
      </c>
      <c r="J2617" s="77">
        <f>+IF(ISNUMBER(DATA!AI382),DATA!AI382,"n/a")</f>
        <v>-1.83867373029756E-2</v>
      </c>
      <c r="K2617" s="87">
        <f>+IF(ISNUMBER(DATA!AR382),DATA!AR382,"n/a")</f>
        <v>2.8302159537295499</v>
      </c>
      <c r="L2617" s="77">
        <f>+IF(ISNUMBER(DATA!AS382),DATA!AS382,"n/a")</f>
        <v>-1.3208404833576401E-2</v>
      </c>
      <c r="M2617" s="66"/>
      <c r="N2617" s="66"/>
      <c r="O2617" s="66"/>
      <c r="P2617" s="66"/>
      <c r="Q2617" s="66"/>
      <c r="S2617" s="70"/>
      <c r="U2617" s="70"/>
      <c r="W2617" s="70"/>
      <c r="Y2617" s="70"/>
    </row>
    <row r="2618" spans="1:25" s="69" customFormat="1" x14ac:dyDescent="0.2">
      <c r="A2618" s="66" t="s">
        <v>11</v>
      </c>
      <c r="B2618" s="66" t="s">
        <v>23</v>
      </c>
      <c r="C2618" s="66" t="s">
        <v>26</v>
      </c>
      <c r="D2618" s="66" t="s">
        <v>281</v>
      </c>
      <c r="E2618" s="87">
        <f>+IF(ISNUMBER(DATA!N383),DATA!N383,"n/a")</f>
        <v>3.0747392444408299</v>
      </c>
      <c r="F2618" s="77">
        <f>+IF(ISNUMBER(DATA!O383),DATA!O383,"n/a")</f>
        <v>0.194643007362517</v>
      </c>
      <c r="G2618" s="87">
        <f>+IF(ISNUMBER(DATA!X383),DATA!X383,"n/a")</f>
        <v>2.7683386265001402</v>
      </c>
      <c r="H2618" s="77">
        <f>+IF(ISNUMBER(DATA!Y383),DATA!Y383,"n/a")</f>
        <v>7.8954433148086797E-2</v>
      </c>
      <c r="I2618" s="87">
        <f>+IF(ISNUMBER(DATA!AH383),DATA!AH383,"n/a")</f>
        <v>2.7201436383819</v>
      </c>
      <c r="J2618" s="77">
        <f>+IF(ISNUMBER(DATA!AI383),DATA!AI383,"n/a")</f>
        <v>6.6269703712572903E-2</v>
      </c>
      <c r="K2618" s="87">
        <f>+IF(ISNUMBER(DATA!AR383),DATA!AR383,"n/a")</f>
        <v>2.6859276299958799</v>
      </c>
      <c r="L2618" s="77">
        <f>+IF(ISNUMBER(DATA!AS383),DATA!AS383,"n/a")</f>
        <v>6.55978535624301E-2</v>
      </c>
      <c r="M2618" s="66"/>
      <c r="N2618" s="66"/>
      <c r="O2618" s="66"/>
      <c r="P2618" s="66"/>
      <c r="Q2618" s="66"/>
      <c r="S2618" s="70"/>
      <c r="U2618" s="70"/>
      <c r="W2618" s="70"/>
      <c r="Y2618" s="70"/>
    </row>
    <row r="2619" spans="1:25" s="69" customFormat="1" x14ac:dyDescent="0.2">
      <c r="A2619" s="66" t="s">
        <v>11</v>
      </c>
      <c r="B2619" s="66" t="s">
        <v>23</v>
      </c>
      <c r="C2619" s="66" t="s">
        <v>26</v>
      </c>
      <c r="D2619" s="66" t="s">
        <v>282</v>
      </c>
      <c r="E2619" s="87">
        <f>+IF(ISNUMBER(DATA!N384),DATA!N384,"n/a")</f>
        <v>2.9285370660686598</v>
      </c>
      <c r="F2619" s="77">
        <f>+IF(ISNUMBER(DATA!O384),DATA!O384,"n/a")</f>
        <v>4.4533732804533897E-2</v>
      </c>
      <c r="G2619" s="87">
        <f>+IF(ISNUMBER(DATA!X384),DATA!X384,"n/a")</f>
        <v>2.8714235985258698</v>
      </c>
      <c r="H2619" s="77">
        <f>+IF(ISNUMBER(DATA!Y384),DATA!Y384,"n/a")</f>
        <v>1.8954479139953601E-2</v>
      </c>
      <c r="I2619" s="87">
        <f>+IF(ISNUMBER(DATA!AH384),DATA!AH384,"n/a")</f>
        <v>2.8898453081806998</v>
      </c>
      <c r="J2619" s="77">
        <f>+IF(ISNUMBER(DATA!AI384),DATA!AI384,"n/a")</f>
        <v>3.1166069196478598E-2</v>
      </c>
      <c r="K2619" s="87">
        <f>+IF(ISNUMBER(DATA!AR384),DATA!AR384,"n/a")</f>
        <v>2.86692704508018</v>
      </c>
      <c r="L2619" s="77">
        <f>+IF(ISNUMBER(DATA!AS384),DATA!AS384,"n/a")</f>
        <v>2.1590157063787401E-2</v>
      </c>
      <c r="M2619" s="66"/>
      <c r="N2619" s="66"/>
      <c r="O2619" s="66"/>
      <c r="P2619" s="66"/>
      <c r="Q2619" s="66"/>
      <c r="S2619" s="70"/>
      <c r="U2619" s="70"/>
      <c r="W2619" s="70"/>
      <c r="Y2619" s="70"/>
    </row>
    <row r="2620" spans="1:25" s="69" customFormat="1" x14ac:dyDescent="0.2">
      <c r="A2620" s="66" t="s">
        <v>11</v>
      </c>
      <c r="B2620" s="66" t="s">
        <v>23</v>
      </c>
      <c r="C2620" s="66" t="s">
        <v>26</v>
      </c>
      <c r="D2620" s="66" t="s">
        <v>283</v>
      </c>
      <c r="E2620" s="87">
        <f>+IF(ISNUMBER(DATA!N385),DATA!N385,"n/a")</f>
        <v>2.6748275609675898</v>
      </c>
      <c r="F2620" s="77">
        <f>+IF(ISNUMBER(DATA!O385),DATA!O385,"n/a")</f>
        <v>-1.4938108732685499E-2</v>
      </c>
      <c r="G2620" s="87">
        <f>+IF(ISNUMBER(DATA!X385),DATA!X385,"n/a")</f>
        <v>2.7506547237165999</v>
      </c>
      <c r="H2620" s="77">
        <f>+IF(ISNUMBER(DATA!Y385),DATA!Y385,"n/a")</f>
        <v>1.1142649992386299E-2</v>
      </c>
      <c r="I2620" s="87">
        <f>+IF(ISNUMBER(DATA!AH385),DATA!AH385,"n/a")</f>
        <v>2.8169244367980899</v>
      </c>
      <c r="J2620" s="77">
        <f>+IF(ISNUMBER(DATA!AI385),DATA!AI385,"n/a")</f>
        <v>2.7156656671850701E-2</v>
      </c>
      <c r="K2620" s="87">
        <f>+IF(ISNUMBER(DATA!AR385),DATA!AR385,"n/a")</f>
        <v>2.79670120517364</v>
      </c>
      <c r="L2620" s="77">
        <f>+IF(ISNUMBER(DATA!AS385),DATA!AS385,"n/a")</f>
        <v>1.9177959771005001E-2</v>
      </c>
      <c r="M2620" s="66"/>
      <c r="N2620" s="66"/>
      <c r="O2620" s="66"/>
      <c r="P2620" s="66"/>
      <c r="Q2620" s="66"/>
      <c r="S2620" s="70"/>
      <c r="U2620" s="70"/>
      <c r="W2620" s="70"/>
      <c r="Y2620" s="70"/>
    </row>
    <row r="2621" spans="1:25" s="69" customFormat="1" x14ac:dyDescent="0.2">
      <c r="A2621" s="66" t="s">
        <v>11</v>
      </c>
      <c r="B2621" s="66" t="s">
        <v>23</v>
      </c>
      <c r="C2621" s="66" t="s">
        <v>26</v>
      </c>
      <c r="D2621" s="66" t="s">
        <v>284</v>
      </c>
      <c r="E2621" s="87">
        <f>+IF(ISNUMBER(DATA!N386),DATA!N386,"n/a")</f>
        <v>2.9458303180651702</v>
      </c>
      <c r="F2621" s="77">
        <f>+IF(ISNUMBER(DATA!O386),DATA!O386,"n/a")</f>
        <v>0.18153669001952</v>
      </c>
      <c r="G2621" s="87">
        <f>+IF(ISNUMBER(DATA!X386),DATA!X386,"n/a")</f>
        <v>2.5478838943876601</v>
      </c>
      <c r="H2621" s="77">
        <f>+IF(ISNUMBER(DATA!Y386),DATA!Y386,"n/a")</f>
        <v>5.2215014714180101E-2</v>
      </c>
      <c r="I2621" s="87">
        <f>+IF(ISNUMBER(DATA!AH386),DATA!AH386,"n/a")</f>
        <v>2.5233396945390298</v>
      </c>
      <c r="J2621" s="77">
        <f>+IF(ISNUMBER(DATA!AI386),DATA!AI386,"n/a")</f>
        <v>7.6899242952345806E-2</v>
      </c>
      <c r="K2621" s="87">
        <f>+IF(ISNUMBER(DATA!AR386),DATA!AR386,"n/a")</f>
        <v>2.4900489432409598</v>
      </c>
      <c r="L2621" s="77">
        <f>+IF(ISNUMBER(DATA!AS386),DATA!AS386,"n/a")</f>
        <v>8.0435188641729299E-2</v>
      </c>
      <c r="M2621" s="66"/>
      <c r="N2621" s="66"/>
      <c r="O2621" s="66"/>
      <c r="P2621" s="66"/>
      <c r="Q2621" s="66"/>
      <c r="S2621" s="70"/>
      <c r="U2621" s="70"/>
      <c r="W2621" s="70"/>
      <c r="Y2621" s="70"/>
    </row>
    <row r="2622" spans="1:25" s="69" customFormat="1" x14ac:dyDescent="0.2">
      <c r="A2622" s="66" t="s">
        <v>11</v>
      </c>
      <c r="B2622" s="66" t="s">
        <v>23</v>
      </c>
      <c r="C2622" s="66" t="s">
        <v>26</v>
      </c>
      <c r="D2622" s="66" t="s">
        <v>285</v>
      </c>
      <c r="E2622" s="87">
        <f>+IF(ISNUMBER(DATA!N387),DATA!N387,"n/a")</f>
        <v>2.0936393625582101</v>
      </c>
      <c r="F2622" s="77">
        <f>+IF(ISNUMBER(DATA!O387),DATA!O387,"n/a")</f>
        <v>-5.24288737379245E-2</v>
      </c>
      <c r="G2622" s="87">
        <f>+IF(ISNUMBER(DATA!X387),DATA!X387,"n/a")</f>
        <v>2.0315841846986298</v>
      </c>
      <c r="H2622" s="77">
        <f>+IF(ISNUMBER(DATA!Y387),DATA!Y387,"n/a")</f>
        <v>-7.8113050499504899E-2</v>
      </c>
      <c r="I2622" s="87">
        <f>+IF(ISNUMBER(DATA!AH387),DATA!AH387,"n/a")</f>
        <v>1.9557931824870201</v>
      </c>
      <c r="J2622" s="77">
        <f>+IF(ISNUMBER(DATA!AI387),DATA!AI387,"n/a")</f>
        <v>-7.9085957333733803E-2</v>
      </c>
      <c r="K2622" s="87">
        <f>+IF(ISNUMBER(DATA!AR387),DATA!AR387,"n/a")</f>
        <v>1.9136117595797699</v>
      </c>
      <c r="L2622" s="77">
        <f>+IF(ISNUMBER(DATA!AS387),DATA!AS387,"n/a")</f>
        <v>-4.8894890461384503E-2</v>
      </c>
      <c r="M2622" s="66"/>
      <c r="N2622" s="66"/>
      <c r="O2622" s="66"/>
      <c r="P2622" s="66"/>
      <c r="Q2622" s="66"/>
      <c r="S2622" s="70"/>
      <c r="U2622" s="70"/>
      <c r="W2622" s="70"/>
      <c r="Y2622" s="70"/>
    </row>
    <row r="2623" spans="1:25" s="69" customFormat="1" x14ac:dyDescent="0.2">
      <c r="A2623" s="66" t="s">
        <v>11</v>
      </c>
      <c r="B2623" s="66" t="s">
        <v>23</v>
      </c>
      <c r="C2623" s="66" t="s">
        <v>26</v>
      </c>
      <c r="D2623" s="66" t="s">
        <v>286</v>
      </c>
      <c r="E2623" s="87">
        <f>+IF(ISNUMBER(DATA!N388),DATA!N388,"n/a")</f>
        <v>2.3197552729340298</v>
      </c>
      <c r="F2623" s="77">
        <f>+IF(ISNUMBER(DATA!O388),DATA!O388,"n/a")</f>
        <v>0.12972423469</v>
      </c>
      <c r="G2623" s="87">
        <f>+IF(ISNUMBER(DATA!X388),DATA!X388,"n/a")</f>
        <v>2.2200225109707401</v>
      </c>
      <c r="H2623" s="77">
        <f>+IF(ISNUMBER(DATA!Y388),DATA!Y388,"n/a")</f>
        <v>7.7768824702644998E-2</v>
      </c>
      <c r="I2623" s="87">
        <f>+IF(ISNUMBER(DATA!AH388),DATA!AH388,"n/a")</f>
        <v>2.1785329794936898</v>
      </c>
      <c r="J2623" s="77">
        <f>+IF(ISNUMBER(DATA!AI388),DATA!AI388,"n/a")</f>
        <v>5.6035619706218801E-2</v>
      </c>
      <c r="K2623" s="87">
        <f>+IF(ISNUMBER(DATA!AR388),DATA!AR388,"n/a")</f>
        <v>2.1415957377697499</v>
      </c>
      <c r="L2623" s="77">
        <f>+IF(ISNUMBER(DATA!AS388),DATA!AS388,"n/a")</f>
        <v>2.1025660775294198E-2</v>
      </c>
      <c r="M2623" s="66"/>
      <c r="N2623" s="66"/>
      <c r="O2623" s="66"/>
      <c r="P2623" s="66"/>
      <c r="Q2623" s="66"/>
      <c r="S2623" s="70"/>
      <c r="U2623" s="70"/>
      <c r="W2623" s="70"/>
      <c r="Y2623" s="70"/>
    </row>
    <row r="2624" spans="1:25" s="69" customFormat="1" x14ac:dyDescent="0.2">
      <c r="A2624" s="66" t="s">
        <v>11</v>
      </c>
      <c r="B2624" s="66" t="s">
        <v>23</v>
      </c>
      <c r="C2624" s="66" t="s">
        <v>26</v>
      </c>
      <c r="D2624" s="66" t="s">
        <v>287</v>
      </c>
      <c r="E2624" s="87">
        <f>+IF(ISNUMBER(DATA!N389),DATA!N389,"n/a")</f>
        <v>2.4644552210762898</v>
      </c>
      <c r="F2624" s="77">
        <f>+IF(ISNUMBER(DATA!O389),DATA!O389,"n/a")</f>
        <v>0.149993120511664</v>
      </c>
      <c r="G2624" s="87">
        <f>+IF(ISNUMBER(DATA!X389),DATA!X389,"n/a")</f>
        <v>2.3286675847209701</v>
      </c>
      <c r="H2624" s="77">
        <f>+IF(ISNUMBER(DATA!Y389),DATA!Y389,"n/a")</f>
        <v>6.6339723066154793E-2</v>
      </c>
      <c r="I2624" s="87">
        <f>+IF(ISNUMBER(DATA!AH389),DATA!AH389,"n/a")</f>
        <v>2.29945939060616</v>
      </c>
      <c r="J2624" s="77">
        <f>+IF(ISNUMBER(DATA!AI389),DATA!AI389,"n/a")</f>
        <v>5.3880287122229899E-2</v>
      </c>
      <c r="K2624" s="87">
        <f>+IF(ISNUMBER(DATA!AR389),DATA!AR389,"n/a")</f>
        <v>2.2568424483477698</v>
      </c>
      <c r="L2624" s="77">
        <f>+IF(ISNUMBER(DATA!AS389),DATA!AS389,"n/a")</f>
        <v>1.4259812445060501E-2</v>
      </c>
      <c r="M2624" s="66"/>
      <c r="N2624" s="66"/>
      <c r="O2624" s="66"/>
      <c r="P2624" s="66"/>
      <c r="Q2624" s="66"/>
      <c r="S2624" s="70"/>
      <c r="U2624" s="70"/>
      <c r="W2624" s="70"/>
      <c r="Y2624" s="70"/>
    </row>
    <row r="2625" spans="1:25" s="69" customFormat="1" x14ac:dyDescent="0.2">
      <c r="A2625" s="66" t="s">
        <v>11</v>
      </c>
      <c r="B2625" s="66" t="s">
        <v>23</v>
      </c>
      <c r="C2625" s="66" t="s">
        <v>26</v>
      </c>
      <c r="D2625" s="66" t="s">
        <v>288</v>
      </c>
      <c r="E2625" s="87">
        <f>+IF(ISNUMBER(DATA!N390),DATA!N390,"n/a")</f>
        <v>2.8448206340039501</v>
      </c>
      <c r="F2625" s="77">
        <f>+IF(ISNUMBER(DATA!O390),DATA!O390,"n/a")</f>
        <v>4.9787669085929902E-2</v>
      </c>
      <c r="G2625" s="87">
        <f>+IF(ISNUMBER(DATA!X390),DATA!X390,"n/a")</f>
        <v>2.8197684212118901</v>
      </c>
      <c r="H2625" s="77">
        <f>+IF(ISNUMBER(DATA!Y390),DATA!Y390,"n/a")</f>
        <v>2.7460709983552802E-2</v>
      </c>
      <c r="I2625" s="87">
        <f>+IF(ISNUMBER(DATA!AH390),DATA!AH390,"n/a")</f>
        <v>2.8324722405284501</v>
      </c>
      <c r="J2625" s="77">
        <f>+IF(ISNUMBER(DATA!AI390),DATA!AI390,"n/a")</f>
        <v>3.1406393809630902E-2</v>
      </c>
      <c r="K2625" s="87">
        <f>+IF(ISNUMBER(DATA!AR390),DATA!AR390,"n/a")</f>
        <v>2.8064773123818698</v>
      </c>
      <c r="L2625" s="77">
        <f>+IF(ISNUMBER(DATA!AS390),DATA!AS390,"n/a")</f>
        <v>1.15170897210192E-2</v>
      </c>
      <c r="M2625" s="66"/>
      <c r="N2625" s="66"/>
      <c r="O2625" s="66"/>
      <c r="P2625" s="66"/>
      <c r="Q2625" s="66"/>
      <c r="S2625" s="70"/>
      <c r="U2625" s="70"/>
      <c r="W2625" s="70"/>
      <c r="Y2625" s="70"/>
    </row>
    <row r="2626" spans="1:25" s="69" customFormat="1" x14ac:dyDescent="0.2">
      <c r="A2626" s="66" t="s">
        <v>11</v>
      </c>
      <c r="B2626" s="66" t="s">
        <v>23</v>
      </c>
      <c r="C2626" s="66" t="s">
        <v>26</v>
      </c>
      <c r="D2626" s="66" t="s">
        <v>289</v>
      </c>
      <c r="E2626" s="87">
        <f>+IF(ISNUMBER(DATA!N391),DATA!N391,"n/a")</f>
        <v>2.67060312502002</v>
      </c>
      <c r="F2626" s="77">
        <f>+IF(ISNUMBER(DATA!O391),DATA!O391,"n/a")</f>
        <v>0.100237574234884</v>
      </c>
      <c r="G2626" s="87">
        <f>+IF(ISNUMBER(DATA!X391),DATA!X391,"n/a")</f>
        <v>2.5553976282250401</v>
      </c>
      <c r="H2626" s="77">
        <f>+IF(ISNUMBER(DATA!Y391),DATA!Y391,"n/a")</f>
        <v>4.8934715748906697E-2</v>
      </c>
      <c r="I2626" s="87">
        <f>+IF(ISNUMBER(DATA!AH391),DATA!AH391,"n/a")</f>
        <v>2.5384411525091202</v>
      </c>
      <c r="J2626" s="77">
        <f>+IF(ISNUMBER(DATA!AI391),DATA!AI391,"n/a")</f>
        <v>7.4146152491766301E-2</v>
      </c>
      <c r="K2626" s="87">
        <f>+IF(ISNUMBER(DATA!AR391),DATA!AR391,"n/a")</f>
        <v>2.5261010757338598</v>
      </c>
      <c r="L2626" s="77">
        <f>+IF(ISNUMBER(DATA!AS391),DATA!AS391,"n/a")</f>
        <v>6.4408088223073104E-2</v>
      </c>
      <c r="M2626" s="66"/>
      <c r="N2626" s="66"/>
      <c r="O2626" s="66"/>
      <c r="P2626" s="66"/>
      <c r="Q2626" s="66"/>
      <c r="S2626" s="70"/>
      <c r="U2626" s="70"/>
      <c r="W2626" s="70"/>
      <c r="Y2626" s="70"/>
    </row>
    <row r="2627" spans="1:25" s="69" customFormat="1" x14ac:dyDescent="0.2">
      <c r="A2627" s="66" t="s">
        <v>11</v>
      </c>
      <c r="B2627" s="66" t="s">
        <v>23</v>
      </c>
      <c r="C2627" s="66" t="s">
        <v>26</v>
      </c>
      <c r="D2627" s="66" t="s">
        <v>290</v>
      </c>
      <c r="E2627" s="87">
        <f>+IF(ISNUMBER(DATA!N392),DATA!N392,"n/a")</f>
        <v>2.2384930363328301</v>
      </c>
      <c r="F2627" s="77">
        <f>+IF(ISNUMBER(DATA!O392),DATA!O392,"n/a")</f>
        <v>-3.1352637369217201E-2</v>
      </c>
      <c r="G2627" s="87">
        <f>+IF(ISNUMBER(DATA!X392),DATA!X392,"n/a")</f>
        <v>2.2528106608519201</v>
      </c>
      <c r="H2627" s="77">
        <f>+IF(ISNUMBER(DATA!Y392),DATA!Y392,"n/a")</f>
        <v>-2.2035654346522601E-2</v>
      </c>
      <c r="I2627" s="87">
        <f>+IF(ISNUMBER(DATA!AH392),DATA!AH392,"n/a")</f>
        <v>2.2620118623404699</v>
      </c>
      <c r="J2627" s="77">
        <f>+IF(ISNUMBER(DATA!AI392),DATA!AI392,"n/a")</f>
        <v>6.9116583717093102E-3</v>
      </c>
      <c r="K2627" s="87">
        <f>+IF(ISNUMBER(DATA!AR392),DATA!AR392,"n/a")</f>
        <v>2.2689749543346198</v>
      </c>
      <c r="L2627" s="77">
        <f>+IF(ISNUMBER(DATA!AS392),DATA!AS392,"n/a")</f>
        <v>9.07347068764538E-3</v>
      </c>
      <c r="M2627" s="66"/>
      <c r="N2627" s="66"/>
      <c r="O2627" s="66"/>
      <c r="P2627" s="66"/>
      <c r="Q2627" s="66"/>
      <c r="S2627" s="70"/>
      <c r="U2627" s="70"/>
      <c r="W2627" s="70"/>
      <c r="Y2627" s="70"/>
    </row>
    <row r="2628" spans="1:25" s="69" customFormat="1" x14ac:dyDescent="0.2">
      <c r="A2628" s="66" t="s">
        <v>11</v>
      </c>
      <c r="B2628" s="66" t="s">
        <v>23</v>
      </c>
      <c r="C2628" s="66" t="s">
        <v>26</v>
      </c>
      <c r="D2628" s="66" t="s">
        <v>291</v>
      </c>
      <c r="E2628" s="87">
        <f>+IF(ISNUMBER(DATA!N393),DATA!N393,"n/a")</f>
        <v>2.9001933549508201</v>
      </c>
      <c r="F2628" s="77">
        <f>+IF(ISNUMBER(DATA!O393),DATA!O393,"n/a")</f>
        <v>9.1192588745654703E-3</v>
      </c>
      <c r="G2628" s="87">
        <f>+IF(ISNUMBER(DATA!X393),DATA!X393,"n/a")</f>
        <v>2.7953371591848799</v>
      </c>
      <c r="H2628" s="77">
        <f>+IF(ISNUMBER(DATA!Y393),DATA!Y393,"n/a")</f>
        <v>-3.4630314017278903E-2</v>
      </c>
      <c r="I2628" s="87">
        <f>+IF(ISNUMBER(DATA!AH393),DATA!AH393,"n/a")</f>
        <v>2.84866193518141</v>
      </c>
      <c r="J2628" s="77">
        <f>+IF(ISNUMBER(DATA!AI393),DATA!AI393,"n/a")</f>
        <v>-3.0274979852696601E-2</v>
      </c>
      <c r="K2628" s="87">
        <f>+IF(ISNUMBER(DATA!AR393),DATA!AR393,"n/a")</f>
        <v>2.87091204858236</v>
      </c>
      <c r="L2628" s="77">
        <f>+IF(ISNUMBER(DATA!AS393),DATA!AS393,"n/a")</f>
        <v>-5.1038984485926003E-2</v>
      </c>
      <c r="M2628" s="66"/>
      <c r="N2628" s="66"/>
      <c r="O2628" s="66"/>
      <c r="P2628" s="66"/>
      <c r="Q2628" s="66"/>
      <c r="S2628" s="70"/>
      <c r="U2628" s="70"/>
      <c r="W2628" s="70"/>
      <c r="Y2628" s="70"/>
    </row>
    <row r="2629" spans="1:25" s="69" customFormat="1" x14ac:dyDescent="0.2">
      <c r="A2629" s="66" t="s">
        <v>11</v>
      </c>
      <c r="B2629" s="66" t="s">
        <v>23</v>
      </c>
      <c r="C2629" s="66" t="s">
        <v>26</v>
      </c>
      <c r="D2629" s="66" t="s">
        <v>292</v>
      </c>
      <c r="E2629" s="87">
        <f>+IF(ISNUMBER(DATA!N394),DATA!N394,"n/a")</f>
        <v>2.7677126948358901</v>
      </c>
      <c r="F2629" s="77">
        <f>+IF(ISNUMBER(DATA!O394),DATA!O394,"n/a")</f>
        <v>3.4689268348128403E-2</v>
      </c>
      <c r="G2629" s="87">
        <f>+IF(ISNUMBER(DATA!X394),DATA!X394,"n/a")</f>
        <v>2.8544705235330698</v>
      </c>
      <c r="H2629" s="77">
        <f>+IF(ISNUMBER(DATA!Y394),DATA!Y394,"n/a")</f>
        <v>7.0463748001864598E-2</v>
      </c>
      <c r="I2629" s="87">
        <f>+IF(ISNUMBER(DATA!AH394),DATA!AH394,"n/a")</f>
        <v>2.8704330546591899</v>
      </c>
      <c r="J2629" s="77">
        <f>+IF(ISNUMBER(DATA!AI394),DATA!AI394,"n/a")</f>
        <v>6.0692452683817601E-2</v>
      </c>
      <c r="K2629" s="87">
        <f>+IF(ISNUMBER(DATA!AR394),DATA!AR394,"n/a")</f>
        <v>2.80468747664449</v>
      </c>
      <c r="L2629" s="77">
        <f>+IF(ISNUMBER(DATA!AS394),DATA!AS394,"n/a")</f>
        <v>2.81329299609928E-2</v>
      </c>
      <c r="M2629" s="66"/>
      <c r="N2629" s="66"/>
      <c r="O2629" s="66"/>
      <c r="P2629" s="66"/>
      <c r="Q2629" s="66"/>
      <c r="S2629" s="70"/>
      <c r="U2629" s="70"/>
      <c r="W2629" s="70"/>
      <c r="Y2629" s="70"/>
    </row>
    <row r="2630" spans="1:25" s="69" customFormat="1" x14ac:dyDescent="0.2">
      <c r="A2630" s="66" t="s">
        <v>11</v>
      </c>
      <c r="B2630" s="66" t="s">
        <v>23</v>
      </c>
      <c r="C2630" s="66" t="s">
        <v>26</v>
      </c>
      <c r="D2630" s="66" t="s">
        <v>293</v>
      </c>
      <c r="E2630" s="87">
        <f>+IF(ISNUMBER(DATA!N395),DATA!N395,"n/a")</f>
        <v>2.8375585039385101</v>
      </c>
      <c r="F2630" s="77">
        <f>+IF(ISNUMBER(DATA!O395),DATA!O395,"n/a")</f>
        <v>-4.4534012242896402E-2</v>
      </c>
      <c r="G2630" s="87">
        <f>+IF(ISNUMBER(DATA!X395),DATA!X395,"n/a")</f>
        <v>2.72623069787655</v>
      </c>
      <c r="H2630" s="77">
        <f>+IF(ISNUMBER(DATA!Y395),DATA!Y395,"n/a")</f>
        <v>-0.14974440210603801</v>
      </c>
      <c r="I2630" s="87">
        <f>+IF(ISNUMBER(DATA!AH395),DATA!AH395,"n/a")</f>
        <v>2.7007173284717698</v>
      </c>
      <c r="J2630" s="77">
        <f>+IF(ISNUMBER(DATA!AI395),DATA!AI395,"n/a")</f>
        <v>-0.16142623958104699</v>
      </c>
      <c r="K2630" s="87">
        <f>+IF(ISNUMBER(DATA!AR395),DATA!AR395,"n/a")</f>
        <v>2.6776403317590298</v>
      </c>
      <c r="L2630" s="77">
        <f>+IF(ISNUMBER(DATA!AS395),DATA!AS395,"n/a")</f>
        <v>-6.3758863085217804E-2</v>
      </c>
      <c r="M2630" s="66"/>
      <c r="N2630" s="66"/>
      <c r="O2630" s="66"/>
      <c r="P2630" s="66"/>
      <c r="Q2630" s="66"/>
      <c r="S2630" s="70"/>
      <c r="U2630" s="70"/>
      <c r="W2630" s="70"/>
      <c r="Y2630" s="70"/>
    </row>
    <row r="2631" spans="1:25" s="69" customFormat="1" x14ac:dyDescent="0.2">
      <c r="A2631" s="66" t="s">
        <v>11</v>
      </c>
      <c r="B2631" s="66" t="s">
        <v>23</v>
      </c>
      <c r="C2631" s="66" t="s">
        <v>26</v>
      </c>
      <c r="D2631" s="66" t="s">
        <v>294</v>
      </c>
      <c r="E2631" s="87">
        <f>+IF(ISNUMBER(DATA!N396),DATA!N396,"n/a")</f>
        <v>2.2704809982402399</v>
      </c>
      <c r="F2631" s="77">
        <f>+IF(ISNUMBER(DATA!O396),DATA!O396,"n/a")</f>
        <v>-4.1573496457382203E-2</v>
      </c>
      <c r="G2631" s="87">
        <f>+IF(ISNUMBER(DATA!X396),DATA!X396,"n/a")</f>
        <v>2.2911711158346599</v>
      </c>
      <c r="H2631" s="77">
        <f>+IF(ISNUMBER(DATA!Y396),DATA!Y396,"n/a")</f>
        <v>-2.42037708651727E-2</v>
      </c>
      <c r="I2631" s="87">
        <f>+IF(ISNUMBER(DATA!AH396),DATA!AH396,"n/a")</f>
        <v>2.2994479972036599</v>
      </c>
      <c r="J2631" s="77">
        <f>+IF(ISNUMBER(DATA!AI396),DATA!AI396,"n/a")</f>
        <v>3.7864702002437501E-3</v>
      </c>
      <c r="K2631" s="87">
        <f>+IF(ISNUMBER(DATA!AR396),DATA!AR396,"n/a")</f>
        <v>2.2987234916320398</v>
      </c>
      <c r="L2631" s="77">
        <f>+IF(ISNUMBER(DATA!AS396),DATA!AS396,"n/a")</f>
        <v>4.4350189497976899E-3</v>
      </c>
      <c r="M2631" s="66"/>
      <c r="N2631" s="66"/>
      <c r="O2631" s="66"/>
      <c r="P2631" s="66"/>
      <c r="Q2631" s="66"/>
      <c r="S2631" s="70"/>
      <c r="U2631" s="70"/>
      <c r="W2631" s="70"/>
      <c r="Y2631" s="70"/>
    </row>
    <row r="2632" spans="1:25" s="69" customFormat="1" x14ac:dyDescent="0.2">
      <c r="A2632" s="66" t="s">
        <v>11</v>
      </c>
      <c r="B2632" s="66" t="s">
        <v>23</v>
      </c>
      <c r="C2632" s="66" t="s">
        <v>26</v>
      </c>
      <c r="D2632" s="66" t="s">
        <v>295</v>
      </c>
      <c r="E2632" s="87">
        <f>+IF(ISNUMBER(DATA!N397),DATA!N397,"n/a")</f>
        <v>2.9177556360506598</v>
      </c>
      <c r="F2632" s="77">
        <f>+IF(ISNUMBER(DATA!O397),DATA!O397,"n/a")</f>
        <v>9.5521612395389893E-2</v>
      </c>
      <c r="G2632" s="87">
        <f>+IF(ISNUMBER(DATA!X397),DATA!X397,"n/a")</f>
        <v>2.9084877108865901</v>
      </c>
      <c r="H2632" s="77">
        <f>+IF(ISNUMBER(DATA!Y397),DATA!Y397,"n/a")</f>
        <v>8.4280106320199902E-2</v>
      </c>
      <c r="I2632" s="87">
        <f>+IF(ISNUMBER(DATA!AH397),DATA!AH397,"n/a")</f>
        <v>2.9240220753638302</v>
      </c>
      <c r="J2632" s="77">
        <f>+IF(ISNUMBER(DATA!AI397),DATA!AI397,"n/a")</f>
        <v>8.5543744871099295E-2</v>
      </c>
      <c r="K2632" s="87">
        <f>+IF(ISNUMBER(DATA!AR397),DATA!AR397,"n/a")</f>
        <v>2.81843611070077</v>
      </c>
      <c r="L2632" s="77">
        <f>+IF(ISNUMBER(DATA!AS397),DATA!AS397,"n/a")</f>
        <v>8.7717974694961495E-2</v>
      </c>
      <c r="M2632" s="66"/>
      <c r="N2632" s="66"/>
      <c r="O2632" s="66"/>
      <c r="P2632" s="66"/>
      <c r="Q2632" s="66"/>
      <c r="S2632" s="70"/>
      <c r="U2632" s="70"/>
      <c r="W2632" s="70"/>
      <c r="Y2632" s="70"/>
    </row>
    <row r="2633" spans="1:25" s="69" customFormat="1" x14ac:dyDescent="0.2">
      <c r="A2633" s="66" t="s">
        <v>11</v>
      </c>
      <c r="B2633" s="66" t="s">
        <v>23</v>
      </c>
      <c r="C2633" s="66" t="s">
        <v>26</v>
      </c>
      <c r="D2633" s="66" t="s">
        <v>296</v>
      </c>
      <c r="E2633" s="87">
        <f>+IF(ISNUMBER(DATA!N398),DATA!N398,"n/a")</f>
        <v>2.6159792770510899</v>
      </c>
      <c r="F2633" s="77">
        <f>+IF(ISNUMBER(DATA!O398),DATA!O398,"n/a")</f>
        <v>0.112158257146055</v>
      </c>
      <c r="G2633" s="87">
        <f>+IF(ISNUMBER(DATA!X398),DATA!X398,"n/a")</f>
        <v>2.5444144151493</v>
      </c>
      <c r="H2633" s="77">
        <f>+IF(ISNUMBER(DATA!Y398),DATA!Y398,"n/a")</f>
        <v>0.114988646526813</v>
      </c>
      <c r="I2633" s="87">
        <f>+IF(ISNUMBER(DATA!AH398),DATA!AH398,"n/a")</f>
        <v>2.5468025278399602</v>
      </c>
      <c r="J2633" s="77">
        <f>+IF(ISNUMBER(DATA!AI398),DATA!AI398,"n/a")</f>
        <v>0.11151545563800799</v>
      </c>
      <c r="K2633" s="87">
        <f>+IF(ISNUMBER(DATA!AR398),DATA!AR398,"n/a")</f>
        <v>2.50601944853755</v>
      </c>
      <c r="L2633" s="77">
        <f>+IF(ISNUMBER(DATA!AS398),DATA!AS398,"n/a")</f>
        <v>0.11074848394936</v>
      </c>
      <c r="M2633" s="66"/>
      <c r="N2633" s="66"/>
      <c r="O2633" s="66"/>
      <c r="P2633" s="66"/>
      <c r="Q2633" s="66"/>
      <c r="S2633" s="70"/>
      <c r="U2633" s="70"/>
      <c r="W2633" s="70"/>
      <c r="Y2633" s="70"/>
    </row>
    <row r="2634" spans="1:25" s="69" customFormat="1" x14ac:dyDescent="0.2">
      <c r="A2634" s="66" t="s">
        <v>11</v>
      </c>
      <c r="B2634" s="66" t="s">
        <v>23</v>
      </c>
      <c r="C2634" s="66" t="s">
        <v>26</v>
      </c>
      <c r="D2634" s="66" t="s">
        <v>297</v>
      </c>
      <c r="E2634" s="87">
        <f>+IF(ISNUMBER(DATA!N399),DATA!N399,"n/a")</f>
        <v>2.4567027543114301</v>
      </c>
      <c r="F2634" s="77">
        <f>+IF(ISNUMBER(DATA!O399),DATA!O399,"n/a")</f>
        <v>-9.0368168107798602E-2</v>
      </c>
      <c r="G2634" s="87">
        <f>+IF(ISNUMBER(DATA!X399),DATA!X399,"n/a")</f>
        <v>2.4940108532165399</v>
      </c>
      <c r="H2634" s="77">
        <f>+IF(ISNUMBER(DATA!Y399),DATA!Y399,"n/a")</f>
        <v>-0.109312016427162</v>
      </c>
      <c r="I2634" s="87">
        <f>+IF(ISNUMBER(DATA!AH399),DATA!AH399,"n/a")</f>
        <v>2.4935657670028499</v>
      </c>
      <c r="J2634" s="77">
        <f>+IF(ISNUMBER(DATA!AI399),DATA!AI399,"n/a")</f>
        <v>-0.10611701015257</v>
      </c>
      <c r="K2634" s="87">
        <f>+IF(ISNUMBER(DATA!AR399),DATA!AR399,"n/a")</f>
        <v>2.4858221948866799</v>
      </c>
      <c r="L2634" s="77">
        <f>+IF(ISNUMBER(DATA!AS399),DATA!AS399,"n/a")</f>
        <v>-5.3258660716392403E-2</v>
      </c>
      <c r="M2634" s="66"/>
      <c r="N2634" s="66"/>
      <c r="O2634" s="66"/>
      <c r="P2634" s="66"/>
      <c r="Q2634" s="66"/>
      <c r="S2634" s="70"/>
      <c r="U2634" s="70"/>
      <c r="W2634" s="70"/>
      <c r="Y2634" s="70"/>
    </row>
    <row r="2635" spans="1:25" s="69" customFormat="1" x14ac:dyDescent="0.2">
      <c r="A2635" s="66" t="s">
        <v>11</v>
      </c>
      <c r="B2635" s="66" t="s">
        <v>23</v>
      </c>
      <c r="C2635" s="66" t="s">
        <v>26</v>
      </c>
      <c r="D2635" s="66" t="s">
        <v>298</v>
      </c>
      <c r="E2635" s="87">
        <f>+IF(ISNUMBER(DATA!N400),DATA!N400,"n/a")</f>
        <v>2.6921747683965398</v>
      </c>
      <c r="F2635" s="77">
        <f>+IF(ISNUMBER(DATA!O400),DATA!O400,"n/a")</f>
        <v>2.6910859508428399E-2</v>
      </c>
      <c r="G2635" s="87">
        <f>+IF(ISNUMBER(DATA!X400),DATA!X400,"n/a")</f>
        <v>2.6498493581853801</v>
      </c>
      <c r="H2635" s="77">
        <f>+IF(ISNUMBER(DATA!Y400),DATA!Y400,"n/a")</f>
        <v>-4.2710818017235299E-3</v>
      </c>
      <c r="I2635" s="87">
        <f>+IF(ISNUMBER(DATA!AH400),DATA!AH400,"n/a")</f>
        <v>2.6456180897854602</v>
      </c>
      <c r="J2635" s="77">
        <f>+IF(ISNUMBER(DATA!AI400),DATA!AI400,"n/a")</f>
        <v>-1.60613324136803E-3</v>
      </c>
      <c r="K2635" s="87">
        <f>+IF(ISNUMBER(DATA!AR400),DATA!AR400,"n/a")</f>
        <v>2.65067546871283</v>
      </c>
      <c r="L2635" s="77">
        <f>+IF(ISNUMBER(DATA!AS400),DATA!AS400,"n/a")</f>
        <v>-8.7174482666752401E-3</v>
      </c>
      <c r="M2635" s="66"/>
      <c r="N2635" s="66"/>
      <c r="O2635" s="66"/>
      <c r="P2635" s="66"/>
      <c r="Q2635" s="66"/>
      <c r="S2635" s="70"/>
      <c r="U2635" s="70"/>
      <c r="W2635" s="70"/>
      <c r="Y2635" s="70"/>
    </row>
    <row r="2636" spans="1:25" s="69" customFormat="1" x14ac:dyDescent="0.2">
      <c r="A2636" s="66" t="s">
        <v>11</v>
      </c>
      <c r="B2636" s="66" t="s">
        <v>23</v>
      </c>
      <c r="C2636" s="66" t="s">
        <v>26</v>
      </c>
      <c r="D2636" s="66" t="s">
        <v>299</v>
      </c>
      <c r="E2636" s="87">
        <f>+IF(ISNUMBER(DATA!N401),DATA!N401,"n/a")</f>
        <v>2.5544643049109799</v>
      </c>
      <c r="F2636" s="77">
        <f>+IF(ISNUMBER(DATA!O401),DATA!O401,"n/a")</f>
        <v>4.3689506733708902E-2</v>
      </c>
      <c r="G2636" s="87">
        <f>+IF(ISNUMBER(DATA!X401),DATA!X401,"n/a")</f>
        <v>2.50590892098653</v>
      </c>
      <c r="H2636" s="77">
        <f>+IF(ISNUMBER(DATA!Y401),DATA!Y401,"n/a")</f>
        <v>5.7411354063122498E-2</v>
      </c>
      <c r="I2636" s="87">
        <f>+IF(ISNUMBER(DATA!AH401),DATA!AH401,"n/a")</f>
        <v>2.49312922636024</v>
      </c>
      <c r="J2636" s="77">
        <f>+IF(ISNUMBER(DATA!AI401),DATA!AI401,"n/a")</f>
        <v>3.6960331089558297E-2</v>
      </c>
      <c r="K2636" s="87">
        <f>+IF(ISNUMBER(DATA!AR401),DATA!AR401,"n/a")</f>
        <v>2.46492465000137</v>
      </c>
      <c r="L2636" s="77">
        <f>+IF(ISNUMBER(DATA!AS401),DATA!AS401,"n/a")</f>
        <v>-5.1114071756397997E-3</v>
      </c>
      <c r="M2636" s="66"/>
      <c r="N2636" s="66"/>
      <c r="O2636" s="66"/>
      <c r="P2636" s="66"/>
      <c r="Q2636" s="66"/>
      <c r="S2636" s="70"/>
      <c r="U2636" s="70"/>
      <c r="W2636" s="70"/>
      <c r="Y2636" s="70"/>
    </row>
    <row r="2637" spans="1:25" s="69" customFormat="1" x14ac:dyDescent="0.2">
      <c r="A2637" s="66" t="s">
        <v>11</v>
      </c>
      <c r="B2637" s="66" t="s">
        <v>23</v>
      </c>
      <c r="C2637" s="66" t="s">
        <v>26</v>
      </c>
      <c r="D2637" s="66" t="s">
        <v>300</v>
      </c>
      <c r="E2637" s="87">
        <f>+IF(ISNUMBER(DATA!N402),DATA!N402,"n/a")</f>
        <v>2.4261387700045902</v>
      </c>
      <c r="F2637" s="77">
        <f>+IF(ISNUMBER(DATA!O402),DATA!O402,"n/a")</f>
        <v>-9.5343614991006201E-2</v>
      </c>
      <c r="G2637" s="87">
        <f>+IF(ISNUMBER(DATA!X402),DATA!X402,"n/a")</f>
        <v>2.45843756667196</v>
      </c>
      <c r="H2637" s="77">
        <f>+IF(ISNUMBER(DATA!Y402),DATA!Y402,"n/a")</f>
        <v>-4.9051591632033098E-2</v>
      </c>
      <c r="I2637" s="87">
        <f>+IF(ISNUMBER(DATA!AH402),DATA!AH402,"n/a")</f>
        <v>2.4039113542639501</v>
      </c>
      <c r="J2637" s="77">
        <f>+IF(ISNUMBER(DATA!AI402),DATA!AI402,"n/a")</f>
        <v>-5.5140587634340099E-2</v>
      </c>
      <c r="K2637" s="87">
        <f>+IF(ISNUMBER(DATA!AR402),DATA!AR402,"n/a")</f>
        <v>2.4699481792501001</v>
      </c>
      <c r="L2637" s="77">
        <f>+IF(ISNUMBER(DATA!AS402),DATA!AS402,"n/a")</f>
        <v>-3.7851677534483999E-2</v>
      </c>
      <c r="M2637" s="66"/>
      <c r="N2637" s="66"/>
      <c r="O2637" s="66"/>
      <c r="P2637" s="66"/>
      <c r="Q2637" s="66"/>
      <c r="S2637" s="70"/>
      <c r="U2637" s="70"/>
      <c r="W2637" s="70"/>
      <c r="Y2637" s="70"/>
    </row>
    <row r="2638" spans="1:25" s="69" customFormat="1" x14ac:dyDescent="0.2">
      <c r="A2638" s="66" t="s">
        <v>11</v>
      </c>
      <c r="B2638" s="66" t="s">
        <v>23</v>
      </c>
      <c r="C2638" s="66" t="s">
        <v>26</v>
      </c>
      <c r="D2638" s="66" t="s">
        <v>301</v>
      </c>
      <c r="E2638" s="87">
        <f>+IF(ISNUMBER(DATA!N403),DATA!N403,"n/a")</f>
        <v>2.8203869314123202</v>
      </c>
      <c r="F2638" s="77">
        <f>+IF(ISNUMBER(DATA!O403),DATA!O403,"n/a")</f>
        <v>2.4745075715502801E-3</v>
      </c>
      <c r="G2638" s="87">
        <f>+IF(ISNUMBER(DATA!X403),DATA!X403,"n/a")</f>
        <v>2.81416045754322</v>
      </c>
      <c r="H2638" s="77">
        <f>+IF(ISNUMBER(DATA!Y403),DATA!Y403,"n/a")</f>
        <v>-1.03585476541991E-2</v>
      </c>
      <c r="I2638" s="87">
        <f>+IF(ISNUMBER(DATA!AH403),DATA!AH403,"n/a")</f>
        <v>2.82236159399771</v>
      </c>
      <c r="J2638" s="77">
        <f>+IF(ISNUMBER(DATA!AI403),DATA!AI403,"n/a")</f>
        <v>-1.03360666252018E-2</v>
      </c>
      <c r="K2638" s="87">
        <f>+IF(ISNUMBER(DATA!AR403),DATA!AR403,"n/a")</f>
        <v>2.8353885445771199</v>
      </c>
      <c r="L2638" s="77">
        <f>+IF(ISNUMBER(DATA!AS403),DATA!AS403,"n/a")</f>
        <v>2.9862192358572699E-2</v>
      </c>
      <c r="M2638" s="66"/>
      <c r="N2638" s="66"/>
      <c r="O2638" s="66"/>
      <c r="P2638" s="66"/>
      <c r="Q2638" s="66"/>
      <c r="S2638" s="70"/>
      <c r="U2638" s="70"/>
      <c r="W2638" s="70"/>
      <c r="Y2638" s="70"/>
    </row>
    <row r="2639" spans="1:25" s="69" customFormat="1" x14ac:dyDescent="0.2">
      <c r="A2639" s="66" t="s">
        <v>11</v>
      </c>
      <c r="B2639" s="66" t="s">
        <v>23</v>
      </c>
      <c r="C2639" s="66" t="s">
        <v>26</v>
      </c>
      <c r="D2639" s="66" t="s">
        <v>302</v>
      </c>
      <c r="E2639" s="87">
        <f>+IF(ISNUMBER(DATA!N404),DATA!N404,"n/a")</f>
        <v>2.2691339208321302</v>
      </c>
      <c r="F2639" s="77">
        <f>+IF(ISNUMBER(DATA!O404),DATA!O404,"n/a")</f>
        <v>-3.1466912064849702E-2</v>
      </c>
      <c r="G2639" s="87">
        <f>+IF(ISNUMBER(DATA!X404),DATA!X404,"n/a")</f>
        <v>2.2828191449072501</v>
      </c>
      <c r="H2639" s="77">
        <f>+IF(ISNUMBER(DATA!Y404),DATA!Y404,"n/a")</f>
        <v>-1.8153593399277499E-2</v>
      </c>
      <c r="I2639" s="87">
        <f>+IF(ISNUMBER(DATA!AH404),DATA!AH404,"n/a")</f>
        <v>2.2866836196369702</v>
      </c>
      <c r="J2639" s="77">
        <f>+IF(ISNUMBER(DATA!AI404),DATA!AI404,"n/a")</f>
        <v>1.03733649817646E-2</v>
      </c>
      <c r="K2639" s="87">
        <f>+IF(ISNUMBER(DATA!AR404),DATA!AR404,"n/a")</f>
        <v>2.2899438949773998</v>
      </c>
      <c r="L2639" s="77">
        <f>+IF(ISNUMBER(DATA!AS404),DATA!AS404,"n/a")</f>
        <v>8.8474992399407704E-3</v>
      </c>
      <c r="M2639" s="66"/>
      <c r="N2639" s="66"/>
      <c r="O2639" s="66"/>
      <c r="P2639" s="66"/>
      <c r="Q2639" s="66"/>
      <c r="S2639" s="70"/>
      <c r="U2639" s="70"/>
      <c r="W2639" s="70"/>
      <c r="Y2639" s="70"/>
    </row>
    <row r="2640" spans="1:25" s="69" customFormat="1" x14ac:dyDescent="0.2">
      <c r="A2640" s="66" t="s">
        <v>11</v>
      </c>
      <c r="B2640" s="66" t="s">
        <v>23</v>
      </c>
      <c r="C2640" s="66" t="s">
        <v>26</v>
      </c>
      <c r="D2640" s="66" t="s">
        <v>303</v>
      </c>
      <c r="E2640" s="87">
        <f>+IF(ISNUMBER(DATA!N405),DATA!N405,"n/a")</f>
        <v>2.8400515282693699</v>
      </c>
      <c r="F2640" s="77">
        <f>+IF(ISNUMBER(DATA!O405),DATA!O405,"n/a")</f>
        <v>7.0164479113828296E-2</v>
      </c>
      <c r="G2640" s="87">
        <f>+IF(ISNUMBER(DATA!X405),DATA!X405,"n/a")</f>
        <v>2.7174667835495501</v>
      </c>
      <c r="H2640" s="77">
        <f>+IF(ISNUMBER(DATA!Y405),DATA!Y405,"n/a")</f>
        <v>2.2511101737289201E-2</v>
      </c>
      <c r="I2640" s="87">
        <f>+IF(ISNUMBER(DATA!AH405),DATA!AH405,"n/a")</f>
        <v>2.7265346557247199</v>
      </c>
      <c r="J2640" s="77">
        <f>+IF(ISNUMBER(DATA!AI405),DATA!AI405,"n/a")</f>
        <v>5.2015964329368697E-2</v>
      </c>
      <c r="K2640" s="87">
        <f>+IF(ISNUMBER(DATA!AR405),DATA!AR405,"n/a")</f>
        <v>2.7061304522950498</v>
      </c>
      <c r="L2640" s="77">
        <f>+IF(ISNUMBER(DATA!AS405),DATA!AS405,"n/a")</f>
        <v>5.2774785497534699E-2</v>
      </c>
      <c r="M2640" s="66"/>
      <c r="N2640" s="66"/>
      <c r="O2640" s="66"/>
      <c r="P2640" s="66"/>
      <c r="Q2640" s="66"/>
      <c r="S2640" s="70"/>
      <c r="U2640" s="70"/>
      <c r="W2640" s="70"/>
      <c r="Y2640" s="70"/>
    </row>
    <row r="2641" spans="1:25" s="69" customFormat="1" x14ac:dyDescent="0.2">
      <c r="A2641" s="66" t="s">
        <v>11</v>
      </c>
      <c r="B2641" s="66" t="s">
        <v>23</v>
      </c>
      <c r="C2641" s="66" t="s">
        <v>26</v>
      </c>
      <c r="D2641" s="66" t="s">
        <v>304</v>
      </c>
      <c r="E2641" s="87">
        <f>+IF(ISNUMBER(DATA!N406),DATA!N406,"n/a")</f>
        <v>2.37445238271801</v>
      </c>
      <c r="F2641" s="77">
        <f>+IF(ISNUMBER(DATA!O406),DATA!O406,"n/a")</f>
        <v>7.2512827353559503E-2</v>
      </c>
      <c r="G2641" s="87">
        <f>+IF(ISNUMBER(DATA!X406),DATA!X406,"n/a")</f>
        <v>2.33112422721321</v>
      </c>
      <c r="H2641" s="77">
        <f>+IF(ISNUMBER(DATA!Y406),DATA!Y406,"n/a")</f>
        <v>5.8294854728086098E-2</v>
      </c>
      <c r="I2641" s="87">
        <f>+IF(ISNUMBER(DATA!AH406),DATA!AH406,"n/a")</f>
        <v>2.30014876601521</v>
      </c>
      <c r="J2641" s="77">
        <f>+IF(ISNUMBER(DATA!AI406),DATA!AI406,"n/a")</f>
        <v>3.42834275683397E-2</v>
      </c>
      <c r="K2641" s="87">
        <f>+IF(ISNUMBER(DATA!AR406),DATA!AR406,"n/a")</f>
        <v>2.2790241745873399</v>
      </c>
      <c r="L2641" s="77">
        <f>+IF(ISNUMBER(DATA!AS406),DATA!AS406,"n/a")</f>
        <v>-1.48004466395702E-3</v>
      </c>
      <c r="M2641" s="66"/>
      <c r="N2641" s="66"/>
      <c r="O2641" s="66"/>
      <c r="P2641" s="66"/>
      <c r="Q2641" s="66"/>
      <c r="S2641" s="70"/>
      <c r="U2641" s="70"/>
      <c r="W2641" s="70"/>
      <c r="Y2641" s="70"/>
    </row>
    <row r="2642" spans="1:25" s="69" customFormat="1" x14ac:dyDescent="0.2">
      <c r="A2642" s="66" t="s">
        <v>11</v>
      </c>
      <c r="B2642" s="66" t="s">
        <v>23</v>
      </c>
      <c r="C2642" s="66" t="s">
        <v>26</v>
      </c>
      <c r="D2642" s="66" t="s">
        <v>305</v>
      </c>
      <c r="E2642" s="87">
        <f>+IF(ISNUMBER(DATA!N407),DATA!N407,"n/a")</f>
        <v>3.01577221873114</v>
      </c>
      <c r="F2642" s="77">
        <f>+IF(ISNUMBER(DATA!O407),DATA!O407,"n/a")</f>
        <v>0.11522360034243501</v>
      </c>
      <c r="G2642" s="87">
        <f>+IF(ISNUMBER(DATA!X407),DATA!X407,"n/a")</f>
        <v>3.01304037730845</v>
      </c>
      <c r="H2642" s="77">
        <f>+IF(ISNUMBER(DATA!Y407),DATA!Y407,"n/a")</f>
        <v>0.12716604115652</v>
      </c>
      <c r="I2642" s="87">
        <f>+IF(ISNUMBER(DATA!AH407),DATA!AH407,"n/a")</f>
        <v>3.0629020253776802</v>
      </c>
      <c r="J2642" s="77">
        <f>+IF(ISNUMBER(DATA!AI407),DATA!AI407,"n/a")</f>
        <v>9.7737838900574595E-2</v>
      </c>
      <c r="K2642" s="87">
        <f>+IF(ISNUMBER(DATA!AR407),DATA!AR407,"n/a")</f>
        <v>2.9425127684708601</v>
      </c>
      <c r="L2642" s="77">
        <f>+IF(ISNUMBER(DATA!AS407),DATA!AS407,"n/a")</f>
        <v>7.0275585515378103E-2</v>
      </c>
      <c r="M2642" s="66"/>
      <c r="N2642" s="66"/>
      <c r="O2642" s="66"/>
      <c r="P2642" s="66"/>
      <c r="Q2642" s="66"/>
      <c r="S2642" s="70"/>
      <c r="U2642" s="70"/>
      <c r="W2642" s="70"/>
      <c r="Y2642" s="70"/>
    </row>
    <row r="2643" spans="1:25" s="69" customFormat="1" x14ac:dyDescent="0.2">
      <c r="A2643" s="66" t="s">
        <v>11</v>
      </c>
      <c r="B2643" s="66" t="s">
        <v>23</v>
      </c>
      <c r="C2643" s="66" t="s">
        <v>26</v>
      </c>
      <c r="D2643" s="66" t="s">
        <v>306</v>
      </c>
      <c r="E2643" s="87">
        <f>+IF(ISNUMBER(DATA!N408),DATA!N408,"n/a")</f>
        <v>3.3110013272205001</v>
      </c>
      <c r="F2643" s="77">
        <f>+IF(ISNUMBER(DATA!O408),DATA!O408,"n/a")</f>
        <v>0.222223818917517</v>
      </c>
      <c r="G2643" s="87">
        <f>+IF(ISNUMBER(DATA!X408),DATA!X408,"n/a")</f>
        <v>2.9017467826084999</v>
      </c>
      <c r="H2643" s="77">
        <f>+IF(ISNUMBER(DATA!Y408),DATA!Y408,"n/a")</f>
        <v>6.3520624829687705E-2</v>
      </c>
      <c r="I2643" s="87">
        <f>+IF(ISNUMBER(DATA!AH408),DATA!AH408,"n/a")</f>
        <v>2.8242434121642099</v>
      </c>
      <c r="J2643" s="77">
        <f>+IF(ISNUMBER(DATA!AI408),DATA!AI408,"n/a")</f>
        <v>5.2111424063071704E-3</v>
      </c>
      <c r="K2643" s="87">
        <f>+IF(ISNUMBER(DATA!AR408),DATA!AR408,"n/a")</f>
        <v>2.81096245974648</v>
      </c>
      <c r="L2643" s="77">
        <f>+IF(ISNUMBER(DATA!AS408),DATA!AS408,"n/a")</f>
        <v>-1.2515797292024101E-3</v>
      </c>
      <c r="M2643" s="66"/>
      <c r="N2643" s="66"/>
      <c r="O2643" s="66"/>
      <c r="P2643" s="66"/>
      <c r="Q2643" s="66"/>
      <c r="S2643" s="70"/>
      <c r="U2643" s="70"/>
      <c r="W2643" s="70"/>
      <c r="Y2643" s="70"/>
    </row>
    <row r="2644" spans="1:25" s="69" customFormat="1" x14ac:dyDescent="0.2">
      <c r="A2644" s="66" t="s">
        <v>11</v>
      </c>
      <c r="B2644" s="66" t="s">
        <v>23</v>
      </c>
      <c r="C2644" s="66" t="s">
        <v>26</v>
      </c>
      <c r="D2644" s="66" t="s">
        <v>307</v>
      </c>
      <c r="E2644" s="87">
        <f>+IF(ISNUMBER(DATA!N409),DATA!N409,"n/a")</f>
        <v>2.3092568725810998</v>
      </c>
      <c r="F2644" s="77">
        <f>+IF(ISNUMBER(DATA!O409),DATA!O409,"n/a")</f>
        <v>8.0630004451062096E-3</v>
      </c>
      <c r="G2644" s="87">
        <f>+IF(ISNUMBER(DATA!X409),DATA!X409,"n/a")</f>
        <v>2.2901627611588302</v>
      </c>
      <c r="H2644" s="77">
        <f>+IF(ISNUMBER(DATA!Y409),DATA!Y409,"n/a")</f>
        <v>2.35787846105187E-2</v>
      </c>
      <c r="I2644" s="87">
        <f>+IF(ISNUMBER(DATA!AH409),DATA!AH409,"n/a")</f>
        <v>2.30299434404257</v>
      </c>
      <c r="J2644" s="77">
        <f>+IF(ISNUMBER(DATA!AI409),DATA!AI409,"n/a")</f>
        <v>2.6321226514495699E-2</v>
      </c>
      <c r="K2644" s="87">
        <f>+IF(ISNUMBER(DATA!AR409),DATA!AR409,"n/a")</f>
        <v>2.2457466385782201</v>
      </c>
      <c r="L2644" s="77">
        <f>+IF(ISNUMBER(DATA!AS409),DATA!AS409,"n/a")</f>
        <v>1.47724572691777E-2</v>
      </c>
      <c r="M2644" s="66"/>
      <c r="N2644" s="66"/>
      <c r="O2644" s="66"/>
      <c r="P2644" s="66"/>
      <c r="Q2644" s="66"/>
      <c r="S2644" s="70"/>
      <c r="U2644" s="70"/>
      <c r="W2644" s="70"/>
      <c r="Y2644" s="70"/>
    </row>
    <row r="2645" spans="1:25" s="69" customFormat="1" x14ac:dyDescent="0.2">
      <c r="A2645" s="66" t="s">
        <v>11</v>
      </c>
      <c r="B2645" s="66" t="s">
        <v>23</v>
      </c>
      <c r="C2645" s="66" t="s">
        <v>26</v>
      </c>
      <c r="D2645" s="66" t="s">
        <v>308</v>
      </c>
      <c r="E2645" s="87">
        <f>+IF(ISNUMBER(DATA!N410),DATA!N410,"n/a")</f>
        <v>2.4355582136996201</v>
      </c>
      <c r="F2645" s="77">
        <f>+IF(ISNUMBER(DATA!O410),DATA!O410,"n/a")</f>
        <v>-2.4224932432825402E-2</v>
      </c>
      <c r="G2645" s="87">
        <f>+IF(ISNUMBER(DATA!X410),DATA!X410,"n/a")</f>
        <v>2.4271276155298498</v>
      </c>
      <c r="H2645" s="77">
        <f>+IF(ISNUMBER(DATA!Y410),DATA!Y410,"n/a")</f>
        <v>-4.4683273227414097E-2</v>
      </c>
      <c r="I2645" s="87">
        <f>+IF(ISNUMBER(DATA!AH410),DATA!AH410,"n/a")</f>
        <v>2.41887772275276</v>
      </c>
      <c r="J2645" s="77">
        <f>+IF(ISNUMBER(DATA!AI410),DATA!AI410,"n/a")</f>
        <v>-6.1816289710043097E-2</v>
      </c>
      <c r="K2645" s="87">
        <f>+IF(ISNUMBER(DATA!AR410),DATA!AR410,"n/a")</f>
        <v>2.4339281786513101</v>
      </c>
      <c r="L2645" s="77">
        <f>+IF(ISNUMBER(DATA!AS410),DATA!AS410,"n/a")</f>
        <v>-5.69890822421305E-2</v>
      </c>
      <c r="M2645" s="66"/>
      <c r="N2645" s="66"/>
      <c r="O2645" s="66"/>
      <c r="P2645" s="66"/>
      <c r="Q2645" s="66"/>
      <c r="S2645" s="70"/>
      <c r="U2645" s="70"/>
      <c r="W2645" s="70"/>
      <c r="Y2645" s="70"/>
    </row>
    <row r="2646" spans="1:25" s="69" customFormat="1" x14ac:dyDescent="0.2">
      <c r="A2646" s="66" t="s">
        <v>11</v>
      </c>
      <c r="B2646" s="66" t="s">
        <v>23</v>
      </c>
      <c r="C2646" s="66" t="s">
        <v>26</v>
      </c>
      <c r="D2646" s="66" t="s">
        <v>309</v>
      </c>
      <c r="E2646" s="87">
        <f>+IF(ISNUMBER(DATA!N411),DATA!N411,"n/a")</f>
        <v>2.5166294611379798</v>
      </c>
      <c r="F2646" s="77">
        <f>+IF(ISNUMBER(DATA!O411),DATA!O411,"n/a")</f>
        <v>3.3847975137263599E-2</v>
      </c>
      <c r="G2646" s="87">
        <f>+IF(ISNUMBER(DATA!X411),DATA!X411,"n/a")</f>
        <v>2.47689407212872</v>
      </c>
      <c r="H2646" s="77">
        <f>+IF(ISNUMBER(DATA!Y411),DATA!Y411,"n/a")</f>
        <v>2.40787552093648E-2</v>
      </c>
      <c r="I2646" s="87">
        <f>+IF(ISNUMBER(DATA!AH411),DATA!AH411,"n/a")</f>
        <v>2.4529354974809801</v>
      </c>
      <c r="J2646" s="77">
        <f>+IF(ISNUMBER(DATA!AI411),DATA!AI411,"n/a")</f>
        <v>1.9058301822001699E-2</v>
      </c>
      <c r="K2646" s="87">
        <f>+IF(ISNUMBER(DATA!AR411),DATA!AR411,"n/a")</f>
        <v>2.4569450946203002</v>
      </c>
      <c r="L2646" s="77">
        <f>+IF(ISNUMBER(DATA!AS411),DATA!AS411,"n/a")</f>
        <v>2.6663879434969801E-2</v>
      </c>
      <c r="M2646" s="66"/>
      <c r="N2646" s="66"/>
      <c r="O2646" s="66"/>
      <c r="P2646" s="66"/>
      <c r="Q2646" s="66"/>
      <c r="S2646" s="70"/>
      <c r="U2646" s="70"/>
      <c r="W2646" s="70"/>
      <c r="Y2646" s="70"/>
    </row>
    <row r="2647" spans="1:25" s="69" customFormat="1" x14ac:dyDescent="0.2">
      <c r="A2647" s="66" t="s">
        <v>11</v>
      </c>
      <c r="B2647" s="66" t="s">
        <v>23</v>
      </c>
      <c r="C2647" s="66" t="s">
        <v>26</v>
      </c>
      <c r="D2647" s="66" t="s">
        <v>310</v>
      </c>
      <c r="E2647" s="87">
        <f>+IF(ISNUMBER(DATA!N412),DATA!N412,"n/a")</f>
        <v>2.7170615234290101</v>
      </c>
      <c r="F2647" s="77">
        <f>+IF(ISNUMBER(DATA!O412),DATA!O412,"n/a")</f>
        <v>-3.0558718133004599E-2</v>
      </c>
      <c r="G2647" s="87">
        <f>+IF(ISNUMBER(DATA!X412),DATA!X412,"n/a")</f>
        <v>2.6815311453413302</v>
      </c>
      <c r="H2647" s="77">
        <f>+IF(ISNUMBER(DATA!Y412),DATA!Y412,"n/a")</f>
        <v>-3.5168904467014699E-2</v>
      </c>
      <c r="I2647" s="87">
        <f>+IF(ISNUMBER(DATA!AH412),DATA!AH412,"n/a")</f>
        <v>2.6696604761848399</v>
      </c>
      <c r="J2647" s="77">
        <f>+IF(ISNUMBER(DATA!AI412),DATA!AI412,"n/a")</f>
        <v>-4.3297724715480899E-2</v>
      </c>
      <c r="K2647" s="87">
        <f>+IF(ISNUMBER(DATA!AR412),DATA!AR412,"n/a")</f>
        <v>2.7277969539634301</v>
      </c>
      <c r="L2647" s="77">
        <f>+IF(ISNUMBER(DATA!AS412),DATA!AS412,"n/a")</f>
        <v>-2.5351599326703E-2</v>
      </c>
      <c r="M2647" s="66"/>
      <c r="N2647" s="66"/>
      <c r="O2647" s="66"/>
      <c r="P2647" s="66"/>
      <c r="Q2647" s="66"/>
      <c r="S2647" s="70"/>
      <c r="U2647" s="70"/>
      <c r="W2647" s="70"/>
      <c r="Y2647" s="70"/>
    </row>
    <row r="2648" spans="1:25" s="69" customFormat="1" x14ac:dyDescent="0.2">
      <c r="A2648" s="66" t="s">
        <v>11</v>
      </c>
      <c r="B2648" s="66" t="s">
        <v>23</v>
      </c>
      <c r="C2648" s="66" t="s">
        <v>26</v>
      </c>
      <c r="D2648" s="66" t="s">
        <v>311</v>
      </c>
      <c r="E2648" s="87">
        <f>+IF(ISNUMBER(DATA!N413),DATA!N413,"n/a")</f>
        <v>3.04969203160007</v>
      </c>
      <c r="F2648" s="77">
        <f>+IF(ISNUMBER(DATA!O413),DATA!O413,"n/a")</f>
        <v>4.6120523979460398E-2</v>
      </c>
      <c r="G2648" s="87">
        <f>+IF(ISNUMBER(DATA!X413),DATA!X413,"n/a")</f>
        <v>3.0556979857303399</v>
      </c>
      <c r="H2648" s="77">
        <f>+IF(ISNUMBER(DATA!Y413),DATA!Y413,"n/a")</f>
        <v>4.3279849731711402E-2</v>
      </c>
      <c r="I2648" s="87">
        <f>+IF(ISNUMBER(DATA!AH413),DATA!AH413,"n/a")</f>
        <v>3.1361600554193401</v>
      </c>
      <c r="J2648" s="77">
        <f>+IF(ISNUMBER(DATA!AI413),DATA!AI413,"n/a")</f>
        <v>8.7915551058684496E-2</v>
      </c>
      <c r="K2648" s="87">
        <f>+IF(ISNUMBER(DATA!AR413),DATA!AR413,"n/a")</f>
        <v>3.0260431449230998</v>
      </c>
      <c r="L2648" s="77">
        <f>+IF(ISNUMBER(DATA!AS413),DATA!AS413,"n/a")</f>
        <v>5.9388791008134101E-2</v>
      </c>
      <c r="M2648" s="66"/>
      <c r="N2648" s="66"/>
      <c r="O2648" s="66"/>
      <c r="P2648" s="66"/>
      <c r="Q2648" s="66"/>
      <c r="S2648" s="70"/>
      <c r="U2648" s="70"/>
      <c r="W2648" s="70"/>
      <c r="Y2648" s="70"/>
    </row>
    <row r="2649" spans="1:25" s="69" customFormat="1" x14ac:dyDescent="0.2">
      <c r="A2649" s="66" t="s">
        <v>11</v>
      </c>
      <c r="B2649" s="66" t="s">
        <v>23</v>
      </c>
      <c r="C2649" s="66" t="s">
        <v>26</v>
      </c>
      <c r="D2649" s="66" t="s">
        <v>312</v>
      </c>
      <c r="E2649" s="87">
        <f>+IF(ISNUMBER(DATA!N414),DATA!N414,"n/a")</f>
        <v>2.6894774324851798</v>
      </c>
      <c r="F2649" s="77">
        <f>+IF(ISNUMBER(DATA!O414),DATA!O414,"n/a")</f>
        <v>-2.8518371758574499E-2</v>
      </c>
      <c r="G2649" s="87">
        <f>+IF(ISNUMBER(DATA!X414),DATA!X414,"n/a")</f>
        <v>2.7016584840746898</v>
      </c>
      <c r="H2649" s="77">
        <f>+IF(ISNUMBER(DATA!Y414),DATA!Y414,"n/a")</f>
        <v>-2.30215780173256E-2</v>
      </c>
      <c r="I2649" s="87">
        <f>+IF(ISNUMBER(DATA!AH414),DATA!AH414,"n/a")</f>
        <v>2.80889841574231</v>
      </c>
      <c r="J2649" s="77">
        <f>+IF(ISNUMBER(DATA!AI414),DATA!AI414,"n/a")</f>
        <v>-1.5524106021442901E-2</v>
      </c>
      <c r="K2649" s="87">
        <f>+IF(ISNUMBER(DATA!AR414),DATA!AR414,"n/a")</f>
        <v>2.7729645719033198</v>
      </c>
      <c r="L2649" s="77">
        <f>+IF(ISNUMBER(DATA!AS414),DATA!AS414,"n/a")</f>
        <v>-5.4964980446893803E-2</v>
      </c>
      <c r="M2649" s="66"/>
      <c r="N2649" s="66"/>
      <c r="O2649" s="66"/>
      <c r="P2649" s="66"/>
      <c r="Q2649" s="66"/>
      <c r="S2649" s="70"/>
      <c r="U2649" s="70"/>
      <c r="W2649" s="70"/>
      <c r="Y2649" s="70"/>
    </row>
    <row r="2650" spans="1:25" s="69" customFormat="1" x14ac:dyDescent="0.2">
      <c r="A2650" s="66" t="s">
        <v>11</v>
      </c>
      <c r="B2650" s="66" t="s">
        <v>23</v>
      </c>
      <c r="C2650" s="66" t="s">
        <v>26</v>
      </c>
      <c r="D2650" s="66" t="s">
        <v>313</v>
      </c>
      <c r="E2650" s="87">
        <f>+IF(ISNUMBER(DATA!N415),DATA!N415,"n/a")</f>
        <v>2.8677792667284598</v>
      </c>
      <c r="F2650" s="77">
        <f>+IF(ISNUMBER(DATA!O415),DATA!O415,"n/a")</f>
        <v>3.3205583490767202E-2</v>
      </c>
      <c r="G2650" s="87">
        <f>+IF(ISNUMBER(DATA!X415),DATA!X415,"n/a")</f>
        <v>2.89692378820431</v>
      </c>
      <c r="H2650" s="77">
        <f>+IF(ISNUMBER(DATA!Y415),DATA!Y415,"n/a")</f>
        <v>8.3371489593637799E-2</v>
      </c>
      <c r="I2650" s="87">
        <f>+IF(ISNUMBER(DATA!AH415),DATA!AH415,"n/a")</f>
        <v>2.9093013241901802</v>
      </c>
      <c r="J2650" s="77">
        <f>+IF(ISNUMBER(DATA!AI415),DATA!AI415,"n/a")</f>
        <v>7.1406878125566703E-2</v>
      </c>
      <c r="K2650" s="87">
        <f>+IF(ISNUMBER(DATA!AR415),DATA!AR415,"n/a")</f>
        <v>2.8287885807688302</v>
      </c>
      <c r="L2650" s="77">
        <f>+IF(ISNUMBER(DATA!AS415),DATA!AS415,"n/a")</f>
        <v>2.2025894319098599E-2</v>
      </c>
      <c r="M2650" s="66"/>
      <c r="N2650" s="66"/>
      <c r="O2650" s="66"/>
      <c r="P2650" s="66"/>
      <c r="Q2650" s="66"/>
      <c r="S2650" s="70"/>
      <c r="U2650" s="70"/>
      <c r="W2650" s="70"/>
      <c r="Y2650" s="70"/>
    </row>
    <row r="2651" spans="1:25" s="69" customFormat="1" x14ac:dyDescent="0.2">
      <c r="A2651" s="66" t="s">
        <v>11</v>
      </c>
      <c r="B2651" s="66" t="s">
        <v>23</v>
      </c>
      <c r="C2651" s="66" t="s">
        <v>26</v>
      </c>
      <c r="D2651" s="66" t="s">
        <v>314</v>
      </c>
      <c r="E2651" s="87">
        <f>+IF(ISNUMBER(DATA!N416),DATA!N416,"n/a")</f>
        <v>2.94409941973242</v>
      </c>
      <c r="F2651" s="77">
        <f>+IF(ISNUMBER(DATA!O416),DATA!O416,"n/a")</f>
        <v>-9.6818883300206299E-2</v>
      </c>
      <c r="G2651" s="87">
        <f>+IF(ISNUMBER(DATA!X416),DATA!X416,"n/a")</f>
        <v>2.9864243328780402</v>
      </c>
      <c r="H2651" s="77">
        <f>+IF(ISNUMBER(DATA!Y416),DATA!Y416,"n/a")</f>
        <v>-8.6967337205881304E-2</v>
      </c>
      <c r="I2651" s="87">
        <f>+IF(ISNUMBER(DATA!AH416),DATA!AH416,"n/a")</f>
        <v>3.1205959007023401</v>
      </c>
      <c r="J2651" s="77">
        <f>+IF(ISNUMBER(DATA!AI416),DATA!AI416,"n/a")</f>
        <v>-3.0181607703508698E-2</v>
      </c>
      <c r="K2651" s="87">
        <f>+IF(ISNUMBER(DATA!AR416),DATA!AR416,"n/a")</f>
        <v>3.1100786234426501</v>
      </c>
      <c r="L2651" s="77">
        <f>+IF(ISNUMBER(DATA!AS416),DATA!AS416,"n/a")</f>
        <v>-8.3256964485659904E-3</v>
      </c>
      <c r="M2651" s="66"/>
      <c r="N2651" s="66"/>
      <c r="O2651" s="66"/>
      <c r="P2651" s="66"/>
      <c r="Q2651" s="66"/>
      <c r="S2651" s="70"/>
      <c r="U2651" s="70"/>
      <c r="W2651" s="70"/>
      <c r="Y2651" s="70"/>
    </row>
    <row r="2652" spans="1:25" s="69" customFormat="1" x14ac:dyDescent="0.2">
      <c r="A2652" s="66" t="s">
        <v>11</v>
      </c>
      <c r="B2652" s="66" t="s">
        <v>23</v>
      </c>
      <c r="C2652" s="66" t="s">
        <v>26</v>
      </c>
      <c r="D2652" s="66" t="s">
        <v>315</v>
      </c>
      <c r="E2652" s="87">
        <f>+IF(ISNUMBER(DATA!N417),DATA!N417,"n/a")</f>
        <v>2.5949427041189801</v>
      </c>
      <c r="F2652" s="77">
        <f>+IF(ISNUMBER(DATA!O417),DATA!O417,"n/a")</f>
        <v>-3.0806716534597399E-2</v>
      </c>
      <c r="G2652" s="87">
        <f>+IF(ISNUMBER(DATA!X417),DATA!X417,"n/a")</f>
        <v>2.5957011916471102</v>
      </c>
      <c r="H2652" s="77">
        <f>+IF(ISNUMBER(DATA!Y417),DATA!Y417,"n/a")</f>
        <v>-1.87125551987911E-2</v>
      </c>
      <c r="I2652" s="87">
        <f>+IF(ISNUMBER(DATA!AH417),DATA!AH417,"n/a")</f>
        <v>2.63403228454988</v>
      </c>
      <c r="J2652" s="77">
        <f>+IF(ISNUMBER(DATA!AI417),DATA!AI417,"n/a")</f>
        <v>1.28308498467577E-3</v>
      </c>
      <c r="K2652" s="87">
        <f>+IF(ISNUMBER(DATA!AR417),DATA!AR417,"n/a")</f>
        <v>2.5956466759398702</v>
      </c>
      <c r="L2652" s="77">
        <f>+IF(ISNUMBER(DATA!AS417),DATA!AS417,"n/a")</f>
        <v>-9.02011873759484E-3</v>
      </c>
      <c r="M2652" s="66"/>
      <c r="N2652" s="66"/>
      <c r="O2652" s="66"/>
      <c r="P2652" s="66"/>
      <c r="Q2652" s="66"/>
      <c r="S2652" s="70"/>
      <c r="U2652" s="70"/>
      <c r="W2652" s="70"/>
      <c r="Y2652" s="70"/>
    </row>
    <row r="2653" spans="1:25" s="69" customFormat="1" x14ac:dyDescent="0.2">
      <c r="A2653" s="66" t="s">
        <v>11</v>
      </c>
      <c r="B2653" s="66" t="s">
        <v>23</v>
      </c>
      <c r="C2653" s="66" t="s">
        <v>26</v>
      </c>
      <c r="D2653" s="66" t="s">
        <v>316</v>
      </c>
      <c r="E2653" s="87">
        <f>+IF(ISNUMBER(DATA!N418),DATA!N418,"n/a")</f>
        <v>2.3026409151664402</v>
      </c>
      <c r="F2653" s="77">
        <f>+IF(ISNUMBER(DATA!O418),DATA!O418,"n/a")</f>
        <v>-3.6622572438078801E-2</v>
      </c>
      <c r="G2653" s="87">
        <f>+IF(ISNUMBER(DATA!X418),DATA!X418,"n/a")</f>
        <v>2.2929838098139301</v>
      </c>
      <c r="H2653" s="77">
        <f>+IF(ISNUMBER(DATA!Y418),DATA!Y418,"n/a")</f>
        <v>-4.5560714115938601E-2</v>
      </c>
      <c r="I2653" s="87">
        <f>+IF(ISNUMBER(DATA!AH418),DATA!AH418,"n/a")</f>
        <v>2.31747225059009</v>
      </c>
      <c r="J2653" s="77">
        <f>+IF(ISNUMBER(DATA!AI418),DATA!AI418,"n/a")</f>
        <v>-2.93986485093269E-2</v>
      </c>
      <c r="K2653" s="87">
        <f>+IF(ISNUMBER(DATA!AR418),DATA!AR418,"n/a")</f>
        <v>2.3443839478562398</v>
      </c>
      <c r="L2653" s="77">
        <f>+IF(ISNUMBER(DATA!AS418),DATA!AS418,"n/a")</f>
        <v>-1.7919649049512199E-2</v>
      </c>
      <c r="M2653" s="66"/>
      <c r="N2653" s="66"/>
      <c r="O2653" s="66"/>
      <c r="P2653" s="66"/>
      <c r="Q2653" s="66"/>
      <c r="S2653" s="70"/>
      <c r="U2653" s="70"/>
      <c r="W2653" s="70"/>
      <c r="Y2653" s="70"/>
    </row>
    <row r="2654" spans="1:25" s="69" customFormat="1" x14ac:dyDescent="0.2">
      <c r="A2654" s="66" t="s">
        <v>11</v>
      </c>
      <c r="B2654" s="66" t="s">
        <v>23</v>
      </c>
      <c r="C2654" s="66" t="s">
        <v>26</v>
      </c>
      <c r="D2654" s="66" t="s">
        <v>317</v>
      </c>
      <c r="E2654" s="87">
        <f>+IF(ISNUMBER(DATA!N419),DATA!N419,"n/a")</f>
        <v>2.5025954261453101</v>
      </c>
      <c r="F2654" s="77">
        <f>+IF(ISNUMBER(DATA!O419),DATA!O419,"n/a")</f>
        <v>-0.17641913863210401</v>
      </c>
      <c r="G2654" s="87">
        <f>+IF(ISNUMBER(DATA!X419),DATA!X419,"n/a")</f>
        <v>2.7441581766065601</v>
      </c>
      <c r="H2654" s="77">
        <f>+IF(ISNUMBER(DATA!Y419),DATA!Y419,"n/a")</f>
        <v>-8.2980091839466696E-2</v>
      </c>
      <c r="I2654" s="87">
        <f>+IF(ISNUMBER(DATA!AH419),DATA!AH419,"n/a")</f>
        <v>2.8256257605062598</v>
      </c>
      <c r="J2654" s="77">
        <f>+IF(ISNUMBER(DATA!AI419),DATA!AI419,"n/a")</f>
        <v>-5.6820090085932001E-2</v>
      </c>
      <c r="K2654" s="87">
        <f>+IF(ISNUMBER(DATA!AR419),DATA!AR419,"n/a")</f>
        <v>2.89106902676768</v>
      </c>
      <c r="L2654" s="77">
        <f>+IF(ISNUMBER(DATA!AS419),DATA!AS419,"n/a")</f>
        <v>-1.07014675056373E-2</v>
      </c>
      <c r="M2654" s="66"/>
      <c r="N2654" s="66"/>
      <c r="O2654" s="66"/>
      <c r="P2654" s="66"/>
      <c r="Q2654" s="66"/>
      <c r="S2654" s="70"/>
      <c r="U2654" s="70"/>
      <c r="W2654" s="70"/>
      <c r="Y2654" s="70"/>
    </row>
    <row r="2655" spans="1:25" s="69" customFormat="1" x14ac:dyDescent="0.2">
      <c r="A2655" s="66" t="s">
        <v>11</v>
      </c>
      <c r="B2655" s="66" t="s">
        <v>23</v>
      </c>
      <c r="C2655" s="66" t="s">
        <v>26</v>
      </c>
      <c r="D2655" s="66" t="s">
        <v>318</v>
      </c>
      <c r="E2655" s="87">
        <f>+IF(ISNUMBER(DATA!N420),DATA!N420,"n/a")</f>
        <v>2.2344996947574498</v>
      </c>
      <c r="F2655" s="77">
        <f>+IF(ISNUMBER(DATA!O420),DATA!O420,"n/a")</f>
        <v>-3.9061279324463002E-2</v>
      </c>
      <c r="G2655" s="87">
        <f>+IF(ISNUMBER(DATA!X420),DATA!X420,"n/a")</f>
        <v>2.2550852381315698</v>
      </c>
      <c r="H2655" s="77">
        <f>+IF(ISNUMBER(DATA!Y420),DATA!Y420,"n/a")</f>
        <v>-2.10218822151623E-2</v>
      </c>
      <c r="I2655" s="87">
        <f>+IF(ISNUMBER(DATA!AH420),DATA!AH420,"n/a")</f>
        <v>2.2610819432560101</v>
      </c>
      <c r="J2655" s="77">
        <f>+IF(ISNUMBER(DATA!AI420),DATA!AI420,"n/a")</f>
        <v>9.1137411328520001E-3</v>
      </c>
      <c r="K2655" s="87">
        <f>+IF(ISNUMBER(DATA!AR420),DATA!AR420,"n/a")</f>
        <v>2.2641070178356002</v>
      </c>
      <c r="L2655" s="77">
        <f>+IF(ISNUMBER(DATA!AS420),DATA!AS420,"n/a")</f>
        <v>1.1904389620974801E-2</v>
      </c>
      <c r="M2655" s="66"/>
      <c r="N2655" s="66"/>
      <c r="O2655" s="66"/>
      <c r="P2655" s="66"/>
      <c r="Q2655" s="66"/>
      <c r="S2655" s="70"/>
      <c r="U2655" s="70"/>
      <c r="W2655" s="70"/>
      <c r="Y2655" s="70"/>
    </row>
    <row r="2656" spans="1:25" s="69" customFormat="1" x14ac:dyDescent="0.2">
      <c r="A2656" s="66" t="s">
        <v>11</v>
      </c>
      <c r="B2656" s="66" t="s">
        <v>23</v>
      </c>
      <c r="C2656" s="66" t="s">
        <v>26</v>
      </c>
      <c r="D2656" s="66" t="s">
        <v>344</v>
      </c>
      <c r="E2656" s="87">
        <f>+IF(ISNUMBER(DATA!N421),DATA!N421,"n/a")</f>
        <v>2.84118798734512</v>
      </c>
      <c r="F2656" s="77">
        <f>+IF(ISNUMBER(DATA!O421),DATA!O421,"n/a")</f>
        <v>0.14309050357193101</v>
      </c>
      <c r="G2656" s="87">
        <f>+IF(ISNUMBER(DATA!X421),DATA!X421,"n/a")</f>
        <v>2.6051185875274698</v>
      </c>
      <c r="H2656" s="77">
        <f>+IF(ISNUMBER(DATA!Y421),DATA!Y421,"n/a")</f>
        <v>6.1549058664377897E-2</v>
      </c>
      <c r="I2656" s="87">
        <f>+IF(ISNUMBER(DATA!AH421),DATA!AH421,"n/a")</f>
        <v>2.5713234324472598</v>
      </c>
      <c r="J2656" s="77">
        <f>+IF(ISNUMBER(DATA!AI421),DATA!AI421,"n/a")</f>
        <v>7.30492797128173E-2</v>
      </c>
      <c r="K2656" s="87">
        <f>+IF(ISNUMBER(DATA!AR421),DATA!AR421,"n/a")</f>
        <v>2.5432046353419699</v>
      </c>
      <c r="L2656" s="77">
        <f>+IF(ISNUMBER(DATA!AS421),DATA!AS421,"n/a")</f>
        <v>8.0793991265007206E-2</v>
      </c>
      <c r="M2656" s="66"/>
      <c r="N2656" s="66"/>
      <c r="O2656" s="66"/>
      <c r="P2656" s="66"/>
      <c r="Q2656" s="66"/>
      <c r="S2656" s="70"/>
      <c r="U2656" s="70"/>
      <c r="W2656" s="70"/>
      <c r="Y2656" s="70"/>
    </row>
    <row r="2657" spans="1:25" s="69" customFormat="1" x14ac:dyDescent="0.2">
      <c r="A2657" s="66" t="s">
        <v>11</v>
      </c>
      <c r="B2657" s="66" t="s">
        <v>23</v>
      </c>
      <c r="C2657" s="66" t="s">
        <v>26</v>
      </c>
      <c r="D2657" s="66" t="s">
        <v>345</v>
      </c>
      <c r="E2657" s="87">
        <f>+IF(ISNUMBER(DATA!N422),DATA!N422,"n/a")</f>
        <v>2.7717620302259598</v>
      </c>
      <c r="F2657" s="77">
        <f>+IF(ISNUMBER(DATA!O422),DATA!O422,"n/a")</f>
        <v>8.2682278516031299E-2</v>
      </c>
      <c r="G2657" s="87">
        <f>+IF(ISNUMBER(DATA!X422),DATA!X422,"n/a")</f>
        <v>2.7393674875208802</v>
      </c>
      <c r="H2657" s="77">
        <f>+IF(ISNUMBER(DATA!Y422),DATA!Y422,"n/a")</f>
        <v>5.4533237439897603E-2</v>
      </c>
      <c r="I2657" s="87">
        <f>+IF(ISNUMBER(DATA!AH422),DATA!AH422,"n/a")</f>
        <v>2.7488618126390998</v>
      </c>
      <c r="J2657" s="77">
        <f>+IF(ISNUMBER(DATA!AI422),DATA!AI422,"n/a")</f>
        <v>4.4034456013098099E-2</v>
      </c>
      <c r="K2657" s="87">
        <f>+IF(ISNUMBER(DATA!AR422),DATA!AR422,"n/a")</f>
        <v>2.7138955376584901</v>
      </c>
      <c r="L2657" s="77">
        <f>+IF(ISNUMBER(DATA!AS422),DATA!AS422,"n/a")</f>
        <v>2.7257405040427798E-2</v>
      </c>
      <c r="M2657" s="66"/>
      <c r="N2657" s="66"/>
      <c r="O2657" s="66"/>
      <c r="P2657" s="66"/>
      <c r="Q2657" s="66"/>
      <c r="S2657" s="70"/>
      <c r="U2657" s="70"/>
      <c r="W2657" s="70"/>
      <c r="Y2657" s="70"/>
    </row>
    <row r="2658" spans="1:25" x14ac:dyDescent="0.2">
      <c r="E2658" s="100"/>
      <c r="F2658" s="102"/>
      <c r="G2658" s="100"/>
      <c r="H2658" s="102"/>
      <c r="I2658" s="100"/>
      <c r="J2658" s="102"/>
      <c r="K2658" s="100"/>
      <c r="L2658" s="102"/>
    </row>
    <row r="2659" spans="1:25" s="69" customFormat="1" x14ac:dyDescent="0.2">
      <c r="A2659" s="66" t="s">
        <v>27</v>
      </c>
      <c r="B2659" s="66" t="s">
        <v>23</v>
      </c>
      <c r="C2659" s="66" t="s">
        <v>0</v>
      </c>
      <c r="D2659" s="66" t="s">
        <v>271</v>
      </c>
      <c r="E2659" s="76">
        <f>+IF(ISNUMBER(DATA!F854),DATA!F854,"n/a")</f>
        <v>31524.62</v>
      </c>
      <c r="F2659" s="77">
        <f>+IF(ISNUMBER(DATA!G854),DATA!G854,"n/a")</f>
        <v>0.18538118783959101</v>
      </c>
      <c r="G2659" s="76">
        <f>+IF(ISNUMBER(DATA!P854),DATA!P854,"n/a")</f>
        <v>102899</v>
      </c>
      <c r="H2659" s="77">
        <f>+IF(ISNUMBER(DATA!Q854),DATA!Q854,"n/a")</f>
        <v>0.13578791002176399</v>
      </c>
      <c r="I2659" s="76">
        <f>+IF(ISNUMBER(DATA!Z854),DATA!Z854,"n/a")</f>
        <v>210327.4</v>
      </c>
      <c r="J2659" s="77">
        <f>+IF(ISNUMBER(DATA!AA854),DATA!AA854,"n/a")</f>
        <v>0.13862079717975001</v>
      </c>
      <c r="K2659" s="76">
        <f>+IF(ISNUMBER(DATA!AJ854),DATA!AJ854,"n/a")</f>
        <v>370765.72</v>
      </c>
      <c r="L2659" s="77">
        <f>+IF(ISNUMBER(DATA!AK854),DATA!AK854,"n/a")</f>
        <v>0.116956353546238</v>
      </c>
      <c r="M2659" s="66"/>
      <c r="N2659" s="66"/>
      <c r="O2659" s="66"/>
      <c r="P2659" s="66"/>
      <c r="Q2659" s="66"/>
      <c r="S2659" s="70"/>
      <c r="U2659" s="70"/>
      <c r="W2659" s="70"/>
      <c r="Y2659" s="70"/>
    </row>
    <row r="2660" spans="1:25" s="69" customFormat="1" x14ac:dyDescent="0.2">
      <c r="A2660" s="66" t="s">
        <v>27</v>
      </c>
      <c r="B2660" s="66" t="s">
        <v>23</v>
      </c>
      <c r="C2660" s="66" t="s">
        <v>0</v>
      </c>
      <c r="D2660" s="66" t="s">
        <v>272</v>
      </c>
      <c r="E2660" s="76">
        <f>+IF(ISNUMBER(DATA!F855),DATA!F855,"n/a")</f>
        <v>152360.14000000001</v>
      </c>
      <c r="F2660" s="77">
        <f>+IF(ISNUMBER(DATA!G855),DATA!G855,"n/a")</f>
        <v>6.8557254761391004E-2</v>
      </c>
      <c r="G2660" s="76">
        <f>+IF(ISNUMBER(DATA!P855),DATA!P855,"n/a")</f>
        <v>539899.43000000005</v>
      </c>
      <c r="H2660" s="77">
        <f>+IF(ISNUMBER(DATA!Q855),DATA!Q855,"n/a")</f>
        <v>5.0074281310043003E-2</v>
      </c>
      <c r="I2660" s="76">
        <f>+IF(ISNUMBER(DATA!Z855),DATA!Z855,"n/a")</f>
        <v>1027977.89</v>
      </c>
      <c r="J2660" s="77">
        <f>+IF(ISNUMBER(DATA!AA855),DATA!AA855,"n/a")</f>
        <v>3.6593202694369498E-2</v>
      </c>
      <c r="K2660" s="76">
        <f>+IF(ISNUMBER(DATA!AJ855),DATA!AJ855,"n/a")</f>
        <v>2007025.41</v>
      </c>
      <c r="L2660" s="77">
        <f>+IF(ISNUMBER(DATA!AK855),DATA!AK855,"n/a")</f>
        <v>-9.9506061772958496E-2</v>
      </c>
      <c r="M2660" s="66"/>
      <c r="N2660" s="66"/>
      <c r="O2660" s="66"/>
      <c r="P2660" s="66"/>
      <c r="Q2660" s="66"/>
      <c r="S2660" s="70"/>
      <c r="U2660" s="70"/>
      <c r="W2660" s="70"/>
      <c r="Y2660" s="70"/>
    </row>
    <row r="2661" spans="1:25" s="69" customFormat="1" x14ac:dyDescent="0.2">
      <c r="A2661" s="66" t="s">
        <v>27</v>
      </c>
      <c r="B2661" s="66" t="s">
        <v>23</v>
      </c>
      <c r="C2661" s="66" t="s">
        <v>0</v>
      </c>
      <c r="D2661" s="66" t="s">
        <v>273</v>
      </c>
      <c r="E2661" s="76">
        <f>+IF(ISNUMBER(DATA!F856),DATA!F856,"n/a")</f>
        <v>334137.18</v>
      </c>
      <c r="F2661" s="77">
        <f>+IF(ISNUMBER(DATA!G856),DATA!G856,"n/a")</f>
        <v>6.7252758849626296E-2</v>
      </c>
      <c r="G2661" s="76">
        <f>+IF(ISNUMBER(DATA!P856),DATA!P856,"n/a")</f>
        <v>1158331.57</v>
      </c>
      <c r="H2661" s="77">
        <f>+IF(ISNUMBER(DATA!Q856),DATA!Q856,"n/a")</f>
        <v>5.4560141824868402E-2</v>
      </c>
      <c r="I2661" s="76">
        <f>+IF(ISNUMBER(DATA!Z856),DATA!Z856,"n/a")</f>
        <v>2258212.4500000002</v>
      </c>
      <c r="J2661" s="77">
        <f>+IF(ISNUMBER(DATA!AA856),DATA!AA856,"n/a")</f>
        <v>7.1317861150873699E-2</v>
      </c>
      <c r="K2661" s="76">
        <f>+IF(ISNUMBER(DATA!AJ856),DATA!AJ856,"n/a")</f>
        <v>4182987.8</v>
      </c>
      <c r="L2661" s="77">
        <f>+IF(ISNUMBER(DATA!AK856),DATA!AK856,"n/a")</f>
        <v>5.7596651550743998E-2</v>
      </c>
      <c r="M2661" s="66"/>
      <c r="N2661" s="66"/>
      <c r="O2661" s="66"/>
      <c r="P2661" s="66"/>
      <c r="Q2661" s="66"/>
      <c r="S2661" s="70"/>
      <c r="U2661" s="70"/>
      <c r="W2661" s="70"/>
      <c r="Y2661" s="70"/>
    </row>
    <row r="2662" spans="1:25" s="69" customFormat="1" x14ac:dyDescent="0.2">
      <c r="A2662" s="66" t="s">
        <v>27</v>
      </c>
      <c r="B2662" s="66" t="s">
        <v>23</v>
      </c>
      <c r="C2662" s="66" t="s">
        <v>0</v>
      </c>
      <c r="D2662" s="66" t="s">
        <v>274</v>
      </c>
      <c r="E2662" s="76">
        <f>+IF(ISNUMBER(DATA!F857),DATA!F857,"n/a")</f>
        <v>146663.35</v>
      </c>
      <c r="F2662" s="77">
        <f>+IF(ISNUMBER(DATA!G857),DATA!G857,"n/a")</f>
        <v>0.105535193146894</v>
      </c>
      <c r="G2662" s="76">
        <f>+IF(ISNUMBER(DATA!P857),DATA!P857,"n/a")</f>
        <v>510165.59</v>
      </c>
      <c r="H2662" s="77">
        <f>+IF(ISNUMBER(DATA!Q857),DATA!Q857,"n/a")</f>
        <v>0.108527585729163</v>
      </c>
      <c r="I2662" s="76">
        <f>+IF(ISNUMBER(DATA!Z857),DATA!Z857,"n/a")</f>
        <v>927210.66</v>
      </c>
      <c r="J2662" s="77">
        <f>+IF(ISNUMBER(DATA!AA857),DATA!AA857,"n/a")</f>
        <v>8.2879011909955599E-2</v>
      </c>
      <c r="K2662" s="76">
        <f>+IF(ISNUMBER(DATA!AJ857),DATA!AJ857,"n/a")</f>
        <v>1747972.78</v>
      </c>
      <c r="L2662" s="77">
        <f>+IF(ISNUMBER(DATA!AK857),DATA!AK857,"n/a")</f>
        <v>6.3475826894078602E-2</v>
      </c>
      <c r="M2662" s="66"/>
      <c r="N2662" s="66"/>
      <c r="O2662" s="66"/>
      <c r="P2662" s="66"/>
      <c r="Q2662" s="66"/>
      <c r="S2662" s="70"/>
      <c r="U2662" s="70"/>
      <c r="W2662" s="70"/>
      <c r="Y2662" s="70"/>
    </row>
    <row r="2663" spans="1:25" s="69" customFormat="1" x14ac:dyDescent="0.2">
      <c r="A2663" s="66" t="s">
        <v>27</v>
      </c>
      <c r="B2663" s="66" t="s">
        <v>23</v>
      </c>
      <c r="C2663" s="66" t="s">
        <v>0</v>
      </c>
      <c r="D2663" s="66" t="s">
        <v>275</v>
      </c>
      <c r="E2663" s="76">
        <f>+IF(ISNUMBER(DATA!F858),DATA!F858,"n/a")</f>
        <v>228188.54</v>
      </c>
      <c r="F2663" s="77">
        <f>+IF(ISNUMBER(DATA!G858),DATA!G858,"n/a")</f>
        <v>4.8518514816081002E-4</v>
      </c>
      <c r="G2663" s="76">
        <f>+IF(ISNUMBER(DATA!P858),DATA!P858,"n/a")</f>
        <v>777588.47</v>
      </c>
      <c r="H2663" s="77">
        <f>+IF(ISNUMBER(DATA!Q858),DATA!Q858,"n/a")</f>
        <v>-0.143060387223648</v>
      </c>
      <c r="I2663" s="76">
        <f>+IF(ISNUMBER(DATA!Z858),DATA!Z858,"n/a")</f>
        <v>1515211.99</v>
      </c>
      <c r="J2663" s="77">
        <f>+IF(ISNUMBER(DATA!AA858),DATA!AA858,"n/a")</f>
        <v>-0.164402482962345</v>
      </c>
      <c r="K2663" s="76">
        <f>+IF(ISNUMBER(DATA!AJ858),DATA!AJ858,"n/a")</f>
        <v>2712628.18</v>
      </c>
      <c r="L2663" s="77">
        <f>+IF(ISNUMBER(DATA!AK858),DATA!AK858,"n/a")</f>
        <v>-0.17254309569411</v>
      </c>
      <c r="M2663" s="66"/>
      <c r="N2663" s="66"/>
      <c r="O2663" s="66"/>
      <c r="P2663" s="66"/>
      <c r="Q2663" s="66"/>
      <c r="S2663" s="70"/>
      <c r="U2663" s="70"/>
      <c r="W2663" s="70"/>
      <c r="Y2663" s="70"/>
    </row>
    <row r="2664" spans="1:25" s="69" customFormat="1" x14ac:dyDescent="0.2">
      <c r="A2664" s="66" t="s">
        <v>27</v>
      </c>
      <c r="B2664" s="66" t="s">
        <v>23</v>
      </c>
      <c r="C2664" s="66" t="s">
        <v>0</v>
      </c>
      <c r="D2664" s="66" t="s">
        <v>276</v>
      </c>
      <c r="E2664" s="76">
        <f>+IF(ISNUMBER(DATA!F859),DATA!F859,"n/a")</f>
        <v>150498.81</v>
      </c>
      <c r="F2664" s="77">
        <f>+IF(ISNUMBER(DATA!G859),DATA!G859,"n/a")</f>
        <v>1.08801793241731E-2</v>
      </c>
      <c r="G2664" s="76">
        <f>+IF(ISNUMBER(DATA!P859),DATA!P859,"n/a")</f>
        <v>502675.41</v>
      </c>
      <c r="H2664" s="77">
        <f>+IF(ISNUMBER(DATA!Q859),DATA!Q859,"n/a")</f>
        <v>-3.3167794407451302E-2</v>
      </c>
      <c r="I2664" s="76">
        <f>+IF(ISNUMBER(DATA!Z859),DATA!Z859,"n/a")</f>
        <v>1024876.77</v>
      </c>
      <c r="J2664" s="77">
        <f>+IF(ISNUMBER(DATA!AA859),DATA!AA859,"n/a")</f>
        <v>-1.56148310990546E-2</v>
      </c>
      <c r="K2664" s="76">
        <f>+IF(ISNUMBER(DATA!AJ859),DATA!AJ859,"n/a")</f>
        <v>1903444.3</v>
      </c>
      <c r="L2664" s="77">
        <f>+IF(ISNUMBER(DATA!AK859),DATA!AK859,"n/a")</f>
        <v>-7.3068665615370301E-2</v>
      </c>
      <c r="M2664" s="66"/>
      <c r="N2664" s="66"/>
      <c r="O2664" s="66"/>
      <c r="P2664" s="66"/>
      <c r="Q2664" s="66"/>
      <c r="S2664" s="70"/>
      <c r="U2664" s="70"/>
      <c r="W2664" s="70"/>
      <c r="Y2664" s="70"/>
    </row>
    <row r="2665" spans="1:25" s="69" customFormat="1" x14ac:dyDescent="0.2">
      <c r="A2665" s="66" t="s">
        <v>27</v>
      </c>
      <c r="B2665" s="66" t="s">
        <v>23</v>
      </c>
      <c r="C2665" s="66" t="s">
        <v>0</v>
      </c>
      <c r="D2665" s="66" t="s">
        <v>277</v>
      </c>
      <c r="E2665" s="76">
        <f>+IF(ISNUMBER(DATA!F860),DATA!F860,"n/a")</f>
        <v>98365.53</v>
      </c>
      <c r="F2665" s="77">
        <f>+IF(ISNUMBER(DATA!G860),DATA!G860,"n/a")</f>
        <v>0.104496246203929</v>
      </c>
      <c r="G2665" s="76">
        <f>+IF(ISNUMBER(DATA!P860),DATA!P860,"n/a")</f>
        <v>353336.64</v>
      </c>
      <c r="H2665" s="77">
        <f>+IF(ISNUMBER(DATA!Q860),DATA!Q860,"n/a")</f>
        <v>0.10919113317976201</v>
      </c>
      <c r="I2665" s="76">
        <f>+IF(ISNUMBER(DATA!Z860),DATA!Z860,"n/a")</f>
        <v>693358.24</v>
      </c>
      <c r="J2665" s="77">
        <f>+IF(ISNUMBER(DATA!AA860),DATA!AA860,"n/a")</f>
        <v>0.18972336939655701</v>
      </c>
      <c r="K2665" s="76">
        <f>+IF(ISNUMBER(DATA!AJ860),DATA!AJ860,"n/a")</f>
        <v>1180942.26</v>
      </c>
      <c r="L2665" s="77">
        <f>+IF(ISNUMBER(DATA!AK860),DATA!AK860,"n/a")</f>
        <v>6.9125986697177205E-2</v>
      </c>
      <c r="M2665" s="66"/>
      <c r="N2665" s="66"/>
      <c r="O2665" s="66"/>
      <c r="P2665" s="66"/>
      <c r="Q2665" s="66"/>
      <c r="S2665" s="70"/>
      <c r="U2665" s="70"/>
      <c r="W2665" s="70"/>
      <c r="Y2665" s="70"/>
    </row>
    <row r="2666" spans="1:25" s="69" customFormat="1" x14ac:dyDescent="0.2">
      <c r="A2666" s="66" t="s">
        <v>27</v>
      </c>
      <c r="B2666" s="66" t="s">
        <v>23</v>
      </c>
      <c r="C2666" s="66" t="s">
        <v>0</v>
      </c>
      <c r="D2666" s="66" t="s">
        <v>278</v>
      </c>
      <c r="E2666" s="76">
        <f>+IF(ISNUMBER(DATA!F861),DATA!F861,"n/a")</f>
        <v>107152.84</v>
      </c>
      <c r="F2666" s="77">
        <f>+IF(ISNUMBER(DATA!G861),DATA!G861,"n/a")</f>
        <v>-0.236665690232543</v>
      </c>
      <c r="G2666" s="76">
        <f>+IF(ISNUMBER(DATA!P861),DATA!P861,"n/a")</f>
        <v>446180.06</v>
      </c>
      <c r="H2666" s="77">
        <f>+IF(ISNUMBER(DATA!Q861),DATA!Q861,"n/a")</f>
        <v>-6.4011961211442495E-2</v>
      </c>
      <c r="I2666" s="76">
        <f>+IF(ISNUMBER(DATA!Z861),DATA!Z861,"n/a")</f>
        <v>940464.81</v>
      </c>
      <c r="J2666" s="77">
        <f>+IF(ISNUMBER(DATA!AA861),DATA!AA861,"n/a")</f>
        <v>-1.06948467222852E-2</v>
      </c>
      <c r="K2666" s="76">
        <f>+IF(ISNUMBER(DATA!AJ861),DATA!AJ861,"n/a")</f>
        <v>1808429.26</v>
      </c>
      <c r="L2666" s="77">
        <f>+IF(ISNUMBER(DATA!AK861),DATA!AK861,"n/a")</f>
        <v>3.7413657390630697E-2</v>
      </c>
      <c r="M2666" s="66"/>
      <c r="N2666" s="66"/>
      <c r="O2666" s="66"/>
      <c r="P2666" s="66"/>
      <c r="Q2666" s="66"/>
      <c r="S2666" s="70"/>
      <c r="U2666" s="70"/>
      <c r="W2666" s="70"/>
      <c r="Y2666" s="70"/>
    </row>
    <row r="2667" spans="1:25" s="69" customFormat="1" x14ac:dyDescent="0.2">
      <c r="A2667" s="66" t="s">
        <v>27</v>
      </c>
      <c r="B2667" s="66" t="s">
        <v>23</v>
      </c>
      <c r="C2667" s="66" t="s">
        <v>0</v>
      </c>
      <c r="D2667" s="66" t="s">
        <v>279</v>
      </c>
      <c r="E2667" s="76">
        <f>+IF(ISNUMBER(DATA!F862),DATA!F862,"n/a")</f>
        <v>7807.12</v>
      </c>
      <c r="F2667" s="77">
        <f>+IF(ISNUMBER(DATA!G862),DATA!G862,"n/a")</f>
        <v>-0.62112265740978501</v>
      </c>
      <c r="G2667" s="76">
        <f>+IF(ISNUMBER(DATA!P862),DATA!P862,"n/a")</f>
        <v>53431.4</v>
      </c>
      <c r="H2667" s="77">
        <f>+IF(ISNUMBER(DATA!Q862),DATA!Q862,"n/a")</f>
        <v>-0.24258964332619601</v>
      </c>
      <c r="I2667" s="76">
        <f>+IF(ISNUMBER(DATA!Z862),DATA!Z862,"n/a")</f>
        <v>120158.39999999999</v>
      </c>
      <c r="J2667" s="77">
        <f>+IF(ISNUMBER(DATA!AA862),DATA!AA862,"n/a")</f>
        <v>-0.12128080585824499</v>
      </c>
      <c r="K2667" s="76">
        <f>+IF(ISNUMBER(DATA!AJ862),DATA!AJ862,"n/a")</f>
        <v>288305.89</v>
      </c>
      <c r="L2667" s="77">
        <f>+IF(ISNUMBER(DATA!AK862),DATA!AK862,"n/a")</f>
        <v>-0.50301583756014101</v>
      </c>
      <c r="M2667" s="66"/>
      <c r="N2667" s="66"/>
      <c r="O2667" s="66"/>
      <c r="P2667" s="66"/>
      <c r="Q2667" s="66"/>
      <c r="S2667" s="70"/>
      <c r="U2667" s="70"/>
      <c r="W2667" s="70"/>
      <c r="Y2667" s="70"/>
    </row>
    <row r="2668" spans="1:25" s="69" customFormat="1" x14ac:dyDescent="0.2">
      <c r="A2668" s="66" t="s">
        <v>27</v>
      </c>
      <c r="B2668" s="66" t="s">
        <v>23</v>
      </c>
      <c r="C2668" s="66" t="s">
        <v>0</v>
      </c>
      <c r="D2668" s="66" t="s">
        <v>280</v>
      </c>
      <c r="E2668" s="76">
        <f>+IF(ISNUMBER(DATA!F863),DATA!F863,"n/a")</f>
        <v>75305.25</v>
      </c>
      <c r="F2668" s="77">
        <f>+IF(ISNUMBER(DATA!G863),DATA!G863,"n/a")</f>
        <v>-7.5816768227691095E-2</v>
      </c>
      <c r="G2668" s="76">
        <f>+IF(ISNUMBER(DATA!P863),DATA!P863,"n/a")</f>
        <v>267019.53999999998</v>
      </c>
      <c r="H2668" s="77">
        <f>+IF(ISNUMBER(DATA!Q863),DATA!Q863,"n/a")</f>
        <v>5.9294406041550902E-2</v>
      </c>
      <c r="I2668" s="76">
        <f>+IF(ISNUMBER(DATA!Z863),DATA!Z863,"n/a")</f>
        <v>557055.79</v>
      </c>
      <c r="J2668" s="77">
        <f>+IF(ISNUMBER(DATA!AA863),DATA!AA863,"n/a")</f>
        <v>0.108301795489934</v>
      </c>
      <c r="K2668" s="76">
        <f>+IF(ISNUMBER(DATA!AJ863),DATA!AJ863,"n/a")</f>
        <v>1059390.2</v>
      </c>
      <c r="L2668" s="77">
        <f>+IF(ISNUMBER(DATA!AK863),DATA!AK863,"n/a")</f>
        <v>0.112253133348636</v>
      </c>
      <c r="M2668" s="66"/>
      <c r="N2668" s="66"/>
      <c r="O2668" s="66"/>
      <c r="P2668" s="66"/>
      <c r="Q2668" s="66"/>
      <c r="S2668" s="70"/>
      <c r="U2668" s="70"/>
      <c r="W2668" s="70"/>
      <c r="Y2668" s="70"/>
    </row>
    <row r="2669" spans="1:25" s="69" customFormat="1" x14ac:dyDescent="0.2">
      <c r="A2669" s="66" t="s">
        <v>27</v>
      </c>
      <c r="B2669" s="66" t="s">
        <v>23</v>
      </c>
      <c r="C2669" s="66" t="s">
        <v>0</v>
      </c>
      <c r="D2669" s="66" t="s">
        <v>281</v>
      </c>
      <c r="E2669" s="76">
        <f>+IF(ISNUMBER(DATA!F864),DATA!F864,"n/a")</f>
        <v>34955.67</v>
      </c>
      <c r="F2669" s="77">
        <f>+IF(ISNUMBER(DATA!G864),DATA!G864,"n/a")</f>
        <v>-0.48748756131007698</v>
      </c>
      <c r="G2669" s="76">
        <f>+IF(ISNUMBER(DATA!P864),DATA!P864,"n/a")</f>
        <v>143356.88</v>
      </c>
      <c r="H2669" s="77">
        <f>+IF(ISNUMBER(DATA!Q864),DATA!Q864,"n/a")</f>
        <v>-0.42853466337981899</v>
      </c>
      <c r="I2669" s="76">
        <f>+IF(ISNUMBER(DATA!Z864),DATA!Z864,"n/a")</f>
        <v>302816.43</v>
      </c>
      <c r="J2669" s="77">
        <f>+IF(ISNUMBER(DATA!AA864),DATA!AA864,"n/a")</f>
        <v>-0.37918560828585601</v>
      </c>
      <c r="K2669" s="76">
        <f>+IF(ISNUMBER(DATA!AJ864),DATA!AJ864,"n/a")</f>
        <v>594842.92000000004</v>
      </c>
      <c r="L2669" s="77">
        <f>+IF(ISNUMBER(DATA!AK864),DATA!AK864,"n/a")</f>
        <v>-0.34193044846117898</v>
      </c>
      <c r="M2669" s="66"/>
      <c r="N2669" s="66"/>
      <c r="O2669" s="66"/>
      <c r="P2669" s="66"/>
      <c r="Q2669" s="66"/>
      <c r="S2669" s="70"/>
      <c r="U2669" s="70"/>
      <c r="W2669" s="70"/>
      <c r="Y2669" s="70"/>
    </row>
    <row r="2670" spans="1:25" s="69" customFormat="1" x14ac:dyDescent="0.2">
      <c r="A2670" s="66" t="s">
        <v>27</v>
      </c>
      <c r="B2670" s="66" t="s">
        <v>23</v>
      </c>
      <c r="C2670" s="66" t="s">
        <v>0</v>
      </c>
      <c r="D2670" s="66" t="s">
        <v>282</v>
      </c>
      <c r="E2670" s="76">
        <f>+IF(ISNUMBER(DATA!F865),DATA!F865,"n/a")</f>
        <v>140651.20000000001</v>
      </c>
      <c r="F2670" s="77">
        <f>+IF(ISNUMBER(DATA!G865),DATA!G865,"n/a")</f>
        <v>9.4054600987339906E-2</v>
      </c>
      <c r="G2670" s="76">
        <f>+IF(ISNUMBER(DATA!P865),DATA!P865,"n/a")</f>
        <v>484265.06</v>
      </c>
      <c r="H2670" s="77">
        <f>+IF(ISNUMBER(DATA!Q865),DATA!Q865,"n/a")</f>
        <v>0.100776056513824</v>
      </c>
      <c r="I2670" s="76">
        <f>+IF(ISNUMBER(DATA!Z865),DATA!Z865,"n/a")</f>
        <v>959194.96</v>
      </c>
      <c r="J2670" s="77">
        <f>+IF(ISNUMBER(DATA!AA865),DATA!AA865,"n/a")</f>
        <v>0.12750613269817801</v>
      </c>
      <c r="K2670" s="76">
        <f>+IF(ISNUMBER(DATA!AJ865),DATA!AJ865,"n/a")</f>
        <v>1804855.39</v>
      </c>
      <c r="L2670" s="77">
        <f>+IF(ISNUMBER(DATA!AK865),DATA!AK865,"n/a")</f>
        <v>4.9967922218846002E-2</v>
      </c>
      <c r="M2670" s="66"/>
      <c r="N2670" s="66"/>
      <c r="O2670" s="66"/>
      <c r="P2670" s="66"/>
      <c r="Q2670" s="66"/>
      <c r="S2670" s="70"/>
      <c r="U2670" s="70"/>
      <c r="W2670" s="70"/>
      <c r="Y2670" s="70"/>
    </row>
    <row r="2671" spans="1:25" s="69" customFormat="1" x14ac:dyDescent="0.2">
      <c r="A2671" s="66" t="s">
        <v>27</v>
      </c>
      <c r="B2671" s="66" t="s">
        <v>23</v>
      </c>
      <c r="C2671" s="66" t="s">
        <v>0</v>
      </c>
      <c r="D2671" s="66" t="s">
        <v>283</v>
      </c>
      <c r="E2671" s="76">
        <f>+IF(ISNUMBER(DATA!F866),DATA!F866,"n/a")</f>
        <v>74378.86</v>
      </c>
      <c r="F2671" s="77">
        <f>+IF(ISNUMBER(DATA!G866),DATA!G866,"n/a")</f>
        <v>0.180931928027145</v>
      </c>
      <c r="G2671" s="76">
        <f>+IF(ISNUMBER(DATA!P866),DATA!P866,"n/a")</f>
        <v>247846.12</v>
      </c>
      <c r="H2671" s="77">
        <f>+IF(ISNUMBER(DATA!Q866),DATA!Q866,"n/a")</f>
        <v>0.168419692929689</v>
      </c>
      <c r="I2671" s="76">
        <f>+IF(ISNUMBER(DATA!Z866),DATA!Z866,"n/a")</f>
        <v>499142.04</v>
      </c>
      <c r="J2671" s="77">
        <f>+IF(ISNUMBER(DATA!AA866),DATA!AA866,"n/a")</f>
        <v>0.16758918170377399</v>
      </c>
      <c r="K2671" s="76">
        <f>+IF(ISNUMBER(DATA!AJ866),DATA!AJ866,"n/a")</f>
        <v>888849.18</v>
      </c>
      <c r="L2671" s="77">
        <f>+IF(ISNUMBER(DATA!AK866),DATA!AK866,"n/a")</f>
        <v>0.13073092099234801</v>
      </c>
      <c r="M2671" s="66"/>
      <c r="N2671" s="66"/>
      <c r="O2671" s="66"/>
      <c r="P2671" s="66"/>
      <c r="Q2671" s="66"/>
      <c r="S2671" s="70"/>
      <c r="U2671" s="70"/>
      <c r="W2671" s="70"/>
      <c r="Y2671" s="70"/>
    </row>
    <row r="2672" spans="1:25" s="69" customFormat="1" x14ac:dyDescent="0.2">
      <c r="A2672" s="66" t="s">
        <v>27</v>
      </c>
      <c r="B2672" s="66" t="s">
        <v>23</v>
      </c>
      <c r="C2672" s="66" t="s">
        <v>0</v>
      </c>
      <c r="D2672" s="66" t="s">
        <v>284</v>
      </c>
      <c r="E2672" s="76">
        <f>+IF(ISNUMBER(DATA!F867),DATA!F867,"n/a")</f>
        <v>10255.58</v>
      </c>
      <c r="F2672" s="77">
        <f>+IF(ISNUMBER(DATA!G867),DATA!G867,"n/a")</f>
        <v>-0.89450140097919395</v>
      </c>
      <c r="G2672" s="76">
        <f>+IF(ISNUMBER(DATA!P867),DATA!P867,"n/a")</f>
        <v>156714.60999999999</v>
      </c>
      <c r="H2672" s="77">
        <f>+IF(ISNUMBER(DATA!Q867),DATA!Q867,"n/a")</f>
        <v>-0.57009277366989897</v>
      </c>
      <c r="I2672" s="76">
        <f>+IF(ISNUMBER(DATA!Z867),DATA!Z867,"n/a")</f>
        <v>400254.34</v>
      </c>
      <c r="J2672" s="77">
        <f>+IF(ISNUMBER(DATA!AA867),DATA!AA867,"n/a")</f>
        <v>-0.44729641465313502</v>
      </c>
      <c r="K2672" s="76">
        <f>+IF(ISNUMBER(DATA!AJ867),DATA!AJ867,"n/a")</f>
        <v>836491.61</v>
      </c>
      <c r="L2672" s="77">
        <f>+IF(ISNUMBER(DATA!AK867),DATA!AK867,"n/a")</f>
        <v>-0.40625299028082801</v>
      </c>
      <c r="M2672" s="66"/>
      <c r="N2672" s="66"/>
      <c r="O2672" s="66"/>
      <c r="P2672" s="66"/>
      <c r="Q2672" s="66"/>
      <c r="S2672" s="70"/>
      <c r="U2672" s="70"/>
      <c r="W2672" s="70"/>
      <c r="Y2672" s="70"/>
    </row>
    <row r="2673" spans="1:25" s="69" customFormat="1" x14ac:dyDescent="0.2">
      <c r="A2673" s="66" t="s">
        <v>27</v>
      </c>
      <c r="B2673" s="66" t="s">
        <v>23</v>
      </c>
      <c r="C2673" s="66" t="s">
        <v>0</v>
      </c>
      <c r="D2673" s="66" t="s">
        <v>285</v>
      </c>
      <c r="E2673" s="76">
        <f>+IF(ISNUMBER(DATA!F868),DATA!F868,"n/a")</f>
        <v>24002.71</v>
      </c>
      <c r="F2673" s="77">
        <f>+IF(ISNUMBER(DATA!G868),DATA!G868,"n/a")</f>
        <v>-0.68529513492365501</v>
      </c>
      <c r="G2673" s="76">
        <f>+IF(ISNUMBER(DATA!P868),DATA!P868,"n/a")</f>
        <v>201849.9</v>
      </c>
      <c r="H2673" s="77">
        <f>+IF(ISNUMBER(DATA!Q868),DATA!Q868,"n/a")</f>
        <v>-0.194045894806746</v>
      </c>
      <c r="I2673" s="76">
        <f>+IF(ISNUMBER(DATA!Z868),DATA!Z868,"n/a")</f>
        <v>498880.33</v>
      </c>
      <c r="J2673" s="77">
        <f>+IF(ISNUMBER(DATA!AA868),DATA!AA868,"n/a")</f>
        <v>-1.5974214470297801E-2</v>
      </c>
      <c r="K2673" s="76">
        <f>+IF(ISNUMBER(DATA!AJ868),DATA!AJ868,"n/a")</f>
        <v>1005029.59</v>
      </c>
      <c r="L2673" s="77">
        <f>+IF(ISNUMBER(DATA!AK868),DATA!AK868,"n/a")</f>
        <v>-7.49079452595051E-3</v>
      </c>
      <c r="M2673" s="66"/>
      <c r="N2673" s="66"/>
      <c r="O2673" s="66"/>
      <c r="P2673" s="66"/>
      <c r="Q2673" s="66"/>
      <c r="S2673" s="70"/>
      <c r="U2673" s="70"/>
      <c r="W2673" s="70"/>
      <c r="Y2673" s="70"/>
    </row>
    <row r="2674" spans="1:25" s="69" customFormat="1" x14ac:dyDescent="0.2">
      <c r="A2674" s="66" t="s">
        <v>27</v>
      </c>
      <c r="B2674" s="66" t="s">
        <v>23</v>
      </c>
      <c r="C2674" s="66" t="s">
        <v>0</v>
      </c>
      <c r="D2674" s="66" t="s">
        <v>286</v>
      </c>
      <c r="E2674" s="76">
        <f>+IF(ISNUMBER(DATA!F869),DATA!F869,"n/a")</f>
        <v>190930.23</v>
      </c>
      <c r="F2674" s="77">
        <f>+IF(ISNUMBER(DATA!G869),DATA!G869,"n/a")</f>
        <v>-6.9035428149812797E-2</v>
      </c>
      <c r="G2674" s="76">
        <f>+IF(ISNUMBER(DATA!P869),DATA!P869,"n/a")</f>
        <v>660721.42000000004</v>
      </c>
      <c r="H2674" s="77">
        <f>+IF(ISNUMBER(DATA!Q869),DATA!Q869,"n/a")</f>
        <v>-3.2526497035076103E-2</v>
      </c>
      <c r="I2674" s="76">
        <f>+IF(ISNUMBER(DATA!Z869),DATA!Z869,"n/a")</f>
        <v>1293583.44</v>
      </c>
      <c r="J2674" s="77">
        <f>+IF(ISNUMBER(DATA!AA869),DATA!AA869,"n/a")</f>
        <v>-4.07765360377811E-2</v>
      </c>
      <c r="K2674" s="76">
        <f>+IF(ISNUMBER(DATA!AJ869),DATA!AJ869,"n/a")</f>
        <v>2501251.64</v>
      </c>
      <c r="L2674" s="77">
        <f>+IF(ISNUMBER(DATA!AK869),DATA!AK869,"n/a")</f>
        <v>-1.47105848714707E-2</v>
      </c>
      <c r="M2674" s="66"/>
      <c r="N2674" s="66"/>
      <c r="O2674" s="66"/>
      <c r="P2674" s="66"/>
      <c r="Q2674" s="66"/>
      <c r="S2674" s="70"/>
      <c r="U2674" s="70"/>
      <c r="W2674" s="70"/>
      <c r="Y2674" s="70"/>
    </row>
    <row r="2675" spans="1:25" s="69" customFormat="1" x14ac:dyDescent="0.2">
      <c r="A2675" s="66" t="s">
        <v>27</v>
      </c>
      <c r="B2675" s="66" t="s">
        <v>23</v>
      </c>
      <c r="C2675" s="66" t="s">
        <v>0</v>
      </c>
      <c r="D2675" s="66" t="s">
        <v>287</v>
      </c>
      <c r="E2675" s="76">
        <f>+IF(ISNUMBER(DATA!F870),DATA!F870,"n/a")</f>
        <v>204216.67</v>
      </c>
      <c r="F2675" s="77">
        <f>+IF(ISNUMBER(DATA!G870),DATA!G870,"n/a")</f>
        <v>0.38808496344101701</v>
      </c>
      <c r="G2675" s="76">
        <f>+IF(ISNUMBER(DATA!P870),DATA!P870,"n/a")</f>
        <v>660041.4</v>
      </c>
      <c r="H2675" s="77">
        <f>+IF(ISNUMBER(DATA!Q870),DATA!Q870,"n/a")</f>
        <v>5.7681209207614402E-2</v>
      </c>
      <c r="I2675" s="76">
        <f>+IF(ISNUMBER(DATA!Z870),DATA!Z870,"n/a")</f>
        <v>1278022.45</v>
      </c>
      <c r="J2675" s="77">
        <f>+IF(ISNUMBER(DATA!AA870),DATA!AA870,"n/a")</f>
        <v>4.5769345286326903E-2</v>
      </c>
      <c r="K2675" s="76">
        <f>+IF(ISNUMBER(DATA!AJ870),DATA!AJ870,"n/a")</f>
        <v>2305353.4500000002</v>
      </c>
      <c r="L2675" s="77">
        <f>+IF(ISNUMBER(DATA!AK870),DATA!AK870,"n/a")</f>
        <v>5.9436122648360901E-2</v>
      </c>
      <c r="M2675" s="66"/>
      <c r="N2675" s="66"/>
      <c r="O2675" s="66"/>
      <c r="P2675" s="66"/>
      <c r="Q2675" s="66"/>
      <c r="S2675" s="70"/>
      <c r="U2675" s="70"/>
      <c r="W2675" s="70"/>
      <c r="Y2675" s="70"/>
    </row>
    <row r="2676" spans="1:25" s="69" customFormat="1" x14ac:dyDescent="0.2">
      <c r="A2676" s="66" t="s">
        <v>27</v>
      </c>
      <c r="B2676" s="66" t="s">
        <v>23</v>
      </c>
      <c r="C2676" s="66" t="s">
        <v>0</v>
      </c>
      <c r="D2676" s="66" t="s">
        <v>288</v>
      </c>
      <c r="E2676" s="76">
        <f>+IF(ISNUMBER(DATA!F871),DATA!F871,"n/a")</f>
        <v>58310.36</v>
      </c>
      <c r="F2676" s="77">
        <f>+IF(ISNUMBER(DATA!G871),DATA!G871,"n/a")</f>
        <v>8.5462671185956005E-2</v>
      </c>
      <c r="G2676" s="76">
        <f>+IF(ISNUMBER(DATA!P871),DATA!P871,"n/a")</f>
        <v>202880.9</v>
      </c>
      <c r="H2676" s="77">
        <f>+IF(ISNUMBER(DATA!Q871),DATA!Q871,"n/a")</f>
        <v>0.112074317457001</v>
      </c>
      <c r="I2676" s="76">
        <f>+IF(ISNUMBER(DATA!Z871),DATA!Z871,"n/a")</f>
        <v>392410.87</v>
      </c>
      <c r="J2676" s="77">
        <f>+IF(ISNUMBER(DATA!AA871),DATA!AA871,"n/a")</f>
        <v>0.110648960476653</v>
      </c>
      <c r="K2676" s="76">
        <f>+IF(ISNUMBER(DATA!AJ871),DATA!AJ871,"n/a")</f>
        <v>775519.35</v>
      </c>
      <c r="L2676" s="77">
        <f>+IF(ISNUMBER(DATA!AK871),DATA!AK871,"n/a")</f>
        <v>-0.14984677836747201</v>
      </c>
      <c r="M2676" s="66"/>
      <c r="N2676" s="66"/>
      <c r="O2676" s="66"/>
      <c r="P2676" s="66"/>
      <c r="Q2676" s="66"/>
      <c r="S2676" s="70"/>
      <c r="U2676" s="70"/>
      <c r="W2676" s="70"/>
      <c r="Y2676" s="70"/>
    </row>
    <row r="2677" spans="1:25" s="69" customFormat="1" x14ac:dyDescent="0.2">
      <c r="A2677" s="66" t="s">
        <v>27</v>
      </c>
      <c r="B2677" s="66" t="s">
        <v>23</v>
      </c>
      <c r="C2677" s="66" t="s">
        <v>0</v>
      </c>
      <c r="D2677" s="66" t="s">
        <v>289</v>
      </c>
      <c r="E2677" s="76">
        <f>+IF(ISNUMBER(DATA!F872),DATA!F872,"n/a")</f>
        <v>34114.959999999999</v>
      </c>
      <c r="F2677" s="77">
        <f>+IF(ISNUMBER(DATA!G872),DATA!G872,"n/a")</f>
        <v>-0.31932543405399999</v>
      </c>
      <c r="G2677" s="76">
        <f>+IF(ISNUMBER(DATA!P872),DATA!P872,"n/a")</f>
        <v>150737.85</v>
      </c>
      <c r="H2677" s="77">
        <f>+IF(ISNUMBER(DATA!Q872),DATA!Q872,"n/a")</f>
        <v>-0.11690030515238101</v>
      </c>
      <c r="I2677" s="76">
        <f>+IF(ISNUMBER(DATA!Z872),DATA!Z872,"n/a")</f>
        <v>318441.90000000002</v>
      </c>
      <c r="J2677" s="77">
        <f>+IF(ISNUMBER(DATA!AA872),DATA!AA872,"n/a")</f>
        <v>-5.3426648508562803E-2</v>
      </c>
      <c r="K2677" s="76">
        <f>+IF(ISNUMBER(DATA!AJ872),DATA!AJ872,"n/a")</f>
        <v>633629.18999999994</v>
      </c>
      <c r="L2677" s="77">
        <f>+IF(ISNUMBER(DATA!AK872),DATA!AK872,"n/a")</f>
        <v>-0.167098819409079</v>
      </c>
      <c r="M2677" s="66"/>
      <c r="N2677" s="66"/>
      <c r="O2677" s="66"/>
      <c r="P2677" s="66"/>
      <c r="Q2677" s="66"/>
      <c r="S2677" s="70"/>
      <c r="U2677" s="70"/>
      <c r="W2677" s="70"/>
      <c r="Y2677" s="70"/>
    </row>
    <row r="2678" spans="1:25" s="69" customFormat="1" x14ac:dyDescent="0.2">
      <c r="A2678" s="66" t="s">
        <v>27</v>
      </c>
      <c r="B2678" s="66" t="s">
        <v>23</v>
      </c>
      <c r="C2678" s="66" t="s">
        <v>0</v>
      </c>
      <c r="D2678" s="66" t="s">
        <v>290</v>
      </c>
      <c r="E2678" s="76">
        <f>+IF(ISNUMBER(DATA!F873),DATA!F873,"n/a")</f>
        <v>114384.91</v>
      </c>
      <c r="F2678" s="77">
        <f>+IF(ISNUMBER(DATA!G873),DATA!G873,"n/a")</f>
        <v>7.5849292380580705E-2</v>
      </c>
      <c r="G2678" s="76">
        <f>+IF(ISNUMBER(DATA!P873),DATA!P873,"n/a")</f>
        <v>398296.62</v>
      </c>
      <c r="H2678" s="77">
        <f>+IF(ISNUMBER(DATA!Q873),DATA!Q873,"n/a")</f>
        <v>8.5150342139935706E-2</v>
      </c>
      <c r="I2678" s="76">
        <f>+IF(ISNUMBER(DATA!Z873),DATA!Z873,"n/a")</f>
        <v>730788.2</v>
      </c>
      <c r="J2678" s="77">
        <f>+IF(ISNUMBER(DATA!AA873),DATA!AA873,"n/a")</f>
        <v>5.3519981991264197E-2</v>
      </c>
      <c r="K2678" s="76">
        <f>+IF(ISNUMBER(DATA!AJ873),DATA!AJ873,"n/a")</f>
        <v>1369079.61</v>
      </c>
      <c r="L2678" s="77">
        <f>+IF(ISNUMBER(DATA!AK873),DATA!AK873,"n/a")</f>
        <v>8.1343560990122701E-2</v>
      </c>
      <c r="M2678" s="66"/>
      <c r="N2678" s="66"/>
      <c r="O2678" s="66"/>
      <c r="P2678" s="66"/>
      <c r="Q2678" s="66"/>
      <c r="S2678" s="70"/>
      <c r="U2678" s="70"/>
      <c r="W2678" s="70"/>
      <c r="Y2678" s="70"/>
    </row>
    <row r="2679" spans="1:25" s="69" customFormat="1" x14ac:dyDescent="0.2">
      <c r="A2679" s="66" t="s">
        <v>27</v>
      </c>
      <c r="B2679" s="66" t="s">
        <v>23</v>
      </c>
      <c r="C2679" s="66" t="s">
        <v>0</v>
      </c>
      <c r="D2679" s="66" t="s">
        <v>291</v>
      </c>
      <c r="E2679" s="76">
        <f>+IF(ISNUMBER(DATA!F874),DATA!F874,"n/a")</f>
        <v>21511.83</v>
      </c>
      <c r="F2679" s="77">
        <f>+IF(ISNUMBER(DATA!G874),DATA!G874,"n/a")</f>
        <v>0.19880464100220699</v>
      </c>
      <c r="G2679" s="76">
        <f>+IF(ISNUMBER(DATA!P874),DATA!P874,"n/a")</f>
        <v>88105.1</v>
      </c>
      <c r="H2679" s="77">
        <f>+IF(ISNUMBER(DATA!Q874),DATA!Q874,"n/a")</f>
        <v>0.44854954492528998</v>
      </c>
      <c r="I2679" s="76">
        <f>+IF(ISNUMBER(DATA!Z874),DATA!Z874,"n/a")</f>
        <v>154404.72</v>
      </c>
      <c r="J2679" s="77">
        <f>+IF(ISNUMBER(DATA!AA874),DATA!AA874,"n/a")</f>
        <v>0.32712388984624002</v>
      </c>
      <c r="K2679" s="76">
        <f>+IF(ISNUMBER(DATA!AJ874),DATA!AJ874,"n/a")</f>
        <v>260170.29</v>
      </c>
      <c r="L2679" s="77">
        <f>+IF(ISNUMBER(DATA!AK874),DATA!AK874,"n/a")</f>
        <v>-0.34929567594365502</v>
      </c>
      <c r="M2679" s="66"/>
      <c r="N2679" s="66"/>
      <c r="O2679" s="66"/>
      <c r="P2679" s="66"/>
      <c r="Q2679" s="66"/>
      <c r="S2679" s="70"/>
      <c r="U2679" s="70"/>
      <c r="W2679" s="70"/>
      <c r="Y2679" s="70"/>
    </row>
    <row r="2680" spans="1:25" s="69" customFormat="1" x14ac:dyDescent="0.2">
      <c r="A2680" s="66" t="s">
        <v>27</v>
      </c>
      <c r="B2680" s="66" t="s">
        <v>23</v>
      </c>
      <c r="C2680" s="66" t="s">
        <v>0</v>
      </c>
      <c r="D2680" s="66" t="s">
        <v>292</v>
      </c>
      <c r="E2680" s="76">
        <f>+IF(ISNUMBER(DATA!F875),DATA!F875,"n/a")</f>
        <v>235712.46</v>
      </c>
      <c r="F2680" s="77">
        <f>+IF(ISNUMBER(DATA!G875),DATA!G875,"n/a")</f>
        <v>9.7903399482591996E-2</v>
      </c>
      <c r="G2680" s="76">
        <f>+IF(ISNUMBER(DATA!P875),DATA!P875,"n/a")</f>
        <v>760560.87</v>
      </c>
      <c r="H2680" s="77">
        <f>+IF(ISNUMBER(DATA!Q875),DATA!Q875,"n/a")</f>
        <v>-0.12315409743236801</v>
      </c>
      <c r="I2680" s="76">
        <f>+IF(ISNUMBER(DATA!Z875),DATA!Z875,"n/a")</f>
        <v>1564935.59</v>
      </c>
      <c r="J2680" s="77">
        <f>+IF(ISNUMBER(DATA!AA875),DATA!AA875,"n/a")</f>
        <v>-0.24333683275844101</v>
      </c>
      <c r="K2680" s="76">
        <f>+IF(ISNUMBER(DATA!AJ875),DATA!AJ875,"n/a")</f>
        <v>2891454.44</v>
      </c>
      <c r="L2680" s="77">
        <f>+IF(ISNUMBER(DATA!AK875),DATA!AK875,"n/a")</f>
        <v>-0.29586141192597398</v>
      </c>
      <c r="M2680" s="66"/>
      <c r="N2680" s="66"/>
      <c r="O2680" s="66"/>
      <c r="P2680" s="66"/>
      <c r="Q2680" s="66"/>
      <c r="S2680" s="70"/>
      <c r="U2680" s="70"/>
      <c r="W2680" s="70"/>
      <c r="Y2680" s="70"/>
    </row>
    <row r="2681" spans="1:25" s="69" customFormat="1" x14ac:dyDescent="0.2">
      <c r="A2681" s="66" t="s">
        <v>27</v>
      </c>
      <c r="B2681" s="66" t="s">
        <v>23</v>
      </c>
      <c r="C2681" s="66" t="s">
        <v>0</v>
      </c>
      <c r="D2681" s="66" t="s">
        <v>293</v>
      </c>
      <c r="E2681" s="76">
        <f>+IF(ISNUMBER(DATA!F876),DATA!F876,"n/a")</f>
        <v>5958.24</v>
      </c>
      <c r="F2681" s="77">
        <f>+IF(ISNUMBER(DATA!G876),DATA!G876,"n/a")</f>
        <v>-0.44652255901013499</v>
      </c>
      <c r="G2681" s="76">
        <f>+IF(ISNUMBER(DATA!P876),DATA!P876,"n/a")</f>
        <v>31121.15</v>
      </c>
      <c r="H2681" s="77">
        <f>+IF(ISNUMBER(DATA!Q876),DATA!Q876,"n/a")</f>
        <v>-0.13834290525527701</v>
      </c>
      <c r="I2681" s="76">
        <f>+IF(ISNUMBER(DATA!Z876),DATA!Z876,"n/a")</f>
        <v>63446.45</v>
      </c>
      <c r="J2681" s="77">
        <f>+IF(ISNUMBER(DATA!AA876),DATA!AA876,"n/a")</f>
        <v>-3.8490711179334003E-2</v>
      </c>
      <c r="K2681" s="76">
        <f>+IF(ISNUMBER(DATA!AJ876),DATA!AJ876,"n/a")</f>
        <v>137191.29</v>
      </c>
      <c r="L2681" s="77">
        <f>+IF(ISNUMBER(DATA!AK876),DATA!AK876,"n/a")</f>
        <v>-0.41106537610821298</v>
      </c>
      <c r="M2681" s="66"/>
      <c r="N2681" s="66"/>
      <c r="O2681" s="66"/>
      <c r="P2681" s="66"/>
      <c r="Q2681" s="66"/>
      <c r="S2681" s="70"/>
      <c r="U2681" s="70"/>
      <c r="W2681" s="70"/>
      <c r="Y2681" s="70"/>
    </row>
    <row r="2682" spans="1:25" s="69" customFormat="1" x14ac:dyDescent="0.2">
      <c r="A2682" s="66" t="s">
        <v>27</v>
      </c>
      <c r="B2682" s="66" t="s">
        <v>23</v>
      </c>
      <c r="C2682" s="66" t="s">
        <v>0</v>
      </c>
      <c r="D2682" s="66" t="s">
        <v>294</v>
      </c>
      <c r="E2682" s="76">
        <f>+IF(ISNUMBER(DATA!F877),DATA!F877,"n/a")</f>
        <v>295129.21999999997</v>
      </c>
      <c r="F2682" s="77">
        <f>+IF(ISNUMBER(DATA!G877),DATA!G877,"n/a")</f>
        <v>5.00637999145871E-2</v>
      </c>
      <c r="G2682" s="76">
        <f>+IF(ISNUMBER(DATA!P877),DATA!P877,"n/a")</f>
        <v>1008297.03</v>
      </c>
      <c r="H2682" s="77">
        <f>+IF(ISNUMBER(DATA!Q877),DATA!Q877,"n/a")</f>
        <v>4.7945470506608703E-2</v>
      </c>
      <c r="I2682" s="76">
        <f>+IF(ISNUMBER(DATA!Z877),DATA!Z877,"n/a")</f>
        <v>1917247.67</v>
      </c>
      <c r="J2682" s="77">
        <f>+IF(ISNUMBER(DATA!AA877),DATA!AA877,"n/a")</f>
        <v>3.4514829033354399E-2</v>
      </c>
      <c r="K2682" s="76">
        <f>+IF(ISNUMBER(DATA!AJ877),DATA!AJ877,"n/a")</f>
        <v>3738569.06</v>
      </c>
      <c r="L2682" s="77">
        <f>+IF(ISNUMBER(DATA!AK877),DATA!AK877,"n/a")</f>
        <v>0.101957392703254</v>
      </c>
      <c r="M2682" s="66"/>
      <c r="N2682" s="66"/>
      <c r="O2682" s="66"/>
      <c r="P2682" s="66"/>
      <c r="Q2682" s="66"/>
      <c r="S2682" s="70"/>
      <c r="U2682" s="70"/>
      <c r="W2682" s="70"/>
      <c r="Y2682" s="70"/>
    </row>
    <row r="2683" spans="1:25" s="69" customFormat="1" x14ac:dyDescent="0.2">
      <c r="A2683" s="66" t="s">
        <v>27</v>
      </c>
      <c r="B2683" s="66" t="s">
        <v>23</v>
      </c>
      <c r="C2683" s="66" t="s">
        <v>0</v>
      </c>
      <c r="D2683" s="66" t="s">
        <v>295</v>
      </c>
      <c r="E2683" s="76">
        <f>+IF(ISNUMBER(DATA!F878),DATA!F878,"n/a")</f>
        <v>15901.98</v>
      </c>
      <c r="F2683" s="77">
        <f>+IF(ISNUMBER(DATA!G878),DATA!G878,"n/a")</f>
        <v>0.45801307647380801</v>
      </c>
      <c r="G2683" s="76">
        <f>+IF(ISNUMBER(DATA!P878),DATA!P878,"n/a")</f>
        <v>54131.99</v>
      </c>
      <c r="H2683" s="77">
        <f>+IF(ISNUMBER(DATA!Q878),DATA!Q878,"n/a")</f>
        <v>0.42555432747674099</v>
      </c>
      <c r="I2683" s="76">
        <f>+IF(ISNUMBER(DATA!Z878),DATA!Z878,"n/a")</f>
        <v>103589.84</v>
      </c>
      <c r="J2683" s="77">
        <f>+IF(ISNUMBER(DATA!AA878),DATA!AA878,"n/a")</f>
        <v>0.40982502164960499</v>
      </c>
      <c r="K2683" s="76">
        <f>+IF(ISNUMBER(DATA!AJ878),DATA!AJ878,"n/a")</f>
        <v>170093.01</v>
      </c>
      <c r="L2683" s="77">
        <f>+IF(ISNUMBER(DATA!AK878),DATA!AK878,"n/a")</f>
        <v>0.29856336039560999</v>
      </c>
      <c r="M2683" s="66"/>
      <c r="N2683" s="66"/>
      <c r="O2683" s="66"/>
      <c r="P2683" s="66"/>
      <c r="Q2683" s="66"/>
      <c r="S2683" s="70"/>
      <c r="U2683" s="70"/>
      <c r="W2683" s="70"/>
      <c r="Y2683" s="70"/>
    </row>
    <row r="2684" spans="1:25" s="69" customFormat="1" x14ac:dyDescent="0.2">
      <c r="A2684" s="66" t="s">
        <v>27</v>
      </c>
      <c r="B2684" s="66" t="s">
        <v>23</v>
      </c>
      <c r="C2684" s="66" t="s">
        <v>0</v>
      </c>
      <c r="D2684" s="66" t="s">
        <v>296</v>
      </c>
      <c r="E2684" s="76">
        <f>+IF(ISNUMBER(DATA!F879),DATA!F879,"n/a")</f>
        <v>30350.41</v>
      </c>
      <c r="F2684" s="77">
        <f>+IF(ISNUMBER(DATA!G879),DATA!G879,"n/a")</f>
        <v>-0.40600748283463101</v>
      </c>
      <c r="G2684" s="76">
        <f>+IF(ISNUMBER(DATA!P879),DATA!P879,"n/a")</f>
        <v>104429.47</v>
      </c>
      <c r="H2684" s="77">
        <f>+IF(ISNUMBER(DATA!Q879),DATA!Q879,"n/a")</f>
        <v>-0.58689173078685697</v>
      </c>
      <c r="I2684" s="76">
        <f>+IF(ISNUMBER(DATA!Z879),DATA!Z879,"n/a")</f>
        <v>209566.75</v>
      </c>
      <c r="J2684" s="77">
        <f>+IF(ISNUMBER(DATA!AA879),DATA!AA879,"n/a")</f>
        <v>-0.61280593692236196</v>
      </c>
      <c r="K2684" s="76">
        <f>+IF(ISNUMBER(DATA!AJ879),DATA!AJ879,"n/a")</f>
        <v>378549.6</v>
      </c>
      <c r="L2684" s="77">
        <f>+IF(ISNUMBER(DATA!AK879),DATA!AK879,"n/a")</f>
        <v>-0.62480398081067801</v>
      </c>
      <c r="M2684" s="66"/>
      <c r="N2684" s="66"/>
      <c r="O2684" s="66"/>
      <c r="P2684" s="66"/>
      <c r="Q2684" s="66"/>
      <c r="S2684" s="70"/>
      <c r="U2684" s="70"/>
      <c r="W2684" s="70"/>
      <c r="Y2684" s="70"/>
    </row>
    <row r="2685" spans="1:25" s="69" customFormat="1" x14ac:dyDescent="0.2">
      <c r="A2685" s="66" t="s">
        <v>27</v>
      </c>
      <c r="B2685" s="66" t="s">
        <v>23</v>
      </c>
      <c r="C2685" s="66" t="s">
        <v>0</v>
      </c>
      <c r="D2685" s="66" t="s">
        <v>297</v>
      </c>
      <c r="E2685" s="76">
        <f>+IF(ISNUMBER(DATA!F880),DATA!F880,"n/a")</f>
        <v>43301.16</v>
      </c>
      <c r="F2685" s="77">
        <f>+IF(ISNUMBER(DATA!G880),DATA!G880,"n/a")</f>
        <v>8.50966098530649E-2</v>
      </c>
      <c r="G2685" s="76">
        <f>+IF(ISNUMBER(DATA!P880),DATA!P880,"n/a")</f>
        <v>150459.79</v>
      </c>
      <c r="H2685" s="77">
        <f>+IF(ISNUMBER(DATA!Q880),DATA!Q880,"n/a")</f>
        <v>7.6153139823858601E-2</v>
      </c>
      <c r="I2685" s="76">
        <f>+IF(ISNUMBER(DATA!Z880),DATA!Z880,"n/a")</f>
        <v>282437.71999999997</v>
      </c>
      <c r="J2685" s="77">
        <f>+IF(ISNUMBER(DATA!AA880),DATA!AA880,"n/a")</f>
        <v>7.3427658452811198E-2</v>
      </c>
      <c r="K2685" s="76">
        <f>+IF(ISNUMBER(DATA!AJ880),DATA!AJ880,"n/a")</f>
        <v>536652.91</v>
      </c>
      <c r="L2685" s="77">
        <f>+IF(ISNUMBER(DATA!AK880),DATA!AK880,"n/a")</f>
        <v>-0.14106043225305101</v>
      </c>
      <c r="M2685" s="66"/>
      <c r="N2685" s="66"/>
      <c r="O2685" s="66"/>
      <c r="P2685" s="66"/>
      <c r="Q2685" s="66"/>
      <c r="S2685" s="70"/>
      <c r="U2685" s="70"/>
      <c r="W2685" s="70"/>
      <c r="Y2685" s="70"/>
    </row>
    <row r="2686" spans="1:25" s="69" customFormat="1" x14ac:dyDescent="0.2">
      <c r="A2686" s="66" t="s">
        <v>27</v>
      </c>
      <c r="B2686" s="66" t="s">
        <v>23</v>
      </c>
      <c r="C2686" s="66" t="s">
        <v>0</v>
      </c>
      <c r="D2686" s="66" t="s">
        <v>298</v>
      </c>
      <c r="E2686" s="76">
        <f>+IF(ISNUMBER(DATA!F881),DATA!F881,"n/a")</f>
        <v>95543.23</v>
      </c>
      <c r="F2686" s="77">
        <f>+IF(ISNUMBER(DATA!G881),DATA!G881,"n/a")</f>
        <v>0.103912506164093</v>
      </c>
      <c r="G2686" s="76">
        <f>+IF(ISNUMBER(DATA!P881),DATA!P881,"n/a")</f>
        <v>331646.28000000003</v>
      </c>
      <c r="H2686" s="77">
        <f>+IF(ISNUMBER(DATA!Q881),DATA!Q881,"n/a")</f>
        <v>0.18153551890939401</v>
      </c>
      <c r="I2686" s="76">
        <f>+IF(ISNUMBER(DATA!Z881),DATA!Z881,"n/a")</f>
        <v>615579.96</v>
      </c>
      <c r="J2686" s="77">
        <f>+IF(ISNUMBER(DATA!AA881),DATA!AA881,"n/a")</f>
        <v>0.204824080073853</v>
      </c>
      <c r="K2686" s="76">
        <f>+IF(ISNUMBER(DATA!AJ881),DATA!AJ881,"n/a")</f>
        <v>1120818.17</v>
      </c>
      <c r="L2686" s="77">
        <f>+IF(ISNUMBER(DATA!AK881),DATA!AK881,"n/a")</f>
        <v>0.205189354995651</v>
      </c>
      <c r="M2686" s="66"/>
      <c r="N2686" s="66"/>
      <c r="O2686" s="66"/>
      <c r="P2686" s="66"/>
      <c r="Q2686" s="66"/>
      <c r="S2686" s="70"/>
      <c r="U2686" s="70"/>
      <c r="W2686" s="70"/>
      <c r="Y2686" s="70"/>
    </row>
    <row r="2687" spans="1:25" s="69" customFormat="1" x14ac:dyDescent="0.2">
      <c r="A2687" s="66" t="s">
        <v>27</v>
      </c>
      <c r="B2687" s="66" t="s">
        <v>23</v>
      </c>
      <c r="C2687" s="66" t="s">
        <v>0</v>
      </c>
      <c r="D2687" s="66" t="s">
        <v>299</v>
      </c>
      <c r="E2687" s="76">
        <f>+IF(ISNUMBER(DATA!F882),DATA!F882,"n/a")</f>
        <v>358200.92</v>
      </c>
      <c r="F2687" s="77">
        <f>+IF(ISNUMBER(DATA!G882),DATA!G882,"n/a")</f>
        <v>-2.5505465371363101E-2</v>
      </c>
      <c r="G2687" s="76">
        <f>+IF(ISNUMBER(DATA!P882),DATA!P882,"n/a")</f>
        <v>1238584.05</v>
      </c>
      <c r="H2687" s="77">
        <f>+IF(ISNUMBER(DATA!Q882),DATA!Q882,"n/a")</f>
        <v>-5.2499668263515202E-2</v>
      </c>
      <c r="I2687" s="76">
        <f>+IF(ISNUMBER(DATA!Z882),DATA!Z882,"n/a")</f>
        <v>2463814.46</v>
      </c>
      <c r="J2687" s="77">
        <f>+IF(ISNUMBER(DATA!AA882),DATA!AA882,"n/a")</f>
        <v>-5.4882078703433201E-2</v>
      </c>
      <c r="K2687" s="76">
        <f>+IF(ISNUMBER(DATA!AJ882),DATA!AJ882,"n/a")</f>
        <v>4681000.93</v>
      </c>
      <c r="L2687" s="77">
        <f>+IF(ISNUMBER(DATA!AK882),DATA!AK882,"n/a")</f>
        <v>4.5178409418294797E-2</v>
      </c>
      <c r="M2687" s="66"/>
      <c r="N2687" s="66"/>
      <c r="O2687" s="66"/>
      <c r="P2687" s="66"/>
      <c r="Q2687" s="66"/>
      <c r="S2687" s="70"/>
      <c r="U2687" s="70"/>
      <c r="W2687" s="70"/>
      <c r="Y2687" s="70"/>
    </row>
    <row r="2688" spans="1:25" s="69" customFormat="1" x14ac:dyDescent="0.2">
      <c r="A2688" s="66" t="s">
        <v>27</v>
      </c>
      <c r="B2688" s="66" t="s">
        <v>23</v>
      </c>
      <c r="C2688" s="66" t="s">
        <v>0</v>
      </c>
      <c r="D2688" s="66" t="s">
        <v>300</v>
      </c>
      <c r="E2688" s="76">
        <f>+IF(ISNUMBER(DATA!F883),DATA!F883,"n/a")</f>
        <v>194257.89</v>
      </c>
      <c r="F2688" s="77">
        <f>+IF(ISNUMBER(DATA!G883),DATA!G883,"n/a")</f>
        <v>0.11603487678469999</v>
      </c>
      <c r="G2688" s="76">
        <f>+IF(ISNUMBER(DATA!P883),DATA!P883,"n/a")</f>
        <v>633854.09</v>
      </c>
      <c r="H2688" s="77">
        <f>+IF(ISNUMBER(DATA!Q883),DATA!Q883,"n/a")</f>
        <v>-5.2528208684782703E-2</v>
      </c>
      <c r="I2688" s="76">
        <f>+IF(ISNUMBER(DATA!Z883),DATA!Z883,"n/a")</f>
        <v>1249112.6399999999</v>
      </c>
      <c r="J2688" s="77">
        <f>+IF(ISNUMBER(DATA!AA883),DATA!AA883,"n/a")</f>
        <v>-4.9273022034478899E-2</v>
      </c>
      <c r="K2688" s="76">
        <f>+IF(ISNUMBER(DATA!AJ883),DATA!AJ883,"n/a")</f>
        <v>2191673.2400000002</v>
      </c>
      <c r="L2688" s="77">
        <f>+IF(ISNUMBER(DATA!AK883),DATA!AK883,"n/a")</f>
        <v>-9.7835001495215596E-2</v>
      </c>
      <c r="M2688" s="66"/>
      <c r="N2688" s="66"/>
      <c r="O2688" s="66"/>
      <c r="P2688" s="66"/>
      <c r="Q2688" s="66"/>
      <c r="S2688" s="70"/>
      <c r="U2688" s="70"/>
      <c r="W2688" s="70"/>
      <c r="Y2688" s="70"/>
    </row>
    <row r="2689" spans="1:25" s="69" customFormat="1" x14ac:dyDescent="0.2">
      <c r="A2689" s="66" t="s">
        <v>27</v>
      </c>
      <c r="B2689" s="66" t="s">
        <v>23</v>
      </c>
      <c r="C2689" s="66" t="s">
        <v>0</v>
      </c>
      <c r="D2689" s="66" t="s">
        <v>301</v>
      </c>
      <c r="E2689" s="76">
        <f>+IF(ISNUMBER(DATA!F884),DATA!F884,"n/a")</f>
        <v>8506.26</v>
      </c>
      <c r="F2689" s="77">
        <f>+IF(ISNUMBER(DATA!G884),DATA!G884,"n/a")</f>
        <v>0.22063799560893699</v>
      </c>
      <c r="G2689" s="76">
        <f>+IF(ISNUMBER(DATA!P884),DATA!P884,"n/a")</f>
        <v>29371.46</v>
      </c>
      <c r="H2689" s="77">
        <f>+IF(ISNUMBER(DATA!Q884),DATA!Q884,"n/a")</f>
        <v>0.31150985816125398</v>
      </c>
      <c r="I2689" s="76">
        <f>+IF(ISNUMBER(DATA!Z884),DATA!Z884,"n/a")</f>
        <v>55957.03</v>
      </c>
      <c r="J2689" s="77">
        <f>+IF(ISNUMBER(DATA!AA884),DATA!AA884,"n/a")</f>
        <v>0.17361438093694001</v>
      </c>
      <c r="K2689" s="76">
        <f>+IF(ISNUMBER(DATA!AJ884),DATA!AJ884,"n/a")</f>
        <v>93068.09</v>
      </c>
      <c r="L2689" s="77">
        <f>+IF(ISNUMBER(DATA!AK884),DATA!AK884,"n/a")</f>
        <v>-0.50754995332819597</v>
      </c>
      <c r="M2689" s="66"/>
      <c r="N2689" s="66"/>
      <c r="O2689" s="66"/>
      <c r="P2689" s="66"/>
      <c r="Q2689" s="66"/>
      <c r="S2689" s="70"/>
      <c r="U2689" s="70"/>
      <c r="W2689" s="70"/>
      <c r="Y2689" s="70"/>
    </row>
    <row r="2690" spans="1:25" s="69" customFormat="1" x14ac:dyDescent="0.2">
      <c r="A2690" s="66" t="s">
        <v>27</v>
      </c>
      <c r="B2690" s="66" t="s">
        <v>23</v>
      </c>
      <c r="C2690" s="66" t="s">
        <v>0</v>
      </c>
      <c r="D2690" s="66" t="s">
        <v>302</v>
      </c>
      <c r="E2690" s="76">
        <f>+IF(ISNUMBER(DATA!F885),DATA!F885,"n/a")</f>
        <v>187636.39</v>
      </c>
      <c r="F2690" s="77">
        <f>+IF(ISNUMBER(DATA!G885),DATA!G885,"n/a")</f>
        <v>3.5201386238784098E-2</v>
      </c>
      <c r="G2690" s="76">
        <f>+IF(ISNUMBER(DATA!P885),DATA!P885,"n/a")</f>
        <v>652588.1</v>
      </c>
      <c r="H2690" s="77">
        <f>+IF(ISNUMBER(DATA!Q885),DATA!Q885,"n/a")</f>
        <v>4.82643455407007E-2</v>
      </c>
      <c r="I2690" s="76">
        <f>+IF(ISNUMBER(DATA!Z885),DATA!Z885,"n/a")</f>
        <v>1224292.05</v>
      </c>
      <c r="J2690" s="77">
        <f>+IF(ISNUMBER(DATA!AA885),DATA!AA885,"n/a")</f>
        <v>2.0224636874169401E-2</v>
      </c>
      <c r="K2690" s="76">
        <f>+IF(ISNUMBER(DATA!AJ885),DATA!AJ885,"n/a")</f>
        <v>2357137.4300000002</v>
      </c>
      <c r="L2690" s="77">
        <f>+IF(ISNUMBER(DATA!AK885),DATA!AK885,"n/a")</f>
        <v>6.9544862640286295E-2</v>
      </c>
      <c r="M2690" s="66"/>
      <c r="N2690" s="66"/>
      <c r="O2690" s="66"/>
      <c r="P2690" s="66"/>
      <c r="Q2690" s="66"/>
      <c r="S2690" s="70"/>
      <c r="U2690" s="70"/>
      <c r="W2690" s="70"/>
      <c r="Y2690" s="70"/>
    </row>
    <row r="2691" spans="1:25" s="69" customFormat="1" x14ac:dyDescent="0.2">
      <c r="A2691" s="66" t="s">
        <v>27</v>
      </c>
      <c r="B2691" s="66" t="s">
        <v>23</v>
      </c>
      <c r="C2691" s="66" t="s">
        <v>0</v>
      </c>
      <c r="D2691" s="66" t="s">
        <v>303</v>
      </c>
      <c r="E2691" s="76">
        <f>+IF(ISNUMBER(DATA!F886),DATA!F886,"n/a")</f>
        <v>20279.599999999999</v>
      </c>
      <c r="F2691" s="77">
        <f>+IF(ISNUMBER(DATA!G886),DATA!G886,"n/a")</f>
        <v>-0.43712073249023797</v>
      </c>
      <c r="G2691" s="76">
        <f>+IF(ISNUMBER(DATA!P886),DATA!P886,"n/a")</f>
        <v>106693.43</v>
      </c>
      <c r="H2691" s="77">
        <f>+IF(ISNUMBER(DATA!Q886),DATA!Q886,"n/a")</f>
        <v>-0.12988011749869899</v>
      </c>
      <c r="I2691" s="76">
        <f>+IF(ISNUMBER(DATA!Z886),DATA!Z886,"n/a")</f>
        <v>213967.71</v>
      </c>
      <c r="J2691" s="77">
        <f>+IF(ISNUMBER(DATA!AA886),DATA!AA886,"n/a")</f>
        <v>-6.8387376833872096E-2</v>
      </c>
      <c r="K2691" s="76">
        <f>+IF(ISNUMBER(DATA!AJ886),DATA!AJ886,"n/a")</f>
        <v>418304.43</v>
      </c>
      <c r="L2691" s="77">
        <f>+IF(ISNUMBER(DATA!AK886),DATA!AK886,"n/a")</f>
        <v>-0.13997692580266999</v>
      </c>
      <c r="M2691" s="66"/>
      <c r="N2691" s="66"/>
      <c r="O2691" s="66"/>
      <c r="P2691" s="66"/>
      <c r="Q2691" s="66"/>
      <c r="S2691" s="70"/>
      <c r="U2691" s="70"/>
      <c r="W2691" s="70"/>
      <c r="Y2691" s="70"/>
    </row>
    <row r="2692" spans="1:25" s="69" customFormat="1" x14ac:dyDescent="0.2">
      <c r="A2692" s="66" t="s">
        <v>27</v>
      </c>
      <c r="B2692" s="66" t="s">
        <v>23</v>
      </c>
      <c r="C2692" s="66" t="s">
        <v>0</v>
      </c>
      <c r="D2692" s="66" t="s">
        <v>304</v>
      </c>
      <c r="E2692" s="76">
        <f>+IF(ISNUMBER(DATA!F887),DATA!F887,"n/a")</f>
        <v>216030.03</v>
      </c>
      <c r="F2692" s="77">
        <f>+IF(ISNUMBER(DATA!G887),DATA!G887,"n/a")</f>
        <v>-5.7361485217250097E-2</v>
      </c>
      <c r="G2692" s="76">
        <f>+IF(ISNUMBER(DATA!P887),DATA!P887,"n/a")</f>
        <v>746241.68</v>
      </c>
      <c r="H2692" s="77">
        <f>+IF(ISNUMBER(DATA!Q887),DATA!Q887,"n/a")</f>
        <v>-4.4481535406544002E-2</v>
      </c>
      <c r="I2692" s="76">
        <f>+IF(ISNUMBER(DATA!Z887),DATA!Z887,"n/a")</f>
        <v>1491372.5</v>
      </c>
      <c r="J2692" s="77">
        <f>+IF(ISNUMBER(DATA!AA887),DATA!AA887,"n/a")</f>
        <v>-3.6170803635426102E-2</v>
      </c>
      <c r="K2692" s="76">
        <f>+IF(ISNUMBER(DATA!AJ887),DATA!AJ887,"n/a")</f>
        <v>2869724.46</v>
      </c>
      <c r="L2692" s="77">
        <f>+IF(ISNUMBER(DATA!AK887),DATA!AK887,"n/a")</f>
        <v>4.8901826473144797E-2</v>
      </c>
      <c r="M2692" s="66"/>
      <c r="N2692" s="66"/>
      <c r="O2692" s="66"/>
      <c r="P2692" s="66"/>
      <c r="Q2692" s="66"/>
      <c r="S2692" s="70"/>
      <c r="U2692" s="70"/>
      <c r="W2692" s="70"/>
      <c r="Y2692" s="70"/>
    </row>
    <row r="2693" spans="1:25" s="69" customFormat="1" x14ac:dyDescent="0.2">
      <c r="A2693" s="66" t="s">
        <v>27</v>
      </c>
      <c r="B2693" s="66" t="s">
        <v>23</v>
      </c>
      <c r="C2693" s="66" t="s">
        <v>0</v>
      </c>
      <c r="D2693" s="66" t="s">
        <v>305</v>
      </c>
      <c r="E2693" s="76">
        <f>+IF(ISNUMBER(DATA!F888),DATA!F888,"n/a")</f>
        <v>96002.26</v>
      </c>
      <c r="F2693" s="77">
        <f>+IF(ISNUMBER(DATA!G888),DATA!G888,"n/a")</f>
        <v>-5.9413952266185802E-2</v>
      </c>
      <c r="G2693" s="76">
        <f>+IF(ISNUMBER(DATA!P888),DATA!P888,"n/a")</f>
        <v>306993.74</v>
      </c>
      <c r="H2693" s="77">
        <f>+IF(ISNUMBER(DATA!Q888),DATA!Q888,"n/a")</f>
        <v>-0.14852689653137199</v>
      </c>
      <c r="I2693" s="76">
        <f>+IF(ISNUMBER(DATA!Z888),DATA!Z888,"n/a")</f>
        <v>612731.46</v>
      </c>
      <c r="J2693" s="77">
        <f>+IF(ISNUMBER(DATA!AA888),DATA!AA888,"n/a")</f>
        <v>-0.14341413373796399</v>
      </c>
      <c r="K2693" s="76">
        <f>+IF(ISNUMBER(DATA!AJ888),DATA!AJ888,"n/a")</f>
        <v>1197713.83</v>
      </c>
      <c r="L2693" s="77">
        <f>+IF(ISNUMBER(DATA!AK888),DATA!AK888,"n/a")</f>
        <v>-8.2636240923396595E-2</v>
      </c>
      <c r="M2693" s="66"/>
      <c r="N2693" s="66"/>
      <c r="O2693" s="66"/>
      <c r="P2693" s="66"/>
      <c r="Q2693" s="66"/>
      <c r="S2693" s="70"/>
      <c r="U2693" s="70"/>
      <c r="W2693" s="70"/>
      <c r="Y2693" s="70"/>
    </row>
    <row r="2694" spans="1:25" s="69" customFormat="1" x14ac:dyDescent="0.2">
      <c r="A2694" s="66" t="s">
        <v>27</v>
      </c>
      <c r="B2694" s="66" t="s">
        <v>23</v>
      </c>
      <c r="C2694" s="66" t="s">
        <v>0</v>
      </c>
      <c r="D2694" s="66" t="s">
        <v>306</v>
      </c>
      <c r="E2694" s="76">
        <f>+IF(ISNUMBER(DATA!F889),DATA!F889,"n/a")</f>
        <v>119939.32</v>
      </c>
      <c r="F2694" s="77">
        <f>+IF(ISNUMBER(DATA!G889),DATA!G889,"n/a")</f>
        <v>-0.148976985635836</v>
      </c>
      <c r="G2694" s="76">
        <f>+IF(ISNUMBER(DATA!P889),DATA!P889,"n/a")</f>
        <v>444352.52</v>
      </c>
      <c r="H2694" s="77">
        <f>+IF(ISNUMBER(DATA!Q889),DATA!Q889,"n/a")</f>
        <v>-2.8613451118886201E-2</v>
      </c>
      <c r="I2694" s="76">
        <f>+IF(ISNUMBER(DATA!Z889),DATA!Z889,"n/a")</f>
        <v>924254.17</v>
      </c>
      <c r="J2694" s="77">
        <f>+IF(ISNUMBER(DATA!AA889),DATA!AA889,"n/a")</f>
        <v>5.8123670188971001E-2</v>
      </c>
      <c r="K2694" s="76">
        <f>+IF(ISNUMBER(DATA!AJ889),DATA!AJ889,"n/a")</f>
        <v>1725099.31</v>
      </c>
      <c r="L2694" s="77">
        <f>+IF(ISNUMBER(DATA!AK889),DATA!AK889,"n/a")</f>
        <v>7.1883236346533097E-2</v>
      </c>
      <c r="M2694" s="66"/>
      <c r="N2694" s="66"/>
      <c r="O2694" s="66"/>
      <c r="P2694" s="66"/>
      <c r="Q2694" s="66"/>
      <c r="S2694" s="70"/>
      <c r="U2694" s="70"/>
      <c r="W2694" s="70"/>
      <c r="Y2694" s="70"/>
    </row>
    <row r="2695" spans="1:25" s="69" customFormat="1" x14ac:dyDescent="0.2">
      <c r="A2695" s="66" t="s">
        <v>27</v>
      </c>
      <c r="B2695" s="66" t="s">
        <v>23</v>
      </c>
      <c r="C2695" s="66" t="s">
        <v>0</v>
      </c>
      <c r="D2695" s="66" t="s">
        <v>307</v>
      </c>
      <c r="E2695" s="76">
        <f>+IF(ISNUMBER(DATA!F890),DATA!F890,"n/a")</f>
        <v>50213.74</v>
      </c>
      <c r="F2695" s="77">
        <f>+IF(ISNUMBER(DATA!G890),DATA!G890,"n/a")</f>
        <v>0.11129347271602601</v>
      </c>
      <c r="G2695" s="76">
        <f>+IF(ISNUMBER(DATA!P890),DATA!P890,"n/a")</f>
        <v>164032.10999999999</v>
      </c>
      <c r="H2695" s="77">
        <f>+IF(ISNUMBER(DATA!Q890),DATA!Q890,"n/a")</f>
        <v>5.7525201082255298E-2</v>
      </c>
      <c r="I2695" s="76">
        <f>+IF(ISNUMBER(DATA!Z890),DATA!Z890,"n/a")</f>
        <v>331342.78000000003</v>
      </c>
      <c r="J2695" s="77">
        <f>+IF(ISNUMBER(DATA!AA890),DATA!AA890,"n/a")</f>
        <v>-0.28280858063177799</v>
      </c>
      <c r="K2695" s="76">
        <f>+IF(ISNUMBER(DATA!AJ890),DATA!AJ890,"n/a")</f>
        <v>604869.99</v>
      </c>
      <c r="L2695" s="77">
        <f>+IF(ISNUMBER(DATA!AK890),DATA!AK890,"n/a")</f>
        <v>-0.44457648306469699</v>
      </c>
      <c r="M2695" s="66"/>
      <c r="N2695" s="66"/>
      <c r="O2695" s="66"/>
      <c r="P2695" s="66"/>
      <c r="Q2695" s="66"/>
      <c r="S2695" s="70"/>
      <c r="U2695" s="70"/>
      <c r="W2695" s="70"/>
      <c r="Y2695" s="70"/>
    </row>
    <row r="2696" spans="1:25" s="69" customFormat="1" x14ac:dyDescent="0.2">
      <c r="A2696" s="66" t="s">
        <v>27</v>
      </c>
      <c r="B2696" s="66" t="s">
        <v>23</v>
      </c>
      <c r="C2696" s="66" t="s">
        <v>0</v>
      </c>
      <c r="D2696" s="66" t="s">
        <v>308</v>
      </c>
      <c r="E2696" s="76">
        <f>+IF(ISNUMBER(DATA!F891),DATA!F891,"n/a")</f>
        <v>122705.45</v>
      </c>
      <c r="F2696" s="77">
        <f>+IF(ISNUMBER(DATA!G891),DATA!G891,"n/a")</f>
        <v>4.3020251884578198E-2</v>
      </c>
      <c r="G2696" s="76">
        <f>+IF(ISNUMBER(DATA!P891),DATA!P891,"n/a")</f>
        <v>444549.13</v>
      </c>
      <c r="H2696" s="77">
        <f>+IF(ISNUMBER(DATA!Q891),DATA!Q891,"n/a")</f>
        <v>1.9594790150559701E-2</v>
      </c>
      <c r="I2696" s="76">
        <f>+IF(ISNUMBER(DATA!Z891),DATA!Z891,"n/a")</f>
        <v>856843.01</v>
      </c>
      <c r="J2696" s="77">
        <f>+IF(ISNUMBER(DATA!AA891),DATA!AA891,"n/a")</f>
        <v>4.4684565965104998E-2</v>
      </c>
      <c r="K2696" s="76">
        <f>+IF(ISNUMBER(DATA!AJ891),DATA!AJ891,"n/a")</f>
        <v>1543224.59</v>
      </c>
      <c r="L2696" s="77">
        <f>+IF(ISNUMBER(DATA!AK891),DATA!AK891,"n/a")</f>
        <v>8.5298160828273205E-3</v>
      </c>
      <c r="M2696" s="66"/>
      <c r="N2696" s="66"/>
      <c r="O2696" s="66"/>
      <c r="P2696" s="66"/>
      <c r="Q2696" s="66"/>
      <c r="S2696" s="70"/>
      <c r="U2696" s="70"/>
      <c r="W2696" s="70"/>
      <c r="Y2696" s="70"/>
    </row>
    <row r="2697" spans="1:25" s="69" customFormat="1" x14ac:dyDescent="0.2">
      <c r="A2697" s="66" t="s">
        <v>27</v>
      </c>
      <c r="B2697" s="66" t="s">
        <v>23</v>
      </c>
      <c r="C2697" s="66" t="s">
        <v>0</v>
      </c>
      <c r="D2697" s="66" t="s">
        <v>309</v>
      </c>
      <c r="E2697" s="76">
        <f>+IF(ISNUMBER(DATA!F892),DATA!F892,"n/a")</f>
        <v>77913.039999999994</v>
      </c>
      <c r="F2697" s="77">
        <f>+IF(ISNUMBER(DATA!G892),DATA!G892,"n/a")</f>
        <v>-0.118105722898146</v>
      </c>
      <c r="G2697" s="76">
        <f>+IF(ISNUMBER(DATA!P892),DATA!P892,"n/a")</f>
        <v>272948.84000000003</v>
      </c>
      <c r="H2697" s="77">
        <f>+IF(ISNUMBER(DATA!Q892),DATA!Q892,"n/a")</f>
        <v>-9.4649603528144999E-2</v>
      </c>
      <c r="I2697" s="76">
        <f>+IF(ISNUMBER(DATA!Z892),DATA!Z892,"n/a")</f>
        <v>528872.31000000006</v>
      </c>
      <c r="J2697" s="77">
        <f>+IF(ISNUMBER(DATA!AA892),DATA!AA892,"n/a")</f>
        <v>-7.5833500198184495E-2</v>
      </c>
      <c r="K2697" s="76">
        <f>+IF(ISNUMBER(DATA!AJ892),DATA!AJ892,"n/a")</f>
        <v>964293.91</v>
      </c>
      <c r="L2697" s="77">
        <f>+IF(ISNUMBER(DATA!AK892),DATA!AK892,"n/a")</f>
        <v>-0.14630595275863001</v>
      </c>
      <c r="M2697" s="66"/>
      <c r="N2697" s="66"/>
      <c r="O2697" s="66"/>
      <c r="P2697" s="66"/>
      <c r="Q2697" s="66"/>
      <c r="S2697" s="70"/>
      <c r="U2697" s="70"/>
      <c r="W2697" s="70"/>
      <c r="Y2697" s="70"/>
    </row>
    <row r="2698" spans="1:25" s="69" customFormat="1" x14ac:dyDescent="0.2">
      <c r="A2698" s="66" t="s">
        <v>27</v>
      </c>
      <c r="B2698" s="66" t="s">
        <v>23</v>
      </c>
      <c r="C2698" s="66" t="s">
        <v>0</v>
      </c>
      <c r="D2698" s="66" t="s">
        <v>310</v>
      </c>
      <c r="E2698" s="76">
        <f>+IF(ISNUMBER(DATA!F893),DATA!F893,"n/a")</f>
        <v>29104.52</v>
      </c>
      <c r="F2698" s="77">
        <f>+IF(ISNUMBER(DATA!G893),DATA!G893,"n/a")</f>
        <v>-0.39268362102999899</v>
      </c>
      <c r="G2698" s="76">
        <f>+IF(ISNUMBER(DATA!P893),DATA!P893,"n/a")</f>
        <v>99140.84</v>
      </c>
      <c r="H2698" s="77">
        <f>+IF(ISNUMBER(DATA!Q893),DATA!Q893,"n/a")</f>
        <v>-0.38479969206736497</v>
      </c>
      <c r="I2698" s="76">
        <f>+IF(ISNUMBER(DATA!Z893),DATA!Z893,"n/a")</f>
        <v>189974.83</v>
      </c>
      <c r="J2698" s="77">
        <f>+IF(ISNUMBER(DATA!AA893),DATA!AA893,"n/a")</f>
        <v>-0.35456681040443</v>
      </c>
      <c r="K2698" s="76">
        <f>+IF(ISNUMBER(DATA!AJ893),DATA!AJ893,"n/a")</f>
        <v>347978.91</v>
      </c>
      <c r="L2698" s="77">
        <f>+IF(ISNUMBER(DATA!AK893),DATA!AK893,"n/a")</f>
        <v>-0.37547885548343801</v>
      </c>
      <c r="M2698" s="66"/>
      <c r="N2698" s="66"/>
      <c r="O2698" s="66"/>
      <c r="P2698" s="66"/>
      <c r="Q2698" s="66"/>
      <c r="S2698" s="70"/>
      <c r="U2698" s="70"/>
      <c r="W2698" s="70"/>
      <c r="Y2698" s="70"/>
    </row>
    <row r="2699" spans="1:25" s="69" customFormat="1" x14ac:dyDescent="0.2">
      <c r="A2699" s="66" t="s">
        <v>27</v>
      </c>
      <c r="B2699" s="66" t="s">
        <v>23</v>
      </c>
      <c r="C2699" s="66" t="s">
        <v>0</v>
      </c>
      <c r="D2699" s="66" t="s">
        <v>311</v>
      </c>
      <c r="E2699" s="76">
        <f>+IF(ISNUMBER(DATA!F894),DATA!F894,"n/a")</f>
        <v>98568.61</v>
      </c>
      <c r="F2699" s="77">
        <f>+IF(ISNUMBER(DATA!G894),DATA!G894,"n/a")</f>
        <v>-0.28093259040082202</v>
      </c>
      <c r="G2699" s="76">
        <f>+IF(ISNUMBER(DATA!P894),DATA!P894,"n/a")</f>
        <v>329460.47999999998</v>
      </c>
      <c r="H2699" s="77">
        <f>+IF(ISNUMBER(DATA!Q894),DATA!Q894,"n/a")</f>
        <v>-0.28579438296071702</v>
      </c>
      <c r="I2699" s="76">
        <f>+IF(ISNUMBER(DATA!Z894),DATA!Z894,"n/a")</f>
        <v>646551.04000000004</v>
      </c>
      <c r="J2699" s="77">
        <f>+IF(ISNUMBER(DATA!AA894),DATA!AA894,"n/a")</f>
        <v>-0.31401119612987299</v>
      </c>
      <c r="K2699" s="76">
        <f>+IF(ISNUMBER(DATA!AJ894),DATA!AJ894,"n/a")</f>
        <v>1457940.92</v>
      </c>
      <c r="L2699" s="77">
        <f>+IF(ISNUMBER(DATA!AK894),DATA!AK894,"n/a")</f>
        <v>-0.121847273090069</v>
      </c>
      <c r="M2699" s="66"/>
      <c r="N2699" s="66"/>
      <c r="O2699" s="66"/>
      <c r="P2699" s="66"/>
      <c r="Q2699" s="66"/>
      <c r="S2699" s="70"/>
      <c r="U2699" s="70"/>
      <c r="W2699" s="70"/>
      <c r="Y2699" s="70"/>
    </row>
    <row r="2700" spans="1:25" s="69" customFormat="1" x14ac:dyDescent="0.2">
      <c r="A2700" s="66" t="s">
        <v>27</v>
      </c>
      <c r="B2700" s="66" t="s">
        <v>23</v>
      </c>
      <c r="C2700" s="66" t="s">
        <v>0</v>
      </c>
      <c r="D2700" s="66" t="s">
        <v>312</v>
      </c>
      <c r="E2700" s="76">
        <f>+IF(ISNUMBER(DATA!F895),DATA!F895,"n/a")</f>
        <v>14607.82</v>
      </c>
      <c r="F2700" s="77">
        <f>+IF(ISNUMBER(DATA!G895),DATA!G895,"n/a")</f>
        <v>0.96139463751750498</v>
      </c>
      <c r="G2700" s="76">
        <f>+IF(ISNUMBER(DATA!P895),DATA!P895,"n/a")</f>
        <v>45367.15</v>
      </c>
      <c r="H2700" s="77">
        <f>+IF(ISNUMBER(DATA!Q895),DATA!Q895,"n/a")</f>
        <v>0.65539103179265601</v>
      </c>
      <c r="I2700" s="76">
        <f>+IF(ISNUMBER(DATA!Z895),DATA!Z895,"n/a")</f>
        <v>87083.11</v>
      </c>
      <c r="J2700" s="77">
        <f>+IF(ISNUMBER(DATA!AA895),DATA!AA895,"n/a")</f>
        <v>0.25854065947025301</v>
      </c>
      <c r="K2700" s="76">
        <f>+IF(ISNUMBER(DATA!AJ895),DATA!AJ895,"n/a")</f>
        <v>138715.45000000001</v>
      </c>
      <c r="L2700" s="77">
        <f>+IF(ISNUMBER(DATA!AK895),DATA!AK895,"n/a")</f>
        <v>-0.12619066096975301</v>
      </c>
      <c r="M2700" s="66"/>
      <c r="N2700" s="66"/>
      <c r="O2700" s="66"/>
      <c r="P2700" s="66"/>
      <c r="Q2700" s="66"/>
      <c r="S2700" s="70"/>
      <c r="U2700" s="70"/>
      <c r="W2700" s="70"/>
      <c r="Y2700" s="70"/>
    </row>
    <row r="2701" spans="1:25" s="69" customFormat="1" x14ac:dyDescent="0.2">
      <c r="A2701" s="66" t="s">
        <v>27</v>
      </c>
      <c r="B2701" s="66" t="s">
        <v>23</v>
      </c>
      <c r="C2701" s="66" t="s">
        <v>0</v>
      </c>
      <c r="D2701" s="66" t="s">
        <v>313</v>
      </c>
      <c r="E2701" s="76">
        <f>+IF(ISNUMBER(DATA!F896),DATA!F896,"n/a")</f>
        <v>83746.42</v>
      </c>
      <c r="F2701" s="77">
        <f>+IF(ISNUMBER(DATA!G896),DATA!G896,"n/a")</f>
        <v>0.157813633668973</v>
      </c>
      <c r="G2701" s="76">
        <f>+IF(ISNUMBER(DATA!P896),DATA!P896,"n/a")</f>
        <v>274929.17</v>
      </c>
      <c r="H2701" s="77">
        <f>+IF(ISNUMBER(DATA!Q896),DATA!Q896,"n/a")</f>
        <v>-6.5435778646270202E-3</v>
      </c>
      <c r="I2701" s="76">
        <f>+IF(ISNUMBER(DATA!Z896),DATA!Z896,"n/a")</f>
        <v>562647.24</v>
      </c>
      <c r="J2701" s="77">
        <f>+IF(ISNUMBER(DATA!AA896),DATA!AA896,"n/a")</f>
        <v>-9.4649271296495197E-2</v>
      </c>
      <c r="K2701" s="76">
        <f>+IF(ISNUMBER(DATA!AJ896),DATA!AJ896,"n/a")</f>
        <v>1031540.95</v>
      </c>
      <c r="L2701" s="77">
        <f>+IF(ISNUMBER(DATA!AK896),DATA!AK896,"n/a")</f>
        <v>-0.14717624937398699</v>
      </c>
      <c r="M2701" s="66"/>
      <c r="N2701" s="66"/>
      <c r="O2701" s="66"/>
      <c r="P2701" s="66"/>
      <c r="Q2701" s="66"/>
      <c r="S2701" s="70"/>
      <c r="U2701" s="70"/>
      <c r="W2701" s="70"/>
      <c r="Y2701" s="70"/>
    </row>
    <row r="2702" spans="1:25" s="69" customFormat="1" x14ac:dyDescent="0.2">
      <c r="A2702" s="66" t="s">
        <v>27</v>
      </c>
      <c r="B2702" s="66" t="s">
        <v>23</v>
      </c>
      <c r="C2702" s="66" t="s">
        <v>0</v>
      </c>
      <c r="D2702" s="66" t="s">
        <v>314</v>
      </c>
      <c r="E2702" s="76">
        <f>+IF(ISNUMBER(DATA!F897),DATA!F897,"n/a")</f>
        <v>234463.06</v>
      </c>
      <c r="F2702" s="77">
        <f>+IF(ISNUMBER(DATA!G897),DATA!G897,"n/a")</f>
        <v>-8.0141408267626293E-2</v>
      </c>
      <c r="G2702" s="76">
        <f>+IF(ISNUMBER(DATA!P897),DATA!P897,"n/a")</f>
        <v>848232.6</v>
      </c>
      <c r="H2702" s="77">
        <f>+IF(ISNUMBER(DATA!Q897),DATA!Q897,"n/a")</f>
        <v>3.3026482349121603E-2</v>
      </c>
      <c r="I2702" s="76">
        <f>+IF(ISNUMBER(DATA!Z897),DATA!Z897,"n/a")</f>
        <v>1730473.59</v>
      </c>
      <c r="J2702" s="77">
        <f>+IF(ISNUMBER(DATA!AA897),DATA!AA897,"n/a")</f>
        <v>1.4873748658578099E-2</v>
      </c>
      <c r="K2702" s="76">
        <f>+IF(ISNUMBER(DATA!AJ897),DATA!AJ897,"n/a")</f>
        <v>3320713.68</v>
      </c>
      <c r="L2702" s="77">
        <f>+IF(ISNUMBER(DATA!AK897),DATA!AK897,"n/a")</f>
        <v>7.6819452082976997E-2</v>
      </c>
      <c r="M2702" s="66"/>
      <c r="N2702" s="66"/>
      <c r="O2702" s="66"/>
      <c r="P2702" s="66"/>
      <c r="Q2702" s="66"/>
      <c r="S2702" s="70"/>
      <c r="U2702" s="70"/>
      <c r="W2702" s="70"/>
      <c r="Y2702" s="70"/>
    </row>
    <row r="2703" spans="1:25" s="69" customFormat="1" x14ac:dyDescent="0.2">
      <c r="A2703" s="66" t="s">
        <v>27</v>
      </c>
      <c r="B2703" s="66" t="s">
        <v>23</v>
      </c>
      <c r="C2703" s="66" t="s">
        <v>0</v>
      </c>
      <c r="D2703" s="66" t="s">
        <v>315</v>
      </c>
      <c r="E2703" s="76">
        <f>+IF(ISNUMBER(DATA!F898),DATA!F898,"n/a")</f>
        <v>57398.54</v>
      </c>
      <c r="F2703" s="77">
        <f>+IF(ISNUMBER(DATA!G898),DATA!G898,"n/a")</f>
        <v>0.189716525209781</v>
      </c>
      <c r="G2703" s="76">
        <f>+IF(ISNUMBER(DATA!P898),DATA!P898,"n/a")</f>
        <v>191058.07</v>
      </c>
      <c r="H2703" s="77">
        <f>+IF(ISNUMBER(DATA!Q898),DATA!Q898,"n/a")</f>
        <v>0.120117551972608</v>
      </c>
      <c r="I2703" s="76">
        <f>+IF(ISNUMBER(DATA!Z898),DATA!Z898,"n/a")</f>
        <v>386142.36</v>
      </c>
      <c r="J2703" s="77">
        <f>+IF(ISNUMBER(DATA!AA898),DATA!AA898,"n/a")</f>
        <v>-0.25929596678818101</v>
      </c>
      <c r="K2703" s="76">
        <f>+IF(ISNUMBER(DATA!AJ898),DATA!AJ898,"n/a")</f>
        <v>698330.47</v>
      </c>
      <c r="L2703" s="77">
        <f>+IF(ISNUMBER(DATA!AK898),DATA!AK898,"n/a")</f>
        <v>-0.40637377980940698</v>
      </c>
      <c r="M2703" s="66"/>
      <c r="N2703" s="66"/>
      <c r="O2703" s="66"/>
      <c r="P2703" s="66"/>
      <c r="Q2703" s="66"/>
      <c r="S2703" s="70"/>
      <c r="U2703" s="70"/>
      <c r="W2703" s="70"/>
      <c r="Y2703" s="70"/>
    </row>
    <row r="2704" spans="1:25" s="69" customFormat="1" x14ac:dyDescent="0.2">
      <c r="A2704" s="66" t="s">
        <v>27</v>
      </c>
      <c r="B2704" s="66" t="s">
        <v>23</v>
      </c>
      <c r="C2704" s="66" t="s">
        <v>0</v>
      </c>
      <c r="D2704" s="66" t="s">
        <v>316</v>
      </c>
      <c r="E2704" s="76">
        <f>+IF(ISNUMBER(DATA!F899),DATA!F899,"n/a")</f>
        <v>190939.18</v>
      </c>
      <c r="F2704" s="77">
        <f>+IF(ISNUMBER(DATA!G899),DATA!G899,"n/a")</f>
        <v>2.8402704494210201E-2</v>
      </c>
      <c r="G2704" s="76">
        <f>+IF(ISNUMBER(DATA!P899),DATA!P899,"n/a")</f>
        <v>649624.42000000004</v>
      </c>
      <c r="H2704" s="77">
        <f>+IF(ISNUMBER(DATA!Q899),DATA!Q899,"n/a")</f>
        <v>2.2099281223428399E-2</v>
      </c>
      <c r="I2704" s="76">
        <f>+IF(ISNUMBER(DATA!Z899),DATA!Z899,"n/a")</f>
        <v>1218992.5</v>
      </c>
      <c r="J2704" s="77">
        <f>+IF(ISNUMBER(DATA!AA899),DATA!AA899,"n/a")</f>
        <v>5.9879518171807103E-2</v>
      </c>
      <c r="K2704" s="76">
        <f>+IF(ISNUMBER(DATA!AJ899),DATA!AJ899,"n/a")</f>
        <v>2283933.65</v>
      </c>
      <c r="L2704" s="77">
        <f>+IF(ISNUMBER(DATA!AK899),DATA!AK899,"n/a")</f>
        <v>4.3046615221571299E-2</v>
      </c>
      <c r="M2704" s="66"/>
      <c r="N2704" s="66"/>
      <c r="O2704" s="66"/>
      <c r="P2704" s="66"/>
      <c r="Q2704" s="66"/>
      <c r="S2704" s="70"/>
      <c r="U2704" s="70"/>
      <c r="W2704" s="70"/>
      <c r="Y2704" s="70"/>
    </row>
    <row r="2705" spans="1:25" s="69" customFormat="1" x14ac:dyDescent="0.2">
      <c r="A2705" s="66" t="s">
        <v>27</v>
      </c>
      <c r="B2705" s="66" t="s">
        <v>23</v>
      </c>
      <c r="C2705" s="66" t="s">
        <v>0</v>
      </c>
      <c r="D2705" s="66" t="s">
        <v>317</v>
      </c>
      <c r="E2705" s="76">
        <f>+IF(ISNUMBER(DATA!F900),DATA!F900,"n/a")</f>
        <v>90653.61</v>
      </c>
      <c r="F2705" s="77">
        <f>+IF(ISNUMBER(DATA!G900),DATA!G900,"n/a")</f>
        <v>0.16611866203084899</v>
      </c>
      <c r="G2705" s="76">
        <f>+IF(ISNUMBER(DATA!P900),DATA!P900,"n/a")</f>
        <v>343702.16</v>
      </c>
      <c r="H2705" s="77">
        <f>+IF(ISNUMBER(DATA!Q900),DATA!Q900,"n/a")</f>
        <v>0.20335761623951901</v>
      </c>
      <c r="I2705" s="76">
        <f>+IF(ISNUMBER(DATA!Z900),DATA!Z900,"n/a")</f>
        <v>665652.17000000004</v>
      </c>
      <c r="J2705" s="77">
        <f>+IF(ISNUMBER(DATA!AA900),DATA!AA900,"n/a")</f>
        <v>0.13672102588409399</v>
      </c>
      <c r="K2705" s="76">
        <f>+IF(ISNUMBER(DATA!AJ900),DATA!AJ900,"n/a")</f>
        <v>1179960.8600000001</v>
      </c>
      <c r="L2705" s="77">
        <f>+IF(ISNUMBER(DATA!AK900),DATA!AK900,"n/a")</f>
        <v>0.153127907988208</v>
      </c>
      <c r="M2705" s="66"/>
      <c r="N2705" s="66"/>
      <c r="O2705" s="66"/>
      <c r="P2705" s="66"/>
      <c r="Q2705" s="66"/>
      <c r="S2705" s="70"/>
      <c r="U2705" s="70"/>
      <c r="W2705" s="70"/>
      <c r="Y2705" s="70"/>
    </row>
    <row r="2706" spans="1:25" s="69" customFormat="1" x14ac:dyDescent="0.2">
      <c r="A2706" s="66" t="s">
        <v>27</v>
      </c>
      <c r="B2706" s="66" t="s">
        <v>23</v>
      </c>
      <c r="C2706" s="66" t="s">
        <v>0</v>
      </c>
      <c r="D2706" s="66" t="s">
        <v>318</v>
      </c>
      <c r="E2706" s="76">
        <f>+IF(ISNUMBER(DATA!F901),DATA!F901,"n/a")</f>
        <v>240665.28</v>
      </c>
      <c r="F2706" s="77">
        <f>+IF(ISNUMBER(DATA!G901),DATA!G901,"n/a")</f>
        <v>3.0563550795485499E-2</v>
      </c>
      <c r="G2706" s="76">
        <f>+IF(ISNUMBER(DATA!P901),DATA!P901,"n/a")</f>
        <v>855332.24</v>
      </c>
      <c r="H2706" s="77">
        <f>+IF(ISNUMBER(DATA!Q901),DATA!Q901,"n/a")</f>
        <v>3.1995779027301399E-2</v>
      </c>
      <c r="I2706" s="76">
        <f>+IF(ISNUMBER(DATA!Z901),DATA!Z901,"n/a")</f>
        <v>1618011.5</v>
      </c>
      <c r="J2706" s="77">
        <f>+IF(ISNUMBER(DATA!AA901),DATA!AA901,"n/a")</f>
        <v>8.4121480042596009E-3</v>
      </c>
      <c r="K2706" s="76">
        <f>+IF(ISNUMBER(DATA!AJ901),DATA!AJ901,"n/a")</f>
        <v>3080767.66</v>
      </c>
      <c r="L2706" s="77">
        <f>+IF(ISNUMBER(DATA!AK901),DATA!AK901,"n/a")</f>
        <v>4.0377987257768602E-2</v>
      </c>
      <c r="M2706" s="66"/>
      <c r="N2706" s="66"/>
      <c r="O2706" s="66"/>
      <c r="P2706" s="66"/>
      <c r="Q2706" s="66"/>
      <c r="S2706" s="70"/>
      <c r="U2706" s="70"/>
      <c r="W2706" s="70"/>
      <c r="Y2706" s="70"/>
    </row>
    <row r="2707" spans="1:25" s="69" customFormat="1" x14ac:dyDescent="0.2">
      <c r="A2707" s="66" t="s">
        <v>27</v>
      </c>
      <c r="B2707" s="66" t="s">
        <v>23</v>
      </c>
      <c r="C2707" s="66" t="s">
        <v>0</v>
      </c>
      <c r="D2707" s="66" t="s">
        <v>344</v>
      </c>
      <c r="E2707" s="76">
        <f>+IF(ISNUMBER(DATA!F902),DATA!F902,"n/a")</f>
        <v>11913.34</v>
      </c>
      <c r="F2707" s="77">
        <f>+IF(ISNUMBER(DATA!G902),DATA!G902,"n/a")</f>
        <v>-0.67820856449137001</v>
      </c>
      <c r="G2707" s="76">
        <f>+IF(ISNUMBER(DATA!P902),DATA!P902,"n/a")</f>
        <v>68590.28</v>
      </c>
      <c r="H2707" s="77">
        <f>+IF(ISNUMBER(DATA!Q902),DATA!Q902,"n/a")</f>
        <v>-0.48457778721933997</v>
      </c>
      <c r="I2707" s="76">
        <f>+IF(ISNUMBER(DATA!Z902),DATA!Z902,"n/a")</f>
        <v>152629.26</v>
      </c>
      <c r="J2707" s="77">
        <f>+IF(ISNUMBER(DATA!AA902),DATA!AA902,"n/a")</f>
        <v>-0.41550596699574499</v>
      </c>
      <c r="K2707" s="76">
        <f>+IF(ISNUMBER(DATA!AJ902),DATA!AJ902,"n/a")</f>
        <v>308130.46999999997</v>
      </c>
      <c r="L2707" s="77">
        <f>+IF(ISNUMBER(DATA!AK902),DATA!AK902,"n/a")</f>
        <v>-0.387005706589584</v>
      </c>
      <c r="M2707" s="66"/>
      <c r="N2707" s="66"/>
      <c r="O2707" s="66"/>
      <c r="P2707" s="66"/>
      <c r="Q2707" s="66"/>
      <c r="S2707" s="70"/>
      <c r="U2707" s="70"/>
      <c r="W2707" s="70"/>
      <c r="Y2707" s="70"/>
    </row>
    <row r="2708" spans="1:25" s="69" customFormat="1" x14ac:dyDescent="0.2">
      <c r="A2708" s="66" t="s">
        <v>27</v>
      </c>
      <c r="B2708" s="66" t="s">
        <v>23</v>
      </c>
      <c r="C2708" s="66" t="s">
        <v>0</v>
      </c>
      <c r="D2708" s="66" t="s">
        <v>345</v>
      </c>
      <c r="E2708" s="76">
        <f>+IF(ISNUMBER(DATA!F903),DATA!F903,"n/a")</f>
        <v>85725.54</v>
      </c>
      <c r="F2708" s="77">
        <f>+IF(ISNUMBER(DATA!G903),DATA!G903,"n/a")</f>
        <v>0.13575577794309199</v>
      </c>
      <c r="G2708" s="76">
        <f>+IF(ISNUMBER(DATA!P903),DATA!P903,"n/a")</f>
        <v>281900.3</v>
      </c>
      <c r="H2708" s="77">
        <f>+IF(ISNUMBER(DATA!Q903),DATA!Q903,"n/a")</f>
        <v>0.120072253523376</v>
      </c>
      <c r="I2708" s="76">
        <f>+IF(ISNUMBER(DATA!Z903),DATA!Z903,"n/a")</f>
        <v>545705.05000000005</v>
      </c>
      <c r="J2708" s="77">
        <f>+IF(ISNUMBER(DATA!AA903),DATA!AA903,"n/a")</f>
        <v>8.2636006402432294E-2</v>
      </c>
      <c r="K2708" s="76">
        <f>+IF(ISNUMBER(DATA!AJ903),DATA!AJ903,"n/a")</f>
        <v>986522.87</v>
      </c>
      <c r="L2708" s="77">
        <f>+IF(ISNUMBER(DATA!AK903),DATA!AK903,"n/a")</f>
        <v>-6.9346423324149295E-2</v>
      </c>
      <c r="M2708" s="66"/>
      <c r="N2708" s="66"/>
      <c r="O2708" s="66"/>
      <c r="P2708" s="66"/>
      <c r="Q2708" s="66"/>
      <c r="S2708" s="70"/>
      <c r="U2708" s="70"/>
      <c r="W2708" s="70"/>
      <c r="Y2708" s="70"/>
    </row>
    <row r="2709" spans="1:25" x14ac:dyDescent="0.2">
      <c r="E2709" s="100"/>
      <c r="F2709" s="102"/>
      <c r="G2709" s="100"/>
      <c r="H2709" s="102"/>
      <c r="I2709" s="100"/>
      <c r="J2709" s="102"/>
      <c r="K2709" s="100"/>
      <c r="L2709" s="102"/>
    </row>
    <row r="2710" spans="1:25" s="69" customFormat="1" x14ac:dyDescent="0.2">
      <c r="A2710" s="66" t="s">
        <v>27</v>
      </c>
      <c r="B2710" s="66" t="s">
        <v>23</v>
      </c>
      <c r="C2710" s="66" t="s">
        <v>9</v>
      </c>
      <c r="D2710" s="66" t="s">
        <v>271</v>
      </c>
      <c r="E2710" s="86">
        <f>+IF(ISNUMBER(DATA!H854),DATA!H854,"n/a")</f>
        <v>6754.3</v>
      </c>
      <c r="F2710" s="77">
        <f>+IF(ISNUMBER(DATA!I854),DATA!I854,"n/a")</f>
        <v>0.25842608705372899</v>
      </c>
      <c r="G2710" s="86">
        <f>+IF(ISNUMBER(DATA!R854),DATA!R854,"n/a")</f>
        <v>21043.9</v>
      </c>
      <c r="H2710" s="77">
        <f>+IF(ISNUMBER(DATA!S854),DATA!S854,"n/a")</f>
        <v>0.104007160027238</v>
      </c>
      <c r="I2710" s="86">
        <f>+IF(ISNUMBER(DATA!AB854),DATA!AB854,"n/a")</f>
        <v>42651.19</v>
      </c>
      <c r="J2710" s="77">
        <f>+IF(ISNUMBER(DATA!AC854),DATA!AC854,"n/a")</f>
        <v>8.2412018727109002E-2</v>
      </c>
      <c r="K2710" s="86">
        <f>+IF(ISNUMBER(DATA!AL854),DATA!AL854,"n/a")</f>
        <v>76307.77</v>
      </c>
      <c r="L2710" s="77">
        <f>+IF(ISNUMBER(DATA!AM854),DATA!AM854,"n/a")</f>
        <v>8.8804590035470296E-2</v>
      </c>
      <c r="M2710" s="66"/>
      <c r="N2710" s="66"/>
      <c r="O2710" s="66"/>
      <c r="P2710" s="66"/>
      <c r="Q2710" s="66"/>
      <c r="S2710" s="70"/>
      <c r="U2710" s="70"/>
      <c r="W2710" s="70"/>
      <c r="Y2710" s="70"/>
    </row>
    <row r="2711" spans="1:25" s="69" customFormat="1" x14ac:dyDescent="0.2">
      <c r="A2711" s="66" t="s">
        <v>27</v>
      </c>
      <c r="B2711" s="66" t="s">
        <v>23</v>
      </c>
      <c r="C2711" s="66" t="s">
        <v>9</v>
      </c>
      <c r="D2711" s="66" t="s">
        <v>272</v>
      </c>
      <c r="E2711" s="86">
        <f>+IF(ISNUMBER(DATA!H855),DATA!H855,"n/a")</f>
        <v>36192.75</v>
      </c>
      <c r="F2711" s="77">
        <f>+IF(ISNUMBER(DATA!I855),DATA!I855,"n/a")</f>
        <v>0.11693504709194601</v>
      </c>
      <c r="G2711" s="86">
        <f>+IF(ISNUMBER(DATA!R855),DATA!R855,"n/a")</f>
        <v>127215.41</v>
      </c>
      <c r="H2711" s="77">
        <f>+IF(ISNUMBER(DATA!S855),DATA!S855,"n/a")</f>
        <v>8.3156873373013598E-2</v>
      </c>
      <c r="I2711" s="86">
        <f>+IF(ISNUMBER(DATA!AB855),DATA!AB855,"n/a")</f>
        <v>240760.89</v>
      </c>
      <c r="J2711" s="77">
        <f>+IF(ISNUMBER(DATA!AC855),DATA!AC855,"n/a")</f>
        <v>3.3170503872165101E-2</v>
      </c>
      <c r="K2711" s="86">
        <f>+IF(ISNUMBER(DATA!AL855),DATA!AL855,"n/a")</f>
        <v>469591.85</v>
      </c>
      <c r="L2711" s="77">
        <f>+IF(ISNUMBER(DATA!AM855),DATA!AM855,"n/a")</f>
        <v>-0.101850453516014</v>
      </c>
      <c r="M2711" s="66"/>
      <c r="N2711" s="66"/>
      <c r="O2711" s="66"/>
      <c r="P2711" s="66"/>
      <c r="Q2711" s="66"/>
      <c r="S2711" s="70"/>
      <c r="U2711" s="70"/>
      <c r="W2711" s="70"/>
      <c r="Y2711" s="70"/>
    </row>
    <row r="2712" spans="1:25" s="69" customFormat="1" x14ac:dyDescent="0.2">
      <c r="A2712" s="66" t="s">
        <v>27</v>
      </c>
      <c r="B2712" s="66" t="s">
        <v>23</v>
      </c>
      <c r="C2712" s="66" t="s">
        <v>9</v>
      </c>
      <c r="D2712" s="66" t="s">
        <v>273</v>
      </c>
      <c r="E2712" s="86">
        <f>+IF(ISNUMBER(DATA!H856),DATA!H856,"n/a")</f>
        <v>72963.55</v>
      </c>
      <c r="F2712" s="77">
        <f>+IF(ISNUMBER(DATA!I856),DATA!I856,"n/a")</f>
        <v>-6.89180288686966E-3</v>
      </c>
      <c r="G2712" s="86">
        <f>+IF(ISNUMBER(DATA!R856),DATA!R856,"n/a")</f>
        <v>259042.67</v>
      </c>
      <c r="H2712" s="77">
        <f>+IF(ISNUMBER(DATA!S856),DATA!S856,"n/a")</f>
        <v>1.3273614539419099E-2</v>
      </c>
      <c r="I2712" s="86">
        <f>+IF(ISNUMBER(DATA!AB856),DATA!AB856,"n/a")</f>
        <v>512350.88</v>
      </c>
      <c r="J2712" s="77">
        <f>+IF(ISNUMBER(DATA!AC856),DATA!AC856,"n/a")</f>
        <v>4.2632664629145903E-2</v>
      </c>
      <c r="K2712" s="86">
        <f>+IF(ISNUMBER(DATA!AL856),DATA!AL856,"n/a")</f>
        <v>962747.25</v>
      </c>
      <c r="L2712" s="77">
        <f>+IF(ISNUMBER(DATA!AM856),DATA!AM856,"n/a")</f>
        <v>3.06894315485585E-2</v>
      </c>
      <c r="M2712" s="66"/>
      <c r="N2712" s="66"/>
      <c r="O2712" s="66"/>
      <c r="P2712" s="66"/>
      <c r="Q2712" s="66"/>
      <c r="S2712" s="70"/>
      <c r="U2712" s="70"/>
      <c r="W2712" s="70"/>
      <c r="Y2712" s="70"/>
    </row>
    <row r="2713" spans="1:25" s="69" customFormat="1" x14ac:dyDescent="0.2">
      <c r="A2713" s="66" t="s">
        <v>27</v>
      </c>
      <c r="B2713" s="66" t="s">
        <v>23</v>
      </c>
      <c r="C2713" s="66" t="s">
        <v>9</v>
      </c>
      <c r="D2713" s="66" t="s">
        <v>274</v>
      </c>
      <c r="E2713" s="86">
        <f>+IF(ISNUMBER(DATA!H857),DATA!H857,"n/a")</f>
        <v>33427.32</v>
      </c>
      <c r="F2713" s="77">
        <f>+IF(ISNUMBER(DATA!I857),DATA!I857,"n/a")</f>
        <v>0.132165040424885</v>
      </c>
      <c r="G2713" s="86">
        <f>+IF(ISNUMBER(DATA!R857),DATA!R857,"n/a")</f>
        <v>115689.13</v>
      </c>
      <c r="H2713" s="77">
        <f>+IF(ISNUMBER(DATA!S857),DATA!S857,"n/a")</f>
        <v>0.128696242132287</v>
      </c>
      <c r="I2713" s="86">
        <f>+IF(ISNUMBER(DATA!AB857),DATA!AB857,"n/a")</f>
        <v>209685.14</v>
      </c>
      <c r="J2713" s="77">
        <f>+IF(ISNUMBER(DATA!AC857),DATA!AC857,"n/a")</f>
        <v>7.5184405654958195E-2</v>
      </c>
      <c r="K2713" s="86">
        <f>+IF(ISNUMBER(DATA!AL857),DATA!AL857,"n/a")</f>
        <v>395317.61</v>
      </c>
      <c r="L2713" s="77">
        <f>+IF(ISNUMBER(DATA!AM857),DATA!AM857,"n/a")</f>
        <v>5.8017369660635899E-2</v>
      </c>
      <c r="M2713" s="66"/>
      <c r="N2713" s="66"/>
      <c r="O2713" s="66"/>
      <c r="P2713" s="66"/>
      <c r="Q2713" s="66"/>
      <c r="S2713" s="70"/>
      <c r="U2713" s="70"/>
      <c r="W2713" s="70"/>
      <c r="Y2713" s="70"/>
    </row>
    <row r="2714" spans="1:25" s="69" customFormat="1" x14ac:dyDescent="0.2">
      <c r="A2714" s="66" t="s">
        <v>27</v>
      </c>
      <c r="B2714" s="66" t="s">
        <v>23</v>
      </c>
      <c r="C2714" s="66" t="s">
        <v>9</v>
      </c>
      <c r="D2714" s="66" t="s">
        <v>275</v>
      </c>
      <c r="E2714" s="86">
        <f>+IF(ISNUMBER(DATA!H858),DATA!H858,"n/a")</f>
        <v>54524.43</v>
      </c>
      <c r="F2714" s="77">
        <f>+IF(ISNUMBER(DATA!I858),DATA!I858,"n/a")</f>
        <v>-7.0746064498140498E-2</v>
      </c>
      <c r="G2714" s="86">
        <f>+IF(ISNUMBER(DATA!R858),DATA!R858,"n/a")</f>
        <v>189985.31</v>
      </c>
      <c r="H2714" s="77">
        <f>+IF(ISNUMBER(DATA!S858),DATA!S858,"n/a")</f>
        <v>-0.22036995157179201</v>
      </c>
      <c r="I2714" s="86">
        <f>+IF(ISNUMBER(DATA!AB858),DATA!AB858,"n/a")</f>
        <v>386144.46</v>
      </c>
      <c r="J2714" s="77">
        <f>+IF(ISNUMBER(DATA!AC858),DATA!AC858,"n/a")</f>
        <v>-0.209267076410695</v>
      </c>
      <c r="K2714" s="86">
        <f>+IF(ISNUMBER(DATA!AL858),DATA!AL858,"n/a")</f>
        <v>686949.3</v>
      </c>
      <c r="L2714" s="77">
        <f>+IF(ISNUMBER(DATA!AM858),DATA!AM858,"n/a")</f>
        <v>-0.21734656185901599</v>
      </c>
      <c r="M2714" s="66"/>
      <c r="N2714" s="66"/>
      <c r="O2714" s="66"/>
      <c r="P2714" s="66"/>
      <c r="Q2714" s="66"/>
      <c r="S2714" s="70"/>
      <c r="U2714" s="70"/>
      <c r="W2714" s="70"/>
      <c r="Y2714" s="70"/>
    </row>
    <row r="2715" spans="1:25" s="69" customFormat="1" x14ac:dyDescent="0.2">
      <c r="A2715" s="66" t="s">
        <v>27</v>
      </c>
      <c r="B2715" s="66" t="s">
        <v>23</v>
      </c>
      <c r="C2715" s="66" t="s">
        <v>9</v>
      </c>
      <c r="D2715" s="66" t="s">
        <v>276</v>
      </c>
      <c r="E2715" s="86">
        <f>+IF(ISNUMBER(DATA!H859),DATA!H859,"n/a")</f>
        <v>35775.22</v>
      </c>
      <c r="F2715" s="77">
        <f>+IF(ISNUMBER(DATA!I859),DATA!I859,"n/a")</f>
        <v>-1.48665431184273E-2</v>
      </c>
      <c r="G2715" s="86">
        <f>+IF(ISNUMBER(DATA!R859),DATA!R859,"n/a")</f>
        <v>121970.35</v>
      </c>
      <c r="H2715" s="77">
        <f>+IF(ISNUMBER(DATA!S859),DATA!S859,"n/a")</f>
        <v>-3.9897621909509497E-2</v>
      </c>
      <c r="I2715" s="86">
        <f>+IF(ISNUMBER(DATA!AB859),DATA!AB859,"n/a")</f>
        <v>249551.88</v>
      </c>
      <c r="J2715" s="77">
        <f>+IF(ISNUMBER(DATA!AC859),DATA!AC859,"n/a")</f>
        <v>-2.0230488108816801E-2</v>
      </c>
      <c r="K2715" s="86">
        <f>+IF(ISNUMBER(DATA!AL859),DATA!AL859,"n/a")</f>
        <v>464516.06</v>
      </c>
      <c r="L2715" s="77">
        <f>+IF(ISNUMBER(DATA!AM859),DATA!AM859,"n/a")</f>
        <v>-8.2733800306066099E-2</v>
      </c>
      <c r="M2715" s="66"/>
      <c r="N2715" s="66"/>
      <c r="O2715" s="66"/>
      <c r="P2715" s="66"/>
      <c r="Q2715" s="66"/>
      <c r="S2715" s="70"/>
      <c r="U2715" s="70"/>
      <c r="W2715" s="70"/>
      <c r="Y2715" s="70"/>
    </row>
    <row r="2716" spans="1:25" s="69" customFormat="1" x14ac:dyDescent="0.2">
      <c r="A2716" s="66" t="s">
        <v>27</v>
      </c>
      <c r="B2716" s="66" t="s">
        <v>23</v>
      </c>
      <c r="C2716" s="66" t="s">
        <v>9</v>
      </c>
      <c r="D2716" s="66" t="s">
        <v>277</v>
      </c>
      <c r="E2716" s="86">
        <f>+IF(ISNUMBER(DATA!H860),DATA!H860,"n/a")</f>
        <v>21205.599999999999</v>
      </c>
      <c r="F2716" s="77">
        <f>+IF(ISNUMBER(DATA!I860),DATA!I860,"n/a")</f>
        <v>0.19340961634134199</v>
      </c>
      <c r="G2716" s="86">
        <f>+IF(ISNUMBER(DATA!R860),DATA!R860,"n/a")</f>
        <v>75936.179999999993</v>
      </c>
      <c r="H2716" s="77">
        <f>+IF(ISNUMBER(DATA!S860),DATA!S860,"n/a")</f>
        <v>0.212766987058323</v>
      </c>
      <c r="I2716" s="86">
        <f>+IF(ISNUMBER(DATA!AB860),DATA!AB860,"n/a")</f>
        <v>149633.06</v>
      </c>
      <c r="J2716" s="77">
        <f>+IF(ISNUMBER(DATA!AC860),DATA!AC860,"n/a")</f>
        <v>0.31815923439621402</v>
      </c>
      <c r="K2716" s="86">
        <f>+IF(ISNUMBER(DATA!AL860),DATA!AL860,"n/a")</f>
        <v>249858.54</v>
      </c>
      <c r="L2716" s="77">
        <f>+IF(ISNUMBER(DATA!AM860),DATA!AM860,"n/a")</f>
        <v>0.16603946450167001</v>
      </c>
      <c r="M2716" s="66"/>
      <c r="N2716" s="66"/>
      <c r="O2716" s="66"/>
      <c r="P2716" s="66"/>
      <c r="Q2716" s="66"/>
      <c r="S2716" s="70"/>
      <c r="U2716" s="70"/>
      <c r="W2716" s="70"/>
      <c r="Y2716" s="70"/>
    </row>
    <row r="2717" spans="1:25" s="69" customFormat="1" x14ac:dyDescent="0.2">
      <c r="A2717" s="66" t="s">
        <v>27</v>
      </c>
      <c r="B2717" s="66" t="s">
        <v>23</v>
      </c>
      <c r="C2717" s="66" t="s">
        <v>9</v>
      </c>
      <c r="D2717" s="66" t="s">
        <v>278</v>
      </c>
      <c r="E2717" s="86">
        <f>+IF(ISNUMBER(DATA!H861),DATA!H861,"n/a")</f>
        <v>22528.83</v>
      </c>
      <c r="F2717" s="77">
        <f>+IF(ISNUMBER(DATA!I861),DATA!I861,"n/a")</f>
        <v>-0.22492566227916699</v>
      </c>
      <c r="G2717" s="86">
        <f>+IF(ISNUMBER(DATA!R861),DATA!R861,"n/a")</f>
        <v>95311.12</v>
      </c>
      <c r="H2717" s="77">
        <f>+IF(ISNUMBER(DATA!S861),DATA!S861,"n/a")</f>
        <v>-6.64773720633096E-2</v>
      </c>
      <c r="I2717" s="86">
        <f>+IF(ISNUMBER(DATA!AB861),DATA!AB861,"n/a")</f>
        <v>197297.06</v>
      </c>
      <c r="J2717" s="77">
        <f>+IF(ISNUMBER(DATA!AC861),DATA!AC861,"n/a")</f>
        <v>-4.87772410898678E-2</v>
      </c>
      <c r="K2717" s="86">
        <f>+IF(ISNUMBER(DATA!AL861),DATA!AL861,"n/a")</f>
        <v>383084.06</v>
      </c>
      <c r="L2717" s="77">
        <f>+IF(ISNUMBER(DATA!AM861),DATA!AM861,"n/a")</f>
        <v>-1.7801936402909E-3</v>
      </c>
      <c r="M2717" s="66"/>
      <c r="N2717" s="66"/>
      <c r="O2717" s="66"/>
      <c r="P2717" s="66"/>
      <c r="Q2717" s="66"/>
      <c r="S2717" s="70"/>
      <c r="U2717" s="70"/>
      <c r="W2717" s="70"/>
      <c r="Y2717" s="70"/>
    </row>
    <row r="2718" spans="1:25" s="69" customFormat="1" x14ac:dyDescent="0.2">
      <c r="A2718" s="66" t="s">
        <v>27</v>
      </c>
      <c r="B2718" s="66" t="s">
        <v>23</v>
      </c>
      <c r="C2718" s="66" t="s">
        <v>9</v>
      </c>
      <c r="D2718" s="66" t="s">
        <v>279</v>
      </c>
      <c r="E2718" s="86">
        <f>+IF(ISNUMBER(DATA!H862),DATA!H862,"n/a")</f>
        <v>1568.42</v>
      </c>
      <c r="F2718" s="77">
        <f>+IF(ISNUMBER(DATA!I862),DATA!I862,"n/a")</f>
        <v>-0.65639335930140297</v>
      </c>
      <c r="G2718" s="86">
        <f>+IF(ISNUMBER(DATA!R862),DATA!R862,"n/a")</f>
        <v>12221.35</v>
      </c>
      <c r="H2718" s="77">
        <f>+IF(ISNUMBER(DATA!S862),DATA!S862,"n/a")</f>
        <v>-0.24132697244061499</v>
      </c>
      <c r="I2718" s="86">
        <f>+IF(ISNUMBER(DATA!AB862),DATA!AB862,"n/a")</f>
        <v>27049.97</v>
      </c>
      <c r="J2718" s="77">
        <f>+IF(ISNUMBER(DATA!AC862),DATA!AC862,"n/a")</f>
        <v>-0.18176634608811301</v>
      </c>
      <c r="K2718" s="86">
        <f>+IF(ISNUMBER(DATA!AL862),DATA!AL862,"n/a")</f>
        <v>65062.68</v>
      </c>
      <c r="L2718" s="77">
        <f>+IF(ISNUMBER(DATA!AM862),DATA!AM862,"n/a")</f>
        <v>-0.51972603809568696</v>
      </c>
      <c r="M2718" s="66"/>
      <c r="N2718" s="66"/>
      <c r="O2718" s="66"/>
      <c r="P2718" s="66"/>
      <c r="Q2718" s="66"/>
      <c r="S2718" s="70"/>
      <c r="U2718" s="70"/>
      <c r="W2718" s="70"/>
      <c r="Y2718" s="70"/>
    </row>
    <row r="2719" spans="1:25" s="69" customFormat="1" x14ac:dyDescent="0.2">
      <c r="A2719" s="66" t="s">
        <v>27</v>
      </c>
      <c r="B2719" s="66" t="s">
        <v>23</v>
      </c>
      <c r="C2719" s="66" t="s">
        <v>9</v>
      </c>
      <c r="D2719" s="66" t="s">
        <v>280</v>
      </c>
      <c r="E2719" s="86">
        <f>+IF(ISNUMBER(DATA!H863),DATA!H863,"n/a")</f>
        <v>11462.97</v>
      </c>
      <c r="F2719" s="77">
        <f>+IF(ISNUMBER(DATA!I863),DATA!I863,"n/a")</f>
        <v>-0.23927142943416099</v>
      </c>
      <c r="G2719" s="86">
        <f>+IF(ISNUMBER(DATA!R863),DATA!R863,"n/a")</f>
        <v>46950.61</v>
      </c>
      <c r="H2719" s="77">
        <f>+IF(ISNUMBER(DATA!S863),DATA!S863,"n/a")</f>
        <v>1.8226339991225301E-2</v>
      </c>
      <c r="I2719" s="86">
        <f>+IF(ISNUMBER(DATA!AB863),DATA!AB863,"n/a")</f>
        <v>100385.98</v>
      </c>
      <c r="J2719" s="77">
        <f>+IF(ISNUMBER(DATA!AC863),DATA!AC863,"n/a")</f>
        <v>0.127333479472927</v>
      </c>
      <c r="K2719" s="86">
        <f>+IF(ISNUMBER(DATA!AL863),DATA!AL863,"n/a")</f>
        <v>190425.29</v>
      </c>
      <c r="L2719" s="77">
        <f>+IF(ISNUMBER(DATA!AM863),DATA!AM863,"n/a")</f>
        <v>0.123484787564203</v>
      </c>
      <c r="M2719" s="66"/>
      <c r="N2719" s="66"/>
      <c r="O2719" s="66"/>
      <c r="P2719" s="66"/>
      <c r="Q2719" s="66"/>
      <c r="S2719" s="70"/>
      <c r="U2719" s="70"/>
      <c r="W2719" s="70"/>
      <c r="Y2719" s="70"/>
    </row>
    <row r="2720" spans="1:25" s="69" customFormat="1" x14ac:dyDescent="0.2">
      <c r="A2720" s="66" t="s">
        <v>27</v>
      </c>
      <c r="B2720" s="66" t="s">
        <v>23</v>
      </c>
      <c r="C2720" s="66" t="s">
        <v>9</v>
      </c>
      <c r="D2720" s="66" t="s">
        <v>281</v>
      </c>
      <c r="E2720" s="86">
        <f>+IF(ISNUMBER(DATA!H864),DATA!H864,"n/a")</f>
        <v>5615.59</v>
      </c>
      <c r="F2720" s="77">
        <f>+IF(ISNUMBER(DATA!I864),DATA!I864,"n/a")</f>
        <v>-0.58852761118296004</v>
      </c>
      <c r="G2720" s="86">
        <f>+IF(ISNUMBER(DATA!R864),DATA!R864,"n/a")</f>
        <v>28069.279999999999</v>
      </c>
      <c r="H2720" s="77">
        <f>+IF(ISNUMBER(DATA!S864),DATA!S864,"n/a")</f>
        <v>-0.439354788066879</v>
      </c>
      <c r="I2720" s="86">
        <f>+IF(ISNUMBER(DATA!AB864),DATA!AB864,"n/a")</f>
        <v>60370.62</v>
      </c>
      <c r="J2720" s="77">
        <f>+IF(ISNUMBER(DATA!AC864),DATA!AC864,"n/a")</f>
        <v>-0.38330830805011901</v>
      </c>
      <c r="K2720" s="86">
        <f>+IF(ISNUMBER(DATA!AL864),DATA!AL864,"n/a")</f>
        <v>119215.05</v>
      </c>
      <c r="L2720" s="77">
        <f>+IF(ISNUMBER(DATA!AM864),DATA!AM864,"n/a")</f>
        <v>-0.35361257034472299</v>
      </c>
      <c r="M2720" s="66"/>
      <c r="N2720" s="66"/>
      <c r="O2720" s="66"/>
      <c r="P2720" s="66"/>
      <c r="Q2720" s="66"/>
      <c r="S2720" s="70"/>
      <c r="U2720" s="70"/>
      <c r="W2720" s="70"/>
      <c r="Y2720" s="70"/>
    </row>
    <row r="2721" spans="1:25" s="69" customFormat="1" x14ac:dyDescent="0.2">
      <c r="A2721" s="66" t="s">
        <v>27</v>
      </c>
      <c r="B2721" s="66" t="s">
        <v>23</v>
      </c>
      <c r="C2721" s="66" t="s">
        <v>9</v>
      </c>
      <c r="D2721" s="66" t="s">
        <v>282</v>
      </c>
      <c r="E2721" s="86">
        <f>+IF(ISNUMBER(DATA!H865),DATA!H865,"n/a")</f>
        <v>26974.19</v>
      </c>
      <c r="F2721" s="77">
        <f>+IF(ISNUMBER(DATA!I865),DATA!I865,"n/a")</f>
        <v>2.9062199569669201E-2</v>
      </c>
      <c r="G2721" s="86">
        <f>+IF(ISNUMBER(DATA!R865),DATA!R865,"n/a")</f>
        <v>94525.22</v>
      </c>
      <c r="H2721" s="77">
        <f>+IF(ISNUMBER(DATA!S865),DATA!S865,"n/a")</f>
        <v>5.24712334477642E-2</v>
      </c>
      <c r="I2721" s="86">
        <f>+IF(ISNUMBER(DATA!AB865),DATA!AB865,"n/a")</f>
        <v>187182.13</v>
      </c>
      <c r="J2721" s="77">
        <f>+IF(ISNUMBER(DATA!AC865),DATA!AC865,"n/a")</f>
        <v>6.7796673016632197E-2</v>
      </c>
      <c r="K2721" s="86">
        <f>+IF(ISNUMBER(DATA!AL865),DATA!AL865,"n/a")</f>
        <v>359365.44</v>
      </c>
      <c r="L2721" s="77">
        <f>+IF(ISNUMBER(DATA!AM865),DATA!AM865,"n/a")</f>
        <v>1.0173259969449001E-2</v>
      </c>
      <c r="M2721" s="66"/>
      <c r="N2721" s="66"/>
      <c r="O2721" s="66"/>
      <c r="P2721" s="66"/>
      <c r="Q2721" s="66"/>
      <c r="S2721" s="70"/>
      <c r="U2721" s="70"/>
      <c r="W2721" s="70"/>
      <c r="Y2721" s="70"/>
    </row>
    <row r="2722" spans="1:25" s="69" customFormat="1" x14ac:dyDescent="0.2">
      <c r="A2722" s="66" t="s">
        <v>27</v>
      </c>
      <c r="B2722" s="66" t="s">
        <v>23</v>
      </c>
      <c r="C2722" s="66" t="s">
        <v>9</v>
      </c>
      <c r="D2722" s="66" t="s">
        <v>283</v>
      </c>
      <c r="E2722" s="86">
        <f>+IF(ISNUMBER(DATA!H866),DATA!H866,"n/a")</f>
        <v>15090.16</v>
      </c>
      <c r="F2722" s="77">
        <f>+IF(ISNUMBER(DATA!I866),DATA!I866,"n/a")</f>
        <v>0.10708940550883</v>
      </c>
      <c r="G2722" s="86">
        <f>+IF(ISNUMBER(DATA!R866),DATA!R866,"n/a")</f>
        <v>48567.43</v>
      </c>
      <c r="H2722" s="77">
        <f>+IF(ISNUMBER(DATA!S866),DATA!S866,"n/a")</f>
        <v>5.3127761977495698E-2</v>
      </c>
      <c r="I2722" s="86">
        <f>+IF(ISNUMBER(DATA!AB866),DATA!AB866,"n/a")</f>
        <v>97036.4</v>
      </c>
      <c r="J2722" s="77">
        <f>+IF(ISNUMBER(DATA!AC866),DATA!AC866,"n/a")</f>
        <v>4.8183444957201498E-2</v>
      </c>
      <c r="K2722" s="86">
        <f>+IF(ISNUMBER(DATA!AL866),DATA!AL866,"n/a")</f>
        <v>176746.84</v>
      </c>
      <c r="L2722" s="77">
        <f>+IF(ISNUMBER(DATA!AM866),DATA!AM866,"n/a")</f>
        <v>5.3785267335643899E-2</v>
      </c>
      <c r="M2722" s="66"/>
      <c r="N2722" s="66"/>
      <c r="O2722" s="66"/>
      <c r="P2722" s="66"/>
      <c r="Q2722" s="66"/>
      <c r="S2722" s="70"/>
      <c r="U2722" s="70"/>
      <c r="W2722" s="70"/>
      <c r="Y2722" s="70"/>
    </row>
    <row r="2723" spans="1:25" s="69" customFormat="1" x14ac:dyDescent="0.2">
      <c r="A2723" s="66" t="s">
        <v>27</v>
      </c>
      <c r="B2723" s="66" t="s">
        <v>23</v>
      </c>
      <c r="C2723" s="66" t="s">
        <v>9</v>
      </c>
      <c r="D2723" s="66" t="s">
        <v>284</v>
      </c>
      <c r="E2723" s="86">
        <f>+IF(ISNUMBER(DATA!H867),DATA!H867,"n/a")</f>
        <v>2159.39</v>
      </c>
      <c r="F2723" s="77">
        <f>+IF(ISNUMBER(DATA!I867),DATA!I867,"n/a")</f>
        <v>-0.89406898351571495</v>
      </c>
      <c r="G2723" s="86">
        <f>+IF(ISNUMBER(DATA!R867),DATA!R867,"n/a")</f>
        <v>38046.07</v>
      </c>
      <c r="H2723" s="77">
        <f>+IF(ISNUMBER(DATA!S867),DATA!S867,"n/a")</f>
        <v>-0.51907187590696902</v>
      </c>
      <c r="I2723" s="86">
        <f>+IF(ISNUMBER(DATA!AB867),DATA!AB867,"n/a")</f>
        <v>94192.639999999999</v>
      </c>
      <c r="J2723" s="77">
        <f>+IF(ISNUMBER(DATA!AC867),DATA!AC867,"n/a")</f>
        <v>-0.42462337680107898</v>
      </c>
      <c r="K2723" s="86">
        <f>+IF(ISNUMBER(DATA!AL867),DATA!AL867,"n/a")</f>
        <v>196287.3</v>
      </c>
      <c r="L2723" s="77">
        <f>+IF(ISNUMBER(DATA!AM867),DATA!AM867,"n/a")</f>
        <v>-0.39265457446094199</v>
      </c>
      <c r="M2723" s="66"/>
      <c r="N2723" s="66"/>
      <c r="O2723" s="66"/>
      <c r="P2723" s="66"/>
      <c r="Q2723" s="66"/>
      <c r="S2723" s="70"/>
      <c r="U2723" s="70"/>
      <c r="W2723" s="70"/>
      <c r="Y2723" s="70"/>
    </row>
    <row r="2724" spans="1:25" s="69" customFormat="1" x14ac:dyDescent="0.2">
      <c r="A2724" s="66" t="s">
        <v>27</v>
      </c>
      <c r="B2724" s="66" t="s">
        <v>23</v>
      </c>
      <c r="C2724" s="66" t="s">
        <v>9</v>
      </c>
      <c r="D2724" s="66" t="s">
        <v>285</v>
      </c>
      <c r="E2724" s="86">
        <f>+IF(ISNUMBER(DATA!H868),DATA!H868,"n/a")</f>
        <v>5771.21</v>
      </c>
      <c r="F2724" s="77">
        <f>+IF(ISNUMBER(DATA!I868),DATA!I868,"n/a")</f>
        <v>-0.66603088884863804</v>
      </c>
      <c r="G2724" s="86">
        <f>+IF(ISNUMBER(DATA!R868),DATA!R868,"n/a")</f>
        <v>49977.08</v>
      </c>
      <c r="H2724" s="77">
        <f>+IF(ISNUMBER(DATA!S868),DATA!S868,"n/a")</f>
        <v>-0.13002938715884599</v>
      </c>
      <c r="I2724" s="86">
        <f>+IF(ISNUMBER(DATA!AB868),DATA!AB868,"n/a")</f>
        <v>128003.97</v>
      </c>
      <c r="J2724" s="77">
        <f>+IF(ISNUMBER(DATA!AC868),DATA!AC868,"n/a")</f>
        <v>5.8249451752844898E-2</v>
      </c>
      <c r="K2724" s="86">
        <f>+IF(ISNUMBER(DATA!AL868),DATA!AL868,"n/a")</f>
        <v>263378.09999999998</v>
      </c>
      <c r="L2724" s="77">
        <f>+IF(ISNUMBER(DATA!AM868),DATA!AM868,"n/a")</f>
        <v>3.6224486604268302E-2</v>
      </c>
      <c r="M2724" s="66"/>
      <c r="N2724" s="66"/>
      <c r="O2724" s="66"/>
      <c r="P2724" s="66"/>
      <c r="Q2724" s="66"/>
      <c r="S2724" s="70"/>
      <c r="U2724" s="70"/>
      <c r="W2724" s="70"/>
      <c r="Y2724" s="70"/>
    </row>
    <row r="2725" spans="1:25" s="69" customFormat="1" x14ac:dyDescent="0.2">
      <c r="A2725" s="66" t="s">
        <v>27</v>
      </c>
      <c r="B2725" s="66" t="s">
        <v>23</v>
      </c>
      <c r="C2725" s="66" t="s">
        <v>9</v>
      </c>
      <c r="D2725" s="66" t="s">
        <v>286</v>
      </c>
      <c r="E2725" s="86">
        <f>+IF(ISNUMBER(DATA!H869),DATA!H869,"n/a")</f>
        <v>44316</v>
      </c>
      <c r="F2725" s="77">
        <f>+IF(ISNUMBER(DATA!I869),DATA!I869,"n/a")</f>
        <v>-0.14407608367102401</v>
      </c>
      <c r="G2725" s="86">
        <f>+IF(ISNUMBER(DATA!R869),DATA!R869,"n/a")</f>
        <v>158816.10999999999</v>
      </c>
      <c r="H2725" s="77">
        <f>+IF(ISNUMBER(DATA!S869),DATA!S869,"n/a")</f>
        <v>-7.1468019176800804E-2</v>
      </c>
      <c r="I2725" s="86">
        <f>+IF(ISNUMBER(DATA!AB869),DATA!AB869,"n/a")</f>
        <v>317046.96999999997</v>
      </c>
      <c r="J2725" s="77">
        <f>+IF(ISNUMBER(DATA!AC869),DATA!AC869,"n/a")</f>
        <v>-5.9968169960090897E-2</v>
      </c>
      <c r="K2725" s="86">
        <f>+IF(ISNUMBER(DATA!AL869),DATA!AL869,"n/a")</f>
        <v>618945.37</v>
      </c>
      <c r="L2725" s="77">
        <f>+IF(ISNUMBER(DATA!AM869),DATA!AM869,"n/a")</f>
        <v>-2.7390901065782999E-2</v>
      </c>
      <c r="M2725" s="66"/>
      <c r="N2725" s="66"/>
      <c r="O2725" s="66"/>
      <c r="P2725" s="66"/>
      <c r="Q2725" s="66"/>
      <c r="S2725" s="70"/>
      <c r="U2725" s="70"/>
      <c r="W2725" s="70"/>
      <c r="Y2725" s="70"/>
    </row>
    <row r="2726" spans="1:25" s="69" customFormat="1" x14ac:dyDescent="0.2">
      <c r="A2726" s="66" t="s">
        <v>27</v>
      </c>
      <c r="B2726" s="66" t="s">
        <v>23</v>
      </c>
      <c r="C2726" s="66" t="s">
        <v>9</v>
      </c>
      <c r="D2726" s="66" t="s">
        <v>287</v>
      </c>
      <c r="E2726" s="86">
        <f>+IF(ISNUMBER(DATA!H870),DATA!H870,"n/a")</f>
        <v>45369.13</v>
      </c>
      <c r="F2726" s="77">
        <f>+IF(ISNUMBER(DATA!I870),DATA!I870,"n/a")</f>
        <v>0.231946893571541</v>
      </c>
      <c r="G2726" s="86">
        <f>+IF(ISNUMBER(DATA!R870),DATA!R870,"n/a")</f>
        <v>154553.56</v>
      </c>
      <c r="H2726" s="77">
        <f>+IF(ISNUMBER(DATA!S870),DATA!S870,"n/a")</f>
        <v>3.1014922921818899E-2</v>
      </c>
      <c r="I2726" s="86">
        <f>+IF(ISNUMBER(DATA!AB870),DATA!AB870,"n/a")</f>
        <v>302687.32</v>
      </c>
      <c r="J2726" s="77">
        <f>+IF(ISNUMBER(DATA!AC870),DATA!AC870,"n/a")</f>
        <v>2.97412410749043E-2</v>
      </c>
      <c r="K2726" s="86">
        <f>+IF(ISNUMBER(DATA!AL870),DATA!AL870,"n/a")</f>
        <v>552246.03</v>
      </c>
      <c r="L2726" s="77">
        <f>+IF(ISNUMBER(DATA!AM870),DATA!AM870,"n/a")</f>
        <v>6.0901383258216202E-2</v>
      </c>
      <c r="M2726" s="66"/>
      <c r="N2726" s="66"/>
      <c r="O2726" s="66"/>
      <c r="P2726" s="66"/>
      <c r="Q2726" s="66"/>
      <c r="S2726" s="70"/>
      <c r="U2726" s="70"/>
      <c r="W2726" s="70"/>
      <c r="Y2726" s="70"/>
    </row>
    <row r="2727" spans="1:25" s="69" customFormat="1" x14ac:dyDescent="0.2">
      <c r="A2727" s="66" t="s">
        <v>27</v>
      </c>
      <c r="B2727" s="66" t="s">
        <v>23</v>
      </c>
      <c r="C2727" s="66" t="s">
        <v>9</v>
      </c>
      <c r="D2727" s="66" t="s">
        <v>288</v>
      </c>
      <c r="E2727" s="86">
        <f>+IF(ISNUMBER(DATA!H871),DATA!H871,"n/a")</f>
        <v>11490.42</v>
      </c>
      <c r="F2727" s="77">
        <f>+IF(ISNUMBER(DATA!I871),DATA!I871,"n/a")</f>
        <v>1.3605994259089E-2</v>
      </c>
      <c r="G2727" s="86">
        <f>+IF(ISNUMBER(DATA!R871),DATA!R871,"n/a")</f>
        <v>40127.870000000003</v>
      </c>
      <c r="H2727" s="77">
        <f>+IF(ISNUMBER(DATA!S871),DATA!S871,"n/a")</f>
        <v>5.2745258328488698E-2</v>
      </c>
      <c r="I2727" s="86">
        <f>+IF(ISNUMBER(DATA!AB871),DATA!AB871,"n/a")</f>
        <v>77730.23</v>
      </c>
      <c r="J2727" s="77">
        <f>+IF(ISNUMBER(DATA!AC871),DATA!AC871,"n/a")</f>
        <v>4.1097305008462703E-2</v>
      </c>
      <c r="K2727" s="86">
        <f>+IF(ISNUMBER(DATA!AL871),DATA!AL871,"n/a")</f>
        <v>157490.46</v>
      </c>
      <c r="L2727" s="77">
        <f>+IF(ISNUMBER(DATA!AM871),DATA!AM871,"n/a")</f>
        <v>-0.18082924451340801</v>
      </c>
      <c r="M2727" s="66"/>
      <c r="N2727" s="66"/>
      <c r="O2727" s="66"/>
      <c r="P2727" s="66"/>
      <c r="Q2727" s="66"/>
      <c r="S2727" s="70"/>
      <c r="U2727" s="70"/>
      <c r="W2727" s="70"/>
      <c r="Y2727" s="70"/>
    </row>
    <row r="2728" spans="1:25" s="69" customFormat="1" x14ac:dyDescent="0.2">
      <c r="A2728" s="66" t="s">
        <v>27</v>
      </c>
      <c r="B2728" s="66" t="s">
        <v>23</v>
      </c>
      <c r="C2728" s="66" t="s">
        <v>9</v>
      </c>
      <c r="D2728" s="66" t="s">
        <v>289</v>
      </c>
      <c r="E2728" s="86">
        <f>+IF(ISNUMBER(DATA!H872),DATA!H872,"n/a")</f>
        <v>6794.59</v>
      </c>
      <c r="F2728" s="77">
        <f>+IF(ISNUMBER(DATA!I872),DATA!I872,"n/a")</f>
        <v>-0.37191984122802402</v>
      </c>
      <c r="G2728" s="86">
        <f>+IF(ISNUMBER(DATA!R872),DATA!R872,"n/a")</f>
        <v>31575.360000000001</v>
      </c>
      <c r="H2728" s="77">
        <f>+IF(ISNUMBER(DATA!S872),DATA!S872,"n/a")</f>
        <v>-0.159022671637987</v>
      </c>
      <c r="I2728" s="86">
        <f>+IF(ISNUMBER(DATA!AB872),DATA!AB872,"n/a")</f>
        <v>66654.070000000007</v>
      </c>
      <c r="J2728" s="77">
        <f>+IF(ISNUMBER(DATA!AC872),DATA!AC872,"n/a")</f>
        <v>-0.13905387734055799</v>
      </c>
      <c r="K2728" s="86">
        <f>+IF(ISNUMBER(DATA!AL872),DATA!AL872,"n/a")</f>
        <v>133341.96</v>
      </c>
      <c r="L2728" s="77">
        <f>+IF(ISNUMBER(DATA!AM872),DATA!AM872,"n/a")</f>
        <v>-0.22729456356924199</v>
      </c>
      <c r="M2728" s="66"/>
      <c r="N2728" s="66"/>
      <c r="O2728" s="66"/>
      <c r="P2728" s="66"/>
      <c r="Q2728" s="66"/>
      <c r="S2728" s="70"/>
      <c r="U2728" s="70"/>
      <c r="W2728" s="70"/>
      <c r="Y2728" s="70"/>
    </row>
    <row r="2729" spans="1:25" s="69" customFormat="1" x14ac:dyDescent="0.2">
      <c r="A2729" s="66" t="s">
        <v>27</v>
      </c>
      <c r="B2729" s="66" t="s">
        <v>23</v>
      </c>
      <c r="C2729" s="66" t="s">
        <v>9</v>
      </c>
      <c r="D2729" s="66" t="s">
        <v>290</v>
      </c>
      <c r="E2729" s="86">
        <f>+IF(ISNUMBER(DATA!H873),DATA!H873,"n/a")</f>
        <v>26825.58</v>
      </c>
      <c r="F2729" s="77">
        <f>+IF(ISNUMBER(DATA!I873),DATA!I873,"n/a")</f>
        <v>0.109574354558112</v>
      </c>
      <c r="G2729" s="86">
        <f>+IF(ISNUMBER(DATA!R873),DATA!R873,"n/a")</f>
        <v>92650.559999999998</v>
      </c>
      <c r="H2729" s="77">
        <f>+IF(ISNUMBER(DATA!S873),DATA!S873,"n/a")</f>
        <v>0.107545814046035</v>
      </c>
      <c r="I2729" s="86">
        <f>+IF(ISNUMBER(DATA!AB873),DATA!AB873,"n/a")</f>
        <v>169775.86</v>
      </c>
      <c r="J2729" s="77">
        <f>+IF(ISNUMBER(DATA!AC873),DATA!AC873,"n/a")</f>
        <v>4.5609788348464603E-2</v>
      </c>
      <c r="K2729" s="86">
        <f>+IF(ISNUMBER(DATA!AL873),DATA!AL873,"n/a")</f>
        <v>318070.75</v>
      </c>
      <c r="L2729" s="77">
        <f>+IF(ISNUMBER(DATA!AM873),DATA!AM873,"n/a")</f>
        <v>6.9953975638126803E-2</v>
      </c>
      <c r="M2729" s="66"/>
      <c r="N2729" s="66"/>
      <c r="O2729" s="66"/>
      <c r="P2729" s="66"/>
      <c r="Q2729" s="66"/>
      <c r="S2729" s="70"/>
      <c r="U2729" s="70"/>
      <c r="W2729" s="70"/>
      <c r="Y2729" s="70"/>
    </row>
    <row r="2730" spans="1:25" s="69" customFormat="1" x14ac:dyDescent="0.2">
      <c r="A2730" s="66" t="s">
        <v>27</v>
      </c>
      <c r="B2730" s="66" t="s">
        <v>23</v>
      </c>
      <c r="C2730" s="66" t="s">
        <v>9</v>
      </c>
      <c r="D2730" s="66" t="s">
        <v>291</v>
      </c>
      <c r="E2730" s="86">
        <f>+IF(ISNUMBER(DATA!H874),DATA!H874,"n/a")</f>
        <v>4484</v>
      </c>
      <c r="F2730" s="77">
        <f>+IF(ISNUMBER(DATA!I874),DATA!I874,"n/a")</f>
        <v>0.11127633209417601</v>
      </c>
      <c r="G2730" s="86">
        <f>+IF(ISNUMBER(DATA!R874),DATA!R874,"n/a")</f>
        <v>18716.47</v>
      </c>
      <c r="H2730" s="77">
        <f>+IF(ISNUMBER(DATA!S874),DATA!S874,"n/a")</f>
        <v>0.36616569343065702</v>
      </c>
      <c r="I2730" s="86">
        <f>+IF(ISNUMBER(DATA!AB874),DATA!AB874,"n/a")</f>
        <v>32840.47</v>
      </c>
      <c r="J2730" s="77">
        <f>+IF(ISNUMBER(DATA!AC874),DATA!AC874,"n/a")</f>
        <v>0.25496284079166998</v>
      </c>
      <c r="K2730" s="86">
        <f>+IF(ISNUMBER(DATA!AL874),DATA!AL874,"n/a")</f>
        <v>56255.47</v>
      </c>
      <c r="L2730" s="77">
        <f>+IF(ISNUMBER(DATA!AM874),DATA!AM874,"n/a")</f>
        <v>-0.26727773452061399</v>
      </c>
      <c r="M2730" s="66"/>
      <c r="N2730" s="66"/>
      <c r="O2730" s="66"/>
      <c r="P2730" s="66"/>
      <c r="Q2730" s="66"/>
      <c r="S2730" s="70"/>
      <c r="U2730" s="70"/>
      <c r="W2730" s="70"/>
      <c r="Y2730" s="70"/>
    </row>
    <row r="2731" spans="1:25" s="69" customFormat="1" x14ac:dyDescent="0.2">
      <c r="A2731" s="66" t="s">
        <v>27</v>
      </c>
      <c r="B2731" s="66" t="s">
        <v>23</v>
      </c>
      <c r="C2731" s="66" t="s">
        <v>9</v>
      </c>
      <c r="D2731" s="66" t="s">
        <v>292</v>
      </c>
      <c r="E2731" s="86">
        <f>+IF(ISNUMBER(DATA!H875),DATA!H875,"n/a")</f>
        <v>43481.55</v>
      </c>
      <c r="F2731" s="77">
        <f>+IF(ISNUMBER(DATA!I875),DATA!I875,"n/a")</f>
        <v>3.5222745899492702E-2</v>
      </c>
      <c r="G2731" s="86">
        <f>+IF(ISNUMBER(DATA!R875),DATA!R875,"n/a")</f>
        <v>139300.59</v>
      </c>
      <c r="H2731" s="77">
        <f>+IF(ISNUMBER(DATA!S875),DATA!S875,"n/a")</f>
        <v>-0.19662925981493701</v>
      </c>
      <c r="I2731" s="86">
        <f>+IF(ISNUMBER(DATA!AB875),DATA!AB875,"n/a")</f>
        <v>286764.84000000003</v>
      </c>
      <c r="J2731" s="77">
        <f>+IF(ISNUMBER(DATA!AC875),DATA!AC875,"n/a")</f>
        <v>-0.29625548763473802</v>
      </c>
      <c r="K2731" s="86">
        <f>+IF(ISNUMBER(DATA!AL875),DATA!AL875,"n/a")</f>
        <v>550669.62</v>
      </c>
      <c r="L2731" s="77">
        <f>+IF(ISNUMBER(DATA!AM875),DATA!AM875,"n/a")</f>
        <v>-0.31509340672441299</v>
      </c>
      <c r="M2731" s="66"/>
      <c r="N2731" s="66"/>
      <c r="O2731" s="66"/>
      <c r="P2731" s="66"/>
      <c r="Q2731" s="66"/>
      <c r="S2731" s="70"/>
      <c r="U2731" s="70"/>
      <c r="W2731" s="70"/>
      <c r="Y2731" s="70"/>
    </row>
    <row r="2732" spans="1:25" s="69" customFormat="1" x14ac:dyDescent="0.2">
      <c r="A2732" s="66" t="s">
        <v>27</v>
      </c>
      <c r="B2732" s="66" t="s">
        <v>23</v>
      </c>
      <c r="C2732" s="66" t="s">
        <v>9</v>
      </c>
      <c r="D2732" s="66" t="s">
        <v>293</v>
      </c>
      <c r="E2732" s="86">
        <f>+IF(ISNUMBER(DATA!H876),DATA!H876,"n/a")</f>
        <v>1156</v>
      </c>
      <c r="F2732" s="77">
        <f>+IF(ISNUMBER(DATA!I876),DATA!I876,"n/a")</f>
        <v>-0.50567448065887299</v>
      </c>
      <c r="G2732" s="86">
        <f>+IF(ISNUMBER(DATA!R876),DATA!R876,"n/a")</f>
        <v>6658.41</v>
      </c>
      <c r="H2732" s="77">
        <f>+IF(ISNUMBER(DATA!S876),DATA!S876,"n/a")</f>
        <v>-0.166185376458272</v>
      </c>
      <c r="I2732" s="86">
        <f>+IF(ISNUMBER(DATA!AB876),DATA!AB876,"n/a")</f>
        <v>13484.31</v>
      </c>
      <c r="J2732" s="77">
        <f>+IF(ISNUMBER(DATA!AC876),DATA!AC876,"n/a")</f>
        <v>-0.12116201557157701</v>
      </c>
      <c r="K2732" s="86">
        <f>+IF(ISNUMBER(DATA!AL876),DATA!AL876,"n/a")</f>
        <v>28705.99</v>
      </c>
      <c r="L2732" s="77">
        <f>+IF(ISNUMBER(DATA!AM876),DATA!AM876,"n/a")</f>
        <v>-0.44668410308186601</v>
      </c>
      <c r="M2732" s="66"/>
      <c r="N2732" s="66"/>
      <c r="O2732" s="66"/>
      <c r="P2732" s="66"/>
      <c r="Q2732" s="66"/>
      <c r="S2732" s="70"/>
      <c r="U2732" s="70"/>
      <c r="W2732" s="70"/>
      <c r="Y2732" s="70"/>
    </row>
    <row r="2733" spans="1:25" s="69" customFormat="1" x14ac:dyDescent="0.2">
      <c r="A2733" s="66" t="s">
        <v>27</v>
      </c>
      <c r="B2733" s="66" t="s">
        <v>23</v>
      </c>
      <c r="C2733" s="66" t="s">
        <v>9</v>
      </c>
      <c r="D2733" s="66" t="s">
        <v>294</v>
      </c>
      <c r="E2733" s="86">
        <f>+IF(ISNUMBER(DATA!H877),DATA!H877,"n/a")</f>
        <v>69975.490000000005</v>
      </c>
      <c r="F2733" s="77">
        <f>+IF(ISNUMBER(DATA!I877),DATA!I877,"n/a")</f>
        <v>0.100253241223508</v>
      </c>
      <c r="G2733" s="86">
        <f>+IF(ISNUMBER(DATA!R877),DATA!R877,"n/a")</f>
        <v>236230.65</v>
      </c>
      <c r="H2733" s="77">
        <f>+IF(ISNUMBER(DATA!S877),DATA!S877,"n/a")</f>
        <v>7.9613495501744597E-2</v>
      </c>
      <c r="I2733" s="86">
        <f>+IF(ISNUMBER(DATA!AB877),DATA!AB877,"n/a")</f>
        <v>447812.76</v>
      </c>
      <c r="J2733" s="77">
        <f>+IF(ISNUMBER(DATA!AC877),DATA!AC877,"n/a")</f>
        <v>3.11012775782088E-2</v>
      </c>
      <c r="K2733" s="86">
        <f>+IF(ISNUMBER(DATA!AL877),DATA!AL877,"n/a")</f>
        <v>873003.22</v>
      </c>
      <c r="L2733" s="77">
        <f>+IF(ISNUMBER(DATA!AM877),DATA!AM877,"n/a")</f>
        <v>9.3242345850987104E-2</v>
      </c>
      <c r="M2733" s="66"/>
      <c r="N2733" s="66"/>
      <c r="O2733" s="66"/>
      <c r="P2733" s="66"/>
      <c r="Q2733" s="66"/>
      <c r="S2733" s="70"/>
      <c r="U2733" s="70"/>
      <c r="W2733" s="70"/>
      <c r="Y2733" s="70"/>
    </row>
    <row r="2734" spans="1:25" s="69" customFormat="1" x14ac:dyDescent="0.2">
      <c r="A2734" s="66" t="s">
        <v>27</v>
      </c>
      <c r="B2734" s="66" t="s">
        <v>23</v>
      </c>
      <c r="C2734" s="66" t="s">
        <v>9</v>
      </c>
      <c r="D2734" s="66" t="s">
        <v>295</v>
      </c>
      <c r="E2734" s="86">
        <f>+IF(ISNUMBER(DATA!H878),DATA!H878,"n/a")</f>
        <v>3361.38</v>
      </c>
      <c r="F2734" s="77">
        <f>+IF(ISNUMBER(DATA!I878),DATA!I878,"n/a")</f>
        <v>0.34397677793904202</v>
      </c>
      <c r="G2734" s="86">
        <f>+IF(ISNUMBER(DATA!R878),DATA!R878,"n/a")</f>
        <v>11272.79</v>
      </c>
      <c r="H2734" s="77">
        <f>+IF(ISNUMBER(DATA!S878),DATA!S878,"n/a")</f>
        <v>0.31339953465666098</v>
      </c>
      <c r="I2734" s="86">
        <f>+IF(ISNUMBER(DATA!AB878),DATA!AB878,"n/a")</f>
        <v>21272.16</v>
      </c>
      <c r="J2734" s="77">
        <f>+IF(ISNUMBER(DATA!AC878),DATA!AC878,"n/a")</f>
        <v>0.28612265232385498</v>
      </c>
      <c r="K2734" s="86">
        <f>+IF(ISNUMBER(DATA!AL878),DATA!AL878,"n/a")</f>
        <v>36216.480000000003</v>
      </c>
      <c r="L2734" s="77">
        <f>+IF(ISNUMBER(DATA!AM878),DATA!AM878,"n/a")</f>
        <v>0.154123620501803</v>
      </c>
      <c r="M2734" s="66"/>
      <c r="N2734" s="66"/>
      <c r="O2734" s="66"/>
      <c r="P2734" s="66"/>
      <c r="Q2734" s="66"/>
      <c r="S2734" s="70"/>
      <c r="U2734" s="70"/>
      <c r="W2734" s="70"/>
      <c r="Y2734" s="70"/>
    </row>
    <row r="2735" spans="1:25" s="69" customFormat="1" x14ac:dyDescent="0.2">
      <c r="A2735" s="66" t="s">
        <v>27</v>
      </c>
      <c r="B2735" s="66" t="s">
        <v>23</v>
      </c>
      <c r="C2735" s="66" t="s">
        <v>9</v>
      </c>
      <c r="D2735" s="66" t="s">
        <v>296</v>
      </c>
      <c r="E2735" s="86">
        <f>+IF(ISNUMBER(DATA!H879),DATA!H879,"n/a")</f>
        <v>6469.45</v>
      </c>
      <c r="F2735" s="77">
        <f>+IF(ISNUMBER(DATA!I879),DATA!I879,"n/a")</f>
        <v>-0.44454318163866002</v>
      </c>
      <c r="G2735" s="86">
        <f>+IF(ISNUMBER(DATA!R879),DATA!R879,"n/a")</f>
        <v>22775.1</v>
      </c>
      <c r="H2735" s="77">
        <f>+IF(ISNUMBER(DATA!S879),DATA!S879,"n/a")</f>
        <v>-0.60809986483591505</v>
      </c>
      <c r="I2735" s="86">
        <f>+IF(ISNUMBER(DATA!AB879),DATA!AB879,"n/a")</f>
        <v>45646.63</v>
      </c>
      <c r="J2735" s="77">
        <f>+IF(ISNUMBER(DATA!AC879),DATA!AC879,"n/a")</f>
        <v>-0.63014716773096002</v>
      </c>
      <c r="K2735" s="86">
        <f>+IF(ISNUMBER(DATA!AL879),DATA!AL879,"n/a")</f>
        <v>84099.63</v>
      </c>
      <c r="L2735" s="77">
        <f>+IF(ISNUMBER(DATA!AM879),DATA!AM879,"n/a")</f>
        <v>-0.64144787820839</v>
      </c>
      <c r="M2735" s="66"/>
      <c r="N2735" s="66"/>
      <c r="O2735" s="66"/>
      <c r="P2735" s="66"/>
      <c r="Q2735" s="66"/>
      <c r="S2735" s="70"/>
      <c r="U2735" s="70"/>
      <c r="W2735" s="70"/>
      <c r="Y2735" s="70"/>
    </row>
    <row r="2736" spans="1:25" s="69" customFormat="1" x14ac:dyDescent="0.2">
      <c r="A2736" s="66" t="s">
        <v>27</v>
      </c>
      <c r="B2736" s="66" t="s">
        <v>23</v>
      </c>
      <c r="C2736" s="66" t="s">
        <v>9</v>
      </c>
      <c r="D2736" s="66" t="s">
        <v>297</v>
      </c>
      <c r="E2736" s="86">
        <f>+IF(ISNUMBER(DATA!H880),DATA!H880,"n/a")</f>
        <v>9967.56</v>
      </c>
      <c r="F2736" s="77">
        <f>+IF(ISNUMBER(DATA!I880),DATA!I880,"n/a")</f>
        <v>0.14622750538467799</v>
      </c>
      <c r="G2736" s="86">
        <f>+IF(ISNUMBER(DATA!R880),DATA!R880,"n/a")</f>
        <v>34251.620000000003</v>
      </c>
      <c r="H2736" s="77">
        <f>+IF(ISNUMBER(DATA!S880),DATA!S880,"n/a")</f>
        <v>0.118519222435683</v>
      </c>
      <c r="I2736" s="86">
        <f>+IF(ISNUMBER(DATA!AB880),DATA!AB880,"n/a")</f>
        <v>64007.35</v>
      </c>
      <c r="J2736" s="77">
        <f>+IF(ISNUMBER(DATA!AC880),DATA!AC880,"n/a")</f>
        <v>8.7212452588542405E-2</v>
      </c>
      <c r="K2736" s="86">
        <f>+IF(ISNUMBER(DATA!AL880),DATA!AL880,"n/a")</f>
        <v>120714.25</v>
      </c>
      <c r="L2736" s="77">
        <f>+IF(ISNUMBER(DATA!AM880),DATA!AM880,"n/a")</f>
        <v>-0.12377856121099701</v>
      </c>
      <c r="M2736" s="66"/>
      <c r="N2736" s="66"/>
      <c r="O2736" s="66"/>
      <c r="P2736" s="66"/>
      <c r="Q2736" s="66"/>
      <c r="S2736" s="70"/>
      <c r="U2736" s="70"/>
      <c r="W2736" s="70"/>
      <c r="Y2736" s="70"/>
    </row>
    <row r="2737" spans="1:25" s="69" customFormat="1" x14ac:dyDescent="0.2">
      <c r="A2737" s="66" t="s">
        <v>27</v>
      </c>
      <c r="B2737" s="66" t="s">
        <v>23</v>
      </c>
      <c r="C2737" s="66" t="s">
        <v>9</v>
      </c>
      <c r="D2737" s="66" t="s">
        <v>298</v>
      </c>
      <c r="E2737" s="86">
        <f>+IF(ISNUMBER(DATA!H881),DATA!H881,"n/a")</f>
        <v>19337.099999999999</v>
      </c>
      <c r="F2737" s="77">
        <f>+IF(ISNUMBER(DATA!I881),DATA!I881,"n/a")</f>
        <v>6.2610556371591394E-2</v>
      </c>
      <c r="G2737" s="86">
        <f>+IF(ISNUMBER(DATA!R881),DATA!R881,"n/a")</f>
        <v>67734.52</v>
      </c>
      <c r="H2737" s="77">
        <f>+IF(ISNUMBER(DATA!S881),DATA!S881,"n/a")</f>
        <v>0.16797288235195701</v>
      </c>
      <c r="I2737" s="86">
        <f>+IF(ISNUMBER(DATA!AB881),DATA!AB881,"n/a")</f>
        <v>126212.83</v>
      </c>
      <c r="J2737" s="77">
        <f>+IF(ISNUMBER(DATA!AC881),DATA!AC881,"n/a")</f>
        <v>0.19256266152172</v>
      </c>
      <c r="K2737" s="86">
        <f>+IF(ISNUMBER(DATA!AL881),DATA!AL881,"n/a")</f>
        <v>229793.05</v>
      </c>
      <c r="L2737" s="77">
        <f>+IF(ISNUMBER(DATA!AM881),DATA!AM881,"n/a")</f>
        <v>0.200481575890257</v>
      </c>
      <c r="M2737" s="66"/>
      <c r="N2737" s="66"/>
      <c r="O2737" s="66"/>
      <c r="P2737" s="66"/>
      <c r="Q2737" s="66"/>
      <c r="S2737" s="70"/>
      <c r="U2737" s="70"/>
      <c r="W2737" s="70"/>
      <c r="Y2737" s="70"/>
    </row>
    <row r="2738" spans="1:25" s="69" customFormat="1" x14ac:dyDescent="0.2">
      <c r="A2738" s="66" t="s">
        <v>27</v>
      </c>
      <c r="B2738" s="66" t="s">
        <v>23</v>
      </c>
      <c r="C2738" s="66" t="s">
        <v>9</v>
      </c>
      <c r="D2738" s="66" t="s">
        <v>299</v>
      </c>
      <c r="E2738" s="86">
        <f>+IF(ISNUMBER(DATA!H882),DATA!H882,"n/a")</f>
        <v>83234.14</v>
      </c>
      <c r="F2738" s="77">
        <f>+IF(ISNUMBER(DATA!I882),DATA!I882,"n/a")</f>
        <v>-3.56903119907446E-2</v>
      </c>
      <c r="G2738" s="86">
        <f>+IF(ISNUMBER(DATA!R882),DATA!R882,"n/a")</f>
        <v>288378.57</v>
      </c>
      <c r="H2738" s="77">
        <f>+IF(ISNUMBER(DATA!S882),DATA!S882,"n/a")</f>
        <v>-9.7674286023963594E-2</v>
      </c>
      <c r="I2738" s="86">
        <f>+IF(ISNUMBER(DATA!AB882),DATA!AB882,"n/a")</f>
        <v>576186.41</v>
      </c>
      <c r="J2738" s="77">
        <f>+IF(ISNUMBER(DATA!AC882),DATA!AC882,"n/a")</f>
        <v>-5.5558081630292598E-2</v>
      </c>
      <c r="K2738" s="86">
        <f>+IF(ISNUMBER(DATA!AL882),DATA!AL882,"n/a")</f>
        <v>1112402.99</v>
      </c>
      <c r="L2738" s="77">
        <f>+IF(ISNUMBER(DATA!AM882),DATA!AM882,"n/a")</f>
        <v>7.9751352296604794E-2</v>
      </c>
      <c r="M2738" s="66"/>
      <c r="N2738" s="66"/>
      <c r="O2738" s="66"/>
      <c r="P2738" s="66"/>
      <c r="Q2738" s="66"/>
      <c r="S2738" s="70"/>
      <c r="U2738" s="70"/>
      <c r="W2738" s="70"/>
      <c r="Y2738" s="70"/>
    </row>
    <row r="2739" spans="1:25" s="69" customFormat="1" x14ac:dyDescent="0.2">
      <c r="A2739" s="66" t="s">
        <v>27</v>
      </c>
      <c r="B2739" s="66" t="s">
        <v>23</v>
      </c>
      <c r="C2739" s="66" t="s">
        <v>9</v>
      </c>
      <c r="D2739" s="66" t="s">
        <v>300</v>
      </c>
      <c r="E2739" s="86">
        <f>+IF(ISNUMBER(DATA!H883),DATA!H883,"n/a")</f>
        <v>43446.73</v>
      </c>
      <c r="F2739" s="77">
        <f>+IF(ISNUMBER(DATA!I883),DATA!I883,"n/a")</f>
        <v>0.15350741765076201</v>
      </c>
      <c r="G2739" s="86">
        <f>+IF(ISNUMBER(DATA!R883),DATA!R883,"n/a")</f>
        <v>138089.95000000001</v>
      </c>
      <c r="H2739" s="77">
        <f>+IF(ISNUMBER(DATA!S883),DATA!S883,"n/a")</f>
        <v>-0.13118495367073099</v>
      </c>
      <c r="I2739" s="86">
        <f>+IF(ISNUMBER(DATA!AB883),DATA!AB883,"n/a")</f>
        <v>278729.52</v>
      </c>
      <c r="J2739" s="77">
        <f>+IF(ISNUMBER(DATA!AC883),DATA!AC883,"n/a")</f>
        <v>-0.122192810415114</v>
      </c>
      <c r="K2739" s="86">
        <f>+IF(ISNUMBER(DATA!AL883),DATA!AL883,"n/a")</f>
        <v>482546</v>
      </c>
      <c r="L2739" s="77">
        <f>+IF(ISNUMBER(DATA!AM883),DATA!AM883,"n/a")</f>
        <v>-0.17704749993979799</v>
      </c>
      <c r="M2739" s="66"/>
      <c r="N2739" s="66"/>
      <c r="O2739" s="66"/>
      <c r="P2739" s="66"/>
      <c r="Q2739" s="66"/>
      <c r="S2739" s="70"/>
      <c r="U2739" s="70"/>
      <c r="W2739" s="70"/>
      <c r="Y2739" s="70"/>
    </row>
    <row r="2740" spans="1:25" s="69" customFormat="1" x14ac:dyDescent="0.2">
      <c r="A2740" s="66" t="s">
        <v>27</v>
      </c>
      <c r="B2740" s="66" t="s">
        <v>23</v>
      </c>
      <c r="C2740" s="66" t="s">
        <v>9</v>
      </c>
      <c r="D2740" s="66" t="s">
        <v>301</v>
      </c>
      <c r="E2740" s="86">
        <f>+IF(ISNUMBER(DATA!H884),DATA!H884,"n/a")</f>
        <v>1708</v>
      </c>
      <c r="F2740" s="77">
        <f>+IF(ISNUMBER(DATA!I884),DATA!I884,"n/a")</f>
        <v>0.15171948752528699</v>
      </c>
      <c r="G2740" s="86">
        <f>+IF(ISNUMBER(DATA!R884),DATA!R884,"n/a")</f>
        <v>6091</v>
      </c>
      <c r="H2740" s="77">
        <f>+IF(ISNUMBER(DATA!S884),DATA!S884,"n/a")</f>
        <v>0.28732959949276099</v>
      </c>
      <c r="I2740" s="86">
        <f>+IF(ISNUMBER(DATA!AB884),DATA!AB884,"n/a")</f>
        <v>11451.01</v>
      </c>
      <c r="J2740" s="77">
        <f>+IF(ISNUMBER(DATA!AC884),DATA!AC884,"n/a")</f>
        <v>0.16331502332012299</v>
      </c>
      <c r="K2740" s="86">
        <f>+IF(ISNUMBER(DATA!AL884),DATA!AL884,"n/a")</f>
        <v>19264.009999999998</v>
      </c>
      <c r="L2740" s="77">
        <f>+IF(ISNUMBER(DATA!AM884),DATA!AM884,"n/a")</f>
        <v>-0.49599351154774401</v>
      </c>
      <c r="M2740" s="66"/>
      <c r="N2740" s="66"/>
      <c r="O2740" s="66"/>
      <c r="P2740" s="66"/>
      <c r="Q2740" s="66"/>
      <c r="S2740" s="70"/>
      <c r="U2740" s="70"/>
      <c r="W2740" s="70"/>
      <c r="Y2740" s="70"/>
    </row>
    <row r="2741" spans="1:25" s="69" customFormat="1" x14ac:dyDescent="0.2">
      <c r="A2741" s="66" t="s">
        <v>27</v>
      </c>
      <c r="B2741" s="66" t="s">
        <v>23</v>
      </c>
      <c r="C2741" s="66" t="s">
        <v>9</v>
      </c>
      <c r="D2741" s="66" t="s">
        <v>302</v>
      </c>
      <c r="E2741" s="86">
        <f>+IF(ISNUMBER(DATA!H885),DATA!H885,"n/a")</f>
        <v>44122.42</v>
      </c>
      <c r="F2741" s="77">
        <f>+IF(ISNUMBER(DATA!I885),DATA!I885,"n/a")</f>
        <v>7.2191568642984094E-2</v>
      </c>
      <c r="G2741" s="86">
        <f>+IF(ISNUMBER(DATA!R885),DATA!R885,"n/a")</f>
        <v>152070.75</v>
      </c>
      <c r="H2741" s="77">
        <f>+IF(ISNUMBER(DATA!S885),DATA!S885,"n/a")</f>
        <v>6.9767008328693397E-2</v>
      </c>
      <c r="I2741" s="86">
        <f>+IF(ISNUMBER(DATA!AB885),DATA!AB885,"n/a")</f>
        <v>284747.84999999998</v>
      </c>
      <c r="J2741" s="77">
        <f>+IF(ISNUMBER(DATA!AC885),DATA!AC885,"n/a")</f>
        <v>8.34048177473223E-3</v>
      </c>
      <c r="K2741" s="86">
        <f>+IF(ISNUMBER(DATA!AL885),DATA!AL885,"n/a")</f>
        <v>548859.17000000004</v>
      </c>
      <c r="L2741" s="77">
        <f>+IF(ISNUMBER(DATA!AM885),DATA!AM885,"n/a")</f>
        <v>5.6738018507518098E-2</v>
      </c>
      <c r="M2741" s="66"/>
      <c r="N2741" s="66"/>
      <c r="O2741" s="66"/>
      <c r="P2741" s="66"/>
      <c r="Q2741" s="66"/>
      <c r="S2741" s="70"/>
      <c r="U2741" s="70"/>
      <c r="W2741" s="70"/>
      <c r="Y2741" s="70"/>
    </row>
    <row r="2742" spans="1:25" s="69" customFormat="1" x14ac:dyDescent="0.2">
      <c r="A2742" s="66" t="s">
        <v>27</v>
      </c>
      <c r="B2742" s="66" t="s">
        <v>23</v>
      </c>
      <c r="C2742" s="66" t="s">
        <v>9</v>
      </c>
      <c r="D2742" s="66" t="s">
        <v>303</v>
      </c>
      <c r="E2742" s="86">
        <f>+IF(ISNUMBER(DATA!H886),DATA!H886,"n/a")</f>
        <v>4392.34</v>
      </c>
      <c r="F2742" s="77">
        <f>+IF(ISNUMBER(DATA!I886),DATA!I886,"n/a")</f>
        <v>-0.407215966141588</v>
      </c>
      <c r="G2742" s="86">
        <f>+IF(ISNUMBER(DATA!R886),DATA!R886,"n/a")</f>
        <v>23148.97</v>
      </c>
      <c r="H2742" s="77">
        <f>+IF(ISNUMBER(DATA!S886),DATA!S886,"n/a")</f>
        <v>-0.10398356056005301</v>
      </c>
      <c r="I2742" s="86">
        <f>+IF(ISNUMBER(DATA!AB886),DATA!AB886,"n/a")</f>
        <v>45387.64</v>
      </c>
      <c r="J2742" s="77">
        <f>+IF(ISNUMBER(DATA!AC886),DATA!AC886,"n/a")</f>
        <v>-9.5836187836003797E-2</v>
      </c>
      <c r="K2742" s="86">
        <f>+IF(ISNUMBER(DATA!AL886),DATA!AL886,"n/a")</f>
        <v>88381.62</v>
      </c>
      <c r="L2742" s="77">
        <f>+IF(ISNUMBER(DATA!AM886),DATA!AM886,"n/a")</f>
        <v>-0.171030261624357</v>
      </c>
      <c r="M2742" s="66"/>
      <c r="N2742" s="66"/>
      <c r="O2742" s="66"/>
      <c r="P2742" s="66"/>
      <c r="Q2742" s="66"/>
      <c r="S2742" s="70"/>
      <c r="U2742" s="70"/>
      <c r="W2742" s="70"/>
      <c r="Y2742" s="70"/>
    </row>
    <row r="2743" spans="1:25" s="69" customFormat="1" x14ac:dyDescent="0.2">
      <c r="A2743" s="66" t="s">
        <v>27</v>
      </c>
      <c r="B2743" s="66" t="s">
        <v>23</v>
      </c>
      <c r="C2743" s="66" t="s">
        <v>9</v>
      </c>
      <c r="D2743" s="66" t="s">
        <v>304</v>
      </c>
      <c r="E2743" s="86">
        <f>+IF(ISNUMBER(DATA!H887),DATA!H887,"n/a")</f>
        <v>49476.29</v>
      </c>
      <c r="F2743" s="77">
        <f>+IF(ISNUMBER(DATA!I887),DATA!I887,"n/a")</f>
        <v>-0.10180011084922699</v>
      </c>
      <c r="G2743" s="86">
        <f>+IF(ISNUMBER(DATA!R887),DATA!R887,"n/a")</f>
        <v>172482.91</v>
      </c>
      <c r="H2743" s="77">
        <f>+IF(ISNUMBER(DATA!S887),DATA!S887,"n/a")</f>
        <v>-8.48559964451754E-2</v>
      </c>
      <c r="I2743" s="86">
        <f>+IF(ISNUMBER(DATA!AB887),DATA!AB887,"n/a")</f>
        <v>348916.54</v>
      </c>
      <c r="J2743" s="77">
        <f>+IF(ISNUMBER(DATA!AC887),DATA!AC887,"n/a")</f>
        <v>-4.9568806894121298E-2</v>
      </c>
      <c r="K2743" s="86">
        <f>+IF(ISNUMBER(DATA!AL887),DATA!AL887,"n/a")</f>
        <v>677239.27</v>
      </c>
      <c r="L2743" s="77">
        <f>+IF(ISNUMBER(DATA!AM887),DATA!AM887,"n/a")</f>
        <v>4.60986728647561E-2</v>
      </c>
      <c r="M2743" s="66"/>
      <c r="N2743" s="66"/>
      <c r="O2743" s="66"/>
      <c r="P2743" s="66"/>
      <c r="Q2743" s="66"/>
      <c r="S2743" s="70"/>
      <c r="U2743" s="70"/>
      <c r="W2743" s="70"/>
      <c r="Y2743" s="70"/>
    </row>
    <row r="2744" spans="1:25" s="69" customFormat="1" x14ac:dyDescent="0.2">
      <c r="A2744" s="66" t="s">
        <v>27</v>
      </c>
      <c r="B2744" s="66" t="s">
        <v>23</v>
      </c>
      <c r="C2744" s="66" t="s">
        <v>9</v>
      </c>
      <c r="D2744" s="66" t="s">
        <v>305</v>
      </c>
      <c r="E2744" s="86">
        <f>+IF(ISNUMBER(DATA!H888),DATA!H888,"n/a")</f>
        <v>18151.25</v>
      </c>
      <c r="F2744" s="77">
        <f>+IF(ISNUMBER(DATA!I888),DATA!I888,"n/a")</f>
        <v>-9.0645161613540401E-2</v>
      </c>
      <c r="G2744" s="86">
        <f>+IF(ISNUMBER(DATA!R888),DATA!R888,"n/a")</f>
        <v>55878.68</v>
      </c>
      <c r="H2744" s="77">
        <f>+IF(ISNUMBER(DATA!S888),DATA!S888,"n/a")</f>
        <v>-0.21965793453322799</v>
      </c>
      <c r="I2744" s="86">
        <f>+IF(ISNUMBER(DATA!AB888),DATA!AB888,"n/a")</f>
        <v>110556.31</v>
      </c>
      <c r="J2744" s="77">
        <f>+IF(ISNUMBER(DATA!AC888),DATA!AC888,"n/a")</f>
        <v>-0.188909359209671</v>
      </c>
      <c r="K2744" s="86">
        <f>+IF(ISNUMBER(DATA!AL888),DATA!AL888,"n/a")</f>
        <v>221722.71</v>
      </c>
      <c r="L2744" s="77">
        <f>+IF(ISNUMBER(DATA!AM888),DATA!AM888,"n/a")</f>
        <v>-0.115063595146304</v>
      </c>
      <c r="M2744" s="66"/>
      <c r="N2744" s="66"/>
      <c r="O2744" s="66"/>
      <c r="P2744" s="66"/>
      <c r="Q2744" s="66"/>
      <c r="S2744" s="70"/>
      <c r="U2744" s="70"/>
      <c r="W2744" s="70"/>
      <c r="Y2744" s="70"/>
    </row>
    <row r="2745" spans="1:25" s="69" customFormat="1" x14ac:dyDescent="0.2">
      <c r="A2745" s="66" t="s">
        <v>27</v>
      </c>
      <c r="B2745" s="66" t="s">
        <v>23</v>
      </c>
      <c r="C2745" s="66" t="s">
        <v>9</v>
      </c>
      <c r="D2745" s="66" t="s">
        <v>306</v>
      </c>
      <c r="E2745" s="86">
        <f>+IF(ISNUMBER(DATA!H889),DATA!H889,"n/a")</f>
        <v>18196.93</v>
      </c>
      <c r="F2745" s="77">
        <f>+IF(ISNUMBER(DATA!I889),DATA!I889,"n/a")</f>
        <v>-0.31818716596775298</v>
      </c>
      <c r="G2745" s="86">
        <f>+IF(ISNUMBER(DATA!R889),DATA!R889,"n/a")</f>
        <v>77963.02</v>
      </c>
      <c r="H2745" s="77">
        <f>+IF(ISNUMBER(DATA!S889),DATA!S889,"n/a")</f>
        <v>-9.0839207101628003E-2</v>
      </c>
      <c r="I2745" s="86">
        <f>+IF(ISNUMBER(DATA!AB889),DATA!AB889,"n/a")</f>
        <v>166875.97</v>
      </c>
      <c r="J2745" s="77">
        <f>+IF(ISNUMBER(DATA!AC889),DATA!AC889,"n/a")</f>
        <v>5.17750140424936E-2</v>
      </c>
      <c r="K2745" s="86">
        <f>+IF(ISNUMBER(DATA!AL889),DATA!AL889,"n/a")</f>
        <v>313554.86</v>
      </c>
      <c r="L2745" s="77">
        <f>+IF(ISNUMBER(DATA!AM889),DATA!AM889,"n/a")</f>
        <v>6.94348689641133E-2</v>
      </c>
      <c r="M2745" s="66"/>
      <c r="N2745" s="66"/>
      <c r="O2745" s="66"/>
      <c r="P2745" s="66"/>
      <c r="Q2745" s="66"/>
      <c r="S2745" s="70"/>
      <c r="U2745" s="70"/>
      <c r="W2745" s="70"/>
      <c r="Y2745" s="70"/>
    </row>
    <row r="2746" spans="1:25" s="69" customFormat="1" x14ac:dyDescent="0.2">
      <c r="A2746" s="66" t="s">
        <v>27</v>
      </c>
      <c r="B2746" s="66" t="s">
        <v>23</v>
      </c>
      <c r="C2746" s="66" t="s">
        <v>9</v>
      </c>
      <c r="D2746" s="66" t="s">
        <v>307</v>
      </c>
      <c r="E2746" s="86">
        <f>+IF(ISNUMBER(DATA!H890),DATA!H890,"n/a")</f>
        <v>10916.36</v>
      </c>
      <c r="F2746" s="77">
        <f>+IF(ISNUMBER(DATA!I890),DATA!I890,"n/a")</f>
        <v>0.21933854517469101</v>
      </c>
      <c r="G2746" s="86">
        <f>+IF(ISNUMBER(DATA!R890),DATA!R890,"n/a")</f>
        <v>34726.720000000001</v>
      </c>
      <c r="H2746" s="77">
        <f>+IF(ISNUMBER(DATA!S890),DATA!S890,"n/a")</f>
        <v>0.119089021257288</v>
      </c>
      <c r="I2746" s="86">
        <f>+IF(ISNUMBER(DATA!AB890),DATA!AB890,"n/a")</f>
        <v>69573.63</v>
      </c>
      <c r="J2746" s="77">
        <f>+IF(ISNUMBER(DATA!AC890),DATA!AC890,"n/a")</f>
        <v>-0.31896866479599201</v>
      </c>
      <c r="K2746" s="86">
        <f>+IF(ISNUMBER(DATA!AL890),DATA!AL890,"n/a")</f>
        <v>128408.77</v>
      </c>
      <c r="L2746" s="77">
        <f>+IF(ISNUMBER(DATA!AM890),DATA!AM890,"n/a")</f>
        <v>-0.4953441009224</v>
      </c>
      <c r="M2746" s="66"/>
      <c r="N2746" s="66"/>
      <c r="O2746" s="66"/>
      <c r="P2746" s="66"/>
      <c r="Q2746" s="66"/>
      <c r="S2746" s="70"/>
      <c r="U2746" s="70"/>
      <c r="W2746" s="70"/>
      <c r="Y2746" s="70"/>
    </row>
    <row r="2747" spans="1:25" s="69" customFormat="1" x14ac:dyDescent="0.2">
      <c r="A2747" s="66" t="s">
        <v>27</v>
      </c>
      <c r="B2747" s="66" t="s">
        <v>23</v>
      </c>
      <c r="C2747" s="66" t="s">
        <v>9</v>
      </c>
      <c r="D2747" s="66" t="s">
        <v>308</v>
      </c>
      <c r="E2747" s="86">
        <f>+IF(ISNUMBER(DATA!H891),DATA!H891,"n/a")</f>
        <v>26001.55</v>
      </c>
      <c r="F2747" s="77">
        <f>+IF(ISNUMBER(DATA!I891),DATA!I891,"n/a")</f>
        <v>0.140534914078976</v>
      </c>
      <c r="G2747" s="86">
        <f>+IF(ISNUMBER(DATA!R891),DATA!R891,"n/a")</f>
        <v>94030.89</v>
      </c>
      <c r="H2747" s="77">
        <f>+IF(ISNUMBER(DATA!S891),DATA!S891,"n/a")</f>
        <v>0.135213063217236</v>
      </c>
      <c r="I2747" s="86">
        <f>+IF(ISNUMBER(DATA!AB891),DATA!AB891,"n/a")</f>
        <v>181955.68</v>
      </c>
      <c r="J2747" s="77">
        <f>+IF(ISNUMBER(DATA!AC891),DATA!AC891,"n/a")</f>
        <v>0.182679969900613</v>
      </c>
      <c r="K2747" s="86">
        <f>+IF(ISNUMBER(DATA!AL891),DATA!AL891,"n/a")</f>
        <v>321527.78000000003</v>
      </c>
      <c r="L2747" s="77">
        <f>+IF(ISNUMBER(DATA!AM891),DATA!AM891,"n/a")</f>
        <v>0.12026201901577201</v>
      </c>
      <c r="M2747" s="66"/>
      <c r="N2747" s="66"/>
      <c r="O2747" s="66"/>
      <c r="P2747" s="66"/>
      <c r="Q2747" s="66"/>
      <c r="S2747" s="70"/>
      <c r="U2747" s="70"/>
      <c r="W2747" s="70"/>
      <c r="Y2747" s="70"/>
    </row>
    <row r="2748" spans="1:25" s="69" customFormat="1" x14ac:dyDescent="0.2">
      <c r="A2748" s="66" t="s">
        <v>27</v>
      </c>
      <c r="B2748" s="66" t="s">
        <v>23</v>
      </c>
      <c r="C2748" s="66" t="s">
        <v>9</v>
      </c>
      <c r="D2748" s="66" t="s">
        <v>309</v>
      </c>
      <c r="E2748" s="86">
        <f>+IF(ISNUMBER(DATA!H892),DATA!H892,"n/a")</f>
        <v>16833.330000000002</v>
      </c>
      <c r="F2748" s="77">
        <f>+IF(ISNUMBER(DATA!I892),DATA!I892,"n/a")</f>
        <v>-4.3241694815259399E-2</v>
      </c>
      <c r="G2748" s="86">
        <f>+IF(ISNUMBER(DATA!R892),DATA!R892,"n/a")</f>
        <v>59510.38</v>
      </c>
      <c r="H2748" s="77">
        <f>+IF(ISNUMBER(DATA!S892),DATA!S892,"n/a")</f>
        <v>-2.2314261728904098E-3</v>
      </c>
      <c r="I2748" s="86">
        <f>+IF(ISNUMBER(DATA!AB892),DATA!AB892,"n/a")</f>
        <v>116959.59</v>
      </c>
      <c r="J2748" s="77">
        <f>+IF(ISNUMBER(DATA!AC892),DATA!AC892,"n/a")</f>
        <v>2.8722352440141301E-2</v>
      </c>
      <c r="K2748" s="86">
        <f>+IF(ISNUMBER(DATA!AL892),DATA!AL892,"n/a")</f>
        <v>209170.86</v>
      </c>
      <c r="L2748" s="77">
        <f>+IF(ISNUMBER(DATA!AM892),DATA!AM892,"n/a")</f>
        <v>-8.2209746570356207E-2</v>
      </c>
      <c r="M2748" s="66"/>
      <c r="N2748" s="66"/>
      <c r="O2748" s="66"/>
      <c r="P2748" s="66"/>
      <c r="Q2748" s="66"/>
      <c r="S2748" s="70"/>
      <c r="U2748" s="70"/>
      <c r="W2748" s="70"/>
      <c r="Y2748" s="70"/>
    </row>
    <row r="2749" spans="1:25" s="69" customFormat="1" x14ac:dyDescent="0.2">
      <c r="A2749" s="66" t="s">
        <v>27</v>
      </c>
      <c r="B2749" s="66" t="s">
        <v>23</v>
      </c>
      <c r="C2749" s="66" t="s">
        <v>9</v>
      </c>
      <c r="D2749" s="66" t="s">
        <v>310</v>
      </c>
      <c r="E2749" s="86">
        <f>+IF(ISNUMBER(DATA!H893),DATA!H893,"n/a")</f>
        <v>6137.44</v>
      </c>
      <c r="F2749" s="77">
        <f>+IF(ISNUMBER(DATA!I893),DATA!I893,"n/a")</f>
        <v>-0.27907118793784702</v>
      </c>
      <c r="G2749" s="86">
        <f>+IF(ISNUMBER(DATA!R893),DATA!R893,"n/a")</f>
        <v>20899.68</v>
      </c>
      <c r="H2749" s="77">
        <f>+IF(ISNUMBER(DATA!S893),DATA!S893,"n/a")</f>
        <v>-0.27027505465164903</v>
      </c>
      <c r="I2749" s="86">
        <f>+IF(ISNUMBER(DATA!AB893),DATA!AB893,"n/a")</f>
        <v>40458.94</v>
      </c>
      <c r="J2749" s="77">
        <f>+IF(ISNUMBER(DATA!AC893),DATA!AC893,"n/a")</f>
        <v>-0.22579957519279001</v>
      </c>
      <c r="K2749" s="86">
        <f>+IF(ISNUMBER(DATA!AL893),DATA!AL893,"n/a")</f>
        <v>72138.5</v>
      </c>
      <c r="L2749" s="77">
        <f>+IF(ISNUMBER(DATA!AM893),DATA!AM893,"n/a")</f>
        <v>-0.26902038081243002</v>
      </c>
      <c r="M2749" s="66"/>
      <c r="N2749" s="66"/>
      <c r="O2749" s="66"/>
      <c r="P2749" s="66"/>
      <c r="Q2749" s="66"/>
      <c r="S2749" s="70"/>
      <c r="U2749" s="70"/>
      <c r="W2749" s="70"/>
      <c r="Y2749" s="70"/>
    </row>
    <row r="2750" spans="1:25" s="69" customFormat="1" x14ac:dyDescent="0.2">
      <c r="A2750" s="66" t="s">
        <v>27</v>
      </c>
      <c r="B2750" s="66" t="s">
        <v>23</v>
      </c>
      <c r="C2750" s="66" t="s">
        <v>9</v>
      </c>
      <c r="D2750" s="66" t="s">
        <v>311</v>
      </c>
      <c r="E2750" s="86">
        <f>+IF(ISNUMBER(DATA!H894),DATA!H894,"n/a")</f>
        <v>19496.3</v>
      </c>
      <c r="F2750" s="77">
        <f>+IF(ISNUMBER(DATA!I894),DATA!I894,"n/a")</f>
        <v>-0.27601179841977203</v>
      </c>
      <c r="G2750" s="86">
        <f>+IF(ISNUMBER(DATA!R894),DATA!R894,"n/a")</f>
        <v>63842.68</v>
      </c>
      <c r="H2750" s="77">
        <f>+IF(ISNUMBER(DATA!S894),DATA!S894,"n/a")</f>
        <v>-0.28993850395967202</v>
      </c>
      <c r="I2750" s="86">
        <f>+IF(ISNUMBER(DATA!AB894),DATA!AB894,"n/a")</f>
        <v>121448.15</v>
      </c>
      <c r="J2750" s="77">
        <f>+IF(ISNUMBER(DATA!AC894),DATA!AC894,"n/a")</f>
        <v>-0.34912759528271398</v>
      </c>
      <c r="K2750" s="86">
        <f>+IF(ISNUMBER(DATA!AL894),DATA!AL894,"n/a")</f>
        <v>278974.63</v>
      </c>
      <c r="L2750" s="77">
        <f>+IF(ISNUMBER(DATA!AM894),DATA!AM894,"n/a")</f>
        <v>-0.15856968691512099</v>
      </c>
      <c r="M2750" s="66"/>
      <c r="N2750" s="66"/>
      <c r="O2750" s="66"/>
      <c r="P2750" s="66"/>
      <c r="Q2750" s="66"/>
      <c r="S2750" s="70"/>
      <c r="U2750" s="70"/>
      <c r="W2750" s="70"/>
      <c r="Y2750" s="70"/>
    </row>
    <row r="2751" spans="1:25" s="69" customFormat="1" x14ac:dyDescent="0.2">
      <c r="A2751" s="66" t="s">
        <v>27</v>
      </c>
      <c r="B2751" s="66" t="s">
        <v>23</v>
      </c>
      <c r="C2751" s="66" t="s">
        <v>9</v>
      </c>
      <c r="D2751" s="66" t="s">
        <v>312</v>
      </c>
      <c r="E2751" s="86">
        <f>+IF(ISNUMBER(DATA!H895),DATA!H895,"n/a")</f>
        <v>2962</v>
      </c>
      <c r="F2751" s="77">
        <f>+IF(ISNUMBER(DATA!I895),DATA!I895,"n/a")</f>
        <v>0.89325663151166501</v>
      </c>
      <c r="G2751" s="86">
        <f>+IF(ISNUMBER(DATA!R895),DATA!R895,"n/a")</f>
        <v>9143</v>
      </c>
      <c r="H2751" s="77">
        <f>+IF(ISNUMBER(DATA!S895),DATA!S895,"n/a")</f>
        <v>0.60108571928902899</v>
      </c>
      <c r="I2751" s="86">
        <f>+IF(ISNUMBER(DATA!AB895),DATA!AB895,"n/a")</f>
        <v>17426</v>
      </c>
      <c r="J2751" s="77">
        <f>+IF(ISNUMBER(DATA!AC895),DATA!AC895,"n/a")</f>
        <v>0.23927651739545699</v>
      </c>
      <c r="K2751" s="86">
        <f>+IF(ISNUMBER(DATA!AL895),DATA!AL895,"n/a")</f>
        <v>28147.5</v>
      </c>
      <c r="L2751" s="77">
        <f>+IF(ISNUMBER(DATA!AM895),DATA!AM895,"n/a")</f>
        <v>-0.11493836876986301</v>
      </c>
      <c r="M2751" s="66"/>
      <c r="N2751" s="66"/>
      <c r="O2751" s="66"/>
      <c r="P2751" s="66"/>
      <c r="Q2751" s="66"/>
      <c r="S2751" s="70"/>
      <c r="U2751" s="70"/>
      <c r="W2751" s="70"/>
      <c r="Y2751" s="70"/>
    </row>
    <row r="2752" spans="1:25" s="69" customFormat="1" x14ac:dyDescent="0.2">
      <c r="A2752" s="66" t="s">
        <v>27</v>
      </c>
      <c r="B2752" s="66" t="s">
        <v>23</v>
      </c>
      <c r="C2752" s="66" t="s">
        <v>9</v>
      </c>
      <c r="D2752" s="66" t="s">
        <v>313</v>
      </c>
      <c r="E2752" s="86">
        <f>+IF(ISNUMBER(DATA!H896),DATA!H896,"n/a")</f>
        <v>15993.93</v>
      </c>
      <c r="F2752" s="77">
        <f>+IF(ISNUMBER(DATA!I896),DATA!I896,"n/a")</f>
        <v>8.4746808786257094E-2</v>
      </c>
      <c r="G2752" s="86">
        <f>+IF(ISNUMBER(DATA!R896),DATA!R896,"n/a")</f>
        <v>52447.75</v>
      </c>
      <c r="H2752" s="77">
        <f>+IF(ISNUMBER(DATA!S896),DATA!S896,"n/a")</f>
        <v>-0.10562623599827201</v>
      </c>
      <c r="I2752" s="86">
        <f>+IF(ISNUMBER(DATA!AB896),DATA!AB896,"n/a")</f>
        <v>107103.83</v>
      </c>
      <c r="J2752" s="77">
        <f>+IF(ISNUMBER(DATA!AC896),DATA!AC896,"n/a")</f>
        <v>-0.165288025343163</v>
      </c>
      <c r="K2752" s="86">
        <f>+IF(ISNUMBER(DATA!AL896),DATA!AL896,"n/a")</f>
        <v>205429.21</v>
      </c>
      <c r="L2752" s="77">
        <f>+IF(ISNUMBER(DATA!AM896),DATA!AM896,"n/a")</f>
        <v>-0.16388077218754701</v>
      </c>
      <c r="M2752" s="66"/>
      <c r="N2752" s="66"/>
      <c r="O2752" s="66"/>
      <c r="P2752" s="66"/>
      <c r="Q2752" s="66"/>
      <c r="S2752" s="70"/>
      <c r="U2752" s="70"/>
      <c r="W2752" s="70"/>
      <c r="Y2752" s="70"/>
    </row>
    <row r="2753" spans="1:25" s="69" customFormat="1" x14ac:dyDescent="0.2">
      <c r="A2753" s="66" t="s">
        <v>27</v>
      </c>
      <c r="B2753" s="66" t="s">
        <v>23</v>
      </c>
      <c r="C2753" s="66" t="s">
        <v>9</v>
      </c>
      <c r="D2753" s="66" t="s">
        <v>314</v>
      </c>
      <c r="E2753" s="86">
        <f>+IF(ISNUMBER(DATA!H897),DATA!H897,"n/a")</f>
        <v>46769.72</v>
      </c>
      <c r="F2753" s="77">
        <f>+IF(ISNUMBER(DATA!I897),DATA!I897,"n/a")</f>
        <v>1.46142642126031E-2</v>
      </c>
      <c r="G2753" s="86">
        <f>+IF(ISNUMBER(DATA!R897),DATA!R897,"n/a")</f>
        <v>165265.14000000001</v>
      </c>
      <c r="H2753" s="77">
        <f>+IF(ISNUMBER(DATA!S897),DATA!S897,"n/a")</f>
        <v>0.12556190360474401</v>
      </c>
      <c r="I2753" s="86">
        <f>+IF(ISNUMBER(DATA!AB897),DATA!AB897,"n/a")</f>
        <v>322306.12</v>
      </c>
      <c r="J2753" s="77">
        <f>+IF(ISNUMBER(DATA!AC897),DATA!AC897,"n/a")</f>
        <v>3.4026062030953499E-2</v>
      </c>
      <c r="K2753" s="86">
        <f>+IF(ISNUMBER(DATA!AL897),DATA!AL897,"n/a")</f>
        <v>624509.09</v>
      </c>
      <c r="L2753" s="77">
        <f>+IF(ISNUMBER(DATA!AM897),DATA!AM897,"n/a")</f>
        <v>7.4437531536949098E-2</v>
      </c>
      <c r="M2753" s="66"/>
      <c r="N2753" s="66"/>
      <c r="O2753" s="66"/>
      <c r="P2753" s="66"/>
      <c r="Q2753" s="66"/>
      <c r="S2753" s="70"/>
      <c r="U2753" s="70"/>
      <c r="W2753" s="70"/>
      <c r="Y2753" s="70"/>
    </row>
    <row r="2754" spans="1:25" s="69" customFormat="1" x14ac:dyDescent="0.2">
      <c r="A2754" s="66" t="s">
        <v>27</v>
      </c>
      <c r="B2754" s="66" t="s">
        <v>23</v>
      </c>
      <c r="C2754" s="66" t="s">
        <v>9</v>
      </c>
      <c r="D2754" s="66" t="s">
        <v>315</v>
      </c>
      <c r="E2754" s="86">
        <f>+IF(ISNUMBER(DATA!H898),DATA!H898,"n/a")</f>
        <v>11301.71</v>
      </c>
      <c r="F2754" s="77">
        <f>+IF(ISNUMBER(DATA!I898),DATA!I898,"n/a")</f>
        <v>0.33758178134201899</v>
      </c>
      <c r="G2754" s="86">
        <f>+IF(ISNUMBER(DATA!R898),DATA!R898,"n/a")</f>
        <v>35906.339999999997</v>
      </c>
      <c r="H2754" s="77">
        <f>+IF(ISNUMBER(DATA!S898),DATA!S898,"n/a")</f>
        <v>0.161581788578329</v>
      </c>
      <c r="I2754" s="86">
        <f>+IF(ISNUMBER(DATA!AB898),DATA!AB898,"n/a")</f>
        <v>71412.350000000006</v>
      </c>
      <c r="J2754" s="77">
        <f>+IF(ISNUMBER(DATA!AC898),DATA!AC898,"n/a")</f>
        <v>-0.298532241014072</v>
      </c>
      <c r="K2754" s="86">
        <f>+IF(ISNUMBER(DATA!AL898),DATA!AL898,"n/a")</f>
        <v>130700.59</v>
      </c>
      <c r="L2754" s="77">
        <f>+IF(ISNUMBER(DATA!AM898),DATA!AM898,"n/a")</f>
        <v>-0.44454763921700402</v>
      </c>
      <c r="M2754" s="66"/>
      <c r="N2754" s="66"/>
      <c r="O2754" s="66"/>
      <c r="P2754" s="66"/>
      <c r="Q2754" s="66"/>
      <c r="S2754" s="70"/>
      <c r="U2754" s="70"/>
      <c r="W2754" s="70"/>
      <c r="Y2754" s="70"/>
    </row>
    <row r="2755" spans="1:25" s="69" customFormat="1" x14ac:dyDescent="0.2">
      <c r="A2755" s="66" t="s">
        <v>27</v>
      </c>
      <c r="B2755" s="66" t="s">
        <v>23</v>
      </c>
      <c r="C2755" s="66" t="s">
        <v>9</v>
      </c>
      <c r="D2755" s="66" t="s">
        <v>316</v>
      </c>
      <c r="E2755" s="86">
        <f>+IF(ISNUMBER(DATA!H899),DATA!H899,"n/a")</f>
        <v>43031.48</v>
      </c>
      <c r="F2755" s="77">
        <f>+IF(ISNUMBER(DATA!I899),DATA!I899,"n/a")</f>
        <v>9.0692678821950604E-2</v>
      </c>
      <c r="G2755" s="86">
        <f>+IF(ISNUMBER(DATA!R899),DATA!R899,"n/a")</f>
        <v>148702.57999999999</v>
      </c>
      <c r="H2755" s="77">
        <f>+IF(ISNUMBER(DATA!S899),DATA!S899,"n/a")</f>
        <v>9.5201803081860395E-2</v>
      </c>
      <c r="I2755" s="86">
        <f>+IF(ISNUMBER(DATA!AB899),DATA!AB899,"n/a")</f>
        <v>275720.42</v>
      </c>
      <c r="J2755" s="77">
        <f>+IF(ISNUMBER(DATA!AC899),DATA!AC899,"n/a")</f>
        <v>0.104160253407035</v>
      </c>
      <c r="K2755" s="86">
        <f>+IF(ISNUMBER(DATA!AL899),DATA!AL899,"n/a")</f>
        <v>506851.82</v>
      </c>
      <c r="L2755" s="77">
        <f>+IF(ISNUMBER(DATA!AM899),DATA!AM899,"n/a")</f>
        <v>7.0930503526113395E-2</v>
      </c>
      <c r="M2755" s="66"/>
      <c r="N2755" s="66"/>
      <c r="O2755" s="66"/>
      <c r="P2755" s="66"/>
      <c r="Q2755" s="66"/>
      <c r="S2755" s="70"/>
      <c r="U2755" s="70"/>
      <c r="W2755" s="70"/>
      <c r="Y2755" s="70"/>
    </row>
    <row r="2756" spans="1:25" s="69" customFormat="1" x14ac:dyDescent="0.2">
      <c r="A2756" s="66" t="s">
        <v>27</v>
      </c>
      <c r="B2756" s="66" t="s">
        <v>23</v>
      </c>
      <c r="C2756" s="66" t="s">
        <v>9</v>
      </c>
      <c r="D2756" s="66" t="s">
        <v>317</v>
      </c>
      <c r="E2756" s="86">
        <f>+IF(ISNUMBER(DATA!H900),DATA!H900,"n/a")</f>
        <v>20098.919999999998</v>
      </c>
      <c r="F2756" s="77">
        <f>+IF(ISNUMBER(DATA!I900),DATA!I900,"n/a")</f>
        <v>0.45053622205222199</v>
      </c>
      <c r="G2756" s="86">
        <f>+IF(ISNUMBER(DATA!R900),DATA!R900,"n/a")</f>
        <v>68535.3</v>
      </c>
      <c r="H2756" s="77">
        <f>+IF(ISNUMBER(DATA!S900),DATA!S900,"n/a")</f>
        <v>0.363573962745257</v>
      </c>
      <c r="I2756" s="86">
        <f>+IF(ISNUMBER(DATA!AB900),DATA!AB900,"n/a")</f>
        <v>126846.5</v>
      </c>
      <c r="J2756" s="77">
        <f>+IF(ISNUMBER(DATA!AC900),DATA!AC900,"n/a")</f>
        <v>0.23971756138432701</v>
      </c>
      <c r="K2756" s="86">
        <f>+IF(ISNUMBER(DATA!AL900),DATA!AL900,"n/a")</f>
        <v>217412.13</v>
      </c>
      <c r="L2756" s="77">
        <f>+IF(ISNUMBER(DATA!AM900),DATA!AM900,"n/a")</f>
        <v>0.17576843997158201</v>
      </c>
      <c r="M2756" s="66"/>
      <c r="N2756" s="66"/>
      <c r="O2756" s="66"/>
      <c r="P2756" s="66"/>
      <c r="Q2756" s="66"/>
      <c r="S2756" s="70"/>
      <c r="U2756" s="70"/>
      <c r="W2756" s="70"/>
      <c r="Y2756" s="70"/>
    </row>
    <row r="2757" spans="1:25" s="69" customFormat="1" x14ac:dyDescent="0.2">
      <c r="A2757" s="66" t="s">
        <v>27</v>
      </c>
      <c r="B2757" s="66" t="s">
        <v>23</v>
      </c>
      <c r="C2757" s="66" t="s">
        <v>9</v>
      </c>
      <c r="D2757" s="66" t="s">
        <v>318</v>
      </c>
      <c r="E2757" s="86">
        <f>+IF(ISNUMBER(DATA!H901),DATA!H901,"n/a")</f>
        <v>57478.6</v>
      </c>
      <c r="F2757" s="77">
        <f>+IF(ISNUMBER(DATA!I901),DATA!I901,"n/a")</f>
        <v>7.91179028856593E-2</v>
      </c>
      <c r="G2757" s="86">
        <f>+IF(ISNUMBER(DATA!R901),DATA!R901,"n/a")</f>
        <v>201477.44</v>
      </c>
      <c r="H2757" s="77">
        <f>+IF(ISNUMBER(DATA!S901),DATA!S901,"n/a")</f>
        <v>5.9781136739646197E-2</v>
      </c>
      <c r="I2757" s="86">
        <f>+IF(ISNUMBER(DATA!AB901),DATA!AB901,"n/a")</f>
        <v>380000.85</v>
      </c>
      <c r="J2757" s="77">
        <f>+IF(ISNUMBER(DATA!AC901),DATA!AC901,"n/a")</f>
        <v>1.9838708907645801E-3</v>
      </c>
      <c r="K2757" s="86">
        <f>+IF(ISNUMBER(DATA!AL901),DATA!AL901,"n/a")</f>
        <v>723110.56</v>
      </c>
      <c r="L2757" s="77">
        <f>+IF(ISNUMBER(DATA!AM901),DATA!AM901,"n/a")</f>
        <v>2.76675296380261E-2</v>
      </c>
      <c r="M2757" s="66"/>
      <c r="N2757" s="66"/>
      <c r="O2757" s="66"/>
      <c r="P2757" s="66"/>
      <c r="Q2757" s="66"/>
      <c r="S2757" s="70"/>
      <c r="U2757" s="70"/>
      <c r="W2757" s="70"/>
      <c r="Y2757" s="70"/>
    </row>
    <row r="2758" spans="1:25" s="69" customFormat="1" x14ac:dyDescent="0.2">
      <c r="A2758" s="66" t="s">
        <v>27</v>
      </c>
      <c r="B2758" s="66" t="s">
        <v>23</v>
      </c>
      <c r="C2758" s="66" t="s">
        <v>9</v>
      </c>
      <c r="D2758" s="66" t="s">
        <v>344</v>
      </c>
      <c r="E2758" s="86">
        <f>+IF(ISNUMBER(DATA!H902),DATA!H902,"n/a")</f>
        <v>2330.02</v>
      </c>
      <c r="F2758" s="77">
        <f>+IF(ISNUMBER(DATA!I902),DATA!I902,"n/a")</f>
        <v>-0.696025403186879</v>
      </c>
      <c r="G2758" s="86">
        <f>+IF(ISNUMBER(DATA!R902),DATA!R902,"n/a")</f>
        <v>15202.36</v>
      </c>
      <c r="H2758" s="77">
        <f>+IF(ISNUMBER(DATA!S902),DATA!S902,"n/a")</f>
        <v>-0.45875190475512301</v>
      </c>
      <c r="I2758" s="86">
        <f>+IF(ISNUMBER(DATA!AB902),DATA!AB902,"n/a")</f>
        <v>33675.32</v>
      </c>
      <c r="J2758" s="77">
        <f>+IF(ISNUMBER(DATA!AC902),DATA!AC902,"n/a")</f>
        <v>-0.410272939026391</v>
      </c>
      <c r="K2758" s="86">
        <f>+IF(ISNUMBER(DATA!AL902),DATA!AL902,"n/a")</f>
        <v>68053.55</v>
      </c>
      <c r="L2758" s="77">
        <f>+IF(ISNUMBER(DATA!AM902),DATA!AM902,"n/a")</f>
        <v>-0.395494434441927</v>
      </c>
      <c r="M2758" s="66"/>
      <c r="N2758" s="66"/>
      <c r="O2758" s="66"/>
      <c r="P2758" s="66"/>
      <c r="Q2758" s="66"/>
      <c r="S2758" s="70"/>
      <c r="U2758" s="70"/>
      <c r="W2758" s="70"/>
      <c r="Y2758" s="70"/>
    </row>
    <row r="2759" spans="1:25" s="69" customFormat="1" x14ac:dyDescent="0.2">
      <c r="A2759" s="66" t="s">
        <v>27</v>
      </c>
      <c r="B2759" s="66" t="s">
        <v>23</v>
      </c>
      <c r="C2759" s="66" t="s">
        <v>9</v>
      </c>
      <c r="D2759" s="66" t="s">
        <v>345</v>
      </c>
      <c r="E2759" s="86">
        <f>+IF(ISNUMBER(DATA!H903),DATA!H903,"n/a")</f>
        <v>16892.03</v>
      </c>
      <c r="F2759" s="77">
        <f>+IF(ISNUMBER(DATA!I903),DATA!I903,"n/a")</f>
        <v>4.2438630638458499E-2</v>
      </c>
      <c r="G2759" s="86">
        <f>+IF(ISNUMBER(DATA!R903),DATA!R903,"n/a")</f>
        <v>55517.48</v>
      </c>
      <c r="H2759" s="77">
        <f>+IF(ISNUMBER(DATA!S903),DATA!S903,"n/a")</f>
        <v>4.3681520565613897E-2</v>
      </c>
      <c r="I2759" s="86">
        <f>+IF(ISNUMBER(DATA!AB903),DATA!AB903,"n/a")</f>
        <v>108839.4</v>
      </c>
      <c r="J2759" s="77">
        <f>+IF(ISNUMBER(DATA!AC903),DATA!AC903,"n/a")</f>
        <v>3.4084698882452601E-2</v>
      </c>
      <c r="K2759" s="86">
        <f>+IF(ISNUMBER(DATA!AL903),DATA!AL903,"n/a")</f>
        <v>199313.95</v>
      </c>
      <c r="L2759" s="77">
        <f>+IF(ISNUMBER(DATA!AM903),DATA!AM903,"n/a")</f>
        <v>-0.10698006410923599</v>
      </c>
      <c r="M2759" s="66"/>
      <c r="N2759" s="66"/>
      <c r="O2759" s="66"/>
      <c r="P2759" s="66"/>
      <c r="Q2759" s="66"/>
      <c r="S2759" s="70"/>
      <c r="U2759" s="70"/>
      <c r="W2759" s="70"/>
      <c r="Y2759" s="70"/>
    </row>
    <row r="2760" spans="1:25" x14ac:dyDescent="0.2">
      <c r="E2760" s="100"/>
      <c r="F2760" s="102"/>
      <c r="G2760" s="100"/>
      <c r="H2760" s="102"/>
      <c r="I2760" s="100"/>
      <c r="J2760" s="102"/>
      <c r="K2760" s="100"/>
      <c r="L2760" s="102"/>
    </row>
    <row r="2761" spans="1:25" s="69" customFormat="1" x14ac:dyDescent="0.2">
      <c r="A2761" s="66" t="s">
        <v>27</v>
      </c>
      <c r="B2761" s="66" t="s">
        <v>23</v>
      </c>
      <c r="C2761" s="66" t="s">
        <v>25</v>
      </c>
      <c r="D2761" s="66" t="s">
        <v>271</v>
      </c>
      <c r="E2761" s="86">
        <f>+IF(ISNUMBER(DATA!J854),DATA!J854,"n/a")</f>
        <v>13508.63</v>
      </c>
      <c r="F2761" s="77">
        <f>+IF(ISNUMBER(DATA!K854),DATA!K854,"n/a")</f>
        <v>0.25842653714085501</v>
      </c>
      <c r="G2761" s="86">
        <f>+IF(ISNUMBER(DATA!T854),DATA!T854,"n/a")</f>
        <v>42087.83</v>
      </c>
      <c r="H2761" s="77">
        <f>+IF(ISNUMBER(DATA!U854),DATA!U854,"n/a")</f>
        <v>0.10400707818079399</v>
      </c>
      <c r="I2761" s="86">
        <f>+IF(ISNUMBER(DATA!AD854),DATA!AD854,"n/a")</f>
        <v>85302.46</v>
      </c>
      <c r="J2761" s="77">
        <f>+IF(ISNUMBER(DATA!AE854),DATA!AE854,"n/a")</f>
        <v>8.2411935068323394E-2</v>
      </c>
      <c r="K2761" s="86">
        <f>+IF(ISNUMBER(DATA!AN854),DATA!AN854,"n/a")</f>
        <v>152615.54</v>
      </c>
      <c r="L2761" s="77">
        <f>+IF(ISNUMBER(DATA!AO854),DATA!AO854,"n/a")</f>
        <v>8.8804123964350196E-2</v>
      </c>
      <c r="M2761" s="66"/>
      <c r="N2761" s="66"/>
      <c r="O2761" s="66"/>
      <c r="P2761" s="66"/>
      <c r="Q2761" s="66"/>
      <c r="S2761" s="70"/>
      <c r="U2761" s="70"/>
      <c r="W2761" s="70"/>
      <c r="Y2761" s="70"/>
    </row>
    <row r="2762" spans="1:25" s="69" customFormat="1" x14ac:dyDescent="0.2">
      <c r="A2762" s="66" t="s">
        <v>27</v>
      </c>
      <c r="B2762" s="66" t="s">
        <v>23</v>
      </c>
      <c r="C2762" s="66" t="s">
        <v>25</v>
      </c>
      <c r="D2762" s="66" t="s">
        <v>272</v>
      </c>
      <c r="E2762" s="86">
        <f>+IF(ISNUMBER(DATA!J855),DATA!J855,"n/a")</f>
        <v>72385.47</v>
      </c>
      <c r="F2762" s="77">
        <f>+IF(ISNUMBER(DATA!K855),DATA!K855,"n/a")</f>
        <v>0.116934756528012</v>
      </c>
      <c r="G2762" s="86">
        <f>+IF(ISNUMBER(DATA!T855),DATA!T855,"n/a")</f>
        <v>254429.75</v>
      </c>
      <c r="H2762" s="77">
        <f>+IF(ISNUMBER(DATA!U855),DATA!U855,"n/a")</f>
        <v>8.3152318194303299E-2</v>
      </c>
      <c r="I2762" s="86">
        <f>+IF(ISNUMBER(DATA!AD855),DATA!AD855,"n/a")</f>
        <v>481520.72</v>
      </c>
      <c r="J2762" s="77">
        <f>+IF(ISNUMBER(DATA!AE855),DATA!AE855,"n/a")</f>
        <v>3.3168140825807997E-2</v>
      </c>
      <c r="K2762" s="86">
        <f>+IF(ISNUMBER(DATA!AN855),DATA!AN855,"n/a")</f>
        <v>939182.64</v>
      </c>
      <c r="L2762" s="77">
        <f>+IF(ISNUMBER(DATA!AO855),DATA!AO855,"n/a")</f>
        <v>-0.101774201848935</v>
      </c>
      <c r="M2762" s="66"/>
      <c r="N2762" s="66"/>
      <c r="O2762" s="66"/>
      <c r="P2762" s="66"/>
      <c r="Q2762" s="66"/>
      <c r="S2762" s="70"/>
      <c r="U2762" s="70"/>
      <c r="W2762" s="70"/>
      <c r="Y2762" s="70"/>
    </row>
    <row r="2763" spans="1:25" s="69" customFormat="1" x14ac:dyDescent="0.2">
      <c r="A2763" s="66" t="s">
        <v>27</v>
      </c>
      <c r="B2763" s="66" t="s">
        <v>23</v>
      </c>
      <c r="C2763" s="66" t="s">
        <v>25</v>
      </c>
      <c r="D2763" s="66" t="s">
        <v>273</v>
      </c>
      <c r="E2763" s="86">
        <f>+IF(ISNUMBER(DATA!J856),DATA!J856,"n/a")</f>
        <v>145927.12</v>
      </c>
      <c r="F2763" s="77">
        <f>+IF(ISNUMBER(DATA!K856),DATA!K856,"n/a")</f>
        <v>-1.7402678659084E-2</v>
      </c>
      <c r="G2763" s="86">
        <f>+IF(ISNUMBER(DATA!T856),DATA!T856,"n/a")</f>
        <v>518085.59</v>
      </c>
      <c r="H2763" s="77">
        <f>+IF(ISNUMBER(DATA!U856),DATA!U856,"n/a")</f>
        <v>2.9246685252423601E-3</v>
      </c>
      <c r="I2763" s="86">
        <f>+IF(ISNUMBER(DATA!AD856),DATA!AD856,"n/a")</f>
        <v>1024701.83</v>
      </c>
      <c r="J2763" s="77">
        <f>+IF(ISNUMBER(DATA!AE856),DATA!AE856,"n/a")</f>
        <v>3.30949933233066E-2</v>
      </c>
      <c r="K2763" s="86">
        <f>+IF(ISNUMBER(DATA!AN856),DATA!AN856,"n/a")</f>
        <v>1931787.48</v>
      </c>
      <c r="L2763" s="77">
        <f>+IF(ISNUMBER(DATA!AO856),DATA!AO856,"n/a")</f>
        <v>3.33091486360549E-2</v>
      </c>
      <c r="M2763" s="66"/>
      <c r="N2763" s="66"/>
      <c r="O2763" s="66"/>
      <c r="P2763" s="66"/>
      <c r="Q2763" s="66"/>
      <c r="S2763" s="70"/>
      <c r="U2763" s="70"/>
      <c r="W2763" s="70"/>
      <c r="Y2763" s="70"/>
    </row>
    <row r="2764" spans="1:25" s="69" customFormat="1" x14ac:dyDescent="0.2">
      <c r="A2764" s="66" t="s">
        <v>27</v>
      </c>
      <c r="B2764" s="66" t="s">
        <v>23</v>
      </c>
      <c r="C2764" s="66" t="s">
        <v>25</v>
      </c>
      <c r="D2764" s="66" t="s">
        <v>274</v>
      </c>
      <c r="E2764" s="86">
        <f>+IF(ISNUMBER(DATA!J857),DATA!J857,"n/a")</f>
        <v>66854.62</v>
      </c>
      <c r="F2764" s="77">
        <f>+IF(ISNUMBER(DATA!K857),DATA!K857,"n/a")</f>
        <v>0.132164318272496</v>
      </c>
      <c r="G2764" s="86">
        <f>+IF(ISNUMBER(DATA!T857),DATA!T857,"n/a")</f>
        <v>231378.21</v>
      </c>
      <c r="H2764" s="77">
        <f>+IF(ISNUMBER(DATA!U857),DATA!U857,"n/a")</f>
        <v>0.128695998225136</v>
      </c>
      <c r="I2764" s="86">
        <f>+IF(ISNUMBER(DATA!AD857),DATA!AD857,"n/a")</f>
        <v>419370.22</v>
      </c>
      <c r="J2764" s="77">
        <f>+IF(ISNUMBER(DATA!AE857),DATA!AE857,"n/a")</f>
        <v>7.5184169129608805E-2</v>
      </c>
      <c r="K2764" s="86">
        <f>+IF(ISNUMBER(DATA!AN857),DATA!AN857,"n/a")</f>
        <v>790635.16</v>
      </c>
      <c r="L2764" s="77">
        <f>+IF(ISNUMBER(DATA!AO857),DATA!AO857,"n/a")</f>
        <v>5.8141825786288799E-2</v>
      </c>
      <c r="M2764" s="66"/>
      <c r="N2764" s="66"/>
      <c r="O2764" s="66"/>
      <c r="P2764" s="66"/>
      <c r="Q2764" s="66"/>
      <c r="S2764" s="70"/>
      <c r="U2764" s="70"/>
      <c r="W2764" s="70"/>
      <c r="Y2764" s="70"/>
    </row>
    <row r="2765" spans="1:25" s="69" customFormat="1" x14ac:dyDescent="0.2">
      <c r="A2765" s="66" t="s">
        <v>27</v>
      </c>
      <c r="B2765" s="66" t="s">
        <v>23</v>
      </c>
      <c r="C2765" s="66" t="s">
        <v>25</v>
      </c>
      <c r="D2765" s="66" t="s">
        <v>275</v>
      </c>
      <c r="E2765" s="86">
        <f>+IF(ISNUMBER(DATA!J858),DATA!J858,"n/a")</f>
        <v>109048.9</v>
      </c>
      <c r="F2765" s="77">
        <f>+IF(ISNUMBER(DATA!K858),DATA!K858,"n/a")</f>
        <v>5.3266966703485401E-2</v>
      </c>
      <c r="G2765" s="86">
        <f>+IF(ISNUMBER(DATA!T858),DATA!T858,"n/a")</f>
        <v>379970.55</v>
      </c>
      <c r="H2765" s="77">
        <f>+IF(ISNUMBER(DATA!U858),DATA!U858,"n/a")</f>
        <v>-5.0749254218310197E-2</v>
      </c>
      <c r="I2765" s="86">
        <f>+IF(ISNUMBER(DATA!AD858),DATA!AD858,"n/a")</f>
        <v>772288.9</v>
      </c>
      <c r="J2765" s="77">
        <f>+IF(ISNUMBER(DATA!AE858),DATA!AE858,"n/a")</f>
        <v>-3.6973912316978899E-2</v>
      </c>
      <c r="K2765" s="86">
        <f>+IF(ISNUMBER(DATA!AN858),DATA!AN858,"n/a")</f>
        <v>1353966.51</v>
      </c>
      <c r="L2765" s="77">
        <f>+IF(ISNUMBER(DATA!AO858),DATA!AO858,"n/a")</f>
        <v>-6.2481879711885097E-2</v>
      </c>
      <c r="M2765" s="66"/>
      <c r="N2765" s="66"/>
      <c r="O2765" s="66"/>
      <c r="P2765" s="66"/>
      <c r="Q2765" s="66"/>
      <c r="S2765" s="70"/>
      <c r="U2765" s="70"/>
      <c r="W2765" s="70"/>
      <c r="Y2765" s="70"/>
    </row>
    <row r="2766" spans="1:25" s="69" customFormat="1" x14ac:dyDescent="0.2">
      <c r="A2766" s="66" t="s">
        <v>27</v>
      </c>
      <c r="B2766" s="66" t="s">
        <v>23</v>
      </c>
      <c r="C2766" s="66" t="s">
        <v>25</v>
      </c>
      <c r="D2766" s="66" t="s">
        <v>276</v>
      </c>
      <c r="E2766" s="86">
        <f>+IF(ISNUMBER(DATA!J859),DATA!J859,"n/a")</f>
        <v>71550.41</v>
      </c>
      <c r="F2766" s="77">
        <f>+IF(ISNUMBER(DATA!K859),DATA!K859,"n/a")</f>
        <v>-1.48670918065637E-2</v>
      </c>
      <c r="G2766" s="86">
        <f>+IF(ISNUMBER(DATA!T859),DATA!T859,"n/a")</f>
        <v>243940.64</v>
      </c>
      <c r="H2766" s="77">
        <f>+IF(ISNUMBER(DATA!U859),DATA!U859,"n/a")</f>
        <v>-3.9902316988205802E-2</v>
      </c>
      <c r="I2766" s="86">
        <f>+IF(ISNUMBER(DATA!AD859),DATA!AD859,"n/a")</f>
        <v>499103.69</v>
      </c>
      <c r="J2766" s="77">
        <f>+IF(ISNUMBER(DATA!AE859),DATA!AE859,"n/a")</f>
        <v>-2.0232856596679699E-2</v>
      </c>
      <c r="K2766" s="86">
        <f>+IF(ISNUMBER(DATA!AN859),DATA!AN859,"n/a")</f>
        <v>929035.65</v>
      </c>
      <c r="L2766" s="77">
        <f>+IF(ISNUMBER(DATA!AO859),DATA!AO859,"n/a")</f>
        <v>-4.9125004937144501E-2</v>
      </c>
      <c r="M2766" s="66"/>
      <c r="N2766" s="66"/>
      <c r="O2766" s="66"/>
      <c r="P2766" s="66"/>
      <c r="Q2766" s="66"/>
      <c r="S2766" s="70"/>
      <c r="U2766" s="70"/>
      <c r="W2766" s="70"/>
      <c r="Y2766" s="70"/>
    </row>
    <row r="2767" spans="1:25" s="69" customFormat="1" x14ac:dyDescent="0.2">
      <c r="A2767" s="66" t="s">
        <v>27</v>
      </c>
      <c r="B2767" s="66" t="s">
        <v>23</v>
      </c>
      <c r="C2767" s="66" t="s">
        <v>25</v>
      </c>
      <c r="D2767" s="66" t="s">
        <v>277</v>
      </c>
      <c r="E2767" s="86">
        <f>+IF(ISNUMBER(DATA!J860),DATA!J860,"n/a")</f>
        <v>42411.19</v>
      </c>
      <c r="F2767" s="77">
        <f>+IF(ISNUMBER(DATA!K860),DATA!K860,"n/a")</f>
        <v>0.13424287734982401</v>
      </c>
      <c r="G2767" s="86">
        <f>+IF(ISNUMBER(DATA!T860),DATA!T860,"n/a")</f>
        <v>151872.4</v>
      </c>
      <c r="H2767" s="77">
        <f>+IF(ISNUMBER(DATA!U860),DATA!U860,"n/a")</f>
        <v>0.17961711011967599</v>
      </c>
      <c r="I2767" s="86">
        <f>+IF(ISNUMBER(DATA!AD860),DATA!AD860,"n/a")</f>
        <v>299266.28999999998</v>
      </c>
      <c r="J2767" s="77">
        <f>+IF(ISNUMBER(DATA!AE860),DATA!AE860,"n/a")</f>
        <v>0.29522267809943797</v>
      </c>
      <c r="K2767" s="86">
        <f>+IF(ISNUMBER(DATA!AN860),DATA!AN860,"n/a")</f>
        <v>507473.21</v>
      </c>
      <c r="L2767" s="77">
        <f>+IF(ISNUMBER(DATA!AO860),DATA!AO860,"n/a")</f>
        <v>0.15315963673667499</v>
      </c>
      <c r="M2767" s="66"/>
      <c r="N2767" s="66"/>
      <c r="O2767" s="66"/>
      <c r="P2767" s="66"/>
      <c r="Q2767" s="66"/>
      <c r="S2767" s="70"/>
      <c r="U2767" s="70"/>
      <c r="W2767" s="70"/>
      <c r="Y2767" s="70"/>
    </row>
    <row r="2768" spans="1:25" s="69" customFormat="1" x14ac:dyDescent="0.2">
      <c r="A2768" s="66" t="s">
        <v>27</v>
      </c>
      <c r="B2768" s="66" t="s">
        <v>23</v>
      </c>
      <c r="C2768" s="66" t="s">
        <v>25</v>
      </c>
      <c r="D2768" s="66" t="s">
        <v>278</v>
      </c>
      <c r="E2768" s="86">
        <f>+IF(ISNUMBER(DATA!J861),DATA!J861,"n/a")</f>
        <v>42267.9</v>
      </c>
      <c r="F2768" s="77">
        <f>+IF(ISNUMBER(DATA!K861),DATA!K861,"n/a")</f>
        <v>-0.260197339518557</v>
      </c>
      <c r="G2768" s="86">
        <f>+IF(ISNUMBER(DATA!T861),DATA!T861,"n/a")</f>
        <v>182047.07</v>
      </c>
      <c r="H2768" s="77">
        <f>+IF(ISNUMBER(DATA!U861),DATA!U861,"n/a")</f>
        <v>-9.1396683277496907E-2</v>
      </c>
      <c r="I2768" s="86">
        <f>+IF(ISNUMBER(DATA!AD861),DATA!AD861,"n/a")</f>
        <v>380577.71</v>
      </c>
      <c r="J2768" s="77">
        <f>+IF(ISNUMBER(DATA!AE861),DATA!AE861,"n/a")</f>
        <v>-6.6671102241378594E-2</v>
      </c>
      <c r="K2768" s="86">
        <f>+IF(ISNUMBER(DATA!AN861),DATA!AN861,"n/a")</f>
        <v>743692.29</v>
      </c>
      <c r="L2768" s="77">
        <f>+IF(ISNUMBER(DATA!AO861),DATA!AO861,"n/a")</f>
        <v>-1.46984743367826E-2</v>
      </c>
      <c r="M2768" s="66"/>
      <c r="N2768" s="66"/>
      <c r="O2768" s="66"/>
      <c r="P2768" s="66"/>
      <c r="Q2768" s="66"/>
      <c r="S2768" s="70"/>
      <c r="U2768" s="70"/>
      <c r="W2768" s="70"/>
      <c r="Y2768" s="70"/>
    </row>
    <row r="2769" spans="1:25" s="69" customFormat="1" x14ac:dyDescent="0.2">
      <c r="A2769" s="66" t="s">
        <v>27</v>
      </c>
      <c r="B2769" s="66" t="s">
        <v>23</v>
      </c>
      <c r="C2769" s="66" t="s">
        <v>25</v>
      </c>
      <c r="D2769" s="66" t="s">
        <v>279</v>
      </c>
      <c r="E2769" s="86">
        <f>+IF(ISNUMBER(DATA!J862),DATA!J862,"n/a")</f>
        <v>3136.85</v>
      </c>
      <c r="F2769" s="77">
        <f>+IF(ISNUMBER(DATA!K862),DATA!K862,"n/a")</f>
        <v>-0.65639188752512601</v>
      </c>
      <c r="G2769" s="86">
        <f>+IF(ISNUMBER(DATA!T862),DATA!T862,"n/a")</f>
        <v>24442.68</v>
      </c>
      <c r="H2769" s="77">
        <f>+IF(ISNUMBER(DATA!U862),DATA!U862,"n/a")</f>
        <v>-0.24132570934786601</v>
      </c>
      <c r="I2769" s="86">
        <f>+IF(ISNUMBER(DATA!AD862),DATA!AD862,"n/a")</f>
        <v>54099.85</v>
      </c>
      <c r="J2769" s="77">
        <f>+IF(ISNUMBER(DATA!AE862),DATA!AE862,"n/a")</f>
        <v>-0.18176535597011201</v>
      </c>
      <c r="K2769" s="86">
        <f>+IF(ISNUMBER(DATA!AN862),DATA!AN862,"n/a")</f>
        <v>130125.29</v>
      </c>
      <c r="L2769" s="77">
        <f>+IF(ISNUMBER(DATA!AO862),DATA!AO862,"n/a")</f>
        <v>-0.51972613691965597</v>
      </c>
      <c r="M2769" s="66"/>
      <c r="N2769" s="66"/>
      <c r="O2769" s="66"/>
      <c r="P2769" s="66"/>
      <c r="Q2769" s="66"/>
      <c r="S2769" s="70"/>
      <c r="U2769" s="70"/>
      <c r="W2769" s="70"/>
      <c r="Y2769" s="70"/>
    </row>
    <row r="2770" spans="1:25" s="69" customFormat="1" x14ac:dyDescent="0.2">
      <c r="A2770" s="66" t="s">
        <v>27</v>
      </c>
      <c r="B2770" s="66" t="s">
        <v>23</v>
      </c>
      <c r="C2770" s="66" t="s">
        <v>25</v>
      </c>
      <c r="D2770" s="66" t="s">
        <v>280</v>
      </c>
      <c r="E2770" s="86">
        <f>+IF(ISNUMBER(DATA!J863),DATA!J863,"n/a")</f>
        <v>22925.93</v>
      </c>
      <c r="F2770" s="77">
        <f>+IF(ISNUMBER(DATA!K863),DATA!K863,"n/a")</f>
        <v>-0.23927176125417299</v>
      </c>
      <c r="G2770" s="86">
        <f>+IF(ISNUMBER(DATA!T863),DATA!T863,"n/a")</f>
        <v>93901.21</v>
      </c>
      <c r="H2770" s="77">
        <f>+IF(ISNUMBER(DATA!U863),DATA!U863,"n/a")</f>
        <v>1.82265627922687E-2</v>
      </c>
      <c r="I2770" s="86">
        <f>+IF(ISNUMBER(DATA!AD863),DATA!AD863,"n/a")</f>
        <v>200771.93</v>
      </c>
      <c r="J2770" s="77">
        <f>+IF(ISNUMBER(DATA!AE863),DATA!AE863,"n/a")</f>
        <v>0.12733375412119699</v>
      </c>
      <c r="K2770" s="86">
        <f>+IF(ISNUMBER(DATA!AN863),DATA!AN863,"n/a")</f>
        <v>380850.57</v>
      </c>
      <c r="L2770" s="77">
        <f>+IF(ISNUMBER(DATA!AO863),DATA!AO863,"n/a")</f>
        <v>0.12348522205415401</v>
      </c>
      <c r="M2770" s="66"/>
      <c r="N2770" s="66"/>
      <c r="O2770" s="66"/>
      <c r="P2770" s="66"/>
      <c r="Q2770" s="66"/>
      <c r="S2770" s="70"/>
      <c r="U2770" s="70"/>
      <c r="W2770" s="70"/>
      <c r="Y2770" s="70"/>
    </row>
    <row r="2771" spans="1:25" s="69" customFormat="1" x14ac:dyDescent="0.2">
      <c r="A2771" s="66" t="s">
        <v>27</v>
      </c>
      <c r="B2771" s="66" t="s">
        <v>23</v>
      </c>
      <c r="C2771" s="66" t="s">
        <v>25</v>
      </c>
      <c r="D2771" s="66" t="s">
        <v>281</v>
      </c>
      <c r="E2771" s="86">
        <f>+IF(ISNUMBER(DATA!J864),DATA!J864,"n/a")</f>
        <v>11231.22</v>
      </c>
      <c r="F2771" s="77">
        <f>+IF(ISNUMBER(DATA!K864),DATA!K864,"n/a")</f>
        <v>-0.58852599496832603</v>
      </c>
      <c r="G2771" s="86">
        <f>+IF(ISNUMBER(DATA!T864),DATA!T864,"n/a")</f>
        <v>56138.59</v>
      </c>
      <c r="H2771" s="77">
        <f>+IF(ISNUMBER(DATA!U864),DATA!U864,"n/a")</f>
        <v>-0.439354712424887</v>
      </c>
      <c r="I2771" s="86">
        <f>+IF(ISNUMBER(DATA!AD864),DATA!AD864,"n/a")</f>
        <v>120741.28</v>
      </c>
      <c r="J2771" s="77">
        <f>+IF(ISNUMBER(DATA!AE864),DATA!AE864,"n/a")</f>
        <v>-0.38330829273514799</v>
      </c>
      <c r="K2771" s="86">
        <f>+IF(ISNUMBER(DATA!AN864),DATA!AN864,"n/a")</f>
        <v>238430.19</v>
      </c>
      <c r="L2771" s="77">
        <f>+IF(ISNUMBER(DATA!AO864),DATA!AO864,"n/a")</f>
        <v>-0.35361250159000901</v>
      </c>
      <c r="M2771" s="66"/>
      <c r="N2771" s="66"/>
      <c r="O2771" s="66"/>
      <c r="P2771" s="66"/>
      <c r="Q2771" s="66"/>
      <c r="S2771" s="70"/>
      <c r="U2771" s="70"/>
      <c r="W2771" s="70"/>
      <c r="Y2771" s="70"/>
    </row>
    <row r="2772" spans="1:25" s="69" customFormat="1" x14ac:dyDescent="0.2">
      <c r="A2772" s="66" t="s">
        <v>27</v>
      </c>
      <c r="B2772" s="66" t="s">
        <v>23</v>
      </c>
      <c r="C2772" s="66" t="s">
        <v>25</v>
      </c>
      <c r="D2772" s="66" t="s">
        <v>282</v>
      </c>
      <c r="E2772" s="86">
        <f>+IF(ISNUMBER(DATA!J865),DATA!J865,"n/a")</f>
        <v>47815.89</v>
      </c>
      <c r="F2772" s="77">
        <f>+IF(ISNUMBER(DATA!K865),DATA!K865,"n/a")</f>
        <v>7.6231273215405806E-2</v>
      </c>
      <c r="G2772" s="86">
        <f>+IF(ISNUMBER(DATA!T865),DATA!T865,"n/a")</f>
        <v>167349.32</v>
      </c>
      <c r="H2772" s="77">
        <f>+IF(ISNUMBER(DATA!U865),DATA!U865,"n/a")</f>
        <v>9.8447988752266902E-2</v>
      </c>
      <c r="I2772" s="86">
        <f>+IF(ISNUMBER(DATA!AD865),DATA!AD865,"n/a")</f>
        <v>328187.65000000002</v>
      </c>
      <c r="J2772" s="77">
        <f>+IF(ISNUMBER(DATA!AE865),DATA!AE865,"n/a")</f>
        <v>9.1176406242508806E-2</v>
      </c>
      <c r="K2772" s="86">
        <f>+IF(ISNUMBER(DATA!AN865),DATA!AN865,"n/a")</f>
        <v>623201.77</v>
      </c>
      <c r="L2772" s="77">
        <f>+IF(ISNUMBER(DATA!AO865),DATA!AO865,"n/a")</f>
        <v>3.1369832939695799E-3</v>
      </c>
      <c r="M2772" s="66"/>
      <c r="N2772" s="66"/>
      <c r="O2772" s="66"/>
      <c r="P2772" s="66"/>
      <c r="Q2772" s="66"/>
      <c r="S2772" s="70"/>
      <c r="U2772" s="70"/>
      <c r="W2772" s="70"/>
      <c r="Y2772" s="70"/>
    </row>
    <row r="2773" spans="1:25" s="69" customFormat="1" x14ac:dyDescent="0.2">
      <c r="A2773" s="66" t="s">
        <v>27</v>
      </c>
      <c r="B2773" s="66" t="s">
        <v>23</v>
      </c>
      <c r="C2773" s="66" t="s">
        <v>25</v>
      </c>
      <c r="D2773" s="66" t="s">
        <v>283</v>
      </c>
      <c r="E2773" s="86">
        <f>+IF(ISNUMBER(DATA!J866),DATA!J866,"n/a")</f>
        <v>27789.32</v>
      </c>
      <c r="F2773" s="77">
        <f>+IF(ISNUMBER(DATA!K866),DATA!K866,"n/a")</f>
        <v>0.12909958707017299</v>
      </c>
      <c r="G2773" s="86">
        <f>+IF(ISNUMBER(DATA!T866),DATA!T866,"n/a")</f>
        <v>89119.89</v>
      </c>
      <c r="H2773" s="77">
        <f>+IF(ISNUMBER(DATA!U866),DATA!U866,"n/a")</f>
        <v>7.5773176711896206E-2</v>
      </c>
      <c r="I2773" s="86">
        <f>+IF(ISNUMBER(DATA!AD866),DATA!AD866,"n/a")</f>
        <v>175968.83</v>
      </c>
      <c r="J2773" s="77">
        <f>+IF(ISNUMBER(DATA!AE866),DATA!AE866,"n/a")</f>
        <v>5.8693027337709001E-2</v>
      </c>
      <c r="K2773" s="86">
        <f>+IF(ISNUMBER(DATA!AN866),DATA!AN866,"n/a")</f>
        <v>320879.81</v>
      </c>
      <c r="L2773" s="77">
        <f>+IF(ISNUMBER(DATA!AO866),DATA!AO866,"n/a")</f>
        <v>3.4900131175152997E-2</v>
      </c>
      <c r="M2773" s="66"/>
      <c r="N2773" s="66"/>
      <c r="O2773" s="66"/>
      <c r="P2773" s="66"/>
      <c r="Q2773" s="66"/>
      <c r="S2773" s="70"/>
      <c r="U2773" s="70"/>
      <c r="W2773" s="70"/>
      <c r="Y2773" s="70"/>
    </row>
    <row r="2774" spans="1:25" s="69" customFormat="1" x14ac:dyDescent="0.2">
      <c r="A2774" s="66" t="s">
        <v>27</v>
      </c>
      <c r="B2774" s="66" t="s">
        <v>23</v>
      </c>
      <c r="C2774" s="66" t="s">
        <v>25</v>
      </c>
      <c r="D2774" s="66" t="s">
        <v>284</v>
      </c>
      <c r="E2774" s="86">
        <f>+IF(ISNUMBER(DATA!J867),DATA!J867,"n/a")</f>
        <v>4318.78</v>
      </c>
      <c r="F2774" s="77">
        <f>+IF(ISNUMBER(DATA!K867),DATA!K867,"n/a")</f>
        <v>-0.89406908744663305</v>
      </c>
      <c r="G2774" s="86">
        <f>+IF(ISNUMBER(DATA!T867),DATA!T867,"n/a")</f>
        <v>76092.08</v>
      </c>
      <c r="H2774" s="77">
        <f>+IF(ISNUMBER(DATA!U867),DATA!U867,"n/a")</f>
        <v>-0.51281232076702199</v>
      </c>
      <c r="I2774" s="86">
        <f>+IF(ISNUMBER(DATA!AD867),DATA!AD867,"n/a")</f>
        <v>188385.27</v>
      </c>
      <c r="J2774" s="77">
        <f>+IF(ISNUMBER(DATA!AE867),DATA!AE867,"n/a")</f>
        <v>-0.414671201724581</v>
      </c>
      <c r="K2774" s="86">
        <f>+IF(ISNUMBER(DATA!AN867),DATA!AN867,"n/a")</f>
        <v>392574.59</v>
      </c>
      <c r="L2774" s="77">
        <f>+IF(ISNUMBER(DATA!AO867),DATA!AO867,"n/a")</f>
        <v>-0.38564892223702402</v>
      </c>
      <c r="M2774" s="66"/>
      <c r="N2774" s="66"/>
      <c r="O2774" s="66"/>
      <c r="P2774" s="66"/>
      <c r="Q2774" s="66"/>
      <c r="S2774" s="70"/>
      <c r="U2774" s="70"/>
      <c r="W2774" s="70"/>
      <c r="Y2774" s="70"/>
    </row>
    <row r="2775" spans="1:25" s="69" customFormat="1" x14ac:dyDescent="0.2">
      <c r="A2775" s="66" t="s">
        <v>27</v>
      </c>
      <c r="B2775" s="66" t="s">
        <v>23</v>
      </c>
      <c r="C2775" s="66" t="s">
        <v>25</v>
      </c>
      <c r="D2775" s="66" t="s">
        <v>285</v>
      </c>
      <c r="E2775" s="86">
        <f>+IF(ISNUMBER(DATA!J868),DATA!J868,"n/a")</f>
        <v>11542.42</v>
      </c>
      <c r="F2775" s="77">
        <f>+IF(ISNUMBER(DATA!K868),DATA!K868,"n/a")</f>
        <v>-0.66603088884863804</v>
      </c>
      <c r="G2775" s="86">
        <f>+IF(ISNUMBER(DATA!T868),DATA!T868,"n/a")</f>
        <v>99954.17</v>
      </c>
      <c r="H2775" s="77">
        <f>+IF(ISNUMBER(DATA!U868),DATA!U868,"n/a")</f>
        <v>-0.12172544446351199</v>
      </c>
      <c r="I2775" s="86">
        <f>+IF(ISNUMBER(DATA!AD868),DATA!AD868,"n/a")</f>
        <v>256007.94</v>
      </c>
      <c r="J2775" s="77">
        <f>+IF(ISNUMBER(DATA!AE868),DATA!AE868,"n/a")</f>
        <v>7.0941078272864902E-2</v>
      </c>
      <c r="K2775" s="86">
        <f>+IF(ISNUMBER(DATA!AN868),DATA!AN868,"n/a")</f>
        <v>526756.15</v>
      </c>
      <c r="L2775" s="77">
        <f>+IF(ISNUMBER(DATA!AO868),DATA!AO868,"n/a")</f>
        <v>4.3457543114548303E-2</v>
      </c>
      <c r="M2775" s="66"/>
      <c r="N2775" s="66"/>
      <c r="O2775" s="66"/>
      <c r="P2775" s="66"/>
      <c r="Q2775" s="66"/>
      <c r="S2775" s="70"/>
      <c r="U2775" s="70"/>
      <c r="W2775" s="70"/>
      <c r="Y2775" s="70"/>
    </row>
    <row r="2776" spans="1:25" s="69" customFormat="1" x14ac:dyDescent="0.2">
      <c r="A2776" s="66" t="s">
        <v>27</v>
      </c>
      <c r="B2776" s="66" t="s">
        <v>23</v>
      </c>
      <c r="C2776" s="66" t="s">
        <v>25</v>
      </c>
      <c r="D2776" s="66" t="s">
        <v>286</v>
      </c>
      <c r="E2776" s="86">
        <f>+IF(ISNUMBER(DATA!J869),DATA!J869,"n/a")</f>
        <v>88611.79</v>
      </c>
      <c r="F2776" s="77">
        <f>+IF(ISNUMBER(DATA!K869),DATA!K869,"n/a")</f>
        <v>-0.14511498217232699</v>
      </c>
      <c r="G2776" s="86">
        <f>+IF(ISNUMBER(DATA!T869),DATA!T869,"n/a")</f>
        <v>317577.43</v>
      </c>
      <c r="H2776" s="77">
        <f>+IF(ISNUMBER(DATA!U869),DATA!U869,"n/a")</f>
        <v>-7.2330148915321704E-2</v>
      </c>
      <c r="I2776" s="86">
        <f>+IF(ISNUMBER(DATA!AD869),DATA!AD869,"n/a")</f>
        <v>633939.34</v>
      </c>
      <c r="J2776" s="77">
        <f>+IF(ISNUMBER(DATA!AE869),DATA!AE869,"n/a")</f>
        <v>-6.1079664720047298E-2</v>
      </c>
      <c r="K2776" s="86">
        <f>+IF(ISNUMBER(DATA!AN869),DATA!AN869,"n/a")</f>
        <v>1238243.95</v>
      </c>
      <c r="L2776" s="77">
        <f>+IF(ISNUMBER(DATA!AO869),DATA!AO869,"n/a")</f>
        <v>-2.0908956114715001E-2</v>
      </c>
      <c r="M2776" s="66"/>
      <c r="N2776" s="66"/>
      <c r="O2776" s="66"/>
      <c r="P2776" s="66"/>
      <c r="Q2776" s="66"/>
      <c r="S2776" s="70"/>
      <c r="U2776" s="70"/>
      <c r="W2776" s="70"/>
      <c r="Y2776" s="70"/>
    </row>
    <row r="2777" spans="1:25" s="69" customFormat="1" x14ac:dyDescent="0.2">
      <c r="A2777" s="66" t="s">
        <v>27</v>
      </c>
      <c r="B2777" s="66" t="s">
        <v>23</v>
      </c>
      <c r="C2777" s="66" t="s">
        <v>25</v>
      </c>
      <c r="D2777" s="66" t="s">
        <v>287</v>
      </c>
      <c r="E2777" s="86">
        <f>+IF(ISNUMBER(DATA!J870),DATA!J870,"n/a")</f>
        <v>90738.25</v>
      </c>
      <c r="F2777" s="77">
        <f>+IF(ISNUMBER(DATA!K870),DATA!K870,"n/a")</f>
        <v>0.23194642328127699</v>
      </c>
      <c r="G2777" s="86">
        <f>+IF(ISNUMBER(DATA!T870),DATA!T870,"n/a")</f>
        <v>309107.13</v>
      </c>
      <c r="H2777" s="77">
        <f>+IF(ISNUMBER(DATA!U870),DATA!U870,"n/a")</f>
        <v>3.1014956276434701E-2</v>
      </c>
      <c r="I2777" s="86">
        <f>+IF(ISNUMBER(DATA!AD870),DATA!AD870,"n/a")</f>
        <v>605374.63</v>
      </c>
      <c r="J2777" s="77">
        <f>+IF(ISNUMBER(DATA!AE870),DATA!AE870,"n/a")</f>
        <v>2.9741276612566401E-2</v>
      </c>
      <c r="K2777" s="86">
        <f>+IF(ISNUMBER(DATA!AN870),DATA!AN870,"n/a")</f>
        <v>1104492.07</v>
      </c>
      <c r="L2777" s="77">
        <f>+IF(ISNUMBER(DATA!AO870),DATA!AO870,"n/a")</f>
        <v>6.0901464195730497E-2</v>
      </c>
      <c r="M2777" s="66"/>
      <c r="N2777" s="66"/>
      <c r="O2777" s="66"/>
      <c r="P2777" s="66"/>
      <c r="Q2777" s="66"/>
      <c r="S2777" s="70"/>
      <c r="U2777" s="70"/>
      <c r="W2777" s="70"/>
      <c r="Y2777" s="70"/>
    </row>
    <row r="2778" spans="1:25" s="69" customFormat="1" x14ac:dyDescent="0.2">
      <c r="A2778" s="66" t="s">
        <v>27</v>
      </c>
      <c r="B2778" s="66" t="s">
        <v>23</v>
      </c>
      <c r="C2778" s="66" t="s">
        <v>25</v>
      </c>
      <c r="D2778" s="66" t="s">
        <v>288</v>
      </c>
      <c r="E2778" s="86">
        <f>+IF(ISNUMBER(DATA!J871),DATA!J871,"n/a")</f>
        <v>19705.810000000001</v>
      </c>
      <c r="F2778" s="77">
        <f>+IF(ISNUMBER(DATA!K871),DATA!K871,"n/a")</f>
        <v>6.6208242119148705E-2</v>
      </c>
      <c r="G2778" s="86">
        <f>+IF(ISNUMBER(DATA!T871),DATA!T871,"n/a")</f>
        <v>69356.7</v>
      </c>
      <c r="H2778" s="77">
        <f>+IF(ISNUMBER(DATA!U871),DATA!U871,"n/a")</f>
        <v>0.10015608493304499</v>
      </c>
      <c r="I2778" s="86">
        <f>+IF(ISNUMBER(DATA!AD871),DATA!AD871,"n/a")</f>
        <v>133225.87</v>
      </c>
      <c r="J2778" s="77">
        <f>+IF(ISNUMBER(DATA!AE871),DATA!AE871,"n/a")</f>
        <v>6.42945548657535E-2</v>
      </c>
      <c r="K2778" s="86">
        <f>+IF(ISNUMBER(DATA!AN871),DATA!AN871,"n/a")</f>
        <v>268506.62</v>
      </c>
      <c r="L2778" s="77">
        <f>+IF(ISNUMBER(DATA!AO871),DATA!AO871,"n/a")</f>
        <v>-0.19752439540408301</v>
      </c>
      <c r="M2778" s="66"/>
      <c r="N2778" s="66"/>
      <c r="O2778" s="66"/>
      <c r="P2778" s="66"/>
      <c r="Q2778" s="66"/>
      <c r="S2778" s="70"/>
      <c r="U2778" s="70"/>
      <c r="W2778" s="70"/>
      <c r="Y2778" s="70"/>
    </row>
    <row r="2779" spans="1:25" s="69" customFormat="1" x14ac:dyDescent="0.2">
      <c r="A2779" s="66" t="s">
        <v>27</v>
      </c>
      <c r="B2779" s="66" t="s">
        <v>23</v>
      </c>
      <c r="C2779" s="66" t="s">
        <v>25</v>
      </c>
      <c r="D2779" s="66" t="s">
        <v>289</v>
      </c>
      <c r="E2779" s="86">
        <f>+IF(ISNUMBER(DATA!J872),DATA!J872,"n/a")</f>
        <v>13589.17</v>
      </c>
      <c r="F2779" s="77">
        <f>+IF(ISNUMBER(DATA!K872),DATA!K872,"n/a")</f>
        <v>-0.371920593712259</v>
      </c>
      <c r="G2779" s="86">
        <f>+IF(ISNUMBER(DATA!T872),DATA!T872,"n/a")</f>
        <v>63150.68</v>
      </c>
      <c r="H2779" s="77">
        <f>+IF(ISNUMBER(DATA!U872),DATA!U872,"n/a")</f>
        <v>-0.15902298033187001</v>
      </c>
      <c r="I2779" s="86">
        <f>+IF(ISNUMBER(DATA!AD872),DATA!AD872,"n/a")</f>
        <v>133308.04999999999</v>
      </c>
      <c r="J2779" s="77">
        <f>+IF(ISNUMBER(DATA!AE872),DATA!AE872,"n/a")</f>
        <v>-0.13905429178122899</v>
      </c>
      <c r="K2779" s="86">
        <f>+IF(ISNUMBER(DATA!AN872),DATA!AN872,"n/a")</f>
        <v>266683.75</v>
      </c>
      <c r="L2779" s="77">
        <f>+IF(ISNUMBER(DATA!AO872),DATA!AO872,"n/a")</f>
        <v>-0.22729478747138801</v>
      </c>
      <c r="M2779" s="66"/>
      <c r="N2779" s="66"/>
      <c r="O2779" s="66"/>
      <c r="P2779" s="66"/>
      <c r="Q2779" s="66"/>
      <c r="S2779" s="70"/>
      <c r="U2779" s="70"/>
      <c r="W2779" s="70"/>
      <c r="Y2779" s="70"/>
    </row>
    <row r="2780" spans="1:25" s="69" customFormat="1" x14ac:dyDescent="0.2">
      <c r="A2780" s="66" t="s">
        <v>27</v>
      </c>
      <c r="B2780" s="66" t="s">
        <v>23</v>
      </c>
      <c r="C2780" s="66" t="s">
        <v>25</v>
      </c>
      <c r="D2780" s="66" t="s">
        <v>290</v>
      </c>
      <c r="E2780" s="86">
        <f>+IF(ISNUMBER(DATA!J873),DATA!J873,"n/a")</f>
        <v>52772.72</v>
      </c>
      <c r="F2780" s="77">
        <f>+IF(ISNUMBER(DATA!K873),DATA!K873,"n/a")</f>
        <v>9.1407773144480106E-2</v>
      </c>
      <c r="G2780" s="86">
        <f>+IF(ISNUMBER(DATA!T873),DATA!T873,"n/a")</f>
        <v>184422.65</v>
      </c>
      <c r="H2780" s="77">
        <f>+IF(ISNUMBER(DATA!U873),DATA!U873,"n/a")</f>
        <v>0.102295523442689</v>
      </c>
      <c r="I2780" s="86">
        <f>+IF(ISNUMBER(DATA!AD873),DATA!AD873,"n/a")</f>
        <v>338673.3</v>
      </c>
      <c r="J2780" s="77">
        <f>+IF(ISNUMBER(DATA!AE873),DATA!AE873,"n/a")</f>
        <v>4.2904154448452303E-2</v>
      </c>
      <c r="K2780" s="86">
        <f>+IF(ISNUMBER(DATA!AN873),DATA!AN873,"n/a")</f>
        <v>635263.12</v>
      </c>
      <c r="L2780" s="77">
        <f>+IF(ISNUMBER(DATA!AO873),DATA!AO873,"n/a")</f>
        <v>6.8476266743488806E-2</v>
      </c>
      <c r="M2780" s="66"/>
      <c r="N2780" s="66"/>
      <c r="O2780" s="66"/>
      <c r="P2780" s="66"/>
      <c r="Q2780" s="66"/>
      <c r="S2780" s="70"/>
      <c r="U2780" s="70"/>
      <c r="W2780" s="70"/>
      <c r="Y2780" s="70"/>
    </row>
    <row r="2781" spans="1:25" s="69" customFormat="1" x14ac:dyDescent="0.2">
      <c r="A2781" s="66" t="s">
        <v>27</v>
      </c>
      <c r="B2781" s="66" t="s">
        <v>23</v>
      </c>
      <c r="C2781" s="66" t="s">
        <v>25</v>
      </c>
      <c r="D2781" s="66" t="s">
        <v>291</v>
      </c>
      <c r="E2781" s="86">
        <f>+IF(ISNUMBER(DATA!J874),DATA!J874,"n/a")</f>
        <v>7770</v>
      </c>
      <c r="F2781" s="77">
        <f>+IF(ISNUMBER(DATA!K874),DATA!K874,"n/a")</f>
        <v>0.17995444191344001</v>
      </c>
      <c r="G2781" s="86">
        <f>+IF(ISNUMBER(DATA!T874),DATA!T874,"n/a")</f>
        <v>32583.94</v>
      </c>
      <c r="H2781" s="77">
        <f>+IF(ISNUMBER(DATA!U874),DATA!U874,"n/a")</f>
        <v>0.48054980007270098</v>
      </c>
      <c r="I2781" s="86">
        <f>+IF(ISNUMBER(DATA!AD874),DATA!AD874,"n/a")</f>
        <v>56140.94</v>
      </c>
      <c r="J2781" s="77">
        <f>+IF(ISNUMBER(DATA!AE874),DATA!AE874,"n/a")</f>
        <v>0.34202647864267799</v>
      </c>
      <c r="K2781" s="86">
        <f>+IF(ISNUMBER(DATA!AN874),DATA!AN874,"n/a")</f>
        <v>95095.94</v>
      </c>
      <c r="L2781" s="77">
        <f>+IF(ISNUMBER(DATA!AO874),DATA!AO874,"n/a")</f>
        <v>-0.300903835400889</v>
      </c>
      <c r="M2781" s="66"/>
      <c r="N2781" s="66"/>
      <c r="O2781" s="66"/>
      <c r="P2781" s="66"/>
      <c r="Q2781" s="66"/>
      <c r="S2781" s="70"/>
      <c r="U2781" s="70"/>
      <c r="W2781" s="70"/>
      <c r="Y2781" s="70"/>
    </row>
    <row r="2782" spans="1:25" s="69" customFormat="1" x14ac:dyDescent="0.2">
      <c r="A2782" s="66" t="s">
        <v>27</v>
      </c>
      <c r="B2782" s="66" t="s">
        <v>23</v>
      </c>
      <c r="C2782" s="66" t="s">
        <v>25</v>
      </c>
      <c r="D2782" s="66" t="s">
        <v>292</v>
      </c>
      <c r="E2782" s="86">
        <f>+IF(ISNUMBER(DATA!J875),DATA!J875,"n/a")</f>
        <v>88429.13</v>
      </c>
      <c r="F2782" s="77">
        <f>+IF(ISNUMBER(DATA!K875),DATA!K875,"n/a")</f>
        <v>8.7456168678248805E-2</v>
      </c>
      <c r="G2782" s="86">
        <f>+IF(ISNUMBER(DATA!T875),DATA!T875,"n/a")</f>
        <v>278205.71999999997</v>
      </c>
      <c r="H2782" s="77">
        <f>+IF(ISNUMBER(DATA!U875),DATA!U875,"n/a")</f>
        <v>-0.171961317518775</v>
      </c>
      <c r="I2782" s="86">
        <f>+IF(ISNUMBER(DATA!AD875),DATA!AD875,"n/a")</f>
        <v>569629.14</v>
      </c>
      <c r="J2782" s="77">
        <f>+IF(ISNUMBER(DATA!AE875),DATA!AE875,"n/a")</f>
        <v>-0.28138844092203702</v>
      </c>
      <c r="K2782" s="86">
        <f>+IF(ISNUMBER(DATA!AN875),DATA!AN875,"n/a")</f>
        <v>1076527.03</v>
      </c>
      <c r="L2782" s="77">
        <f>+IF(ISNUMBER(DATA!AO875),DATA!AO875,"n/a")</f>
        <v>-0.31518698192516298</v>
      </c>
      <c r="M2782" s="66"/>
      <c r="N2782" s="66"/>
      <c r="O2782" s="66"/>
      <c r="P2782" s="66"/>
      <c r="Q2782" s="66"/>
      <c r="S2782" s="70"/>
      <c r="U2782" s="70"/>
      <c r="W2782" s="70"/>
      <c r="Y2782" s="70"/>
    </row>
    <row r="2783" spans="1:25" s="69" customFormat="1" x14ac:dyDescent="0.2">
      <c r="A2783" s="66" t="s">
        <v>27</v>
      </c>
      <c r="B2783" s="66" t="s">
        <v>23</v>
      </c>
      <c r="C2783" s="66" t="s">
        <v>25</v>
      </c>
      <c r="D2783" s="66" t="s">
        <v>293</v>
      </c>
      <c r="E2783" s="86">
        <f>+IF(ISNUMBER(DATA!J876),DATA!J876,"n/a")</f>
        <v>2312</v>
      </c>
      <c r="F2783" s="77">
        <f>+IF(ISNUMBER(DATA!K876),DATA!K876,"n/a")</f>
        <v>-0.50567553756716299</v>
      </c>
      <c r="G2783" s="86">
        <f>+IF(ISNUMBER(DATA!T876),DATA!T876,"n/a")</f>
        <v>13316.82</v>
      </c>
      <c r="H2783" s="77">
        <f>+IF(ISNUMBER(DATA!U876),DATA!U876,"n/a")</f>
        <v>-0.16618589853966301</v>
      </c>
      <c r="I2783" s="86">
        <f>+IF(ISNUMBER(DATA!AD876),DATA!AD876,"n/a")</f>
        <v>26968.6</v>
      </c>
      <c r="J2783" s="77">
        <f>+IF(ISNUMBER(DATA!AE876),DATA!AE876,"n/a")</f>
        <v>-0.121169540638161</v>
      </c>
      <c r="K2783" s="86">
        <f>+IF(ISNUMBER(DATA!AN876),DATA!AN876,"n/a")</f>
        <v>57411.95</v>
      </c>
      <c r="L2783" s="77">
        <f>+IF(ISNUMBER(DATA!AO876),DATA!AO876,"n/a")</f>
        <v>-0.44658950799805702</v>
      </c>
      <c r="M2783" s="66"/>
      <c r="N2783" s="66"/>
      <c r="O2783" s="66"/>
      <c r="P2783" s="66"/>
      <c r="Q2783" s="66"/>
      <c r="S2783" s="70"/>
      <c r="U2783" s="70"/>
      <c r="W2783" s="70"/>
      <c r="Y2783" s="70"/>
    </row>
    <row r="2784" spans="1:25" s="69" customFormat="1" x14ac:dyDescent="0.2">
      <c r="A2784" s="66" t="s">
        <v>27</v>
      </c>
      <c r="B2784" s="66" t="s">
        <v>23</v>
      </c>
      <c r="C2784" s="66" t="s">
        <v>25</v>
      </c>
      <c r="D2784" s="66" t="s">
        <v>294</v>
      </c>
      <c r="E2784" s="86">
        <f>+IF(ISNUMBER(DATA!J877),DATA!J877,"n/a")</f>
        <v>139950.95000000001</v>
      </c>
      <c r="F2784" s="77">
        <f>+IF(ISNUMBER(DATA!K877),DATA!K877,"n/a")</f>
        <v>0.100253005372374</v>
      </c>
      <c r="G2784" s="86">
        <f>+IF(ISNUMBER(DATA!T877),DATA!T877,"n/a")</f>
        <v>472461.28</v>
      </c>
      <c r="H2784" s="77">
        <f>+IF(ISNUMBER(DATA!U877),DATA!U877,"n/a")</f>
        <v>7.9613499140214497E-2</v>
      </c>
      <c r="I2784" s="86">
        <f>+IF(ISNUMBER(DATA!AD877),DATA!AD877,"n/a")</f>
        <v>895625.48</v>
      </c>
      <c r="J2784" s="77">
        <f>+IF(ISNUMBER(DATA!AE877),DATA!AE877,"n/a")</f>
        <v>3.1101243398350801E-2</v>
      </c>
      <c r="K2784" s="86">
        <f>+IF(ISNUMBER(DATA!AN877),DATA!AN877,"n/a")</f>
        <v>1746006.41</v>
      </c>
      <c r="L2784" s="77">
        <f>+IF(ISNUMBER(DATA!AO877),DATA!AO877,"n/a")</f>
        <v>9.3242320221609498E-2</v>
      </c>
      <c r="M2784" s="66"/>
      <c r="N2784" s="66"/>
      <c r="O2784" s="66"/>
      <c r="P2784" s="66"/>
      <c r="Q2784" s="66"/>
      <c r="S2784" s="70"/>
      <c r="U2784" s="70"/>
      <c r="W2784" s="70"/>
      <c r="Y2784" s="70"/>
    </row>
    <row r="2785" spans="1:25" s="69" customFormat="1" x14ac:dyDescent="0.2">
      <c r="A2785" s="66" t="s">
        <v>27</v>
      </c>
      <c r="B2785" s="66" t="s">
        <v>23</v>
      </c>
      <c r="C2785" s="66" t="s">
        <v>25</v>
      </c>
      <c r="D2785" s="66" t="s">
        <v>295</v>
      </c>
      <c r="E2785" s="86">
        <f>+IF(ISNUMBER(DATA!J878),DATA!J878,"n/a")</f>
        <v>6250.75</v>
      </c>
      <c r="F2785" s="77">
        <f>+IF(ISNUMBER(DATA!K878),DATA!K878,"n/a")</f>
        <v>0.27246910815707498</v>
      </c>
      <c r="G2785" s="86">
        <f>+IF(ISNUMBER(DATA!T878),DATA!T878,"n/a")</f>
        <v>21095.88</v>
      </c>
      <c r="H2785" s="77">
        <f>+IF(ISNUMBER(DATA!U878),DATA!U878,"n/a")</f>
        <v>0.24991660657797801</v>
      </c>
      <c r="I2785" s="86">
        <f>+IF(ISNUMBER(DATA!AD878),DATA!AD878,"n/a")</f>
        <v>40202.839999999997</v>
      </c>
      <c r="J2785" s="77">
        <f>+IF(ISNUMBER(DATA!AE878),DATA!AE878,"n/a")</f>
        <v>0.234148376518824</v>
      </c>
      <c r="K2785" s="86">
        <f>+IF(ISNUMBER(DATA!AN878),DATA!AN878,"n/a")</f>
        <v>69590.570000000007</v>
      </c>
      <c r="L2785" s="77">
        <f>+IF(ISNUMBER(DATA!AO878),DATA!AO878,"n/a")</f>
        <v>0.12570088824335701</v>
      </c>
      <c r="M2785" s="66"/>
      <c r="N2785" s="66"/>
      <c r="O2785" s="66"/>
      <c r="P2785" s="66"/>
      <c r="Q2785" s="66"/>
      <c r="S2785" s="70"/>
      <c r="U2785" s="70"/>
      <c r="W2785" s="70"/>
      <c r="Y2785" s="70"/>
    </row>
    <row r="2786" spans="1:25" s="69" customFormat="1" x14ac:dyDescent="0.2">
      <c r="A2786" s="66" t="s">
        <v>27</v>
      </c>
      <c r="B2786" s="66" t="s">
        <v>23</v>
      </c>
      <c r="C2786" s="66" t="s">
        <v>25</v>
      </c>
      <c r="D2786" s="66" t="s">
        <v>296</v>
      </c>
      <c r="E2786" s="86">
        <f>+IF(ISNUMBER(DATA!J879),DATA!J879,"n/a")</f>
        <v>12820.95</v>
      </c>
      <c r="F2786" s="77">
        <f>+IF(ISNUMBER(DATA!K879),DATA!K879,"n/a")</f>
        <v>-0.44960644625367302</v>
      </c>
      <c r="G2786" s="86">
        <f>+IF(ISNUMBER(DATA!T879),DATA!T879,"n/a")</f>
        <v>44980.1</v>
      </c>
      <c r="H2786" s="77">
        <f>+IF(ISNUMBER(DATA!U879),DATA!U879,"n/a")</f>
        <v>-0.61300476610500598</v>
      </c>
      <c r="I2786" s="86">
        <f>+IF(ISNUMBER(DATA!AD879),DATA!AD879,"n/a")</f>
        <v>90451.63</v>
      </c>
      <c r="J2786" s="77">
        <f>+IF(ISNUMBER(DATA!AE879),DATA!AE879,"n/a")</f>
        <v>-0.633556845450027</v>
      </c>
      <c r="K2786" s="86">
        <f>+IF(ISNUMBER(DATA!AN879),DATA!AN879,"n/a")</f>
        <v>167357.63</v>
      </c>
      <c r="L2786" s="77">
        <f>+IF(ISNUMBER(DATA!AO879),DATA!AO879,"n/a")</f>
        <v>-0.64324198968226598</v>
      </c>
      <c r="M2786" s="66"/>
      <c r="N2786" s="66"/>
      <c r="O2786" s="66"/>
      <c r="P2786" s="66"/>
      <c r="Q2786" s="66"/>
      <c r="S2786" s="70"/>
      <c r="U2786" s="70"/>
      <c r="W2786" s="70"/>
      <c r="Y2786" s="70"/>
    </row>
    <row r="2787" spans="1:25" s="69" customFormat="1" x14ac:dyDescent="0.2">
      <c r="A2787" s="66" t="s">
        <v>27</v>
      </c>
      <c r="B2787" s="66" t="s">
        <v>23</v>
      </c>
      <c r="C2787" s="66" t="s">
        <v>25</v>
      </c>
      <c r="D2787" s="66" t="s">
        <v>297</v>
      </c>
      <c r="E2787" s="86">
        <f>+IF(ISNUMBER(DATA!J880),DATA!J880,"n/a")</f>
        <v>19935.14</v>
      </c>
      <c r="F2787" s="77">
        <f>+IF(ISNUMBER(DATA!K880),DATA!K880,"n/a")</f>
        <v>0.13583292690153101</v>
      </c>
      <c r="G2787" s="86">
        <f>+IF(ISNUMBER(DATA!T880),DATA!T880,"n/a")</f>
        <v>68503.31</v>
      </c>
      <c r="H2787" s="77">
        <f>+IF(ISNUMBER(DATA!U880),DATA!U880,"n/a")</f>
        <v>0.109469014351624</v>
      </c>
      <c r="I2787" s="86">
        <f>+IF(ISNUMBER(DATA!AD880),DATA!AD880,"n/a")</f>
        <v>128014.85</v>
      </c>
      <c r="J2787" s="77">
        <f>+IF(ISNUMBER(DATA!AE880),DATA!AE880,"n/a")</f>
        <v>7.9210692793125106E-2</v>
      </c>
      <c r="K2787" s="86">
        <f>+IF(ISNUMBER(DATA!AN880),DATA!AN880,"n/a")</f>
        <v>242154.21</v>
      </c>
      <c r="L2787" s="77">
        <f>+IF(ISNUMBER(DATA!AO880),DATA!AO880,"n/a")</f>
        <v>-0.126280744081959</v>
      </c>
      <c r="M2787" s="66"/>
      <c r="N2787" s="66"/>
      <c r="O2787" s="66"/>
      <c r="P2787" s="66"/>
      <c r="Q2787" s="66"/>
      <c r="S2787" s="70"/>
      <c r="U2787" s="70"/>
      <c r="W2787" s="70"/>
      <c r="Y2787" s="70"/>
    </row>
    <row r="2788" spans="1:25" s="69" customFormat="1" x14ac:dyDescent="0.2">
      <c r="A2788" s="66" t="s">
        <v>27</v>
      </c>
      <c r="B2788" s="66" t="s">
        <v>23</v>
      </c>
      <c r="C2788" s="66" t="s">
        <v>25</v>
      </c>
      <c r="D2788" s="66" t="s">
        <v>298</v>
      </c>
      <c r="E2788" s="86">
        <f>+IF(ISNUMBER(DATA!J881),DATA!J881,"n/a")</f>
        <v>38674.22</v>
      </c>
      <c r="F2788" s="77">
        <f>+IF(ISNUMBER(DATA!K881),DATA!K881,"n/a")</f>
        <v>6.2611689816086794E-2</v>
      </c>
      <c r="G2788" s="86">
        <f>+IF(ISNUMBER(DATA!T881),DATA!T881,"n/a")</f>
        <v>135469.07999999999</v>
      </c>
      <c r="H2788" s="77">
        <f>+IF(ISNUMBER(DATA!U881),DATA!U881,"n/a")</f>
        <v>0.167973630016341</v>
      </c>
      <c r="I2788" s="86">
        <f>+IF(ISNUMBER(DATA!AD881),DATA!AD881,"n/a")</f>
        <v>252425.69</v>
      </c>
      <c r="J2788" s="77">
        <f>+IF(ISNUMBER(DATA!AE881),DATA!AE881,"n/a")</f>
        <v>0.19256297227880401</v>
      </c>
      <c r="K2788" s="86">
        <f>+IF(ISNUMBER(DATA!AN881),DATA!AN881,"n/a")</f>
        <v>459385.83</v>
      </c>
      <c r="L2788" s="77">
        <f>+IF(ISNUMBER(DATA!AO881),DATA!AO881,"n/a")</f>
        <v>0.200011739266656</v>
      </c>
      <c r="M2788" s="66"/>
      <c r="N2788" s="66"/>
      <c r="O2788" s="66"/>
      <c r="P2788" s="66"/>
      <c r="Q2788" s="66"/>
      <c r="S2788" s="70"/>
      <c r="U2788" s="70"/>
      <c r="W2788" s="70"/>
      <c r="Y2788" s="70"/>
    </row>
    <row r="2789" spans="1:25" s="69" customFormat="1" x14ac:dyDescent="0.2">
      <c r="A2789" s="66" t="s">
        <v>27</v>
      </c>
      <c r="B2789" s="66" t="s">
        <v>23</v>
      </c>
      <c r="C2789" s="66" t="s">
        <v>25</v>
      </c>
      <c r="D2789" s="66" t="s">
        <v>299</v>
      </c>
      <c r="E2789" s="86">
        <f>+IF(ISNUMBER(DATA!J882),DATA!J882,"n/a")</f>
        <v>158220.41</v>
      </c>
      <c r="F2789" s="77">
        <f>+IF(ISNUMBER(DATA!K882),DATA!K882,"n/a")</f>
        <v>-3.9819647744228297E-2</v>
      </c>
      <c r="G2789" s="86">
        <f>+IF(ISNUMBER(DATA!T882),DATA!T882,"n/a")</f>
        <v>550050.11</v>
      </c>
      <c r="H2789" s="77">
        <f>+IF(ISNUMBER(DATA!U882),DATA!U882,"n/a")</f>
        <v>-8.9277946652576795E-2</v>
      </c>
      <c r="I2789" s="86">
        <f>+IF(ISNUMBER(DATA!AD882),DATA!AD882,"n/a")</f>
        <v>1099059.31</v>
      </c>
      <c r="J2789" s="77">
        <f>+IF(ISNUMBER(DATA!AE882),DATA!AE882,"n/a")</f>
        <v>-7.2459706562173903E-2</v>
      </c>
      <c r="K2789" s="86">
        <f>+IF(ISNUMBER(DATA!AN882),DATA!AN882,"n/a")</f>
        <v>2115027.37</v>
      </c>
      <c r="L2789" s="77">
        <f>+IF(ISNUMBER(DATA!AO882),DATA!AO882,"n/a")</f>
        <v>4.9435372869784201E-2</v>
      </c>
      <c r="M2789" s="66"/>
      <c r="N2789" s="66"/>
      <c r="O2789" s="66"/>
      <c r="P2789" s="66"/>
      <c r="Q2789" s="66"/>
      <c r="S2789" s="70"/>
      <c r="U2789" s="70"/>
      <c r="W2789" s="70"/>
      <c r="Y2789" s="70"/>
    </row>
    <row r="2790" spans="1:25" s="69" customFormat="1" x14ac:dyDescent="0.2">
      <c r="A2790" s="66" t="s">
        <v>27</v>
      </c>
      <c r="B2790" s="66" t="s">
        <v>23</v>
      </c>
      <c r="C2790" s="66" t="s">
        <v>25</v>
      </c>
      <c r="D2790" s="66" t="s">
        <v>300</v>
      </c>
      <c r="E2790" s="86">
        <f>+IF(ISNUMBER(DATA!J883),DATA!J883,"n/a")</f>
        <v>86893.47</v>
      </c>
      <c r="F2790" s="77">
        <f>+IF(ISNUMBER(DATA!K883),DATA!K883,"n/a")</f>
        <v>0.307704266265587</v>
      </c>
      <c r="G2790" s="86">
        <f>+IF(ISNUMBER(DATA!T883),DATA!T883,"n/a")</f>
        <v>276179.96999999997</v>
      </c>
      <c r="H2790" s="77">
        <f>+IF(ISNUMBER(DATA!U883),DATA!U883,"n/a")</f>
        <v>4.9245394620293398E-2</v>
      </c>
      <c r="I2790" s="86">
        <f>+IF(ISNUMBER(DATA!AD883),DATA!AD883,"n/a")</f>
        <v>557459.09</v>
      </c>
      <c r="J2790" s="77">
        <f>+IF(ISNUMBER(DATA!AE883),DATA!AE883,"n/a")</f>
        <v>5.8288947905562702E-2</v>
      </c>
      <c r="K2790" s="86">
        <f>+IF(ISNUMBER(DATA!AN883),DATA!AN883,"n/a")</f>
        <v>950463.05</v>
      </c>
      <c r="L2790" s="77">
        <f>+IF(ISNUMBER(DATA!AO883),DATA!AO883,"n/a")</f>
        <v>-2.44717966295744E-2</v>
      </c>
      <c r="M2790" s="66"/>
      <c r="N2790" s="66"/>
      <c r="O2790" s="66"/>
      <c r="P2790" s="66"/>
      <c r="Q2790" s="66"/>
      <c r="S2790" s="70"/>
      <c r="U2790" s="70"/>
      <c r="W2790" s="70"/>
      <c r="Y2790" s="70"/>
    </row>
    <row r="2791" spans="1:25" s="69" customFormat="1" x14ac:dyDescent="0.2">
      <c r="A2791" s="66" t="s">
        <v>27</v>
      </c>
      <c r="B2791" s="66" t="s">
        <v>23</v>
      </c>
      <c r="C2791" s="66" t="s">
        <v>25</v>
      </c>
      <c r="D2791" s="66" t="s">
        <v>301</v>
      </c>
      <c r="E2791" s="86">
        <f>+IF(ISNUMBER(DATA!J884),DATA!J884,"n/a")</f>
        <v>3416</v>
      </c>
      <c r="F2791" s="77">
        <f>+IF(ISNUMBER(DATA!K884),DATA!K884,"n/a")</f>
        <v>0.15171948752528699</v>
      </c>
      <c r="G2791" s="86">
        <f>+IF(ISNUMBER(DATA!T884),DATA!T884,"n/a")</f>
        <v>12182</v>
      </c>
      <c r="H2791" s="77">
        <f>+IF(ISNUMBER(DATA!U884),DATA!U884,"n/a")</f>
        <v>0.28732959949276099</v>
      </c>
      <c r="I2791" s="86">
        <f>+IF(ISNUMBER(DATA!AD884),DATA!AD884,"n/a")</f>
        <v>22900</v>
      </c>
      <c r="J2791" s="77">
        <f>+IF(ISNUMBER(DATA!AE884),DATA!AE884,"n/a")</f>
        <v>0.16321241680999399</v>
      </c>
      <c r="K2791" s="86">
        <f>+IF(ISNUMBER(DATA!AN884),DATA!AN884,"n/a")</f>
        <v>38526</v>
      </c>
      <c r="L2791" s="77">
        <f>+IF(ISNUMBER(DATA!AO884),DATA!AO884,"n/a")</f>
        <v>-0.49601947479332098</v>
      </c>
      <c r="M2791" s="66"/>
      <c r="N2791" s="66"/>
      <c r="O2791" s="66"/>
      <c r="P2791" s="66"/>
      <c r="Q2791" s="66"/>
      <c r="S2791" s="70"/>
      <c r="U2791" s="70"/>
      <c r="W2791" s="70"/>
      <c r="Y2791" s="70"/>
    </row>
    <row r="2792" spans="1:25" s="69" customFormat="1" x14ac:dyDescent="0.2">
      <c r="A2792" s="66" t="s">
        <v>27</v>
      </c>
      <c r="B2792" s="66" t="s">
        <v>23</v>
      </c>
      <c r="C2792" s="66" t="s">
        <v>25</v>
      </c>
      <c r="D2792" s="66" t="s">
        <v>302</v>
      </c>
      <c r="E2792" s="86">
        <f>+IF(ISNUMBER(DATA!J885),DATA!J885,"n/a")</f>
        <v>87827.13</v>
      </c>
      <c r="F2792" s="77">
        <f>+IF(ISNUMBER(DATA!K885),DATA!K885,"n/a")</f>
        <v>6.7115923826598894E-2</v>
      </c>
      <c r="G2792" s="86">
        <f>+IF(ISNUMBER(DATA!T885),DATA!T885,"n/a")</f>
        <v>303723.78000000003</v>
      </c>
      <c r="H2792" s="77">
        <f>+IF(ISNUMBER(DATA!U885),DATA!U885,"n/a")</f>
        <v>6.8297447282048396E-2</v>
      </c>
      <c r="I2792" s="86">
        <f>+IF(ISNUMBER(DATA!AD885),DATA!AD885,"n/a")</f>
        <v>569078.03</v>
      </c>
      <c r="J2792" s="77">
        <f>+IF(ISNUMBER(DATA!AE885),DATA!AE885,"n/a")</f>
        <v>7.6007118174437104E-3</v>
      </c>
      <c r="K2792" s="86">
        <f>+IF(ISNUMBER(DATA!AN885),DATA!AN885,"n/a")</f>
        <v>1097300.6399999999</v>
      </c>
      <c r="L2792" s="77">
        <f>+IF(ISNUMBER(DATA!AO885),DATA!AO885,"n/a")</f>
        <v>5.6335861353212099E-2</v>
      </c>
      <c r="M2792" s="66"/>
      <c r="N2792" s="66"/>
      <c r="O2792" s="66"/>
      <c r="P2792" s="66"/>
      <c r="Q2792" s="66"/>
      <c r="S2792" s="70"/>
      <c r="U2792" s="70"/>
      <c r="W2792" s="70"/>
      <c r="Y2792" s="70"/>
    </row>
    <row r="2793" spans="1:25" s="69" customFormat="1" x14ac:dyDescent="0.2">
      <c r="A2793" s="66" t="s">
        <v>27</v>
      </c>
      <c r="B2793" s="66" t="s">
        <v>23</v>
      </c>
      <c r="C2793" s="66" t="s">
        <v>25</v>
      </c>
      <c r="D2793" s="66" t="s">
        <v>303</v>
      </c>
      <c r="E2793" s="86">
        <f>+IF(ISNUMBER(DATA!J886),DATA!J886,"n/a")</f>
        <v>8077.95</v>
      </c>
      <c r="F2793" s="77">
        <f>+IF(ISNUMBER(DATA!K886),DATA!K886,"n/a")</f>
        <v>-0.42652063842747301</v>
      </c>
      <c r="G2793" s="86">
        <f>+IF(ISNUMBER(DATA!T886),DATA!T886,"n/a")</f>
        <v>43648.82</v>
      </c>
      <c r="H2793" s="77">
        <f>+IF(ISNUMBER(DATA!U886),DATA!U886,"n/a")</f>
        <v>-0.113972773362521</v>
      </c>
      <c r="I2793" s="86">
        <f>+IF(ISNUMBER(DATA!AD886),DATA!AD886,"n/a")</f>
        <v>86372.44</v>
      </c>
      <c r="J2793" s="77">
        <f>+IF(ISNUMBER(DATA!AE886),DATA!AE886,"n/a")</f>
        <v>-9.8759574691646604E-2</v>
      </c>
      <c r="K2793" s="86">
        <f>+IF(ISNUMBER(DATA!AN886),DATA!AN886,"n/a")</f>
        <v>168976.93</v>
      </c>
      <c r="L2793" s="77">
        <f>+IF(ISNUMBER(DATA!AO886),DATA!AO886,"n/a")</f>
        <v>-0.174254883189981</v>
      </c>
      <c r="M2793" s="66"/>
      <c r="N2793" s="66"/>
      <c r="O2793" s="66"/>
      <c r="P2793" s="66"/>
      <c r="Q2793" s="66"/>
      <c r="S2793" s="70"/>
      <c r="U2793" s="70"/>
      <c r="W2793" s="70"/>
      <c r="Y2793" s="70"/>
    </row>
    <row r="2794" spans="1:25" s="69" customFormat="1" x14ac:dyDescent="0.2">
      <c r="A2794" s="66" t="s">
        <v>27</v>
      </c>
      <c r="B2794" s="66" t="s">
        <v>23</v>
      </c>
      <c r="C2794" s="66" t="s">
        <v>25</v>
      </c>
      <c r="D2794" s="66" t="s">
        <v>304</v>
      </c>
      <c r="E2794" s="86">
        <f>+IF(ISNUMBER(DATA!J887),DATA!J887,"n/a")</f>
        <v>97802</v>
      </c>
      <c r="F2794" s="77">
        <f>+IF(ISNUMBER(DATA!K887),DATA!K887,"n/a")</f>
        <v>-0.10378424404280701</v>
      </c>
      <c r="G2794" s="86">
        <f>+IF(ISNUMBER(DATA!T887),DATA!T887,"n/a")</f>
        <v>341351.26</v>
      </c>
      <c r="H2794" s="77">
        <f>+IF(ISNUMBER(DATA!U887),DATA!U887,"n/a")</f>
        <v>-8.2591852951210507E-2</v>
      </c>
      <c r="I2794" s="86">
        <f>+IF(ISNUMBER(DATA!AD887),DATA!AD887,"n/a")</f>
        <v>690525.06</v>
      </c>
      <c r="J2794" s="77">
        <f>+IF(ISNUMBER(DATA!AE887),DATA!AE887,"n/a")</f>
        <v>-5.3883509678434097E-2</v>
      </c>
      <c r="K2794" s="86">
        <f>+IF(ISNUMBER(DATA!AN887),DATA!AN887,"n/a")</f>
        <v>1339944.93</v>
      </c>
      <c r="L2794" s="77">
        <f>+IF(ISNUMBER(DATA!AO887),DATA!AO887,"n/a")</f>
        <v>4.5870086575532397E-2</v>
      </c>
      <c r="M2794" s="66"/>
      <c r="N2794" s="66"/>
      <c r="O2794" s="66"/>
      <c r="P2794" s="66"/>
      <c r="Q2794" s="66"/>
      <c r="S2794" s="70"/>
      <c r="U2794" s="70"/>
      <c r="W2794" s="70"/>
      <c r="Y2794" s="70"/>
    </row>
    <row r="2795" spans="1:25" s="69" customFormat="1" x14ac:dyDescent="0.2">
      <c r="A2795" s="66" t="s">
        <v>27</v>
      </c>
      <c r="B2795" s="66" t="s">
        <v>23</v>
      </c>
      <c r="C2795" s="66" t="s">
        <v>25</v>
      </c>
      <c r="D2795" s="66" t="s">
        <v>305</v>
      </c>
      <c r="E2795" s="86">
        <f>+IF(ISNUMBER(DATA!J888),DATA!J888,"n/a")</f>
        <v>35387.24</v>
      </c>
      <c r="F2795" s="77">
        <f>+IF(ISNUMBER(DATA!K888),DATA!K888,"n/a")</f>
        <v>-0.12910997892867501</v>
      </c>
      <c r="G2795" s="86">
        <f>+IF(ISNUMBER(DATA!T888),DATA!T888,"n/a")</f>
        <v>114666.34</v>
      </c>
      <c r="H2795" s="77">
        <f>+IF(ISNUMBER(DATA!U888),DATA!U888,"n/a")</f>
        <v>-0.21309208955595699</v>
      </c>
      <c r="I2795" s="86">
        <f>+IF(ISNUMBER(DATA!AD888),DATA!AD888,"n/a")</f>
        <v>229573.83</v>
      </c>
      <c r="J2795" s="77">
        <f>+IF(ISNUMBER(DATA!AE888),DATA!AE888,"n/a")</f>
        <v>-0.16189784750394901</v>
      </c>
      <c r="K2795" s="86">
        <f>+IF(ISNUMBER(DATA!AN888),DATA!AN888,"n/a")</f>
        <v>459388.6</v>
      </c>
      <c r="L2795" s="77">
        <f>+IF(ISNUMBER(DATA!AO888),DATA!AO888,"n/a")</f>
        <v>-8.4034995756029796E-2</v>
      </c>
      <c r="M2795" s="66"/>
      <c r="N2795" s="66"/>
      <c r="O2795" s="66"/>
      <c r="P2795" s="66"/>
      <c r="Q2795" s="66"/>
      <c r="S2795" s="70"/>
      <c r="U2795" s="70"/>
      <c r="W2795" s="70"/>
      <c r="Y2795" s="70"/>
    </row>
    <row r="2796" spans="1:25" s="69" customFormat="1" x14ac:dyDescent="0.2">
      <c r="A2796" s="66" t="s">
        <v>27</v>
      </c>
      <c r="B2796" s="66" t="s">
        <v>23</v>
      </c>
      <c r="C2796" s="66" t="s">
        <v>25</v>
      </c>
      <c r="D2796" s="66" t="s">
        <v>306</v>
      </c>
      <c r="E2796" s="86">
        <f>+IF(ISNUMBER(DATA!J889),DATA!J889,"n/a")</f>
        <v>36393.85</v>
      </c>
      <c r="F2796" s="77">
        <f>+IF(ISNUMBER(DATA!K889),DATA!K889,"n/a")</f>
        <v>-0.31842293871905197</v>
      </c>
      <c r="G2796" s="86">
        <f>+IF(ISNUMBER(DATA!T889),DATA!T889,"n/a")</f>
        <v>155926.07</v>
      </c>
      <c r="H2796" s="77">
        <f>+IF(ISNUMBER(DATA!U889),DATA!U889,"n/a")</f>
        <v>-9.1058602111644293E-2</v>
      </c>
      <c r="I2796" s="86">
        <f>+IF(ISNUMBER(DATA!AD889),DATA!AD889,"n/a")</f>
        <v>333751.88</v>
      </c>
      <c r="J2796" s="77">
        <f>+IF(ISNUMBER(DATA!AE889),DATA!AE889,"n/a")</f>
        <v>5.1531992353774897E-2</v>
      </c>
      <c r="K2796" s="86">
        <f>+IF(ISNUMBER(DATA!AN889),DATA!AN889,"n/a")</f>
        <v>627178.32999999996</v>
      </c>
      <c r="L2796" s="77">
        <f>+IF(ISNUMBER(DATA!AO889),DATA!AO889,"n/a")</f>
        <v>6.9312003868206101E-2</v>
      </c>
      <c r="M2796" s="66"/>
      <c r="N2796" s="66"/>
      <c r="O2796" s="66"/>
      <c r="P2796" s="66"/>
      <c r="Q2796" s="66"/>
      <c r="S2796" s="70"/>
      <c r="U2796" s="70"/>
      <c r="W2796" s="70"/>
      <c r="Y2796" s="70"/>
    </row>
    <row r="2797" spans="1:25" s="69" customFormat="1" x14ac:dyDescent="0.2">
      <c r="A2797" s="66" t="s">
        <v>27</v>
      </c>
      <c r="B2797" s="66" t="s">
        <v>23</v>
      </c>
      <c r="C2797" s="66" t="s">
        <v>25</v>
      </c>
      <c r="D2797" s="66" t="s">
        <v>307</v>
      </c>
      <c r="E2797" s="86">
        <f>+IF(ISNUMBER(DATA!J890),DATA!J890,"n/a")</f>
        <v>20766.29</v>
      </c>
      <c r="F2797" s="77">
        <f>+IF(ISNUMBER(DATA!K890),DATA!K890,"n/a")</f>
        <v>0.21133138427939499</v>
      </c>
      <c r="G2797" s="86">
        <f>+IF(ISNUMBER(DATA!T890),DATA!T890,"n/a")</f>
        <v>66131.100000000006</v>
      </c>
      <c r="H2797" s="77">
        <f>+IF(ISNUMBER(DATA!U890),DATA!U890,"n/a")</f>
        <v>0.115829926253187</v>
      </c>
      <c r="I2797" s="86">
        <f>+IF(ISNUMBER(DATA!AD890),DATA!AD890,"n/a")</f>
        <v>132416.92000000001</v>
      </c>
      <c r="J2797" s="77">
        <f>+IF(ISNUMBER(DATA!AE890),DATA!AE890,"n/a")</f>
        <v>-0.33537600463852302</v>
      </c>
      <c r="K2797" s="86">
        <f>+IF(ISNUMBER(DATA!AN890),DATA!AN890,"n/a")</f>
        <v>244808.68</v>
      </c>
      <c r="L2797" s="77">
        <f>+IF(ISNUMBER(DATA!AO890),DATA!AO890,"n/a")</f>
        <v>-0.511218885832607</v>
      </c>
      <c r="M2797" s="66"/>
      <c r="N2797" s="66"/>
      <c r="O2797" s="66"/>
      <c r="P2797" s="66"/>
      <c r="Q2797" s="66"/>
      <c r="S2797" s="70"/>
      <c r="U2797" s="70"/>
      <c r="W2797" s="70"/>
      <c r="Y2797" s="70"/>
    </row>
    <row r="2798" spans="1:25" s="69" customFormat="1" x14ac:dyDescent="0.2">
      <c r="A2798" s="66" t="s">
        <v>27</v>
      </c>
      <c r="B2798" s="66" t="s">
        <v>23</v>
      </c>
      <c r="C2798" s="66" t="s">
        <v>25</v>
      </c>
      <c r="D2798" s="66" t="s">
        <v>308</v>
      </c>
      <c r="E2798" s="86">
        <f>+IF(ISNUMBER(DATA!J891),DATA!J891,"n/a")</f>
        <v>52003.14</v>
      </c>
      <c r="F2798" s="77">
        <f>+IF(ISNUMBER(DATA!K891),DATA!K891,"n/a")</f>
        <v>7.8467681208441303E-2</v>
      </c>
      <c r="G2798" s="86">
        <f>+IF(ISNUMBER(DATA!T891),DATA!T891,"n/a")</f>
        <v>188061.88</v>
      </c>
      <c r="H2798" s="77">
        <f>+IF(ISNUMBER(DATA!U891),DATA!U891,"n/a")</f>
        <v>8.0315352882062499E-2</v>
      </c>
      <c r="I2798" s="86">
        <f>+IF(ISNUMBER(DATA!AD891),DATA!AD891,"n/a")</f>
        <v>363911.49</v>
      </c>
      <c r="J2798" s="77">
        <f>+IF(ISNUMBER(DATA!AE891),DATA!AE891,"n/a")</f>
        <v>0.12971528317441999</v>
      </c>
      <c r="K2798" s="86">
        <f>+IF(ISNUMBER(DATA!AN891),DATA!AN891,"n/a")</f>
        <v>653832.31000000006</v>
      </c>
      <c r="L2798" s="77">
        <f>+IF(ISNUMBER(DATA!AO891),DATA!AO891,"n/a")</f>
        <v>8.4745206224709796E-2</v>
      </c>
      <c r="M2798" s="66"/>
      <c r="N2798" s="66"/>
      <c r="O2798" s="66"/>
      <c r="P2798" s="66"/>
      <c r="Q2798" s="66"/>
      <c r="S2798" s="70"/>
      <c r="U2798" s="70"/>
      <c r="W2798" s="70"/>
      <c r="Y2798" s="70"/>
    </row>
    <row r="2799" spans="1:25" s="69" customFormat="1" x14ac:dyDescent="0.2">
      <c r="A2799" s="66" t="s">
        <v>27</v>
      </c>
      <c r="B2799" s="66" t="s">
        <v>23</v>
      </c>
      <c r="C2799" s="66" t="s">
        <v>25</v>
      </c>
      <c r="D2799" s="66" t="s">
        <v>309</v>
      </c>
      <c r="E2799" s="86">
        <f>+IF(ISNUMBER(DATA!J892),DATA!J892,"n/a")</f>
        <v>33666.57</v>
      </c>
      <c r="F2799" s="77">
        <f>+IF(ISNUMBER(DATA!K892),DATA!K892,"n/a")</f>
        <v>-0.111371746819406</v>
      </c>
      <c r="G2799" s="86">
        <f>+IF(ISNUMBER(DATA!T892),DATA!T892,"n/a")</f>
        <v>119020.7</v>
      </c>
      <c r="H2799" s="77">
        <f>+IF(ISNUMBER(DATA!U892),DATA!U892,"n/a")</f>
        <v>-7.2016029031646403E-2</v>
      </c>
      <c r="I2799" s="86">
        <f>+IF(ISNUMBER(DATA!AD892),DATA!AD892,"n/a")</f>
        <v>233919.19</v>
      </c>
      <c r="J2799" s="77">
        <f>+IF(ISNUMBER(DATA!AE892),DATA!AE892,"n/a")</f>
        <v>-3.8916142472464998E-2</v>
      </c>
      <c r="K2799" s="86">
        <f>+IF(ISNUMBER(DATA!AN892),DATA!AN892,"n/a")</f>
        <v>429184.86</v>
      </c>
      <c r="L2799" s="77">
        <f>+IF(ISNUMBER(DATA!AO892),DATA!AO892,"n/a")</f>
        <v>-0.115296259228495</v>
      </c>
      <c r="M2799" s="66"/>
      <c r="N2799" s="66"/>
      <c r="O2799" s="66"/>
      <c r="P2799" s="66"/>
      <c r="Q2799" s="66"/>
      <c r="S2799" s="70"/>
      <c r="U2799" s="70"/>
      <c r="W2799" s="70"/>
      <c r="Y2799" s="70"/>
    </row>
    <row r="2800" spans="1:25" s="69" customFormat="1" x14ac:dyDescent="0.2">
      <c r="A2800" s="66" t="s">
        <v>27</v>
      </c>
      <c r="B2800" s="66" t="s">
        <v>23</v>
      </c>
      <c r="C2800" s="66" t="s">
        <v>25</v>
      </c>
      <c r="D2800" s="66" t="s">
        <v>310</v>
      </c>
      <c r="E2800" s="86">
        <f>+IF(ISNUMBER(DATA!J893),DATA!J893,"n/a")</f>
        <v>12274.91</v>
      </c>
      <c r="F2800" s="77">
        <f>+IF(ISNUMBER(DATA!K893),DATA!K893,"n/a")</f>
        <v>-0.31754568168651698</v>
      </c>
      <c r="G2800" s="86">
        <f>+IF(ISNUMBER(DATA!T893),DATA!T893,"n/a")</f>
        <v>41799.379999999997</v>
      </c>
      <c r="H2800" s="77">
        <f>+IF(ISNUMBER(DATA!U893),DATA!U893,"n/a")</f>
        <v>-0.30809486391861501</v>
      </c>
      <c r="I2800" s="86">
        <f>+IF(ISNUMBER(DATA!AD893),DATA!AD893,"n/a")</f>
        <v>80917.94</v>
      </c>
      <c r="J2800" s="77">
        <f>+IF(ISNUMBER(DATA!AE893),DATA!AE893,"n/a")</f>
        <v>-0.26308076328635399</v>
      </c>
      <c r="K2800" s="86">
        <f>+IF(ISNUMBER(DATA!AN893),DATA!AN893,"n/a")</f>
        <v>148175.46</v>
      </c>
      <c r="L2800" s="77">
        <f>+IF(ISNUMBER(DATA!AO893),DATA!AO893,"n/a")</f>
        <v>-0.28545748590124098</v>
      </c>
      <c r="M2800" s="66"/>
      <c r="N2800" s="66"/>
      <c r="O2800" s="66"/>
      <c r="P2800" s="66"/>
      <c r="Q2800" s="66"/>
      <c r="S2800" s="70"/>
      <c r="U2800" s="70"/>
      <c r="W2800" s="70"/>
      <c r="Y2800" s="70"/>
    </row>
    <row r="2801" spans="1:25" s="69" customFormat="1" x14ac:dyDescent="0.2">
      <c r="A2801" s="66" t="s">
        <v>27</v>
      </c>
      <c r="B2801" s="66" t="s">
        <v>23</v>
      </c>
      <c r="C2801" s="66" t="s">
        <v>25</v>
      </c>
      <c r="D2801" s="66" t="s">
        <v>311</v>
      </c>
      <c r="E2801" s="86">
        <f>+IF(ISNUMBER(DATA!J894),DATA!J894,"n/a")</f>
        <v>33043.699999999997</v>
      </c>
      <c r="F2801" s="77">
        <f>+IF(ISNUMBER(DATA!K894),DATA!K894,"n/a")</f>
        <v>-0.31048535435811497</v>
      </c>
      <c r="G2801" s="86">
        <f>+IF(ISNUMBER(DATA!T894),DATA!T894,"n/a")</f>
        <v>111069.71</v>
      </c>
      <c r="H2801" s="77">
        <f>+IF(ISNUMBER(DATA!U894),DATA!U894,"n/a")</f>
        <v>-0.30763195171875002</v>
      </c>
      <c r="I2801" s="86">
        <f>+IF(ISNUMBER(DATA!AD894),DATA!AD894,"n/a")</f>
        <v>212680.34</v>
      </c>
      <c r="J2801" s="77">
        <f>+IF(ISNUMBER(DATA!AE894),DATA!AE894,"n/a")</f>
        <v>-0.36111424525507602</v>
      </c>
      <c r="K2801" s="86">
        <f>+IF(ISNUMBER(DATA!AN894),DATA!AN894,"n/a")</f>
        <v>497057.16</v>
      </c>
      <c r="L2801" s="77">
        <f>+IF(ISNUMBER(DATA!AO894),DATA!AO894,"n/a")</f>
        <v>-0.16417763174820801</v>
      </c>
      <c r="M2801" s="66"/>
      <c r="N2801" s="66"/>
      <c r="O2801" s="66"/>
      <c r="P2801" s="66"/>
      <c r="Q2801" s="66"/>
      <c r="S2801" s="70"/>
      <c r="U2801" s="70"/>
      <c r="W2801" s="70"/>
      <c r="Y2801" s="70"/>
    </row>
    <row r="2802" spans="1:25" s="69" customFormat="1" x14ac:dyDescent="0.2">
      <c r="A2802" s="66" t="s">
        <v>27</v>
      </c>
      <c r="B2802" s="66" t="s">
        <v>23</v>
      </c>
      <c r="C2802" s="66" t="s">
        <v>25</v>
      </c>
      <c r="D2802" s="66" t="s">
        <v>312</v>
      </c>
      <c r="E2802" s="86">
        <f>+IF(ISNUMBER(DATA!J895),DATA!J895,"n/a")</f>
        <v>5924</v>
      </c>
      <c r="F2802" s="77">
        <f>+IF(ISNUMBER(DATA!K895),DATA!K895,"n/a")</f>
        <v>0.89325663151166501</v>
      </c>
      <c r="G2802" s="86">
        <f>+IF(ISNUMBER(DATA!T895),DATA!T895,"n/a")</f>
        <v>18284</v>
      </c>
      <c r="H2802" s="77">
        <f>+IF(ISNUMBER(DATA!U895),DATA!U895,"n/a")</f>
        <v>0.60091060327467005</v>
      </c>
      <c r="I2802" s="86">
        <f>+IF(ISNUMBER(DATA!AD895),DATA!AD895,"n/a")</f>
        <v>34850</v>
      </c>
      <c r="J2802" s="77">
        <f>+IF(ISNUMBER(DATA!AE895),DATA!AE895,"n/a")</f>
        <v>0.29325204461849402</v>
      </c>
      <c r="K2802" s="86">
        <f>+IF(ISNUMBER(DATA!AN895),DATA!AN895,"n/a")</f>
        <v>56293</v>
      </c>
      <c r="L2802" s="77">
        <f>+IF(ISNUMBER(DATA!AO895),DATA!AO895,"n/a")</f>
        <v>-4.4998708128037697E-2</v>
      </c>
      <c r="M2802" s="66"/>
      <c r="N2802" s="66"/>
      <c r="O2802" s="66"/>
      <c r="P2802" s="66"/>
      <c r="Q2802" s="66"/>
      <c r="S2802" s="70"/>
      <c r="U2802" s="70"/>
      <c r="W2802" s="70"/>
      <c r="Y2802" s="70"/>
    </row>
    <row r="2803" spans="1:25" s="69" customFormat="1" x14ac:dyDescent="0.2">
      <c r="A2803" s="66" t="s">
        <v>27</v>
      </c>
      <c r="B2803" s="66" t="s">
        <v>23</v>
      </c>
      <c r="C2803" s="66" t="s">
        <v>25</v>
      </c>
      <c r="D2803" s="66" t="s">
        <v>313</v>
      </c>
      <c r="E2803" s="86">
        <f>+IF(ISNUMBER(DATA!J896),DATA!J896,"n/a")</f>
        <v>30116.06</v>
      </c>
      <c r="F2803" s="77">
        <f>+IF(ISNUMBER(DATA!K896),DATA!K896,"n/a")</f>
        <v>0.12967025217598799</v>
      </c>
      <c r="G2803" s="86">
        <f>+IF(ISNUMBER(DATA!T896),DATA!T896,"n/a")</f>
        <v>98403.97</v>
      </c>
      <c r="H2803" s="77">
        <f>+IF(ISNUMBER(DATA!U896),DATA!U896,"n/a")</f>
        <v>-8.7675653595149894E-2</v>
      </c>
      <c r="I2803" s="86">
        <f>+IF(ISNUMBER(DATA!AD896),DATA!AD896,"n/a")</f>
        <v>200655.42</v>
      </c>
      <c r="J2803" s="77">
        <f>+IF(ISNUMBER(DATA!AE896),DATA!AE896,"n/a")</f>
        <v>-0.15810746831859099</v>
      </c>
      <c r="K2803" s="86">
        <f>+IF(ISNUMBER(DATA!AN896),DATA!AN896,"n/a")</f>
        <v>379953.95</v>
      </c>
      <c r="L2803" s="77">
        <f>+IF(ISNUMBER(DATA!AO896),DATA!AO896,"n/a")</f>
        <v>-0.16750021680483501</v>
      </c>
      <c r="M2803" s="66"/>
      <c r="N2803" s="66"/>
      <c r="O2803" s="66"/>
      <c r="P2803" s="66"/>
      <c r="Q2803" s="66"/>
      <c r="S2803" s="70"/>
      <c r="U2803" s="70"/>
      <c r="W2803" s="70"/>
      <c r="Y2803" s="70"/>
    </row>
    <row r="2804" spans="1:25" s="69" customFormat="1" x14ac:dyDescent="0.2">
      <c r="A2804" s="66" t="s">
        <v>27</v>
      </c>
      <c r="B2804" s="66" t="s">
        <v>23</v>
      </c>
      <c r="C2804" s="66" t="s">
        <v>25</v>
      </c>
      <c r="D2804" s="66" t="s">
        <v>314</v>
      </c>
      <c r="E2804" s="86">
        <f>+IF(ISNUMBER(DATA!J897),DATA!J897,"n/a")</f>
        <v>82246.070000000007</v>
      </c>
      <c r="F2804" s="77">
        <f>+IF(ISNUMBER(DATA!K897),DATA!K897,"n/a")</f>
        <v>2.52603818339363E-2</v>
      </c>
      <c r="G2804" s="86">
        <f>+IF(ISNUMBER(DATA!T897),DATA!T897,"n/a")</f>
        <v>292376.17</v>
      </c>
      <c r="H2804" s="77">
        <f>+IF(ISNUMBER(DATA!U897),DATA!U897,"n/a")</f>
        <v>0.13575062570431801</v>
      </c>
      <c r="I2804" s="86">
        <f>+IF(ISNUMBER(DATA!AD897),DATA!AD897,"n/a")</f>
        <v>569415.59</v>
      </c>
      <c r="J2804" s="77">
        <f>+IF(ISNUMBER(DATA!AE897),DATA!AE897,"n/a")</f>
        <v>4.8145524413215998E-2</v>
      </c>
      <c r="K2804" s="86">
        <f>+IF(ISNUMBER(DATA!AN897),DATA!AN897,"n/a")</f>
        <v>1099424.28</v>
      </c>
      <c r="L2804" s="77">
        <f>+IF(ISNUMBER(DATA!AO897),DATA!AO897,"n/a")</f>
        <v>8.6985234036080106E-2</v>
      </c>
      <c r="M2804" s="66"/>
      <c r="N2804" s="66"/>
      <c r="O2804" s="66"/>
      <c r="P2804" s="66"/>
      <c r="Q2804" s="66"/>
      <c r="S2804" s="70"/>
      <c r="U2804" s="70"/>
      <c r="W2804" s="70"/>
      <c r="Y2804" s="70"/>
    </row>
    <row r="2805" spans="1:25" s="69" customFormat="1" x14ac:dyDescent="0.2">
      <c r="A2805" s="66" t="s">
        <v>27</v>
      </c>
      <c r="B2805" s="66" t="s">
        <v>23</v>
      </c>
      <c r="C2805" s="66" t="s">
        <v>25</v>
      </c>
      <c r="D2805" s="66" t="s">
        <v>315</v>
      </c>
      <c r="E2805" s="86">
        <f>+IF(ISNUMBER(DATA!J898),DATA!J898,"n/a")</f>
        <v>21835.11</v>
      </c>
      <c r="F2805" s="77">
        <f>+IF(ISNUMBER(DATA!K898),DATA!K898,"n/a")</f>
        <v>0.345997626716393</v>
      </c>
      <c r="G2805" s="86">
        <f>+IF(ISNUMBER(DATA!T898),DATA!T898,"n/a")</f>
        <v>68877.98</v>
      </c>
      <c r="H2805" s="77">
        <f>+IF(ISNUMBER(DATA!U898),DATA!U898,"n/a")</f>
        <v>0.15839127561826</v>
      </c>
      <c r="I2805" s="86">
        <f>+IF(ISNUMBER(DATA!AD898),DATA!AD898,"n/a")</f>
        <v>137112.10999999999</v>
      </c>
      <c r="J2805" s="77">
        <f>+IF(ISNUMBER(DATA!AE898),DATA!AE898,"n/a")</f>
        <v>-0.31170436965369303</v>
      </c>
      <c r="K2805" s="86">
        <f>+IF(ISNUMBER(DATA!AN898),DATA!AN898,"n/a")</f>
        <v>251095.43</v>
      </c>
      <c r="L2805" s="77">
        <f>+IF(ISNUMBER(DATA!AO898),DATA!AO898,"n/a")</f>
        <v>-0.45875330921468899</v>
      </c>
      <c r="M2805" s="66"/>
      <c r="N2805" s="66"/>
      <c r="O2805" s="66"/>
      <c r="P2805" s="66"/>
      <c r="Q2805" s="66"/>
      <c r="S2805" s="70"/>
      <c r="U2805" s="70"/>
      <c r="W2805" s="70"/>
      <c r="Y2805" s="70"/>
    </row>
    <row r="2806" spans="1:25" s="69" customFormat="1" x14ac:dyDescent="0.2">
      <c r="A2806" s="66" t="s">
        <v>27</v>
      </c>
      <c r="B2806" s="66" t="s">
        <v>23</v>
      </c>
      <c r="C2806" s="66" t="s">
        <v>25</v>
      </c>
      <c r="D2806" s="66" t="s">
        <v>316</v>
      </c>
      <c r="E2806" s="86">
        <f>+IF(ISNUMBER(DATA!J899),DATA!J899,"n/a")</f>
        <v>85949.96</v>
      </c>
      <c r="F2806" s="77">
        <f>+IF(ISNUMBER(DATA!K899),DATA!K899,"n/a")</f>
        <v>5.4518056805116802E-2</v>
      </c>
      <c r="G2806" s="86">
        <f>+IF(ISNUMBER(DATA!T899),DATA!T899,"n/a")</f>
        <v>297292.15999999997</v>
      </c>
      <c r="H2806" s="77">
        <f>+IF(ISNUMBER(DATA!U899),DATA!U899,"n/a")</f>
        <v>7.7529201340245393E-2</v>
      </c>
      <c r="I2806" s="86">
        <f>+IF(ISNUMBER(DATA!AD899),DATA!AD899,"n/a")</f>
        <v>551327.82999999996</v>
      </c>
      <c r="J2806" s="77">
        <f>+IF(ISNUMBER(DATA!AE899),DATA!AE899,"n/a")</f>
        <v>9.7484051751972195E-2</v>
      </c>
      <c r="K2806" s="86">
        <f>+IF(ISNUMBER(DATA!AN899),DATA!AN899,"n/a")</f>
        <v>1023690.87</v>
      </c>
      <c r="L2806" s="77">
        <f>+IF(ISNUMBER(DATA!AO899),DATA!AO899,"n/a")</f>
        <v>6.9782346101366202E-2</v>
      </c>
      <c r="M2806" s="66"/>
      <c r="N2806" s="66"/>
      <c r="O2806" s="66"/>
      <c r="P2806" s="66"/>
      <c r="Q2806" s="66"/>
      <c r="S2806" s="70"/>
      <c r="U2806" s="70"/>
      <c r="W2806" s="70"/>
      <c r="Y2806" s="70"/>
    </row>
    <row r="2807" spans="1:25" s="69" customFormat="1" x14ac:dyDescent="0.2">
      <c r="A2807" s="66" t="s">
        <v>27</v>
      </c>
      <c r="B2807" s="66" t="s">
        <v>23</v>
      </c>
      <c r="C2807" s="66" t="s">
        <v>25</v>
      </c>
      <c r="D2807" s="66" t="s">
        <v>317</v>
      </c>
      <c r="E2807" s="86">
        <f>+IF(ISNUMBER(DATA!J900),DATA!J900,"n/a")</f>
        <v>40399.599999999999</v>
      </c>
      <c r="F2807" s="77">
        <f>+IF(ISNUMBER(DATA!K900),DATA!K900,"n/a")</f>
        <v>0.47260204066754702</v>
      </c>
      <c r="G2807" s="86">
        <f>+IF(ISNUMBER(DATA!T900),DATA!T900,"n/a")</f>
        <v>135665.73000000001</v>
      </c>
      <c r="H2807" s="77">
        <f>+IF(ISNUMBER(DATA!U900),DATA!U900,"n/a")</f>
        <v>0.35431000989085698</v>
      </c>
      <c r="I2807" s="86">
        <f>+IF(ISNUMBER(DATA!AD900),DATA!AD900,"n/a")</f>
        <v>256591.45</v>
      </c>
      <c r="J2807" s="77">
        <f>+IF(ISNUMBER(DATA!AE900),DATA!AE900,"n/a")</f>
        <v>0.25532515815128998</v>
      </c>
      <c r="K2807" s="86">
        <f>+IF(ISNUMBER(DATA!AN900),DATA!AN900,"n/a")</f>
        <v>442988.54</v>
      </c>
      <c r="L2807" s="77">
        <f>+IF(ISNUMBER(DATA!AO900),DATA!AO900,"n/a")</f>
        <v>0.20217281396315101</v>
      </c>
      <c r="M2807" s="66"/>
      <c r="N2807" s="66"/>
      <c r="O2807" s="66"/>
      <c r="P2807" s="66"/>
      <c r="Q2807" s="66"/>
      <c r="S2807" s="70"/>
      <c r="U2807" s="70"/>
      <c r="W2807" s="70"/>
      <c r="Y2807" s="70"/>
    </row>
    <row r="2808" spans="1:25" s="69" customFormat="1" x14ac:dyDescent="0.2">
      <c r="A2808" s="66" t="s">
        <v>27</v>
      </c>
      <c r="B2808" s="66" t="s">
        <v>23</v>
      </c>
      <c r="C2808" s="66" t="s">
        <v>25</v>
      </c>
      <c r="D2808" s="66" t="s">
        <v>318</v>
      </c>
      <c r="E2808" s="86">
        <f>+IF(ISNUMBER(DATA!J901),DATA!J901,"n/a")</f>
        <v>114801.21</v>
      </c>
      <c r="F2808" s="77">
        <f>+IF(ISNUMBER(DATA!K901),DATA!K901,"n/a")</f>
        <v>7.7654110657952594E-2</v>
      </c>
      <c r="G2808" s="86">
        <f>+IF(ISNUMBER(DATA!T901),DATA!T901,"n/a")</f>
        <v>402798.9</v>
      </c>
      <c r="H2808" s="77">
        <f>+IF(ISNUMBER(DATA!U901),DATA!U901,"n/a")</f>
        <v>5.9370849821831703E-2</v>
      </c>
      <c r="I2808" s="86">
        <f>+IF(ISNUMBER(DATA!AD901),DATA!AD901,"n/a")</f>
        <v>759845.7</v>
      </c>
      <c r="J2808" s="77">
        <f>+IF(ISNUMBER(DATA!AE901),DATA!AE901,"n/a")</f>
        <v>1.7782009773170699E-3</v>
      </c>
      <c r="K2808" s="86">
        <f>+IF(ISNUMBER(DATA!AN901),DATA!AN901,"n/a")</f>
        <v>1446065.1</v>
      </c>
      <c r="L2808" s="77">
        <f>+IF(ISNUMBER(DATA!AO901),DATA!AO901,"n/a")</f>
        <v>2.7556765905138E-2</v>
      </c>
      <c r="M2808" s="66"/>
      <c r="N2808" s="66"/>
      <c r="O2808" s="66"/>
      <c r="P2808" s="66"/>
      <c r="Q2808" s="66"/>
      <c r="S2808" s="70"/>
      <c r="U2808" s="70"/>
      <c r="W2808" s="70"/>
      <c r="Y2808" s="70"/>
    </row>
    <row r="2809" spans="1:25" s="69" customFormat="1" x14ac:dyDescent="0.2">
      <c r="A2809" s="66" t="s">
        <v>27</v>
      </c>
      <c r="B2809" s="66" t="s">
        <v>23</v>
      </c>
      <c r="C2809" s="66" t="s">
        <v>25</v>
      </c>
      <c r="D2809" s="66" t="s">
        <v>344</v>
      </c>
      <c r="E2809" s="86">
        <f>+IF(ISNUMBER(DATA!J902),DATA!J902,"n/a")</f>
        <v>4660.07</v>
      </c>
      <c r="F2809" s="77">
        <f>+IF(ISNUMBER(DATA!K902),DATA!K902,"n/a")</f>
        <v>-0.69602384285320995</v>
      </c>
      <c r="G2809" s="86">
        <f>+IF(ISNUMBER(DATA!T902),DATA!T902,"n/a")</f>
        <v>30404.75</v>
      </c>
      <c r="H2809" s="77">
        <f>+IF(ISNUMBER(DATA!U902),DATA!U902,"n/a")</f>
        <v>-0.45042585342399899</v>
      </c>
      <c r="I2809" s="86">
        <f>+IF(ISNUMBER(DATA!AD902),DATA!AD902,"n/a")</f>
        <v>67350.710000000006</v>
      </c>
      <c r="J2809" s="77">
        <f>+IF(ISNUMBER(DATA!AE902),DATA!AE902,"n/a")</f>
        <v>-0.39686386846093402</v>
      </c>
      <c r="K2809" s="86">
        <f>+IF(ISNUMBER(DATA!AN902),DATA!AN902,"n/a")</f>
        <v>136107.25</v>
      </c>
      <c r="L2809" s="77">
        <f>+IF(ISNUMBER(DATA!AO902),DATA!AO902,"n/a")</f>
        <v>-0.38652702103113101</v>
      </c>
      <c r="M2809" s="66"/>
      <c r="N2809" s="66"/>
      <c r="O2809" s="66"/>
      <c r="P2809" s="66"/>
      <c r="Q2809" s="66"/>
      <c r="S2809" s="70"/>
      <c r="U2809" s="70"/>
      <c r="W2809" s="70"/>
      <c r="Y2809" s="70"/>
    </row>
    <row r="2810" spans="1:25" s="69" customFormat="1" x14ac:dyDescent="0.2">
      <c r="A2810" s="66" t="s">
        <v>27</v>
      </c>
      <c r="B2810" s="66" t="s">
        <v>23</v>
      </c>
      <c r="C2810" s="66" t="s">
        <v>25</v>
      </c>
      <c r="D2810" s="66" t="s">
        <v>345</v>
      </c>
      <c r="E2810" s="86">
        <f>+IF(ISNUMBER(DATA!J903),DATA!J903,"n/a")</f>
        <v>33418.04</v>
      </c>
      <c r="F2810" s="77">
        <f>+IF(ISNUMBER(DATA!K903),DATA!K903,"n/a")</f>
        <v>3.2547548019212301E-2</v>
      </c>
      <c r="G2810" s="86">
        <f>+IF(ISNUMBER(DATA!T903),DATA!T903,"n/a")</f>
        <v>110165</v>
      </c>
      <c r="H2810" s="77">
        <f>+IF(ISNUMBER(DATA!U903),DATA!U903,"n/a")</f>
        <v>3.6972666712664401E-2</v>
      </c>
      <c r="I2810" s="86">
        <f>+IF(ISNUMBER(DATA!AD903),DATA!AD903,"n/a")</f>
        <v>216693.88</v>
      </c>
      <c r="J2810" s="77">
        <f>+IF(ISNUMBER(DATA!AE903),DATA!AE903,"n/a")</f>
        <v>4.0854675819849903E-2</v>
      </c>
      <c r="K2810" s="86">
        <f>+IF(ISNUMBER(DATA!AN903),DATA!AN903,"n/a")</f>
        <v>397117.59</v>
      </c>
      <c r="L2810" s="77">
        <f>+IF(ISNUMBER(DATA!AO903),DATA!AO903,"n/a")</f>
        <v>-6.9221493229325706E-2</v>
      </c>
      <c r="M2810" s="66"/>
      <c r="N2810" s="66"/>
      <c r="O2810" s="66"/>
      <c r="P2810" s="66"/>
      <c r="Q2810" s="66"/>
      <c r="S2810" s="70"/>
      <c r="U2810" s="70"/>
      <c r="W2810" s="70"/>
      <c r="Y2810" s="70"/>
    </row>
    <row r="2811" spans="1:25" x14ac:dyDescent="0.2">
      <c r="E2811" s="100"/>
      <c r="F2811" s="102"/>
      <c r="G2811" s="100"/>
      <c r="H2811" s="102"/>
      <c r="I2811" s="100"/>
      <c r="J2811" s="102"/>
      <c r="K2811" s="100"/>
      <c r="L2811" s="102"/>
    </row>
    <row r="2812" spans="1:25" s="69" customFormat="1" x14ac:dyDescent="0.2">
      <c r="A2812" s="66" t="s">
        <v>27</v>
      </c>
      <c r="B2812" s="66" t="s">
        <v>23</v>
      </c>
      <c r="C2812" s="66" t="s">
        <v>10</v>
      </c>
      <c r="D2812" s="66" t="s">
        <v>271</v>
      </c>
      <c r="E2812" s="87">
        <f>+IF(ISNUMBER(DATA!L854),DATA!L854,"n/a")</f>
        <v>4.6673408051167398</v>
      </c>
      <c r="F2812" s="77">
        <f>+IF(ISNUMBER(DATA!M854),DATA!M854,"n/a")</f>
        <v>-5.8044647965899997E-2</v>
      </c>
      <c r="G2812" s="87">
        <f>+IF(ISNUMBER(DATA!V854),DATA!V854,"n/a")</f>
        <v>4.8897305157313999</v>
      </c>
      <c r="H2812" s="77">
        <f>+IF(ISNUMBER(DATA!W854),DATA!W854,"n/a")</f>
        <v>2.8786724529705002E-2</v>
      </c>
      <c r="I2812" s="87">
        <f>+IF(ISNUMBER(DATA!AF854),DATA!AF854,"n/a")</f>
        <v>4.9313372030182503</v>
      </c>
      <c r="J2812" s="77">
        <f>+IF(ISNUMBER(DATA!AG854),DATA!AG854,"n/a")</f>
        <v>5.1929189144389702E-2</v>
      </c>
      <c r="K2812" s="87">
        <f>+IF(ISNUMBER(DATA!AP854),DATA!AP854,"n/a")</f>
        <v>4.8588200126933296</v>
      </c>
      <c r="L2812" s="77">
        <f>+IF(ISNUMBER(DATA!AQ854),DATA!AQ854,"n/a")</f>
        <v>2.5855662042948001E-2</v>
      </c>
      <c r="M2812" s="66"/>
      <c r="N2812" s="66"/>
      <c r="O2812" s="66"/>
      <c r="P2812" s="66"/>
      <c r="Q2812" s="66"/>
      <c r="S2812" s="70"/>
      <c r="U2812" s="70"/>
      <c r="W2812" s="70"/>
      <c r="Y2812" s="70"/>
    </row>
    <row r="2813" spans="1:25" s="69" customFormat="1" x14ac:dyDescent="0.2">
      <c r="A2813" s="66" t="s">
        <v>27</v>
      </c>
      <c r="B2813" s="66" t="s">
        <v>23</v>
      </c>
      <c r="C2813" s="66" t="s">
        <v>10</v>
      </c>
      <c r="D2813" s="66" t="s">
        <v>272</v>
      </c>
      <c r="E2813" s="87">
        <f>+IF(ISNUMBER(DATA!L855),DATA!L855,"n/a")</f>
        <v>4.20968674665506</v>
      </c>
      <c r="F2813" s="77">
        <f>+IF(ISNUMBER(DATA!M855),DATA!M855,"n/a")</f>
        <v>-4.33129862443761E-2</v>
      </c>
      <c r="G2813" s="87">
        <f>+IF(ISNUMBER(DATA!V855),DATA!V855,"n/a")</f>
        <v>4.2439782255939003</v>
      </c>
      <c r="H2813" s="77">
        <f>+IF(ISNUMBER(DATA!W855),DATA!W855,"n/a")</f>
        <v>-3.05427522792239E-2</v>
      </c>
      <c r="I2813" s="87">
        <f>+IF(ISNUMBER(DATA!AF855),DATA!AF855,"n/a")</f>
        <v>4.26970464347428</v>
      </c>
      <c r="J2813" s="77">
        <f>+IF(ISNUMBER(DATA!AG855),DATA!AG855,"n/a")</f>
        <v>3.3128112052914398E-3</v>
      </c>
      <c r="K2813" s="87">
        <f>+IF(ISNUMBER(DATA!AP855),DATA!AP855,"n/a")</f>
        <v>4.2739783707915704</v>
      </c>
      <c r="L2813" s="77">
        <f>+IF(ISNUMBER(DATA!AQ855),DATA!AQ855,"n/a")</f>
        <v>2.6102465365967502E-3</v>
      </c>
      <c r="M2813" s="66"/>
      <c r="N2813" s="66"/>
      <c r="O2813" s="66"/>
      <c r="P2813" s="66"/>
      <c r="Q2813" s="66"/>
      <c r="S2813" s="70"/>
      <c r="U2813" s="70"/>
      <c r="W2813" s="70"/>
      <c r="Y2813" s="70"/>
    </row>
    <row r="2814" spans="1:25" s="69" customFormat="1" x14ac:dyDescent="0.2">
      <c r="A2814" s="66" t="s">
        <v>27</v>
      </c>
      <c r="B2814" s="66" t="s">
        <v>23</v>
      </c>
      <c r="C2814" s="66" t="s">
        <v>10</v>
      </c>
      <c r="D2814" s="66" t="s">
        <v>273</v>
      </c>
      <c r="E2814" s="87">
        <f>+IF(ISNUMBER(DATA!L856),DATA!L856,"n/a")</f>
        <v>4.5795082613167803</v>
      </c>
      <c r="F2814" s="77">
        <f>+IF(ISNUMBER(DATA!M856),DATA!M856,"n/a")</f>
        <v>7.4659097520317505E-2</v>
      </c>
      <c r="G2814" s="87">
        <f>+IF(ISNUMBER(DATA!V856),DATA!V856,"n/a")</f>
        <v>4.4715859746195497</v>
      </c>
      <c r="H2814" s="77">
        <f>+IF(ISNUMBER(DATA!W856),DATA!W856,"n/a")</f>
        <v>4.07456847716458E-2</v>
      </c>
      <c r="I2814" s="87">
        <f>+IF(ISNUMBER(DATA!AF856),DATA!AF856,"n/a")</f>
        <v>4.4075506418570001</v>
      </c>
      <c r="J2814" s="77">
        <f>+IF(ISNUMBER(DATA!AG856),DATA!AG856,"n/a")</f>
        <v>2.7512274931392799E-2</v>
      </c>
      <c r="K2814" s="87">
        <f>+IF(ISNUMBER(DATA!AP856),DATA!AP856,"n/a")</f>
        <v>4.3448452332634604</v>
      </c>
      <c r="L2814" s="77">
        <f>+IF(ISNUMBER(DATA!AQ856),DATA!AQ856,"n/a")</f>
        <v>2.6106040460469999E-2</v>
      </c>
      <c r="M2814" s="66"/>
      <c r="N2814" s="66"/>
      <c r="O2814" s="66"/>
      <c r="P2814" s="66"/>
      <c r="Q2814" s="66"/>
      <c r="S2814" s="70"/>
      <c r="U2814" s="70"/>
      <c r="W2814" s="70"/>
      <c r="Y2814" s="70"/>
    </row>
    <row r="2815" spans="1:25" s="69" customFormat="1" x14ac:dyDescent="0.2">
      <c r="A2815" s="66" t="s">
        <v>27</v>
      </c>
      <c r="B2815" s="66" t="s">
        <v>23</v>
      </c>
      <c r="C2815" s="66" t="s">
        <v>10</v>
      </c>
      <c r="D2815" s="66" t="s">
        <v>274</v>
      </c>
      <c r="E2815" s="87">
        <f>+IF(ISNUMBER(DATA!L857),DATA!L857,"n/a")</f>
        <v>4.3875294220416103</v>
      </c>
      <c r="F2815" s="77">
        <f>+IF(ISNUMBER(DATA!M857),DATA!M857,"n/a")</f>
        <v>-2.3521170789726899E-2</v>
      </c>
      <c r="G2815" s="87">
        <f>+IF(ISNUMBER(DATA!V857),DATA!V857,"n/a")</f>
        <v>4.4097971002115797</v>
      </c>
      <c r="H2815" s="77">
        <f>+IF(ISNUMBER(DATA!W857),DATA!W857,"n/a")</f>
        <v>-1.7868985162050401E-2</v>
      </c>
      <c r="I2815" s="87">
        <f>+IF(ISNUMBER(DATA!AF857),DATA!AF857,"n/a")</f>
        <v>4.4219187873780701</v>
      </c>
      <c r="J2815" s="77">
        <f>+IF(ISNUMBER(DATA!AG857),DATA!AG857,"n/a")</f>
        <v>7.1565456255944697E-3</v>
      </c>
      <c r="K2815" s="87">
        <f>+IF(ISNUMBER(DATA!AP857),DATA!AP857,"n/a")</f>
        <v>4.4216921679760199</v>
      </c>
      <c r="L2815" s="77">
        <f>+IF(ISNUMBER(DATA!AQ857),DATA!AQ857,"n/a")</f>
        <v>5.1591376379704597E-3</v>
      </c>
      <c r="M2815" s="66"/>
      <c r="N2815" s="66"/>
      <c r="O2815" s="66"/>
      <c r="P2815" s="66"/>
      <c r="Q2815" s="66"/>
      <c r="S2815" s="70"/>
      <c r="U2815" s="70"/>
      <c r="W2815" s="70"/>
      <c r="Y2815" s="70"/>
    </row>
    <row r="2816" spans="1:25" s="69" customFormat="1" x14ac:dyDescent="0.2">
      <c r="A2816" s="66" t="s">
        <v>27</v>
      </c>
      <c r="B2816" s="66" t="s">
        <v>23</v>
      </c>
      <c r="C2816" s="66" t="s">
        <v>10</v>
      </c>
      <c r="D2816" s="66" t="s">
        <v>275</v>
      </c>
      <c r="E2816" s="87">
        <f>+IF(ISNUMBER(DATA!L858),DATA!L858,"n/a")</f>
        <v>4.1850697017832204</v>
      </c>
      <c r="F2816" s="77">
        <f>+IF(ISNUMBER(DATA!M858),DATA!M858,"n/a")</f>
        <v>7.6654235107254901E-2</v>
      </c>
      <c r="G2816" s="87">
        <f>+IF(ISNUMBER(DATA!V858),DATA!V858,"n/a")</f>
        <v>4.0928873395527301</v>
      </c>
      <c r="H2816" s="77">
        <f>+IF(ISNUMBER(DATA!W858),DATA!W858,"n/a")</f>
        <v>9.9161858248032198E-2</v>
      </c>
      <c r="I2816" s="87">
        <f>+IF(ISNUMBER(DATA!AF858),DATA!AF858,"n/a")</f>
        <v>3.92395112958503</v>
      </c>
      <c r="J2816" s="77">
        <f>+IF(ISNUMBER(DATA!AG858),DATA!AG858,"n/a")</f>
        <v>5.6737985873536498E-2</v>
      </c>
      <c r="K2816" s="87">
        <f>+IF(ISNUMBER(DATA!AP858),DATA!AP858,"n/a")</f>
        <v>3.9488040529337498</v>
      </c>
      <c r="L2816" s="77">
        <f>+IF(ISNUMBER(DATA!AQ858),DATA!AQ858,"n/a")</f>
        <v>5.72456006471097E-2</v>
      </c>
      <c r="M2816" s="66"/>
      <c r="N2816" s="66"/>
      <c r="O2816" s="66"/>
      <c r="P2816" s="66"/>
      <c r="Q2816" s="66"/>
      <c r="S2816" s="70"/>
      <c r="U2816" s="70"/>
      <c r="W2816" s="70"/>
      <c r="Y2816" s="70"/>
    </row>
    <row r="2817" spans="1:25" s="69" customFormat="1" x14ac:dyDescent="0.2">
      <c r="A2817" s="66" t="s">
        <v>27</v>
      </c>
      <c r="B2817" s="66" t="s">
        <v>23</v>
      </c>
      <c r="C2817" s="66" t="s">
        <v>10</v>
      </c>
      <c r="D2817" s="66" t="s">
        <v>276</v>
      </c>
      <c r="E2817" s="87">
        <f>+IF(ISNUMBER(DATA!L859),DATA!L859,"n/a")</f>
        <v>4.2067892244967302</v>
      </c>
      <c r="F2817" s="77">
        <f>+IF(ISNUMBER(DATA!M859),DATA!M859,"n/a")</f>
        <v>2.61352634637965E-2</v>
      </c>
      <c r="G2817" s="87">
        <f>+IF(ISNUMBER(DATA!V859),DATA!V859,"n/a")</f>
        <v>4.1212918549467101</v>
      </c>
      <c r="H2817" s="77">
        <f>+IF(ISNUMBER(DATA!W859),DATA!W859,"n/a")</f>
        <v>7.0094894624080197E-3</v>
      </c>
      <c r="I2817" s="87">
        <f>+IF(ISNUMBER(DATA!AF859),DATA!AF859,"n/a")</f>
        <v>4.1068685597559904</v>
      </c>
      <c r="J2817" s="77">
        <f>+IF(ISNUMBER(DATA!AG859),DATA!AG859,"n/a")</f>
        <v>4.7109620719396599E-3</v>
      </c>
      <c r="K2817" s="87">
        <f>+IF(ISNUMBER(DATA!AP859),DATA!AP859,"n/a")</f>
        <v>4.0976931992405197</v>
      </c>
      <c r="L2817" s="77">
        <f>+IF(ISNUMBER(DATA!AQ859),DATA!AQ859,"n/a")</f>
        <v>1.05368917920673E-2</v>
      </c>
      <c r="M2817" s="66"/>
      <c r="N2817" s="66"/>
      <c r="O2817" s="66"/>
      <c r="P2817" s="66"/>
      <c r="Q2817" s="66"/>
      <c r="S2817" s="70"/>
      <c r="U2817" s="70"/>
      <c r="W2817" s="70"/>
      <c r="Y2817" s="70"/>
    </row>
    <row r="2818" spans="1:25" s="69" customFormat="1" x14ac:dyDescent="0.2">
      <c r="A2818" s="66" t="s">
        <v>27</v>
      </c>
      <c r="B2818" s="66" t="s">
        <v>23</v>
      </c>
      <c r="C2818" s="66" t="s">
        <v>10</v>
      </c>
      <c r="D2818" s="66" t="s">
        <v>277</v>
      </c>
      <c r="E2818" s="87">
        <f>+IF(ISNUMBER(DATA!L860),DATA!L860,"n/a")</f>
        <v>4.6386581846304704</v>
      </c>
      <c r="F2818" s="77">
        <f>+IF(ISNUMBER(DATA!M860),DATA!M860,"n/a")</f>
        <v>-7.4503648135496703E-2</v>
      </c>
      <c r="G2818" s="87">
        <f>+IF(ISNUMBER(DATA!V860),DATA!V860,"n/a")</f>
        <v>4.65307367318188</v>
      </c>
      <c r="H2818" s="77">
        <f>+IF(ISNUMBER(DATA!W860),DATA!W860,"n/a")</f>
        <v>-8.5404578937124498E-2</v>
      </c>
      <c r="I2818" s="87">
        <f>+IF(ISNUMBER(DATA!AF860),DATA!AF860,"n/a")</f>
        <v>4.6337235902279899</v>
      </c>
      <c r="J2818" s="77">
        <f>+IF(ISNUMBER(DATA!AG860),DATA!AG860,"n/a")</f>
        <v>-9.7435773803524806E-2</v>
      </c>
      <c r="K2818" s="87">
        <f>+IF(ISNUMBER(DATA!AP860),DATA!AP860,"n/a")</f>
        <v>4.7264434507621802</v>
      </c>
      <c r="L2818" s="77">
        <f>+IF(ISNUMBER(DATA!AQ860),DATA!AQ860,"n/a")</f>
        <v>-8.3113377166793498E-2</v>
      </c>
      <c r="M2818" s="66"/>
      <c r="N2818" s="66"/>
      <c r="O2818" s="66"/>
      <c r="P2818" s="66"/>
      <c r="Q2818" s="66"/>
      <c r="S2818" s="70"/>
      <c r="U2818" s="70"/>
      <c r="W2818" s="70"/>
      <c r="Y2818" s="70"/>
    </row>
    <row r="2819" spans="1:25" s="69" customFormat="1" x14ac:dyDescent="0.2">
      <c r="A2819" s="66" t="s">
        <v>27</v>
      </c>
      <c r="B2819" s="66" t="s">
        <v>23</v>
      </c>
      <c r="C2819" s="66" t="s">
        <v>10</v>
      </c>
      <c r="D2819" s="66" t="s">
        <v>278</v>
      </c>
      <c r="E2819" s="87">
        <f>+IF(ISNUMBER(DATA!L861),DATA!L861,"n/a")</f>
        <v>4.7562540975274796</v>
      </c>
      <c r="F2819" s="77">
        <f>+IF(ISNUMBER(DATA!M861),DATA!M861,"n/a")</f>
        <v>-1.51469702737143E-2</v>
      </c>
      <c r="G2819" s="87">
        <f>+IF(ISNUMBER(DATA!V861),DATA!V861,"n/a")</f>
        <v>4.6813011954953403</v>
      </c>
      <c r="H2819" s="77">
        <f>+IF(ISNUMBER(DATA!W861),DATA!W861,"n/a")</f>
        <v>2.64097599574661E-3</v>
      </c>
      <c r="I2819" s="87">
        <f>+IF(ISNUMBER(DATA!AF861),DATA!AF861,"n/a")</f>
        <v>4.766745181099</v>
      </c>
      <c r="J2819" s="77">
        <f>+IF(ISNUMBER(DATA!AG861),DATA!AG861,"n/a")</f>
        <v>4.00352010198071E-2</v>
      </c>
      <c r="K2819" s="87">
        <f>+IF(ISNUMBER(DATA!AP861),DATA!AP861,"n/a")</f>
        <v>4.7207113237757801</v>
      </c>
      <c r="L2819" s="77">
        <f>+IF(ISNUMBER(DATA!AQ861),DATA!AQ861,"n/a")</f>
        <v>3.9263748105593299E-2</v>
      </c>
      <c r="M2819" s="66"/>
      <c r="N2819" s="66"/>
      <c r="O2819" s="66"/>
      <c r="P2819" s="66"/>
      <c r="Q2819" s="66"/>
      <c r="S2819" s="70"/>
      <c r="U2819" s="70"/>
      <c r="W2819" s="70"/>
      <c r="Y2819" s="70"/>
    </row>
    <row r="2820" spans="1:25" s="69" customFormat="1" x14ac:dyDescent="0.2">
      <c r="A2820" s="66" t="s">
        <v>27</v>
      </c>
      <c r="B2820" s="66" t="s">
        <v>23</v>
      </c>
      <c r="C2820" s="66" t="s">
        <v>10</v>
      </c>
      <c r="D2820" s="66" t="s">
        <v>279</v>
      </c>
      <c r="E2820" s="87">
        <f>+IF(ISNUMBER(DATA!L862),DATA!L862,"n/a")</f>
        <v>4.9776973004679901</v>
      </c>
      <c r="F2820" s="77">
        <f>+IF(ISNUMBER(DATA!M862),DATA!M862,"n/a")</f>
        <v>0.10264848729322899</v>
      </c>
      <c r="G2820" s="87">
        <f>+IF(ISNUMBER(DATA!V862),DATA!V862,"n/a")</f>
        <v>4.3719719998199897</v>
      </c>
      <c r="H2820" s="77">
        <f>+IF(ISNUMBER(DATA!W862),DATA!W862,"n/a")</f>
        <v>-1.66431498117597E-3</v>
      </c>
      <c r="I2820" s="87">
        <f>+IF(ISNUMBER(DATA!AF862),DATA!AF862,"n/a")</f>
        <v>4.44208995425873</v>
      </c>
      <c r="J2820" s="77">
        <f>+IF(ISNUMBER(DATA!AG862),DATA!AG862,"n/a")</f>
        <v>7.3922088074345194E-2</v>
      </c>
      <c r="K2820" s="87">
        <f>+IF(ISNUMBER(DATA!AP862),DATA!AP862,"n/a")</f>
        <v>4.4312021884127697</v>
      </c>
      <c r="L2820" s="77">
        <f>+IF(ISNUMBER(DATA!AQ862),DATA!AQ862,"n/a")</f>
        <v>3.4793059505639601E-2</v>
      </c>
      <c r="M2820" s="66"/>
      <c r="N2820" s="66"/>
      <c r="O2820" s="66"/>
      <c r="P2820" s="66"/>
      <c r="Q2820" s="66"/>
      <c r="S2820" s="70"/>
      <c r="U2820" s="70"/>
      <c r="W2820" s="70"/>
      <c r="Y2820" s="70"/>
    </row>
    <row r="2821" spans="1:25" s="69" customFormat="1" x14ac:dyDescent="0.2">
      <c r="A2821" s="66" t="s">
        <v>27</v>
      </c>
      <c r="B2821" s="66" t="s">
        <v>23</v>
      </c>
      <c r="C2821" s="66" t="s">
        <v>10</v>
      </c>
      <c r="D2821" s="66" t="s">
        <v>280</v>
      </c>
      <c r="E2821" s="87">
        <f>+IF(ISNUMBER(DATA!L863),DATA!L863,"n/a")</f>
        <v>6.5694361932378804</v>
      </c>
      <c r="F2821" s="77">
        <f>+IF(ISNUMBER(DATA!M863),DATA!M863,"n/a")</f>
        <v>0.21486594237533399</v>
      </c>
      <c r="G2821" s="87">
        <f>+IF(ISNUMBER(DATA!V863),DATA!V863,"n/a")</f>
        <v>5.6872432541344997</v>
      </c>
      <c r="H2821" s="77">
        <f>+IF(ISNUMBER(DATA!W863),DATA!W863,"n/a")</f>
        <v>4.0332944098342198E-2</v>
      </c>
      <c r="I2821" s="87">
        <f>+IF(ISNUMBER(DATA!AF863),DATA!AF863,"n/a")</f>
        <v>5.5491393320063196</v>
      </c>
      <c r="J2821" s="77">
        <f>+IF(ISNUMBER(DATA!AG863),DATA!AG863,"n/a")</f>
        <v>-1.68820356438729E-2</v>
      </c>
      <c r="K2821" s="87">
        <f>+IF(ISNUMBER(DATA!AP863),DATA!AP863,"n/a")</f>
        <v>5.5632852127992001</v>
      </c>
      <c r="L2821" s="77">
        <f>+IF(ISNUMBER(DATA!AQ863),DATA!AQ863,"n/a")</f>
        <v>-9.9971573624227008E-3</v>
      </c>
      <c r="M2821" s="66"/>
      <c r="N2821" s="66"/>
      <c r="O2821" s="66"/>
      <c r="P2821" s="66"/>
      <c r="Q2821" s="66"/>
      <c r="S2821" s="70"/>
      <c r="U2821" s="70"/>
      <c r="W2821" s="70"/>
      <c r="Y2821" s="70"/>
    </row>
    <row r="2822" spans="1:25" s="69" customFormat="1" x14ac:dyDescent="0.2">
      <c r="A2822" s="66" t="s">
        <v>27</v>
      </c>
      <c r="B2822" s="66" t="s">
        <v>23</v>
      </c>
      <c r="C2822" s="66" t="s">
        <v>10</v>
      </c>
      <c r="D2822" s="66" t="s">
        <v>281</v>
      </c>
      <c r="E2822" s="87">
        <f>+IF(ISNUMBER(DATA!L864),DATA!L864,"n/a")</f>
        <v>6.2247546562338103</v>
      </c>
      <c r="F2822" s="77">
        <f>+IF(ISNUMBER(DATA!M864),DATA!M864,"n/a")</f>
        <v>0.24555730255283201</v>
      </c>
      <c r="G2822" s="87">
        <f>+IF(ISNUMBER(DATA!V864),DATA!V864,"n/a")</f>
        <v>5.1072517713315104</v>
      </c>
      <c r="H2822" s="77">
        <f>+IF(ISNUMBER(DATA!W864),DATA!W864,"n/a")</f>
        <v>1.9299415132346901E-2</v>
      </c>
      <c r="I2822" s="87">
        <f>+IF(ISNUMBER(DATA!AF864),DATA!AF864,"n/a")</f>
        <v>5.0159569340185701</v>
      </c>
      <c r="J2822" s="77">
        <f>+IF(ISNUMBER(DATA!AG864),DATA!AG864,"n/a")</f>
        <v>6.6851877819649897E-3</v>
      </c>
      <c r="K2822" s="87">
        <f>+IF(ISNUMBER(DATA!AP864),DATA!AP864,"n/a")</f>
        <v>4.9896629662110596</v>
      </c>
      <c r="L2822" s="77">
        <f>+IF(ISNUMBER(DATA!AQ864),DATA!AQ864,"n/a")</f>
        <v>1.8072941006563599E-2</v>
      </c>
      <c r="M2822" s="66"/>
      <c r="N2822" s="66"/>
      <c r="O2822" s="66"/>
      <c r="P2822" s="66"/>
      <c r="Q2822" s="66"/>
      <c r="S2822" s="70"/>
      <c r="U2822" s="70"/>
      <c r="W2822" s="70"/>
      <c r="Y2822" s="70"/>
    </row>
    <row r="2823" spans="1:25" s="69" customFormat="1" x14ac:dyDescent="0.2">
      <c r="A2823" s="66" t="s">
        <v>27</v>
      </c>
      <c r="B2823" s="66" t="s">
        <v>23</v>
      </c>
      <c r="C2823" s="66" t="s">
        <v>10</v>
      </c>
      <c r="D2823" s="66" t="s">
        <v>282</v>
      </c>
      <c r="E2823" s="87">
        <f>+IF(ISNUMBER(DATA!L865),DATA!L865,"n/a")</f>
        <v>5.21428817695731</v>
      </c>
      <c r="F2823" s="77">
        <f>+IF(ISNUMBER(DATA!M865),DATA!M865,"n/a")</f>
        <v>6.3156922336520704E-2</v>
      </c>
      <c r="G2823" s="87">
        <f>+IF(ISNUMBER(DATA!V865),DATA!V865,"n/a")</f>
        <v>5.1231307369609898</v>
      </c>
      <c r="H2823" s="77">
        <f>+IF(ISNUMBER(DATA!W865),DATA!W865,"n/a")</f>
        <v>4.5896573256277502E-2</v>
      </c>
      <c r="I2823" s="87">
        <f>+IF(ISNUMBER(DATA!AF865),DATA!AF865,"n/a")</f>
        <v>5.1243938724278904</v>
      </c>
      <c r="J2823" s="77">
        <f>+IF(ISNUMBER(DATA!AG865),DATA!AG865,"n/a")</f>
        <v>5.5918379585188499E-2</v>
      </c>
      <c r="K2823" s="87">
        <f>+IF(ISNUMBER(DATA!AP865),DATA!AP865,"n/a")</f>
        <v>5.0223399055846896</v>
      </c>
      <c r="L2823" s="77">
        <f>+IF(ISNUMBER(DATA!AQ865),DATA!AQ865,"n/a")</f>
        <v>3.9393897885002901E-2</v>
      </c>
      <c r="M2823" s="66"/>
      <c r="N2823" s="66"/>
      <c r="O2823" s="66"/>
      <c r="P2823" s="66"/>
      <c r="Q2823" s="66"/>
      <c r="S2823" s="70"/>
      <c r="U2823" s="70"/>
      <c r="W2823" s="70"/>
      <c r="Y2823" s="70"/>
    </row>
    <row r="2824" spans="1:25" s="69" customFormat="1" x14ac:dyDescent="0.2">
      <c r="A2824" s="66" t="s">
        <v>27</v>
      </c>
      <c r="B2824" s="66" t="s">
        <v>23</v>
      </c>
      <c r="C2824" s="66" t="s">
        <v>10</v>
      </c>
      <c r="D2824" s="66" t="s">
        <v>283</v>
      </c>
      <c r="E2824" s="87">
        <f>+IF(ISNUMBER(DATA!L866),DATA!L866,"n/a")</f>
        <v>4.9289643052161098</v>
      </c>
      <c r="F2824" s="77">
        <f>+IF(ISNUMBER(DATA!M866),DATA!M866,"n/a")</f>
        <v>6.6699692139476199E-2</v>
      </c>
      <c r="G2824" s="87">
        <f>+IF(ISNUMBER(DATA!V866),DATA!V866,"n/a")</f>
        <v>5.1031343433243199</v>
      </c>
      <c r="H2824" s="77">
        <f>+IF(ISNUMBER(DATA!W866),DATA!W866,"n/a")</f>
        <v>0.109475730404928</v>
      </c>
      <c r="I2824" s="87">
        <f>+IF(ISNUMBER(DATA!AF866),DATA!AF866,"n/a")</f>
        <v>5.1438639520839597</v>
      </c>
      <c r="J2824" s="77">
        <f>+IF(ISNUMBER(DATA!AG866),DATA!AG866,"n/a")</f>
        <v>0.11391683137244001</v>
      </c>
      <c r="K2824" s="87">
        <f>+IF(ISNUMBER(DATA!AP866),DATA!AP866,"n/a")</f>
        <v>5.0289395838703497</v>
      </c>
      <c r="L2824" s="77">
        <f>+IF(ISNUMBER(DATA!AQ866),DATA!AQ866,"n/a")</f>
        <v>7.3018342580600804E-2</v>
      </c>
      <c r="M2824" s="66"/>
      <c r="N2824" s="66"/>
      <c r="O2824" s="66"/>
      <c r="P2824" s="66"/>
      <c r="Q2824" s="66"/>
      <c r="S2824" s="70"/>
      <c r="U2824" s="70"/>
      <c r="W2824" s="70"/>
      <c r="Y2824" s="70"/>
    </row>
    <row r="2825" spans="1:25" s="69" customFormat="1" x14ac:dyDescent="0.2">
      <c r="A2825" s="66" t="s">
        <v>27</v>
      </c>
      <c r="B2825" s="66" t="s">
        <v>23</v>
      </c>
      <c r="C2825" s="66" t="s">
        <v>10</v>
      </c>
      <c r="D2825" s="66" t="s">
        <v>284</v>
      </c>
      <c r="E2825" s="87">
        <f>+IF(ISNUMBER(DATA!L867),DATA!L867,"n/a")</f>
        <v>4.7492949397746598</v>
      </c>
      <c r="F2825" s="77">
        <f>+IF(ISNUMBER(DATA!M867),DATA!M867,"n/a")</f>
        <v>-4.0820665922964797E-3</v>
      </c>
      <c r="G2825" s="87">
        <f>+IF(ISNUMBER(DATA!V867),DATA!V867,"n/a")</f>
        <v>4.1190748479409303</v>
      </c>
      <c r="H2825" s="77">
        <f>+IF(ISNUMBER(DATA!W867),DATA!W867,"n/a")</f>
        <v>-0.10608840532907</v>
      </c>
      <c r="I2825" s="87">
        <f>+IF(ISNUMBER(DATA!AF867),DATA!AF867,"n/a")</f>
        <v>4.2493165071071397</v>
      </c>
      <c r="J2825" s="77">
        <f>+IF(ISNUMBER(DATA!AG867),DATA!AG867,"n/a")</f>
        <v>-3.9405559659342997E-2</v>
      </c>
      <c r="K2825" s="87">
        <f>+IF(ISNUMBER(DATA!AP867),DATA!AP867,"n/a")</f>
        <v>4.2615676612801696</v>
      </c>
      <c r="L2825" s="77">
        <f>+IF(ISNUMBER(DATA!AQ867),DATA!AQ867,"n/a")</f>
        <v>-2.2389920542855098E-2</v>
      </c>
      <c r="M2825" s="66"/>
      <c r="N2825" s="66"/>
      <c r="O2825" s="66"/>
      <c r="P2825" s="66"/>
      <c r="Q2825" s="66"/>
      <c r="S2825" s="70"/>
      <c r="U2825" s="70"/>
      <c r="W2825" s="70"/>
      <c r="Y2825" s="70"/>
    </row>
    <row r="2826" spans="1:25" s="69" customFormat="1" x14ac:dyDescent="0.2">
      <c r="A2826" s="66" t="s">
        <v>27</v>
      </c>
      <c r="B2826" s="66" t="s">
        <v>23</v>
      </c>
      <c r="C2826" s="66" t="s">
        <v>10</v>
      </c>
      <c r="D2826" s="66" t="s">
        <v>285</v>
      </c>
      <c r="E2826" s="87">
        <f>+IF(ISNUMBER(DATA!L868),DATA!L868,"n/a")</f>
        <v>4.1590429043476096</v>
      </c>
      <c r="F2826" s="77">
        <f>+IF(ISNUMBER(DATA!M868),DATA!M868,"n/a")</f>
        <v>-5.7682718047194999E-2</v>
      </c>
      <c r="G2826" s="87">
        <f>+IF(ISNUMBER(DATA!V868),DATA!V868,"n/a")</f>
        <v>4.0388494085688897</v>
      </c>
      <c r="H2826" s="77">
        <f>+IF(ISNUMBER(DATA!W868),DATA!W868,"n/a")</f>
        <v>-7.3584678267275203E-2</v>
      </c>
      <c r="I2826" s="87">
        <f>+IF(ISNUMBER(DATA!AF868),DATA!AF868,"n/a")</f>
        <v>3.8973816983957601</v>
      </c>
      <c r="J2826" s="77">
        <f>+IF(ISNUMBER(DATA!AG868),DATA!AG868,"n/a")</f>
        <v>-7.0138157029234899E-2</v>
      </c>
      <c r="K2826" s="87">
        <f>+IF(ISNUMBER(DATA!AP868),DATA!AP868,"n/a")</f>
        <v>3.8159193570004502</v>
      </c>
      <c r="L2826" s="77">
        <f>+IF(ISNUMBER(DATA!AQ868),DATA!AQ868,"n/a")</f>
        <v>-4.2187075962154499E-2</v>
      </c>
      <c r="M2826" s="66"/>
      <c r="N2826" s="66"/>
      <c r="O2826" s="66"/>
      <c r="P2826" s="66"/>
      <c r="Q2826" s="66"/>
      <c r="S2826" s="70"/>
      <c r="U2826" s="70"/>
      <c r="W2826" s="70"/>
      <c r="Y2826" s="70"/>
    </row>
    <row r="2827" spans="1:25" s="69" customFormat="1" x14ac:dyDescent="0.2">
      <c r="A2827" s="66" t="s">
        <v>27</v>
      </c>
      <c r="B2827" s="66" t="s">
        <v>23</v>
      </c>
      <c r="C2827" s="66" t="s">
        <v>10</v>
      </c>
      <c r="D2827" s="66" t="s">
        <v>286</v>
      </c>
      <c r="E2827" s="87">
        <f>+IF(ISNUMBER(DATA!L869),DATA!L869,"n/a")</f>
        <v>4.30838139723802</v>
      </c>
      <c r="F2827" s="77">
        <f>+IF(ISNUMBER(DATA!M869),DATA!M869,"n/a")</f>
        <v>8.7672109739681106E-2</v>
      </c>
      <c r="G2827" s="87">
        <f>+IF(ISNUMBER(DATA!V869),DATA!V869,"n/a")</f>
        <v>4.1602921769082499</v>
      </c>
      <c r="H2827" s="77">
        <f>+IF(ISNUMBER(DATA!W869),DATA!W869,"n/a")</f>
        <v>4.1938805497254601E-2</v>
      </c>
      <c r="I2827" s="87">
        <f>+IF(ISNUMBER(DATA!AF869),DATA!AF869,"n/a")</f>
        <v>4.0801003081656999</v>
      </c>
      <c r="J2827" s="77">
        <f>+IF(ISNUMBER(DATA!AG869),DATA!AG869,"n/a")</f>
        <v>2.04159405128813E-2</v>
      </c>
      <c r="K2827" s="87">
        <f>+IF(ISNUMBER(DATA!AP869),DATA!AP869,"n/a")</f>
        <v>4.0411509015731104</v>
      </c>
      <c r="L2827" s="77">
        <f>+IF(ISNUMBER(DATA!AQ869),DATA!AQ869,"n/a")</f>
        <v>1.3037422956671299E-2</v>
      </c>
      <c r="M2827" s="66"/>
      <c r="N2827" s="66"/>
      <c r="O2827" s="66"/>
      <c r="P2827" s="66"/>
      <c r="Q2827" s="66"/>
      <c r="S2827" s="70"/>
      <c r="U2827" s="70"/>
      <c r="W2827" s="70"/>
      <c r="Y2827" s="70"/>
    </row>
    <row r="2828" spans="1:25" s="69" customFormat="1" x14ac:dyDescent="0.2">
      <c r="A2828" s="66" t="s">
        <v>27</v>
      </c>
      <c r="B2828" s="66" t="s">
        <v>23</v>
      </c>
      <c r="C2828" s="66" t="s">
        <v>10</v>
      </c>
      <c r="D2828" s="66" t="s">
        <v>287</v>
      </c>
      <c r="E2828" s="87">
        <f>+IF(ISNUMBER(DATA!L870),DATA!L870,"n/a")</f>
        <v>4.5012251722702201</v>
      </c>
      <c r="F2828" s="77">
        <f>+IF(ISNUMBER(DATA!M870),DATA!M870,"n/a")</f>
        <v>0.126740909599451</v>
      </c>
      <c r="G2828" s="87">
        <f>+IF(ISNUMBER(DATA!V870),DATA!V870,"n/a")</f>
        <v>4.2706321355522299</v>
      </c>
      <c r="H2828" s="77">
        <f>+IF(ISNUMBER(DATA!W870),DATA!W870,"n/a")</f>
        <v>2.58641128202345E-2</v>
      </c>
      <c r="I2828" s="87">
        <f>+IF(ISNUMBER(DATA!AF870),DATA!AF870,"n/a")</f>
        <v>4.2222530167434797</v>
      </c>
      <c r="J2828" s="77">
        <f>+IF(ISNUMBER(DATA!AG870),DATA!AG870,"n/a")</f>
        <v>1.55651765434697E-2</v>
      </c>
      <c r="K2828" s="87">
        <f>+IF(ISNUMBER(DATA!AP870),DATA!AP870,"n/a")</f>
        <v>4.17450434184199</v>
      </c>
      <c r="L2828" s="77">
        <f>+IF(ISNUMBER(DATA!AQ870),DATA!AQ870,"n/a")</f>
        <v>-1.38114685585122E-3</v>
      </c>
      <c r="M2828" s="66"/>
      <c r="N2828" s="66"/>
      <c r="O2828" s="66"/>
      <c r="P2828" s="66"/>
      <c r="Q2828" s="66"/>
      <c r="S2828" s="70"/>
      <c r="U2828" s="70"/>
      <c r="W2828" s="70"/>
      <c r="Y2828" s="70"/>
    </row>
    <row r="2829" spans="1:25" s="69" customFormat="1" x14ac:dyDescent="0.2">
      <c r="A2829" s="66" t="s">
        <v>27</v>
      </c>
      <c r="B2829" s="66" t="s">
        <v>23</v>
      </c>
      <c r="C2829" s="66" t="s">
        <v>10</v>
      </c>
      <c r="D2829" s="66" t="s">
        <v>288</v>
      </c>
      <c r="E2829" s="87">
        <f>+IF(ISNUMBER(DATA!L871),DATA!L871,"n/a")</f>
        <v>5.0746935273036096</v>
      </c>
      <c r="F2829" s="77">
        <f>+IF(ISNUMBER(DATA!M871),DATA!M871,"n/a")</f>
        <v>7.0892119160553893E-2</v>
      </c>
      <c r="G2829" s="87">
        <f>+IF(ISNUMBER(DATA!V871),DATA!V871,"n/a")</f>
        <v>5.0558601789728703</v>
      </c>
      <c r="H2829" s="77">
        <f>+IF(ISNUMBER(DATA!W871),DATA!W871,"n/a")</f>
        <v>5.6356519926494403E-2</v>
      </c>
      <c r="I2829" s="87">
        <f>+IF(ISNUMBER(DATA!AF871),DATA!AF871,"n/a")</f>
        <v>5.0483688263884003</v>
      </c>
      <c r="J2829" s="77">
        <f>+IF(ISNUMBER(DATA!AG871),DATA!AG871,"n/a")</f>
        <v>6.6806104610582201E-2</v>
      </c>
      <c r="K2829" s="87">
        <f>+IF(ISNUMBER(DATA!AP871),DATA!AP871,"n/a")</f>
        <v>4.9242306486373799</v>
      </c>
      <c r="L2829" s="77">
        <f>+IF(ISNUMBER(DATA!AQ871),DATA!AQ871,"n/a")</f>
        <v>3.7821743438011798E-2</v>
      </c>
      <c r="M2829" s="66"/>
      <c r="N2829" s="66"/>
      <c r="O2829" s="66"/>
      <c r="P2829" s="66"/>
      <c r="Q2829" s="66"/>
      <c r="S2829" s="70"/>
      <c r="U2829" s="70"/>
      <c r="W2829" s="70"/>
      <c r="Y2829" s="70"/>
    </row>
    <row r="2830" spans="1:25" s="69" customFormat="1" x14ac:dyDescent="0.2">
      <c r="A2830" s="66" t="s">
        <v>27</v>
      </c>
      <c r="B2830" s="66" t="s">
        <v>23</v>
      </c>
      <c r="C2830" s="66" t="s">
        <v>10</v>
      </c>
      <c r="D2830" s="66" t="s">
        <v>289</v>
      </c>
      <c r="E2830" s="87">
        <f>+IF(ISNUMBER(DATA!L872),DATA!L872,"n/a")</f>
        <v>5.0209004516828797</v>
      </c>
      <c r="F2830" s="77">
        <f>+IF(ISNUMBER(DATA!M872),DATA!M872,"n/a")</f>
        <v>8.3738367530757099E-2</v>
      </c>
      <c r="G2830" s="87">
        <f>+IF(ISNUMBER(DATA!V872),DATA!V872,"n/a")</f>
        <v>4.7739075658994903</v>
      </c>
      <c r="H2830" s="77">
        <f>+IF(ISNUMBER(DATA!W872),DATA!W872,"n/a")</f>
        <v>5.0087398393543502E-2</v>
      </c>
      <c r="I2830" s="87">
        <f>+IF(ISNUMBER(DATA!AF872),DATA!AF872,"n/a")</f>
        <v>4.7775312145229796</v>
      </c>
      <c r="J2830" s="77">
        <f>+IF(ISNUMBER(DATA!AG872),DATA!AG872,"n/a")</f>
        <v>9.9457128127245706E-2</v>
      </c>
      <c r="K2830" s="87">
        <f>+IF(ISNUMBER(DATA!AP872),DATA!AP872,"n/a")</f>
        <v>4.7519114763274803</v>
      </c>
      <c r="L2830" s="77">
        <f>+IF(ISNUMBER(DATA!AQ872),DATA!AQ872,"n/a")</f>
        <v>7.7902576223891296E-2</v>
      </c>
      <c r="M2830" s="66"/>
      <c r="N2830" s="66"/>
      <c r="O2830" s="66"/>
      <c r="P2830" s="66"/>
      <c r="Q2830" s="66"/>
      <c r="S2830" s="70"/>
      <c r="U2830" s="70"/>
      <c r="W2830" s="70"/>
      <c r="Y2830" s="70"/>
    </row>
    <row r="2831" spans="1:25" s="69" customFormat="1" x14ac:dyDescent="0.2">
      <c r="A2831" s="66" t="s">
        <v>27</v>
      </c>
      <c r="B2831" s="66" t="s">
        <v>23</v>
      </c>
      <c r="C2831" s="66" t="s">
        <v>10</v>
      </c>
      <c r="D2831" s="66" t="s">
        <v>290</v>
      </c>
      <c r="E2831" s="87">
        <f>+IF(ISNUMBER(DATA!L873),DATA!L873,"n/a")</f>
        <v>4.2640237415183604</v>
      </c>
      <c r="F2831" s="77">
        <f>+IF(ISNUMBER(DATA!M873),DATA!M873,"n/a")</f>
        <v>-3.0394594142329399E-2</v>
      </c>
      <c r="G2831" s="87">
        <f>+IF(ISNUMBER(DATA!V873),DATA!V873,"n/a")</f>
        <v>4.2989121706334004</v>
      </c>
      <c r="H2831" s="77">
        <f>+IF(ISNUMBER(DATA!W873),DATA!W873,"n/a")</f>
        <v>-2.0220808586043901E-2</v>
      </c>
      <c r="I2831" s="87">
        <f>+IF(ISNUMBER(DATA!AF873),DATA!AF873,"n/a")</f>
        <v>4.3044293811852903</v>
      </c>
      <c r="J2831" s="77">
        <f>+IF(ISNUMBER(DATA!AG873),DATA!AG873,"n/a")</f>
        <v>7.56514880689255E-3</v>
      </c>
      <c r="K2831" s="87">
        <f>+IF(ISNUMBER(DATA!AP873),DATA!AP873,"n/a")</f>
        <v>4.3043241480079502</v>
      </c>
      <c r="L2831" s="77">
        <f>+IF(ISNUMBER(DATA!AQ873),DATA!AQ873,"n/a")</f>
        <v>1.0644930166461701E-2</v>
      </c>
      <c r="M2831" s="66"/>
      <c r="N2831" s="66"/>
      <c r="O2831" s="66"/>
      <c r="P2831" s="66"/>
      <c r="Q2831" s="66"/>
      <c r="S2831" s="70"/>
      <c r="U2831" s="70"/>
      <c r="W2831" s="70"/>
      <c r="Y2831" s="70"/>
    </row>
    <row r="2832" spans="1:25" s="69" customFormat="1" x14ac:dyDescent="0.2">
      <c r="A2832" s="66" t="s">
        <v>27</v>
      </c>
      <c r="B2832" s="66" t="s">
        <v>23</v>
      </c>
      <c r="C2832" s="66" t="s">
        <v>10</v>
      </c>
      <c r="D2832" s="66" t="s">
        <v>291</v>
      </c>
      <c r="E2832" s="87">
        <f>+IF(ISNUMBER(DATA!L874),DATA!L874,"n/a")</f>
        <v>4.7974643175736</v>
      </c>
      <c r="F2832" s="77">
        <f>+IF(ISNUMBER(DATA!M874),DATA!M874,"n/a")</f>
        <v>7.8763765933074298E-2</v>
      </c>
      <c r="G2832" s="87">
        <f>+IF(ISNUMBER(DATA!V874),DATA!V874,"n/a")</f>
        <v>4.7073566756979304</v>
      </c>
      <c r="H2832" s="77">
        <f>+IF(ISNUMBER(DATA!W874),DATA!W874,"n/a")</f>
        <v>6.0302971953390003E-2</v>
      </c>
      <c r="I2832" s="87">
        <f>+IF(ISNUMBER(DATA!AF874),DATA!AF874,"n/a")</f>
        <v>4.7016598727119296</v>
      </c>
      <c r="J2832" s="77">
        <f>+IF(ISNUMBER(DATA!AG874),DATA!AG874,"n/a")</f>
        <v>5.7500546397890498E-2</v>
      </c>
      <c r="K2832" s="87">
        <f>+IF(ISNUMBER(DATA!AP874),DATA!AP874,"n/a")</f>
        <v>4.6247998639065697</v>
      </c>
      <c r="L2832" s="77">
        <f>+IF(ISNUMBER(DATA!AQ874),DATA!AQ874,"n/a")</f>
        <v>-0.111935920726225</v>
      </c>
      <c r="M2832" s="66"/>
      <c r="N2832" s="66"/>
      <c r="O2832" s="66"/>
      <c r="P2832" s="66"/>
      <c r="Q2832" s="66"/>
      <c r="S2832" s="70"/>
      <c r="U2832" s="70"/>
      <c r="W2832" s="70"/>
      <c r="Y2832" s="70"/>
    </row>
    <row r="2833" spans="1:25" s="69" customFormat="1" x14ac:dyDescent="0.2">
      <c r="A2833" s="66" t="s">
        <v>27</v>
      </c>
      <c r="B2833" s="66" t="s">
        <v>23</v>
      </c>
      <c r="C2833" s="66" t="s">
        <v>10</v>
      </c>
      <c r="D2833" s="66" t="s">
        <v>292</v>
      </c>
      <c r="E2833" s="87">
        <f>+IF(ISNUMBER(DATA!L875),DATA!L875,"n/a")</f>
        <v>5.4209764831290501</v>
      </c>
      <c r="F2833" s="77">
        <f>+IF(ISNUMBER(DATA!M875),DATA!M875,"n/a")</f>
        <v>6.05479872147099E-2</v>
      </c>
      <c r="G2833" s="87">
        <f>+IF(ISNUMBER(DATA!V875),DATA!V875,"n/a")</f>
        <v>5.4598539029877804</v>
      </c>
      <c r="H2833" s="77">
        <f>+IF(ISNUMBER(DATA!W875),DATA!W875,"n/a")</f>
        <v>9.1458599009522204E-2</v>
      </c>
      <c r="I2833" s="87">
        <f>+IF(ISNUMBER(DATA!AF875),DATA!AF875,"n/a")</f>
        <v>5.4572087359105801</v>
      </c>
      <c r="J2833" s="77">
        <f>+IF(ISNUMBER(DATA!AG875),DATA!AG875,"n/a")</f>
        <v>7.51958330707828E-2</v>
      </c>
      <c r="K2833" s="87">
        <f>+IF(ISNUMBER(DATA!AP875),DATA!AP875,"n/a")</f>
        <v>5.2507970931826602</v>
      </c>
      <c r="L2833" s="77">
        <f>+IF(ISNUMBER(DATA!AQ875),DATA!AQ875,"n/a")</f>
        <v>2.8079733772835399E-2</v>
      </c>
      <c r="M2833" s="66"/>
      <c r="N2833" s="66"/>
      <c r="O2833" s="66"/>
      <c r="P2833" s="66"/>
      <c r="Q2833" s="66"/>
      <c r="S2833" s="70"/>
      <c r="U2833" s="70"/>
      <c r="W2833" s="70"/>
      <c r="Y2833" s="70"/>
    </row>
    <row r="2834" spans="1:25" s="69" customFormat="1" x14ac:dyDescent="0.2">
      <c r="A2834" s="66" t="s">
        <v>27</v>
      </c>
      <c r="B2834" s="66" t="s">
        <v>23</v>
      </c>
      <c r="C2834" s="66" t="s">
        <v>10</v>
      </c>
      <c r="D2834" s="66" t="s">
        <v>293</v>
      </c>
      <c r="E2834" s="87">
        <f>+IF(ISNUMBER(DATA!L876),DATA!L876,"n/a")</f>
        <v>5.1541868512110698</v>
      </c>
      <c r="F2834" s="77">
        <f>+IF(ISNUMBER(DATA!M876),DATA!M876,"n/a")</f>
        <v>0.119661881360242</v>
      </c>
      <c r="G2834" s="87">
        <f>+IF(ISNUMBER(DATA!V876),DATA!V876,"n/a")</f>
        <v>4.6739612009473701</v>
      </c>
      <c r="H2834" s="77">
        <f>+IF(ISNUMBER(DATA!W876),DATA!W876,"n/a")</f>
        <v>3.33916801371631E-2</v>
      </c>
      <c r="I2834" s="87">
        <f>+IF(ISNUMBER(DATA!AF876),DATA!AF876,"n/a")</f>
        <v>4.7052055314658299</v>
      </c>
      <c r="J2834" s="77">
        <f>+IF(ISNUMBER(DATA!AG876),DATA!AG876,"n/a")</f>
        <v>9.4068879426064705E-2</v>
      </c>
      <c r="K2834" s="87">
        <f>+IF(ISNUMBER(DATA!AP876),DATA!AP876,"n/a")</f>
        <v>4.7791868526394703</v>
      </c>
      <c r="L2834" s="77">
        <f>+IF(ISNUMBER(DATA!AQ876),DATA!AQ876,"n/a")</f>
        <v>6.4373221828693095E-2</v>
      </c>
      <c r="M2834" s="66"/>
      <c r="N2834" s="66"/>
      <c r="O2834" s="66"/>
      <c r="P2834" s="66"/>
      <c r="Q2834" s="66"/>
      <c r="S2834" s="70"/>
      <c r="U2834" s="70"/>
      <c r="W2834" s="70"/>
      <c r="Y2834" s="70"/>
    </row>
    <row r="2835" spans="1:25" s="69" customFormat="1" x14ac:dyDescent="0.2">
      <c r="A2835" s="66" t="s">
        <v>27</v>
      </c>
      <c r="B2835" s="66" t="s">
        <v>23</v>
      </c>
      <c r="C2835" s="66" t="s">
        <v>10</v>
      </c>
      <c r="D2835" s="66" t="s">
        <v>294</v>
      </c>
      <c r="E2835" s="87">
        <f>+IF(ISNUMBER(DATA!L877),DATA!L877,"n/a")</f>
        <v>4.2176084797691296</v>
      </c>
      <c r="F2835" s="77">
        <f>+IF(ISNUMBER(DATA!M877),DATA!M877,"n/a")</f>
        <v>-4.5616263082405399E-2</v>
      </c>
      <c r="G2835" s="87">
        <f>+IF(ISNUMBER(DATA!V877),DATA!V877,"n/a")</f>
        <v>4.2682735284350297</v>
      </c>
      <c r="H2835" s="77">
        <f>+IF(ISNUMBER(DATA!W877),DATA!W877,"n/a")</f>
        <v>-2.93327428075713E-2</v>
      </c>
      <c r="I2835" s="87">
        <f>+IF(ISNUMBER(DATA!AF877),DATA!AF877,"n/a")</f>
        <v>4.28136007111544</v>
      </c>
      <c r="J2835" s="77">
        <f>+IF(ISNUMBER(DATA!AG877),DATA!AG877,"n/a")</f>
        <v>3.31058794065614E-3</v>
      </c>
      <c r="K2835" s="87">
        <f>+IF(ISNUMBER(DATA!AP877),DATA!AP877,"n/a")</f>
        <v>4.2824229903756796</v>
      </c>
      <c r="L2835" s="77">
        <f>+IF(ISNUMBER(DATA!AQ877),DATA!AQ877,"n/a")</f>
        <v>7.9717428485479094E-3</v>
      </c>
      <c r="M2835" s="66"/>
      <c r="N2835" s="66"/>
      <c r="O2835" s="66"/>
      <c r="P2835" s="66"/>
      <c r="Q2835" s="66"/>
      <c r="S2835" s="70"/>
      <c r="U2835" s="70"/>
      <c r="W2835" s="70"/>
      <c r="Y2835" s="70"/>
    </row>
    <row r="2836" spans="1:25" s="69" customFormat="1" x14ac:dyDescent="0.2">
      <c r="A2836" s="66" t="s">
        <v>27</v>
      </c>
      <c r="B2836" s="66" t="s">
        <v>23</v>
      </c>
      <c r="C2836" s="66" t="s">
        <v>10</v>
      </c>
      <c r="D2836" s="66" t="s">
        <v>295</v>
      </c>
      <c r="E2836" s="87">
        <f>+IF(ISNUMBER(DATA!L878),DATA!L878,"n/a")</f>
        <v>4.7307891401745703</v>
      </c>
      <c r="F2836" s="77">
        <f>+IF(ISNUMBER(DATA!M878),DATA!M878,"n/a")</f>
        <v>8.4849902473492195E-2</v>
      </c>
      <c r="G2836" s="87">
        <f>+IF(ISNUMBER(DATA!V878),DATA!V878,"n/a")</f>
        <v>4.8020046501354097</v>
      </c>
      <c r="H2836" s="77">
        <f>+IF(ISNUMBER(DATA!W878),DATA!W878,"n/a")</f>
        <v>8.5392745970020806E-2</v>
      </c>
      <c r="I2836" s="87">
        <f>+IF(ISNUMBER(DATA!AF878),DATA!AF878,"n/a")</f>
        <v>4.8697377229204699</v>
      </c>
      <c r="J2836" s="77">
        <f>+IF(ISNUMBER(DATA!AG878),DATA!AG878,"n/a")</f>
        <v>9.6182404611439204E-2</v>
      </c>
      <c r="K2836" s="87">
        <f>+IF(ISNUMBER(DATA!AP878),DATA!AP878,"n/a")</f>
        <v>4.6965638295052399</v>
      </c>
      <c r="L2836" s="77">
        <f>+IF(ISNUMBER(DATA!AQ878),DATA!AQ878,"n/a")</f>
        <v>0.12515101270607901</v>
      </c>
      <c r="M2836" s="66"/>
      <c r="N2836" s="66"/>
      <c r="O2836" s="66"/>
      <c r="P2836" s="66"/>
      <c r="Q2836" s="66"/>
      <c r="S2836" s="70"/>
      <c r="U2836" s="70"/>
      <c r="W2836" s="70"/>
      <c r="Y2836" s="70"/>
    </row>
    <row r="2837" spans="1:25" s="69" customFormat="1" x14ac:dyDescent="0.2">
      <c r="A2837" s="66" t="s">
        <v>27</v>
      </c>
      <c r="B2837" s="66" t="s">
        <v>23</v>
      </c>
      <c r="C2837" s="66" t="s">
        <v>10</v>
      </c>
      <c r="D2837" s="66" t="s">
        <v>296</v>
      </c>
      <c r="E2837" s="87">
        <f>+IF(ISNUMBER(DATA!L879),DATA!L879,"n/a")</f>
        <v>4.6913431590011498</v>
      </c>
      <c r="F2837" s="77">
        <f>+IF(ISNUMBER(DATA!M879),DATA!M879,"n/a")</f>
        <v>6.9376587936598205E-2</v>
      </c>
      <c r="G2837" s="87">
        <f>+IF(ISNUMBER(DATA!V879),DATA!V879,"n/a")</f>
        <v>4.5852474851921601</v>
      </c>
      <c r="H2837" s="77">
        <f>+IF(ISNUMBER(DATA!W879),DATA!W879,"n/a")</f>
        <v>5.4116169263829998E-2</v>
      </c>
      <c r="I2837" s="87">
        <f>+IF(ISNUMBER(DATA!AF879),DATA!AF879,"n/a")</f>
        <v>4.5910672923718598</v>
      </c>
      <c r="J2837" s="77">
        <f>+IF(ISNUMBER(DATA!AG879),DATA!AG879,"n/a")</f>
        <v>4.6886840644724301E-2</v>
      </c>
      <c r="K2837" s="87">
        <f>+IF(ISNUMBER(DATA!AP879),DATA!AP879,"n/a")</f>
        <v>4.5012041075567204</v>
      </c>
      <c r="L2837" s="77">
        <f>+IF(ISNUMBER(DATA!AQ879),DATA!AQ879,"n/a")</f>
        <v>4.6419743145139102E-2</v>
      </c>
      <c r="M2837" s="66"/>
      <c r="N2837" s="66"/>
      <c r="O2837" s="66"/>
      <c r="P2837" s="66"/>
      <c r="Q2837" s="66"/>
      <c r="S2837" s="70"/>
      <c r="U2837" s="70"/>
      <c r="W2837" s="70"/>
      <c r="Y2837" s="70"/>
    </row>
    <row r="2838" spans="1:25" s="69" customFormat="1" x14ac:dyDescent="0.2">
      <c r="A2838" s="66" t="s">
        <v>27</v>
      </c>
      <c r="B2838" s="66" t="s">
        <v>23</v>
      </c>
      <c r="C2838" s="66" t="s">
        <v>10</v>
      </c>
      <c r="D2838" s="66" t="s">
        <v>297</v>
      </c>
      <c r="E2838" s="87">
        <f>+IF(ISNUMBER(DATA!L880),DATA!L880,"n/a")</f>
        <v>4.3442086127397301</v>
      </c>
      <c r="F2838" s="77">
        <f>+IF(ISNUMBER(DATA!M880),DATA!M880,"n/a")</f>
        <v>-5.3332253190955699E-2</v>
      </c>
      <c r="G2838" s="87">
        <f>+IF(ISNUMBER(DATA!V880),DATA!V880,"n/a")</f>
        <v>4.3927787941125098</v>
      </c>
      <c r="H2838" s="77">
        <f>+IF(ISNUMBER(DATA!W880),DATA!W880,"n/a")</f>
        <v>-3.78769374383826E-2</v>
      </c>
      <c r="I2838" s="87">
        <f>+IF(ISNUMBER(DATA!AF880),DATA!AF880,"n/a")</f>
        <v>4.4125826174650298</v>
      </c>
      <c r="J2838" s="77">
        <f>+IF(ISNUMBER(DATA!AG880),DATA!AG880,"n/a")</f>
        <v>-1.26790252474675E-2</v>
      </c>
      <c r="K2838" s="87">
        <f>+IF(ISNUMBER(DATA!AP880),DATA!AP880,"n/a")</f>
        <v>4.4456467235641197</v>
      </c>
      <c r="L2838" s="77">
        <f>+IF(ISNUMBER(DATA!AQ880),DATA!AQ880,"n/a")</f>
        <v>-1.9723177586181299E-2</v>
      </c>
      <c r="M2838" s="66"/>
      <c r="N2838" s="66"/>
      <c r="O2838" s="66"/>
      <c r="P2838" s="66"/>
      <c r="Q2838" s="66"/>
      <c r="S2838" s="70"/>
      <c r="U2838" s="70"/>
      <c r="W2838" s="70"/>
      <c r="Y2838" s="70"/>
    </row>
    <row r="2839" spans="1:25" s="69" customFormat="1" x14ac:dyDescent="0.2">
      <c r="A2839" s="66" t="s">
        <v>27</v>
      </c>
      <c r="B2839" s="66" t="s">
        <v>23</v>
      </c>
      <c r="C2839" s="66" t="s">
        <v>10</v>
      </c>
      <c r="D2839" s="66" t="s">
        <v>298</v>
      </c>
      <c r="E2839" s="87">
        <f>+IF(ISNUMBER(DATA!L881),DATA!L881,"n/a")</f>
        <v>4.9409285777081404</v>
      </c>
      <c r="F2839" s="77">
        <f>+IF(ISNUMBER(DATA!M881),DATA!M881,"n/a")</f>
        <v>3.8868378960520998E-2</v>
      </c>
      <c r="G2839" s="87">
        <f>+IF(ISNUMBER(DATA!V881),DATA!V881,"n/a")</f>
        <v>4.8962667780032998</v>
      </c>
      <c r="H2839" s="77">
        <f>+IF(ISNUMBER(DATA!W881),DATA!W881,"n/a")</f>
        <v>1.1612115968074301E-2</v>
      </c>
      <c r="I2839" s="87">
        <f>+IF(ISNUMBER(DATA!AF881),DATA!AF881,"n/a")</f>
        <v>4.8773168306264898</v>
      </c>
      <c r="J2839" s="77">
        <f>+IF(ISNUMBER(DATA!AG881),DATA!AG881,"n/a")</f>
        <v>1.0281571734341599E-2</v>
      </c>
      <c r="K2839" s="87">
        <f>+IF(ISNUMBER(DATA!AP881),DATA!AP881,"n/a")</f>
        <v>4.8775111779925497</v>
      </c>
      <c r="L2839" s="77">
        <f>+IF(ISNUMBER(DATA!AQ881),DATA!AQ881,"n/a")</f>
        <v>3.9215754743282503E-3</v>
      </c>
      <c r="M2839" s="66"/>
      <c r="N2839" s="66"/>
      <c r="O2839" s="66"/>
      <c r="P2839" s="66"/>
      <c r="Q2839" s="66"/>
      <c r="S2839" s="70"/>
      <c r="U2839" s="70"/>
      <c r="W2839" s="70"/>
      <c r="Y2839" s="70"/>
    </row>
    <row r="2840" spans="1:25" s="69" customFormat="1" x14ac:dyDescent="0.2">
      <c r="A2840" s="66" t="s">
        <v>27</v>
      </c>
      <c r="B2840" s="66" t="s">
        <v>23</v>
      </c>
      <c r="C2840" s="66" t="s">
        <v>10</v>
      </c>
      <c r="D2840" s="66" t="s">
        <v>299</v>
      </c>
      <c r="E2840" s="87">
        <f>+IF(ISNUMBER(DATA!L882),DATA!L882,"n/a")</f>
        <v>4.30353362214111</v>
      </c>
      <c r="F2840" s="77">
        <f>+IF(ISNUMBER(DATA!M882),DATA!M882,"n/a")</f>
        <v>1.05618005771645E-2</v>
      </c>
      <c r="G2840" s="87">
        <f>+IF(ISNUMBER(DATA!V882),DATA!V882,"n/a")</f>
        <v>4.2949933831768403</v>
      </c>
      <c r="H2840" s="77">
        <f>+IF(ISNUMBER(DATA!W882),DATA!W882,"n/a")</f>
        <v>5.0064646347480903E-2</v>
      </c>
      <c r="I2840" s="87">
        <f>+IF(ISNUMBER(DATA!AF882),DATA!AF882,"n/a")</f>
        <v>4.2760718011381096</v>
      </c>
      <c r="J2840" s="77">
        <f>+IF(ISNUMBER(DATA!AG882),DATA!AG882,"n/a")</f>
        <v>7.1576971935593105E-4</v>
      </c>
      <c r="K2840" s="87">
        <f>+IF(ISNUMBER(DATA!AP882),DATA!AP882,"n/a")</f>
        <v>4.2080082237103698</v>
      </c>
      <c r="L2840" s="77">
        <f>+IF(ISNUMBER(DATA!AQ882),DATA!AQ882,"n/a")</f>
        <v>-3.2019355942249403E-2</v>
      </c>
      <c r="M2840" s="66"/>
      <c r="N2840" s="66"/>
      <c r="O2840" s="66"/>
      <c r="P2840" s="66"/>
      <c r="Q2840" s="66"/>
      <c r="S2840" s="70"/>
      <c r="U2840" s="70"/>
      <c r="W2840" s="70"/>
      <c r="Y2840" s="70"/>
    </row>
    <row r="2841" spans="1:25" s="69" customFormat="1" x14ac:dyDescent="0.2">
      <c r="A2841" s="66" t="s">
        <v>27</v>
      </c>
      <c r="B2841" s="66" t="s">
        <v>23</v>
      </c>
      <c r="C2841" s="66" t="s">
        <v>10</v>
      </c>
      <c r="D2841" s="66" t="s">
        <v>300</v>
      </c>
      <c r="E2841" s="87">
        <f>+IF(ISNUMBER(DATA!L883),DATA!L883,"n/a")</f>
        <v>4.4711740101038702</v>
      </c>
      <c r="F2841" s="77">
        <f>+IF(ISNUMBER(DATA!M883),DATA!M883,"n/a")</f>
        <v>-3.2485738966792702E-2</v>
      </c>
      <c r="G2841" s="87">
        <f>+IF(ISNUMBER(DATA!V883),DATA!V883,"n/a")</f>
        <v>4.5901536643325596</v>
      </c>
      <c r="H2841" s="77">
        <f>+IF(ISNUMBER(DATA!W883),DATA!W883,"n/a")</f>
        <v>9.0533359566310007E-2</v>
      </c>
      <c r="I2841" s="87">
        <f>+IF(ISNUMBER(DATA!AF883),DATA!AF883,"n/a")</f>
        <v>4.4814508344864201</v>
      </c>
      <c r="J2841" s="77">
        <f>+IF(ISNUMBER(DATA!AG883),DATA!AG883,"n/a")</f>
        <v>8.3070393186365304E-2</v>
      </c>
      <c r="K2841" s="87">
        <f>+IF(ISNUMBER(DATA!AP883),DATA!AP883,"n/a")</f>
        <v>4.5418949488753402</v>
      </c>
      <c r="L2841" s="77">
        <f>+IF(ISNUMBER(DATA!AQ883),DATA!AQ883,"n/a")</f>
        <v>9.6254034636006097E-2</v>
      </c>
      <c r="M2841" s="66"/>
      <c r="N2841" s="66"/>
      <c r="O2841" s="66"/>
      <c r="P2841" s="66"/>
      <c r="Q2841" s="66"/>
      <c r="S2841" s="70"/>
      <c r="U2841" s="70"/>
      <c r="W2841" s="70"/>
      <c r="Y2841" s="70"/>
    </row>
    <row r="2842" spans="1:25" s="69" customFormat="1" x14ac:dyDescent="0.2">
      <c r="A2842" s="66" t="s">
        <v>27</v>
      </c>
      <c r="B2842" s="66" t="s">
        <v>23</v>
      </c>
      <c r="C2842" s="66" t="s">
        <v>10</v>
      </c>
      <c r="D2842" s="66" t="s">
        <v>301</v>
      </c>
      <c r="E2842" s="87">
        <f>+IF(ISNUMBER(DATA!L884),DATA!L884,"n/a")</f>
        <v>4.9802459016393401</v>
      </c>
      <c r="F2842" s="77">
        <f>+IF(ISNUMBER(DATA!M884),DATA!M884,"n/a")</f>
        <v>5.9839664805652198E-2</v>
      </c>
      <c r="G2842" s="87">
        <f>+IF(ISNUMBER(DATA!V884),DATA!V884,"n/a")</f>
        <v>4.8221080282383797</v>
      </c>
      <c r="H2842" s="77">
        <f>+IF(ISNUMBER(DATA!W884),DATA!W884,"n/a")</f>
        <v>1.87832693958251E-2</v>
      </c>
      <c r="I2842" s="87">
        <f>+IF(ISNUMBER(DATA!AF884),DATA!AF884,"n/a")</f>
        <v>4.8866458067891001</v>
      </c>
      <c r="J2842" s="77">
        <f>+IF(ISNUMBER(DATA!AG884),DATA!AG884,"n/a")</f>
        <v>8.8534553498868102E-3</v>
      </c>
      <c r="K2842" s="87">
        <f>+IF(ISNUMBER(DATA!AP884),DATA!AP884,"n/a")</f>
        <v>4.8311898716829997</v>
      </c>
      <c r="L2842" s="77">
        <f>+IF(ISNUMBER(DATA!AQ884),DATA!AQ884,"n/a")</f>
        <v>-2.2929152789163999E-2</v>
      </c>
      <c r="M2842" s="66"/>
      <c r="N2842" s="66"/>
      <c r="O2842" s="66"/>
      <c r="P2842" s="66"/>
      <c r="Q2842" s="66"/>
      <c r="S2842" s="70"/>
      <c r="U2842" s="70"/>
      <c r="W2842" s="70"/>
      <c r="Y2842" s="70"/>
    </row>
    <row r="2843" spans="1:25" s="69" customFormat="1" x14ac:dyDescent="0.2">
      <c r="A2843" s="66" t="s">
        <v>27</v>
      </c>
      <c r="B2843" s="66" t="s">
        <v>23</v>
      </c>
      <c r="C2843" s="66" t="s">
        <v>10</v>
      </c>
      <c r="D2843" s="66" t="s">
        <v>302</v>
      </c>
      <c r="E2843" s="87">
        <f>+IF(ISNUMBER(DATA!L885),DATA!L885,"n/a")</f>
        <v>4.2526314286478399</v>
      </c>
      <c r="F2843" s="77">
        <f>+IF(ISNUMBER(DATA!M885),DATA!M885,"n/a")</f>
        <v>-3.4499602017031603E-2</v>
      </c>
      <c r="G2843" s="87">
        <f>+IF(ISNUMBER(DATA!V885),DATA!V885,"n/a")</f>
        <v>4.2913453113106899</v>
      </c>
      <c r="H2843" s="77">
        <f>+IF(ISNUMBER(DATA!W885),DATA!W885,"n/a")</f>
        <v>-2.0100323360678799E-2</v>
      </c>
      <c r="I2843" s="87">
        <f>+IF(ISNUMBER(DATA!AF885),DATA!AF885,"n/a")</f>
        <v>4.2995655630060101</v>
      </c>
      <c r="J2843" s="77">
        <f>+IF(ISNUMBER(DATA!AG885),DATA!AG885,"n/a")</f>
        <v>1.1785855387379199E-2</v>
      </c>
      <c r="K2843" s="87">
        <f>+IF(ISNUMBER(DATA!AP885),DATA!AP885,"n/a")</f>
        <v>4.2946124595130701</v>
      </c>
      <c r="L2843" s="77">
        <f>+IF(ISNUMBER(DATA!AQ885),DATA!AQ885,"n/a")</f>
        <v>1.2119223410600699E-2</v>
      </c>
      <c r="M2843" s="66"/>
      <c r="N2843" s="66"/>
      <c r="O2843" s="66"/>
      <c r="P2843" s="66"/>
      <c r="Q2843" s="66"/>
      <c r="S2843" s="70"/>
      <c r="U2843" s="70"/>
      <c r="W2843" s="70"/>
      <c r="Y2843" s="70"/>
    </row>
    <row r="2844" spans="1:25" s="69" customFormat="1" x14ac:dyDescent="0.2">
      <c r="A2844" s="66" t="s">
        <v>27</v>
      </c>
      <c r="B2844" s="66" t="s">
        <v>23</v>
      </c>
      <c r="C2844" s="66" t="s">
        <v>10</v>
      </c>
      <c r="D2844" s="66" t="s">
        <v>303</v>
      </c>
      <c r="E2844" s="87">
        <f>+IF(ISNUMBER(DATA!L886),DATA!L886,"n/a")</f>
        <v>4.6170378431542201</v>
      </c>
      <c r="F2844" s="77">
        <f>+IF(ISNUMBER(DATA!M886),DATA!M886,"n/a")</f>
        <v>-5.0447995628358402E-2</v>
      </c>
      <c r="G2844" s="87">
        <f>+IF(ISNUMBER(DATA!V886),DATA!V886,"n/a")</f>
        <v>4.6089925383289199</v>
      </c>
      <c r="H2844" s="77">
        <f>+IF(ISNUMBER(DATA!W886),DATA!W886,"n/a")</f>
        <v>-2.8901877017829002E-2</v>
      </c>
      <c r="I2844" s="87">
        <f>+IF(ISNUMBER(DATA!AF886),DATA!AF886,"n/a")</f>
        <v>4.71422858734228</v>
      </c>
      <c r="J2844" s="77">
        <f>+IF(ISNUMBER(DATA!AG886),DATA!AG886,"n/a")</f>
        <v>3.0358227826478301E-2</v>
      </c>
      <c r="K2844" s="87">
        <f>+IF(ISNUMBER(DATA!AP886),DATA!AP886,"n/a")</f>
        <v>4.7329346305261204</v>
      </c>
      <c r="L2844" s="77">
        <f>+IF(ISNUMBER(DATA!AQ886),DATA!AQ886,"n/a")</f>
        <v>3.7460156124077E-2</v>
      </c>
      <c r="M2844" s="66"/>
      <c r="N2844" s="66"/>
      <c r="O2844" s="66"/>
      <c r="P2844" s="66"/>
      <c r="Q2844" s="66"/>
      <c r="S2844" s="70"/>
      <c r="U2844" s="70"/>
      <c r="W2844" s="70"/>
      <c r="Y2844" s="70"/>
    </row>
    <row r="2845" spans="1:25" s="69" customFormat="1" x14ac:dyDescent="0.2">
      <c r="A2845" s="66" t="s">
        <v>27</v>
      </c>
      <c r="B2845" s="66" t="s">
        <v>23</v>
      </c>
      <c r="C2845" s="66" t="s">
        <v>10</v>
      </c>
      <c r="D2845" s="66" t="s">
        <v>304</v>
      </c>
      <c r="E2845" s="87">
        <f>+IF(ISNUMBER(DATA!L887),DATA!L887,"n/a")</f>
        <v>4.3663344604051799</v>
      </c>
      <c r="F2845" s="77">
        <f>+IF(ISNUMBER(DATA!M887),DATA!M887,"n/a")</f>
        <v>4.9475207210271502E-2</v>
      </c>
      <c r="G2845" s="87">
        <f>+IF(ISNUMBER(DATA!V887),DATA!V887,"n/a")</f>
        <v>4.3264673584182898</v>
      </c>
      <c r="H2845" s="77">
        <f>+IF(ISNUMBER(DATA!W887),DATA!W887,"n/a")</f>
        <v>4.4118150675521099E-2</v>
      </c>
      <c r="I2845" s="87">
        <f>+IF(ISNUMBER(DATA!AF887),DATA!AF887,"n/a")</f>
        <v>4.2742957957797003</v>
      </c>
      <c r="J2845" s="77">
        <f>+IF(ISNUMBER(DATA!AG887),DATA!AG887,"n/a")</f>
        <v>1.40967629807185E-2</v>
      </c>
      <c r="K2845" s="87">
        <f>+IF(ISNUMBER(DATA!AP887),DATA!AP887,"n/a")</f>
        <v>4.2373863819208202</v>
      </c>
      <c r="L2845" s="77">
        <f>+IF(ISNUMBER(DATA!AQ887),DATA!AQ887,"n/a")</f>
        <v>2.67962638812296E-3</v>
      </c>
      <c r="M2845" s="66"/>
      <c r="N2845" s="66"/>
      <c r="O2845" s="66"/>
      <c r="P2845" s="66"/>
      <c r="Q2845" s="66"/>
      <c r="S2845" s="70"/>
      <c r="U2845" s="70"/>
      <c r="W2845" s="70"/>
      <c r="Y2845" s="70"/>
    </row>
    <row r="2846" spans="1:25" s="69" customFormat="1" x14ac:dyDescent="0.2">
      <c r="A2846" s="66" t="s">
        <v>27</v>
      </c>
      <c r="B2846" s="66" t="s">
        <v>23</v>
      </c>
      <c r="C2846" s="66" t="s">
        <v>10</v>
      </c>
      <c r="D2846" s="66" t="s">
        <v>305</v>
      </c>
      <c r="E2846" s="87">
        <f>+IF(ISNUMBER(DATA!L888),DATA!L888,"n/a")</f>
        <v>5.2890164589215596</v>
      </c>
      <c r="F2846" s="77">
        <f>+IF(ISNUMBER(DATA!M888),DATA!M888,"n/a")</f>
        <v>3.4344359351263197E-2</v>
      </c>
      <c r="G2846" s="87">
        <f>+IF(ISNUMBER(DATA!V888),DATA!V888,"n/a")</f>
        <v>5.4939332854677296</v>
      </c>
      <c r="H2846" s="77">
        <f>+IF(ISNUMBER(DATA!W888),DATA!W888,"n/a")</f>
        <v>9.1153663437724006E-2</v>
      </c>
      <c r="I2846" s="87">
        <f>+IF(ISNUMBER(DATA!AF888),DATA!AF888,"n/a")</f>
        <v>5.54225679203656</v>
      </c>
      <c r="J2846" s="77">
        <f>+IF(ISNUMBER(DATA!AG888),DATA!AG888,"n/a")</f>
        <v>5.6091419606784799E-2</v>
      </c>
      <c r="K2846" s="87">
        <f>+IF(ISNUMBER(DATA!AP888),DATA!AP888,"n/a")</f>
        <v>5.4018545506682702</v>
      </c>
      <c r="L2846" s="77">
        <f>+IF(ISNUMBER(DATA!AQ888),DATA!AQ888,"n/a")</f>
        <v>3.6643711395587003E-2</v>
      </c>
      <c r="M2846" s="66"/>
      <c r="N2846" s="66"/>
      <c r="O2846" s="66"/>
      <c r="P2846" s="66"/>
      <c r="Q2846" s="66"/>
      <c r="S2846" s="70"/>
      <c r="U2846" s="70"/>
      <c r="W2846" s="70"/>
      <c r="Y2846" s="70"/>
    </row>
    <row r="2847" spans="1:25" s="69" customFormat="1" x14ac:dyDescent="0.2">
      <c r="A2847" s="66" t="s">
        <v>27</v>
      </c>
      <c r="B2847" s="66" t="s">
        <v>23</v>
      </c>
      <c r="C2847" s="66" t="s">
        <v>10</v>
      </c>
      <c r="D2847" s="66" t="s">
        <v>306</v>
      </c>
      <c r="E2847" s="87">
        <f>+IF(ISNUMBER(DATA!L889),DATA!L889,"n/a")</f>
        <v>6.5911843371381904</v>
      </c>
      <c r="F2847" s="77">
        <f>+IF(ISNUMBER(DATA!M889),DATA!M889,"n/a")</f>
        <v>0.248176877708808</v>
      </c>
      <c r="G2847" s="87">
        <f>+IF(ISNUMBER(DATA!V889),DATA!V889,"n/a")</f>
        <v>5.6995293409619103</v>
      </c>
      <c r="H2847" s="77">
        <f>+IF(ISNUMBER(DATA!W889),DATA!W889,"n/a")</f>
        <v>6.8443070212441101E-2</v>
      </c>
      <c r="I2847" s="87">
        <f>+IF(ISNUMBER(DATA!AF889),DATA!AF889,"n/a")</f>
        <v>5.5385695735581297</v>
      </c>
      <c r="J2847" s="77">
        <f>+IF(ISNUMBER(DATA!AG889),DATA!AG889,"n/a")</f>
        <v>6.0361351636187E-3</v>
      </c>
      <c r="K2847" s="87">
        <f>+IF(ISNUMBER(DATA!AP889),DATA!AP889,"n/a")</f>
        <v>5.5017463610674104</v>
      </c>
      <c r="L2847" s="77">
        <f>+IF(ISNUMBER(DATA!AQ889),DATA!AQ889,"n/a")</f>
        <v>2.2894029860755899E-3</v>
      </c>
      <c r="M2847" s="66"/>
      <c r="N2847" s="66"/>
      <c r="O2847" s="66"/>
      <c r="P2847" s="66"/>
      <c r="Q2847" s="66"/>
      <c r="S2847" s="70"/>
      <c r="U2847" s="70"/>
      <c r="W2847" s="70"/>
      <c r="Y2847" s="70"/>
    </row>
    <row r="2848" spans="1:25" s="69" customFormat="1" x14ac:dyDescent="0.2">
      <c r="A2848" s="66" t="s">
        <v>27</v>
      </c>
      <c r="B2848" s="66" t="s">
        <v>23</v>
      </c>
      <c r="C2848" s="66" t="s">
        <v>10</v>
      </c>
      <c r="D2848" s="66" t="s">
        <v>307</v>
      </c>
      <c r="E2848" s="87">
        <f>+IF(ISNUMBER(DATA!L890),DATA!L890,"n/a")</f>
        <v>4.5998611258697997</v>
      </c>
      <c r="F2848" s="77">
        <f>+IF(ISNUMBER(DATA!M890),DATA!M890,"n/a")</f>
        <v>-8.8609576795741496E-2</v>
      </c>
      <c r="G2848" s="87">
        <f>+IF(ISNUMBER(DATA!V890),DATA!V890,"n/a")</f>
        <v>4.7235129030325904</v>
      </c>
      <c r="H2848" s="77">
        <f>+IF(ISNUMBER(DATA!W890),DATA!W890,"n/a")</f>
        <v>-5.5012442268324697E-2</v>
      </c>
      <c r="I2848" s="87">
        <f>+IF(ISNUMBER(DATA!AF890),DATA!AF890,"n/a")</f>
        <v>4.7624765302601002</v>
      </c>
      <c r="J2848" s="77">
        <f>+IF(ISNUMBER(DATA!AG890),DATA!AG890,"n/a")</f>
        <v>5.3096065180880898E-2</v>
      </c>
      <c r="K2848" s="87">
        <f>+IF(ISNUMBER(DATA!AP890),DATA!AP890,"n/a")</f>
        <v>4.71050372961286</v>
      </c>
      <c r="L2848" s="77">
        <f>+IF(ISNUMBER(DATA!AQ890),DATA!AQ890,"n/a")</f>
        <v>0.10059848294748</v>
      </c>
      <c r="M2848" s="66"/>
      <c r="N2848" s="66"/>
      <c r="O2848" s="66"/>
      <c r="P2848" s="66"/>
      <c r="Q2848" s="66"/>
      <c r="S2848" s="70"/>
      <c r="U2848" s="70"/>
      <c r="W2848" s="70"/>
      <c r="Y2848" s="70"/>
    </row>
    <row r="2849" spans="1:25" s="69" customFormat="1" x14ac:dyDescent="0.2">
      <c r="A2849" s="66" t="s">
        <v>27</v>
      </c>
      <c r="B2849" s="66" t="s">
        <v>23</v>
      </c>
      <c r="C2849" s="66" t="s">
        <v>10</v>
      </c>
      <c r="D2849" s="66" t="s">
        <v>308</v>
      </c>
      <c r="E2849" s="87">
        <f>+IF(ISNUMBER(DATA!L891),DATA!L891,"n/a")</f>
        <v>4.7191590501335501</v>
      </c>
      <c r="F2849" s="77">
        <f>+IF(ISNUMBER(DATA!M891),DATA!M891,"n/a")</f>
        <v>-8.5499059249005804E-2</v>
      </c>
      <c r="G2849" s="87">
        <f>+IF(ISNUMBER(DATA!V891),DATA!V891,"n/a")</f>
        <v>4.72769246361488</v>
      </c>
      <c r="H2849" s="77">
        <f>+IF(ISNUMBER(DATA!W891),DATA!W891,"n/a")</f>
        <v>-0.101847201034676</v>
      </c>
      <c r="I2849" s="87">
        <f>+IF(ISNUMBER(DATA!AF891),DATA!AF891,"n/a")</f>
        <v>4.7090753638468401</v>
      </c>
      <c r="J2849" s="77">
        <f>+IF(ISNUMBER(DATA!AG891),DATA!AG891,"n/a")</f>
        <v>-0.116680257929036</v>
      </c>
      <c r="K2849" s="87">
        <f>+IF(ISNUMBER(DATA!AP891),DATA!AP891,"n/a")</f>
        <v>4.7996617586200498</v>
      </c>
      <c r="L2849" s="77">
        <f>+IF(ISNUMBER(DATA!AQ891),DATA!AQ891,"n/a")</f>
        <v>-9.9737562316991796E-2</v>
      </c>
      <c r="M2849" s="66"/>
      <c r="N2849" s="66"/>
      <c r="O2849" s="66"/>
      <c r="P2849" s="66"/>
      <c r="Q2849" s="66"/>
      <c r="S2849" s="70"/>
      <c r="U2849" s="70"/>
      <c r="W2849" s="70"/>
      <c r="Y2849" s="70"/>
    </row>
    <row r="2850" spans="1:25" s="69" customFormat="1" x14ac:dyDescent="0.2">
      <c r="A2850" s="66" t="s">
        <v>27</v>
      </c>
      <c r="B2850" s="66" t="s">
        <v>23</v>
      </c>
      <c r="C2850" s="66" t="s">
        <v>10</v>
      </c>
      <c r="D2850" s="66" t="s">
        <v>309</v>
      </c>
      <c r="E2850" s="87">
        <f>+IF(ISNUMBER(DATA!L892),DATA!L892,"n/a")</f>
        <v>4.6284983422768997</v>
      </c>
      <c r="F2850" s="77">
        <f>+IF(ISNUMBER(DATA!M892),DATA!M892,"n/a")</f>
        <v>-7.8247586331044505E-2</v>
      </c>
      <c r="G2850" s="87">
        <f>+IF(ISNUMBER(DATA!V892),DATA!V892,"n/a")</f>
        <v>4.5865753167766696</v>
      </c>
      <c r="H2850" s="77">
        <f>+IF(ISNUMBER(DATA!W892),DATA!W892,"n/a")</f>
        <v>-9.2624862898586999E-2</v>
      </c>
      <c r="I2850" s="87">
        <f>+IF(ISNUMBER(DATA!AF892),DATA!AF892,"n/a")</f>
        <v>4.5218379270994404</v>
      </c>
      <c r="J2850" s="77">
        <f>+IF(ISNUMBER(DATA!AG892),DATA!AG892,"n/a")</f>
        <v>-0.101636610102151</v>
      </c>
      <c r="K2850" s="87">
        <f>+IF(ISNUMBER(DATA!AP892),DATA!AP892,"n/a")</f>
        <v>4.6100776656939697</v>
      </c>
      <c r="L2850" s="77">
        <f>+IF(ISNUMBER(DATA!AQ892),DATA!AQ892,"n/a")</f>
        <v>-6.9837531994652993E-2</v>
      </c>
      <c r="M2850" s="66"/>
      <c r="N2850" s="66"/>
      <c r="O2850" s="66"/>
      <c r="P2850" s="66"/>
      <c r="Q2850" s="66"/>
      <c r="S2850" s="70"/>
      <c r="U2850" s="70"/>
      <c r="W2850" s="70"/>
      <c r="Y2850" s="70"/>
    </row>
    <row r="2851" spans="1:25" s="69" customFormat="1" x14ac:dyDescent="0.2">
      <c r="A2851" s="66" t="s">
        <v>27</v>
      </c>
      <c r="B2851" s="66" t="s">
        <v>23</v>
      </c>
      <c r="C2851" s="66" t="s">
        <v>10</v>
      </c>
      <c r="D2851" s="66" t="s">
        <v>310</v>
      </c>
      <c r="E2851" s="87">
        <f>+IF(ISNUMBER(DATA!L893),DATA!L893,"n/a")</f>
        <v>4.7421270106102904</v>
      </c>
      <c r="F2851" s="77">
        <f>+IF(ISNUMBER(DATA!M893),DATA!M893,"n/a")</f>
        <v>-0.15759174996373501</v>
      </c>
      <c r="G2851" s="87">
        <f>+IF(ISNUMBER(DATA!V893),DATA!V893,"n/a")</f>
        <v>4.7436534913453201</v>
      </c>
      <c r="H2851" s="77">
        <f>+IF(ISNUMBER(DATA!W893),DATA!W893,"n/a")</f>
        <v>-0.156942198763735</v>
      </c>
      <c r="I2851" s="87">
        <f>+IF(ISNUMBER(DATA!AF893),DATA!AF893,"n/a")</f>
        <v>4.6954969655655798</v>
      </c>
      <c r="J2851" s="77">
        <f>+IF(ISNUMBER(DATA!AG893),DATA!AG893,"n/a")</f>
        <v>-0.166322868194893</v>
      </c>
      <c r="K2851" s="87">
        <f>+IF(ISNUMBER(DATA!AP893),DATA!AP893,"n/a")</f>
        <v>4.8237613756870497</v>
      </c>
      <c r="L2851" s="77">
        <f>+IF(ISNUMBER(DATA!AQ893),DATA!AQ893,"n/a")</f>
        <v>-0.14563808877370499</v>
      </c>
      <c r="M2851" s="66"/>
      <c r="N2851" s="66"/>
      <c r="O2851" s="66"/>
      <c r="P2851" s="66"/>
      <c r="Q2851" s="66"/>
      <c r="S2851" s="70"/>
      <c r="U2851" s="70"/>
      <c r="W2851" s="70"/>
      <c r="Y2851" s="70"/>
    </row>
    <row r="2852" spans="1:25" s="69" customFormat="1" x14ac:dyDescent="0.2">
      <c r="A2852" s="66" t="s">
        <v>27</v>
      </c>
      <c r="B2852" s="66" t="s">
        <v>23</v>
      </c>
      <c r="C2852" s="66" t="s">
        <v>10</v>
      </c>
      <c r="D2852" s="66" t="s">
        <v>311</v>
      </c>
      <c r="E2852" s="87">
        <f>+IF(ISNUMBER(DATA!L894),DATA!L894,"n/a")</f>
        <v>5.0557598108358999</v>
      </c>
      <c r="F2852" s="77">
        <f>+IF(ISNUMBER(DATA!M894),DATA!M894,"n/a")</f>
        <v>-6.7967847684656897E-3</v>
      </c>
      <c r="G2852" s="87">
        <f>+IF(ISNUMBER(DATA!V894),DATA!V894,"n/a")</f>
        <v>5.1605051667630502</v>
      </c>
      <c r="H2852" s="77">
        <f>+IF(ISNUMBER(DATA!W894),DATA!W894,"n/a")</f>
        <v>5.8362846345918398E-3</v>
      </c>
      <c r="I2852" s="87">
        <f>+IF(ISNUMBER(DATA!AF894),DATA!AF894,"n/a")</f>
        <v>5.3236796114226497</v>
      </c>
      <c r="J2852" s="77">
        <f>+IF(ISNUMBER(DATA!AG894),DATA!AG894,"n/a")</f>
        <v>5.3952816094721398E-2</v>
      </c>
      <c r="K2852" s="87">
        <f>+IF(ISNUMBER(DATA!AP894),DATA!AP894,"n/a")</f>
        <v>5.2260699118052401</v>
      </c>
      <c r="L2852" s="77">
        <f>+IF(ISNUMBER(DATA!AQ894),DATA!AQ894,"n/a")</f>
        <v>4.3642846298725502E-2</v>
      </c>
      <c r="M2852" s="66"/>
      <c r="N2852" s="66"/>
      <c r="O2852" s="66"/>
      <c r="P2852" s="66"/>
      <c r="Q2852" s="66"/>
      <c r="S2852" s="70"/>
      <c r="U2852" s="70"/>
      <c r="W2852" s="70"/>
      <c r="Y2852" s="70"/>
    </row>
    <row r="2853" spans="1:25" s="69" customFormat="1" x14ac:dyDescent="0.2">
      <c r="A2853" s="66" t="s">
        <v>27</v>
      </c>
      <c r="B2853" s="66" t="s">
        <v>23</v>
      </c>
      <c r="C2853" s="66" t="s">
        <v>10</v>
      </c>
      <c r="D2853" s="66" t="s">
        <v>312</v>
      </c>
      <c r="E2853" s="87">
        <f>+IF(ISNUMBER(DATA!L895),DATA!L895,"n/a")</f>
        <v>4.9317420661715099</v>
      </c>
      <c r="F2853" s="77">
        <f>+IF(ISNUMBER(DATA!M895),DATA!M895,"n/a")</f>
        <v>3.5989841457169901E-2</v>
      </c>
      <c r="G2853" s="87">
        <f>+IF(ISNUMBER(DATA!V895),DATA!V895,"n/a")</f>
        <v>4.96195450071093</v>
      </c>
      <c r="H2853" s="77">
        <f>+IF(ISNUMBER(DATA!W895),DATA!W895,"n/a")</f>
        <v>3.3917804555612399E-2</v>
      </c>
      <c r="I2853" s="87">
        <f>+IF(ISNUMBER(DATA!AF895),DATA!AF895,"n/a")</f>
        <v>4.9973091931596496</v>
      </c>
      <c r="J2853" s="77">
        <f>+IF(ISNUMBER(DATA!AG895),DATA!AG895,"n/a")</f>
        <v>1.5544668041707401E-2</v>
      </c>
      <c r="K2853" s="87">
        <f>+IF(ISNUMBER(DATA!AP895),DATA!AP895,"n/a")</f>
        <v>4.9281623590016901</v>
      </c>
      <c r="L2853" s="77">
        <f>+IF(ISNUMBER(DATA!AQ895),DATA!AQ895,"n/a")</f>
        <v>-1.2713569092641999E-2</v>
      </c>
      <c r="M2853" s="66"/>
      <c r="N2853" s="66"/>
      <c r="O2853" s="66"/>
      <c r="P2853" s="66"/>
      <c r="Q2853" s="66"/>
      <c r="S2853" s="70"/>
      <c r="U2853" s="70"/>
      <c r="W2853" s="70"/>
      <c r="Y2853" s="70"/>
    </row>
    <row r="2854" spans="1:25" s="69" customFormat="1" x14ac:dyDescent="0.2">
      <c r="A2854" s="66" t="s">
        <v>27</v>
      </c>
      <c r="B2854" s="66" t="s">
        <v>23</v>
      </c>
      <c r="C2854" s="66" t="s">
        <v>10</v>
      </c>
      <c r="D2854" s="66" t="s">
        <v>313</v>
      </c>
      <c r="E2854" s="87">
        <f>+IF(ISNUMBER(DATA!L896),DATA!L896,"n/a")</f>
        <v>5.2361377097436304</v>
      </c>
      <c r="F2854" s="77">
        <f>+IF(ISNUMBER(DATA!M896),DATA!M896,"n/a")</f>
        <v>6.7358414231678307E-2</v>
      </c>
      <c r="G2854" s="87">
        <f>+IF(ISNUMBER(DATA!V896),DATA!V896,"n/a")</f>
        <v>5.2419630966056703</v>
      </c>
      <c r="H2854" s="77">
        <f>+IF(ISNUMBER(DATA!W896),DATA!W896,"n/a")</f>
        <v>0.110784396995632</v>
      </c>
      <c r="I2854" s="87">
        <f>+IF(ISNUMBER(DATA!AF896),DATA!AF896,"n/a")</f>
        <v>5.2532877675803</v>
      </c>
      <c r="J2854" s="77">
        <f>+IF(ISNUMBER(DATA!AG896),DATA!AG896,"n/a")</f>
        <v>8.46265013458182E-2</v>
      </c>
      <c r="K2854" s="87">
        <f>+IF(ISNUMBER(DATA!AP896),DATA!AP896,"n/a")</f>
        <v>5.0213937443462902</v>
      </c>
      <c r="L2854" s="77">
        <f>+IF(ISNUMBER(DATA!AQ896),DATA!AQ896,"n/a")</f>
        <v>1.9978637325760201E-2</v>
      </c>
      <c r="M2854" s="66"/>
      <c r="N2854" s="66"/>
      <c r="O2854" s="66"/>
      <c r="P2854" s="66"/>
      <c r="Q2854" s="66"/>
      <c r="S2854" s="70"/>
      <c r="U2854" s="70"/>
      <c r="W2854" s="70"/>
      <c r="Y2854" s="70"/>
    </row>
    <row r="2855" spans="1:25" s="69" customFormat="1" x14ac:dyDescent="0.2">
      <c r="A2855" s="66" t="s">
        <v>27</v>
      </c>
      <c r="B2855" s="66" t="s">
        <v>23</v>
      </c>
      <c r="C2855" s="66" t="s">
        <v>10</v>
      </c>
      <c r="D2855" s="66" t="s">
        <v>314</v>
      </c>
      <c r="E2855" s="87">
        <f>+IF(ISNUMBER(DATA!L897),DATA!L897,"n/a")</f>
        <v>5.0131379875697304</v>
      </c>
      <c r="F2855" s="77">
        <f>+IF(ISNUMBER(DATA!M897),DATA!M897,"n/a")</f>
        <v>-9.3390834154854899E-2</v>
      </c>
      <c r="G2855" s="87">
        <f>+IF(ISNUMBER(DATA!V897),DATA!V897,"n/a")</f>
        <v>5.1325560853305197</v>
      </c>
      <c r="H2855" s="77">
        <f>+IF(ISNUMBER(DATA!W897),DATA!W897,"n/a")</f>
        <v>-8.2212645043570703E-2</v>
      </c>
      <c r="I2855" s="87">
        <f>+IF(ISNUMBER(DATA!AF897),DATA!AF897,"n/a")</f>
        <v>5.3690373301009604</v>
      </c>
      <c r="J2855" s="77">
        <f>+IF(ISNUMBER(DATA!AG897),DATA!AG897,"n/a")</f>
        <v>-1.8522079931677898E-2</v>
      </c>
      <c r="K2855" s="87">
        <f>+IF(ISNUMBER(DATA!AP897),DATA!AP897,"n/a")</f>
        <v>5.3173184076471998</v>
      </c>
      <c r="L2855" s="77">
        <f>+IF(ISNUMBER(DATA!AQ897),DATA!AQ897,"n/a")</f>
        <v>2.2168999835854401E-3</v>
      </c>
      <c r="M2855" s="66"/>
      <c r="N2855" s="66"/>
      <c r="O2855" s="66"/>
      <c r="P2855" s="66"/>
      <c r="Q2855" s="66"/>
      <c r="S2855" s="70"/>
      <c r="U2855" s="70"/>
      <c r="W2855" s="70"/>
      <c r="Y2855" s="70"/>
    </row>
    <row r="2856" spans="1:25" s="69" customFormat="1" x14ac:dyDescent="0.2">
      <c r="A2856" s="66" t="s">
        <v>27</v>
      </c>
      <c r="B2856" s="66" t="s">
        <v>23</v>
      </c>
      <c r="C2856" s="66" t="s">
        <v>10</v>
      </c>
      <c r="D2856" s="66" t="s">
        <v>315</v>
      </c>
      <c r="E2856" s="87">
        <f>+IF(ISNUMBER(DATA!L898),DATA!L898,"n/a")</f>
        <v>5.0787482602190304</v>
      </c>
      <c r="F2856" s="77">
        <f>+IF(ISNUMBER(DATA!M898),DATA!M898,"n/a")</f>
        <v>-0.110546703158503</v>
      </c>
      <c r="G2856" s="87">
        <f>+IF(ISNUMBER(DATA!V898),DATA!V898,"n/a")</f>
        <v>5.3210121109531103</v>
      </c>
      <c r="H2856" s="77">
        <f>+IF(ISNUMBER(DATA!W898),DATA!W898,"n/a")</f>
        <v>-3.5696355619065E-2</v>
      </c>
      <c r="I2856" s="87">
        <f>+IF(ISNUMBER(DATA!AF898),DATA!AF898,"n/a")</f>
        <v>5.4072210198936199</v>
      </c>
      <c r="J2856" s="77">
        <f>+IF(ISNUMBER(DATA!AG898),DATA!AG898,"n/a")</f>
        <v>5.5934536866831003E-2</v>
      </c>
      <c r="K2856" s="87">
        <f>+IF(ISNUMBER(DATA!AP898),DATA!AP898,"n/a")</f>
        <v>5.3429787118788097</v>
      </c>
      <c r="L2856" s="77">
        <f>+IF(ISNUMBER(DATA!AQ898),DATA!AQ898,"n/a")</f>
        <v>6.8725712775412603E-2</v>
      </c>
      <c r="M2856" s="66"/>
      <c r="N2856" s="66"/>
      <c r="O2856" s="66"/>
      <c r="P2856" s="66"/>
      <c r="Q2856" s="66"/>
      <c r="S2856" s="70"/>
      <c r="U2856" s="70"/>
      <c r="W2856" s="70"/>
      <c r="Y2856" s="70"/>
    </row>
    <row r="2857" spans="1:25" s="69" customFormat="1" x14ac:dyDescent="0.2">
      <c r="A2857" s="66" t="s">
        <v>27</v>
      </c>
      <c r="B2857" s="66" t="s">
        <v>23</v>
      </c>
      <c r="C2857" s="66" t="s">
        <v>10</v>
      </c>
      <c r="D2857" s="66" t="s">
        <v>316</v>
      </c>
      <c r="E2857" s="87">
        <f>+IF(ISNUMBER(DATA!L899),DATA!L899,"n/a")</f>
        <v>4.4371976051021296</v>
      </c>
      <c r="F2857" s="77">
        <f>+IF(ISNUMBER(DATA!M899),DATA!M899,"n/a")</f>
        <v>-5.7110472580616703E-2</v>
      </c>
      <c r="G2857" s="87">
        <f>+IF(ISNUMBER(DATA!V899),DATA!V899,"n/a")</f>
        <v>4.3686156622164898</v>
      </c>
      <c r="H2857" s="77">
        <f>+IF(ISNUMBER(DATA!W899),DATA!W899,"n/a")</f>
        <v>-6.6747992609876905E-2</v>
      </c>
      <c r="I2857" s="87">
        <f>+IF(ISNUMBER(DATA!AF899),DATA!AF899,"n/a")</f>
        <v>4.4211179570958103</v>
      </c>
      <c r="J2857" s="77">
        <f>+IF(ISNUMBER(DATA!AG899),DATA!AG899,"n/a")</f>
        <v>-4.01035403136401E-2</v>
      </c>
      <c r="K2857" s="87">
        <f>+IF(ISNUMBER(DATA!AP899),DATA!AP899,"n/a")</f>
        <v>4.5061170935521204</v>
      </c>
      <c r="L2857" s="77">
        <f>+IF(ISNUMBER(DATA!AQ899),DATA!AQ899,"n/a")</f>
        <v>-2.60370660960095E-2</v>
      </c>
      <c r="M2857" s="66"/>
      <c r="N2857" s="66"/>
      <c r="O2857" s="66"/>
      <c r="P2857" s="66"/>
      <c r="Q2857" s="66"/>
      <c r="S2857" s="70"/>
      <c r="U2857" s="70"/>
      <c r="W2857" s="70"/>
      <c r="Y2857" s="70"/>
    </row>
    <row r="2858" spans="1:25" s="69" customFormat="1" x14ac:dyDescent="0.2">
      <c r="A2858" s="66" t="s">
        <v>27</v>
      </c>
      <c r="B2858" s="66" t="s">
        <v>23</v>
      </c>
      <c r="C2858" s="66" t="s">
        <v>10</v>
      </c>
      <c r="D2858" s="66" t="s">
        <v>317</v>
      </c>
      <c r="E2858" s="87">
        <f>+IF(ISNUMBER(DATA!L900),DATA!L900,"n/a")</f>
        <v>4.5103721991032399</v>
      </c>
      <c r="F2858" s="77">
        <f>+IF(ISNUMBER(DATA!M900),DATA!M900,"n/a")</f>
        <v>-0.196077530293575</v>
      </c>
      <c r="G2858" s="87">
        <f>+IF(ISNUMBER(DATA!V900),DATA!V900,"n/a")</f>
        <v>5.0149654265757899</v>
      </c>
      <c r="H2858" s="77">
        <f>+IF(ISNUMBER(DATA!W900),DATA!W900,"n/a")</f>
        <v>-0.117497364193709</v>
      </c>
      <c r="I2858" s="87">
        <f>+IF(ISNUMBER(DATA!AF900),DATA!AF900,"n/a")</f>
        <v>5.2476983598286102</v>
      </c>
      <c r="J2858" s="77">
        <f>+IF(ISNUMBER(DATA!AG900),DATA!AG900,"n/a")</f>
        <v>-8.3080645711933104E-2</v>
      </c>
      <c r="K2858" s="87">
        <f>+IF(ISNUMBER(DATA!AP900),DATA!AP900,"n/a")</f>
        <v>5.4273000315115798</v>
      </c>
      <c r="L2858" s="77">
        <f>+IF(ISNUMBER(DATA!AQ900),DATA!AQ900,"n/a")</f>
        <v>-1.92559446347456E-2</v>
      </c>
      <c r="M2858" s="66"/>
      <c r="N2858" s="66"/>
      <c r="O2858" s="66"/>
      <c r="P2858" s="66"/>
      <c r="Q2858" s="66"/>
      <c r="S2858" s="70"/>
      <c r="U2858" s="70"/>
      <c r="W2858" s="70"/>
      <c r="Y2858" s="70"/>
    </row>
    <row r="2859" spans="1:25" s="69" customFormat="1" x14ac:dyDescent="0.2">
      <c r="A2859" s="66" t="s">
        <v>27</v>
      </c>
      <c r="B2859" s="66" t="s">
        <v>23</v>
      </c>
      <c r="C2859" s="66" t="s">
        <v>10</v>
      </c>
      <c r="D2859" s="66" t="s">
        <v>318</v>
      </c>
      <c r="E2859" s="87">
        <f>+IF(ISNUMBER(DATA!L901),DATA!L901,"n/a")</f>
        <v>4.1870414380308496</v>
      </c>
      <c r="F2859" s="77">
        <f>+IF(ISNUMBER(DATA!M901),DATA!M901,"n/a")</f>
        <v>-4.4994482957177499E-2</v>
      </c>
      <c r="G2859" s="87">
        <f>+IF(ISNUMBER(DATA!V901),DATA!V901,"n/a")</f>
        <v>4.2453003174945998</v>
      </c>
      <c r="H2859" s="77">
        <f>+IF(ISNUMBER(DATA!W901),DATA!W901,"n/a")</f>
        <v>-2.6218014974134202E-2</v>
      </c>
      <c r="I2859" s="87">
        <f>+IF(ISNUMBER(DATA!AF901),DATA!AF901,"n/a")</f>
        <v>4.2579154757153796</v>
      </c>
      <c r="J2859" s="77">
        <f>+IF(ISNUMBER(DATA!AG901),DATA!AG901,"n/a")</f>
        <v>6.41554949161022E-3</v>
      </c>
      <c r="K2859" s="87">
        <f>+IF(ISNUMBER(DATA!AP901),DATA!AP901,"n/a")</f>
        <v>4.2604379335851501</v>
      </c>
      <c r="L2859" s="77">
        <f>+IF(ISNUMBER(DATA!AQ901),DATA!AQ901,"n/a")</f>
        <v>1.2368258462169801E-2</v>
      </c>
      <c r="M2859" s="66"/>
      <c r="N2859" s="66"/>
      <c r="O2859" s="66"/>
      <c r="P2859" s="66"/>
      <c r="Q2859" s="66"/>
      <c r="S2859" s="70"/>
      <c r="U2859" s="70"/>
      <c r="W2859" s="70"/>
      <c r="Y2859" s="70"/>
    </row>
    <row r="2860" spans="1:25" s="69" customFormat="1" x14ac:dyDescent="0.2">
      <c r="A2860" s="66" t="s">
        <v>27</v>
      </c>
      <c r="B2860" s="66" t="s">
        <v>23</v>
      </c>
      <c r="C2860" s="66" t="s">
        <v>10</v>
      </c>
      <c r="D2860" s="66" t="s">
        <v>344</v>
      </c>
      <c r="E2860" s="87">
        <f>+IF(ISNUMBER(DATA!L902),DATA!L902,"n/a")</f>
        <v>5.1129775710079697</v>
      </c>
      <c r="F2860" s="77">
        <f>+IF(ISNUMBER(DATA!M902),DATA!M902,"n/a")</f>
        <v>5.8612919902849503E-2</v>
      </c>
      <c r="G2860" s="87">
        <f>+IF(ISNUMBER(DATA!V902),DATA!V902,"n/a")</f>
        <v>4.5118179019573299</v>
      </c>
      <c r="H2860" s="77">
        <f>+IF(ISNUMBER(DATA!W902),DATA!W902,"n/a")</f>
        <v>-4.7715424204000503E-2</v>
      </c>
      <c r="I2860" s="87">
        <f>+IF(ISNUMBER(DATA!AF902),DATA!AF902,"n/a")</f>
        <v>4.5323774206154503</v>
      </c>
      <c r="J2860" s="77">
        <f>+IF(ISNUMBER(DATA!AG902),DATA!AG902,"n/a")</f>
        <v>-8.8736439543980195E-3</v>
      </c>
      <c r="K2860" s="87">
        <f>+IF(ISNUMBER(DATA!AP902),DATA!AP902,"n/a")</f>
        <v>4.5277648263756998</v>
      </c>
      <c r="L2860" s="77">
        <f>+IF(ISNUMBER(DATA!AQ902),DATA!AQ902,"n/a")</f>
        <v>1.4042431262821699E-2</v>
      </c>
      <c r="M2860" s="66"/>
      <c r="N2860" s="66"/>
      <c r="O2860" s="66"/>
      <c r="P2860" s="66"/>
      <c r="Q2860" s="66"/>
      <c r="S2860" s="70"/>
      <c r="U2860" s="70"/>
      <c r="W2860" s="70"/>
      <c r="Y2860" s="70"/>
    </row>
    <row r="2861" spans="1:25" s="69" customFormat="1" x14ac:dyDescent="0.2">
      <c r="A2861" s="66" t="s">
        <v>27</v>
      </c>
      <c r="B2861" s="66" t="s">
        <v>23</v>
      </c>
      <c r="C2861" s="66" t="s">
        <v>10</v>
      </c>
      <c r="D2861" s="66" t="s">
        <v>345</v>
      </c>
      <c r="E2861" s="87">
        <f>+IF(ISNUMBER(DATA!L903),DATA!L903,"n/a")</f>
        <v>5.0749104755319498</v>
      </c>
      <c r="F2861" s="77">
        <f>+IF(ISNUMBER(DATA!M903),DATA!M903,"n/a")</f>
        <v>8.9518120838902801E-2</v>
      </c>
      <c r="G2861" s="87">
        <f>+IF(ISNUMBER(DATA!V903),DATA!V903,"n/a")</f>
        <v>5.0776854424948699</v>
      </c>
      <c r="H2861" s="77">
        <f>+IF(ISNUMBER(DATA!W903),DATA!W903,"n/a")</f>
        <v>7.3193528344128594E-2</v>
      </c>
      <c r="I2861" s="87">
        <f>+IF(ISNUMBER(DATA!AF903),DATA!AF903,"n/a")</f>
        <v>5.0138557360661702</v>
      </c>
      <c r="J2861" s="77">
        <f>+IF(ISNUMBER(DATA!AG903),DATA!AG903,"n/a")</f>
        <v>4.6950996927475598E-2</v>
      </c>
      <c r="K2861" s="87">
        <f>+IF(ISNUMBER(DATA!AP903),DATA!AP903,"n/a")</f>
        <v>4.9495926903259901</v>
      </c>
      <c r="L2861" s="77">
        <f>+IF(ISNUMBER(DATA!AQ903),DATA!AQ903,"n/a")</f>
        <v>4.2141994005484303E-2</v>
      </c>
      <c r="M2861" s="66"/>
      <c r="N2861" s="66"/>
      <c r="O2861" s="66"/>
      <c r="P2861" s="66"/>
      <c r="Q2861" s="66"/>
      <c r="S2861" s="70"/>
      <c r="U2861" s="70"/>
      <c r="W2861" s="70"/>
      <c r="Y2861" s="70"/>
    </row>
    <row r="2862" spans="1:25" x14ac:dyDescent="0.2">
      <c r="E2862" s="100"/>
      <c r="F2862" s="102"/>
      <c r="G2862" s="100"/>
      <c r="H2862" s="102"/>
      <c r="I2862" s="100"/>
      <c r="J2862" s="102"/>
      <c r="K2862" s="100"/>
      <c r="L2862" s="102"/>
    </row>
    <row r="2863" spans="1:25" s="69" customFormat="1" x14ac:dyDescent="0.2">
      <c r="A2863" s="66" t="s">
        <v>27</v>
      </c>
      <c r="B2863" s="66" t="s">
        <v>23</v>
      </c>
      <c r="C2863" s="66" t="s">
        <v>26</v>
      </c>
      <c r="D2863" s="66" t="s">
        <v>271</v>
      </c>
      <c r="E2863" s="87">
        <f>+IF(ISNUMBER(DATA!N854),DATA!N854,"n/a")</f>
        <v>2.3336652199371799</v>
      </c>
      <c r="F2863" s="77">
        <f>+IF(ISNUMBER(DATA!O854),DATA!O854,"n/a")</f>
        <v>-5.8044984864371797E-2</v>
      </c>
      <c r="G2863" s="87">
        <f>+IF(ISNUMBER(DATA!X854),DATA!X854,"n/a")</f>
        <v>2.4448635151776701</v>
      </c>
      <c r="H2863" s="77">
        <f>+IF(ISNUMBER(DATA!Y854),DATA!Y854,"n/a")</f>
        <v>2.8786800799628299E-2</v>
      </c>
      <c r="I2863" s="87">
        <f>+IF(ISNUMBER(DATA!AH854),DATA!AH854,"n/a")</f>
        <v>2.46566628910819</v>
      </c>
      <c r="J2863" s="77">
        <f>+IF(ISNUMBER(DATA!AI854),DATA!AI854,"n/a")</f>
        <v>5.1929270447187197E-2</v>
      </c>
      <c r="K2863" s="87">
        <f>+IF(ISNUMBER(DATA!AR854),DATA!AR854,"n/a")</f>
        <v>2.4294100063466701</v>
      </c>
      <c r="L2863" s="77">
        <f>+IF(ISNUMBER(DATA!AS854),DATA!AS854,"n/a")</f>
        <v>2.5856101168486498E-2</v>
      </c>
      <c r="M2863" s="66"/>
      <c r="N2863" s="66"/>
      <c r="O2863" s="66"/>
      <c r="P2863" s="66"/>
      <c r="Q2863" s="66"/>
      <c r="S2863" s="70"/>
      <c r="U2863" s="70"/>
      <c r="W2863" s="70"/>
      <c r="Y2863" s="70"/>
    </row>
    <row r="2864" spans="1:25" s="69" customFormat="1" x14ac:dyDescent="0.2">
      <c r="A2864" s="66" t="s">
        <v>27</v>
      </c>
      <c r="B2864" s="66" t="s">
        <v>23</v>
      </c>
      <c r="C2864" s="66" t="s">
        <v>26</v>
      </c>
      <c r="D2864" s="66" t="s">
        <v>272</v>
      </c>
      <c r="E2864" s="87">
        <f>+IF(ISNUMBER(DATA!N855),DATA!N855,"n/a")</f>
        <v>2.1048442456752698</v>
      </c>
      <c r="F2864" s="77">
        <f>+IF(ISNUMBER(DATA!O855),DATA!O855,"n/a")</f>
        <v>-4.3312737367939197E-2</v>
      </c>
      <c r="G2864" s="87">
        <f>+IF(ISNUMBER(DATA!X855),DATA!X855,"n/a")</f>
        <v>2.1219980367861901</v>
      </c>
      <c r="H2864" s="77">
        <f>+IF(ISNUMBER(DATA!Y855),DATA!Y855,"n/a")</f>
        <v>-3.0538675243204898E-2</v>
      </c>
      <c r="I2864" s="87">
        <f>+IF(ISNUMBER(DATA!AH855),DATA!AH855,"n/a")</f>
        <v>2.13485702131364</v>
      </c>
      <c r="J2864" s="77">
        <f>+IF(ISNUMBER(DATA!AI855),DATA!AI855,"n/a")</f>
        <v>3.31510596699577E-3</v>
      </c>
      <c r="K2864" s="87">
        <f>+IF(ISNUMBER(DATA!AR855),DATA!AR855,"n/a")</f>
        <v>2.1369915972893199</v>
      </c>
      <c r="L2864" s="77">
        <f>+IF(ISNUMBER(DATA!AS855),DATA!AS855,"n/a")</f>
        <v>2.5251335250506901E-3</v>
      </c>
      <c r="M2864" s="66"/>
      <c r="N2864" s="66"/>
      <c r="O2864" s="66"/>
      <c r="P2864" s="66"/>
      <c r="Q2864" s="66"/>
      <c r="S2864" s="70"/>
      <c r="U2864" s="70"/>
      <c r="W2864" s="70"/>
      <c r="Y2864" s="70"/>
    </row>
    <row r="2865" spans="1:25" s="69" customFormat="1" x14ac:dyDescent="0.2">
      <c r="A2865" s="66" t="s">
        <v>27</v>
      </c>
      <c r="B2865" s="66" t="s">
        <v>23</v>
      </c>
      <c r="C2865" s="66" t="s">
        <v>26</v>
      </c>
      <c r="D2865" s="66" t="s">
        <v>273</v>
      </c>
      <c r="E2865" s="87">
        <f>+IF(ISNUMBER(DATA!N856),DATA!N856,"n/a")</f>
        <v>2.2897538168367899</v>
      </c>
      <c r="F2865" s="77">
        <f>+IF(ISNUMBER(DATA!O856),DATA!O856,"n/a")</f>
        <v>8.6154761131634297E-2</v>
      </c>
      <c r="G2865" s="87">
        <f>+IF(ISNUMBER(DATA!X856),DATA!X856,"n/a")</f>
        <v>2.2357919084373701</v>
      </c>
      <c r="H2865" s="77">
        <f>+IF(ISNUMBER(DATA!Y856),DATA!Y856,"n/a")</f>
        <v>5.1484897041722801E-2</v>
      </c>
      <c r="I2865" s="87">
        <f>+IF(ISNUMBER(DATA!AH856),DATA!AH856,"n/a")</f>
        <v>2.20377517038298</v>
      </c>
      <c r="J2865" s="77">
        <f>+IF(ISNUMBER(DATA!AI856),DATA!AI856,"n/a")</f>
        <v>3.6998405833533303E-2</v>
      </c>
      <c r="K2865" s="87">
        <f>+IF(ISNUMBER(DATA!AR856),DATA!AR856,"n/a")</f>
        <v>2.1653457449677602</v>
      </c>
      <c r="L2865" s="77">
        <f>+IF(ISNUMBER(DATA!AS856),DATA!AS856,"n/a")</f>
        <v>2.3504585192870901E-2</v>
      </c>
      <c r="M2865" s="66"/>
      <c r="N2865" s="66"/>
      <c r="O2865" s="66"/>
      <c r="P2865" s="66"/>
      <c r="Q2865" s="66"/>
      <c r="S2865" s="70"/>
      <c r="U2865" s="70"/>
      <c r="W2865" s="70"/>
      <c r="Y2865" s="70"/>
    </row>
    <row r="2866" spans="1:25" s="69" customFormat="1" x14ac:dyDescent="0.2">
      <c r="A2866" s="66" t="s">
        <v>27</v>
      </c>
      <c r="B2866" s="66" t="s">
        <v>23</v>
      </c>
      <c r="C2866" s="66" t="s">
        <v>26</v>
      </c>
      <c r="D2866" s="66" t="s">
        <v>274</v>
      </c>
      <c r="E2866" s="87">
        <f>+IF(ISNUMBER(DATA!N857),DATA!N857,"n/a")</f>
        <v>2.19376536729997</v>
      </c>
      <c r="F2866" s="77">
        <f>+IF(ISNUMBER(DATA!O857),DATA!O857,"n/a")</f>
        <v>-2.3520547941516302E-2</v>
      </c>
      <c r="G2866" s="87">
        <f>+IF(ISNUMBER(DATA!X857),DATA!X857,"n/a")</f>
        <v>2.2048990265764399</v>
      </c>
      <c r="H2866" s="77">
        <f>+IF(ISNUMBER(DATA!Y857),DATA!Y857,"n/a")</f>
        <v>-1.7868772927066099E-2</v>
      </c>
      <c r="I2866" s="87">
        <f>+IF(ISNUMBER(DATA!AH857),DATA!AH857,"n/a")</f>
        <v>2.2109597100146998</v>
      </c>
      <c r="J2866" s="77">
        <f>+IF(ISNUMBER(DATA!AI857),DATA!AI857,"n/a")</f>
        <v>7.1567671858264199E-3</v>
      </c>
      <c r="K2866" s="87">
        <f>+IF(ISNUMBER(DATA!AR857),DATA!AR857,"n/a")</f>
        <v>2.2108462517654801</v>
      </c>
      <c r="L2866" s="77">
        <f>+IF(ISNUMBER(DATA!AS857),DATA!AS857,"n/a")</f>
        <v>5.0409132101230701E-3</v>
      </c>
      <c r="M2866" s="66"/>
      <c r="N2866" s="66"/>
      <c r="O2866" s="66"/>
      <c r="P2866" s="66"/>
      <c r="Q2866" s="66"/>
      <c r="S2866" s="70"/>
      <c r="U2866" s="70"/>
      <c r="W2866" s="70"/>
      <c r="Y2866" s="70"/>
    </row>
    <row r="2867" spans="1:25" s="69" customFormat="1" x14ac:dyDescent="0.2">
      <c r="A2867" s="66" t="s">
        <v>27</v>
      </c>
      <c r="B2867" s="66" t="s">
        <v>23</v>
      </c>
      <c r="C2867" s="66" t="s">
        <v>26</v>
      </c>
      <c r="D2867" s="66" t="s">
        <v>275</v>
      </c>
      <c r="E2867" s="87">
        <f>+IF(ISNUMBER(DATA!N858),DATA!N858,"n/a")</f>
        <v>2.09253408333326</v>
      </c>
      <c r="F2867" s="77">
        <f>+IF(ISNUMBER(DATA!O858),DATA!O858,"n/a")</f>
        <v>-5.0112443686068403E-2</v>
      </c>
      <c r="G2867" s="87">
        <f>+IF(ISNUMBER(DATA!X858),DATA!X858,"n/a")</f>
        <v>2.0464440467820499</v>
      </c>
      <c r="H2867" s="77">
        <f>+IF(ISNUMBER(DATA!Y858),DATA!Y858,"n/a")</f>
        <v>-9.7246310751455803E-2</v>
      </c>
      <c r="I2867" s="87">
        <f>+IF(ISNUMBER(DATA!AH858),DATA!AH858,"n/a")</f>
        <v>1.9619756156018799</v>
      </c>
      <c r="J2867" s="77">
        <f>+IF(ISNUMBER(DATA!AI858),DATA!AI858,"n/a")</f>
        <v>-0.132320995531856</v>
      </c>
      <c r="K2867" s="87">
        <f>+IF(ISNUMBER(DATA!AR858),DATA!AR858,"n/a")</f>
        <v>2.0034677076318501</v>
      </c>
      <c r="L2867" s="77">
        <f>+IF(ISNUMBER(DATA!AS858),DATA!AS858,"n/a")</f>
        <v>-0.11739636130809</v>
      </c>
      <c r="M2867" s="66"/>
      <c r="N2867" s="66"/>
      <c r="O2867" s="66"/>
      <c r="P2867" s="66"/>
      <c r="Q2867" s="66"/>
      <c r="S2867" s="70"/>
      <c r="U2867" s="70"/>
      <c r="W2867" s="70"/>
      <c r="Y2867" s="70"/>
    </row>
    <row r="2868" spans="1:25" s="69" customFormat="1" x14ac:dyDescent="0.2">
      <c r="A2868" s="66" t="s">
        <v>27</v>
      </c>
      <c r="B2868" s="66" t="s">
        <v>23</v>
      </c>
      <c r="C2868" s="66" t="s">
        <v>26</v>
      </c>
      <c r="D2868" s="66" t="s">
        <v>276</v>
      </c>
      <c r="E2868" s="87">
        <f>+IF(ISNUMBER(DATA!N859),DATA!N859,"n/a")</f>
        <v>2.1033954941697699</v>
      </c>
      <c r="F2868" s="77">
        <f>+IF(ISNUMBER(DATA!O859),DATA!O859,"n/a")</f>
        <v>2.6135834988958901E-2</v>
      </c>
      <c r="G2868" s="87">
        <f>+IF(ISNUMBER(DATA!X859),DATA!X859,"n/a")</f>
        <v>2.0606464343128699</v>
      </c>
      <c r="H2868" s="77">
        <f>+IF(ISNUMBER(DATA!Y859),DATA!Y859,"n/a")</f>
        <v>7.0144139496604299E-3</v>
      </c>
      <c r="I2868" s="87">
        <f>+IF(ISNUMBER(DATA!AH859),DATA!AH859,"n/a")</f>
        <v>2.0534345678750601</v>
      </c>
      <c r="J2868" s="77">
        <f>+IF(ISNUMBER(DATA!AI859),DATA!AI859,"n/a")</f>
        <v>4.71339085895828E-3</v>
      </c>
      <c r="K2868" s="87">
        <f>+IF(ISNUMBER(DATA!AR859),DATA!AR859,"n/a")</f>
        <v>2.0488388147430099</v>
      </c>
      <c r="L2868" s="77">
        <f>+IF(ISNUMBER(DATA!AS859),DATA!AS859,"n/a")</f>
        <v>-2.51806607625044E-2</v>
      </c>
      <c r="M2868" s="66"/>
      <c r="N2868" s="66"/>
      <c r="O2868" s="66"/>
      <c r="P2868" s="66"/>
      <c r="Q2868" s="66"/>
      <c r="S2868" s="70"/>
      <c r="U2868" s="70"/>
      <c r="W2868" s="70"/>
      <c r="Y2868" s="70"/>
    </row>
    <row r="2869" spans="1:25" s="69" customFormat="1" x14ac:dyDescent="0.2">
      <c r="A2869" s="66" t="s">
        <v>27</v>
      </c>
      <c r="B2869" s="66" t="s">
        <v>23</v>
      </c>
      <c r="C2869" s="66" t="s">
        <v>26</v>
      </c>
      <c r="D2869" s="66" t="s">
        <v>277</v>
      </c>
      <c r="E2869" s="87">
        <f>+IF(ISNUMBER(DATA!N860),DATA!N860,"n/a")</f>
        <v>2.3193296391824898</v>
      </c>
      <c r="F2869" s="77">
        <f>+IF(ISNUMBER(DATA!O860),DATA!O860,"n/a")</f>
        <v>-2.6225980114064001E-2</v>
      </c>
      <c r="G2869" s="87">
        <f>+IF(ISNUMBER(DATA!X860),DATA!X860,"n/a")</f>
        <v>2.3265362238299998</v>
      </c>
      <c r="H2869" s="77">
        <f>+IF(ISNUMBER(DATA!Y860),DATA!Y860,"n/a")</f>
        <v>-5.9702403717058199E-2</v>
      </c>
      <c r="I2869" s="87">
        <f>+IF(ISNUMBER(DATA!AH860),DATA!AH860,"n/a")</f>
        <v>2.3168604790068401</v>
      </c>
      <c r="J2869" s="77">
        <f>+IF(ISNUMBER(DATA!AI860),DATA!AI860,"n/a")</f>
        <v>-8.1452641686050806E-2</v>
      </c>
      <c r="K2869" s="87">
        <f>+IF(ISNUMBER(DATA!AR860),DATA!AR860,"n/a")</f>
        <v>2.3271026661683298</v>
      </c>
      <c r="L2869" s="77">
        <f>+IF(ISNUMBER(DATA!AS860),DATA!AS860,"n/a")</f>
        <v>-7.2872521169145402E-2</v>
      </c>
      <c r="M2869" s="66"/>
      <c r="N2869" s="66"/>
      <c r="O2869" s="66"/>
      <c r="P2869" s="66"/>
      <c r="Q2869" s="66"/>
      <c r="S2869" s="70"/>
      <c r="U2869" s="70"/>
      <c r="W2869" s="70"/>
      <c r="Y2869" s="70"/>
    </row>
    <row r="2870" spans="1:25" s="69" customFormat="1" x14ac:dyDescent="0.2">
      <c r="A2870" s="66" t="s">
        <v>27</v>
      </c>
      <c r="B2870" s="66" t="s">
        <v>23</v>
      </c>
      <c r="C2870" s="66" t="s">
        <v>26</v>
      </c>
      <c r="D2870" s="66" t="s">
        <v>278</v>
      </c>
      <c r="E2870" s="87">
        <f>+IF(ISNUMBER(DATA!N861),DATA!N861,"n/a")</f>
        <v>2.5350878562691799</v>
      </c>
      <c r="F2870" s="77">
        <f>+IF(ISNUMBER(DATA!O861),DATA!O861,"n/a")</f>
        <v>3.1808008463634602E-2</v>
      </c>
      <c r="G2870" s="87">
        <f>+IF(ISNUMBER(DATA!X861),DATA!X861,"n/a")</f>
        <v>2.4509049225565702</v>
      </c>
      <c r="H2870" s="77">
        <f>+IF(ISNUMBER(DATA!Y861),DATA!Y861,"n/a")</f>
        <v>3.0139359566544399E-2</v>
      </c>
      <c r="I2870" s="87">
        <f>+IF(ISNUMBER(DATA!AH861),DATA!AH861,"n/a")</f>
        <v>2.4711505305972898</v>
      </c>
      <c r="J2870" s="77">
        <f>+IF(ISNUMBER(DATA!AI861),DATA!AI861,"n/a")</f>
        <v>5.9974844509282602E-2</v>
      </c>
      <c r="K2870" s="87">
        <f>+IF(ISNUMBER(DATA!AR861),DATA!AR861,"n/a")</f>
        <v>2.43169020886313</v>
      </c>
      <c r="L2870" s="77">
        <f>+IF(ISNUMBER(DATA!AS861),DATA!AS861,"n/a")</f>
        <v>5.2889527083941103E-2</v>
      </c>
      <c r="M2870" s="66"/>
      <c r="N2870" s="66"/>
      <c r="O2870" s="66"/>
      <c r="P2870" s="66"/>
      <c r="Q2870" s="66"/>
      <c r="S2870" s="70"/>
      <c r="U2870" s="70"/>
      <c r="W2870" s="70"/>
      <c r="Y2870" s="70"/>
    </row>
    <row r="2871" spans="1:25" s="69" customFormat="1" x14ac:dyDescent="0.2">
      <c r="A2871" s="66" t="s">
        <v>27</v>
      </c>
      <c r="B2871" s="66" t="s">
        <v>23</v>
      </c>
      <c r="C2871" s="66" t="s">
        <v>26</v>
      </c>
      <c r="D2871" s="66" t="s">
        <v>279</v>
      </c>
      <c r="E2871" s="87">
        <f>+IF(ISNUMBER(DATA!N862),DATA!N862,"n/a")</f>
        <v>2.4888407160049102</v>
      </c>
      <c r="F2871" s="77">
        <f>+IF(ISNUMBER(DATA!O862),DATA!O862,"n/a")</f>
        <v>0.102643764320087</v>
      </c>
      <c r="G2871" s="87">
        <f>+IF(ISNUMBER(DATA!X862),DATA!X862,"n/a")</f>
        <v>2.1859877885731001</v>
      </c>
      <c r="H2871" s="77">
        <f>+IF(ISNUMBER(DATA!Y862),DATA!Y862,"n/a")</f>
        <v>-1.66597707857419E-3</v>
      </c>
      <c r="I2871" s="87">
        <f>+IF(ISNUMBER(DATA!AH862),DATA!AH862,"n/a")</f>
        <v>2.2210486720388301</v>
      </c>
      <c r="J2871" s="77">
        <f>+IF(ISNUMBER(DATA!AI862),DATA!AI862,"n/a")</f>
        <v>7.3920788557637507E-2</v>
      </c>
      <c r="K2871" s="87">
        <f>+IF(ISNUMBER(DATA!AR862),DATA!AR862,"n/a")</f>
        <v>2.2156022860736799</v>
      </c>
      <c r="L2871" s="77">
        <f>+IF(ISNUMBER(DATA!AS862),DATA!AS862,"n/a")</f>
        <v>3.4793272430733199E-2</v>
      </c>
      <c r="M2871" s="66"/>
      <c r="N2871" s="66"/>
      <c r="O2871" s="66"/>
      <c r="P2871" s="66"/>
      <c r="Q2871" s="66"/>
      <c r="S2871" s="70"/>
      <c r="U2871" s="70"/>
      <c r="W2871" s="70"/>
      <c r="Y2871" s="70"/>
    </row>
    <row r="2872" spans="1:25" s="69" customFormat="1" x14ac:dyDescent="0.2">
      <c r="A2872" s="66" t="s">
        <v>27</v>
      </c>
      <c r="B2872" s="66" t="s">
        <v>23</v>
      </c>
      <c r="C2872" s="66" t="s">
        <v>26</v>
      </c>
      <c r="D2872" s="66" t="s">
        <v>280</v>
      </c>
      <c r="E2872" s="87">
        <f>+IF(ISNUMBER(DATA!N863),DATA!N863,"n/a")</f>
        <v>3.2847195293713298</v>
      </c>
      <c r="F2872" s="77">
        <f>+IF(ISNUMBER(DATA!O863),DATA!O863,"n/a")</f>
        <v>0.21486647228445499</v>
      </c>
      <c r="G2872" s="87">
        <f>+IF(ISNUMBER(DATA!X863),DATA!X863,"n/a")</f>
        <v>2.84362192989845</v>
      </c>
      <c r="H2872" s="77">
        <f>+IF(ISNUMBER(DATA!Y863),DATA!Y863,"n/a")</f>
        <v>4.03327164601388E-2</v>
      </c>
      <c r="I2872" s="87">
        <f>+IF(ISNUMBER(DATA!AH863),DATA!AH863,"n/a")</f>
        <v>2.7745700805884601</v>
      </c>
      <c r="J2872" s="77">
        <f>+IF(ISNUMBER(DATA!AI863),DATA!AI863,"n/a")</f>
        <v>-1.6882275157368402E-2</v>
      </c>
      <c r="K2872" s="87">
        <f>+IF(ISNUMBER(DATA!AR863),DATA!AR863,"n/a")</f>
        <v>2.78164267943724</v>
      </c>
      <c r="L2872" s="77">
        <f>+IF(ISNUMBER(DATA!AS863),DATA!AS863,"n/a")</f>
        <v>-9.9975402301971904E-3</v>
      </c>
      <c r="M2872" s="66"/>
      <c r="N2872" s="66"/>
      <c r="O2872" s="66"/>
      <c r="P2872" s="66"/>
      <c r="Q2872" s="66"/>
      <c r="S2872" s="70"/>
      <c r="U2872" s="70"/>
      <c r="W2872" s="70"/>
      <c r="Y2872" s="70"/>
    </row>
    <row r="2873" spans="1:25" s="69" customFormat="1" x14ac:dyDescent="0.2">
      <c r="A2873" s="66" t="s">
        <v>27</v>
      </c>
      <c r="B2873" s="66" t="s">
        <v>23</v>
      </c>
      <c r="C2873" s="66" t="s">
        <v>26</v>
      </c>
      <c r="D2873" s="66" t="s">
        <v>281</v>
      </c>
      <c r="E2873" s="87">
        <f>+IF(ISNUMBER(DATA!N864),DATA!N864,"n/a")</f>
        <v>3.1123662433822901</v>
      </c>
      <c r="F2873" s="77">
        <f>+IF(ISNUMBER(DATA!O864),DATA!O864,"n/a")</f>
        <v>0.245552410171017</v>
      </c>
      <c r="G2873" s="87">
        <f>+IF(ISNUMBER(DATA!X864),DATA!X864,"n/a")</f>
        <v>2.55362452102912</v>
      </c>
      <c r="H2873" s="77">
        <f>+IF(ISNUMBER(DATA!Y864),DATA!Y864,"n/a")</f>
        <v>1.9299277608960799E-2</v>
      </c>
      <c r="I2873" s="87">
        <f>+IF(ISNUMBER(DATA!AH864),DATA!AH864,"n/a")</f>
        <v>2.5079776361489601</v>
      </c>
      <c r="J2873" s="77">
        <f>+IF(ISNUMBER(DATA!AI864),DATA!AI864,"n/a")</f>
        <v>6.6851627818656396E-3</v>
      </c>
      <c r="K2873" s="87">
        <f>+IF(ISNUMBER(DATA!AR864),DATA!AR864,"n/a")</f>
        <v>2.4948305413840401</v>
      </c>
      <c r="L2873" s="77">
        <f>+IF(ISNUMBER(DATA!AS864),DATA!AS864,"n/a")</f>
        <v>1.8072832716545799E-2</v>
      </c>
      <c r="M2873" s="66"/>
      <c r="N2873" s="66"/>
      <c r="O2873" s="66"/>
      <c r="P2873" s="66"/>
      <c r="Q2873" s="66"/>
      <c r="S2873" s="70"/>
      <c r="U2873" s="70"/>
      <c r="W2873" s="70"/>
      <c r="Y2873" s="70"/>
    </row>
    <row r="2874" spans="1:25" s="69" customFormat="1" x14ac:dyDescent="0.2">
      <c r="A2874" s="66" t="s">
        <v>27</v>
      </c>
      <c r="B2874" s="66" t="s">
        <v>23</v>
      </c>
      <c r="C2874" s="66" t="s">
        <v>26</v>
      </c>
      <c r="D2874" s="66" t="s">
        <v>282</v>
      </c>
      <c r="E2874" s="87">
        <f>+IF(ISNUMBER(DATA!N865),DATA!N865,"n/a")</f>
        <v>2.9415158852005101</v>
      </c>
      <c r="F2874" s="77">
        <f>+IF(ISNUMBER(DATA!O865),DATA!O865,"n/a")</f>
        <v>1.6560871455337099E-2</v>
      </c>
      <c r="G2874" s="87">
        <f>+IF(ISNUMBER(DATA!X865),DATA!X865,"n/a")</f>
        <v>2.8937378413010602</v>
      </c>
      <c r="H2874" s="77">
        <f>+IF(ISNUMBER(DATA!Y865),DATA!Y865,"n/a")</f>
        <v>2.11941556213464E-3</v>
      </c>
      <c r="I2874" s="87">
        <f>+IF(ISNUMBER(DATA!AH865),DATA!AH865,"n/a")</f>
        <v>2.9227027890903301</v>
      </c>
      <c r="J2874" s="77">
        <f>+IF(ISNUMBER(DATA!AI865),DATA!AI865,"n/a")</f>
        <v>3.3294090898437802E-2</v>
      </c>
      <c r="K2874" s="87">
        <f>+IF(ISNUMBER(DATA!AR865),DATA!AR865,"n/a")</f>
        <v>2.89610119367922</v>
      </c>
      <c r="L2874" s="77">
        <f>+IF(ISNUMBER(DATA!AS865),DATA!AS865,"n/a")</f>
        <v>4.6684490458221498E-2</v>
      </c>
      <c r="M2874" s="66"/>
      <c r="N2874" s="66"/>
      <c r="O2874" s="66"/>
      <c r="P2874" s="66"/>
      <c r="Q2874" s="66"/>
      <c r="S2874" s="70"/>
      <c r="U2874" s="70"/>
      <c r="W2874" s="70"/>
      <c r="Y2874" s="70"/>
    </row>
    <row r="2875" spans="1:25" s="69" customFormat="1" x14ac:dyDescent="0.2">
      <c r="A2875" s="66" t="s">
        <v>27</v>
      </c>
      <c r="B2875" s="66" t="s">
        <v>23</v>
      </c>
      <c r="C2875" s="66" t="s">
        <v>26</v>
      </c>
      <c r="D2875" s="66" t="s">
        <v>283</v>
      </c>
      <c r="E2875" s="87">
        <f>+IF(ISNUMBER(DATA!N866),DATA!N866,"n/a")</f>
        <v>2.6765268095800798</v>
      </c>
      <c r="F2875" s="77">
        <f>+IF(ISNUMBER(DATA!O866),DATA!O866,"n/a")</f>
        <v>4.59059072826946E-2</v>
      </c>
      <c r="G2875" s="87">
        <f>+IF(ISNUMBER(DATA!X866),DATA!X866,"n/a")</f>
        <v>2.7810415834220601</v>
      </c>
      <c r="H2875" s="77">
        <f>+IF(ISNUMBER(DATA!Y866),DATA!Y866,"n/a")</f>
        <v>8.6120864717009596E-2</v>
      </c>
      <c r="I2875" s="87">
        <f>+IF(ISNUMBER(DATA!AH866),DATA!AH866,"n/a")</f>
        <v>2.8365366752736798</v>
      </c>
      <c r="J2875" s="77">
        <f>+IF(ISNUMBER(DATA!AI866),DATA!AI866,"n/a")</f>
        <v>0.10285904559124701</v>
      </c>
      <c r="K2875" s="87">
        <f>+IF(ISNUMBER(DATA!AR866),DATA!AR866,"n/a")</f>
        <v>2.77003772845665</v>
      </c>
      <c r="L2875" s="77">
        <f>+IF(ISNUMBER(DATA!AS866),DATA!AS866,"n/a")</f>
        <v>9.2599070123197999E-2</v>
      </c>
      <c r="M2875" s="66"/>
      <c r="N2875" s="66"/>
      <c r="O2875" s="66"/>
      <c r="P2875" s="66"/>
      <c r="Q2875" s="66"/>
      <c r="S2875" s="70"/>
      <c r="U2875" s="70"/>
      <c r="W2875" s="70"/>
      <c r="Y2875" s="70"/>
    </row>
    <row r="2876" spans="1:25" s="69" customFormat="1" x14ac:dyDescent="0.2">
      <c r="A2876" s="66" t="s">
        <v>27</v>
      </c>
      <c r="B2876" s="66" t="s">
        <v>23</v>
      </c>
      <c r="C2876" s="66" t="s">
        <v>26</v>
      </c>
      <c r="D2876" s="66" t="s">
        <v>284</v>
      </c>
      <c r="E2876" s="87">
        <f>+IF(ISNUMBER(DATA!N867),DATA!N867,"n/a")</f>
        <v>2.3746474698873299</v>
      </c>
      <c r="F2876" s="77">
        <f>+IF(ISNUMBER(DATA!O867),DATA!O867,"n/a")</f>
        <v>-4.0810894774721204E-3</v>
      </c>
      <c r="G2876" s="87">
        <f>+IF(ISNUMBER(DATA!X867),DATA!X867,"n/a")</f>
        <v>2.0595390479534799</v>
      </c>
      <c r="H2876" s="77">
        <f>+IF(ISNUMBER(DATA!Y867),DATA!Y867,"n/a")</f>
        <v>-0.117573689451792</v>
      </c>
      <c r="I2876" s="87">
        <f>+IF(ISNUMBER(DATA!AH867),DATA!AH867,"n/a")</f>
        <v>2.1246583663361802</v>
      </c>
      <c r="J2876" s="77">
        <f>+IF(ISNUMBER(DATA!AI867),DATA!AI867,"n/a")</f>
        <v>-5.5738267149471499E-2</v>
      </c>
      <c r="K2876" s="87">
        <f>+IF(ISNUMBER(DATA!AR867),DATA!AR867,"n/a")</f>
        <v>2.13078388491726</v>
      </c>
      <c r="L2876" s="77">
        <f>+IF(ISNUMBER(DATA!AS867),DATA!AS867,"n/a")</f>
        <v>-3.3537937491425501E-2</v>
      </c>
      <c r="M2876" s="66"/>
      <c r="N2876" s="66"/>
      <c r="O2876" s="66"/>
      <c r="P2876" s="66"/>
      <c r="Q2876" s="66"/>
      <c r="S2876" s="70"/>
      <c r="U2876" s="70"/>
      <c r="W2876" s="70"/>
      <c r="Y2876" s="70"/>
    </row>
    <row r="2877" spans="1:25" s="69" customFormat="1" x14ac:dyDescent="0.2">
      <c r="A2877" s="66" t="s">
        <v>27</v>
      </c>
      <c r="B2877" s="66" t="s">
        <v>23</v>
      </c>
      <c r="C2877" s="66" t="s">
        <v>26</v>
      </c>
      <c r="D2877" s="66" t="s">
        <v>285</v>
      </c>
      <c r="E2877" s="87">
        <f>+IF(ISNUMBER(DATA!N868),DATA!N868,"n/a")</f>
        <v>2.0795214521738101</v>
      </c>
      <c r="F2877" s="77">
        <f>+IF(ISNUMBER(DATA!O868),DATA!O868,"n/a")</f>
        <v>-5.7682718047194999E-2</v>
      </c>
      <c r="G2877" s="87">
        <f>+IF(ISNUMBER(DATA!X868),DATA!X868,"n/a")</f>
        <v>2.0194245022493802</v>
      </c>
      <c r="H2877" s="77">
        <f>+IF(ISNUMBER(DATA!Y868),DATA!Y868,"n/a")</f>
        <v>-8.2343784056294195E-2</v>
      </c>
      <c r="I2877" s="87">
        <f>+IF(ISNUMBER(DATA!AH868),DATA!AH868,"n/a")</f>
        <v>1.94869084919788</v>
      </c>
      <c r="J2877" s="77">
        <f>+IF(ISNUMBER(DATA!AI868),DATA!AI868,"n/a")</f>
        <v>-8.1157866204304305E-2</v>
      </c>
      <c r="K2877" s="87">
        <f>+IF(ISNUMBER(DATA!AR868),DATA!AR868,"n/a")</f>
        <v>1.9079598596048699</v>
      </c>
      <c r="L2877" s="77">
        <f>+IF(ISNUMBER(DATA!AS868),DATA!AS868,"n/a")</f>
        <v>-4.8826459664498001E-2</v>
      </c>
      <c r="M2877" s="66"/>
      <c r="N2877" s="66"/>
      <c r="O2877" s="66"/>
      <c r="P2877" s="66"/>
      <c r="Q2877" s="66"/>
      <c r="S2877" s="70"/>
      <c r="U2877" s="70"/>
      <c r="W2877" s="70"/>
      <c r="Y2877" s="70"/>
    </row>
    <row r="2878" spans="1:25" s="69" customFormat="1" x14ac:dyDescent="0.2">
      <c r="A2878" s="66" t="s">
        <v>27</v>
      </c>
      <c r="B2878" s="66" t="s">
        <v>23</v>
      </c>
      <c r="C2878" s="66" t="s">
        <v>26</v>
      </c>
      <c r="D2878" s="66" t="s">
        <v>286</v>
      </c>
      <c r="E2878" s="87">
        <f>+IF(ISNUMBER(DATA!N869),DATA!N869,"n/a")</f>
        <v>2.1546820124049</v>
      </c>
      <c r="F2878" s="77">
        <f>+IF(ISNUMBER(DATA!O869),DATA!O869,"n/a")</f>
        <v>8.8993902613755296E-2</v>
      </c>
      <c r="G2878" s="87">
        <f>+IF(ISNUMBER(DATA!X869),DATA!X869,"n/a")</f>
        <v>2.0805049653560101</v>
      </c>
      <c r="H2878" s="77">
        <f>+IF(ISNUMBER(DATA!Y869),DATA!Y869,"n/a")</f>
        <v>4.2907131059293502E-2</v>
      </c>
      <c r="I2878" s="87">
        <f>+IF(ISNUMBER(DATA!AH869),DATA!AH869,"n/a")</f>
        <v>2.04054766501792</v>
      </c>
      <c r="J2878" s="77">
        <f>+IF(ISNUMBER(DATA!AI869),DATA!AI869,"n/a")</f>
        <v>2.1623909845570301E-2</v>
      </c>
      <c r="K2878" s="87">
        <f>+IF(ISNUMBER(DATA!AR869),DATA!AR869,"n/a")</f>
        <v>2.01999908014895</v>
      </c>
      <c r="L2878" s="77">
        <f>+IF(ISNUMBER(DATA!AS869),DATA!AS869,"n/a")</f>
        <v>6.3307404167926096E-3</v>
      </c>
      <c r="M2878" s="66"/>
      <c r="N2878" s="66"/>
      <c r="O2878" s="66"/>
      <c r="P2878" s="66"/>
      <c r="Q2878" s="66"/>
      <c r="S2878" s="70"/>
      <c r="U2878" s="70"/>
      <c r="W2878" s="70"/>
      <c r="Y2878" s="70"/>
    </row>
    <row r="2879" spans="1:25" s="69" customFormat="1" x14ac:dyDescent="0.2">
      <c r="A2879" s="66" t="s">
        <v>27</v>
      </c>
      <c r="B2879" s="66" t="s">
        <v>23</v>
      </c>
      <c r="C2879" s="66" t="s">
        <v>26</v>
      </c>
      <c r="D2879" s="66" t="s">
        <v>287</v>
      </c>
      <c r="E2879" s="87">
        <f>+IF(ISNUMBER(DATA!N870),DATA!N870,"n/a")</f>
        <v>2.25061283416861</v>
      </c>
      <c r="F2879" s="77">
        <f>+IF(ISNUMBER(DATA!O870),DATA!O870,"n/a")</f>
        <v>0.126741339727962</v>
      </c>
      <c r="G2879" s="87">
        <f>+IF(ISNUMBER(DATA!X870),DATA!X870,"n/a")</f>
        <v>2.1353159986959902</v>
      </c>
      <c r="H2879" s="77">
        <f>+IF(ISNUMBER(DATA!Y870),DATA!Y870,"n/a")</f>
        <v>2.5864079632255E-2</v>
      </c>
      <c r="I2879" s="87">
        <f>+IF(ISNUMBER(DATA!AH870),DATA!AH870,"n/a")</f>
        <v>2.1111265432447999</v>
      </c>
      <c r="J2879" s="77">
        <f>+IF(ISNUMBER(DATA!AI870),DATA!AI870,"n/a")</f>
        <v>1.5565141495042701E-2</v>
      </c>
      <c r="K2879" s="87">
        <f>+IF(ISNUMBER(DATA!AR870),DATA!AR870,"n/a")</f>
        <v>2.08725215202315</v>
      </c>
      <c r="L2879" s="77">
        <f>+IF(ISNUMBER(DATA!AS870),DATA!AS870,"n/a")</f>
        <v>-1.3812230417463E-3</v>
      </c>
      <c r="M2879" s="66"/>
      <c r="N2879" s="66"/>
      <c r="O2879" s="66"/>
      <c r="P2879" s="66"/>
      <c r="Q2879" s="66"/>
      <c r="S2879" s="70"/>
      <c r="U2879" s="70"/>
      <c r="W2879" s="70"/>
      <c r="Y2879" s="70"/>
    </row>
    <row r="2880" spans="1:25" s="69" customFormat="1" x14ac:dyDescent="0.2">
      <c r="A2880" s="66" t="s">
        <v>27</v>
      </c>
      <c r="B2880" s="66" t="s">
        <v>23</v>
      </c>
      <c r="C2880" s="66" t="s">
        <v>26</v>
      </c>
      <c r="D2880" s="66" t="s">
        <v>288</v>
      </c>
      <c r="E2880" s="87">
        <f>+IF(ISNUMBER(DATA!N871),DATA!N871,"n/a")</f>
        <v>2.9590440585796798</v>
      </c>
      <c r="F2880" s="77">
        <f>+IF(ISNUMBER(DATA!O871),DATA!O871,"n/a")</f>
        <v>1.8058788430052E-2</v>
      </c>
      <c r="G2880" s="87">
        <f>+IF(ISNUMBER(DATA!X871),DATA!X871,"n/a")</f>
        <v>2.9251809846777599</v>
      </c>
      <c r="H2880" s="77">
        <f>+IF(ISNUMBER(DATA!Y871),DATA!Y871,"n/a")</f>
        <v>1.0833219655991501E-2</v>
      </c>
      <c r="I2880" s="87">
        <f>+IF(ISNUMBER(DATA!AH871),DATA!AH871,"n/a")</f>
        <v>2.9454554884873301</v>
      </c>
      <c r="J2880" s="77">
        <f>+IF(ISNUMBER(DATA!AI871),DATA!AI871,"n/a")</f>
        <v>4.3554113284688202E-2</v>
      </c>
      <c r="K2880" s="87">
        <f>+IF(ISNUMBER(DATA!AR871),DATA!AR871,"n/a")</f>
        <v>2.8882690117658898</v>
      </c>
      <c r="L2880" s="77">
        <f>+IF(ISNUMBER(DATA!AS871),DATA!AS871,"n/a")</f>
        <v>5.9413166909440103E-2</v>
      </c>
      <c r="M2880" s="66"/>
      <c r="N2880" s="66"/>
      <c r="O2880" s="66"/>
      <c r="P2880" s="66"/>
      <c r="Q2880" s="66"/>
      <c r="S2880" s="70"/>
      <c r="U2880" s="70"/>
      <c r="W2880" s="70"/>
      <c r="Y2880" s="70"/>
    </row>
    <row r="2881" spans="1:25" s="69" customFormat="1" x14ac:dyDescent="0.2">
      <c r="A2881" s="66" t="s">
        <v>27</v>
      </c>
      <c r="B2881" s="66" t="s">
        <v>23</v>
      </c>
      <c r="C2881" s="66" t="s">
        <v>26</v>
      </c>
      <c r="D2881" s="66" t="s">
        <v>289</v>
      </c>
      <c r="E2881" s="87">
        <f>+IF(ISNUMBER(DATA!N872),DATA!N872,"n/a")</f>
        <v>2.5104520732318498</v>
      </c>
      <c r="F2881" s="77">
        <f>+IF(ISNUMBER(DATA!O872),DATA!O872,"n/a")</f>
        <v>8.3739665927151805E-2</v>
      </c>
      <c r="G2881" s="87">
        <f>+IF(ISNUMBER(DATA!X872),DATA!X872,"n/a")</f>
        <v>2.3869552948598498</v>
      </c>
      <c r="H2881" s="77">
        <f>+IF(ISNUMBER(DATA!Y872),DATA!Y872,"n/a")</f>
        <v>5.0087783844690398E-2</v>
      </c>
      <c r="I2881" s="87">
        <f>+IF(ISNUMBER(DATA!AH872),DATA!AH872,"n/a")</f>
        <v>2.3887672199840901</v>
      </c>
      <c r="J2881" s="77">
        <f>+IF(ISNUMBER(DATA!AI872),DATA!AI872,"n/a")</f>
        <v>9.9457657382163195E-2</v>
      </c>
      <c r="K2881" s="87">
        <f>+IF(ISNUMBER(DATA!AR872),DATA!AR872,"n/a")</f>
        <v>2.3759572527385</v>
      </c>
      <c r="L2881" s="77">
        <f>+IF(ISNUMBER(DATA!AS872),DATA!AS872,"n/a")</f>
        <v>7.7902888561243402E-2</v>
      </c>
      <c r="M2881" s="66"/>
      <c r="N2881" s="66"/>
      <c r="O2881" s="66"/>
      <c r="P2881" s="66"/>
      <c r="Q2881" s="66"/>
      <c r="S2881" s="70"/>
      <c r="U2881" s="70"/>
      <c r="W2881" s="70"/>
      <c r="Y2881" s="70"/>
    </row>
    <row r="2882" spans="1:25" s="69" customFormat="1" x14ac:dyDescent="0.2">
      <c r="A2882" s="66" t="s">
        <v>27</v>
      </c>
      <c r="B2882" s="66" t="s">
        <v>23</v>
      </c>
      <c r="C2882" s="66" t="s">
        <v>26</v>
      </c>
      <c r="D2882" s="66" t="s">
        <v>290</v>
      </c>
      <c r="E2882" s="87">
        <f>+IF(ISNUMBER(DATA!N873),DATA!N873,"n/a")</f>
        <v>2.16750074659786</v>
      </c>
      <c r="F2882" s="77">
        <f>+IF(ISNUMBER(DATA!O873),DATA!O873,"n/a")</f>
        <v>-1.4255424184009199E-2</v>
      </c>
      <c r="G2882" s="87">
        <f>+IF(ISNUMBER(DATA!X873),DATA!X873,"n/a")</f>
        <v>2.15969470127449</v>
      </c>
      <c r="H2882" s="77">
        <f>+IF(ISNUMBER(DATA!Y873),DATA!Y873,"n/a")</f>
        <v>-1.55540696103036E-2</v>
      </c>
      <c r="I2882" s="87">
        <f>+IF(ISNUMBER(DATA!AH873),DATA!AH873,"n/a")</f>
        <v>2.15779690929282</v>
      </c>
      <c r="J2882" s="77">
        <f>+IF(ISNUMBER(DATA!AI873),DATA!AI873,"n/a")</f>
        <v>1.01791017875714E-2</v>
      </c>
      <c r="K2882" s="87">
        <f>+IF(ISNUMBER(DATA!AR873),DATA!AR873,"n/a")</f>
        <v>2.1551378742087199</v>
      </c>
      <c r="L2882" s="77">
        <f>+IF(ISNUMBER(DATA!AS873),DATA!AS873,"n/a")</f>
        <v>1.2042657986078601E-2</v>
      </c>
      <c r="M2882" s="66"/>
      <c r="N2882" s="66"/>
      <c r="O2882" s="66"/>
      <c r="P2882" s="66"/>
      <c r="Q2882" s="66"/>
      <c r="S2882" s="70"/>
      <c r="U2882" s="70"/>
      <c r="W2882" s="70"/>
      <c r="Y2882" s="70"/>
    </row>
    <row r="2883" spans="1:25" s="69" customFormat="1" x14ac:dyDescent="0.2">
      <c r="A2883" s="66" t="s">
        <v>27</v>
      </c>
      <c r="B2883" s="66" t="s">
        <v>23</v>
      </c>
      <c r="C2883" s="66" t="s">
        <v>26</v>
      </c>
      <c r="D2883" s="66" t="s">
        <v>291</v>
      </c>
      <c r="E2883" s="87">
        <f>+IF(ISNUMBER(DATA!N874),DATA!N874,"n/a")</f>
        <v>2.7685752895752902</v>
      </c>
      <c r="F2883" s="77">
        <f>+IF(ISNUMBER(DATA!O874),DATA!O874,"n/a")</f>
        <v>1.59753617760015E-2</v>
      </c>
      <c r="G2883" s="87">
        <f>+IF(ISNUMBER(DATA!X874),DATA!X874,"n/a")</f>
        <v>2.7039424943699299</v>
      </c>
      <c r="H2883" s="77">
        <f>+IF(ISNUMBER(DATA!Y874),DATA!Y874,"n/a")</f>
        <v>-2.1613764795915501E-2</v>
      </c>
      <c r="I2883" s="87">
        <f>+IF(ISNUMBER(DATA!AH874),DATA!AH874,"n/a")</f>
        <v>2.7503052139846602</v>
      </c>
      <c r="J2883" s="77">
        <f>+IF(ISNUMBER(DATA!AI874),DATA!AI874,"n/a")</f>
        <v>-1.11045415523475E-2</v>
      </c>
      <c r="K2883" s="87">
        <f>+IF(ISNUMBER(DATA!AR874),DATA!AR874,"n/a")</f>
        <v>2.7358716891593899</v>
      </c>
      <c r="L2883" s="77">
        <f>+IF(ISNUMBER(DATA!AS874),DATA!AS874,"n/a")</f>
        <v>-6.9220577930814597E-2</v>
      </c>
      <c r="M2883" s="66"/>
      <c r="N2883" s="66"/>
      <c r="O2883" s="66"/>
      <c r="P2883" s="66"/>
      <c r="Q2883" s="66"/>
      <c r="S2883" s="70"/>
      <c r="U2883" s="70"/>
      <c r="W2883" s="70"/>
      <c r="Y2883" s="70"/>
    </row>
    <row r="2884" spans="1:25" s="69" customFormat="1" x14ac:dyDescent="0.2">
      <c r="A2884" s="66" t="s">
        <v>27</v>
      </c>
      <c r="B2884" s="66" t="s">
        <v>23</v>
      </c>
      <c r="C2884" s="66" t="s">
        <v>26</v>
      </c>
      <c r="D2884" s="66" t="s">
        <v>292</v>
      </c>
      <c r="E2884" s="87">
        <f>+IF(ISNUMBER(DATA!N875),DATA!N875,"n/a")</f>
        <v>2.6655521772067599</v>
      </c>
      <c r="F2884" s="77">
        <f>+IF(ISNUMBER(DATA!O875),DATA!O875,"n/a")</f>
        <v>9.60703622385203E-3</v>
      </c>
      <c r="G2884" s="87">
        <f>+IF(ISNUMBER(DATA!X875),DATA!X875,"n/a")</f>
        <v>2.73380745011282</v>
      </c>
      <c r="H2884" s="77">
        <f>+IF(ISNUMBER(DATA!Y875),DATA!Y875,"n/a")</f>
        <v>5.8943164273624102E-2</v>
      </c>
      <c r="I2884" s="87">
        <f>+IF(ISNUMBER(DATA!AH875),DATA!AH875,"n/a")</f>
        <v>2.7472885077473399</v>
      </c>
      <c r="J2884" s="77">
        <f>+IF(ISNUMBER(DATA!AI875),DATA!AI875,"n/a")</f>
        <v>5.2951567064159398E-2</v>
      </c>
      <c r="K2884" s="87">
        <f>+IF(ISNUMBER(DATA!AR875),DATA!AR875,"n/a")</f>
        <v>2.6859097444120801</v>
      </c>
      <c r="L2884" s="77">
        <f>+IF(ISNUMBER(DATA!AS875),DATA!AS875,"n/a")</f>
        <v>2.82202141155504E-2</v>
      </c>
      <c r="M2884" s="66"/>
      <c r="N2884" s="66"/>
      <c r="O2884" s="66"/>
      <c r="P2884" s="66"/>
      <c r="Q2884" s="66"/>
      <c r="S2884" s="70"/>
      <c r="U2884" s="70"/>
      <c r="W2884" s="70"/>
      <c r="Y2884" s="70"/>
    </row>
    <row r="2885" spans="1:25" s="69" customFormat="1" x14ac:dyDescent="0.2">
      <c r="A2885" s="66" t="s">
        <v>27</v>
      </c>
      <c r="B2885" s="66" t="s">
        <v>23</v>
      </c>
      <c r="C2885" s="66" t="s">
        <v>26</v>
      </c>
      <c r="D2885" s="66" t="s">
        <v>293</v>
      </c>
      <c r="E2885" s="87">
        <f>+IF(ISNUMBER(DATA!N876),DATA!N876,"n/a")</f>
        <v>2.5770934256055398</v>
      </c>
      <c r="F2885" s="77">
        <f>+IF(ISNUMBER(DATA!O876),DATA!O876,"n/a")</f>
        <v>0.11966427529381</v>
      </c>
      <c r="G2885" s="87">
        <f>+IF(ISNUMBER(DATA!X876),DATA!X876,"n/a")</f>
        <v>2.3369806004736899</v>
      </c>
      <c r="H2885" s="77">
        <f>+IF(ISNUMBER(DATA!Y876),DATA!Y876,"n/a")</f>
        <v>3.3392327181348401E-2</v>
      </c>
      <c r="I2885" s="87">
        <f>+IF(ISNUMBER(DATA!AH876),DATA!AH876,"n/a")</f>
        <v>2.3526045104306501</v>
      </c>
      <c r="J2885" s="77">
        <f>+IF(ISNUMBER(DATA!AI876),DATA!AI876,"n/a")</f>
        <v>9.4078247491403602E-2</v>
      </c>
      <c r="K2885" s="87">
        <f>+IF(ISNUMBER(DATA!AR876),DATA!AR876,"n/a")</f>
        <v>2.3895946749762</v>
      </c>
      <c r="L2885" s="77">
        <f>+IF(ISNUMBER(DATA!AS876),DATA!AS876,"n/a")</f>
        <v>6.41912873052643E-2</v>
      </c>
      <c r="M2885" s="66"/>
      <c r="N2885" s="66"/>
      <c r="O2885" s="66"/>
      <c r="P2885" s="66"/>
      <c r="Q2885" s="66"/>
      <c r="S2885" s="70"/>
      <c r="U2885" s="70"/>
      <c r="W2885" s="70"/>
      <c r="Y2885" s="70"/>
    </row>
    <row r="2886" spans="1:25" s="69" customFormat="1" x14ac:dyDescent="0.2">
      <c r="A2886" s="66" t="s">
        <v>27</v>
      </c>
      <c r="B2886" s="66" t="s">
        <v>23</v>
      </c>
      <c r="C2886" s="66" t="s">
        <v>26</v>
      </c>
      <c r="D2886" s="66" t="s">
        <v>294</v>
      </c>
      <c r="E2886" s="87">
        <f>+IF(ISNUMBER(DATA!N877),DATA!N877,"n/a")</f>
        <v>2.10880469192956</v>
      </c>
      <c r="F2886" s="77">
        <f>+IF(ISNUMBER(DATA!O877),DATA!O877,"n/a")</f>
        <v>-4.56160584999276E-2</v>
      </c>
      <c r="G2886" s="87">
        <f>+IF(ISNUMBER(DATA!X877),DATA!X877,"n/a")</f>
        <v>2.1341368545587498</v>
      </c>
      <c r="H2886" s="77">
        <f>+IF(ISNUMBER(DATA!Y877),DATA!Y877,"n/a")</f>
        <v>-2.9332746078875201E-2</v>
      </c>
      <c r="I2886" s="87">
        <f>+IF(ISNUMBER(DATA!AH877),DATA!AH877,"n/a")</f>
        <v>2.1406801311637502</v>
      </c>
      <c r="J2886" s="77">
        <f>+IF(ISNUMBER(DATA!AI877),DATA!AI877,"n/a")</f>
        <v>3.3106211992848201E-3</v>
      </c>
      <c r="K2886" s="87">
        <f>+IF(ISNUMBER(DATA!AR877),DATA!AR877,"n/a")</f>
        <v>2.1412115319782798</v>
      </c>
      <c r="L2886" s="77">
        <f>+IF(ISNUMBER(DATA!AS877),DATA!AS877,"n/a")</f>
        <v>7.9717664788885294E-3</v>
      </c>
      <c r="M2886" s="66"/>
      <c r="N2886" s="66"/>
      <c r="O2886" s="66"/>
      <c r="P2886" s="66"/>
      <c r="Q2886" s="66"/>
      <c r="S2886" s="70"/>
      <c r="U2886" s="70"/>
      <c r="W2886" s="70"/>
      <c r="Y2886" s="70"/>
    </row>
    <row r="2887" spans="1:25" s="69" customFormat="1" x14ac:dyDescent="0.2">
      <c r="A2887" s="66" t="s">
        <v>27</v>
      </c>
      <c r="B2887" s="66" t="s">
        <v>23</v>
      </c>
      <c r="C2887" s="66" t="s">
        <v>26</v>
      </c>
      <c r="D2887" s="66" t="s">
        <v>295</v>
      </c>
      <c r="E2887" s="87">
        <f>+IF(ISNUMBER(DATA!N878),DATA!N878,"n/a")</f>
        <v>2.5440115186177699</v>
      </c>
      <c r="F2887" s="77">
        <f>+IF(ISNUMBER(DATA!O878),DATA!O878,"n/a")</f>
        <v>0.145814123995086</v>
      </c>
      <c r="G2887" s="87">
        <f>+IF(ISNUMBER(DATA!X878),DATA!X878,"n/a")</f>
        <v>2.5659981949081998</v>
      </c>
      <c r="H2887" s="77">
        <f>+IF(ISNUMBER(DATA!Y878),DATA!Y878,"n/a")</f>
        <v>0.14051955144401501</v>
      </c>
      <c r="I2887" s="87">
        <f>+IF(ISNUMBER(DATA!AH878),DATA!AH878,"n/a")</f>
        <v>2.5766796574570399</v>
      </c>
      <c r="J2887" s="77">
        <f>+IF(ISNUMBER(DATA!AI878),DATA!AI878,"n/a")</f>
        <v>0.14234645401901699</v>
      </c>
      <c r="K2887" s="87">
        <f>+IF(ISNUMBER(DATA!AR878),DATA!AR878,"n/a")</f>
        <v>2.4441962467041201</v>
      </c>
      <c r="L2887" s="77">
        <f>+IF(ISNUMBER(DATA!AS878),DATA!AS878,"n/a")</f>
        <v>0.15355986120078799</v>
      </c>
      <c r="M2887" s="66"/>
      <c r="N2887" s="66"/>
      <c r="O2887" s="66"/>
      <c r="P2887" s="66"/>
      <c r="Q2887" s="66"/>
      <c r="S2887" s="70"/>
      <c r="U2887" s="70"/>
      <c r="W2887" s="70"/>
      <c r="Y2887" s="70"/>
    </row>
    <row r="2888" spans="1:25" s="69" customFormat="1" x14ac:dyDescent="0.2">
      <c r="A2888" s="66" t="s">
        <v>27</v>
      </c>
      <c r="B2888" s="66" t="s">
        <v>23</v>
      </c>
      <c r="C2888" s="66" t="s">
        <v>26</v>
      </c>
      <c r="D2888" s="66" t="s">
        <v>296</v>
      </c>
      <c r="E2888" s="87">
        <f>+IF(ISNUMBER(DATA!N879),DATA!N879,"n/a")</f>
        <v>2.3672512567321502</v>
      </c>
      <c r="F2888" s="77">
        <f>+IF(ISNUMBER(DATA!O879),DATA!O879,"n/a")</f>
        <v>7.92141607078789E-2</v>
      </c>
      <c r="G2888" s="87">
        <f>+IF(ISNUMBER(DATA!X879),DATA!X879,"n/a")</f>
        <v>2.3216815880800601</v>
      </c>
      <c r="H2888" s="77">
        <f>+IF(ISNUMBER(DATA!Y879),DATA!Y879,"n/a")</f>
        <v>6.7476374464172401E-2</v>
      </c>
      <c r="I2888" s="87">
        <f>+IF(ISNUMBER(DATA!AH879),DATA!AH879,"n/a")</f>
        <v>2.31689301784832</v>
      </c>
      <c r="J2888" s="77">
        <f>+IF(ISNUMBER(DATA!AI879),DATA!AI879,"n/a")</f>
        <v>5.66279060476634E-2</v>
      </c>
      <c r="K2888" s="87">
        <f>+IF(ISNUMBER(DATA!AR879),DATA!AR879,"n/a")</f>
        <v>2.26192017657038</v>
      </c>
      <c r="L2888" s="77">
        <f>+IF(ISNUMBER(DATA!AS879),DATA!AS879,"n/a")</f>
        <v>5.16821159955628E-2</v>
      </c>
      <c r="M2888" s="66"/>
      <c r="N2888" s="66"/>
      <c r="O2888" s="66"/>
      <c r="P2888" s="66"/>
      <c r="Q2888" s="66"/>
      <c r="S2888" s="70"/>
      <c r="U2888" s="70"/>
      <c r="W2888" s="70"/>
      <c r="Y2888" s="70"/>
    </row>
    <row r="2889" spans="1:25" s="69" customFormat="1" x14ac:dyDescent="0.2">
      <c r="A2889" s="66" t="s">
        <v>27</v>
      </c>
      <c r="B2889" s="66" t="s">
        <v>23</v>
      </c>
      <c r="C2889" s="66" t="s">
        <v>26</v>
      </c>
      <c r="D2889" s="66" t="s">
        <v>297</v>
      </c>
      <c r="E2889" s="87">
        <f>+IF(ISNUMBER(DATA!N880),DATA!N880,"n/a")</f>
        <v>2.1721021271984999</v>
      </c>
      <c r="F2889" s="77">
        <f>+IF(ISNUMBER(DATA!O880),DATA!O880,"n/a")</f>
        <v>-4.4668820428433301E-2</v>
      </c>
      <c r="G2889" s="87">
        <f>+IF(ISNUMBER(DATA!X880),DATA!X880,"n/a")</f>
        <v>2.1963871526791898</v>
      </c>
      <c r="H2889" s="77">
        <f>+IF(ISNUMBER(DATA!Y880),DATA!Y880,"n/a")</f>
        <v>-3.00286660526842E-2</v>
      </c>
      <c r="I2889" s="87">
        <f>+IF(ISNUMBER(DATA!AH880),DATA!AH880,"n/a")</f>
        <v>2.2062887235348101</v>
      </c>
      <c r="J2889" s="77">
        <f>+IF(ISNUMBER(DATA!AI880),DATA!AI880,"n/a")</f>
        <v>-5.3585776891691096E-3</v>
      </c>
      <c r="K2889" s="87">
        <f>+IF(ISNUMBER(DATA!AR880),DATA!AR880,"n/a")</f>
        <v>2.2161618003668</v>
      </c>
      <c r="L2889" s="77">
        <f>+IF(ISNUMBER(DATA!AS880),DATA!AS880,"n/a")</f>
        <v>-1.6915832026116299E-2</v>
      </c>
      <c r="M2889" s="66"/>
      <c r="N2889" s="66"/>
      <c r="O2889" s="66"/>
      <c r="P2889" s="66"/>
      <c r="Q2889" s="66"/>
      <c r="S2889" s="70"/>
      <c r="U2889" s="70"/>
      <c r="W2889" s="70"/>
      <c r="Y2889" s="70"/>
    </row>
    <row r="2890" spans="1:25" s="69" customFormat="1" x14ac:dyDescent="0.2">
      <c r="A2890" s="66" t="s">
        <v>27</v>
      </c>
      <c r="B2890" s="66" t="s">
        <v>23</v>
      </c>
      <c r="C2890" s="66" t="s">
        <v>26</v>
      </c>
      <c r="D2890" s="66" t="s">
        <v>298</v>
      </c>
      <c r="E2890" s="87">
        <f>+IF(ISNUMBER(DATA!N881),DATA!N881,"n/a")</f>
        <v>2.4704630112772801</v>
      </c>
      <c r="F2890" s="77">
        <f>+IF(ISNUMBER(DATA!O881),DATA!O881,"n/a")</f>
        <v>3.8867270842045901E-2</v>
      </c>
      <c r="G2890" s="87">
        <f>+IF(ISNUMBER(DATA!X881),DATA!X881,"n/a")</f>
        <v>2.4481326661404998</v>
      </c>
      <c r="H2890" s="77">
        <f>+IF(ISNUMBER(DATA!Y881),DATA!Y881,"n/a")</f>
        <v>1.1611468396647799E-2</v>
      </c>
      <c r="I2890" s="87">
        <f>+IF(ISNUMBER(DATA!AH881),DATA!AH881,"n/a")</f>
        <v>2.4386581254863602</v>
      </c>
      <c r="J2890" s="77">
        <f>+IF(ISNUMBER(DATA!AI881),DATA!AI881,"n/a")</f>
        <v>1.0281308475996001E-2</v>
      </c>
      <c r="K2890" s="87">
        <f>+IF(ISNUMBER(DATA!AR881),DATA!AR881,"n/a")</f>
        <v>2.4398187684631001</v>
      </c>
      <c r="L2890" s="77">
        <f>+IF(ISNUMBER(DATA!AS881),DATA!AS881,"n/a")</f>
        <v>4.3146375652621397E-3</v>
      </c>
      <c r="M2890" s="66"/>
      <c r="N2890" s="66"/>
      <c r="O2890" s="66"/>
      <c r="P2890" s="66"/>
      <c r="Q2890" s="66"/>
      <c r="S2890" s="70"/>
      <c r="U2890" s="70"/>
      <c r="W2890" s="70"/>
      <c r="Y2890" s="70"/>
    </row>
    <row r="2891" spans="1:25" s="69" customFormat="1" x14ac:dyDescent="0.2">
      <c r="A2891" s="66" t="s">
        <v>27</v>
      </c>
      <c r="B2891" s="66" t="s">
        <v>23</v>
      </c>
      <c r="C2891" s="66" t="s">
        <v>26</v>
      </c>
      <c r="D2891" s="66" t="s">
        <v>299</v>
      </c>
      <c r="E2891" s="87">
        <f>+IF(ISNUMBER(DATA!N882),DATA!N882,"n/a")</f>
        <v>2.2639362393258899</v>
      </c>
      <c r="F2891" s="77">
        <f>+IF(ISNUMBER(DATA!O882),DATA!O882,"n/a")</f>
        <v>1.49078059546174E-2</v>
      </c>
      <c r="G2891" s="87">
        <f>+IF(ISNUMBER(DATA!X882),DATA!X882,"n/a")</f>
        <v>2.2517658436610399</v>
      </c>
      <c r="H2891" s="77">
        <f>+IF(ISNUMBER(DATA!Y882),DATA!Y882,"n/a")</f>
        <v>4.0383647517791298E-2</v>
      </c>
      <c r="I2891" s="87">
        <f>+IF(ISNUMBER(DATA!AH882),DATA!AH882,"n/a")</f>
        <v>2.2417484093738298</v>
      </c>
      <c r="J2891" s="77">
        <f>+IF(ISNUMBER(DATA!AI882),DATA!AI882,"n/a")</f>
        <v>1.8950797052267199E-2</v>
      </c>
      <c r="K2891" s="87">
        <f>+IF(ISNUMBER(DATA!AR882),DATA!AR882,"n/a")</f>
        <v>2.2132105694689002</v>
      </c>
      <c r="L2891" s="77">
        <f>+IF(ISNUMBER(DATA!AS882),DATA!AS882,"n/a")</f>
        <v>-4.0564322125413504E-3</v>
      </c>
      <c r="M2891" s="66"/>
      <c r="N2891" s="66"/>
      <c r="O2891" s="66"/>
      <c r="P2891" s="66"/>
      <c r="Q2891" s="66"/>
      <c r="S2891" s="70"/>
      <c r="U2891" s="70"/>
      <c r="W2891" s="70"/>
      <c r="Y2891" s="70"/>
    </row>
    <row r="2892" spans="1:25" s="69" customFormat="1" x14ac:dyDescent="0.2">
      <c r="A2892" s="66" t="s">
        <v>27</v>
      </c>
      <c r="B2892" s="66" t="s">
        <v>23</v>
      </c>
      <c r="C2892" s="66" t="s">
        <v>26</v>
      </c>
      <c r="D2892" s="66" t="s">
        <v>300</v>
      </c>
      <c r="E2892" s="87">
        <f>+IF(ISNUMBER(DATA!N883),DATA!N883,"n/a")</f>
        <v>2.2355867477728801</v>
      </c>
      <c r="F2892" s="77">
        <f>+IF(ISNUMBER(DATA!O883),DATA!O883,"n/a")</f>
        <v>-0.146569369256734</v>
      </c>
      <c r="G2892" s="87">
        <f>+IF(ISNUMBER(DATA!X883),DATA!X883,"n/a")</f>
        <v>2.2950762504608901</v>
      </c>
      <c r="H2892" s="77">
        <f>+IF(ISNUMBER(DATA!Y883),DATA!Y883,"n/a")</f>
        <v>-9.6996950214783995E-2</v>
      </c>
      <c r="I2892" s="87">
        <f>+IF(ISNUMBER(DATA!AH883),DATA!AH883,"n/a")</f>
        <v>2.2407252162665401</v>
      </c>
      <c r="J2892" s="77">
        <f>+IF(ISNUMBER(DATA!AI883),DATA!AI883,"n/a")</f>
        <v>-0.10163762000247201</v>
      </c>
      <c r="K2892" s="87">
        <f>+IF(ISNUMBER(DATA!AR883),DATA!AR883,"n/a")</f>
        <v>2.3059005186998101</v>
      </c>
      <c r="L2892" s="77">
        <f>+IF(ISNUMBER(DATA!AS883),DATA!AS883,"n/a")</f>
        <v>-7.5203571370026201E-2</v>
      </c>
      <c r="M2892" s="66"/>
      <c r="N2892" s="66"/>
      <c r="O2892" s="66"/>
      <c r="P2892" s="66"/>
      <c r="Q2892" s="66"/>
      <c r="S2892" s="70"/>
      <c r="U2892" s="70"/>
      <c r="W2892" s="70"/>
      <c r="Y2892" s="70"/>
    </row>
    <row r="2893" spans="1:25" s="69" customFormat="1" x14ac:dyDescent="0.2">
      <c r="A2893" s="66" t="s">
        <v>27</v>
      </c>
      <c r="B2893" s="66" t="s">
        <v>23</v>
      </c>
      <c r="C2893" s="66" t="s">
        <v>26</v>
      </c>
      <c r="D2893" s="66" t="s">
        <v>301</v>
      </c>
      <c r="E2893" s="87">
        <f>+IF(ISNUMBER(DATA!N884),DATA!N884,"n/a")</f>
        <v>2.4901229508196701</v>
      </c>
      <c r="F2893" s="77">
        <f>+IF(ISNUMBER(DATA!O884),DATA!O884,"n/a")</f>
        <v>5.9839664805652198E-2</v>
      </c>
      <c r="G2893" s="87">
        <f>+IF(ISNUMBER(DATA!X884),DATA!X884,"n/a")</f>
        <v>2.4110540141191898</v>
      </c>
      <c r="H2893" s="77">
        <f>+IF(ISNUMBER(DATA!Y884),DATA!Y884,"n/a")</f>
        <v>1.87832693958251E-2</v>
      </c>
      <c r="I2893" s="87">
        <f>+IF(ISNUMBER(DATA!AH884),DATA!AH884,"n/a")</f>
        <v>2.4435384279475998</v>
      </c>
      <c r="J2893" s="77">
        <f>+IF(ISNUMBER(DATA!AI884),DATA!AI884,"n/a")</f>
        <v>8.9424459166904599E-3</v>
      </c>
      <c r="K2893" s="87">
        <f>+IF(ISNUMBER(DATA!AR884),DATA!AR884,"n/a")</f>
        <v>2.4157215906141301</v>
      </c>
      <c r="L2893" s="77">
        <f>+IF(ISNUMBER(DATA!AS884),DATA!AS884,"n/a")</f>
        <v>-2.2878817649048401E-2</v>
      </c>
      <c r="M2893" s="66"/>
      <c r="N2893" s="66"/>
      <c r="O2893" s="66"/>
      <c r="P2893" s="66"/>
      <c r="Q2893" s="66"/>
      <c r="S2893" s="70"/>
      <c r="U2893" s="70"/>
      <c r="W2893" s="70"/>
      <c r="Y2893" s="70"/>
    </row>
    <row r="2894" spans="1:25" s="69" customFormat="1" x14ac:dyDescent="0.2">
      <c r="A2894" s="66" t="s">
        <v>27</v>
      </c>
      <c r="B2894" s="66" t="s">
        <v>23</v>
      </c>
      <c r="C2894" s="66" t="s">
        <v>26</v>
      </c>
      <c r="D2894" s="66" t="s">
        <v>302</v>
      </c>
      <c r="E2894" s="87">
        <f>+IF(ISNUMBER(DATA!N885),DATA!N885,"n/a")</f>
        <v>2.1364285728111598</v>
      </c>
      <c r="F2894" s="77">
        <f>+IF(ISNUMBER(DATA!O885),DATA!O885,"n/a")</f>
        <v>-2.9907282681502501E-2</v>
      </c>
      <c r="G2894" s="87">
        <f>+IF(ISNUMBER(DATA!X885),DATA!X885,"n/a")</f>
        <v>2.1486236606168898</v>
      </c>
      <c r="H2894" s="77">
        <f>+IF(ISNUMBER(DATA!Y885),DATA!Y885,"n/a")</f>
        <v>-1.87523632040081E-2</v>
      </c>
      <c r="I2894" s="87">
        <f>+IF(ISNUMBER(DATA!AH885),DATA!AH885,"n/a")</f>
        <v>2.1513605963667199</v>
      </c>
      <c r="J2894" s="77">
        <f>+IF(ISNUMBER(DATA!AI885),DATA!AI885,"n/a")</f>
        <v>1.2528698033525101E-2</v>
      </c>
      <c r="K2894" s="87">
        <f>+IF(ISNUMBER(DATA!AR885),DATA!AR885,"n/a")</f>
        <v>2.1481236263564001</v>
      </c>
      <c r="L2894" s="77">
        <f>+IF(ISNUMBER(DATA!AS885),DATA!AS885,"n/a")</f>
        <v>1.25045468684108E-2</v>
      </c>
      <c r="M2894" s="66"/>
      <c r="N2894" s="66"/>
      <c r="O2894" s="66"/>
      <c r="P2894" s="66"/>
      <c r="Q2894" s="66"/>
      <c r="S2894" s="70"/>
      <c r="U2894" s="70"/>
      <c r="W2894" s="70"/>
      <c r="Y2894" s="70"/>
    </row>
    <row r="2895" spans="1:25" s="69" customFormat="1" x14ac:dyDescent="0.2">
      <c r="A2895" s="66" t="s">
        <v>27</v>
      </c>
      <c r="B2895" s="66" t="s">
        <v>23</v>
      </c>
      <c r="C2895" s="66" t="s">
        <v>26</v>
      </c>
      <c r="D2895" s="66" t="s">
        <v>303</v>
      </c>
      <c r="E2895" s="87">
        <f>+IF(ISNUMBER(DATA!N886),DATA!N886,"n/a")</f>
        <v>2.5104884283760098</v>
      </c>
      <c r="F2895" s="77">
        <f>+IF(ISNUMBER(DATA!O886),DATA!O886,"n/a")</f>
        <v>-1.8483828317201401E-2</v>
      </c>
      <c r="G2895" s="87">
        <f>+IF(ISNUMBER(DATA!X886),DATA!X886,"n/a")</f>
        <v>2.4443600078994101</v>
      </c>
      <c r="H2895" s="77">
        <f>+IF(ISNUMBER(DATA!Y886),DATA!Y886,"n/a")</f>
        <v>-1.79535613104665E-2</v>
      </c>
      <c r="I2895" s="87">
        <f>+IF(ISNUMBER(DATA!AH886),DATA!AH886,"n/a")</f>
        <v>2.4772683277212</v>
      </c>
      <c r="J2895" s="77">
        <f>+IF(ISNUMBER(DATA!AI886),DATA!AI886,"n/a")</f>
        <v>3.3700438867223299E-2</v>
      </c>
      <c r="K2895" s="87">
        <f>+IF(ISNUMBER(DATA!AR886),DATA!AR886,"n/a")</f>
        <v>2.4755120713815799</v>
      </c>
      <c r="L2895" s="77">
        <f>+IF(ISNUMBER(DATA!AS886),DATA!AS886,"n/a")</f>
        <v>4.1511547194771001E-2</v>
      </c>
      <c r="M2895" s="66"/>
      <c r="N2895" s="66"/>
      <c r="O2895" s="66"/>
      <c r="P2895" s="66"/>
      <c r="Q2895" s="66"/>
      <c r="S2895" s="70"/>
      <c r="U2895" s="70"/>
      <c r="W2895" s="70"/>
      <c r="Y2895" s="70"/>
    </row>
    <row r="2896" spans="1:25" s="69" customFormat="1" x14ac:dyDescent="0.2">
      <c r="A2896" s="66" t="s">
        <v>27</v>
      </c>
      <c r="B2896" s="66" t="s">
        <v>23</v>
      </c>
      <c r="C2896" s="66" t="s">
        <v>26</v>
      </c>
      <c r="D2896" s="66" t="s">
        <v>304</v>
      </c>
      <c r="E2896" s="87">
        <f>+IF(ISNUMBER(DATA!N887),DATA!N887,"n/a")</f>
        <v>2.2088508414960799</v>
      </c>
      <c r="F2896" s="77">
        <f>+IF(ISNUMBER(DATA!O887),DATA!O887,"n/a")</f>
        <v>5.1798641696469298E-2</v>
      </c>
      <c r="G2896" s="87">
        <f>+IF(ISNUMBER(DATA!X887),DATA!X887,"n/a")</f>
        <v>2.1861401068213402</v>
      </c>
      <c r="H2896" s="77">
        <f>+IF(ISNUMBER(DATA!Y887),DATA!Y887,"n/a")</f>
        <v>4.15412896291181E-2</v>
      </c>
      <c r="I2896" s="87">
        <f>+IF(ISNUMBER(DATA!AH887),DATA!AH887,"n/a")</f>
        <v>2.1597659323182299</v>
      </c>
      <c r="J2896" s="77">
        <f>+IF(ISNUMBER(DATA!AI887),DATA!AI887,"n/a")</f>
        <v>1.8721485381771302E-2</v>
      </c>
      <c r="K2896" s="87">
        <f>+IF(ISNUMBER(DATA!AR887),DATA!AR887,"n/a")</f>
        <v>2.1416734342955399</v>
      </c>
      <c r="L2896" s="77">
        <f>+IF(ISNUMBER(DATA!AS887),DATA!AS887,"n/a")</f>
        <v>2.8987729322474901E-3</v>
      </c>
      <c r="M2896" s="66"/>
      <c r="N2896" s="66"/>
      <c r="O2896" s="66"/>
      <c r="P2896" s="66"/>
      <c r="Q2896" s="66"/>
      <c r="S2896" s="70"/>
      <c r="U2896" s="70"/>
      <c r="W2896" s="70"/>
      <c r="Y2896" s="70"/>
    </row>
    <row r="2897" spans="1:25" s="69" customFormat="1" x14ac:dyDescent="0.2">
      <c r="A2897" s="66" t="s">
        <v>27</v>
      </c>
      <c r="B2897" s="66" t="s">
        <v>23</v>
      </c>
      <c r="C2897" s="66" t="s">
        <v>26</v>
      </c>
      <c r="D2897" s="66" t="s">
        <v>305</v>
      </c>
      <c r="E2897" s="87">
        <f>+IF(ISNUMBER(DATA!N888),DATA!N888,"n/a")</f>
        <v>2.71290612096338</v>
      </c>
      <c r="F2897" s="77">
        <f>+IF(ISNUMBER(DATA!O888),DATA!O888,"n/a")</f>
        <v>8.0028505294793204E-2</v>
      </c>
      <c r="G2897" s="87">
        <f>+IF(ISNUMBER(DATA!X888),DATA!X888,"n/a")</f>
        <v>2.6772786155030301</v>
      </c>
      <c r="H2897" s="77">
        <f>+IF(ISNUMBER(DATA!Y888),DATA!Y888,"n/a")</f>
        <v>8.2049236216410096E-2</v>
      </c>
      <c r="I2897" s="87">
        <f>+IF(ISNUMBER(DATA!AH888),DATA!AH888,"n/a")</f>
        <v>2.6689952421841801</v>
      </c>
      <c r="J2897" s="77">
        <f>+IF(ISNUMBER(DATA!AI888),DATA!AI888,"n/a")</f>
        <v>2.2054249247464401E-2</v>
      </c>
      <c r="K2897" s="87">
        <f>+IF(ISNUMBER(DATA!AR888),DATA!AR888,"n/a")</f>
        <v>2.6071910143177299</v>
      </c>
      <c r="L2897" s="77">
        <f>+IF(ISNUMBER(DATA!AS888),DATA!AS888,"n/a")</f>
        <v>1.5270832686316599E-3</v>
      </c>
      <c r="M2897" s="66"/>
      <c r="N2897" s="66"/>
      <c r="O2897" s="66"/>
      <c r="P2897" s="66"/>
      <c r="Q2897" s="66"/>
      <c r="S2897" s="70"/>
      <c r="U2897" s="70"/>
      <c r="W2897" s="70"/>
      <c r="Y2897" s="70"/>
    </row>
    <row r="2898" spans="1:25" s="69" customFormat="1" x14ac:dyDescent="0.2">
      <c r="A2898" s="66" t="s">
        <v>27</v>
      </c>
      <c r="B2898" s="66" t="s">
        <v>23</v>
      </c>
      <c r="C2898" s="66" t="s">
        <v>26</v>
      </c>
      <c r="D2898" s="66" t="s">
        <v>306</v>
      </c>
      <c r="E2898" s="87">
        <f>+IF(ISNUMBER(DATA!N889),DATA!N889,"n/a")</f>
        <v>3.2955930741045498</v>
      </c>
      <c r="F2898" s="77">
        <f>+IF(ISNUMBER(DATA!O889),DATA!O889,"n/a")</f>
        <v>0.24860865001055099</v>
      </c>
      <c r="G2898" s="87">
        <f>+IF(ISNUMBER(DATA!X889),DATA!X889,"n/a")</f>
        <v>2.8497641221894501</v>
      </c>
      <c r="H2898" s="77">
        <f>+IF(ISNUMBER(DATA!Y889),DATA!Y889,"n/a")</f>
        <v>6.8700964812286006E-2</v>
      </c>
      <c r="I2898" s="87">
        <f>+IF(ISNUMBER(DATA!AH889),DATA!AH889,"n/a")</f>
        <v>2.7692852846252101</v>
      </c>
      <c r="J2898" s="77">
        <f>+IF(ISNUMBER(DATA!AI889),DATA!AI889,"n/a")</f>
        <v>6.2686422126263797E-3</v>
      </c>
      <c r="K2898" s="87">
        <f>+IF(ISNUMBER(DATA!AR889),DATA!AR889,"n/a")</f>
        <v>2.7505722495227198</v>
      </c>
      <c r="L2898" s="77">
        <f>+IF(ISNUMBER(DATA!AS889),DATA!AS889,"n/a")</f>
        <v>2.4045671132706301E-3</v>
      </c>
      <c r="M2898" s="66"/>
      <c r="N2898" s="66"/>
      <c r="O2898" s="66"/>
      <c r="P2898" s="66"/>
      <c r="Q2898" s="66"/>
      <c r="S2898" s="70"/>
      <c r="U2898" s="70"/>
      <c r="W2898" s="70"/>
      <c r="Y2898" s="70"/>
    </row>
    <row r="2899" spans="1:25" s="69" customFormat="1" x14ac:dyDescent="0.2">
      <c r="A2899" s="66" t="s">
        <v>27</v>
      </c>
      <c r="B2899" s="66" t="s">
        <v>23</v>
      </c>
      <c r="C2899" s="66" t="s">
        <v>26</v>
      </c>
      <c r="D2899" s="66" t="s">
        <v>307</v>
      </c>
      <c r="E2899" s="87">
        <f>+IF(ISNUMBER(DATA!N890),DATA!N890,"n/a")</f>
        <v>2.4180409692824298</v>
      </c>
      <c r="F2899" s="77">
        <f>+IF(ISNUMBER(DATA!O890),DATA!O890,"n/a")</f>
        <v>-8.2585090142677703E-2</v>
      </c>
      <c r="G2899" s="87">
        <f>+IF(ISNUMBER(DATA!X890),DATA!X890,"n/a")</f>
        <v>2.4804080077300998</v>
      </c>
      <c r="H2899" s="77">
        <f>+IF(ISNUMBER(DATA!Y890),DATA!Y890,"n/a")</f>
        <v>-5.2252340432122603E-2</v>
      </c>
      <c r="I2899" s="87">
        <f>+IF(ISNUMBER(DATA!AH890),DATA!AH890,"n/a")</f>
        <v>2.5022691964138701</v>
      </c>
      <c r="J2899" s="77">
        <f>+IF(ISNUMBER(DATA!AI890),DATA!AI890,"n/a")</f>
        <v>7.9093478980028095E-2</v>
      </c>
      <c r="K2899" s="87">
        <f>+IF(ISNUMBER(DATA!AR890),DATA!AR890,"n/a")</f>
        <v>2.4707865342029498</v>
      </c>
      <c r="L2899" s="77">
        <f>+IF(ISNUMBER(DATA!AS890),DATA!AS890,"n/a")</f>
        <v>0.136344062477599</v>
      </c>
      <c r="M2899" s="66"/>
      <c r="N2899" s="66"/>
      <c r="O2899" s="66"/>
      <c r="P2899" s="66"/>
      <c r="Q2899" s="66"/>
      <c r="S2899" s="70"/>
      <c r="U2899" s="70"/>
      <c r="W2899" s="70"/>
      <c r="Y2899" s="70"/>
    </row>
    <row r="2900" spans="1:25" s="69" customFormat="1" x14ac:dyDescent="0.2">
      <c r="A2900" s="66" t="s">
        <v>27</v>
      </c>
      <c r="B2900" s="66" t="s">
        <v>23</v>
      </c>
      <c r="C2900" s="66" t="s">
        <v>26</v>
      </c>
      <c r="D2900" s="66" t="s">
        <v>308</v>
      </c>
      <c r="E2900" s="87">
        <f>+IF(ISNUMBER(DATA!N891),DATA!N891,"n/a")</f>
        <v>2.3595777101151998</v>
      </c>
      <c r="F2900" s="77">
        <f>+IF(ISNUMBER(DATA!O891),DATA!O891,"n/a")</f>
        <v>-3.2868327852109198E-2</v>
      </c>
      <c r="G2900" s="87">
        <f>+IF(ISNUMBER(DATA!X891),DATA!X891,"n/a")</f>
        <v>2.3638449748561499</v>
      </c>
      <c r="H2900" s="77">
        <f>+IF(ISNUMBER(DATA!Y891),DATA!Y891,"n/a")</f>
        <v>-5.6206331391581703E-2</v>
      </c>
      <c r="I2900" s="87">
        <f>+IF(ISNUMBER(DATA!AH891),DATA!AH891,"n/a")</f>
        <v>2.35453684081258</v>
      </c>
      <c r="J2900" s="77">
        <f>+IF(ISNUMBER(DATA!AI891),DATA!AI891,"n/a")</f>
        <v>-7.5267386814830806E-2</v>
      </c>
      <c r="K2900" s="87">
        <f>+IF(ISNUMBER(DATA!AR891),DATA!AR891,"n/a")</f>
        <v>2.3602758175104599</v>
      </c>
      <c r="L2900" s="77">
        <f>+IF(ISNUMBER(DATA!AS891),DATA!AS891,"n/a")</f>
        <v>-7.0261098831806396E-2</v>
      </c>
      <c r="M2900" s="66"/>
      <c r="N2900" s="66"/>
      <c r="O2900" s="66"/>
      <c r="P2900" s="66"/>
      <c r="Q2900" s="66"/>
      <c r="S2900" s="70"/>
      <c r="U2900" s="70"/>
      <c r="W2900" s="70"/>
      <c r="Y2900" s="70"/>
    </row>
    <row r="2901" spans="1:25" s="69" customFormat="1" x14ac:dyDescent="0.2">
      <c r="A2901" s="66" t="s">
        <v>27</v>
      </c>
      <c r="B2901" s="66" t="s">
        <v>23</v>
      </c>
      <c r="C2901" s="66" t="s">
        <v>26</v>
      </c>
      <c r="D2901" s="66" t="s">
        <v>309</v>
      </c>
      <c r="E2901" s="87">
        <f>+IF(ISNUMBER(DATA!N892),DATA!N892,"n/a")</f>
        <v>2.3142553577629101</v>
      </c>
      <c r="F2901" s="77">
        <f>+IF(ISNUMBER(DATA!O892),DATA!O892,"n/a")</f>
        <v>-7.5779450570452097E-3</v>
      </c>
      <c r="G2901" s="87">
        <f>+IF(ISNUMBER(DATA!X892),DATA!X892,"n/a")</f>
        <v>2.2932888144667301</v>
      </c>
      <c r="H2901" s="77">
        <f>+IF(ISNUMBER(DATA!Y892),DATA!Y892,"n/a")</f>
        <v>-2.4390048971299101E-2</v>
      </c>
      <c r="I2901" s="87">
        <f>+IF(ISNUMBER(DATA!AH892),DATA!AH892,"n/a")</f>
        <v>2.26091886689587</v>
      </c>
      <c r="J2901" s="77">
        <f>+IF(ISNUMBER(DATA!AI892),DATA!AI892,"n/a")</f>
        <v>-3.84122128746315E-2</v>
      </c>
      <c r="K2901" s="87">
        <f>+IF(ISNUMBER(DATA!AR892),DATA!AR892,"n/a")</f>
        <v>2.24680318406386</v>
      </c>
      <c r="L2901" s="77">
        <f>+IF(ISNUMBER(DATA!AS892),DATA!AS892,"n/a")</f>
        <v>-3.5050935246518901E-2</v>
      </c>
      <c r="M2901" s="66"/>
      <c r="N2901" s="66"/>
      <c r="O2901" s="66"/>
      <c r="P2901" s="66"/>
      <c r="Q2901" s="66"/>
      <c r="S2901" s="70"/>
      <c r="U2901" s="70"/>
      <c r="W2901" s="70"/>
      <c r="Y2901" s="70"/>
    </row>
    <row r="2902" spans="1:25" s="69" customFormat="1" x14ac:dyDescent="0.2">
      <c r="A2902" s="66" t="s">
        <v>27</v>
      </c>
      <c r="B2902" s="66" t="s">
        <v>23</v>
      </c>
      <c r="C2902" s="66" t="s">
        <v>26</v>
      </c>
      <c r="D2902" s="66" t="s">
        <v>310</v>
      </c>
      <c r="E2902" s="87">
        <f>+IF(ISNUMBER(DATA!N893),DATA!N893,"n/a")</f>
        <v>2.3710577104027601</v>
      </c>
      <c r="F2902" s="77">
        <f>+IF(ISNUMBER(DATA!O893),DATA!O893,"n/a")</f>
        <v>-0.110099588100149</v>
      </c>
      <c r="G2902" s="87">
        <f>+IF(ISNUMBER(DATA!X893),DATA!X893,"n/a")</f>
        <v>2.3718256108104998</v>
      </c>
      <c r="H2902" s="77">
        <f>+IF(ISNUMBER(DATA!Y893),DATA!Y893,"n/a")</f>
        <v>-0.11086032484622001</v>
      </c>
      <c r="I2902" s="87">
        <f>+IF(ISNUMBER(DATA!AH893),DATA!AH893,"n/a")</f>
        <v>2.3477467419462199</v>
      </c>
      <c r="J2902" s="77">
        <f>+IF(ISNUMBER(DATA!AI893),DATA!AI893,"n/a")</f>
        <v>-0.124146639903262</v>
      </c>
      <c r="K2902" s="87">
        <f>+IF(ISNUMBER(DATA!AR893),DATA!AR893,"n/a")</f>
        <v>2.34842469866468</v>
      </c>
      <c r="L2902" s="77">
        <f>+IF(ISNUMBER(DATA!AS893),DATA!AS893,"n/a")</f>
        <v>-0.12598462345622499</v>
      </c>
      <c r="M2902" s="66"/>
      <c r="N2902" s="66"/>
      <c r="O2902" s="66"/>
      <c r="P2902" s="66"/>
      <c r="Q2902" s="66"/>
      <c r="S2902" s="70"/>
      <c r="U2902" s="70"/>
      <c r="W2902" s="70"/>
      <c r="Y2902" s="70"/>
    </row>
    <row r="2903" spans="1:25" s="69" customFormat="1" x14ac:dyDescent="0.2">
      <c r="A2903" s="66" t="s">
        <v>27</v>
      </c>
      <c r="B2903" s="66" t="s">
        <v>23</v>
      </c>
      <c r="C2903" s="66" t="s">
        <v>26</v>
      </c>
      <c r="D2903" s="66" t="s">
        <v>311</v>
      </c>
      <c r="E2903" s="87">
        <f>+IF(ISNUMBER(DATA!N894),DATA!N894,"n/a")</f>
        <v>2.9829773905464601</v>
      </c>
      <c r="F2903" s="77">
        <f>+IF(ISNUMBER(DATA!O894),DATA!O894,"n/a")</f>
        <v>4.2860241104497099E-2</v>
      </c>
      <c r="G2903" s="87">
        <f>+IF(ISNUMBER(DATA!X894),DATA!X894,"n/a")</f>
        <v>2.9662495742538599</v>
      </c>
      <c r="H2903" s="77">
        <f>+IF(ISNUMBER(DATA!Y894),DATA!Y894,"n/a")</f>
        <v>3.1540405153362601E-2</v>
      </c>
      <c r="I2903" s="87">
        <f>+IF(ISNUMBER(DATA!AH894),DATA!AH894,"n/a")</f>
        <v>3.0400131953898502</v>
      </c>
      <c r="J2903" s="77">
        <f>+IF(ISNUMBER(DATA!AI894),DATA!AI894,"n/a")</f>
        <v>7.3726873350008201E-2</v>
      </c>
      <c r="K2903" s="87">
        <f>+IF(ISNUMBER(DATA!AR894),DATA!AR894,"n/a")</f>
        <v>2.9331453951895599</v>
      </c>
      <c r="L2903" s="77">
        <f>+IF(ISNUMBER(DATA!AS894),DATA!AS894,"n/a")</f>
        <v>5.0645161299855301E-2</v>
      </c>
      <c r="M2903" s="66"/>
      <c r="N2903" s="66"/>
      <c r="O2903" s="66"/>
      <c r="P2903" s="66"/>
      <c r="Q2903" s="66"/>
      <c r="S2903" s="70"/>
      <c r="U2903" s="70"/>
      <c r="W2903" s="70"/>
      <c r="Y2903" s="70"/>
    </row>
    <row r="2904" spans="1:25" s="69" customFormat="1" x14ac:dyDescent="0.2">
      <c r="A2904" s="66" t="s">
        <v>27</v>
      </c>
      <c r="B2904" s="66" t="s">
        <v>23</v>
      </c>
      <c r="C2904" s="66" t="s">
        <v>26</v>
      </c>
      <c r="D2904" s="66" t="s">
        <v>312</v>
      </c>
      <c r="E2904" s="87">
        <f>+IF(ISNUMBER(DATA!N895),DATA!N895,"n/a")</f>
        <v>2.4658710330857501</v>
      </c>
      <c r="F2904" s="77">
        <f>+IF(ISNUMBER(DATA!O895),DATA!O895,"n/a")</f>
        <v>3.5989841457169901E-2</v>
      </c>
      <c r="G2904" s="87">
        <f>+IF(ISNUMBER(DATA!X895),DATA!X895,"n/a")</f>
        <v>2.4812486326843102</v>
      </c>
      <c r="H2904" s="77">
        <f>+IF(ISNUMBER(DATA!Y895),DATA!Y895,"n/a")</f>
        <v>3.40308999181759E-2</v>
      </c>
      <c r="I2904" s="87">
        <f>+IF(ISNUMBER(DATA!AH895),DATA!AH895,"n/a")</f>
        <v>2.49879799139168</v>
      </c>
      <c r="J2904" s="77">
        <f>+IF(ISNUMBER(DATA!AI895),DATA!AI895,"n/a")</f>
        <v>-2.6840386831541201E-2</v>
      </c>
      <c r="K2904" s="87">
        <f>+IF(ISNUMBER(DATA!AR895),DATA!AR895,"n/a")</f>
        <v>2.4641687243529402</v>
      </c>
      <c r="L2904" s="77">
        <f>+IF(ISNUMBER(DATA!AS895),DATA!AS895,"n/a")</f>
        <v>-8.5017636659491705E-2</v>
      </c>
      <c r="M2904" s="66"/>
      <c r="N2904" s="66"/>
      <c r="O2904" s="66"/>
      <c r="P2904" s="66"/>
      <c r="Q2904" s="66"/>
      <c r="S2904" s="70"/>
      <c r="U2904" s="70"/>
      <c r="W2904" s="70"/>
      <c r="Y2904" s="70"/>
    </row>
    <row r="2905" spans="1:25" s="69" customFormat="1" x14ac:dyDescent="0.2">
      <c r="A2905" s="66" t="s">
        <v>27</v>
      </c>
      <c r="B2905" s="66" t="s">
        <v>23</v>
      </c>
      <c r="C2905" s="66" t="s">
        <v>26</v>
      </c>
      <c r="D2905" s="66" t="s">
        <v>313</v>
      </c>
      <c r="E2905" s="87">
        <f>+IF(ISNUMBER(DATA!N896),DATA!N896,"n/a")</f>
        <v>2.7807893861282</v>
      </c>
      <c r="F2905" s="77">
        <f>+IF(ISNUMBER(DATA!O896),DATA!O896,"n/a")</f>
        <v>2.4912917232949399E-2</v>
      </c>
      <c r="G2905" s="87">
        <f>+IF(ISNUMBER(DATA!X896),DATA!X896,"n/a")</f>
        <v>2.7938829093988802</v>
      </c>
      <c r="H2905" s="77">
        <f>+IF(ISNUMBER(DATA!Y896),DATA!Y896,"n/a")</f>
        <v>8.8928982384648594E-2</v>
      </c>
      <c r="I2905" s="87">
        <f>+IF(ISNUMBER(DATA!AH896),DATA!AH896,"n/a")</f>
        <v>2.8040470573882299</v>
      </c>
      <c r="J2905" s="77">
        <f>+IF(ISNUMBER(DATA!AI896),DATA!AI896,"n/a")</f>
        <v>7.5375650257116497E-2</v>
      </c>
      <c r="K2905" s="87">
        <f>+IF(ISNUMBER(DATA!AR896),DATA!AR896,"n/a")</f>
        <v>2.7149104516481501</v>
      </c>
      <c r="L2905" s="77">
        <f>+IF(ISNUMBER(DATA!AS896),DATA!AS896,"n/a")</f>
        <v>2.4413180448941502E-2</v>
      </c>
      <c r="M2905" s="66"/>
      <c r="N2905" s="66"/>
      <c r="O2905" s="66"/>
      <c r="P2905" s="66"/>
      <c r="Q2905" s="66"/>
      <c r="S2905" s="70"/>
      <c r="U2905" s="70"/>
      <c r="W2905" s="70"/>
      <c r="Y2905" s="70"/>
    </row>
    <row r="2906" spans="1:25" s="69" customFormat="1" x14ac:dyDescent="0.2">
      <c r="A2906" s="66" t="s">
        <v>27</v>
      </c>
      <c r="B2906" s="66" t="s">
        <v>23</v>
      </c>
      <c r="C2906" s="66" t="s">
        <v>26</v>
      </c>
      <c r="D2906" s="66" t="s">
        <v>314</v>
      </c>
      <c r="E2906" s="87">
        <f>+IF(ISNUMBER(DATA!N897),DATA!N897,"n/a")</f>
        <v>2.85075092341798</v>
      </c>
      <c r="F2906" s="77">
        <f>+IF(ISNUMBER(DATA!O897),DATA!O897,"n/a")</f>
        <v>-0.10280489909599801</v>
      </c>
      <c r="G2906" s="87">
        <f>+IF(ISNUMBER(DATA!X897),DATA!X897,"n/a")</f>
        <v>2.9011687238395698</v>
      </c>
      <c r="H2906" s="77">
        <f>+IF(ISNUMBER(DATA!Y897),DATA!Y897,"n/a")</f>
        <v>-9.0446037211287994E-2</v>
      </c>
      <c r="I2906" s="87">
        <f>+IF(ISNUMBER(DATA!AH897),DATA!AH897,"n/a")</f>
        <v>3.03903444231304</v>
      </c>
      <c r="J2906" s="77">
        <f>+IF(ISNUMBER(DATA!AI897),DATA!AI897,"n/a")</f>
        <v>-3.1743469756515499E-2</v>
      </c>
      <c r="K2906" s="87">
        <f>+IF(ISNUMBER(DATA!AR897),DATA!AR897,"n/a")</f>
        <v>3.0204114466164098</v>
      </c>
      <c r="L2906" s="77">
        <f>+IF(ISNUMBER(DATA!AS897),DATA!AS897,"n/a")</f>
        <v>-9.3522723536515005E-3</v>
      </c>
      <c r="M2906" s="66"/>
      <c r="N2906" s="66"/>
      <c r="O2906" s="66"/>
      <c r="P2906" s="66"/>
      <c r="Q2906" s="66"/>
      <c r="S2906" s="70"/>
      <c r="U2906" s="70"/>
      <c r="W2906" s="70"/>
      <c r="Y2906" s="70"/>
    </row>
    <row r="2907" spans="1:25" s="69" customFormat="1" x14ac:dyDescent="0.2">
      <c r="A2907" s="66" t="s">
        <v>27</v>
      </c>
      <c r="B2907" s="66" t="s">
        <v>23</v>
      </c>
      <c r="C2907" s="66" t="s">
        <v>26</v>
      </c>
      <c r="D2907" s="66" t="s">
        <v>315</v>
      </c>
      <c r="E2907" s="87">
        <f>+IF(ISNUMBER(DATA!N898),DATA!N898,"n/a")</f>
        <v>2.6287268532194301</v>
      </c>
      <c r="F2907" s="77">
        <f>+IF(ISNUMBER(DATA!O898),DATA!O898,"n/a")</f>
        <v>-0.116108006733908</v>
      </c>
      <c r="G2907" s="87">
        <f>+IF(ISNUMBER(DATA!X898),DATA!X898,"n/a")</f>
        <v>2.7738628513786301</v>
      </c>
      <c r="H2907" s="77">
        <f>+IF(ISNUMBER(DATA!Y898),DATA!Y898,"n/a")</f>
        <v>-3.3040410827701303E-2</v>
      </c>
      <c r="I2907" s="87">
        <f>+IF(ISNUMBER(DATA!AH898),DATA!AH898,"n/a")</f>
        <v>2.8162527730045102</v>
      </c>
      <c r="J2907" s="77">
        <f>+IF(ISNUMBER(DATA!AI898),DATA!AI898,"n/a")</f>
        <v>7.6142286184707905E-2</v>
      </c>
      <c r="K2907" s="87">
        <f>+IF(ISNUMBER(DATA!AR898),DATA!AR898,"n/a")</f>
        <v>2.7811357219842701</v>
      </c>
      <c r="L2907" s="77">
        <f>+IF(ISNUMBER(DATA!AS898),DATA!AS898,"n/a")</f>
        <v>9.6775703754019102E-2</v>
      </c>
      <c r="M2907" s="66"/>
      <c r="N2907" s="66"/>
      <c r="O2907" s="66"/>
      <c r="P2907" s="66"/>
      <c r="Q2907" s="66"/>
      <c r="S2907" s="70"/>
      <c r="U2907" s="70"/>
      <c r="W2907" s="70"/>
      <c r="Y2907" s="70"/>
    </row>
    <row r="2908" spans="1:25" s="69" customFormat="1" x14ac:dyDescent="0.2">
      <c r="A2908" s="66" t="s">
        <v>27</v>
      </c>
      <c r="B2908" s="66" t="s">
        <v>23</v>
      </c>
      <c r="C2908" s="66" t="s">
        <v>26</v>
      </c>
      <c r="D2908" s="66" t="s">
        <v>316</v>
      </c>
      <c r="E2908" s="87">
        <f>+IF(ISNUMBER(DATA!N899),DATA!N899,"n/a")</f>
        <v>2.2215156353766798</v>
      </c>
      <c r="F2908" s="77">
        <f>+IF(ISNUMBER(DATA!O899),DATA!O899,"n/a")</f>
        <v>-2.47652016410497E-2</v>
      </c>
      <c r="G2908" s="87">
        <f>+IF(ISNUMBER(DATA!X899),DATA!X899,"n/a")</f>
        <v>2.18513808100422</v>
      </c>
      <c r="H2908" s="77">
        <f>+IF(ISNUMBER(DATA!Y899),DATA!Y899,"n/a")</f>
        <v>-5.1441687193138401E-2</v>
      </c>
      <c r="I2908" s="87">
        <f>+IF(ISNUMBER(DATA!AH899),DATA!AH899,"n/a")</f>
        <v>2.2110120942017399</v>
      </c>
      <c r="J2908" s="77">
        <f>+IF(ISNUMBER(DATA!AI899),DATA!AI899,"n/a")</f>
        <v>-3.4264309827678099E-2</v>
      </c>
      <c r="K2908" s="87">
        <f>+IF(ISNUMBER(DATA!AR899),DATA!AR899,"n/a")</f>
        <v>2.2310774833812901</v>
      </c>
      <c r="L2908" s="77">
        <f>+IF(ISNUMBER(DATA!AS899),DATA!AS899,"n/a")</f>
        <v>-2.49917480665377E-2</v>
      </c>
      <c r="M2908" s="66"/>
      <c r="N2908" s="66"/>
      <c r="O2908" s="66"/>
      <c r="P2908" s="66"/>
      <c r="Q2908" s="66"/>
      <c r="S2908" s="70"/>
      <c r="U2908" s="70"/>
      <c r="W2908" s="70"/>
      <c r="Y2908" s="70"/>
    </row>
    <row r="2909" spans="1:25" s="69" customFormat="1" x14ac:dyDescent="0.2">
      <c r="A2909" s="66" t="s">
        <v>27</v>
      </c>
      <c r="B2909" s="66" t="s">
        <v>23</v>
      </c>
      <c r="C2909" s="66" t="s">
        <v>26</v>
      </c>
      <c r="D2909" s="66" t="s">
        <v>317</v>
      </c>
      <c r="E2909" s="87">
        <f>+IF(ISNUMBER(DATA!N900),DATA!N900,"n/a")</f>
        <v>2.2439234546876698</v>
      </c>
      <c r="F2909" s="77">
        <f>+IF(ISNUMBER(DATA!O900),DATA!O900,"n/a")</f>
        <v>-0.20812369545390999</v>
      </c>
      <c r="G2909" s="87">
        <f>+IF(ISNUMBER(DATA!X900),DATA!X900,"n/a")</f>
        <v>2.53344864616879</v>
      </c>
      <c r="H2909" s="77">
        <f>+IF(ISNUMBER(DATA!Y900),DATA!Y900,"n/a")</f>
        <v>-0.111460738345649</v>
      </c>
      <c r="I2909" s="87">
        <f>+IF(ISNUMBER(DATA!AH900),DATA!AH900,"n/a")</f>
        <v>2.5942102513548302</v>
      </c>
      <c r="J2909" s="77">
        <f>+IF(ISNUMBER(DATA!AI900),DATA!AI900,"n/a")</f>
        <v>-9.4480805627972203E-2</v>
      </c>
      <c r="K2909" s="87">
        <f>+IF(ISNUMBER(DATA!AR900),DATA!AR900,"n/a")</f>
        <v>2.6636374385666999</v>
      </c>
      <c r="L2909" s="77">
        <f>+IF(ISNUMBER(DATA!AS900),DATA!AS900,"n/a")</f>
        <v>-4.0796884944734803E-2</v>
      </c>
      <c r="M2909" s="66"/>
      <c r="N2909" s="66"/>
      <c r="O2909" s="66"/>
      <c r="P2909" s="66"/>
      <c r="Q2909" s="66"/>
      <c r="S2909" s="70"/>
      <c r="U2909" s="70"/>
      <c r="W2909" s="70"/>
      <c r="Y2909" s="70"/>
    </row>
    <row r="2910" spans="1:25" s="69" customFormat="1" x14ac:dyDescent="0.2">
      <c r="A2910" s="66" t="s">
        <v>27</v>
      </c>
      <c r="B2910" s="66" t="s">
        <v>23</v>
      </c>
      <c r="C2910" s="66" t="s">
        <v>26</v>
      </c>
      <c r="D2910" s="66" t="s">
        <v>318</v>
      </c>
      <c r="E2910" s="87">
        <f>+IF(ISNUMBER(DATA!N901),DATA!N901,"n/a")</f>
        <v>2.096365360609</v>
      </c>
      <c r="F2910" s="77">
        <f>+IF(ISNUMBER(DATA!O901),DATA!O901,"n/a")</f>
        <v>-4.3697285981414098E-2</v>
      </c>
      <c r="G2910" s="87">
        <f>+IF(ISNUMBER(DATA!X901),DATA!X901,"n/a")</f>
        <v>2.1234721346061298</v>
      </c>
      <c r="H2910" s="77">
        <f>+IF(ISNUMBER(DATA!Y901),DATA!Y901,"n/a")</f>
        <v>-2.58408760247975E-2</v>
      </c>
      <c r="I2910" s="87">
        <f>+IF(ISNUMBER(DATA!AH901),DATA!AH901,"n/a")</f>
        <v>2.1293948231858102</v>
      </c>
      <c r="J2910" s="77">
        <f>+IF(ISNUMBER(DATA!AI901),DATA!AI901,"n/a")</f>
        <v>6.6221714751534501E-3</v>
      </c>
      <c r="K2910" s="87">
        <f>+IF(ISNUMBER(DATA!AR901),DATA!AR901,"n/a")</f>
        <v>2.13044880206292</v>
      </c>
      <c r="L2910" s="77">
        <f>+IF(ISNUMBER(DATA!AS901),DATA!AS901,"n/a")</f>
        <v>1.2477384975745799E-2</v>
      </c>
      <c r="M2910" s="66"/>
      <c r="N2910" s="66"/>
      <c r="O2910" s="66"/>
      <c r="P2910" s="66"/>
      <c r="Q2910" s="66"/>
      <c r="S2910" s="70"/>
      <c r="U2910" s="70"/>
      <c r="W2910" s="70"/>
      <c r="Y2910" s="70"/>
    </row>
    <row r="2911" spans="1:25" s="69" customFormat="1" x14ac:dyDescent="0.2">
      <c r="A2911" s="66" t="s">
        <v>27</v>
      </c>
      <c r="B2911" s="66" t="s">
        <v>23</v>
      </c>
      <c r="C2911" s="66" t="s">
        <v>26</v>
      </c>
      <c r="D2911" s="66" t="s">
        <v>344</v>
      </c>
      <c r="E2911" s="87">
        <f>+IF(ISNUMBER(DATA!N902),DATA!N902,"n/a")</f>
        <v>2.5564723276688999</v>
      </c>
      <c r="F2911" s="77">
        <f>+IF(ISNUMBER(DATA!O902),DATA!O902,"n/a")</f>
        <v>5.8607485958963E-2</v>
      </c>
      <c r="G2911" s="87">
        <f>+IF(ISNUMBER(DATA!X902),DATA!X902,"n/a")</f>
        <v>2.25590672510052</v>
      </c>
      <c r="H2911" s="77">
        <f>+IF(ISNUMBER(DATA!Y902),DATA!Y902,"n/a")</f>
        <v>-6.2142540743804701E-2</v>
      </c>
      <c r="I2911" s="87">
        <f>+IF(ISNUMBER(DATA!AH902),DATA!AH902,"n/a")</f>
        <v>2.26618635497681</v>
      </c>
      <c r="J2911" s="77">
        <f>+IF(ISNUMBER(DATA!AI902),DATA!AI902,"n/a")</f>
        <v>-3.0908608455011002E-2</v>
      </c>
      <c r="K2911" s="87">
        <f>+IF(ISNUMBER(DATA!AR902),DATA!AR902,"n/a")</f>
        <v>2.2638799182262499</v>
      </c>
      <c r="L2911" s="77">
        <f>+IF(ISNUMBER(DATA!AS902),DATA!AS902,"n/a")</f>
        <v>-7.8028792605877703E-4</v>
      </c>
      <c r="M2911" s="66"/>
      <c r="N2911" s="66"/>
      <c r="O2911" s="66"/>
      <c r="P2911" s="66"/>
      <c r="Q2911" s="66"/>
      <c r="S2911" s="70"/>
      <c r="U2911" s="70"/>
      <c r="W2911" s="70"/>
      <c r="Y2911" s="70"/>
    </row>
    <row r="2912" spans="1:25" s="69" customFormat="1" x14ac:dyDescent="0.2">
      <c r="A2912" s="66" t="s">
        <v>27</v>
      </c>
      <c r="B2912" s="66" t="s">
        <v>23</v>
      </c>
      <c r="C2912" s="66" t="s">
        <v>26</v>
      </c>
      <c r="D2912" s="66" t="s">
        <v>345</v>
      </c>
      <c r="E2912" s="87">
        <f>+IF(ISNUMBER(DATA!N903),DATA!N903,"n/a")</f>
        <v>2.5652473933240798</v>
      </c>
      <c r="F2912" s="77">
        <f>+IF(ISNUMBER(DATA!O903),DATA!O903,"n/a")</f>
        <v>9.9954941660429897E-2</v>
      </c>
      <c r="G2912" s="87">
        <f>+IF(ISNUMBER(DATA!X903),DATA!X903,"n/a")</f>
        <v>2.5588916625062401</v>
      </c>
      <c r="H2912" s="77">
        <f>+IF(ISNUMBER(DATA!Y903),DATA!Y903,"n/a")</f>
        <v>8.0136718621666603E-2</v>
      </c>
      <c r="I2912" s="87">
        <f>+IF(ISNUMBER(DATA!AH903),DATA!AH903,"n/a")</f>
        <v>2.51832239101538</v>
      </c>
      <c r="J2912" s="77">
        <f>+IF(ISNUMBER(DATA!AI903),DATA!AI903,"n/a")</f>
        <v>4.01413680057425E-2</v>
      </c>
      <c r="K2912" s="87">
        <f>+IF(ISNUMBER(DATA!AR903),DATA!AR903,"n/a")</f>
        <v>2.4842084431465201</v>
      </c>
      <c r="L2912" s="77">
        <f>+IF(ISNUMBER(DATA!AS903),DATA!AS903,"n/a")</f>
        <v>-1.3422107828532699E-4</v>
      </c>
      <c r="M2912" s="66"/>
      <c r="N2912" s="66"/>
      <c r="O2912" s="66"/>
      <c r="P2912" s="66"/>
      <c r="Q2912" s="66"/>
      <c r="S2912" s="70"/>
      <c r="U2912" s="70"/>
      <c r="W2912" s="70"/>
      <c r="Y2912" s="70"/>
    </row>
    <row r="2913" spans="1:25" x14ac:dyDescent="0.2">
      <c r="E2913" s="100"/>
      <c r="F2913" s="102"/>
      <c r="G2913" s="100"/>
      <c r="H2913" s="102"/>
      <c r="I2913" s="100"/>
      <c r="J2913" s="102"/>
      <c r="K2913" s="100"/>
      <c r="L2913" s="102"/>
    </row>
    <row r="2914" spans="1:25" s="69" customFormat="1" x14ac:dyDescent="0.2">
      <c r="A2914" s="66" t="s">
        <v>28</v>
      </c>
      <c r="B2914" s="66" t="s">
        <v>23</v>
      </c>
      <c r="C2914" s="66" t="s">
        <v>0</v>
      </c>
      <c r="D2914" s="66" t="s">
        <v>271</v>
      </c>
      <c r="E2914" s="76">
        <f>+IF(ISNUMBER(DATA!F972),DATA!F972,"n/a")</f>
        <v>44480.46</v>
      </c>
      <c r="F2914" s="77">
        <f>+IF(ISNUMBER(DATA!G972),DATA!G972,"n/a")</f>
        <v>0.29156409465719602</v>
      </c>
      <c r="G2914" s="76">
        <f>+IF(ISNUMBER(DATA!P972),DATA!P972,"n/a")</f>
        <v>126912.56</v>
      </c>
      <c r="H2914" s="77">
        <f>+IF(ISNUMBER(DATA!Q972),DATA!Q972,"n/a")</f>
        <v>0.14201653321513</v>
      </c>
      <c r="I2914" s="76">
        <f>+IF(ISNUMBER(DATA!Z972),DATA!Z972,"n/a")</f>
        <v>239343.69</v>
      </c>
      <c r="J2914" s="77">
        <f>+IF(ISNUMBER(DATA!AA972),DATA!AA972,"n/a")</f>
        <v>3.6507236665546901E-2</v>
      </c>
      <c r="K2914" s="76">
        <f>+IF(ISNUMBER(DATA!AJ972),DATA!AJ972,"n/a")</f>
        <v>492882.7</v>
      </c>
      <c r="L2914" s="77">
        <f>+IF(ISNUMBER(DATA!AK972),DATA!AK972,"n/a")</f>
        <v>-0.102095293823168</v>
      </c>
      <c r="M2914" s="66"/>
      <c r="N2914" s="66"/>
      <c r="O2914" s="66"/>
      <c r="P2914" s="66"/>
      <c r="Q2914" s="66"/>
      <c r="S2914" s="70"/>
      <c r="U2914" s="70"/>
      <c r="W2914" s="70"/>
      <c r="Y2914" s="70"/>
    </row>
    <row r="2915" spans="1:25" s="69" customFormat="1" x14ac:dyDescent="0.2">
      <c r="A2915" s="66" t="s">
        <v>28</v>
      </c>
      <c r="B2915" s="66" t="s">
        <v>23</v>
      </c>
      <c r="C2915" s="66" t="s">
        <v>0</v>
      </c>
      <c r="D2915" s="66" t="s">
        <v>272</v>
      </c>
      <c r="E2915" s="76">
        <f>+IF(ISNUMBER(DATA!F973),DATA!F973,"n/a")</f>
        <v>119405.1</v>
      </c>
      <c r="F2915" s="77">
        <f>+IF(ISNUMBER(DATA!G973),DATA!G973,"n/a")</f>
        <v>1.1476653210721599E-3</v>
      </c>
      <c r="G2915" s="76">
        <f>+IF(ISNUMBER(DATA!P973),DATA!P973,"n/a")</f>
        <v>426011.99</v>
      </c>
      <c r="H2915" s="77">
        <f>+IF(ISNUMBER(DATA!Q973),DATA!Q973,"n/a")</f>
        <v>6.3703217976218293E-2</v>
      </c>
      <c r="I2915" s="76">
        <f>+IF(ISNUMBER(DATA!Z973),DATA!Z973,"n/a")</f>
        <v>801641.04</v>
      </c>
      <c r="J2915" s="77">
        <f>+IF(ISNUMBER(DATA!AA973),DATA!AA973,"n/a")</f>
        <v>6.2266486595919497E-2</v>
      </c>
      <c r="K2915" s="76">
        <f>+IF(ISNUMBER(DATA!AJ973),DATA!AJ973,"n/a")</f>
        <v>1505642.13</v>
      </c>
      <c r="L2915" s="77">
        <f>+IF(ISNUMBER(DATA!AK973),DATA!AK973,"n/a")</f>
        <v>0.42818622124186201</v>
      </c>
      <c r="M2915" s="66"/>
      <c r="N2915" s="66"/>
      <c r="O2915" s="66"/>
      <c r="P2915" s="66"/>
      <c r="Q2915" s="66"/>
      <c r="S2915" s="70"/>
      <c r="U2915" s="70"/>
      <c r="W2915" s="70"/>
      <c r="Y2915" s="70"/>
    </row>
    <row r="2916" spans="1:25" s="69" customFormat="1" x14ac:dyDescent="0.2">
      <c r="A2916" s="66" t="s">
        <v>28</v>
      </c>
      <c r="B2916" s="66" t="s">
        <v>23</v>
      </c>
      <c r="C2916" s="66" t="s">
        <v>0</v>
      </c>
      <c r="D2916" s="66" t="s">
        <v>273</v>
      </c>
      <c r="E2916" s="76">
        <f>+IF(ISNUMBER(DATA!F974),DATA!F974,"n/a")</f>
        <v>109579.92</v>
      </c>
      <c r="F2916" s="77">
        <f>+IF(ISNUMBER(DATA!G974),DATA!G974,"n/a")</f>
        <v>0.65611310665312705</v>
      </c>
      <c r="G2916" s="76">
        <f>+IF(ISNUMBER(DATA!P974),DATA!P974,"n/a")</f>
        <v>371398.03</v>
      </c>
      <c r="H2916" s="77">
        <f>+IF(ISNUMBER(DATA!Q974),DATA!Q974,"n/a")</f>
        <v>0.70302931729622098</v>
      </c>
      <c r="I2916" s="76">
        <f>+IF(ISNUMBER(DATA!Z974),DATA!Z974,"n/a")</f>
        <v>685504.97</v>
      </c>
      <c r="J2916" s="77">
        <f>+IF(ISNUMBER(DATA!AA974),DATA!AA974,"n/a")</f>
        <v>0.64810132650638896</v>
      </c>
      <c r="K2916" s="76">
        <f>+IF(ISNUMBER(DATA!AJ974),DATA!AJ974,"n/a")</f>
        <v>1198354.01</v>
      </c>
      <c r="L2916" s="77">
        <f>+IF(ISNUMBER(DATA!AK974),DATA!AK974,"n/a")</f>
        <v>0.39504019730238898</v>
      </c>
      <c r="M2916" s="66"/>
      <c r="N2916" s="66"/>
      <c r="O2916" s="66"/>
      <c r="P2916" s="66"/>
      <c r="Q2916" s="66"/>
      <c r="S2916" s="70"/>
      <c r="U2916" s="70"/>
      <c r="W2916" s="70"/>
      <c r="Y2916" s="70"/>
    </row>
    <row r="2917" spans="1:25" s="69" customFormat="1" x14ac:dyDescent="0.2">
      <c r="A2917" s="66" t="s">
        <v>28</v>
      </c>
      <c r="B2917" s="66" t="s">
        <v>23</v>
      </c>
      <c r="C2917" s="66" t="s">
        <v>0</v>
      </c>
      <c r="D2917" s="66" t="s">
        <v>274</v>
      </c>
      <c r="E2917" s="76">
        <f>+IF(ISNUMBER(DATA!F975),DATA!F975,"n/a")</f>
        <v>49091.67</v>
      </c>
      <c r="F2917" s="77">
        <f>+IF(ISNUMBER(DATA!G975),DATA!G975,"n/a")</f>
        <v>0.13561812513489199</v>
      </c>
      <c r="G2917" s="76">
        <f>+IF(ISNUMBER(DATA!P975),DATA!P975,"n/a")</f>
        <v>168231.18</v>
      </c>
      <c r="H2917" s="77">
        <f>+IF(ISNUMBER(DATA!Q975),DATA!Q975,"n/a")</f>
        <v>0.17366081656583801</v>
      </c>
      <c r="I2917" s="76">
        <f>+IF(ISNUMBER(DATA!Z975),DATA!Z975,"n/a")</f>
        <v>297728.56</v>
      </c>
      <c r="J2917" s="77">
        <f>+IF(ISNUMBER(DATA!AA975),DATA!AA975,"n/a")</f>
        <v>0.15543265929082101</v>
      </c>
      <c r="K2917" s="76">
        <f>+IF(ISNUMBER(DATA!AJ975),DATA!AJ975,"n/a")</f>
        <v>563580.91</v>
      </c>
      <c r="L2917" s="77">
        <f>+IF(ISNUMBER(DATA!AK975),DATA!AK975,"n/a")</f>
        <v>0.222972971360132</v>
      </c>
      <c r="M2917" s="66"/>
      <c r="N2917" s="66"/>
      <c r="O2917" s="66"/>
      <c r="P2917" s="66"/>
      <c r="Q2917" s="66"/>
      <c r="S2917" s="70"/>
      <c r="U2917" s="70"/>
      <c r="W2917" s="70"/>
      <c r="Y2917" s="70"/>
    </row>
    <row r="2918" spans="1:25" s="69" customFormat="1" x14ac:dyDescent="0.2">
      <c r="A2918" s="66" t="s">
        <v>28</v>
      </c>
      <c r="B2918" s="66" t="s">
        <v>23</v>
      </c>
      <c r="C2918" s="66" t="s">
        <v>0</v>
      </c>
      <c r="D2918" s="66" t="s">
        <v>275</v>
      </c>
      <c r="E2918" s="76">
        <f>+IF(ISNUMBER(DATA!F976),DATA!F976,"n/a")</f>
        <v>178468.15</v>
      </c>
      <c r="F2918" s="77">
        <f>+IF(ISNUMBER(DATA!G976),DATA!G976,"n/a")</f>
        <v>2.2301150035664299</v>
      </c>
      <c r="G2918" s="76">
        <f>+IF(ISNUMBER(DATA!P976),DATA!P976,"n/a")</f>
        <v>591359.88</v>
      </c>
      <c r="H2918" s="77">
        <f>+IF(ISNUMBER(DATA!Q976),DATA!Q976,"n/a")</f>
        <v>2.6480634680261699</v>
      </c>
      <c r="I2918" s="76">
        <f>+IF(ISNUMBER(DATA!Z976),DATA!Z976,"n/a")</f>
        <v>1132600.43</v>
      </c>
      <c r="J2918" s="77">
        <f>+IF(ISNUMBER(DATA!AA976),DATA!AA976,"n/a")</f>
        <v>2.64930057569096</v>
      </c>
      <c r="K2918" s="76">
        <f>+IF(ISNUMBER(DATA!AJ976),DATA!AJ976,"n/a")</f>
        <v>1933208.7</v>
      </c>
      <c r="L2918" s="77">
        <f>+IF(ISNUMBER(DATA!AK976),DATA!AK976,"n/a")</f>
        <v>1.92060835097759</v>
      </c>
      <c r="M2918" s="66"/>
      <c r="N2918" s="66"/>
      <c r="O2918" s="66"/>
      <c r="P2918" s="66"/>
      <c r="Q2918" s="66"/>
      <c r="S2918" s="70"/>
      <c r="U2918" s="70"/>
      <c r="W2918" s="70"/>
      <c r="Y2918" s="70"/>
    </row>
    <row r="2919" spans="1:25" s="69" customFormat="1" x14ac:dyDescent="0.2">
      <c r="A2919" s="66" t="s">
        <v>28</v>
      </c>
      <c r="B2919" s="66" t="s">
        <v>23</v>
      </c>
      <c r="C2919" s="66" t="s">
        <v>0</v>
      </c>
      <c r="D2919" s="66" t="s">
        <v>276</v>
      </c>
      <c r="E2919" s="76">
        <f>+IF(ISNUMBER(DATA!F977),DATA!F977,"n/a")</f>
        <v>10939.34</v>
      </c>
      <c r="F2919" s="77">
        <f>+IF(ISNUMBER(DATA!G977),DATA!G977,"n/a")</f>
        <v>-0.30892874966676198</v>
      </c>
      <c r="G2919" s="76">
        <f>+IF(ISNUMBER(DATA!P977),DATA!P977,"n/a")</f>
        <v>28748.65</v>
      </c>
      <c r="H2919" s="77">
        <f>+IF(ISNUMBER(DATA!Q977),DATA!Q977,"n/a")</f>
        <v>-0.28223550571941602</v>
      </c>
      <c r="I2919" s="76">
        <f>+IF(ISNUMBER(DATA!Z977),DATA!Z977,"n/a")</f>
        <v>57805.53</v>
      </c>
      <c r="J2919" s="77">
        <f>+IF(ISNUMBER(DATA!AA977),DATA!AA977,"n/a")</f>
        <v>-0.16683558972452001</v>
      </c>
      <c r="K2919" s="76">
        <f>+IF(ISNUMBER(DATA!AJ977),DATA!AJ977,"n/a")</f>
        <v>159927.97</v>
      </c>
      <c r="L2919" s="77">
        <f>+IF(ISNUMBER(DATA!AK977),DATA!AK977,"n/a")</f>
        <v>-0.142364431476874</v>
      </c>
      <c r="M2919" s="66"/>
      <c r="N2919" s="66"/>
      <c r="O2919" s="66"/>
      <c r="P2919" s="66"/>
      <c r="Q2919" s="66"/>
      <c r="S2919" s="70"/>
      <c r="U2919" s="70"/>
      <c r="W2919" s="70"/>
      <c r="Y2919" s="70"/>
    </row>
    <row r="2920" spans="1:25" s="69" customFormat="1" x14ac:dyDescent="0.2">
      <c r="A2920" s="66" t="s">
        <v>28</v>
      </c>
      <c r="B2920" s="66" t="s">
        <v>23</v>
      </c>
      <c r="C2920" s="66" t="s">
        <v>0</v>
      </c>
      <c r="D2920" s="66" t="s">
        <v>277</v>
      </c>
      <c r="E2920" s="76">
        <f>+IF(ISNUMBER(DATA!F978),DATA!F978,"n/a")</f>
        <v>10180.209999999999</v>
      </c>
      <c r="F2920" s="77">
        <f>+IF(ISNUMBER(DATA!G978),DATA!G978,"n/a")</f>
        <v>8.3426366307624997E-2</v>
      </c>
      <c r="G2920" s="76">
        <f>+IF(ISNUMBER(DATA!P978),DATA!P978,"n/a")</f>
        <v>37413.339999999997</v>
      </c>
      <c r="H2920" s="77">
        <f>+IF(ISNUMBER(DATA!Q978),DATA!Q978,"n/a")</f>
        <v>0.213904963068592</v>
      </c>
      <c r="I2920" s="76">
        <f>+IF(ISNUMBER(DATA!Z978),DATA!Z978,"n/a")</f>
        <v>63412.97</v>
      </c>
      <c r="J2920" s="77">
        <f>+IF(ISNUMBER(DATA!AA978),DATA!AA978,"n/a")</f>
        <v>0.128269577789663</v>
      </c>
      <c r="K2920" s="76">
        <f>+IF(ISNUMBER(DATA!AJ978),DATA!AJ978,"n/a")</f>
        <v>130714.01</v>
      </c>
      <c r="L2920" s="77">
        <f>+IF(ISNUMBER(DATA!AK978),DATA!AK978,"n/a")</f>
        <v>1.2809936405917301E-2</v>
      </c>
      <c r="M2920" s="66"/>
      <c r="N2920" s="66"/>
      <c r="O2920" s="66"/>
      <c r="P2920" s="66"/>
      <c r="Q2920" s="66"/>
      <c r="S2920" s="70"/>
      <c r="U2920" s="70"/>
      <c r="W2920" s="70"/>
      <c r="Y2920" s="70"/>
    </row>
    <row r="2921" spans="1:25" s="69" customFormat="1" x14ac:dyDescent="0.2">
      <c r="A2921" s="66" t="s">
        <v>28</v>
      </c>
      <c r="B2921" s="66" t="s">
        <v>23</v>
      </c>
      <c r="C2921" s="66" t="s">
        <v>0</v>
      </c>
      <c r="D2921" s="66" t="s">
        <v>278</v>
      </c>
      <c r="E2921" s="76">
        <f>+IF(ISNUMBER(DATA!F979),DATA!F979,"n/a")</f>
        <v>40494.300000000003</v>
      </c>
      <c r="F2921" s="77">
        <f>+IF(ISNUMBER(DATA!G979),DATA!G979,"n/a")</f>
        <v>-0.10473845729366101</v>
      </c>
      <c r="G2921" s="76">
        <f>+IF(ISNUMBER(DATA!P979),DATA!P979,"n/a")</f>
        <v>132325.38</v>
      </c>
      <c r="H2921" s="77">
        <f>+IF(ISNUMBER(DATA!Q979),DATA!Q979,"n/a")</f>
        <v>-0.109912462588852</v>
      </c>
      <c r="I2921" s="76">
        <f>+IF(ISNUMBER(DATA!Z979),DATA!Z979,"n/a")</f>
        <v>262598.34999999998</v>
      </c>
      <c r="J2921" s="77">
        <f>+IF(ISNUMBER(DATA!AA979),DATA!AA979,"n/a")</f>
        <v>-0.11325416122282</v>
      </c>
      <c r="K2921" s="76">
        <f>+IF(ISNUMBER(DATA!AJ979),DATA!AJ979,"n/a")</f>
        <v>562141.5</v>
      </c>
      <c r="L2921" s="77">
        <f>+IF(ISNUMBER(DATA!AK979),DATA!AK979,"n/a")</f>
        <v>-2.6228312941676001E-2</v>
      </c>
      <c r="M2921" s="66"/>
      <c r="N2921" s="66"/>
      <c r="O2921" s="66"/>
      <c r="P2921" s="66"/>
      <c r="Q2921" s="66"/>
      <c r="S2921" s="70"/>
      <c r="U2921" s="70"/>
      <c r="W2921" s="70"/>
      <c r="Y2921" s="70"/>
    </row>
    <row r="2922" spans="1:25" s="69" customFormat="1" x14ac:dyDescent="0.2">
      <c r="A2922" s="66" t="s">
        <v>28</v>
      </c>
      <c r="B2922" s="66" t="s">
        <v>23</v>
      </c>
      <c r="C2922" s="66" t="s">
        <v>0</v>
      </c>
      <c r="D2922" s="66" t="s">
        <v>279</v>
      </c>
      <c r="E2922" s="76">
        <f>+IF(ISNUMBER(DATA!F980),DATA!F980,"n/a")</f>
        <v>85690.47</v>
      </c>
      <c r="F2922" s="77">
        <f>+IF(ISNUMBER(DATA!G980),DATA!G980,"n/a")</f>
        <v>0.125709640496108</v>
      </c>
      <c r="G2922" s="76">
        <f>+IF(ISNUMBER(DATA!P980),DATA!P980,"n/a")</f>
        <v>281377.51</v>
      </c>
      <c r="H2922" s="77">
        <f>+IF(ISNUMBER(DATA!Q980),DATA!Q980,"n/a")</f>
        <v>0.17408846691764299</v>
      </c>
      <c r="I2922" s="76">
        <f>+IF(ISNUMBER(DATA!Z980),DATA!Z980,"n/a")</f>
        <v>555159.65</v>
      </c>
      <c r="J2922" s="77">
        <f>+IF(ISNUMBER(DATA!AA980),DATA!AA980,"n/a")</f>
        <v>0.18182143500495301</v>
      </c>
      <c r="K2922" s="76">
        <f>+IF(ISNUMBER(DATA!AJ980),DATA!AJ980,"n/a")</f>
        <v>1044699.86</v>
      </c>
      <c r="L2922" s="77">
        <f>+IF(ISNUMBER(DATA!AK980),DATA!AK980,"n/a")</f>
        <v>0.75034410007043795</v>
      </c>
      <c r="M2922" s="66"/>
      <c r="N2922" s="66"/>
      <c r="O2922" s="66"/>
      <c r="P2922" s="66"/>
      <c r="Q2922" s="66"/>
      <c r="S2922" s="70"/>
      <c r="U2922" s="70"/>
      <c r="W2922" s="70"/>
      <c r="Y2922" s="70"/>
    </row>
    <row r="2923" spans="1:25" s="69" customFormat="1" x14ac:dyDescent="0.2">
      <c r="A2923" s="66" t="s">
        <v>28</v>
      </c>
      <c r="B2923" s="66" t="s">
        <v>23</v>
      </c>
      <c r="C2923" s="66" t="s">
        <v>0</v>
      </c>
      <c r="D2923" s="66" t="s">
        <v>280</v>
      </c>
      <c r="E2923" s="76">
        <f>+IF(ISNUMBER(DATA!F981),DATA!F981,"n/a")</f>
        <v>12626.45</v>
      </c>
      <c r="F2923" s="77">
        <f>+IF(ISNUMBER(DATA!G981),DATA!G981,"n/a")</f>
        <v>5.1193506838804002E-3</v>
      </c>
      <c r="G2923" s="76">
        <f>+IF(ISNUMBER(DATA!P981),DATA!P981,"n/a")</f>
        <v>37278.339999999997</v>
      </c>
      <c r="H2923" s="77">
        <f>+IF(ISNUMBER(DATA!Q981),DATA!Q981,"n/a")</f>
        <v>4.0278833931678401E-2</v>
      </c>
      <c r="I2923" s="76">
        <f>+IF(ISNUMBER(DATA!Z981),DATA!Z981,"n/a")</f>
        <v>73281.98</v>
      </c>
      <c r="J2923" s="77">
        <f>+IF(ISNUMBER(DATA!AA981),DATA!AA981,"n/a")</f>
        <v>2.09734150052844E-2</v>
      </c>
      <c r="K2923" s="76">
        <f>+IF(ISNUMBER(DATA!AJ981),DATA!AJ981,"n/a")</f>
        <v>184277.87</v>
      </c>
      <c r="L2923" s="77">
        <f>+IF(ISNUMBER(DATA!AK981),DATA!AK981,"n/a")</f>
        <v>6.5041879146749901E-2</v>
      </c>
      <c r="M2923" s="66"/>
      <c r="N2923" s="66"/>
      <c r="O2923" s="66"/>
      <c r="P2923" s="66"/>
      <c r="Q2923" s="66"/>
      <c r="S2923" s="70"/>
      <c r="U2923" s="70"/>
      <c r="W2923" s="70"/>
      <c r="Y2923" s="70"/>
    </row>
    <row r="2924" spans="1:25" s="69" customFormat="1" x14ac:dyDescent="0.2">
      <c r="A2924" s="66" t="s">
        <v>28</v>
      </c>
      <c r="B2924" s="66" t="s">
        <v>23</v>
      </c>
      <c r="C2924" s="66" t="s">
        <v>0</v>
      </c>
      <c r="D2924" s="66" t="s">
        <v>281</v>
      </c>
      <c r="E2924" s="76">
        <f>+IF(ISNUMBER(DATA!F982),DATA!F982,"n/a")</f>
        <v>50433.59</v>
      </c>
      <c r="F2924" s="77">
        <f>+IF(ISNUMBER(DATA!G982),DATA!G982,"n/a")</f>
        <v>2.3428352887605102</v>
      </c>
      <c r="G2924" s="76">
        <f>+IF(ISNUMBER(DATA!P982),DATA!P982,"n/a")</f>
        <v>155347.19</v>
      </c>
      <c r="H2924" s="77">
        <f>+IF(ISNUMBER(DATA!Q982),DATA!Q982,"n/a")</f>
        <v>3.4696741437836902</v>
      </c>
      <c r="I2924" s="76">
        <f>+IF(ISNUMBER(DATA!Z982),DATA!Z982,"n/a")</f>
        <v>286304.69</v>
      </c>
      <c r="J2924" s="77">
        <f>+IF(ISNUMBER(DATA!AA982),DATA!AA982,"n/a")</f>
        <v>3.7273057952055</v>
      </c>
      <c r="K2924" s="76">
        <f>+IF(ISNUMBER(DATA!AJ982),DATA!AJ982,"n/a")</f>
        <v>550400.63</v>
      </c>
      <c r="L2924" s="77">
        <f>+IF(ISNUMBER(DATA!AK982),DATA!AK982,"n/a")</f>
        <v>2.98982732925657</v>
      </c>
      <c r="M2924" s="66"/>
      <c r="N2924" s="66"/>
      <c r="O2924" s="66"/>
      <c r="P2924" s="66"/>
      <c r="Q2924" s="66"/>
      <c r="S2924" s="70"/>
      <c r="U2924" s="70"/>
      <c r="W2924" s="70"/>
      <c r="Y2924" s="70"/>
    </row>
    <row r="2925" spans="1:25" s="69" customFormat="1" x14ac:dyDescent="0.2">
      <c r="A2925" s="66" t="s">
        <v>28</v>
      </c>
      <c r="B2925" s="66" t="s">
        <v>23</v>
      </c>
      <c r="C2925" s="66" t="s">
        <v>0</v>
      </c>
      <c r="D2925" s="66" t="s">
        <v>282</v>
      </c>
      <c r="E2925" s="76">
        <f>+IF(ISNUMBER(DATA!F983),DATA!F983,"n/a")</f>
        <v>80020.13</v>
      </c>
      <c r="F2925" s="77">
        <f>+IF(ISNUMBER(DATA!G983),DATA!G983,"n/a")</f>
        <v>0.145208215889574</v>
      </c>
      <c r="G2925" s="76">
        <f>+IF(ISNUMBER(DATA!P983),DATA!P983,"n/a")</f>
        <v>284025.5</v>
      </c>
      <c r="H2925" s="77">
        <f>+IF(ISNUMBER(DATA!Q983),DATA!Q983,"n/a")</f>
        <v>0.26106434664683098</v>
      </c>
      <c r="I2925" s="76">
        <f>+IF(ISNUMBER(DATA!Z983),DATA!Z983,"n/a")</f>
        <v>551269.01</v>
      </c>
      <c r="J2925" s="77">
        <f>+IF(ISNUMBER(DATA!AA983),DATA!AA983,"n/a")</f>
        <v>0.32241082448710001</v>
      </c>
      <c r="K2925" s="76">
        <f>+IF(ISNUMBER(DATA!AJ983),DATA!AJ983,"n/a")</f>
        <v>972837.06</v>
      </c>
      <c r="L2925" s="77">
        <f>+IF(ISNUMBER(DATA!AK983),DATA!AK983,"n/a")</f>
        <v>0.58187807205872799</v>
      </c>
      <c r="M2925" s="66"/>
      <c r="N2925" s="66"/>
      <c r="O2925" s="66"/>
      <c r="P2925" s="66"/>
      <c r="Q2925" s="66"/>
      <c r="S2925" s="70"/>
      <c r="U2925" s="70"/>
      <c r="W2925" s="70"/>
      <c r="Y2925" s="70"/>
    </row>
    <row r="2926" spans="1:25" s="69" customFormat="1" x14ac:dyDescent="0.2">
      <c r="A2926" s="66" t="s">
        <v>28</v>
      </c>
      <c r="B2926" s="66" t="s">
        <v>23</v>
      </c>
      <c r="C2926" s="66" t="s">
        <v>0</v>
      </c>
      <c r="D2926" s="66" t="s">
        <v>283</v>
      </c>
      <c r="E2926" s="76">
        <f>+IF(ISNUMBER(DATA!F984),DATA!F984,"n/a")</f>
        <v>76914.789999999994</v>
      </c>
      <c r="F2926" s="77">
        <f>+IF(ISNUMBER(DATA!G984),DATA!G984,"n/a")</f>
        <v>0.52817925334286997</v>
      </c>
      <c r="G2926" s="76">
        <f>+IF(ISNUMBER(DATA!P984),DATA!P984,"n/a")</f>
        <v>251083.23</v>
      </c>
      <c r="H2926" s="77">
        <f>+IF(ISNUMBER(DATA!Q984),DATA!Q984,"n/a")</f>
        <v>0.71135722554856895</v>
      </c>
      <c r="I2926" s="76">
        <f>+IF(ISNUMBER(DATA!Z984),DATA!Z984,"n/a")</f>
        <v>481295.13</v>
      </c>
      <c r="J2926" s="77">
        <f>+IF(ISNUMBER(DATA!AA984),DATA!AA984,"n/a")</f>
        <v>0.79579399374148496</v>
      </c>
      <c r="K2926" s="76">
        <f>+IF(ISNUMBER(DATA!AJ984),DATA!AJ984,"n/a")</f>
        <v>833730.88</v>
      </c>
      <c r="L2926" s="77">
        <f>+IF(ISNUMBER(DATA!AK984),DATA!AK984,"n/a")</f>
        <v>1.0224836445547101</v>
      </c>
      <c r="M2926" s="66"/>
      <c r="N2926" s="66"/>
      <c r="O2926" s="66"/>
      <c r="P2926" s="66"/>
      <c r="Q2926" s="66"/>
      <c r="S2926" s="70"/>
      <c r="U2926" s="70"/>
      <c r="W2926" s="70"/>
      <c r="Y2926" s="70"/>
    </row>
    <row r="2927" spans="1:25" s="69" customFormat="1" x14ac:dyDescent="0.2">
      <c r="A2927" s="66" t="s">
        <v>28</v>
      </c>
      <c r="B2927" s="66" t="s">
        <v>23</v>
      </c>
      <c r="C2927" s="66" t="s">
        <v>0</v>
      </c>
      <c r="D2927" s="66" t="s">
        <v>284</v>
      </c>
      <c r="E2927" s="76">
        <f>+IF(ISNUMBER(DATA!F985),DATA!F985,"n/a")</f>
        <v>77997.490000000005</v>
      </c>
      <c r="F2927" s="77">
        <f>+IF(ISNUMBER(DATA!G985),DATA!G985,"n/a")</f>
        <v>2.4949371070309598</v>
      </c>
      <c r="G2927" s="76">
        <f>+IF(ISNUMBER(DATA!P985),DATA!P985,"n/a")</f>
        <v>244409.58</v>
      </c>
      <c r="H2927" s="77">
        <f>+IF(ISNUMBER(DATA!Q985),DATA!Q985,"n/a")</f>
        <v>3.4171366618274002</v>
      </c>
      <c r="I2927" s="76">
        <f>+IF(ISNUMBER(DATA!Z985),DATA!Z985,"n/a")</f>
        <v>460665.51</v>
      </c>
      <c r="J2927" s="77">
        <f>+IF(ISNUMBER(DATA!AA985),DATA!AA985,"n/a")</f>
        <v>3.3884453594788799</v>
      </c>
      <c r="K2927" s="76">
        <f>+IF(ISNUMBER(DATA!AJ985),DATA!AJ985,"n/a")</f>
        <v>849338.98</v>
      </c>
      <c r="L2927" s="77">
        <f>+IF(ISNUMBER(DATA!AK985),DATA!AK985,"n/a")</f>
        <v>2.6208411902791098</v>
      </c>
      <c r="M2927" s="66"/>
      <c r="N2927" s="66"/>
      <c r="O2927" s="66"/>
      <c r="P2927" s="66"/>
      <c r="Q2927" s="66"/>
      <c r="S2927" s="70"/>
      <c r="U2927" s="70"/>
      <c r="W2927" s="70"/>
      <c r="Y2927" s="70"/>
    </row>
    <row r="2928" spans="1:25" s="69" customFormat="1" x14ac:dyDescent="0.2">
      <c r="A2928" s="66" t="s">
        <v>28</v>
      </c>
      <c r="B2928" s="66" t="s">
        <v>23</v>
      </c>
      <c r="C2928" s="66" t="s">
        <v>0</v>
      </c>
      <c r="D2928" s="66" t="s">
        <v>285</v>
      </c>
      <c r="E2928" s="76">
        <f>+IF(ISNUMBER(DATA!F986),DATA!F986,"n/a")</f>
        <v>609.57000000000005</v>
      </c>
      <c r="F2928" s="77">
        <f>+IF(ISNUMBER(DATA!G986),DATA!G986,"n/a")</f>
        <v>8.0433896382424305E-2</v>
      </c>
      <c r="G2928" s="76">
        <f>+IF(ISNUMBER(DATA!P986),DATA!P986,"n/a")</f>
        <v>5168.63</v>
      </c>
      <c r="H2928" s="77">
        <f>+IF(ISNUMBER(DATA!Q986),DATA!Q986,"n/a")</f>
        <v>2.0329843792176701</v>
      </c>
      <c r="I2928" s="76">
        <f>+IF(ISNUMBER(DATA!Z986),DATA!Z986,"n/a")</f>
        <v>6731.48</v>
      </c>
      <c r="J2928" s="77">
        <f>+IF(ISNUMBER(DATA!AA986),DATA!AA986,"n/a")</f>
        <v>1.15981005550743</v>
      </c>
      <c r="K2928" s="76">
        <f>+IF(ISNUMBER(DATA!AJ986),DATA!AJ986,"n/a")</f>
        <v>10145.18</v>
      </c>
      <c r="L2928" s="77">
        <f>+IF(ISNUMBER(DATA!AK986),DATA!AK986,"n/a")</f>
        <v>-1.1874823465243401E-2</v>
      </c>
      <c r="M2928" s="66"/>
      <c r="N2928" s="66"/>
      <c r="O2928" s="66"/>
      <c r="P2928" s="66"/>
      <c r="Q2928" s="66"/>
      <c r="S2928" s="70"/>
      <c r="U2928" s="70"/>
      <c r="W2928" s="70"/>
      <c r="Y2928" s="70"/>
    </row>
    <row r="2929" spans="1:25" s="69" customFormat="1" x14ac:dyDescent="0.2">
      <c r="A2929" s="66" t="s">
        <v>28</v>
      </c>
      <c r="B2929" s="66" t="s">
        <v>23</v>
      </c>
      <c r="C2929" s="66" t="s">
        <v>0</v>
      </c>
      <c r="D2929" s="66" t="s">
        <v>286</v>
      </c>
      <c r="E2929" s="76">
        <f>+IF(ISNUMBER(DATA!F987),DATA!F987,"n/a")</f>
        <v>49129.83</v>
      </c>
      <c r="F2929" s="77">
        <f>+IF(ISNUMBER(DATA!G987),DATA!G987,"n/a")</f>
        <v>1.2773927772143101</v>
      </c>
      <c r="G2929" s="76">
        <f>+IF(ISNUMBER(DATA!P987),DATA!P987,"n/a")</f>
        <v>164744.20000000001</v>
      </c>
      <c r="H2929" s="77">
        <f>+IF(ISNUMBER(DATA!Q987),DATA!Q987,"n/a")</f>
        <v>1.43528636132496</v>
      </c>
      <c r="I2929" s="76">
        <f>+IF(ISNUMBER(DATA!Z987),DATA!Z987,"n/a")</f>
        <v>307694.92</v>
      </c>
      <c r="J2929" s="77">
        <f>+IF(ISNUMBER(DATA!AA987),DATA!AA987,"n/a")</f>
        <v>1.27392153961736</v>
      </c>
      <c r="K2929" s="76">
        <f>+IF(ISNUMBER(DATA!AJ987),DATA!AJ987,"n/a")</f>
        <v>501925.41</v>
      </c>
      <c r="L2929" s="77">
        <f>+IF(ISNUMBER(DATA!AK987),DATA!AK987,"n/a")</f>
        <v>0.41329729133703602</v>
      </c>
      <c r="M2929" s="66"/>
      <c r="N2929" s="66"/>
      <c r="O2929" s="66"/>
      <c r="P2929" s="66"/>
      <c r="Q2929" s="66"/>
      <c r="S2929" s="70"/>
      <c r="U2929" s="70"/>
      <c r="W2929" s="70"/>
      <c r="Y2929" s="70"/>
    </row>
    <row r="2930" spans="1:25" s="69" customFormat="1" x14ac:dyDescent="0.2">
      <c r="A2930" s="66" t="s">
        <v>28</v>
      </c>
      <c r="B2930" s="66" t="s">
        <v>23</v>
      </c>
      <c r="C2930" s="66" t="s">
        <v>0</v>
      </c>
      <c r="D2930" s="66" t="s">
        <v>287</v>
      </c>
      <c r="E2930" s="76">
        <f>+IF(ISNUMBER(DATA!F988),DATA!F988,"n/a")</f>
        <v>72543.13</v>
      </c>
      <c r="F2930" s="77">
        <f>+IF(ISNUMBER(DATA!G988),DATA!G988,"n/a")</f>
        <v>1.4264505142856401</v>
      </c>
      <c r="G2930" s="76">
        <f>+IF(ISNUMBER(DATA!P988),DATA!P988,"n/a")</f>
        <v>239004.48</v>
      </c>
      <c r="H2930" s="77">
        <f>+IF(ISNUMBER(DATA!Q988),DATA!Q988,"n/a")</f>
        <v>1.53278200965809</v>
      </c>
      <c r="I2930" s="76">
        <f>+IF(ISNUMBER(DATA!Z988),DATA!Z988,"n/a")</f>
        <v>430434.28</v>
      </c>
      <c r="J2930" s="77">
        <f>+IF(ISNUMBER(DATA!AA988),DATA!AA988,"n/a")</f>
        <v>1.31943452120343</v>
      </c>
      <c r="K2930" s="76">
        <f>+IF(ISNUMBER(DATA!AJ988),DATA!AJ988,"n/a")</f>
        <v>699657.84</v>
      </c>
      <c r="L2930" s="77">
        <f>+IF(ISNUMBER(DATA!AK988),DATA!AK988,"n/a")</f>
        <v>0.549527117705226</v>
      </c>
      <c r="M2930" s="66"/>
      <c r="N2930" s="66"/>
      <c r="O2930" s="66"/>
      <c r="P2930" s="66"/>
      <c r="Q2930" s="66"/>
      <c r="S2930" s="70"/>
      <c r="U2930" s="70"/>
      <c r="W2930" s="70"/>
      <c r="Y2930" s="70"/>
    </row>
    <row r="2931" spans="1:25" s="69" customFormat="1" x14ac:dyDescent="0.2">
      <c r="A2931" s="66" t="s">
        <v>28</v>
      </c>
      <c r="B2931" s="66" t="s">
        <v>23</v>
      </c>
      <c r="C2931" s="66" t="s">
        <v>0</v>
      </c>
      <c r="D2931" s="66" t="s">
        <v>288</v>
      </c>
      <c r="E2931" s="76">
        <f>+IF(ISNUMBER(DATA!F989),DATA!F989,"n/a")</f>
        <v>99371.59</v>
      </c>
      <c r="F2931" s="77">
        <f>+IF(ISNUMBER(DATA!G989),DATA!G989,"n/a")</f>
        <v>0.43404936041007702</v>
      </c>
      <c r="G2931" s="76">
        <f>+IF(ISNUMBER(DATA!P989),DATA!P989,"n/a")</f>
        <v>326426.90999999997</v>
      </c>
      <c r="H2931" s="77">
        <f>+IF(ISNUMBER(DATA!Q989),DATA!Q989,"n/a")</f>
        <v>0.37151524563098698</v>
      </c>
      <c r="I2931" s="76">
        <f>+IF(ISNUMBER(DATA!Z989),DATA!Z989,"n/a")</f>
        <v>620321.81999999995</v>
      </c>
      <c r="J2931" s="77">
        <f>+IF(ISNUMBER(DATA!AA989),DATA!AA989,"n/a")</f>
        <v>0.35157991367100599</v>
      </c>
      <c r="K2931" s="76">
        <f>+IF(ISNUMBER(DATA!AJ989),DATA!AJ989,"n/a")</f>
        <v>1041418.31</v>
      </c>
      <c r="L2931" s="77">
        <f>+IF(ISNUMBER(DATA!AK989),DATA!AK989,"n/a")</f>
        <v>0.65113619685585999</v>
      </c>
      <c r="M2931" s="66"/>
      <c r="N2931" s="66"/>
      <c r="O2931" s="66"/>
      <c r="P2931" s="66"/>
      <c r="Q2931" s="66"/>
      <c r="S2931" s="70"/>
      <c r="U2931" s="70"/>
      <c r="W2931" s="70"/>
      <c r="Y2931" s="70"/>
    </row>
    <row r="2932" spans="1:25" s="69" customFormat="1" x14ac:dyDescent="0.2">
      <c r="A2932" s="66" t="s">
        <v>28</v>
      </c>
      <c r="B2932" s="66" t="s">
        <v>23</v>
      </c>
      <c r="C2932" s="66" t="s">
        <v>0</v>
      </c>
      <c r="D2932" s="66" t="s">
        <v>289</v>
      </c>
      <c r="E2932" s="76">
        <f>+IF(ISNUMBER(DATA!F990),DATA!F990,"n/a")</f>
        <v>36742.31</v>
      </c>
      <c r="F2932" s="77">
        <f>+IF(ISNUMBER(DATA!G990),DATA!G990,"n/a")</f>
        <v>0.13758811186797601</v>
      </c>
      <c r="G2932" s="76">
        <f>+IF(ISNUMBER(DATA!P990),DATA!P990,"n/a")</f>
        <v>123383.64</v>
      </c>
      <c r="H2932" s="77">
        <f>+IF(ISNUMBER(DATA!Q990),DATA!Q990,"n/a")</f>
        <v>0.245197834077692</v>
      </c>
      <c r="I2932" s="76">
        <f>+IF(ISNUMBER(DATA!Z990),DATA!Z990,"n/a")</f>
        <v>237392.36</v>
      </c>
      <c r="J2932" s="77">
        <f>+IF(ISNUMBER(DATA!AA990),DATA!AA990,"n/a")</f>
        <v>0.23871487388052201</v>
      </c>
      <c r="K2932" s="76">
        <f>+IF(ISNUMBER(DATA!AJ990),DATA!AJ990,"n/a")</f>
        <v>443423.01</v>
      </c>
      <c r="L2932" s="77">
        <f>+IF(ISNUMBER(DATA!AK990),DATA!AK990,"n/a")</f>
        <v>0.42302000843947601</v>
      </c>
      <c r="M2932" s="66"/>
      <c r="N2932" s="66"/>
      <c r="O2932" s="66"/>
      <c r="P2932" s="66"/>
      <c r="Q2932" s="66"/>
      <c r="S2932" s="70"/>
      <c r="U2932" s="70"/>
      <c r="W2932" s="70"/>
      <c r="Y2932" s="70"/>
    </row>
    <row r="2933" spans="1:25" s="69" customFormat="1" x14ac:dyDescent="0.2">
      <c r="A2933" s="66" t="s">
        <v>28</v>
      </c>
      <c r="B2933" s="66" t="s">
        <v>23</v>
      </c>
      <c r="C2933" s="66" t="s">
        <v>0</v>
      </c>
      <c r="D2933" s="66" t="s">
        <v>290</v>
      </c>
      <c r="E2933" s="76">
        <f>+IF(ISNUMBER(DATA!F991),DATA!F991,"n/a")</f>
        <v>11219.71</v>
      </c>
      <c r="F2933" s="77">
        <f>+IF(ISNUMBER(DATA!G991),DATA!G991,"n/a")</f>
        <v>-0.262050526509646</v>
      </c>
      <c r="G2933" s="76">
        <f>+IF(ISNUMBER(DATA!P991),DATA!P991,"n/a")</f>
        <v>51536.39</v>
      </c>
      <c r="H2933" s="77">
        <f>+IF(ISNUMBER(DATA!Q991),DATA!Q991,"n/a")</f>
        <v>-5.23843470288771E-2</v>
      </c>
      <c r="I2933" s="76">
        <f>+IF(ISNUMBER(DATA!Z991),DATA!Z991,"n/a")</f>
        <v>101117.06</v>
      </c>
      <c r="J2933" s="77">
        <f>+IF(ISNUMBER(DATA!AA991),DATA!AA991,"n/a")</f>
        <v>1.54356327446541E-2</v>
      </c>
      <c r="K2933" s="76">
        <f>+IF(ISNUMBER(DATA!AJ991),DATA!AJ991,"n/a")</f>
        <v>207736.82</v>
      </c>
      <c r="L2933" s="77">
        <f>+IF(ISNUMBER(DATA!AK991),DATA!AK991,"n/a")</f>
        <v>2.5185432155536501E-2</v>
      </c>
      <c r="M2933" s="66"/>
      <c r="N2933" s="66"/>
      <c r="O2933" s="66"/>
      <c r="P2933" s="66"/>
      <c r="Q2933" s="66"/>
      <c r="S2933" s="70"/>
      <c r="U2933" s="70"/>
      <c r="W2933" s="70"/>
      <c r="Y2933" s="70"/>
    </row>
    <row r="2934" spans="1:25" s="69" customFormat="1" x14ac:dyDescent="0.2">
      <c r="A2934" s="66" t="s">
        <v>28</v>
      </c>
      <c r="B2934" s="66" t="s">
        <v>23</v>
      </c>
      <c r="C2934" s="66" t="s">
        <v>0</v>
      </c>
      <c r="D2934" s="66" t="s">
        <v>291</v>
      </c>
      <c r="E2934" s="76">
        <f>+IF(ISNUMBER(DATA!F992),DATA!F992,"n/a")</f>
        <v>8396.82</v>
      </c>
      <c r="F2934" s="77">
        <f>+IF(ISNUMBER(DATA!G992),DATA!G992,"n/a")</f>
        <v>0.24972577478854499</v>
      </c>
      <c r="G2934" s="76">
        <f>+IF(ISNUMBER(DATA!P992),DATA!P992,"n/a")</f>
        <v>28038.14</v>
      </c>
      <c r="H2934" s="77">
        <f>+IF(ISNUMBER(DATA!Q992),DATA!Q992,"n/a")</f>
        <v>0.59001445512022599</v>
      </c>
      <c r="I2934" s="76">
        <f>+IF(ISNUMBER(DATA!Z992),DATA!Z992,"n/a")</f>
        <v>52557.15</v>
      </c>
      <c r="J2934" s="77">
        <f>+IF(ISNUMBER(DATA!AA992),DATA!AA992,"n/a")</f>
        <v>0.33909639723788798</v>
      </c>
      <c r="K2934" s="76">
        <f>+IF(ISNUMBER(DATA!AJ992),DATA!AJ992,"n/a")</f>
        <v>104111.73</v>
      </c>
      <c r="L2934" s="77">
        <f>+IF(ISNUMBER(DATA!AK992),DATA!AK992,"n/a")</f>
        <v>0.30195597783697797</v>
      </c>
      <c r="M2934" s="66"/>
      <c r="N2934" s="66"/>
      <c r="O2934" s="66"/>
      <c r="P2934" s="66"/>
      <c r="Q2934" s="66"/>
      <c r="S2934" s="70"/>
      <c r="U2934" s="70"/>
      <c r="W2934" s="70"/>
      <c r="Y2934" s="70"/>
    </row>
    <row r="2935" spans="1:25" s="69" customFormat="1" x14ac:dyDescent="0.2">
      <c r="A2935" s="66" t="s">
        <v>28</v>
      </c>
      <c r="B2935" s="66" t="s">
        <v>23</v>
      </c>
      <c r="C2935" s="66" t="s">
        <v>0</v>
      </c>
      <c r="D2935" s="66" t="s">
        <v>292</v>
      </c>
      <c r="E2935" s="76">
        <f>+IF(ISNUMBER(DATA!F993),DATA!F993,"n/a")</f>
        <v>184986.18</v>
      </c>
      <c r="F2935" s="77">
        <f>+IF(ISNUMBER(DATA!G993),DATA!G993,"n/a")</f>
        <v>0.14986173589009599</v>
      </c>
      <c r="G2935" s="76">
        <f>+IF(ISNUMBER(DATA!P993),DATA!P993,"n/a")</f>
        <v>606185.05000000005</v>
      </c>
      <c r="H2935" s="77">
        <f>+IF(ISNUMBER(DATA!Q993),DATA!Q993,"n/a")</f>
        <v>0.54824066025434404</v>
      </c>
      <c r="I2935" s="76">
        <f>+IF(ISNUMBER(DATA!Z993),DATA!Z993,"n/a")</f>
        <v>1213479.82</v>
      </c>
      <c r="J2935" s="77">
        <f>+IF(ISNUMBER(DATA!AA993),DATA!AA993,"n/a")</f>
        <v>1.1386720763368601</v>
      </c>
      <c r="K2935" s="76">
        <f>+IF(ISNUMBER(DATA!AJ993),DATA!AJ993,"n/a")</f>
        <v>2287286.33</v>
      </c>
      <c r="L2935" s="77">
        <f>+IF(ISNUMBER(DATA!AK993),DATA!AK993,"n/a")</f>
        <v>1.4201173251281001</v>
      </c>
      <c r="M2935" s="66"/>
      <c r="N2935" s="66"/>
      <c r="O2935" s="66"/>
      <c r="P2935" s="66"/>
      <c r="Q2935" s="66"/>
      <c r="S2935" s="70"/>
      <c r="U2935" s="70"/>
      <c r="W2935" s="70"/>
      <c r="Y2935" s="70"/>
    </row>
    <row r="2936" spans="1:25" s="69" customFormat="1" x14ac:dyDescent="0.2">
      <c r="A2936" s="66" t="s">
        <v>28</v>
      </c>
      <c r="B2936" s="66" t="s">
        <v>23</v>
      </c>
      <c r="C2936" s="66" t="s">
        <v>0</v>
      </c>
      <c r="D2936" s="66" t="s">
        <v>293</v>
      </c>
      <c r="E2936" s="76">
        <f>+IF(ISNUMBER(DATA!F994),DATA!F994,"n/a")</f>
        <v>35583.730000000003</v>
      </c>
      <c r="F2936" s="77">
        <f>+IF(ISNUMBER(DATA!G994),DATA!G994,"n/a")</f>
        <v>0.26843249513159101</v>
      </c>
      <c r="G2936" s="76">
        <f>+IF(ISNUMBER(DATA!P994),DATA!P994,"n/a")</f>
        <v>117680.42</v>
      </c>
      <c r="H2936" s="77">
        <f>+IF(ISNUMBER(DATA!Q994),DATA!Q994,"n/a")</f>
        <v>0.156055546266714</v>
      </c>
      <c r="I2936" s="76">
        <f>+IF(ISNUMBER(DATA!Z994),DATA!Z994,"n/a")</f>
        <v>219174.49</v>
      </c>
      <c r="J2936" s="77">
        <f>+IF(ISNUMBER(DATA!AA994),DATA!AA994,"n/a")</f>
        <v>9.5726718346459794E-2</v>
      </c>
      <c r="K2936" s="76">
        <f>+IF(ISNUMBER(DATA!AJ994),DATA!AJ994,"n/a")</f>
        <v>384559.46</v>
      </c>
      <c r="L2936" s="77">
        <f>+IF(ISNUMBER(DATA!AK994),DATA!AK994,"n/a")</f>
        <v>0.45110929114253101</v>
      </c>
      <c r="M2936" s="66"/>
      <c r="N2936" s="66"/>
      <c r="O2936" s="66"/>
      <c r="P2936" s="66"/>
      <c r="Q2936" s="66"/>
      <c r="S2936" s="70"/>
      <c r="U2936" s="70"/>
      <c r="W2936" s="70"/>
      <c r="Y2936" s="70"/>
    </row>
    <row r="2937" spans="1:25" s="69" customFormat="1" x14ac:dyDescent="0.2">
      <c r="A2937" s="66" t="s">
        <v>28</v>
      </c>
      <c r="B2937" s="66" t="s">
        <v>23</v>
      </c>
      <c r="C2937" s="66" t="s">
        <v>0</v>
      </c>
      <c r="D2937" s="66" t="s">
        <v>294</v>
      </c>
      <c r="E2937" s="76">
        <f>+IF(ISNUMBER(DATA!F995),DATA!F995,"n/a")</f>
        <v>62559.7</v>
      </c>
      <c r="F2937" s="77">
        <f>+IF(ISNUMBER(DATA!G995),DATA!G995,"n/a")</f>
        <v>5.4805466198094198E-2</v>
      </c>
      <c r="G2937" s="76">
        <f>+IF(ISNUMBER(DATA!P995),DATA!P995,"n/a")</f>
        <v>214585.47</v>
      </c>
      <c r="H2937" s="77">
        <f>+IF(ISNUMBER(DATA!Q995),DATA!Q995,"n/a")</f>
        <v>4.0085506052340701E-2</v>
      </c>
      <c r="I2937" s="76">
        <f>+IF(ISNUMBER(DATA!Z995),DATA!Z995,"n/a")</f>
        <v>408169.81</v>
      </c>
      <c r="J2937" s="77">
        <f>+IF(ISNUMBER(DATA!AA995),DATA!AA995,"n/a")</f>
        <v>2.44348288025719E-2</v>
      </c>
      <c r="K2937" s="76">
        <f>+IF(ISNUMBER(DATA!AJ995),DATA!AJ995,"n/a")</f>
        <v>797858.63</v>
      </c>
      <c r="L2937" s="77">
        <f>+IF(ISNUMBER(DATA!AK995),DATA!AK995,"n/a")</f>
        <v>1.8987991180488401E-2</v>
      </c>
      <c r="M2937" s="66"/>
      <c r="N2937" s="66"/>
      <c r="O2937" s="66"/>
      <c r="P2937" s="66"/>
      <c r="Q2937" s="66"/>
      <c r="S2937" s="70"/>
      <c r="U2937" s="70"/>
      <c r="W2937" s="70"/>
      <c r="Y2937" s="70"/>
    </row>
    <row r="2938" spans="1:25" s="69" customFormat="1" x14ac:dyDescent="0.2">
      <c r="A2938" s="66" t="s">
        <v>28</v>
      </c>
      <c r="B2938" s="66" t="s">
        <v>23</v>
      </c>
      <c r="C2938" s="66" t="s">
        <v>0</v>
      </c>
      <c r="D2938" s="66" t="s">
        <v>295</v>
      </c>
      <c r="E2938" s="76">
        <f>+IF(ISNUMBER(DATA!F996),DATA!F996,"n/a")</f>
        <v>10268.799999999999</v>
      </c>
      <c r="F2938" s="77">
        <f>+IF(ISNUMBER(DATA!G996),DATA!G996,"n/a")</f>
        <v>0.38599562422306999</v>
      </c>
      <c r="G2938" s="76">
        <f>+IF(ISNUMBER(DATA!P996),DATA!P996,"n/a")</f>
        <v>31485.25</v>
      </c>
      <c r="H2938" s="77">
        <f>+IF(ISNUMBER(DATA!Q996),DATA!Q996,"n/a")</f>
        <v>0.29988691878671597</v>
      </c>
      <c r="I2938" s="76">
        <f>+IF(ISNUMBER(DATA!Z996),DATA!Z996,"n/a")</f>
        <v>61207.05</v>
      </c>
      <c r="J2938" s="77">
        <f>+IF(ISNUMBER(DATA!AA996),DATA!AA996,"n/a")</f>
        <v>0.29114360630562403</v>
      </c>
      <c r="K2938" s="76">
        <f>+IF(ISNUMBER(DATA!AJ996),DATA!AJ996,"n/a")</f>
        <v>104836.78</v>
      </c>
      <c r="L2938" s="77">
        <f>+IF(ISNUMBER(DATA!AK996),DATA!AK996,"n/a")</f>
        <v>-0.140108682314698</v>
      </c>
      <c r="M2938" s="66"/>
      <c r="N2938" s="66"/>
      <c r="O2938" s="66"/>
      <c r="P2938" s="66"/>
      <c r="Q2938" s="66"/>
      <c r="S2938" s="70"/>
      <c r="U2938" s="70"/>
      <c r="W2938" s="70"/>
      <c r="Y2938" s="70"/>
    </row>
    <row r="2939" spans="1:25" s="69" customFormat="1" x14ac:dyDescent="0.2">
      <c r="A2939" s="66" t="s">
        <v>28</v>
      </c>
      <c r="B2939" s="66" t="s">
        <v>23</v>
      </c>
      <c r="C2939" s="66" t="s">
        <v>0</v>
      </c>
      <c r="D2939" s="66" t="s">
        <v>296</v>
      </c>
      <c r="E2939" s="76">
        <f>+IF(ISNUMBER(DATA!F997),DATA!F997,"n/a")</f>
        <v>10984.26</v>
      </c>
      <c r="F2939" s="77">
        <f>+IF(ISNUMBER(DATA!G997),DATA!G997,"n/a")</f>
        <v>5.2632285070301502E-2</v>
      </c>
      <c r="G2939" s="76">
        <f>+IF(ISNUMBER(DATA!P997),DATA!P997,"n/a")</f>
        <v>32816.04</v>
      </c>
      <c r="H2939" s="77">
        <f>+IF(ISNUMBER(DATA!Q997),DATA!Q997,"n/a")</f>
        <v>-5.7104065535366596E-4</v>
      </c>
      <c r="I2939" s="76">
        <f>+IF(ISNUMBER(DATA!Z997),DATA!Z997,"n/a")</f>
        <v>67746.02</v>
      </c>
      <c r="J2939" s="77">
        <f>+IF(ISNUMBER(DATA!AA997),DATA!AA997,"n/a")</f>
        <v>5.0997878333371598E-2</v>
      </c>
      <c r="K2939" s="76">
        <f>+IF(ISNUMBER(DATA!AJ997),DATA!AJ997,"n/a")</f>
        <v>131526.20000000001</v>
      </c>
      <c r="L2939" s="77">
        <f>+IF(ISNUMBER(DATA!AK997),DATA!AK997,"n/a")</f>
        <v>-3.6534371217411002E-2</v>
      </c>
      <c r="M2939" s="66"/>
      <c r="N2939" s="66"/>
      <c r="O2939" s="66"/>
      <c r="P2939" s="66"/>
      <c r="Q2939" s="66"/>
      <c r="S2939" s="70"/>
      <c r="U2939" s="70"/>
      <c r="W2939" s="70"/>
      <c r="Y2939" s="70"/>
    </row>
    <row r="2940" spans="1:25" s="69" customFormat="1" x14ac:dyDescent="0.2">
      <c r="A2940" s="66" t="s">
        <v>28</v>
      </c>
      <c r="B2940" s="66" t="s">
        <v>23</v>
      </c>
      <c r="C2940" s="66" t="s">
        <v>0</v>
      </c>
      <c r="D2940" s="66" t="s">
        <v>297</v>
      </c>
      <c r="E2940" s="76">
        <f>+IF(ISNUMBER(DATA!F998),DATA!F998,"n/a")</f>
        <v>43463.98</v>
      </c>
      <c r="F2940" s="77">
        <f>+IF(ISNUMBER(DATA!G998),DATA!G998,"n/a")</f>
        <v>0.12961143209710299</v>
      </c>
      <c r="G2940" s="76">
        <f>+IF(ISNUMBER(DATA!P998),DATA!P998,"n/a")</f>
        <v>150663.09</v>
      </c>
      <c r="H2940" s="77">
        <f>+IF(ISNUMBER(DATA!Q998),DATA!Q998,"n/a")</f>
        <v>0.12658592542731401</v>
      </c>
      <c r="I2940" s="76">
        <f>+IF(ISNUMBER(DATA!Z998),DATA!Z998,"n/a")</f>
        <v>275269.11</v>
      </c>
      <c r="J2940" s="77">
        <f>+IF(ISNUMBER(DATA!AA998),DATA!AA998,"n/a")</f>
        <v>8.6869919803452197E-2</v>
      </c>
      <c r="K2940" s="76">
        <f>+IF(ISNUMBER(DATA!AJ998),DATA!AJ998,"n/a")</f>
        <v>493040.94</v>
      </c>
      <c r="L2940" s="77">
        <f>+IF(ISNUMBER(DATA!AK998),DATA!AK998,"n/a")</f>
        <v>0.412813978281035</v>
      </c>
      <c r="M2940" s="66"/>
      <c r="N2940" s="66"/>
      <c r="O2940" s="66"/>
      <c r="P2940" s="66"/>
      <c r="Q2940" s="66"/>
      <c r="S2940" s="70"/>
      <c r="U2940" s="70"/>
      <c r="W2940" s="70"/>
      <c r="Y2940" s="70"/>
    </row>
    <row r="2941" spans="1:25" s="69" customFormat="1" x14ac:dyDescent="0.2">
      <c r="A2941" s="66" t="s">
        <v>28</v>
      </c>
      <c r="B2941" s="66" t="s">
        <v>23</v>
      </c>
      <c r="C2941" s="66" t="s">
        <v>0</v>
      </c>
      <c r="D2941" s="66" t="s">
        <v>298</v>
      </c>
      <c r="E2941" s="76">
        <f>+IF(ISNUMBER(DATA!F999),DATA!F999,"n/a")</f>
        <v>34733.53</v>
      </c>
      <c r="F2941" s="77">
        <f>+IF(ISNUMBER(DATA!G999),DATA!G999,"n/a")</f>
        <v>0.108952001593817</v>
      </c>
      <c r="G2941" s="76">
        <f>+IF(ISNUMBER(DATA!P999),DATA!P999,"n/a")</f>
        <v>120039.94</v>
      </c>
      <c r="H2941" s="77">
        <f>+IF(ISNUMBER(DATA!Q999),DATA!Q999,"n/a")</f>
        <v>0.17127094572370299</v>
      </c>
      <c r="I2941" s="76">
        <f>+IF(ISNUMBER(DATA!Z999),DATA!Z999,"n/a")</f>
        <v>214629.23</v>
      </c>
      <c r="J2941" s="77">
        <f>+IF(ISNUMBER(DATA!AA999),DATA!AA999,"n/a")</f>
        <v>0.18264617687023901</v>
      </c>
      <c r="K2941" s="76">
        <f>+IF(ISNUMBER(DATA!AJ999),DATA!AJ999,"n/a")</f>
        <v>397216.09</v>
      </c>
      <c r="L2941" s="77">
        <f>+IF(ISNUMBER(DATA!AK999),DATA!AK999,"n/a")</f>
        <v>7.4802783572331999E-2</v>
      </c>
      <c r="M2941" s="66"/>
      <c r="N2941" s="66"/>
      <c r="O2941" s="66"/>
      <c r="P2941" s="66"/>
      <c r="Q2941" s="66"/>
      <c r="S2941" s="70"/>
      <c r="U2941" s="70"/>
      <c r="W2941" s="70"/>
      <c r="Y2941" s="70"/>
    </row>
    <row r="2942" spans="1:25" s="69" customFormat="1" x14ac:dyDescent="0.2">
      <c r="A2942" s="66" t="s">
        <v>28</v>
      </c>
      <c r="B2942" s="66" t="s">
        <v>23</v>
      </c>
      <c r="C2942" s="66" t="s">
        <v>0</v>
      </c>
      <c r="D2942" s="66" t="s">
        <v>299</v>
      </c>
      <c r="E2942" s="76">
        <f>+IF(ISNUMBER(DATA!F1000),DATA!F1000,"n/a")</f>
        <v>161001.69</v>
      </c>
      <c r="F2942" s="77">
        <f>+IF(ISNUMBER(DATA!G1000),DATA!G1000,"n/a")</f>
        <v>0.36709539517006001</v>
      </c>
      <c r="G2942" s="76">
        <f>+IF(ISNUMBER(DATA!P1000),DATA!P1000,"n/a")</f>
        <v>527948.44999999995</v>
      </c>
      <c r="H2942" s="77">
        <f>+IF(ISNUMBER(DATA!Q1000),DATA!Q1000,"n/a")</f>
        <v>0.41448359904198001</v>
      </c>
      <c r="I2942" s="76">
        <f>+IF(ISNUMBER(DATA!Z1000),DATA!Z1000,"n/a")</f>
        <v>1014142.82</v>
      </c>
      <c r="J2942" s="77">
        <f>+IF(ISNUMBER(DATA!AA1000),DATA!AA1000,"n/a")</f>
        <v>0.38856178457036</v>
      </c>
      <c r="K2942" s="76">
        <f>+IF(ISNUMBER(DATA!AJ1000),DATA!AJ1000,"n/a")</f>
        <v>1941798.65</v>
      </c>
      <c r="L2942" s="77">
        <f>+IF(ISNUMBER(DATA!AK1000),DATA!AK1000,"n/a")</f>
        <v>5.43005044118526E-2</v>
      </c>
      <c r="M2942" s="66"/>
      <c r="N2942" s="66"/>
      <c r="O2942" s="66"/>
      <c r="P2942" s="66"/>
      <c r="Q2942" s="66"/>
      <c r="S2942" s="70"/>
      <c r="U2942" s="70"/>
      <c r="W2942" s="70"/>
      <c r="Y2942" s="70"/>
    </row>
    <row r="2943" spans="1:25" s="69" customFormat="1" x14ac:dyDescent="0.2">
      <c r="A2943" s="66" t="s">
        <v>28</v>
      </c>
      <c r="B2943" s="66" t="s">
        <v>23</v>
      </c>
      <c r="C2943" s="66" t="s">
        <v>0</v>
      </c>
      <c r="D2943" s="66" t="s">
        <v>300</v>
      </c>
      <c r="E2943" s="76">
        <f>+IF(ISNUMBER(DATA!F1001),DATA!F1001,"n/a")</f>
        <v>85178.32</v>
      </c>
      <c r="F2943" s="77">
        <f>+IF(ISNUMBER(DATA!G1001),DATA!G1001,"n/a")</f>
        <v>1.49235775022092</v>
      </c>
      <c r="G2943" s="76">
        <f>+IF(ISNUMBER(DATA!P1001),DATA!P1001,"n/a")</f>
        <v>277731.28999999998</v>
      </c>
      <c r="H2943" s="77">
        <f>+IF(ISNUMBER(DATA!Q1001),DATA!Q1001,"n/a")</f>
        <v>1.8290306930018401</v>
      </c>
      <c r="I2943" s="76">
        <f>+IF(ISNUMBER(DATA!Z1001),DATA!Z1001,"n/a")</f>
        <v>530021.36</v>
      </c>
      <c r="J2943" s="77">
        <f>+IF(ISNUMBER(DATA!AA1001),DATA!AA1001,"n/a")</f>
        <v>1.76972093782316</v>
      </c>
      <c r="K2943" s="76">
        <f>+IF(ISNUMBER(DATA!AJ1001),DATA!AJ1001,"n/a")</f>
        <v>992621.57</v>
      </c>
      <c r="L2943" s="77">
        <f>+IF(ISNUMBER(DATA!AK1001),DATA!AK1001,"n/a")</f>
        <v>1.2405734199368601</v>
      </c>
      <c r="M2943" s="66"/>
      <c r="N2943" s="66"/>
      <c r="O2943" s="66"/>
      <c r="P2943" s="66"/>
      <c r="Q2943" s="66"/>
      <c r="S2943" s="70"/>
      <c r="U2943" s="70"/>
      <c r="W2943" s="70"/>
      <c r="Y2943" s="70"/>
    </row>
    <row r="2944" spans="1:25" s="69" customFormat="1" x14ac:dyDescent="0.2">
      <c r="A2944" s="66" t="s">
        <v>28</v>
      </c>
      <c r="B2944" s="66" t="s">
        <v>23</v>
      </c>
      <c r="C2944" s="66" t="s">
        <v>0</v>
      </c>
      <c r="D2944" s="66" t="s">
        <v>301</v>
      </c>
      <c r="E2944" s="76">
        <f>+IF(ISNUMBER(DATA!F1002),DATA!F1002,"n/a")</f>
        <v>32911.94</v>
      </c>
      <c r="F2944" s="77">
        <f>+IF(ISNUMBER(DATA!G1002),DATA!G1002,"n/a")</f>
        <v>0.17670777929252299</v>
      </c>
      <c r="G2944" s="76">
        <f>+IF(ISNUMBER(DATA!P1002),DATA!P1002,"n/a")</f>
        <v>106098.96</v>
      </c>
      <c r="H2944" s="77">
        <f>+IF(ISNUMBER(DATA!Q1002),DATA!Q1002,"n/a")</f>
        <v>9.9778342218717397E-2</v>
      </c>
      <c r="I2944" s="76">
        <f>+IF(ISNUMBER(DATA!Z1002),DATA!Z1002,"n/a")</f>
        <v>209168.28</v>
      </c>
      <c r="J2944" s="77">
        <f>+IF(ISNUMBER(DATA!AA1002),DATA!AA1002,"n/a")</f>
        <v>0.236828498957879</v>
      </c>
      <c r="K2944" s="76">
        <f>+IF(ISNUMBER(DATA!AJ1002),DATA!AJ1002,"n/a")</f>
        <v>378194.95</v>
      </c>
      <c r="L2944" s="77">
        <f>+IF(ISNUMBER(DATA!AK1002),DATA!AK1002,"n/a")</f>
        <v>0.90854115363214605</v>
      </c>
      <c r="M2944" s="66"/>
      <c r="N2944" s="66"/>
      <c r="O2944" s="66"/>
      <c r="P2944" s="66"/>
      <c r="Q2944" s="66"/>
      <c r="S2944" s="70"/>
      <c r="U2944" s="70"/>
      <c r="W2944" s="70"/>
      <c r="Y2944" s="70"/>
    </row>
    <row r="2945" spans="1:25" s="69" customFormat="1" x14ac:dyDescent="0.2">
      <c r="A2945" s="66" t="s">
        <v>28</v>
      </c>
      <c r="B2945" s="66" t="s">
        <v>23</v>
      </c>
      <c r="C2945" s="66" t="s">
        <v>0</v>
      </c>
      <c r="D2945" s="66" t="s">
        <v>302</v>
      </c>
      <c r="E2945" s="76">
        <f>+IF(ISNUMBER(DATA!F1003),DATA!F1003,"n/a")</f>
        <v>32260.84</v>
      </c>
      <c r="F2945" s="77">
        <f>+IF(ISNUMBER(DATA!G1003),DATA!G1003,"n/a")</f>
        <v>-1.3975147685927799E-2</v>
      </c>
      <c r="G2945" s="76">
        <f>+IF(ISNUMBER(DATA!P1003),DATA!P1003,"n/a")</f>
        <v>117154.82</v>
      </c>
      <c r="H2945" s="77">
        <f>+IF(ISNUMBER(DATA!Q1003),DATA!Q1003,"n/a")</f>
        <v>2.9090935922114501E-2</v>
      </c>
      <c r="I2945" s="76">
        <f>+IF(ISNUMBER(DATA!Z1003),DATA!Z1003,"n/a")</f>
        <v>217743.28</v>
      </c>
      <c r="J2945" s="77">
        <f>+IF(ISNUMBER(DATA!AA1003),DATA!AA1003,"n/a")</f>
        <v>1.15741122507009E-2</v>
      </c>
      <c r="K2945" s="76">
        <f>+IF(ISNUMBER(DATA!AJ1003),DATA!AJ1003,"n/a")</f>
        <v>444254.03</v>
      </c>
      <c r="L2945" s="77">
        <f>+IF(ISNUMBER(DATA!AK1003),DATA!AK1003,"n/a")</f>
        <v>6.5059227663412803E-3</v>
      </c>
      <c r="M2945" s="66"/>
      <c r="N2945" s="66"/>
      <c r="O2945" s="66"/>
      <c r="P2945" s="66"/>
      <c r="Q2945" s="66"/>
      <c r="S2945" s="70"/>
      <c r="U2945" s="70"/>
      <c r="W2945" s="70"/>
      <c r="Y2945" s="70"/>
    </row>
    <row r="2946" spans="1:25" s="69" customFormat="1" x14ac:dyDescent="0.2">
      <c r="A2946" s="66" t="s">
        <v>28</v>
      </c>
      <c r="B2946" s="66" t="s">
        <v>23</v>
      </c>
      <c r="C2946" s="66" t="s">
        <v>0</v>
      </c>
      <c r="D2946" s="66" t="s">
        <v>303</v>
      </c>
      <c r="E2946" s="76">
        <f>+IF(ISNUMBER(DATA!F1004),DATA!F1004,"n/a")</f>
        <v>32389.61</v>
      </c>
      <c r="F2946" s="77">
        <f>+IF(ISNUMBER(DATA!G1004),DATA!G1004,"n/a")</f>
        <v>0.159346362744123</v>
      </c>
      <c r="G2946" s="76">
        <f>+IF(ISNUMBER(DATA!P1004),DATA!P1004,"n/a")</f>
        <v>103171.91</v>
      </c>
      <c r="H2946" s="77">
        <f>+IF(ISNUMBER(DATA!Q1004),DATA!Q1004,"n/a")</f>
        <v>0.21424587570669301</v>
      </c>
      <c r="I2946" s="76">
        <f>+IF(ISNUMBER(DATA!Z1004),DATA!Z1004,"n/a")</f>
        <v>194660.52</v>
      </c>
      <c r="J2946" s="77">
        <f>+IF(ISNUMBER(DATA!AA1004),DATA!AA1004,"n/a")</f>
        <v>0.24548377375584701</v>
      </c>
      <c r="K2946" s="76">
        <f>+IF(ISNUMBER(DATA!AJ1004),DATA!AJ1004,"n/a")</f>
        <v>363194.87</v>
      </c>
      <c r="L2946" s="77">
        <f>+IF(ISNUMBER(DATA!AK1004),DATA!AK1004,"n/a")</f>
        <v>0.433758041465168</v>
      </c>
      <c r="M2946" s="66"/>
      <c r="N2946" s="66"/>
      <c r="O2946" s="66"/>
      <c r="P2946" s="66"/>
      <c r="Q2946" s="66"/>
      <c r="S2946" s="70"/>
      <c r="U2946" s="70"/>
      <c r="W2946" s="70"/>
      <c r="Y2946" s="70"/>
    </row>
    <row r="2947" spans="1:25" s="69" customFormat="1" x14ac:dyDescent="0.2">
      <c r="A2947" s="66" t="s">
        <v>28</v>
      </c>
      <c r="B2947" s="66" t="s">
        <v>23</v>
      </c>
      <c r="C2947" s="66" t="s">
        <v>0</v>
      </c>
      <c r="D2947" s="66" t="s">
        <v>304</v>
      </c>
      <c r="E2947" s="76">
        <f>+IF(ISNUMBER(DATA!F1005),DATA!F1005,"n/a")</f>
        <v>50052.22</v>
      </c>
      <c r="F2947" s="77">
        <f>+IF(ISNUMBER(DATA!G1005),DATA!G1005,"n/a")</f>
        <v>0.45111033283892399</v>
      </c>
      <c r="G2947" s="76">
        <f>+IF(ISNUMBER(DATA!P1005),DATA!P1005,"n/a")</f>
        <v>168400.11</v>
      </c>
      <c r="H2947" s="77">
        <f>+IF(ISNUMBER(DATA!Q1005),DATA!Q1005,"n/a")</f>
        <v>0.58459546499236603</v>
      </c>
      <c r="I2947" s="76">
        <f>+IF(ISNUMBER(DATA!Z1005),DATA!Z1005,"n/a")</f>
        <v>318676.76</v>
      </c>
      <c r="J2947" s="77">
        <f>+IF(ISNUMBER(DATA!AA1005),DATA!AA1005,"n/a")</f>
        <v>0.51154813073743599</v>
      </c>
      <c r="K2947" s="76">
        <f>+IF(ISNUMBER(DATA!AJ1005),DATA!AJ1005,"n/a")</f>
        <v>584361.31999999995</v>
      </c>
      <c r="L2947" s="77">
        <f>+IF(ISNUMBER(DATA!AK1005),DATA!AK1005,"n/a")</f>
        <v>-1.9104687459084901E-2</v>
      </c>
      <c r="M2947" s="66"/>
      <c r="N2947" s="66"/>
      <c r="O2947" s="66"/>
      <c r="P2947" s="66"/>
      <c r="Q2947" s="66"/>
      <c r="S2947" s="70"/>
      <c r="U2947" s="70"/>
      <c r="W2947" s="70"/>
      <c r="Y2947" s="70"/>
    </row>
    <row r="2948" spans="1:25" s="69" customFormat="1" x14ac:dyDescent="0.2">
      <c r="A2948" s="66" t="s">
        <v>28</v>
      </c>
      <c r="B2948" s="66" t="s">
        <v>23</v>
      </c>
      <c r="C2948" s="66" t="s">
        <v>0</v>
      </c>
      <c r="D2948" s="66" t="s">
        <v>305</v>
      </c>
      <c r="E2948" s="76">
        <f>+IF(ISNUMBER(DATA!F1006),DATA!F1006,"n/a")</f>
        <v>58243.21</v>
      </c>
      <c r="F2948" s="77">
        <f>+IF(ISNUMBER(DATA!G1006),DATA!G1006,"n/a")</f>
        <v>0.61063029305827299</v>
      </c>
      <c r="G2948" s="76">
        <f>+IF(ISNUMBER(DATA!P1006),DATA!P1006,"n/a")</f>
        <v>215584.97</v>
      </c>
      <c r="H2948" s="77">
        <f>+IF(ISNUMBER(DATA!Q1006),DATA!Q1006,"n/a")</f>
        <v>0.71144427149748901</v>
      </c>
      <c r="I2948" s="76">
        <f>+IF(ISNUMBER(DATA!Z1006),DATA!Z1006,"n/a")</f>
        <v>473387.32</v>
      </c>
      <c r="J2948" s="77">
        <f>+IF(ISNUMBER(DATA!AA1006),DATA!AA1006,"n/a")</f>
        <v>0.80620744577264403</v>
      </c>
      <c r="K2948" s="76">
        <f>+IF(ISNUMBER(DATA!AJ1006),DATA!AJ1006,"n/a")</f>
        <v>760582.03</v>
      </c>
      <c r="L2948" s="77">
        <f>+IF(ISNUMBER(DATA!AK1006),DATA!AK1006,"n/a")</f>
        <v>0.65201271858299803</v>
      </c>
      <c r="M2948" s="66"/>
      <c r="N2948" s="66"/>
      <c r="O2948" s="66"/>
      <c r="P2948" s="66"/>
      <c r="Q2948" s="66"/>
      <c r="S2948" s="70"/>
      <c r="U2948" s="70"/>
      <c r="W2948" s="70"/>
      <c r="Y2948" s="70"/>
    </row>
    <row r="2949" spans="1:25" s="69" customFormat="1" x14ac:dyDescent="0.2">
      <c r="A2949" s="66" t="s">
        <v>28</v>
      </c>
      <c r="B2949" s="66" t="s">
        <v>23</v>
      </c>
      <c r="C2949" s="66" t="s">
        <v>0</v>
      </c>
      <c r="D2949" s="66" t="s">
        <v>306</v>
      </c>
      <c r="E2949" s="76">
        <f>+IF(ISNUMBER(DATA!F1007),DATA!F1007,"n/a")</f>
        <v>20636.36</v>
      </c>
      <c r="F2949" s="77">
        <f>+IF(ISNUMBER(DATA!G1007),DATA!G1007,"n/a")</f>
        <v>6.2480660625316299E-2</v>
      </c>
      <c r="G2949" s="76">
        <f>+IF(ISNUMBER(DATA!P1007),DATA!P1007,"n/a")</f>
        <v>61689.05</v>
      </c>
      <c r="H2949" s="77">
        <f>+IF(ISNUMBER(DATA!Q1007),DATA!Q1007,"n/a")</f>
        <v>0.109507106152634</v>
      </c>
      <c r="I2949" s="76">
        <f>+IF(ISNUMBER(DATA!Z1007),DATA!Z1007,"n/a")</f>
        <v>119284.34</v>
      </c>
      <c r="J2949" s="77">
        <f>+IF(ISNUMBER(DATA!AA1007),DATA!AA1007,"n/a")</f>
        <v>0.12780268104342199</v>
      </c>
      <c r="K2949" s="76">
        <f>+IF(ISNUMBER(DATA!AJ1007),DATA!AJ1007,"n/a")</f>
        <v>313778.93</v>
      </c>
      <c r="L2949" s="77">
        <f>+IF(ISNUMBER(DATA!AK1007),DATA!AK1007,"n/a")</f>
        <v>0.183441619729696</v>
      </c>
      <c r="M2949" s="66"/>
      <c r="N2949" s="66"/>
      <c r="O2949" s="66"/>
      <c r="P2949" s="66"/>
      <c r="Q2949" s="66"/>
      <c r="S2949" s="70"/>
      <c r="U2949" s="70"/>
      <c r="W2949" s="70"/>
      <c r="Y2949" s="70"/>
    </row>
    <row r="2950" spans="1:25" s="69" customFormat="1" x14ac:dyDescent="0.2">
      <c r="A2950" s="66" t="s">
        <v>28</v>
      </c>
      <c r="B2950" s="66" t="s">
        <v>23</v>
      </c>
      <c r="C2950" s="66" t="s">
        <v>0</v>
      </c>
      <c r="D2950" s="66" t="s">
        <v>307</v>
      </c>
      <c r="E2950" s="76">
        <f>+IF(ISNUMBER(DATA!F1008),DATA!F1008,"n/a")</f>
        <v>70516.38</v>
      </c>
      <c r="F2950" s="77">
        <f>+IF(ISNUMBER(DATA!G1008),DATA!G1008,"n/a")</f>
        <v>0.111948987746488</v>
      </c>
      <c r="G2950" s="76">
        <f>+IF(ISNUMBER(DATA!P1008),DATA!P1008,"n/a")</f>
        <v>220086.63</v>
      </c>
      <c r="H2950" s="77">
        <f>+IF(ISNUMBER(DATA!Q1008),DATA!Q1008,"n/a")</f>
        <v>-3.7719548435489201E-3</v>
      </c>
      <c r="I2950" s="76">
        <f>+IF(ISNUMBER(DATA!Z1008),DATA!Z1008,"n/a")</f>
        <v>443505.01</v>
      </c>
      <c r="J2950" s="77">
        <f>+IF(ISNUMBER(DATA!AA1008),DATA!AA1008,"n/a")</f>
        <v>0.51060096102427899</v>
      </c>
      <c r="K2950" s="76">
        <f>+IF(ISNUMBER(DATA!AJ1008),DATA!AJ1008,"n/a")</f>
        <v>853680.02</v>
      </c>
      <c r="L2950" s="77">
        <f>+IF(ISNUMBER(DATA!AK1008),DATA!AK1008,"n/a")</f>
        <v>1.30946968849511</v>
      </c>
      <c r="M2950" s="66"/>
      <c r="N2950" s="66"/>
      <c r="O2950" s="66"/>
      <c r="P2950" s="66"/>
      <c r="Q2950" s="66"/>
      <c r="S2950" s="70"/>
      <c r="U2950" s="70"/>
      <c r="W2950" s="70"/>
      <c r="Y2950" s="70"/>
    </row>
    <row r="2951" spans="1:25" s="69" customFormat="1" x14ac:dyDescent="0.2">
      <c r="A2951" s="66" t="s">
        <v>28</v>
      </c>
      <c r="B2951" s="66" t="s">
        <v>23</v>
      </c>
      <c r="C2951" s="66" t="s">
        <v>0</v>
      </c>
      <c r="D2951" s="66" t="s">
        <v>308</v>
      </c>
      <c r="E2951" s="76">
        <f>+IF(ISNUMBER(DATA!F1009),DATA!F1009,"n/a")</f>
        <v>18643.34</v>
      </c>
      <c r="F2951" s="77">
        <f>+IF(ISNUMBER(DATA!G1009),DATA!G1009,"n/a")</f>
        <v>0.64964871608827202</v>
      </c>
      <c r="G2951" s="76">
        <f>+IF(ISNUMBER(DATA!P1009),DATA!P1009,"n/a")</f>
        <v>65182.45</v>
      </c>
      <c r="H2951" s="77">
        <f>+IF(ISNUMBER(DATA!Q1009),DATA!Q1009,"n/a")</f>
        <v>0.73835442322298706</v>
      </c>
      <c r="I2951" s="76">
        <f>+IF(ISNUMBER(DATA!Z1009),DATA!Z1009,"n/a")</f>
        <v>120422.8</v>
      </c>
      <c r="J2951" s="77">
        <f>+IF(ISNUMBER(DATA!AA1009),DATA!AA1009,"n/a")</f>
        <v>0.82404315317349897</v>
      </c>
      <c r="K2951" s="76">
        <f>+IF(ISNUMBER(DATA!AJ1009),DATA!AJ1009,"n/a")</f>
        <v>238773.2</v>
      </c>
      <c r="L2951" s="77">
        <f>+IF(ISNUMBER(DATA!AK1009),DATA!AK1009,"n/a")</f>
        <v>0.62573658286556399</v>
      </c>
      <c r="M2951" s="66"/>
      <c r="N2951" s="66"/>
      <c r="O2951" s="66"/>
      <c r="P2951" s="66"/>
      <c r="Q2951" s="66"/>
      <c r="S2951" s="70"/>
      <c r="U2951" s="70"/>
      <c r="W2951" s="70"/>
      <c r="Y2951" s="70"/>
    </row>
    <row r="2952" spans="1:25" s="69" customFormat="1" x14ac:dyDescent="0.2">
      <c r="A2952" s="66" t="s">
        <v>28</v>
      </c>
      <c r="B2952" s="66" t="s">
        <v>23</v>
      </c>
      <c r="C2952" s="66" t="s">
        <v>0</v>
      </c>
      <c r="D2952" s="66" t="s">
        <v>309</v>
      </c>
      <c r="E2952" s="76">
        <f>+IF(ISNUMBER(DATA!F1010),DATA!F1010,"n/a")</f>
        <v>40763.58</v>
      </c>
      <c r="F2952" s="77">
        <f>+IF(ISNUMBER(DATA!G1010),DATA!G1010,"n/a")</f>
        <v>1.9354403854047399</v>
      </c>
      <c r="G2952" s="76">
        <f>+IF(ISNUMBER(DATA!P1010),DATA!P1010,"n/a")</f>
        <v>138712.54</v>
      </c>
      <c r="H2952" s="77">
        <f>+IF(ISNUMBER(DATA!Q1010),DATA!Q1010,"n/a")</f>
        <v>2.08571140017236</v>
      </c>
      <c r="I2952" s="76">
        <f>+IF(ISNUMBER(DATA!Z1010),DATA!Z1010,"n/a")</f>
        <v>263442.83</v>
      </c>
      <c r="J2952" s="77">
        <f>+IF(ISNUMBER(DATA!AA1010),DATA!AA1010,"n/a")</f>
        <v>2.1867697492865101</v>
      </c>
      <c r="K2952" s="76">
        <f>+IF(ISNUMBER(DATA!AJ1010),DATA!AJ1010,"n/a")</f>
        <v>465334.85</v>
      </c>
      <c r="L2952" s="77">
        <f>+IF(ISNUMBER(DATA!AK1010),DATA!AK1010,"n/a")</f>
        <v>1.6892662736536399</v>
      </c>
      <c r="M2952" s="66"/>
      <c r="N2952" s="66"/>
      <c r="O2952" s="66"/>
      <c r="P2952" s="66"/>
      <c r="Q2952" s="66"/>
      <c r="S2952" s="70"/>
      <c r="U2952" s="70"/>
      <c r="W2952" s="70"/>
      <c r="Y2952" s="70"/>
    </row>
    <row r="2953" spans="1:25" s="69" customFormat="1" x14ac:dyDescent="0.2">
      <c r="A2953" s="66" t="s">
        <v>28</v>
      </c>
      <c r="B2953" s="66" t="s">
        <v>23</v>
      </c>
      <c r="C2953" s="66" t="s">
        <v>0</v>
      </c>
      <c r="D2953" s="66" t="s">
        <v>310</v>
      </c>
      <c r="E2953" s="76">
        <f>+IF(ISNUMBER(DATA!F1011),DATA!F1011,"n/a")</f>
        <v>45863.12</v>
      </c>
      <c r="F2953" s="77">
        <f>+IF(ISNUMBER(DATA!G1011),DATA!G1011,"n/a")</f>
        <v>3.28254668134548</v>
      </c>
      <c r="G2953" s="76">
        <f>+IF(ISNUMBER(DATA!P1011),DATA!P1011,"n/a")</f>
        <v>149669.72</v>
      </c>
      <c r="H2953" s="77">
        <f>+IF(ISNUMBER(DATA!Q1011),DATA!Q1011,"n/a")</f>
        <v>3.3460454019874502</v>
      </c>
      <c r="I2953" s="76">
        <f>+IF(ISNUMBER(DATA!Z1011),DATA!Z1011,"n/a")</f>
        <v>279308.34000000003</v>
      </c>
      <c r="J2953" s="77">
        <f>+IF(ISNUMBER(DATA!AA1011),DATA!AA1011,"n/a")</f>
        <v>3.4629124355749199</v>
      </c>
      <c r="K2953" s="76">
        <f>+IF(ISNUMBER(DATA!AJ1011),DATA!AJ1011,"n/a")</f>
        <v>503422.03</v>
      </c>
      <c r="L2953" s="77">
        <f>+IF(ISNUMBER(DATA!AK1011),DATA!AK1011,"n/a")</f>
        <v>2.4631822872238001</v>
      </c>
      <c r="M2953" s="66"/>
      <c r="N2953" s="66"/>
      <c r="O2953" s="66"/>
      <c r="P2953" s="66"/>
      <c r="Q2953" s="66"/>
      <c r="S2953" s="70"/>
      <c r="U2953" s="70"/>
      <c r="W2953" s="70"/>
      <c r="Y2953" s="70"/>
    </row>
    <row r="2954" spans="1:25" s="69" customFormat="1" x14ac:dyDescent="0.2">
      <c r="A2954" s="66" t="s">
        <v>28</v>
      </c>
      <c r="B2954" s="66" t="s">
        <v>23</v>
      </c>
      <c r="C2954" s="66" t="s">
        <v>0</v>
      </c>
      <c r="D2954" s="66" t="s">
        <v>311</v>
      </c>
      <c r="E2954" s="76">
        <f>+IF(ISNUMBER(DATA!F1012),DATA!F1012,"n/a")</f>
        <v>12791.23</v>
      </c>
      <c r="F2954" s="77">
        <f>+IF(ISNUMBER(DATA!G1012),DATA!G1012,"n/a")</f>
        <v>0.163665293267311</v>
      </c>
      <c r="G2954" s="76">
        <f>+IF(ISNUMBER(DATA!P1012),DATA!P1012,"n/a")</f>
        <v>54864.22</v>
      </c>
      <c r="H2954" s="77">
        <f>+IF(ISNUMBER(DATA!Q1012),DATA!Q1012,"n/a")</f>
        <v>0.59187758050897898</v>
      </c>
      <c r="I2954" s="76">
        <f>+IF(ISNUMBER(DATA!Z1012),DATA!Z1012,"n/a")</f>
        <v>117907.01</v>
      </c>
      <c r="J2954" s="77">
        <f>+IF(ISNUMBER(DATA!AA1012),DATA!AA1012,"n/a")</f>
        <v>0.81260681484269204</v>
      </c>
      <c r="K2954" s="76">
        <f>+IF(ISNUMBER(DATA!AJ1012),DATA!AJ1012,"n/a")</f>
        <v>225425.79</v>
      </c>
      <c r="L2954" s="77">
        <f>+IF(ISNUMBER(DATA!AK1012),DATA!AK1012,"n/a")</f>
        <v>0.41454620914239498</v>
      </c>
      <c r="M2954" s="66"/>
      <c r="N2954" s="66"/>
      <c r="O2954" s="66"/>
      <c r="P2954" s="66"/>
      <c r="Q2954" s="66"/>
      <c r="S2954" s="70"/>
      <c r="U2954" s="70"/>
      <c r="W2954" s="70"/>
      <c r="Y2954" s="70"/>
    </row>
    <row r="2955" spans="1:25" s="69" customFormat="1" x14ac:dyDescent="0.2">
      <c r="A2955" s="66" t="s">
        <v>28</v>
      </c>
      <c r="B2955" s="66" t="s">
        <v>23</v>
      </c>
      <c r="C2955" s="66" t="s">
        <v>0</v>
      </c>
      <c r="D2955" s="66" t="s">
        <v>312</v>
      </c>
      <c r="E2955" s="76">
        <f>+IF(ISNUMBER(DATA!F1013),DATA!F1013,"n/a")</f>
        <v>30520.67</v>
      </c>
      <c r="F2955" s="77">
        <f>+IF(ISNUMBER(DATA!G1013),DATA!G1013,"n/a")</f>
        <v>0.274400028393611</v>
      </c>
      <c r="G2955" s="76">
        <f>+IF(ISNUMBER(DATA!P1013),DATA!P1013,"n/a")</f>
        <v>98290.46</v>
      </c>
      <c r="H2955" s="77">
        <f>+IF(ISNUMBER(DATA!Q1013),DATA!Q1013,"n/a")</f>
        <v>0.119421907675515</v>
      </c>
      <c r="I2955" s="76">
        <f>+IF(ISNUMBER(DATA!Z1013),DATA!Z1013,"n/a")</f>
        <v>207625.95</v>
      </c>
      <c r="J2955" s="77">
        <f>+IF(ISNUMBER(DATA!AA1013),DATA!AA1013,"n/a")</f>
        <v>0.41193003849816601</v>
      </c>
      <c r="K2955" s="76">
        <f>+IF(ISNUMBER(DATA!AJ1013),DATA!AJ1013,"n/a")</f>
        <v>371809.04</v>
      </c>
      <c r="L2955" s="77">
        <f>+IF(ISNUMBER(DATA!AK1013),DATA!AK1013,"n/a")</f>
        <v>0.79372127908611401</v>
      </c>
      <c r="M2955" s="66"/>
      <c r="N2955" s="66"/>
      <c r="O2955" s="66"/>
      <c r="P2955" s="66"/>
      <c r="Q2955" s="66"/>
      <c r="S2955" s="70"/>
      <c r="U2955" s="70"/>
      <c r="W2955" s="70"/>
      <c r="Y2955" s="70"/>
    </row>
    <row r="2956" spans="1:25" s="69" customFormat="1" x14ac:dyDescent="0.2">
      <c r="A2956" s="66" t="s">
        <v>28</v>
      </c>
      <c r="B2956" s="66" t="s">
        <v>23</v>
      </c>
      <c r="C2956" s="66" t="s">
        <v>0</v>
      </c>
      <c r="D2956" s="66" t="s">
        <v>313</v>
      </c>
      <c r="E2956" s="76">
        <f>+IF(ISNUMBER(DATA!F1014),DATA!F1014,"n/a")</f>
        <v>36181.699999999997</v>
      </c>
      <c r="F2956" s="77">
        <f>+IF(ISNUMBER(DATA!G1014),DATA!G1014,"n/a")</f>
        <v>0.23531468316588999</v>
      </c>
      <c r="G2956" s="76">
        <f>+IF(ISNUMBER(DATA!P1014),DATA!P1014,"n/a")</f>
        <v>117315.18</v>
      </c>
      <c r="H2956" s="77">
        <f>+IF(ISNUMBER(DATA!Q1014),DATA!Q1014,"n/a")</f>
        <v>0.50879385674975097</v>
      </c>
      <c r="I2956" s="76">
        <f>+IF(ISNUMBER(DATA!Z1014),DATA!Z1014,"n/a")</f>
        <v>232312.83</v>
      </c>
      <c r="J2956" s="77">
        <f>+IF(ISNUMBER(DATA!AA1014),DATA!AA1014,"n/a")</f>
        <v>0.82383933326063497</v>
      </c>
      <c r="K2956" s="76">
        <f>+IF(ISNUMBER(DATA!AJ1014),DATA!AJ1014,"n/a")</f>
        <v>441811.15</v>
      </c>
      <c r="L2956" s="77">
        <f>+IF(ISNUMBER(DATA!AK1014),DATA!AK1014,"n/a")</f>
        <v>0.85129261841049397</v>
      </c>
      <c r="M2956" s="66"/>
      <c r="N2956" s="66"/>
      <c r="O2956" s="66"/>
      <c r="P2956" s="66"/>
      <c r="Q2956" s="66"/>
      <c r="S2956" s="70"/>
      <c r="U2956" s="70"/>
      <c r="W2956" s="70"/>
      <c r="Y2956" s="70"/>
    </row>
    <row r="2957" spans="1:25" s="69" customFormat="1" x14ac:dyDescent="0.2">
      <c r="A2957" s="66" t="s">
        <v>28</v>
      </c>
      <c r="B2957" s="66" t="s">
        <v>23</v>
      </c>
      <c r="C2957" s="66" t="s">
        <v>0</v>
      </c>
      <c r="D2957" s="66" t="s">
        <v>314</v>
      </c>
      <c r="E2957" s="76">
        <f>+IF(ISNUMBER(DATA!F1015),DATA!F1015,"n/a")</f>
        <v>38598.01</v>
      </c>
      <c r="F2957" s="77">
        <f>+IF(ISNUMBER(DATA!G1015),DATA!G1015,"n/a")</f>
        <v>3.3999163114008898E-2</v>
      </c>
      <c r="G2957" s="76">
        <f>+IF(ISNUMBER(DATA!P1015),DATA!P1015,"n/a")</f>
        <v>127040.56</v>
      </c>
      <c r="H2957" s="77">
        <f>+IF(ISNUMBER(DATA!Q1015),DATA!Q1015,"n/a")</f>
        <v>5.4774293908771698E-2</v>
      </c>
      <c r="I2957" s="76">
        <f>+IF(ISNUMBER(DATA!Z1015),DATA!Z1015,"n/a")</f>
        <v>257700.28</v>
      </c>
      <c r="J2957" s="77">
        <f>+IF(ISNUMBER(DATA!AA1015),DATA!AA1015,"n/a")</f>
        <v>0.127782176964717</v>
      </c>
      <c r="K2957" s="76">
        <f>+IF(ISNUMBER(DATA!AJ1015),DATA!AJ1015,"n/a")</f>
        <v>526876.89</v>
      </c>
      <c r="L2957" s="77">
        <f>+IF(ISNUMBER(DATA!AK1015),DATA!AK1015,"n/a")</f>
        <v>0.175113615096855</v>
      </c>
      <c r="M2957" s="66"/>
      <c r="N2957" s="66"/>
      <c r="O2957" s="66"/>
      <c r="P2957" s="66"/>
      <c r="Q2957" s="66"/>
      <c r="S2957" s="70"/>
      <c r="U2957" s="70"/>
      <c r="W2957" s="70"/>
      <c r="Y2957" s="70"/>
    </row>
    <row r="2958" spans="1:25" s="69" customFormat="1" x14ac:dyDescent="0.2">
      <c r="A2958" s="66" t="s">
        <v>28</v>
      </c>
      <c r="B2958" s="66" t="s">
        <v>23</v>
      </c>
      <c r="C2958" s="66" t="s">
        <v>0</v>
      </c>
      <c r="D2958" s="66" t="s">
        <v>315</v>
      </c>
      <c r="E2958" s="76">
        <f>+IF(ISNUMBER(DATA!F1016),DATA!F1016,"n/a")</f>
        <v>110967.83</v>
      </c>
      <c r="F2958" s="77">
        <f>+IF(ISNUMBER(DATA!G1016),DATA!G1016,"n/a")</f>
        <v>0.162494128226542</v>
      </c>
      <c r="G2958" s="76">
        <f>+IF(ISNUMBER(DATA!P1016),DATA!P1016,"n/a")</f>
        <v>360898.71</v>
      </c>
      <c r="H2958" s="77">
        <f>+IF(ISNUMBER(DATA!Q1016),DATA!Q1016,"n/a")</f>
        <v>0.13240969706379099</v>
      </c>
      <c r="I2958" s="76">
        <f>+IF(ISNUMBER(DATA!Z1016),DATA!Z1016,"n/a")</f>
        <v>709437.8</v>
      </c>
      <c r="J2958" s="77">
        <f>+IF(ISNUMBER(DATA!AA1016),DATA!AA1016,"n/a")</f>
        <v>0.689476117655478</v>
      </c>
      <c r="K2958" s="76">
        <f>+IF(ISNUMBER(DATA!AJ1016),DATA!AJ1016,"n/a")</f>
        <v>1296948.97</v>
      </c>
      <c r="L2958" s="77">
        <f>+IF(ISNUMBER(DATA!AK1016),DATA!AK1016,"n/a")</f>
        <v>1.4247459642142399</v>
      </c>
      <c r="M2958" s="66"/>
      <c r="N2958" s="66"/>
      <c r="O2958" s="66"/>
      <c r="P2958" s="66"/>
      <c r="Q2958" s="66"/>
      <c r="S2958" s="70"/>
      <c r="U2958" s="70"/>
      <c r="W2958" s="70"/>
      <c r="Y2958" s="70"/>
    </row>
    <row r="2959" spans="1:25" s="69" customFormat="1" x14ac:dyDescent="0.2">
      <c r="A2959" s="66" t="s">
        <v>28</v>
      </c>
      <c r="B2959" s="66" t="s">
        <v>23</v>
      </c>
      <c r="C2959" s="66" t="s">
        <v>0</v>
      </c>
      <c r="D2959" s="66" t="s">
        <v>316</v>
      </c>
      <c r="E2959" s="76">
        <f>+IF(ISNUMBER(DATA!F1017),DATA!F1017,"n/a")</f>
        <v>47453.279999999999</v>
      </c>
      <c r="F2959" s="77">
        <f>+IF(ISNUMBER(DATA!G1017),DATA!G1017,"n/a")</f>
        <v>-8.0825584327890804E-2</v>
      </c>
      <c r="G2959" s="76">
        <f>+IF(ISNUMBER(DATA!P1017),DATA!P1017,"n/a")</f>
        <v>178750.72</v>
      </c>
      <c r="H2959" s="77">
        <f>+IF(ISNUMBER(DATA!Q1017),DATA!Q1017,"n/a")</f>
        <v>2.00532822329119E-2</v>
      </c>
      <c r="I2959" s="76">
        <f>+IF(ISNUMBER(DATA!Z1017),DATA!Z1017,"n/a")</f>
        <v>326786.01</v>
      </c>
      <c r="J2959" s="77">
        <f>+IF(ISNUMBER(DATA!AA1017),DATA!AA1017,"n/a")</f>
        <v>3.5977737445056099E-2</v>
      </c>
      <c r="K2959" s="76">
        <f>+IF(ISNUMBER(DATA!AJ1017),DATA!AJ1017,"n/a")</f>
        <v>650048.56000000006</v>
      </c>
      <c r="L2959" s="77">
        <f>+IF(ISNUMBER(DATA!AK1017),DATA!AK1017,"n/a")</f>
        <v>0.16642518983004201</v>
      </c>
      <c r="M2959" s="66"/>
      <c r="N2959" s="66"/>
      <c r="O2959" s="66"/>
      <c r="P2959" s="66"/>
      <c r="Q2959" s="66"/>
      <c r="S2959" s="70"/>
      <c r="U2959" s="70"/>
      <c r="W2959" s="70"/>
      <c r="Y2959" s="70"/>
    </row>
    <row r="2960" spans="1:25" s="69" customFormat="1" x14ac:dyDescent="0.2">
      <c r="A2960" s="66" t="s">
        <v>28</v>
      </c>
      <c r="B2960" s="66" t="s">
        <v>23</v>
      </c>
      <c r="C2960" s="66" t="s">
        <v>0</v>
      </c>
      <c r="D2960" s="66" t="s">
        <v>317</v>
      </c>
      <c r="E2960" s="76">
        <f>+IF(ISNUMBER(DATA!F1018),DATA!F1018,"n/a")</f>
        <v>33105.69</v>
      </c>
      <c r="F2960" s="77">
        <f>+IF(ISNUMBER(DATA!G1018),DATA!G1018,"n/a")</f>
        <v>0.256549826352647</v>
      </c>
      <c r="G2960" s="76">
        <f>+IF(ISNUMBER(DATA!P1018),DATA!P1018,"n/a")</f>
        <v>96221.96</v>
      </c>
      <c r="H2960" s="77">
        <f>+IF(ISNUMBER(DATA!Q1018),DATA!Q1018,"n/a")</f>
        <v>0.15972409204806101</v>
      </c>
      <c r="I2960" s="76">
        <f>+IF(ISNUMBER(DATA!Z1018),DATA!Z1018,"n/a")</f>
        <v>200327.19</v>
      </c>
      <c r="J2960" s="77">
        <f>+IF(ISNUMBER(DATA!AA1018),DATA!AA1018,"n/a")</f>
        <v>0.36949983398008301</v>
      </c>
      <c r="K2960" s="76">
        <f>+IF(ISNUMBER(DATA!AJ1018),DATA!AJ1018,"n/a")</f>
        <v>399475.25</v>
      </c>
      <c r="L2960" s="77">
        <f>+IF(ISNUMBER(DATA!AK1018),DATA!AK1018,"n/a")</f>
        <v>0.35096026929705099</v>
      </c>
      <c r="M2960" s="66"/>
      <c r="N2960" s="66"/>
      <c r="O2960" s="66"/>
      <c r="P2960" s="66"/>
      <c r="Q2960" s="66"/>
      <c r="S2960" s="70"/>
      <c r="U2960" s="70"/>
      <c r="W2960" s="70"/>
      <c r="Y2960" s="70"/>
    </row>
    <row r="2961" spans="1:25" s="69" customFormat="1" x14ac:dyDescent="0.2">
      <c r="A2961" s="66" t="s">
        <v>28</v>
      </c>
      <c r="B2961" s="66" t="s">
        <v>23</v>
      </c>
      <c r="C2961" s="66" t="s">
        <v>0</v>
      </c>
      <c r="D2961" s="66" t="s">
        <v>318</v>
      </c>
      <c r="E2961" s="76">
        <f>+IF(ISNUMBER(DATA!F1019),DATA!F1019,"n/a")</f>
        <v>42707.67</v>
      </c>
      <c r="F2961" s="77">
        <f>+IF(ISNUMBER(DATA!G1019),DATA!G1019,"n/a")</f>
        <v>5.8661106099693099E-2</v>
      </c>
      <c r="G2961" s="76">
        <f>+IF(ISNUMBER(DATA!P1019),DATA!P1019,"n/a")</f>
        <v>147160.31</v>
      </c>
      <c r="H2961" s="77">
        <f>+IF(ISNUMBER(DATA!Q1019),DATA!Q1019,"n/a")</f>
        <v>4.1786406485849997E-2</v>
      </c>
      <c r="I2961" s="76">
        <f>+IF(ISNUMBER(DATA!Z1019),DATA!Z1019,"n/a")</f>
        <v>275754.81</v>
      </c>
      <c r="J2961" s="77">
        <f>+IF(ISNUMBER(DATA!AA1019),DATA!AA1019,"n/a")</f>
        <v>3.95481710491545E-2</v>
      </c>
      <c r="K2961" s="76">
        <f>+IF(ISNUMBER(DATA!AJ1019),DATA!AJ1019,"n/a")</f>
        <v>542117.17000000004</v>
      </c>
      <c r="L2961" s="77">
        <f>+IF(ISNUMBER(DATA!AK1019),DATA!AK1019,"n/a")</f>
        <v>2.8281596179569502E-3</v>
      </c>
      <c r="M2961" s="66"/>
      <c r="N2961" s="66"/>
      <c r="O2961" s="66"/>
      <c r="P2961" s="66"/>
      <c r="Q2961" s="66"/>
      <c r="S2961" s="70"/>
      <c r="U2961" s="70"/>
      <c r="W2961" s="70"/>
      <c r="Y2961" s="70"/>
    </row>
    <row r="2962" spans="1:25" s="69" customFormat="1" x14ac:dyDescent="0.2">
      <c r="A2962" s="66" t="s">
        <v>28</v>
      </c>
      <c r="B2962" s="66" t="s">
        <v>23</v>
      </c>
      <c r="C2962" s="66" t="s">
        <v>0</v>
      </c>
      <c r="D2962" s="66" t="s">
        <v>344</v>
      </c>
      <c r="E2962" s="76">
        <f>+IF(ISNUMBER(DATA!F1020),DATA!F1020,"n/a")</f>
        <v>30025.72</v>
      </c>
      <c r="F2962" s="77">
        <f>+IF(ISNUMBER(DATA!G1020),DATA!G1020,"n/a")</f>
        <v>2.19028519031282</v>
      </c>
      <c r="G2962" s="76">
        <f>+IF(ISNUMBER(DATA!P1020),DATA!P1020,"n/a")</f>
        <v>94251.15</v>
      </c>
      <c r="H2962" s="77">
        <f>+IF(ISNUMBER(DATA!Q1020),DATA!Q1020,"n/a")</f>
        <v>3.2134981398247402</v>
      </c>
      <c r="I2962" s="76">
        <f>+IF(ISNUMBER(DATA!Z1020),DATA!Z1020,"n/a")</f>
        <v>171243.66</v>
      </c>
      <c r="J2962" s="77">
        <f>+IF(ISNUMBER(DATA!AA1020),DATA!AA1020,"n/a")</f>
        <v>3.2732564842361498</v>
      </c>
      <c r="K2962" s="76">
        <f>+IF(ISNUMBER(DATA!AJ1020),DATA!AJ1020,"n/a")</f>
        <v>330460.33</v>
      </c>
      <c r="L2962" s="77">
        <f>+IF(ISNUMBER(DATA!AK1020),DATA!AK1020,"n/a")</f>
        <v>2.5153016953659999</v>
      </c>
      <c r="M2962" s="66"/>
      <c r="N2962" s="66"/>
      <c r="O2962" s="66"/>
      <c r="P2962" s="66"/>
      <c r="Q2962" s="66"/>
      <c r="S2962" s="70"/>
      <c r="U2962" s="70"/>
      <c r="W2962" s="70"/>
      <c r="Y2962" s="70"/>
    </row>
    <row r="2963" spans="1:25" s="69" customFormat="1" x14ac:dyDescent="0.2">
      <c r="A2963" s="66" t="s">
        <v>28</v>
      </c>
      <c r="B2963" s="66" t="s">
        <v>23</v>
      </c>
      <c r="C2963" s="66" t="s">
        <v>0</v>
      </c>
      <c r="D2963" s="66" t="s">
        <v>345</v>
      </c>
      <c r="E2963" s="76">
        <f>+IF(ISNUMBER(DATA!F1021),DATA!F1021,"n/a")</f>
        <v>28932.36</v>
      </c>
      <c r="F2963" s="77">
        <f>+IF(ISNUMBER(DATA!G1021),DATA!G1021,"n/a")</f>
        <v>0.19770992366412199</v>
      </c>
      <c r="G2963" s="76">
        <f>+IF(ISNUMBER(DATA!P1021),DATA!P1021,"n/a")</f>
        <v>97275.25</v>
      </c>
      <c r="H2963" s="77">
        <f>+IF(ISNUMBER(DATA!Q1021),DATA!Q1021,"n/a")</f>
        <v>0.231210404235935</v>
      </c>
      <c r="I2963" s="76">
        <f>+IF(ISNUMBER(DATA!Z1021),DATA!Z1021,"n/a")</f>
        <v>213192.83</v>
      </c>
      <c r="J2963" s="77">
        <f>+IF(ISNUMBER(DATA!AA1021),DATA!AA1021,"n/a")</f>
        <v>0.44621048904180599</v>
      </c>
      <c r="K2963" s="76">
        <f>+IF(ISNUMBER(DATA!AJ1021),DATA!AJ1021,"n/a")</f>
        <v>367614.66</v>
      </c>
      <c r="L2963" s="77">
        <f>+IF(ISNUMBER(DATA!AK1021),DATA!AK1021,"n/a")</f>
        <v>0.44663715529124998</v>
      </c>
      <c r="M2963" s="66"/>
      <c r="N2963" s="66"/>
      <c r="O2963" s="66"/>
      <c r="P2963" s="66"/>
      <c r="Q2963" s="66"/>
      <c r="S2963" s="70"/>
      <c r="U2963" s="70"/>
      <c r="W2963" s="70"/>
      <c r="Y2963" s="70"/>
    </row>
    <row r="2964" spans="1:25" x14ac:dyDescent="0.2">
      <c r="E2964" s="100"/>
      <c r="F2964" s="102"/>
      <c r="G2964" s="100"/>
      <c r="H2964" s="102"/>
      <c r="I2964" s="100"/>
      <c r="J2964" s="102"/>
      <c r="K2964" s="100"/>
      <c r="L2964" s="102"/>
    </row>
    <row r="2965" spans="1:25" s="69" customFormat="1" x14ac:dyDescent="0.2">
      <c r="A2965" s="66" t="s">
        <v>28</v>
      </c>
      <c r="B2965" s="66" t="s">
        <v>23</v>
      </c>
      <c r="C2965" s="66" t="s">
        <v>9</v>
      </c>
      <c r="D2965" s="66" t="s">
        <v>271</v>
      </c>
      <c r="E2965" s="86">
        <f>+IF(ISNUMBER(DATA!H972),DATA!H972,"n/a")</f>
        <v>7772.25</v>
      </c>
      <c r="F2965" s="77">
        <f>+IF(ISNUMBER(DATA!I972),DATA!I972,"n/a")</f>
        <v>0.24931283574604299</v>
      </c>
      <c r="G2965" s="86">
        <f>+IF(ISNUMBER(DATA!R972),DATA!R972,"n/a")</f>
        <v>24369.08</v>
      </c>
      <c r="H2965" s="77">
        <f>+IF(ISNUMBER(DATA!S972),DATA!S972,"n/a")</f>
        <v>0.13730448195155201</v>
      </c>
      <c r="I2965" s="86">
        <f>+IF(ISNUMBER(DATA!AB972),DATA!AB972,"n/a")</f>
        <v>47171.92</v>
      </c>
      <c r="J2965" s="77">
        <f>+IF(ISNUMBER(DATA!AC972),DATA!AC972,"n/a")</f>
        <v>7.7644347520559404E-2</v>
      </c>
      <c r="K2965" s="86">
        <f>+IF(ISNUMBER(DATA!AL972),DATA!AL972,"n/a")</f>
        <v>98052.86</v>
      </c>
      <c r="L2965" s="77">
        <f>+IF(ISNUMBER(DATA!AM972),DATA!AM972,"n/a")</f>
        <v>-6.4905402276357202E-2</v>
      </c>
      <c r="M2965" s="66"/>
      <c r="N2965" s="66"/>
      <c r="O2965" s="66"/>
      <c r="P2965" s="66"/>
      <c r="Q2965" s="66"/>
      <c r="S2965" s="70"/>
      <c r="U2965" s="70"/>
      <c r="W2965" s="70"/>
      <c r="Y2965" s="70"/>
    </row>
    <row r="2966" spans="1:25" s="69" customFormat="1" x14ac:dyDescent="0.2">
      <c r="A2966" s="66" t="s">
        <v>28</v>
      </c>
      <c r="B2966" s="66" t="s">
        <v>23</v>
      </c>
      <c r="C2966" s="66" t="s">
        <v>9</v>
      </c>
      <c r="D2966" s="66" t="s">
        <v>272</v>
      </c>
      <c r="E2966" s="86">
        <f>+IF(ISNUMBER(DATA!H973),DATA!H973,"n/a")</f>
        <v>24899.68</v>
      </c>
      <c r="F2966" s="77">
        <f>+IF(ISNUMBER(DATA!I973),DATA!I973,"n/a")</f>
        <v>2.8630160980623501E-2</v>
      </c>
      <c r="G2966" s="86">
        <f>+IF(ISNUMBER(DATA!R973),DATA!R973,"n/a")</f>
        <v>87016.9</v>
      </c>
      <c r="H2966" s="77">
        <f>+IF(ISNUMBER(DATA!S973),DATA!S973,"n/a")</f>
        <v>5.9012926332694497E-2</v>
      </c>
      <c r="I2966" s="86">
        <f>+IF(ISNUMBER(DATA!AB973),DATA!AB973,"n/a")</f>
        <v>164279.38</v>
      </c>
      <c r="J2966" s="77">
        <f>+IF(ISNUMBER(DATA!AC973),DATA!AC973,"n/a")</f>
        <v>6.4958361902714701E-2</v>
      </c>
      <c r="K2966" s="86">
        <f>+IF(ISNUMBER(DATA!AL973),DATA!AL973,"n/a")</f>
        <v>304725.15999999997</v>
      </c>
      <c r="L2966" s="77">
        <f>+IF(ISNUMBER(DATA!AM973),DATA!AM973,"n/a")</f>
        <v>0.50962904783860696</v>
      </c>
      <c r="M2966" s="66"/>
      <c r="N2966" s="66"/>
      <c r="O2966" s="66"/>
      <c r="P2966" s="66"/>
      <c r="Q2966" s="66"/>
      <c r="S2966" s="70"/>
      <c r="U2966" s="70"/>
      <c r="W2966" s="70"/>
      <c r="Y2966" s="70"/>
    </row>
    <row r="2967" spans="1:25" s="69" customFormat="1" x14ac:dyDescent="0.2">
      <c r="A2967" s="66" t="s">
        <v>28</v>
      </c>
      <c r="B2967" s="66" t="s">
        <v>23</v>
      </c>
      <c r="C2967" s="66" t="s">
        <v>9</v>
      </c>
      <c r="D2967" s="66" t="s">
        <v>273</v>
      </c>
      <c r="E2967" s="86">
        <f>+IF(ISNUMBER(DATA!H974),DATA!H974,"n/a")</f>
        <v>22250.38</v>
      </c>
      <c r="F2967" s="77">
        <f>+IF(ISNUMBER(DATA!I974),DATA!I974,"n/a")</f>
        <v>1.56804392261144</v>
      </c>
      <c r="G2967" s="86">
        <f>+IF(ISNUMBER(DATA!R974),DATA!R974,"n/a")</f>
        <v>80932.95</v>
      </c>
      <c r="H2967" s="77">
        <f>+IF(ISNUMBER(DATA!S974),DATA!S974,"n/a")</f>
        <v>1.82533450350213</v>
      </c>
      <c r="I2967" s="86">
        <f>+IF(ISNUMBER(DATA!AB974),DATA!AB974,"n/a")</f>
        <v>145423.06</v>
      </c>
      <c r="J2967" s="77">
        <f>+IF(ISNUMBER(DATA!AC974),DATA!AC974,"n/a")</f>
        <v>1.6670714935084301</v>
      </c>
      <c r="K2967" s="86">
        <f>+IF(ISNUMBER(DATA!AL974),DATA!AL974,"n/a")</f>
        <v>228327.15</v>
      </c>
      <c r="L2967" s="77">
        <f>+IF(ISNUMBER(DATA!AM974),DATA!AM974,"n/a")</f>
        <v>1.04559962135374</v>
      </c>
      <c r="M2967" s="66"/>
      <c r="N2967" s="66"/>
      <c r="O2967" s="66"/>
      <c r="P2967" s="66"/>
      <c r="Q2967" s="66"/>
      <c r="S2967" s="70"/>
      <c r="U2967" s="70"/>
      <c r="W2967" s="70"/>
      <c r="Y2967" s="70"/>
    </row>
    <row r="2968" spans="1:25" s="69" customFormat="1" x14ac:dyDescent="0.2">
      <c r="A2968" s="66" t="s">
        <v>28</v>
      </c>
      <c r="B2968" s="66" t="s">
        <v>23</v>
      </c>
      <c r="C2968" s="66" t="s">
        <v>9</v>
      </c>
      <c r="D2968" s="66" t="s">
        <v>274</v>
      </c>
      <c r="E2968" s="86">
        <f>+IF(ISNUMBER(DATA!H975),DATA!H975,"n/a")</f>
        <v>9608.1200000000008</v>
      </c>
      <c r="F2968" s="77">
        <f>+IF(ISNUMBER(DATA!I975),DATA!I975,"n/a")</f>
        <v>0.10896149269338801</v>
      </c>
      <c r="G2968" s="86">
        <f>+IF(ISNUMBER(DATA!R975),DATA!R975,"n/a")</f>
        <v>33631.68</v>
      </c>
      <c r="H2968" s="77">
        <f>+IF(ISNUMBER(DATA!S975),DATA!S975,"n/a")</f>
        <v>0.14808341435172501</v>
      </c>
      <c r="I2968" s="86">
        <f>+IF(ISNUMBER(DATA!AB975),DATA!AB975,"n/a")</f>
        <v>59640.79</v>
      </c>
      <c r="J2968" s="77">
        <f>+IF(ISNUMBER(DATA!AC975),DATA!AC975,"n/a")</f>
        <v>0.13425317435488299</v>
      </c>
      <c r="K2968" s="86">
        <f>+IF(ISNUMBER(DATA!AL975),DATA!AL975,"n/a")</f>
        <v>111446.67</v>
      </c>
      <c r="L2968" s="77">
        <f>+IF(ISNUMBER(DATA!AM975),DATA!AM975,"n/a")</f>
        <v>0.25804114939067002</v>
      </c>
      <c r="M2968" s="66"/>
      <c r="N2968" s="66"/>
      <c r="O2968" s="66"/>
      <c r="P2968" s="66"/>
      <c r="Q2968" s="66"/>
      <c r="S2968" s="70"/>
      <c r="U2968" s="70"/>
      <c r="W2968" s="70"/>
      <c r="Y2968" s="70"/>
    </row>
    <row r="2969" spans="1:25" s="69" customFormat="1" x14ac:dyDescent="0.2">
      <c r="A2969" s="66" t="s">
        <v>28</v>
      </c>
      <c r="B2969" s="66" t="s">
        <v>23</v>
      </c>
      <c r="C2969" s="66" t="s">
        <v>9</v>
      </c>
      <c r="D2969" s="66" t="s">
        <v>275</v>
      </c>
      <c r="E2969" s="86">
        <f>+IF(ISNUMBER(DATA!H976),DATA!H976,"n/a")</f>
        <v>48328.43</v>
      </c>
      <c r="F2969" s="77">
        <f>+IF(ISNUMBER(DATA!I976),DATA!I976,"n/a")</f>
        <v>4.2710576486807197</v>
      </c>
      <c r="G2969" s="86">
        <f>+IF(ISNUMBER(DATA!R976),DATA!R976,"n/a")</f>
        <v>168012.61</v>
      </c>
      <c r="H2969" s="77">
        <f>+IF(ISNUMBER(DATA!S976),DATA!S976,"n/a")</f>
        <v>6.1327608590256197</v>
      </c>
      <c r="I2969" s="86">
        <f>+IF(ISNUMBER(DATA!AB976),DATA!AB976,"n/a")</f>
        <v>322599.09999999998</v>
      </c>
      <c r="J2969" s="77">
        <f>+IF(ISNUMBER(DATA!AC976),DATA!AC976,"n/a")</f>
        <v>6.5025733479757202</v>
      </c>
      <c r="K2969" s="86">
        <f>+IF(ISNUMBER(DATA!AL976),DATA!AL976,"n/a")</f>
        <v>528082.56999999995</v>
      </c>
      <c r="L2969" s="77">
        <f>+IF(ISNUMBER(DATA!AM976),DATA!AM976,"n/a")</f>
        <v>4.9228987203604104</v>
      </c>
      <c r="M2969" s="66"/>
      <c r="N2969" s="66"/>
      <c r="O2969" s="66"/>
      <c r="P2969" s="66"/>
      <c r="Q2969" s="66"/>
      <c r="S2969" s="70"/>
      <c r="U2969" s="70"/>
      <c r="W2969" s="70"/>
      <c r="Y2969" s="70"/>
    </row>
    <row r="2970" spans="1:25" s="69" customFormat="1" x14ac:dyDescent="0.2">
      <c r="A2970" s="66" t="s">
        <v>28</v>
      </c>
      <c r="B2970" s="66" t="s">
        <v>23</v>
      </c>
      <c r="C2970" s="66" t="s">
        <v>9</v>
      </c>
      <c r="D2970" s="66" t="s">
        <v>276</v>
      </c>
      <c r="E2970" s="86">
        <f>+IF(ISNUMBER(DATA!H977),DATA!H977,"n/a")</f>
        <v>1403.55</v>
      </c>
      <c r="F2970" s="77">
        <f>+IF(ISNUMBER(DATA!I977),DATA!I977,"n/a")</f>
        <v>-0.36447239730493403</v>
      </c>
      <c r="G2970" s="86">
        <f>+IF(ISNUMBER(DATA!R977),DATA!R977,"n/a")</f>
        <v>3629.43</v>
      </c>
      <c r="H2970" s="77">
        <f>+IF(ISNUMBER(DATA!S977),DATA!S977,"n/a")</f>
        <v>-0.330407943383834</v>
      </c>
      <c r="I2970" s="86">
        <f>+IF(ISNUMBER(DATA!AB977),DATA!AB977,"n/a")</f>
        <v>7467.1</v>
      </c>
      <c r="J2970" s="77">
        <f>+IF(ISNUMBER(DATA!AC977),DATA!AC977,"n/a")</f>
        <v>-0.19052228879549099</v>
      </c>
      <c r="K2970" s="86">
        <f>+IF(ISNUMBER(DATA!AL977),DATA!AL977,"n/a")</f>
        <v>21589.46</v>
      </c>
      <c r="L2970" s="77">
        <f>+IF(ISNUMBER(DATA!AM977),DATA!AM977,"n/a")</f>
        <v>-0.16630522255843699</v>
      </c>
      <c r="M2970" s="66"/>
      <c r="N2970" s="66"/>
      <c r="O2970" s="66"/>
      <c r="P2970" s="66"/>
      <c r="Q2970" s="66"/>
      <c r="S2970" s="70"/>
      <c r="U2970" s="70"/>
      <c r="W2970" s="70"/>
      <c r="Y2970" s="70"/>
    </row>
    <row r="2971" spans="1:25" s="69" customFormat="1" x14ac:dyDescent="0.2">
      <c r="A2971" s="66" t="s">
        <v>28</v>
      </c>
      <c r="B2971" s="66" t="s">
        <v>23</v>
      </c>
      <c r="C2971" s="66" t="s">
        <v>9</v>
      </c>
      <c r="D2971" s="66" t="s">
        <v>277</v>
      </c>
      <c r="E2971" s="86">
        <f>+IF(ISNUMBER(DATA!H978),DATA!H978,"n/a")</f>
        <v>1408.58</v>
      </c>
      <c r="F2971" s="77">
        <f>+IF(ISNUMBER(DATA!I978),DATA!I978,"n/a")</f>
        <v>0.19747681269074799</v>
      </c>
      <c r="G2971" s="86">
        <f>+IF(ISNUMBER(DATA!R978),DATA!R978,"n/a")</f>
        <v>5427.85</v>
      </c>
      <c r="H2971" s="77">
        <f>+IF(ISNUMBER(DATA!S978),DATA!S978,"n/a")</f>
        <v>0.37693144832939701</v>
      </c>
      <c r="I2971" s="86">
        <f>+IF(ISNUMBER(DATA!AB978),DATA!AB978,"n/a")</f>
        <v>8873.27</v>
      </c>
      <c r="J2971" s="77">
        <f>+IF(ISNUMBER(DATA!AC978),DATA!AC978,"n/a")</f>
        <v>0.229572302554545</v>
      </c>
      <c r="K2971" s="86">
        <f>+IF(ISNUMBER(DATA!AL978),DATA!AL978,"n/a")</f>
        <v>18048.52</v>
      </c>
      <c r="L2971" s="77">
        <f>+IF(ISNUMBER(DATA!AM978),DATA!AM978,"n/a")</f>
        <v>5.9569726579240603E-2</v>
      </c>
      <c r="M2971" s="66"/>
      <c r="N2971" s="66"/>
      <c r="O2971" s="66"/>
      <c r="P2971" s="66"/>
      <c r="Q2971" s="66"/>
      <c r="S2971" s="70"/>
      <c r="U2971" s="70"/>
      <c r="W2971" s="70"/>
      <c r="Y2971" s="70"/>
    </row>
    <row r="2972" spans="1:25" s="69" customFormat="1" x14ac:dyDescent="0.2">
      <c r="A2972" s="66" t="s">
        <v>28</v>
      </c>
      <c r="B2972" s="66" t="s">
        <v>23</v>
      </c>
      <c r="C2972" s="66" t="s">
        <v>9</v>
      </c>
      <c r="D2972" s="66" t="s">
        <v>278</v>
      </c>
      <c r="E2972" s="86">
        <f>+IF(ISNUMBER(DATA!H979),DATA!H979,"n/a")</f>
        <v>5554.12</v>
      </c>
      <c r="F2972" s="77">
        <f>+IF(ISNUMBER(DATA!I979),DATA!I979,"n/a")</f>
        <v>-0.14290255626798801</v>
      </c>
      <c r="G2972" s="86">
        <f>+IF(ISNUMBER(DATA!R979),DATA!R979,"n/a")</f>
        <v>18382.189999999999</v>
      </c>
      <c r="H2972" s="77">
        <f>+IF(ISNUMBER(DATA!S979),DATA!S979,"n/a")</f>
        <v>-0.17144083156154899</v>
      </c>
      <c r="I2972" s="86">
        <f>+IF(ISNUMBER(DATA!AB979),DATA!AB979,"n/a")</f>
        <v>37618.76</v>
      </c>
      <c r="J2972" s="77">
        <f>+IF(ISNUMBER(DATA!AC979),DATA!AC979,"n/a")</f>
        <v>-0.15809625009259701</v>
      </c>
      <c r="K2972" s="86">
        <f>+IF(ISNUMBER(DATA!AL979),DATA!AL979,"n/a")</f>
        <v>80924.47</v>
      </c>
      <c r="L2972" s="77">
        <f>+IF(ISNUMBER(DATA!AM979),DATA!AM979,"n/a")</f>
        <v>-6.4805664939950103E-2</v>
      </c>
      <c r="M2972" s="66"/>
      <c r="N2972" s="66"/>
      <c r="O2972" s="66"/>
      <c r="P2972" s="66"/>
      <c r="Q2972" s="66"/>
      <c r="S2972" s="70"/>
      <c r="U2972" s="70"/>
      <c r="W2972" s="70"/>
      <c r="Y2972" s="70"/>
    </row>
    <row r="2973" spans="1:25" s="69" customFormat="1" x14ac:dyDescent="0.2">
      <c r="A2973" s="66" t="s">
        <v>28</v>
      </c>
      <c r="B2973" s="66" t="s">
        <v>23</v>
      </c>
      <c r="C2973" s="66" t="s">
        <v>9</v>
      </c>
      <c r="D2973" s="66" t="s">
        <v>279</v>
      </c>
      <c r="E2973" s="86">
        <f>+IF(ISNUMBER(DATA!H980),DATA!H980,"n/a")</f>
        <v>18042.38</v>
      </c>
      <c r="F2973" s="77">
        <f>+IF(ISNUMBER(DATA!I980),DATA!I980,"n/a")</f>
        <v>-1.5450767281117799E-3</v>
      </c>
      <c r="G2973" s="86">
        <f>+IF(ISNUMBER(DATA!R980),DATA!R980,"n/a")</f>
        <v>59308.59</v>
      </c>
      <c r="H2973" s="77">
        <f>+IF(ISNUMBER(DATA!S980),DATA!S980,"n/a")</f>
        <v>-1.7528692124173E-2</v>
      </c>
      <c r="I2973" s="86">
        <f>+IF(ISNUMBER(DATA!AB980),DATA!AB980,"n/a")</f>
        <v>118422.62</v>
      </c>
      <c r="J2973" s="77">
        <f>+IF(ISNUMBER(DATA!AC980),DATA!AC980,"n/a")</f>
        <v>8.2627954020138603E-2</v>
      </c>
      <c r="K2973" s="86">
        <f>+IF(ISNUMBER(DATA!AL980),DATA!AL980,"n/a")</f>
        <v>224089.31</v>
      </c>
      <c r="L2973" s="77">
        <f>+IF(ISNUMBER(DATA!AM980),DATA!AM980,"n/a")</f>
        <v>0.75314940424499899</v>
      </c>
      <c r="M2973" s="66"/>
      <c r="N2973" s="66"/>
      <c r="O2973" s="66"/>
      <c r="P2973" s="66"/>
      <c r="Q2973" s="66"/>
      <c r="S2973" s="70"/>
      <c r="U2973" s="70"/>
      <c r="W2973" s="70"/>
      <c r="Y2973" s="70"/>
    </row>
    <row r="2974" spans="1:25" s="69" customFormat="1" x14ac:dyDescent="0.2">
      <c r="A2974" s="66" t="s">
        <v>28</v>
      </c>
      <c r="B2974" s="66" t="s">
        <v>23</v>
      </c>
      <c r="C2974" s="66" t="s">
        <v>9</v>
      </c>
      <c r="D2974" s="66" t="s">
        <v>280</v>
      </c>
      <c r="E2974" s="86">
        <f>+IF(ISNUMBER(DATA!H981),DATA!H981,"n/a")</f>
        <v>1618.57</v>
      </c>
      <c r="F2974" s="77">
        <f>+IF(ISNUMBER(DATA!I981),DATA!I981,"n/a")</f>
        <v>3.9036822103533202E-2</v>
      </c>
      <c r="G2974" s="86">
        <f>+IF(ISNUMBER(DATA!R981),DATA!R981,"n/a")</f>
        <v>4913.37</v>
      </c>
      <c r="H2974" s="77">
        <f>+IF(ISNUMBER(DATA!S981),DATA!S981,"n/a")</f>
        <v>0.125497364569088</v>
      </c>
      <c r="I2974" s="86">
        <f>+IF(ISNUMBER(DATA!AB981),DATA!AB981,"n/a")</f>
        <v>9625.41</v>
      </c>
      <c r="J2974" s="77">
        <f>+IF(ISNUMBER(DATA!AC981),DATA!AC981,"n/a")</f>
        <v>0.117426348777733</v>
      </c>
      <c r="K2974" s="86">
        <f>+IF(ISNUMBER(DATA!AL981),DATA!AL981,"n/a")</f>
        <v>24429.7</v>
      </c>
      <c r="L2974" s="77">
        <f>+IF(ISNUMBER(DATA!AM981),DATA!AM981,"n/a")</f>
        <v>0.16359221474374699</v>
      </c>
      <c r="M2974" s="66"/>
      <c r="N2974" s="66"/>
      <c r="O2974" s="66"/>
      <c r="P2974" s="66"/>
      <c r="Q2974" s="66"/>
      <c r="S2974" s="70"/>
      <c r="U2974" s="70"/>
      <c r="W2974" s="70"/>
      <c r="Y2974" s="70"/>
    </row>
    <row r="2975" spans="1:25" s="69" customFormat="1" x14ac:dyDescent="0.2">
      <c r="A2975" s="66" t="s">
        <v>28</v>
      </c>
      <c r="B2975" s="66" t="s">
        <v>23</v>
      </c>
      <c r="C2975" s="66" t="s">
        <v>9</v>
      </c>
      <c r="D2975" s="66" t="s">
        <v>281</v>
      </c>
      <c r="E2975" s="86">
        <f>+IF(ISNUMBER(DATA!H982),DATA!H982,"n/a")</f>
        <v>8128.67</v>
      </c>
      <c r="F2975" s="77">
        <f>+IF(ISNUMBER(DATA!I982),DATA!I982,"n/a")</f>
        <v>2.7247666484903799</v>
      </c>
      <c r="G2975" s="86">
        <f>+IF(ISNUMBER(DATA!R982),DATA!R982,"n/a")</f>
        <v>25420.400000000001</v>
      </c>
      <c r="H2975" s="77">
        <f>+IF(ISNUMBER(DATA!S982),DATA!S982,"n/a")</f>
        <v>4.6457910423894102</v>
      </c>
      <c r="I2975" s="86">
        <f>+IF(ISNUMBER(DATA!AB982),DATA!AB982,"n/a")</f>
        <v>47059.92</v>
      </c>
      <c r="J2975" s="77">
        <f>+IF(ISNUMBER(DATA!AC982),DATA!AC982,"n/a")</f>
        <v>5.2480310569891504</v>
      </c>
      <c r="K2975" s="86">
        <f>+IF(ISNUMBER(DATA!AL982),DATA!AL982,"n/a")</f>
        <v>91816.92</v>
      </c>
      <c r="L2975" s="77">
        <f>+IF(ISNUMBER(DATA!AM982),DATA!AM982,"n/a")</f>
        <v>4.3575893656861204</v>
      </c>
      <c r="M2975" s="66"/>
      <c r="N2975" s="66"/>
      <c r="O2975" s="66"/>
      <c r="P2975" s="66"/>
      <c r="Q2975" s="66"/>
      <c r="S2975" s="70"/>
      <c r="U2975" s="70"/>
      <c r="W2975" s="70"/>
      <c r="Y2975" s="70"/>
    </row>
    <row r="2976" spans="1:25" s="69" customFormat="1" x14ac:dyDescent="0.2">
      <c r="A2976" s="66" t="s">
        <v>28</v>
      </c>
      <c r="B2976" s="66" t="s">
        <v>23</v>
      </c>
      <c r="C2976" s="66" t="s">
        <v>9</v>
      </c>
      <c r="D2976" s="66" t="s">
        <v>282</v>
      </c>
      <c r="E2976" s="86">
        <f>+IF(ISNUMBER(DATA!H983),DATA!H983,"n/a")</f>
        <v>13731.65</v>
      </c>
      <c r="F2976" s="77">
        <f>+IF(ISNUMBER(DATA!I983),DATA!I983,"n/a")</f>
        <v>4.7036244603416801E-2</v>
      </c>
      <c r="G2976" s="86">
        <f>+IF(ISNUMBER(DATA!R983),DATA!R983,"n/a")</f>
        <v>49993.77</v>
      </c>
      <c r="H2976" s="77">
        <f>+IF(ISNUMBER(DATA!S983),DATA!S983,"n/a")</f>
        <v>0.191230923633535</v>
      </c>
      <c r="I2976" s="86">
        <f>+IF(ISNUMBER(DATA!AB983),DATA!AB983,"n/a")</f>
        <v>96931.45</v>
      </c>
      <c r="J2976" s="77">
        <f>+IF(ISNUMBER(DATA!AC983),DATA!AC983,"n/a")</f>
        <v>0.27330833344389599</v>
      </c>
      <c r="K2976" s="86">
        <f>+IF(ISNUMBER(DATA!AL983),DATA!AL983,"n/a")</f>
        <v>171046.96</v>
      </c>
      <c r="L2976" s="77">
        <f>+IF(ISNUMBER(DATA!AM983),DATA!AM983,"n/a")</f>
        <v>0.67429806461212005</v>
      </c>
      <c r="M2976" s="66"/>
      <c r="N2976" s="66"/>
      <c r="O2976" s="66"/>
      <c r="P2976" s="66"/>
      <c r="Q2976" s="66"/>
      <c r="S2976" s="70"/>
      <c r="U2976" s="70"/>
      <c r="W2976" s="70"/>
      <c r="Y2976" s="70"/>
    </row>
    <row r="2977" spans="1:25" s="69" customFormat="1" x14ac:dyDescent="0.2">
      <c r="A2977" s="66" t="s">
        <v>28</v>
      </c>
      <c r="B2977" s="66" t="s">
        <v>23</v>
      </c>
      <c r="C2977" s="66" t="s">
        <v>9</v>
      </c>
      <c r="D2977" s="66" t="s">
        <v>283</v>
      </c>
      <c r="E2977" s="86">
        <f>+IF(ISNUMBER(DATA!H984),DATA!H984,"n/a")</f>
        <v>14194.92</v>
      </c>
      <c r="F2977" s="77">
        <f>+IF(ISNUMBER(DATA!I984),DATA!I984,"n/a")</f>
        <v>0.67648747026712897</v>
      </c>
      <c r="G2977" s="86">
        <f>+IF(ISNUMBER(DATA!R984),DATA!R984,"n/a")</f>
        <v>45517.279999999999</v>
      </c>
      <c r="H2977" s="77">
        <f>+IF(ISNUMBER(DATA!S984),DATA!S984,"n/a")</f>
        <v>0.86234515671310796</v>
      </c>
      <c r="I2977" s="86">
        <f>+IF(ISNUMBER(DATA!AB984),DATA!AB984,"n/a")</f>
        <v>84846.84</v>
      </c>
      <c r="J2977" s="77">
        <f>+IF(ISNUMBER(DATA!AC984),DATA!AC984,"n/a")</f>
        <v>0.95185894746140798</v>
      </c>
      <c r="K2977" s="86">
        <f>+IF(ISNUMBER(DATA!AL984),DATA!AL984,"n/a")</f>
        <v>145365.82999999999</v>
      </c>
      <c r="L2977" s="77">
        <f>+IF(ISNUMBER(DATA!AM984),DATA!AM984,"n/a")</f>
        <v>1.3443553071811201</v>
      </c>
      <c r="M2977" s="66"/>
      <c r="N2977" s="66"/>
      <c r="O2977" s="66"/>
      <c r="P2977" s="66"/>
      <c r="Q2977" s="66"/>
      <c r="S2977" s="70"/>
      <c r="U2977" s="70"/>
      <c r="W2977" s="70"/>
      <c r="Y2977" s="70"/>
    </row>
    <row r="2978" spans="1:25" s="69" customFormat="1" x14ac:dyDescent="0.2">
      <c r="A2978" s="66" t="s">
        <v>28</v>
      </c>
      <c r="B2978" s="66" t="s">
        <v>23</v>
      </c>
      <c r="C2978" s="66" t="s">
        <v>9</v>
      </c>
      <c r="D2978" s="66" t="s">
        <v>284</v>
      </c>
      <c r="E2978" s="86">
        <f>+IF(ISNUMBER(DATA!H985),DATA!H985,"n/a")</f>
        <v>12682.87</v>
      </c>
      <c r="F2978" s="77">
        <f>+IF(ISNUMBER(DATA!I985),DATA!I985,"n/a")</f>
        <v>3.1794619995584199</v>
      </c>
      <c r="G2978" s="86">
        <f>+IF(ISNUMBER(DATA!R985),DATA!R985,"n/a")</f>
        <v>40006.82</v>
      </c>
      <c r="H2978" s="77">
        <f>+IF(ISNUMBER(DATA!S985),DATA!S985,"n/a")</f>
        <v>4.8850954473307597</v>
      </c>
      <c r="I2978" s="86">
        <f>+IF(ISNUMBER(DATA!AB985),DATA!AB985,"n/a")</f>
        <v>75354.64</v>
      </c>
      <c r="J2978" s="77">
        <f>+IF(ISNUMBER(DATA!AC985),DATA!AC985,"n/a")</f>
        <v>5.10116542491778</v>
      </c>
      <c r="K2978" s="86">
        <f>+IF(ISNUMBER(DATA!AL985),DATA!AL985,"n/a")</f>
        <v>140442.60999999999</v>
      </c>
      <c r="L2978" s="77">
        <f>+IF(ISNUMBER(DATA!AM985),DATA!AM985,"n/a")</f>
        <v>3.99203294310845</v>
      </c>
      <c r="M2978" s="66"/>
      <c r="N2978" s="66"/>
      <c r="O2978" s="66"/>
      <c r="P2978" s="66"/>
      <c r="Q2978" s="66"/>
      <c r="S2978" s="70"/>
      <c r="U2978" s="70"/>
      <c r="W2978" s="70"/>
      <c r="Y2978" s="70"/>
    </row>
    <row r="2979" spans="1:25" s="69" customFormat="1" x14ac:dyDescent="0.2">
      <c r="A2979" s="66" t="s">
        <v>28</v>
      </c>
      <c r="B2979" s="66" t="s">
        <v>23</v>
      </c>
      <c r="C2979" s="66" t="s">
        <v>9</v>
      </c>
      <c r="D2979" s="66" t="s">
        <v>285</v>
      </c>
      <c r="E2979" s="86">
        <f>+IF(ISNUMBER(DATA!H986),DATA!H986,"n/a")</f>
        <v>105.59</v>
      </c>
      <c r="F2979" s="77">
        <f>+IF(ISNUMBER(DATA!I986),DATA!I986,"n/a")</f>
        <v>6.5776930409914003E-3</v>
      </c>
      <c r="G2979" s="86">
        <f>+IF(ISNUMBER(DATA!R986),DATA!R986,"n/a")</f>
        <v>817.61</v>
      </c>
      <c r="H2979" s="77">
        <f>+IF(ISNUMBER(DATA!S986),DATA!S986,"n/a")</f>
        <v>1.70821464060947</v>
      </c>
      <c r="I2979" s="86">
        <f>+IF(ISNUMBER(DATA!AB986),DATA!AB986,"n/a")</f>
        <v>1097.98</v>
      </c>
      <c r="J2979" s="77">
        <f>+IF(ISNUMBER(DATA!AC986),DATA!AC986,"n/a")</f>
        <v>0.97481969100163701</v>
      </c>
      <c r="K2979" s="86">
        <f>+IF(ISNUMBER(DATA!AL986),DATA!AL986,"n/a")</f>
        <v>1707.67</v>
      </c>
      <c r="L2979" s="77">
        <f>+IF(ISNUMBER(DATA!AM986),DATA!AM986,"n/a")</f>
        <v>0.15389345370019999</v>
      </c>
      <c r="M2979" s="66"/>
      <c r="N2979" s="66"/>
      <c r="O2979" s="66"/>
      <c r="P2979" s="66"/>
      <c r="Q2979" s="66"/>
      <c r="S2979" s="70"/>
      <c r="U2979" s="70"/>
      <c r="W2979" s="70"/>
      <c r="Y2979" s="70"/>
    </row>
    <row r="2980" spans="1:25" s="69" customFormat="1" x14ac:dyDescent="0.2">
      <c r="A2980" s="66" t="s">
        <v>28</v>
      </c>
      <c r="B2980" s="66" t="s">
        <v>23</v>
      </c>
      <c r="C2980" s="66" t="s">
        <v>9</v>
      </c>
      <c r="D2980" s="66" t="s">
        <v>286</v>
      </c>
      <c r="E2980" s="86">
        <f>+IF(ISNUMBER(DATA!H987),DATA!H987,"n/a")</f>
        <v>11471.56</v>
      </c>
      <c r="F2980" s="77">
        <f>+IF(ISNUMBER(DATA!I987),DATA!I987,"n/a")</f>
        <v>2.65845460082982</v>
      </c>
      <c r="G2980" s="86">
        <f>+IF(ISNUMBER(DATA!R987),DATA!R987,"n/a")</f>
        <v>43513.94</v>
      </c>
      <c r="H2980" s="77">
        <f>+IF(ISNUMBER(DATA!S987),DATA!S987,"n/a")</f>
        <v>3.2445336215440101</v>
      </c>
      <c r="I2980" s="86">
        <f>+IF(ISNUMBER(DATA!AB987),DATA!AB987,"n/a")</f>
        <v>80231.59</v>
      </c>
      <c r="J2980" s="77">
        <f>+IF(ISNUMBER(DATA!AC987),DATA!AC987,"n/a")</f>
        <v>2.8952743970528001</v>
      </c>
      <c r="K2980" s="86">
        <f>+IF(ISNUMBER(DATA!AL987),DATA!AL987,"n/a")</f>
        <v>116908.07</v>
      </c>
      <c r="L2980" s="77">
        <f>+IF(ISNUMBER(DATA!AM987),DATA!AM987,"n/a")</f>
        <v>1.16728285056068</v>
      </c>
      <c r="M2980" s="66"/>
      <c r="N2980" s="66"/>
      <c r="O2980" s="66"/>
      <c r="P2980" s="66"/>
      <c r="Q2980" s="66"/>
      <c r="S2980" s="70"/>
      <c r="U2980" s="70"/>
      <c r="W2980" s="70"/>
      <c r="Y2980" s="70"/>
    </row>
    <row r="2981" spans="1:25" s="69" customFormat="1" x14ac:dyDescent="0.2">
      <c r="A2981" s="66" t="s">
        <v>28</v>
      </c>
      <c r="B2981" s="66" t="s">
        <v>23</v>
      </c>
      <c r="C2981" s="66" t="s">
        <v>9</v>
      </c>
      <c r="D2981" s="66" t="s">
        <v>287</v>
      </c>
      <c r="E2981" s="86">
        <f>+IF(ISNUMBER(DATA!H988),DATA!H988,"n/a")</f>
        <v>17247.03</v>
      </c>
      <c r="F2981" s="77">
        <f>+IF(ISNUMBER(DATA!I988),DATA!I988,"n/a")</f>
        <v>3.4707716714233499</v>
      </c>
      <c r="G2981" s="86">
        <f>+IF(ISNUMBER(DATA!R988),DATA!R988,"n/a")</f>
        <v>63276.91</v>
      </c>
      <c r="H2981" s="77">
        <f>+IF(ISNUMBER(DATA!S988),DATA!S988,"n/a")</f>
        <v>4.01970218258234</v>
      </c>
      <c r="I2981" s="86">
        <f>+IF(ISNUMBER(DATA!AB988),DATA!AB988,"n/a")</f>
        <v>110879.07</v>
      </c>
      <c r="J2981" s="77">
        <f>+IF(ISNUMBER(DATA!AC988),DATA!AC988,"n/a")</f>
        <v>3.4698668461938502</v>
      </c>
      <c r="K2981" s="86">
        <f>+IF(ISNUMBER(DATA!AL988),DATA!AL988,"n/a")</f>
        <v>161472.32000000001</v>
      </c>
      <c r="L2981" s="77">
        <f>+IF(ISNUMBER(DATA!AM988),DATA!AM988,"n/a")</f>
        <v>1.5993210665128199</v>
      </c>
      <c r="M2981" s="66"/>
      <c r="N2981" s="66"/>
      <c r="O2981" s="66"/>
      <c r="P2981" s="66"/>
      <c r="Q2981" s="66"/>
      <c r="S2981" s="70"/>
      <c r="U2981" s="70"/>
      <c r="W2981" s="70"/>
      <c r="Y2981" s="70"/>
    </row>
    <row r="2982" spans="1:25" s="69" customFormat="1" x14ac:dyDescent="0.2">
      <c r="A2982" s="66" t="s">
        <v>28</v>
      </c>
      <c r="B2982" s="66" t="s">
        <v>23</v>
      </c>
      <c r="C2982" s="66" t="s">
        <v>9</v>
      </c>
      <c r="D2982" s="66" t="s">
        <v>288</v>
      </c>
      <c r="E2982" s="86">
        <f>+IF(ISNUMBER(DATA!H989),DATA!H989,"n/a")</f>
        <v>18299.34</v>
      </c>
      <c r="F2982" s="77">
        <f>+IF(ISNUMBER(DATA!I989),DATA!I989,"n/a")</f>
        <v>0.332394070850972</v>
      </c>
      <c r="G2982" s="86">
        <f>+IF(ISNUMBER(DATA!R989),DATA!R989,"n/a")</f>
        <v>60425.56</v>
      </c>
      <c r="H2982" s="77">
        <f>+IF(ISNUMBER(DATA!S989),DATA!S989,"n/a")</f>
        <v>0.30424148133694701</v>
      </c>
      <c r="I2982" s="86">
        <f>+IF(ISNUMBER(DATA!AB989),DATA!AB989,"n/a")</f>
        <v>114476.58</v>
      </c>
      <c r="J2982" s="77">
        <f>+IF(ISNUMBER(DATA!AC989),DATA!AC989,"n/a")</f>
        <v>0.30286434999204997</v>
      </c>
      <c r="K2982" s="86">
        <f>+IF(ISNUMBER(DATA!AL989),DATA!AL989,"n/a")</f>
        <v>192374.44</v>
      </c>
      <c r="L2982" s="77">
        <f>+IF(ISNUMBER(DATA!AM989),DATA!AM989,"n/a")</f>
        <v>0.71174556735577099</v>
      </c>
      <c r="M2982" s="66"/>
      <c r="N2982" s="66"/>
      <c r="O2982" s="66"/>
      <c r="P2982" s="66"/>
      <c r="Q2982" s="66"/>
      <c r="S2982" s="70"/>
      <c r="U2982" s="70"/>
      <c r="W2982" s="70"/>
      <c r="Y2982" s="70"/>
    </row>
    <row r="2983" spans="1:25" s="69" customFormat="1" x14ac:dyDescent="0.2">
      <c r="A2983" s="66" t="s">
        <v>28</v>
      </c>
      <c r="B2983" s="66" t="s">
        <v>23</v>
      </c>
      <c r="C2983" s="66" t="s">
        <v>9</v>
      </c>
      <c r="D2983" s="66" t="s">
        <v>289</v>
      </c>
      <c r="E2983" s="86">
        <f>+IF(ISNUMBER(DATA!H990),DATA!H990,"n/a")</f>
        <v>6482.9</v>
      </c>
      <c r="F2983" s="77">
        <f>+IF(ISNUMBER(DATA!I990),DATA!I990,"n/a")</f>
        <v>7.0283531280232597E-2</v>
      </c>
      <c r="G2983" s="86">
        <f>+IF(ISNUMBER(DATA!R990),DATA!R990,"n/a")</f>
        <v>22038.06</v>
      </c>
      <c r="H2983" s="77">
        <f>+IF(ISNUMBER(DATA!S990),DATA!S990,"n/a")</f>
        <v>0.264264963697945</v>
      </c>
      <c r="I2983" s="86">
        <f>+IF(ISNUMBER(DATA!AB990),DATA!AB990,"n/a")</f>
        <v>42725.18</v>
      </c>
      <c r="J2983" s="77">
        <f>+IF(ISNUMBER(DATA!AC990),DATA!AC990,"n/a")</f>
        <v>0.28445828557032599</v>
      </c>
      <c r="K2983" s="86">
        <f>+IF(ISNUMBER(DATA!AL990),DATA!AL990,"n/a")</f>
        <v>79542.850000000006</v>
      </c>
      <c r="L2983" s="77">
        <f>+IF(ISNUMBER(DATA!AM990),DATA!AM990,"n/a")</f>
        <v>0.64617438558339002</v>
      </c>
      <c r="M2983" s="66"/>
      <c r="N2983" s="66"/>
      <c r="O2983" s="66"/>
      <c r="P2983" s="66"/>
      <c r="Q2983" s="66"/>
      <c r="S2983" s="70"/>
      <c r="U2983" s="70"/>
      <c r="W2983" s="70"/>
      <c r="Y2983" s="70"/>
    </row>
    <row r="2984" spans="1:25" s="69" customFormat="1" x14ac:dyDescent="0.2">
      <c r="A2984" s="66" t="s">
        <v>28</v>
      </c>
      <c r="B2984" s="66" t="s">
        <v>23</v>
      </c>
      <c r="C2984" s="66" t="s">
        <v>9</v>
      </c>
      <c r="D2984" s="66" t="s">
        <v>290</v>
      </c>
      <c r="E2984" s="86">
        <f>+IF(ISNUMBER(DATA!H991),DATA!H991,"n/a")</f>
        <v>1369.52</v>
      </c>
      <c r="F2984" s="77">
        <f>+IF(ISNUMBER(DATA!I991),DATA!I991,"n/a")</f>
        <v>-0.47608463624852199</v>
      </c>
      <c r="G2984" s="86">
        <f>+IF(ISNUMBER(DATA!R991),DATA!R991,"n/a")</f>
        <v>8244.15</v>
      </c>
      <c r="H2984" s="77">
        <f>+IF(ISNUMBER(DATA!S991),DATA!S991,"n/a")</f>
        <v>-0.137585282727541</v>
      </c>
      <c r="I2984" s="86">
        <f>+IF(ISNUMBER(DATA!AB991),DATA!AB991,"n/a")</f>
        <v>16782.400000000001</v>
      </c>
      <c r="J2984" s="77">
        <f>+IF(ISNUMBER(DATA!AC991),DATA!AC991,"n/a")</f>
        <v>-3.4538223769859398E-2</v>
      </c>
      <c r="K2984" s="86">
        <f>+IF(ISNUMBER(DATA!AL991),DATA!AL991,"n/a")</f>
        <v>34815.870000000003</v>
      </c>
      <c r="L2984" s="77">
        <f>+IF(ISNUMBER(DATA!AM991),DATA!AM991,"n/a")</f>
        <v>3.8436553007707298E-2</v>
      </c>
      <c r="M2984" s="66"/>
      <c r="N2984" s="66"/>
      <c r="O2984" s="66"/>
      <c r="P2984" s="66"/>
      <c r="Q2984" s="66"/>
      <c r="S2984" s="70"/>
      <c r="U2984" s="70"/>
      <c r="W2984" s="70"/>
      <c r="Y2984" s="70"/>
    </row>
    <row r="2985" spans="1:25" s="69" customFormat="1" x14ac:dyDescent="0.2">
      <c r="A2985" s="66" t="s">
        <v>28</v>
      </c>
      <c r="B2985" s="66" t="s">
        <v>23</v>
      </c>
      <c r="C2985" s="66" t="s">
        <v>9</v>
      </c>
      <c r="D2985" s="66" t="s">
        <v>291</v>
      </c>
      <c r="E2985" s="86">
        <f>+IF(ISNUMBER(DATA!H992),DATA!H992,"n/a")</f>
        <v>1069.04</v>
      </c>
      <c r="F2985" s="77">
        <f>+IF(ISNUMBER(DATA!I992),DATA!I992,"n/a")</f>
        <v>0.27365223089295299</v>
      </c>
      <c r="G2985" s="86">
        <f>+IF(ISNUMBER(DATA!R992),DATA!R992,"n/a")</f>
        <v>4143.97</v>
      </c>
      <c r="H2985" s="77">
        <f>+IF(ISNUMBER(DATA!S992),DATA!S992,"n/a")</f>
        <v>0.91650826685165898</v>
      </c>
      <c r="I2985" s="86">
        <f>+IF(ISNUMBER(DATA!AB992),DATA!AB992,"n/a")</f>
        <v>7339.91</v>
      </c>
      <c r="J2985" s="77">
        <f>+IF(ISNUMBER(DATA!AC992),DATA!AC992,"n/a")</f>
        <v>0.56635872615488403</v>
      </c>
      <c r="K2985" s="86">
        <f>+IF(ISNUMBER(DATA!AL992),DATA!AL992,"n/a")</f>
        <v>13638.73</v>
      </c>
      <c r="L2985" s="77">
        <f>+IF(ISNUMBER(DATA!AM992),DATA!AM992,"n/a")</f>
        <v>0.51992693864450901</v>
      </c>
      <c r="M2985" s="66"/>
      <c r="N2985" s="66"/>
      <c r="O2985" s="66"/>
      <c r="P2985" s="66"/>
      <c r="Q2985" s="66"/>
      <c r="S2985" s="70"/>
      <c r="U2985" s="70"/>
      <c r="W2985" s="70"/>
      <c r="Y2985" s="70"/>
    </row>
    <row r="2986" spans="1:25" s="69" customFormat="1" x14ac:dyDescent="0.2">
      <c r="A2986" s="66" t="s">
        <v>28</v>
      </c>
      <c r="B2986" s="66" t="s">
        <v>23</v>
      </c>
      <c r="C2986" s="66" t="s">
        <v>9</v>
      </c>
      <c r="D2986" s="66" t="s">
        <v>292</v>
      </c>
      <c r="E2986" s="86">
        <f>+IF(ISNUMBER(DATA!H993),DATA!H993,"n/a")</f>
        <v>31895.33</v>
      </c>
      <c r="F2986" s="77">
        <f>+IF(ISNUMBER(DATA!I993),DATA!I993,"n/a")</f>
        <v>0.112394058597223</v>
      </c>
      <c r="G2986" s="86">
        <f>+IF(ISNUMBER(DATA!R993),DATA!R993,"n/a")</f>
        <v>102037.07</v>
      </c>
      <c r="H2986" s="77">
        <f>+IF(ISNUMBER(DATA!S993),DATA!S993,"n/a")</f>
        <v>0.56802944488565499</v>
      </c>
      <c r="I2986" s="86">
        <f>+IF(ISNUMBER(DATA!AB993),DATA!AB993,"n/a")</f>
        <v>203718.91</v>
      </c>
      <c r="J2986" s="77">
        <f>+IF(ISNUMBER(DATA!AC993),DATA!AC993,"n/a")</f>
        <v>1.41593412666337</v>
      </c>
      <c r="K2986" s="86">
        <f>+IF(ISNUMBER(DATA!AL993),DATA!AL993,"n/a")</f>
        <v>386014.85</v>
      </c>
      <c r="L2986" s="77">
        <f>+IF(ISNUMBER(DATA!AM993),DATA!AM993,"n/a")</f>
        <v>2.0572220250592301</v>
      </c>
      <c r="M2986" s="66"/>
      <c r="N2986" s="66"/>
      <c r="O2986" s="66"/>
      <c r="P2986" s="66"/>
      <c r="Q2986" s="66"/>
      <c r="S2986" s="70"/>
      <c r="U2986" s="70"/>
      <c r="W2986" s="70"/>
      <c r="Y2986" s="70"/>
    </row>
    <row r="2987" spans="1:25" s="69" customFormat="1" x14ac:dyDescent="0.2">
      <c r="A2987" s="66" t="s">
        <v>28</v>
      </c>
      <c r="B2987" s="66" t="s">
        <v>23</v>
      </c>
      <c r="C2987" s="66" t="s">
        <v>9</v>
      </c>
      <c r="D2987" s="66" t="s">
        <v>293</v>
      </c>
      <c r="E2987" s="86">
        <f>+IF(ISNUMBER(DATA!H994),DATA!H994,"n/a")</f>
        <v>6605.44</v>
      </c>
      <c r="F2987" s="77">
        <f>+IF(ISNUMBER(DATA!I994),DATA!I994,"n/a")</f>
        <v>0.42183342947917601</v>
      </c>
      <c r="G2987" s="86">
        <f>+IF(ISNUMBER(DATA!R994),DATA!R994,"n/a")</f>
        <v>22150.15</v>
      </c>
      <c r="H2987" s="77">
        <f>+IF(ISNUMBER(DATA!S994),DATA!S994,"n/a")</f>
        <v>0.47152534693549503</v>
      </c>
      <c r="I2987" s="86">
        <f>+IF(ISNUMBER(DATA!AB994),DATA!AB994,"n/a")</f>
        <v>41650.14</v>
      </c>
      <c r="J2987" s="77">
        <f>+IF(ISNUMBER(DATA!AC994),DATA!AC994,"n/a")</f>
        <v>0.44703655552953703</v>
      </c>
      <c r="K2987" s="86">
        <f>+IF(ISNUMBER(DATA!AL994),DATA!AL994,"n/a")</f>
        <v>73914.42</v>
      </c>
      <c r="L2987" s="77">
        <f>+IF(ISNUMBER(DATA!AM994),DATA!AM994,"n/a")</f>
        <v>0.89980301421155795</v>
      </c>
      <c r="M2987" s="66"/>
      <c r="N2987" s="66"/>
      <c r="O2987" s="66"/>
      <c r="P2987" s="66"/>
      <c r="Q2987" s="66"/>
      <c r="S2987" s="70"/>
      <c r="U2987" s="70"/>
      <c r="W2987" s="70"/>
      <c r="Y2987" s="70"/>
    </row>
    <row r="2988" spans="1:25" s="69" customFormat="1" x14ac:dyDescent="0.2">
      <c r="A2988" s="66" t="s">
        <v>28</v>
      </c>
      <c r="B2988" s="66" t="s">
        <v>23</v>
      </c>
      <c r="C2988" s="66" t="s">
        <v>9</v>
      </c>
      <c r="D2988" s="66" t="s">
        <v>294</v>
      </c>
      <c r="E2988" s="86">
        <f>+IF(ISNUMBER(DATA!H995),DATA!H995,"n/a")</f>
        <v>9126.0499999999993</v>
      </c>
      <c r="F2988" s="77">
        <f>+IF(ISNUMBER(DATA!I995),DATA!I995,"n/a")</f>
        <v>4.0343587375956801E-2</v>
      </c>
      <c r="G2988" s="86">
        <f>+IF(ISNUMBER(DATA!R995),DATA!R995,"n/a")</f>
        <v>31865.96</v>
      </c>
      <c r="H2988" s="77">
        <f>+IF(ISNUMBER(DATA!S995),DATA!S995,"n/a")</f>
        <v>4.1135455271077502E-2</v>
      </c>
      <c r="I2988" s="86">
        <f>+IF(ISNUMBER(DATA!AB995),DATA!AB995,"n/a")</f>
        <v>59629.91</v>
      </c>
      <c r="J2988" s="77">
        <f>+IF(ISNUMBER(DATA!AC995),DATA!AC995,"n/a")</f>
        <v>1.5543475817323901E-2</v>
      </c>
      <c r="K2988" s="86">
        <f>+IF(ISNUMBER(DATA!AL995),DATA!AL995,"n/a")</f>
        <v>116105.4</v>
      </c>
      <c r="L2988" s="77">
        <f>+IF(ISNUMBER(DATA!AM995),DATA!AM995,"n/a")</f>
        <v>3.46852056521662E-2</v>
      </c>
      <c r="M2988" s="66"/>
      <c r="N2988" s="66"/>
      <c r="O2988" s="66"/>
      <c r="P2988" s="66"/>
      <c r="Q2988" s="66"/>
      <c r="S2988" s="70"/>
      <c r="U2988" s="70"/>
      <c r="W2988" s="70"/>
      <c r="Y2988" s="70"/>
    </row>
    <row r="2989" spans="1:25" s="69" customFormat="1" x14ac:dyDescent="0.2">
      <c r="A2989" s="66" t="s">
        <v>28</v>
      </c>
      <c r="B2989" s="66" t="s">
        <v>23</v>
      </c>
      <c r="C2989" s="66" t="s">
        <v>9</v>
      </c>
      <c r="D2989" s="66" t="s">
        <v>295</v>
      </c>
      <c r="E2989" s="86">
        <f>+IF(ISNUMBER(DATA!H996),DATA!H996,"n/a")</f>
        <v>2272.3200000000002</v>
      </c>
      <c r="F2989" s="77">
        <f>+IF(ISNUMBER(DATA!I996),DATA!I996,"n/a")</f>
        <v>0.26498619399661499</v>
      </c>
      <c r="G2989" s="86">
        <f>+IF(ISNUMBER(DATA!R996),DATA!R996,"n/a")</f>
        <v>7044.44</v>
      </c>
      <c r="H2989" s="77">
        <f>+IF(ISNUMBER(DATA!S996),DATA!S996,"n/a")</f>
        <v>0.160140051317016</v>
      </c>
      <c r="I2989" s="86">
        <f>+IF(ISNUMBER(DATA!AB996),DATA!AB996,"n/a")</f>
        <v>14015.66</v>
      </c>
      <c r="J2989" s="77">
        <f>+IF(ISNUMBER(DATA!AC996),DATA!AC996,"n/a")</f>
        <v>0.17109067148839699</v>
      </c>
      <c r="K2989" s="86">
        <f>+IF(ISNUMBER(DATA!AL996),DATA!AL996,"n/a")</f>
        <v>24257.34</v>
      </c>
      <c r="L2989" s="77">
        <f>+IF(ISNUMBER(DATA!AM996),DATA!AM996,"n/a")</f>
        <v>-1.9182621859503701E-2</v>
      </c>
      <c r="M2989" s="66"/>
      <c r="N2989" s="66"/>
      <c r="O2989" s="66"/>
      <c r="P2989" s="66"/>
      <c r="Q2989" s="66"/>
      <c r="S2989" s="70"/>
      <c r="U2989" s="70"/>
      <c r="W2989" s="70"/>
      <c r="Y2989" s="70"/>
    </row>
    <row r="2990" spans="1:25" s="69" customFormat="1" x14ac:dyDescent="0.2">
      <c r="A2990" s="66" t="s">
        <v>28</v>
      </c>
      <c r="B2990" s="66" t="s">
        <v>23</v>
      </c>
      <c r="C2990" s="66" t="s">
        <v>9</v>
      </c>
      <c r="D2990" s="66" t="s">
        <v>296</v>
      </c>
      <c r="E2990" s="86">
        <f>+IF(ISNUMBER(DATA!H997),DATA!H997,"n/a")</f>
        <v>2066.23</v>
      </c>
      <c r="F2990" s="77">
        <f>+IF(ISNUMBER(DATA!I997),DATA!I997,"n/a")</f>
        <v>6.5748210196207899E-2</v>
      </c>
      <c r="G2990" s="86">
        <f>+IF(ISNUMBER(DATA!R997),DATA!R997,"n/a")</f>
        <v>6028.08</v>
      </c>
      <c r="H2990" s="77">
        <f>+IF(ISNUMBER(DATA!S997),DATA!S997,"n/a")</f>
        <v>-4.0756182171159401E-2</v>
      </c>
      <c r="I2990" s="86">
        <f>+IF(ISNUMBER(DATA!AB997),DATA!AB997,"n/a")</f>
        <v>12591.33</v>
      </c>
      <c r="J2990" s="77">
        <f>+IF(ISNUMBER(DATA!AC997),DATA!AC997,"n/a")</f>
        <v>2.0191830901012099E-2</v>
      </c>
      <c r="K2990" s="86">
        <f>+IF(ISNUMBER(DATA!AL997),DATA!AL997,"n/a")</f>
        <v>23712.36</v>
      </c>
      <c r="L2990" s="77">
        <f>+IF(ISNUMBER(DATA!AM997),DATA!AM997,"n/a")</f>
        <v>1.7460301114246402E-2</v>
      </c>
      <c r="M2990" s="66"/>
      <c r="N2990" s="66"/>
      <c r="O2990" s="66"/>
      <c r="P2990" s="66"/>
      <c r="Q2990" s="66"/>
      <c r="S2990" s="70"/>
      <c r="U2990" s="70"/>
      <c r="W2990" s="70"/>
      <c r="Y2990" s="70"/>
    </row>
    <row r="2991" spans="1:25" s="69" customFormat="1" x14ac:dyDescent="0.2">
      <c r="A2991" s="66" t="s">
        <v>28</v>
      </c>
      <c r="B2991" s="66" t="s">
        <v>23</v>
      </c>
      <c r="C2991" s="66" t="s">
        <v>9</v>
      </c>
      <c r="D2991" s="66" t="s">
        <v>297</v>
      </c>
      <c r="E2991" s="86">
        <f>+IF(ISNUMBER(DATA!H998),DATA!H998,"n/a")</f>
        <v>8332.7099999999991</v>
      </c>
      <c r="F2991" s="77">
        <f>+IF(ISNUMBER(DATA!I998),DATA!I998,"n/a")</f>
        <v>0.27967952380074801</v>
      </c>
      <c r="G2991" s="86">
        <f>+IF(ISNUMBER(DATA!R998),DATA!R998,"n/a")</f>
        <v>28515.62</v>
      </c>
      <c r="H2991" s="77">
        <f>+IF(ISNUMBER(DATA!S998),DATA!S998,"n/a")</f>
        <v>0.38298454330735399</v>
      </c>
      <c r="I2991" s="86">
        <f>+IF(ISNUMBER(DATA!AB998),DATA!AB998,"n/a")</f>
        <v>52314.41</v>
      </c>
      <c r="J2991" s="77">
        <f>+IF(ISNUMBER(DATA!AC998),DATA!AC998,"n/a")</f>
        <v>0.37548602018226102</v>
      </c>
      <c r="K2991" s="86">
        <f>+IF(ISNUMBER(DATA!AL998),DATA!AL998,"n/a")</f>
        <v>94420.17</v>
      </c>
      <c r="L2991" s="77">
        <f>+IF(ISNUMBER(DATA!AM998),DATA!AM998,"n/a")</f>
        <v>0.76957004697916997</v>
      </c>
      <c r="M2991" s="66"/>
      <c r="N2991" s="66"/>
      <c r="O2991" s="66"/>
      <c r="P2991" s="66"/>
      <c r="Q2991" s="66"/>
      <c r="S2991" s="70"/>
      <c r="U2991" s="70"/>
      <c r="W2991" s="70"/>
      <c r="Y2991" s="70"/>
    </row>
    <row r="2992" spans="1:25" s="69" customFormat="1" x14ac:dyDescent="0.2">
      <c r="A2992" s="66" t="s">
        <v>28</v>
      </c>
      <c r="B2992" s="66" t="s">
        <v>23</v>
      </c>
      <c r="C2992" s="66" t="s">
        <v>9</v>
      </c>
      <c r="D2992" s="66" t="s">
        <v>298</v>
      </c>
      <c r="E2992" s="86">
        <f>+IF(ISNUMBER(DATA!H999),DATA!H999,"n/a")</f>
        <v>6660.34</v>
      </c>
      <c r="F2992" s="77">
        <f>+IF(ISNUMBER(DATA!I999),DATA!I999,"n/a")</f>
        <v>8.9383793544503903E-2</v>
      </c>
      <c r="G2992" s="86">
        <f>+IF(ISNUMBER(DATA!R999),DATA!R999,"n/a")</f>
        <v>23701.919999999998</v>
      </c>
      <c r="H2992" s="77">
        <f>+IF(ISNUMBER(DATA!S999),DATA!S999,"n/a")</f>
        <v>0.15116595894313101</v>
      </c>
      <c r="I2992" s="86">
        <f>+IF(ISNUMBER(DATA!AB999),DATA!AB999,"n/a")</f>
        <v>42168.37</v>
      </c>
      <c r="J2992" s="77">
        <f>+IF(ISNUMBER(DATA!AC999),DATA!AC999,"n/a")</f>
        <v>0.15190521068087101</v>
      </c>
      <c r="K2992" s="86">
        <f>+IF(ISNUMBER(DATA!AL999),DATA!AL999,"n/a")</f>
        <v>76392.990000000005</v>
      </c>
      <c r="L2992" s="77">
        <f>+IF(ISNUMBER(DATA!AM999),DATA!AM999,"n/a")</f>
        <v>7.4754939718864002E-2</v>
      </c>
      <c r="M2992" s="66"/>
      <c r="N2992" s="66"/>
      <c r="O2992" s="66"/>
      <c r="P2992" s="66"/>
      <c r="Q2992" s="66"/>
      <c r="S2992" s="70"/>
      <c r="U2992" s="70"/>
      <c r="W2992" s="70"/>
      <c r="Y2992" s="70"/>
    </row>
    <row r="2993" spans="1:25" s="69" customFormat="1" x14ac:dyDescent="0.2">
      <c r="A2993" s="66" t="s">
        <v>28</v>
      </c>
      <c r="B2993" s="66" t="s">
        <v>23</v>
      </c>
      <c r="C2993" s="66" t="s">
        <v>9</v>
      </c>
      <c r="D2993" s="66" t="s">
        <v>299</v>
      </c>
      <c r="E2993" s="86">
        <f>+IF(ISNUMBER(DATA!H1000),DATA!H1000,"n/a")</f>
        <v>34222.559999999998</v>
      </c>
      <c r="F2993" s="77">
        <f>+IF(ISNUMBER(DATA!I1000),DATA!I1000,"n/a")</f>
        <v>0.67579388591547196</v>
      </c>
      <c r="G2993" s="86">
        <f>+IF(ISNUMBER(DATA!R1000),DATA!R1000,"n/a")</f>
        <v>122333.55</v>
      </c>
      <c r="H2993" s="77">
        <f>+IF(ISNUMBER(DATA!S1000),DATA!S1000,"n/a")</f>
        <v>0.98993512118114102</v>
      </c>
      <c r="I2993" s="86">
        <f>+IF(ISNUMBER(DATA!AB1000),DATA!AB1000,"n/a")</f>
        <v>232892.16</v>
      </c>
      <c r="J2993" s="77">
        <f>+IF(ISNUMBER(DATA!AC1000),DATA!AC1000,"n/a")</f>
        <v>1.32693695547068</v>
      </c>
      <c r="K2993" s="86">
        <f>+IF(ISNUMBER(DATA!AL1000),DATA!AL1000,"n/a")</f>
        <v>407849.68</v>
      </c>
      <c r="L2993" s="77">
        <f>+IF(ISNUMBER(DATA!AM1000),DATA!AM1000,"n/a")</f>
        <v>0.64846308231998995</v>
      </c>
      <c r="M2993" s="66"/>
      <c r="N2993" s="66"/>
      <c r="O2993" s="66"/>
      <c r="P2993" s="66"/>
      <c r="Q2993" s="66"/>
      <c r="S2993" s="70"/>
      <c r="U2993" s="70"/>
      <c r="W2993" s="70"/>
      <c r="Y2993" s="70"/>
    </row>
    <row r="2994" spans="1:25" s="69" customFormat="1" x14ac:dyDescent="0.2">
      <c r="A2994" s="66" t="s">
        <v>28</v>
      </c>
      <c r="B2994" s="66" t="s">
        <v>23</v>
      </c>
      <c r="C2994" s="66" t="s">
        <v>9</v>
      </c>
      <c r="D2994" s="66" t="s">
        <v>300</v>
      </c>
      <c r="E2994" s="86">
        <f>+IF(ISNUMBER(DATA!H1001),DATA!H1001,"n/a")</f>
        <v>23334.95</v>
      </c>
      <c r="F2994" s="77">
        <f>+IF(ISNUMBER(DATA!I1001),DATA!I1001,"n/a")</f>
        <v>2.5768734365036501</v>
      </c>
      <c r="G2994" s="86">
        <f>+IF(ISNUMBER(DATA!R1001),DATA!R1001,"n/a")</f>
        <v>78577.789999999994</v>
      </c>
      <c r="H2994" s="77">
        <f>+IF(ISNUMBER(DATA!S1001),DATA!S1001,"n/a")</f>
        <v>3.5192998741600099</v>
      </c>
      <c r="I2994" s="86">
        <f>+IF(ISNUMBER(DATA!AB1001),DATA!AB1001,"n/a")</f>
        <v>151518.01</v>
      </c>
      <c r="J2994" s="77">
        <f>+IF(ISNUMBER(DATA!AC1001),DATA!AC1001,"n/a")</f>
        <v>3.6452553513725601</v>
      </c>
      <c r="K2994" s="86">
        <f>+IF(ISNUMBER(DATA!AL1001),DATA!AL1001,"n/a")</f>
        <v>274771.53999999998</v>
      </c>
      <c r="L2994" s="77">
        <f>+IF(ISNUMBER(DATA!AM1001),DATA!AM1001,"n/a")</f>
        <v>2.7327982435011902</v>
      </c>
      <c r="M2994" s="66"/>
      <c r="N2994" s="66"/>
      <c r="O2994" s="66"/>
      <c r="P2994" s="66"/>
      <c r="Q2994" s="66"/>
      <c r="S2994" s="70"/>
      <c r="U2994" s="70"/>
      <c r="W2994" s="70"/>
      <c r="Y2994" s="70"/>
    </row>
    <row r="2995" spans="1:25" s="69" customFormat="1" x14ac:dyDescent="0.2">
      <c r="A2995" s="66" t="s">
        <v>28</v>
      </c>
      <c r="B2995" s="66" t="s">
        <v>23</v>
      </c>
      <c r="C2995" s="66" t="s">
        <v>9</v>
      </c>
      <c r="D2995" s="66" t="s">
        <v>301</v>
      </c>
      <c r="E2995" s="86">
        <f>+IF(ISNUMBER(DATA!H1002),DATA!H1002,"n/a")</f>
        <v>6129.15</v>
      </c>
      <c r="F2995" s="77">
        <f>+IF(ISNUMBER(DATA!I1002),DATA!I1002,"n/a")</f>
        <v>0.197317090799696</v>
      </c>
      <c r="G2995" s="86">
        <f>+IF(ISNUMBER(DATA!R1002),DATA!R1002,"n/a")</f>
        <v>19552.68</v>
      </c>
      <c r="H2995" s="77">
        <f>+IF(ISNUMBER(DATA!S1002),DATA!S1002,"n/a")</f>
        <v>0.117024722567377</v>
      </c>
      <c r="I2995" s="86">
        <f>+IF(ISNUMBER(DATA!AB1002),DATA!AB1002,"n/a")</f>
        <v>38515.11</v>
      </c>
      <c r="J2995" s="77">
        <f>+IF(ISNUMBER(DATA!AC1002),DATA!AC1002,"n/a")</f>
        <v>0.25594251670400398</v>
      </c>
      <c r="K2995" s="86">
        <f>+IF(ISNUMBER(DATA!AL1002),DATA!AL1002,"n/a")</f>
        <v>68940.800000000003</v>
      </c>
      <c r="L2995" s="77">
        <f>+IF(ISNUMBER(DATA!AM1002),DATA!AM1002,"n/a")</f>
        <v>0.95656609889824495</v>
      </c>
      <c r="M2995" s="66"/>
      <c r="N2995" s="66"/>
      <c r="O2995" s="66"/>
      <c r="P2995" s="66"/>
      <c r="Q2995" s="66"/>
      <c r="S2995" s="70"/>
      <c r="U2995" s="70"/>
      <c r="W2995" s="70"/>
      <c r="Y2995" s="70"/>
    </row>
    <row r="2996" spans="1:25" s="69" customFormat="1" x14ac:dyDescent="0.2">
      <c r="A2996" s="66" t="s">
        <v>28</v>
      </c>
      <c r="B2996" s="66" t="s">
        <v>23</v>
      </c>
      <c r="C2996" s="66" t="s">
        <v>9</v>
      </c>
      <c r="D2996" s="66" t="s">
        <v>302</v>
      </c>
      <c r="E2996" s="86">
        <f>+IF(ISNUMBER(DATA!H1003),DATA!H1003,"n/a")</f>
        <v>5391.63</v>
      </c>
      <c r="F2996" s="77">
        <f>+IF(ISNUMBER(DATA!I1003),DATA!I1003,"n/a")</f>
        <v>-6.70177126521911E-2</v>
      </c>
      <c r="G2996" s="86">
        <f>+IF(ISNUMBER(DATA!R1003),DATA!R1003,"n/a")</f>
        <v>20205.93</v>
      </c>
      <c r="H2996" s="77">
        <f>+IF(ISNUMBER(DATA!S1003),DATA!S1003,"n/a")</f>
        <v>-1.4285735192892101E-2</v>
      </c>
      <c r="I2996" s="86">
        <f>+IF(ISNUMBER(DATA!AB1003),DATA!AB1003,"n/a")</f>
        <v>37525.57</v>
      </c>
      <c r="J2996" s="77">
        <f>+IF(ISNUMBER(DATA!AC1003),DATA!AC1003,"n/a")</f>
        <v>-3.6131484822993797E-2</v>
      </c>
      <c r="K2996" s="86">
        <f>+IF(ISNUMBER(DATA!AL1003),DATA!AL1003,"n/a")</f>
        <v>76472.740000000005</v>
      </c>
      <c r="L2996" s="77">
        <f>+IF(ISNUMBER(DATA!AM1003),DATA!AM1003,"n/a")</f>
        <v>1.2999361516676199E-2</v>
      </c>
      <c r="M2996" s="66"/>
      <c r="N2996" s="66"/>
      <c r="O2996" s="66"/>
      <c r="P2996" s="66"/>
      <c r="Q2996" s="66"/>
      <c r="S2996" s="70"/>
      <c r="U2996" s="70"/>
      <c r="W2996" s="70"/>
      <c r="Y2996" s="70"/>
    </row>
    <row r="2997" spans="1:25" s="69" customFormat="1" x14ac:dyDescent="0.2">
      <c r="A2997" s="66" t="s">
        <v>28</v>
      </c>
      <c r="B2997" s="66" t="s">
        <v>23</v>
      </c>
      <c r="C2997" s="66" t="s">
        <v>9</v>
      </c>
      <c r="D2997" s="66" t="s">
        <v>303</v>
      </c>
      <c r="E2997" s="86">
        <f>+IF(ISNUMBER(DATA!H1004),DATA!H1004,"n/a")</f>
        <v>6072.79</v>
      </c>
      <c r="F2997" s="77">
        <f>+IF(ISNUMBER(DATA!I1004),DATA!I1004,"n/a")</f>
        <v>0.108375615988319</v>
      </c>
      <c r="G2997" s="86">
        <f>+IF(ISNUMBER(DATA!R1004),DATA!R1004,"n/a")</f>
        <v>19452.419999999998</v>
      </c>
      <c r="H2997" s="77">
        <f>+IF(ISNUMBER(DATA!S1004),DATA!S1004,"n/a")</f>
        <v>0.201838677091603</v>
      </c>
      <c r="I2997" s="86">
        <f>+IF(ISNUMBER(DATA!AB1004),DATA!AB1004,"n/a")</f>
        <v>37116.6</v>
      </c>
      <c r="J2997" s="77">
        <f>+IF(ISNUMBER(DATA!AC1004),DATA!AC1004,"n/a")</f>
        <v>0.237104949239721</v>
      </c>
      <c r="K2997" s="86">
        <f>+IF(ISNUMBER(DATA!AL1004),DATA!AL1004,"n/a")</f>
        <v>68843.7</v>
      </c>
      <c r="L2997" s="77">
        <f>+IF(ISNUMBER(DATA!AM1004),DATA!AM1004,"n/a")</f>
        <v>0.49747819865925902</v>
      </c>
      <c r="M2997" s="66"/>
      <c r="N2997" s="66"/>
      <c r="O2997" s="66"/>
      <c r="P2997" s="66"/>
      <c r="Q2997" s="66"/>
      <c r="S2997" s="70"/>
      <c r="U2997" s="70"/>
      <c r="W2997" s="70"/>
      <c r="Y2997" s="70"/>
    </row>
    <row r="2998" spans="1:25" s="69" customFormat="1" x14ac:dyDescent="0.2">
      <c r="A2998" s="66" t="s">
        <v>28</v>
      </c>
      <c r="B2998" s="66" t="s">
        <v>23</v>
      </c>
      <c r="C2998" s="66" t="s">
        <v>9</v>
      </c>
      <c r="D2998" s="66" t="s">
        <v>304</v>
      </c>
      <c r="E2998" s="86">
        <f>+IF(ISNUMBER(DATA!H1005),DATA!H1005,"n/a")</f>
        <v>10064.24</v>
      </c>
      <c r="F2998" s="77">
        <f>+IF(ISNUMBER(DATA!I1005),DATA!I1005,"n/a")</f>
        <v>1.18669934470112</v>
      </c>
      <c r="G2998" s="86">
        <f>+IF(ISNUMBER(DATA!R1005),DATA!R1005,"n/a")</f>
        <v>37446.89</v>
      </c>
      <c r="H2998" s="77">
        <f>+IF(ISNUMBER(DATA!S1005),DATA!S1005,"n/a")</f>
        <v>1.6844803360717999</v>
      </c>
      <c r="I2998" s="86">
        <f>+IF(ISNUMBER(DATA!AB1005),DATA!AB1005,"n/a")</f>
        <v>69331.97</v>
      </c>
      <c r="J2998" s="77">
        <f>+IF(ISNUMBER(DATA!AC1005),DATA!AC1005,"n/a")</f>
        <v>1.69254133261669</v>
      </c>
      <c r="K2998" s="86">
        <f>+IF(ISNUMBER(DATA!AL1005),DATA!AL1005,"n/a")</f>
        <v>111103.41</v>
      </c>
      <c r="L2998" s="77">
        <f>+IF(ISNUMBER(DATA!AM1005),DATA!AM1005,"n/a")</f>
        <v>0.455286292920623</v>
      </c>
      <c r="M2998" s="66"/>
      <c r="N2998" s="66"/>
      <c r="O2998" s="66"/>
      <c r="P2998" s="66"/>
      <c r="Q2998" s="66"/>
      <c r="S2998" s="70"/>
      <c r="U2998" s="70"/>
      <c r="W2998" s="70"/>
      <c r="Y2998" s="70"/>
    </row>
    <row r="2999" spans="1:25" s="69" customFormat="1" x14ac:dyDescent="0.2">
      <c r="A2999" s="66" t="s">
        <v>28</v>
      </c>
      <c r="B2999" s="66" t="s">
        <v>23</v>
      </c>
      <c r="C2999" s="66" t="s">
        <v>9</v>
      </c>
      <c r="D2999" s="66" t="s">
        <v>305</v>
      </c>
      <c r="E2999" s="86">
        <f>+IF(ISNUMBER(DATA!H1006),DATA!H1006,"n/a")</f>
        <v>7658.36</v>
      </c>
      <c r="F2999" s="77">
        <f>+IF(ISNUMBER(DATA!I1006),DATA!I1006,"n/a")</f>
        <v>0.15249442064219401</v>
      </c>
      <c r="G2999" s="86">
        <f>+IF(ISNUMBER(DATA!R1006),DATA!R1006,"n/a")</f>
        <v>31973.06</v>
      </c>
      <c r="H2999" s="77">
        <f>+IF(ISNUMBER(DATA!S1006),DATA!S1006,"n/a")</f>
        <v>0.32629060365128498</v>
      </c>
      <c r="I2999" s="86">
        <f>+IF(ISNUMBER(DATA!AB1006),DATA!AB1006,"n/a")</f>
        <v>70695.710000000006</v>
      </c>
      <c r="J2999" s="77">
        <f>+IF(ISNUMBER(DATA!AC1006),DATA!AC1006,"n/a")</f>
        <v>0.41675138632625702</v>
      </c>
      <c r="K2999" s="86">
        <f>+IF(ISNUMBER(DATA!AL1006),DATA!AL1006,"n/a")</f>
        <v>117947.69</v>
      </c>
      <c r="L2999" s="77">
        <f>+IF(ISNUMBER(DATA!AM1006),DATA!AM1006,"n/a")</f>
        <v>0.44538760368668701</v>
      </c>
      <c r="M2999" s="66"/>
      <c r="N2999" s="66"/>
      <c r="O2999" s="66"/>
      <c r="P2999" s="66"/>
      <c r="Q2999" s="66"/>
      <c r="S2999" s="70"/>
      <c r="U2999" s="70"/>
      <c r="W2999" s="70"/>
      <c r="Y2999" s="70"/>
    </row>
    <row r="3000" spans="1:25" s="69" customFormat="1" x14ac:dyDescent="0.2">
      <c r="A3000" s="66" t="s">
        <v>28</v>
      </c>
      <c r="B3000" s="66" t="s">
        <v>23</v>
      </c>
      <c r="C3000" s="66" t="s">
        <v>9</v>
      </c>
      <c r="D3000" s="66" t="s">
        <v>306</v>
      </c>
      <c r="E3000" s="86">
        <f>+IF(ISNUMBER(DATA!H1007),DATA!H1007,"n/a")</f>
        <v>2844.48</v>
      </c>
      <c r="F3000" s="77">
        <f>+IF(ISNUMBER(DATA!I1007),DATA!I1007,"n/a")</f>
        <v>0.21137065349317499</v>
      </c>
      <c r="G3000" s="86">
        <f>+IF(ISNUMBER(DATA!R1007),DATA!R1007,"n/a")</f>
        <v>8682.7099999999991</v>
      </c>
      <c r="H3000" s="77">
        <f>+IF(ISNUMBER(DATA!S1007),DATA!S1007,"n/a")</f>
        <v>0.34287746974442201</v>
      </c>
      <c r="I3000" s="86">
        <f>+IF(ISNUMBER(DATA!AB1007),DATA!AB1007,"n/a")</f>
        <v>16610.560000000001</v>
      </c>
      <c r="J3000" s="77">
        <f>+IF(ISNUMBER(DATA!AC1007),DATA!AC1007,"n/a")</f>
        <v>0.370145365790084</v>
      </c>
      <c r="K3000" s="86">
        <f>+IF(ISNUMBER(DATA!AL1007),DATA!AL1007,"n/a")</f>
        <v>43415.97</v>
      </c>
      <c r="L3000" s="77">
        <f>+IF(ISNUMBER(DATA!AM1007),DATA!AM1007,"n/a")</f>
        <v>0.41371009284723897</v>
      </c>
      <c r="M3000" s="66"/>
      <c r="N3000" s="66"/>
      <c r="O3000" s="66"/>
      <c r="P3000" s="66"/>
      <c r="Q3000" s="66"/>
      <c r="S3000" s="70"/>
      <c r="U3000" s="70"/>
      <c r="W3000" s="70"/>
      <c r="Y3000" s="70"/>
    </row>
    <row r="3001" spans="1:25" s="69" customFormat="1" x14ac:dyDescent="0.2">
      <c r="A3001" s="66" t="s">
        <v>28</v>
      </c>
      <c r="B3001" s="66" t="s">
        <v>23</v>
      </c>
      <c r="C3001" s="66" t="s">
        <v>9</v>
      </c>
      <c r="D3001" s="66" t="s">
        <v>307</v>
      </c>
      <c r="E3001" s="86">
        <f>+IF(ISNUMBER(DATA!H1008),DATA!H1008,"n/a")</f>
        <v>15671.87</v>
      </c>
      <c r="F3001" s="77">
        <f>+IF(ISNUMBER(DATA!I1008),DATA!I1008,"n/a")</f>
        <v>3.6193003787901398E-2</v>
      </c>
      <c r="G3001" s="86">
        <f>+IF(ISNUMBER(DATA!R1008),DATA!R1008,"n/a")</f>
        <v>50685.33</v>
      </c>
      <c r="H3001" s="77">
        <f>+IF(ISNUMBER(DATA!S1008),DATA!S1008,"n/a")</f>
        <v>-6.78498285230026E-2</v>
      </c>
      <c r="I3001" s="86">
        <f>+IF(ISNUMBER(DATA!AB1008),DATA!AB1008,"n/a")</f>
        <v>101892.98</v>
      </c>
      <c r="J3001" s="77">
        <f>+IF(ISNUMBER(DATA!AC1008),DATA!AC1008,"n/a")</f>
        <v>0.49246006735135101</v>
      </c>
      <c r="K3001" s="86">
        <f>+IF(ISNUMBER(DATA!AL1008),DATA!AL1008,"n/a")</f>
        <v>202162.37</v>
      </c>
      <c r="L3001" s="77">
        <f>+IF(ISNUMBER(DATA!AM1008),DATA!AM1008,"n/a")</f>
        <v>1.6346776122145601</v>
      </c>
      <c r="M3001" s="66"/>
      <c r="N3001" s="66"/>
      <c r="O3001" s="66"/>
      <c r="P3001" s="66"/>
      <c r="Q3001" s="66"/>
      <c r="S3001" s="70"/>
      <c r="U3001" s="70"/>
      <c r="W3001" s="70"/>
      <c r="Y3001" s="70"/>
    </row>
    <row r="3002" spans="1:25" s="69" customFormat="1" x14ac:dyDescent="0.2">
      <c r="A3002" s="66" t="s">
        <v>28</v>
      </c>
      <c r="B3002" s="66" t="s">
        <v>23</v>
      </c>
      <c r="C3002" s="66" t="s">
        <v>9</v>
      </c>
      <c r="D3002" s="66" t="s">
        <v>308</v>
      </c>
      <c r="E3002" s="86">
        <f>+IF(ISNUMBER(DATA!H1009),DATA!H1009,"n/a")</f>
        <v>2778.69</v>
      </c>
      <c r="F3002" s="77">
        <f>+IF(ISNUMBER(DATA!I1009),DATA!I1009,"n/a")</f>
        <v>1.15342230075328</v>
      </c>
      <c r="G3002" s="86">
        <f>+IF(ISNUMBER(DATA!R1009),DATA!R1009,"n/a")</f>
        <v>10163.290000000001</v>
      </c>
      <c r="H3002" s="77">
        <f>+IF(ISNUMBER(DATA!S1009),DATA!S1009,"n/a")</f>
        <v>1.2052353044561299</v>
      </c>
      <c r="I3002" s="86">
        <f>+IF(ISNUMBER(DATA!AB1009),DATA!AB1009,"n/a")</f>
        <v>18582.68</v>
      </c>
      <c r="J3002" s="77">
        <f>+IF(ISNUMBER(DATA!AC1009),DATA!AC1009,"n/a")</f>
        <v>1.2942514941966801</v>
      </c>
      <c r="K3002" s="86">
        <f>+IF(ISNUMBER(DATA!AL1009),DATA!AL1009,"n/a")</f>
        <v>35469.1</v>
      </c>
      <c r="L3002" s="77">
        <f>+IF(ISNUMBER(DATA!AM1009),DATA!AM1009,"n/a")</f>
        <v>1.01206475302938</v>
      </c>
      <c r="M3002" s="66"/>
      <c r="N3002" s="66"/>
      <c r="O3002" s="66"/>
      <c r="P3002" s="66"/>
      <c r="Q3002" s="66"/>
      <c r="S3002" s="70"/>
      <c r="U3002" s="70"/>
      <c r="W3002" s="70"/>
      <c r="Y3002" s="70"/>
    </row>
    <row r="3003" spans="1:25" s="69" customFormat="1" x14ac:dyDescent="0.2">
      <c r="A3003" s="66" t="s">
        <v>28</v>
      </c>
      <c r="B3003" s="66" t="s">
        <v>23</v>
      </c>
      <c r="C3003" s="66" t="s">
        <v>9</v>
      </c>
      <c r="D3003" s="66" t="s">
        <v>309</v>
      </c>
      <c r="E3003" s="86">
        <f>+IF(ISNUMBER(DATA!H1010),DATA!H1010,"n/a")</f>
        <v>7489.8</v>
      </c>
      <c r="F3003" s="77">
        <f>+IF(ISNUMBER(DATA!I1010),DATA!I1010,"n/a")</f>
        <v>3.8567259994163998</v>
      </c>
      <c r="G3003" s="86">
        <f>+IF(ISNUMBER(DATA!R1010),DATA!R1010,"n/a")</f>
        <v>26198.84</v>
      </c>
      <c r="H3003" s="77">
        <f>+IF(ISNUMBER(DATA!S1010),DATA!S1010,"n/a")</f>
        <v>3.6643711721976899</v>
      </c>
      <c r="I3003" s="86">
        <f>+IF(ISNUMBER(DATA!AB1010),DATA!AB1010,"n/a")</f>
        <v>48753.24</v>
      </c>
      <c r="J3003" s="77">
        <f>+IF(ISNUMBER(DATA!AC1010),DATA!AC1010,"n/a")</f>
        <v>3.5300103695499501</v>
      </c>
      <c r="K3003" s="86">
        <f>+IF(ISNUMBER(DATA!AL1010),DATA!AL1010,"n/a")</f>
        <v>79602.039999999994</v>
      </c>
      <c r="L3003" s="77">
        <f>+IF(ISNUMBER(DATA!AM1010),DATA!AM1010,"n/a")</f>
        <v>2.5816150870319201</v>
      </c>
      <c r="M3003" s="66"/>
      <c r="N3003" s="66"/>
      <c r="O3003" s="66"/>
      <c r="P3003" s="66"/>
      <c r="Q3003" s="66"/>
      <c r="S3003" s="70"/>
      <c r="U3003" s="70"/>
      <c r="W3003" s="70"/>
      <c r="Y3003" s="70"/>
    </row>
    <row r="3004" spans="1:25" s="69" customFormat="1" x14ac:dyDescent="0.2">
      <c r="A3004" s="66" t="s">
        <v>28</v>
      </c>
      <c r="B3004" s="66" t="s">
        <v>23</v>
      </c>
      <c r="C3004" s="66" t="s">
        <v>9</v>
      </c>
      <c r="D3004" s="66" t="s">
        <v>310</v>
      </c>
      <c r="E3004" s="86">
        <f>+IF(ISNUMBER(DATA!H1011),DATA!H1011,"n/a")</f>
        <v>8046</v>
      </c>
      <c r="F3004" s="77">
        <f>+IF(ISNUMBER(DATA!I1011),DATA!I1011,"n/a")</f>
        <v>4.5329771212840102</v>
      </c>
      <c r="G3004" s="86">
        <f>+IF(ISNUMBER(DATA!R1011),DATA!R1011,"n/a")</f>
        <v>27007.75</v>
      </c>
      <c r="H3004" s="77">
        <f>+IF(ISNUMBER(DATA!S1011),DATA!S1011,"n/a")</f>
        <v>4.4564859000416197</v>
      </c>
      <c r="I3004" s="86">
        <f>+IF(ISNUMBER(DATA!AB1011),DATA!AB1011,"n/a")</f>
        <v>50272.01</v>
      </c>
      <c r="J3004" s="77">
        <f>+IF(ISNUMBER(DATA!AC1011),DATA!AC1011,"n/a")</f>
        <v>4.6718332026468197</v>
      </c>
      <c r="K3004" s="86">
        <f>+IF(ISNUMBER(DATA!AL1011),DATA!AL1011,"n/a")</f>
        <v>85543.97</v>
      </c>
      <c r="L3004" s="77">
        <f>+IF(ISNUMBER(DATA!AM1011),DATA!AM1011,"n/a")</f>
        <v>3.3336573884568201</v>
      </c>
      <c r="M3004" s="66"/>
      <c r="N3004" s="66"/>
      <c r="O3004" s="66"/>
      <c r="P3004" s="66"/>
      <c r="Q3004" s="66"/>
      <c r="S3004" s="70"/>
      <c r="U3004" s="70"/>
      <c r="W3004" s="70"/>
      <c r="Y3004" s="70"/>
    </row>
    <row r="3005" spans="1:25" s="69" customFormat="1" x14ac:dyDescent="0.2">
      <c r="A3005" s="66" t="s">
        <v>28</v>
      </c>
      <c r="B3005" s="66" t="s">
        <v>23</v>
      </c>
      <c r="C3005" s="66" t="s">
        <v>9</v>
      </c>
      <c r="D3005" s="66" t="s">
        <v>311</v>
      </c>
      <c r="E3005" s="86">
        <f>+IF(ISNUMBER(DATA!H1012),DATA!H1012,"n/a")</f>
        <v>1704.01</v>
      </c>
      <c r="F3005" s="77">
        <f>+IF(ISNUMBER(DATA!I1012),DATA!I1012,"n/a")</f>
        <v>0.21471189968705701</v>
      </c>
      <c r="G3005" s="86">
        <f>+IF(ISNUMBER(DATA!R1012),DATA!R1012,"n/a")</f>
        <v>8857.7800000000007</v>
      </c>
      <c r="H3005" s="77">
        <f>+IF(ISNUMBER(DATA!S1012),DATA!S1012,"n/a")</f>
        <v>1.03540095499396</v>
      </c>
      <c r="I3005" s="86">
        <f>+IF(ISNUMBER(DATA!AB1012),DATA!AB1012,"n/a")</f>
        <v>20077.91</v>
      </c>
      <c r="J3005" s="77">
        <f>+IF(ISNUMBER(DATA!AC1012),DATA!AC1012,"n/a")</f>
        <v>1.4379117743482599</v>
      </c>
      <c r="K3005" s="86">
        <f>+IF(ISNUMBER(DATA!AL1012),DATA!AL1012,"n/a")</f>
        <v>36597.24</v>
      </c>
      <c r="L3005" s="77">
        <f>+IF(ISNUMBER(DATA!AM1012),DATA!AM1012,"n/a")</f>
        <v>0.62201173875486604</v>
      </c>
      <c r="M3005" s="66"/>
      <c r="N3005" s="66"/>
      <c r="O3005" s="66"/>
      <c r="P3005" s="66"/>
      <c r="Q3005" s="66"/>
      <c r="S3005" s="70"/>
      <c r="U3005" s="70"/>
      <c r="W3005" s="70"/>
      <c r="Y3005" s="70"/>
    </row>
    <row r="3006" spans="1:25" s="69" customFormat="1" x14ac:dyDescent="0.2">
      <c r="A3006" s="66" t="s">
        <v>28</v>
      </c>
      <c r="B3006" s="66" t="s">
        <v>23</v>
      </c>
      <c r="C3006" s="66" t="s">
        <v>9</v>
      </c>
      <c r="D3006" s="66" t="s">
        <v>312</v>
      </c>
      <c r="E3006" s="86">
        <f>+IF(ISNUMBER(DATA!H1013),DATA!H1013,"n/a")</f>
        <v>6255.7</v>
      </c>
      <c r="F3006" s="77">
        <f>+IF(ISNUMBER(DATA!I1013),DATA!I1013,"n/a")</f>
        <v>0.247803373778516</v>
      </c>
      <c r="G3006" s="86">
        <f>+IF(ISNUMBER(DATA!R1013),DATA!R1013,"n/a")</f>
        <v>20130.23</v>
      </c>
      <c r="H3006" s="77">
        <f>+IF(ISNUMBER(DATA!S1013),DATA!S1013,"n/a")</f>
        <v>7.6558304351802206E-2</v>
      </c>
      <c r="I3006" s="86">
        <f>+IF(ISNUMBER(DATA!AB1013),DATA!AB1013,"n/a")</f>
        <v>40541.870000000003</v>
      </c>
      <c r="J3006" s="77">
        <f>+IF(ISNUMBER(DATA!AC1013),DATA!AC1013,"n/a")</f>
        <v>0.289522650530671</v>
      </c>
      <c r="K3006" s="86">
        <f>+IF(ISNUMBER(DATA!AL1013),DATA!AL1013,"n/a")</f>
        <v>74478.899999999994</v>
      </c>
      <c r="L3006" s="77">
        <f>+IF(ISNUMBER(DATA!AM1013),DATA!AM1013,"n/a")</f>
        <v>0.73045771375464696</v>
      </c>
      <c r="M3006" s="66"/>
      <c r="N3006" s="66"/>
      <c r="O3006" s="66"/>
      <c r="P3006" s="66"/>
      <c r="Q3006" s="66"/>
      <c r="S3006" s="70"/>
      <c r="U3006" s="70"/>
      <c r="W3006" s="70"/>
      <c r="Y3006" s="70"/>
    </row>
    <row r="3007" spans="1:25" s="69" customFormat="1" x14ac:dyDescent="0.2">
      <c r="A3007" s="66" t="s">
        <v>28</v>
      </c>
      <c r="B3007" s="66" t="s">
        <v>23</v>
      </c>
      <c r="C3007" s="66" t="s">
        <v>9</v>
      </c>
      <c r="D3007" s="66" t="s">
        <v>313</v>
      </c>
      <c r="E3007" s="86">
        <f>+IF(ISNUMBER(DATA!H1014),DATA!H1014,"n/a")</f>
        <v>6090.57</v>
      </c>
      <c r="F3007" s="77">
        <f>+IF(ISNUMBER(DATA!I1014),DATA!I1014,"n/a")</f>
        <v>0.25538901049975898</v>
      </c>
      <c r="G3007" s="86">
        <f>+IF(ISNUMBER(DATA!R1014),DATA!R1014,"n/a")</f>
        <v>19407.16</v>
      </c>
      <c r="H3007" s="77">
        <f>+IF(ISNUMBER(DATA!S1014),DATA!S1014,"n/a")</f>
        <v>0.62987585599900597</v>
      </c>
      <c r="I3007" s="86">
        <f>+IF(ISNUMBER(DATA!AB1014),DATA!AB1014,"n/a")</f>
        <v>38204</v>
      </c>
      <c r="J3007" s="77">
        <f>+IF(ISNUMBER(DATA!AC1014),DATA!AC1014,"n/a")</f>
        <v>1.1493035747839999</v>
      </c>
      <c r="K3007" s="86">
        <f>+IF(ISNUMBER(DATA!AL1014),DATA!AL1014,"n/a")</f>
        <v>72182.59</v>
      </c>
      <c r="L3007" s="77">
        <f>+IF(ISNUMBER(DATA!AM1014),DATA!AM1014,"n/a")</f>
        <v>1.3122602093132201</v>
      </c>
      <c r="M3007" s="66"/>
      <c r="N3007" s="66"/>
      <c r="O3007" s="66"/>
      <c r="P3007" s="66"/>
      <c r="Q3007" s="66"/>
      <c r="S3007" s="70"/>
      <c r="U3007" s="70"/>
      <c r="W3007" s="70"/>
      <c r="Y3007" s="70"/>
    </row>
    <row r="3008" spans="1:25" s="69" customFormat="1" x14ac:dyDescent="0.2">
      <c r="A3008" s="66" t="s">
        <v>28</v>
      </c>
      <c r="B3008" s="66" t="s">
        <v>23</v>
      </c>
      <c r="C3008" s="66" t="s">
        <v>9</v>
      </c>
      <c r="D3008" s="66" t="s">
        <v>314</v>
      </c>
      <c r="E3008" s="86">
        <f>+IF(ISNUMBER(DATA!H1015),DATA!H1015,"n/a")</f>
        <v>5225.66</v>
      </c>
      <c r="F3008" s="77">
        <f>+IF(ISNUMBER(DATA!I1015),DATA!I1015,"n/a")</f>
        <v>0.113040848232352</v>
      </c>
      <c r="G3008" s="86">
        <f>+IF(ISNUMBER(DATA!R1015),DATA!R1015,"n/a")</f>
        <v>17566.009999999998</v>
      </c>
      <c r="H3008" s="77">
        <f>+IF(ISNUMBER(DATA!S1015),DATA!S1015,"n/a")</f>
        <v>0.15874370775347199</v>
      </c>
      <c r="I3008" s="86">
        <f>+IF(ISNUMBER(DATA!AB1015),DATA!AB1015,"n/a")</f>
        <v>35110.51</v>
      </c>
      <c r="J3008" s="77">
        <f>+IF(ISNUMBER(DATA!AC1015),DATA!AC1015,"n/a")</f>
        <v>0.22128355698278099</v>
      </c>
      <c r="K3008" s="86">
        <f>+IF(ISNUMBER(DATA!AL1015),DATA!AL1015,"n/a")</f>
        <v>70807.87</v>
      </c>
      <c r="L3008" s="77">
        <f>+IF(ISNUMBER(DATA!AM1015),DATA!AM1015,"n/a")</f>
        <v>0.22746104154441801</v>
      </c>
      <c r="M3008" s="66"/>
      <c r="N3008" s="66"/>
      <c r="O3008" s="66"/>
      <c r="P3008" s="66"/>
      <c r="Q3008" s="66"/>
      <c r="S3008" s="70"/>
      <c r="U3008" s="70"/>
      <c r="W3008" s="70"/>
      <c r="Y3008" s="70"/>
    </row>
    <row r="3009" spans="1:25" s="69" customFormat="1" x14ac:dyDescent="0.2">
      <c r="A3009" s="66" t="s">
        <v>28</v>
      </c>
      <c r="B3009" s="66" t="s">
        <v>23</v>
      </c>
      <c r="C3009" s="66" t="s">
        <v>9</v>
      </c>
      <c r="D3009" s="66" t="s">
        <v>315</v>
      </c>
      <c r="E3009" s="86">
        <f>+IF(ISNUMBER(DATA!H1016),DATA!H1016,"n/a")</f>
        <v>21450.48</v>
      </c>
      <c r="F3009" s="77">
        <f>+IF(ISNUMBER(DATA!I1016),DATA!I1016,"n/a")</f>
        <v>0.14538050878319</v>
      </c>
      <c r="G3009" s="86">
        <f>+IF(ISNUMBER(DATA!R1016),DATA!R1016,"n/a")</f>
        <v>71793.539999999994</v>
      </c>
      <c r="H3009" s="77">
        <f>+IF(ISNUMBER(DATA!S1016),DATA!S1016,"n/a")</f>
        <v>0.143697674707574</v>
      </c>
      <c r="I3009" s="86">
        <f>+IF(ISNUMBER(DATA!AB1016),DATA!AB1016,"n/a")</f>
        <v>139311.24</v>
      </c>
      <c r="J3009" s="77">
        <f>+IF(ISNUMBER(DATA!AC1016),DATA!AC1016,"n/a")</f>
        <v>0.77063812182608804</v>
      </c>
      <c r="K3009" s="86">
        <f>+IF(ISNUMBER(DATA!AL1016),DATA!AL1016,"n/a")</f>
        <v>258677.93</v>
      </c>
      <c r="L3009" s="77">
        <f>+IF(ISNUMBER(DATA!AM1016),DATA!AM1016,"n/a")</f>
        <v>1.82461560602783</v>
      </c>
      <c r="M3009" s="66"/>
      <c r="N3009" s="66"/>
      <c r="O3009" s="66"/>
      <c r="P3009" s="66"/>
      <c r="Q3009" s="66"/>
      <c r="S3009" s="70"/>
      <c r="U3009" s="70"/>
      <c r="W3009" s="70"/>
      <c r="Y3009" s="70"/>
    </row>
    <row r="3010" spans="1:25" s="69" customFormat="1" x14ac:dyDescent="0.2">
      <c r="A3010" s="66" t="s">
        <v>28</v>
      </c>
      <c r="B3010" s="66" t="s">
        <v>23</v>
      </c>
      <c r="C3010" s="66" t="s">
        <v>9</v>
      </c>
      <c r="D3010" s="66" t="s">
        <v>316</v>
      </c>
      <c r="E3010" s="86">
        <f>+IF(ISNUMBER(DATA!H1017),DATA!H1017,"n/a")</f>
        <v>8450.07</v>
      </c>
      <c r="F3010" s="77">
        <f>+IF(ISNUMBER(DATA!I1017),DATA!I1017,"n/a")</f>
        <v>-9.3997272364679696E-2</v>
      </c>
      <c r="G3010" s="86">
        <f>+IF(ISNUMBER(DATA!R1017),DATA!R1017,"n/a")</f>
        <v>32591.95</v>
      </c>
      <c r="H3010" s="77">
        <f>+IF(ISNUMBER(DATA!S1017),DATA!S1017,"n/a")</f>
        <v>1.23072297520384E-2</v>
      </c>
      <c r="I3010" s="86">
        <f>+IF(ISNUMBER(DATA!AB1017),DATA!AB1017,"n/a")</f>
        <v>60154.78</v>
      </c>
      <c r="J3010" s="77">
        <f>+IF(ISNUMBER(DATA!AC1017),DATA!AC1017,"n/a")</f>
        <v>3.7737880132944102E-2</v>
      </c>
      <c r="K3010" s="86">
        <f>+IF(ISNUMBER(DATA!AL1017),DATA!AL1017,"n/a")</f>
        <v>117521.14</v>
      </c>
      <c r="L3010" s="77">
        <f>+IF(ISNUMBER(DATA!AM1017),DATA!AM1017,"n/a")</f>
        <v>0.23070873348607401</v>
      </c>
      <c r="M3010" s="66"/>
      <c r="N3010" s="66"/>
      <c r="O3010" s="66"/>
      <c r="P3010" s="66"/>
      <c r="Q3010" s="66"/>
      <c r="S3010" s="70"/>
      <c r="U3010" s="70"/>
      <c r="W3010" s="70"/>
      <c r="Y3010" s="70"/>
    </row>
    <row r="3011" spans="1:25" s="69" customFormat="1" x14ac:dyDescent="0.2">
      <c r="A3011" s="66" t="s">
        <v>28</v>
      </c>
      <c r="B3011" s="66" t="s">
        <v>23</v>
      </c>
      <c r="C3011" s="66" t="s">
        <v>9</v>
      </c>
      <c r="D3011" s="66" t="s">
        <v>317</v>
      </c>
      <c r="E3011" s="86">
        <f>+IF(ISNUMBER(DATA!H1018),DATA!H1018,"n/a")</f>
        <v>5726.22</v>
      </c>
      <c r="F3011" s="77">
        <f>+IF(ISNUMBER(DATA!I1018),DATA!I1018,"n/a")</f>
        <v>0.273305419234045</v>
      </c>
      <c r="G3011" s="86">
        <f>+IF(ISNUMBER(DATA!R1018),DATA!R1018,"n/a")</f>
        <v>16738.89</v>
      </c>
      <c r="H3011" s="77">
        <f>+IF(ISNUMBER(DATA!S1018),DATA!S1018,"n/a")</f>
        <v>0.160464632599156</v>
      </c>
      <c r="I3011" s="86">
        <f>+IF(ISNUMBER(DATA!AB1018),DATA!AB1018,"n/a")</f>
        <v>35777.1</v>
      </c>
      <c r="J3011" s="77">
        <f>+IF(ISNUMBER(DATA!AC1018),DATA!AC1018,"n/a")</f>
        <v>0.42177987251426702</v>
      </c>
      <c r="K3011" s="86">
        <f>+IF(ISNUMBER(DATA!AL1018),DATA!AL1018,"n/a")</f>
        <v>70929.990000000005</v>
      </c>
      <c r="L3011" s="77">
        <f>+IF(ISNUMBER(DATA!AM1018),DATA!AM1018,"n/a")</f>
        <v>0.472217673214954</v>
      </c>
      <c r="M3011" s="66"/>
      <c r="N3011" s="66"/>
      <c r="O3011" s="66"/>
      <c r="P3011" s="66"/>
      <c r="Q3011" s="66"/>
      <c r="S3011" s="70"/>
      <c r="U3011" s="70"/>
      <c r="W3011" s="70"/>
      <c r="Y3011" s="70"/>
    </row>
    <row r="3012" spans="1:25" s="69" customFormat="1" x14ac:dyDescent="0.2">
      <c r="A3012" s="66" t="s">
        <v>28</v>
      </c>
      <c r="B3012" s="66" t="s">
        <v>23</v>
      </c>
      <c r="C3012" s="66" t="s">
        <v>9</v>
      </c>
      <c r="D3012" s="66" t="s">
        <v>318</v>
      </c>
      <c r="E3012" s="86">
        <f>+IF(ISNUMBER(DATA!H1019),DATA!H1019,"n/a")</f>
        <v>7069.76</v>
      </c>
      <c r="F3012" s="77">
        <f>+IF(ISNUMBER(DATA!I1019),DATA!I1019,"n/a")</f>
        <v>6.8121899961776006E-2</v>
      </c>
      <c r="G3012" s="86">
        <f>+IF(ISNUMBER(DATA!R1019),DATA!R1019,"n/a")</f>
        <v>24559.94</v>
      </c>
      <c r="H3012" s="77">
        <f>+IF(ISNUMBER(DATA!S1019),DATA!S1019,"n/a")</f>
        <v>4.0575775370663703E-2</v>
      </c>
      <c r="I3012" s="86">
        <f>+IF(ISNUMBER(DATA!AB1019),DATA!AB1019,"n/a")</f>
        <v>45554.33</v>
      </c>
      <c r="J3012" s="77">
        <f>+IF(ISNUMBER(DATA!AC1019),DATA!AC1019,"n/a")</f>
        <v>2.9542228350423399E-2</v>
      </c>
      <c r="K3012" s="86">
        <f>+IF(ISNUMBER(DATA!AL1019),DATA!AL1019,"n/a")</f>
        <v>88230.42</v>
      </c>
      <c r="L3012" s="77">
        <f>+IF(ISNUMBER(DATA!AM1019),DATA!AM1019,"n/a")</f>
        <v>2.7189481853305102E-2</v>
      </c>
      <c r="M3012" s="66"/>
      <c r="N3012" s="66"/>
      <c r="O3012" s="66"/>
      <c r="P3012" s="66"/>
      <c r="Q3012" s="66"/>
      <c r="S3012" s="70"/>
      <c r="U3012" s="70"/>
      <c r="W3012" s="70"/>
      <c r="Y3012" s="70"/>
    </row>
    <row r="3013" spans="1:25" s="69" customFormat="1" x14ac:dyDescent="0.2">
      <c r="A3013" s="66" t="s">
        <v>28</v>
      </c>
      <c r="B3013" s="66" t="s">
        <v>23</v>
      </c>
      <c r="C3013" s="66" t="s">
        <v>9</v>
      </c>
      <c r="D3013" s="66" t="s">
        <v>344</v>
      </c>
      <c r="E3013" s="86">
        <f>+IF(ISNUMBER(DATA!H1020),DATA!H1020,"n/a")</f>
        <v>5085.54</v>
      </c>
      <c r="F3013" s="77">
        <f>+IF(ISNUMBER(DATA!I1020),DATA!I1020,"n/a")</f>
        <v>2.2857632046519099</v>
      </c>
      <c r="G3013" s="86">
        <f>+IF(ISNUMBER(DATA!R1020),DATA!R1020,"n/a")</f>
        <v>16079.84</v>
      </c>
      <c r="H3013" s="77">
        <f>+IF(ISNUMBER(DATA!S1020),DATA!S1020,"n/a")</f>
        <v>3.5551954674221</v>
      </c>
      <c r="I3013" s="86">
        <f>+IF(ISNUMBER(DATA!AB1020),DATA!AB1020,"n/a")</f>
        <v>29397.63</v>
      </c>
      <c r="J3013" s="77">
        <f>+IF(ISNUMBER(DATA!AC1020),DATA!AC1020,"n/a")</f>
        <v>3.8348263844917798</v>
      </c>
      <c r="K3013" s="86">
        <f>+IF(ISNUMBER(DATA!AL1020),DATA!AL1020,"n/a")</f>
        <v>57872.22</v>
      </c>
      <c r="L3013" s="77">
        <f>+IF(ISNUMBER(DATA!AM1020),DATA!AM1020,"n/a")</f>
        <v>3.53797259913055</v>
      </c>
      <c r="M3013" s="66"/>
      <c r="N3013" s="66"/>
      <c r="O3013" s="66"/>
      <c r="P3013" s="66"/>
      <c r="Q3013" s="66"/>
      <c r="S3013" s="70"/>
      <c r="U3013" s="70"/>
      <c r="W3013" s="70"/>
      <c r="Y3013" s="70"/>
    </row>
    <row r="3014" spans="1:25" s="69" customFormat="1" x14ac:dyDescent="0.2">
      <c r="A3014" s="66" t="s">
        <v>28</v>
      </c>
      <c r="B3014" s="66" t="s">
        <v>23</v>
      </c>
      <c r="C3014" s="66" t="s">
        <v>9</v>
      </c>
      <c r="D3014" s="66" t="s">
        <v>345</v>
      </c>
      <c r="E3014" s="86">
        <f>+IF(ISNUMBER(DATA!H1021),DATA!H1021,"n/a")</f>
        <v>5168.57</v>
      </c>
      <c r="F3014" s="77">
        <f>+IF(ISNUMBER(DATA!I1021),DATA!I1021,"n/a")</f>
        <v>1.71715077010136E-3</v>
      </c>
      <c r="G3014" s="86">
        <f>+IF(ISNUMBER(DATA!R1021),DATA!R1021,"n/a")</f>
        <v>18584.96</v>
      </c>
      <c r="H3014" s="77">
        <f>+IF(ISNUMBER(DATA!S1021),DATA!S1021,"n/a")</f>
        <v>6.0736952650563898E-2</v>
      </c>
      <c r="I3014" s="86">
        <f>+IF(ISNUMBER(DATA!AB1021),DATA!AB1021,"n/a")</f>
        <v>41129.449999999997</v>
      </c>
      <c r="J3014" s="77">
        <f>+IF(ISNUMBER(DATA!AC1021),DATA!AC1021,"n/a")</f>
        <v>0.246751597260808</v>
      </c>
      <c r="K3014" s="86">
        <f>+IF(ISNUMBER(DATA!AL1021),DATA!AL1021,"n/a")</f>
        <v>70254.710000000006</v>
      </c>
      <c r="L3014" s="77">
        <f>+IF(ISNUMBER(DATA!AM1021),DATA!AM1021,"n/a")</f>
        <v>0.35515693787084701</v>
      </c>
      <c r="M3014" s="66"/>
      <c r="N3014" s="66"/>
      <c r="O3014" s="66"/>
      <c r="P3014" s="66"/>
      <c r="Q3014" s="66"/>
      <c r="S3014" s="70"/>
      <c r="U3014" s="70"/>
      <c r="W3014" s="70"/>
      <c r="Y3014" s="70"/>
    </row>
    <row r="3015" spans="1:25" x14ac:dyDescent="0.2">
      <c r="E3015" s="100"/>
      <c r="F3015" s="102"/>
      <c r="G3015" s="100"/>
      <c r="H3015" s="102"/>
      <c r="I3015" s="100"/>
      <c r="J3015" s="102"/>
      <c r="K3015" s="100"/>
      <c r="L3015" s="102"/>
    </row>
    <row r="3016" spans="1:25" s="69" customFormat="1" x14ac:dyDescent="0.2">
      <c r="A3016" s="66" t="s">
        <v>28</v>
      </c>
      <c r="B3016" s="66" t="s">
        <v>23</v>
      </c>
      <c r="C3016" s="66" t="s">
        <v>25</v>
      </c>
      <c r="D3016" s="66" t="s">
        <v>271</v>
      </c>
      <c r="E3016" s="86">
        <f>+IF(ISNUMBER(DATA!J972),DATA!J972,"n/a")</f>
        <v>14670.04</v>
      </c>
      <c r="F3016" s="77">
        <f>+IF(ISNUMBER(DATA!K972),DATA!K972,"n/a")</f>
        <v>0.26701680109790599</v>
      </c>
      <c r="G3016" s="86">
        <f>+IF(ISNUMBER(DATA!T972),DATA!T972,"n/a")</f>
        <v>46292.47</v>
      </c>
      <c r="H3016" s="77">
        <f>+IF(ISNUMBER(DATA!U972),DATA!U972,"n/a")</f>
        <v>0.14223876722766399</v>
      </c>
      <c r="I3016" s="86">
        <f>+IF(ISNUMBER(DATA!AD972),DATA!AD972,"n/a")</f>
        <v>90087.47</v>
      </c>
      <c r="J3016" s="77">
        <f>+IF(ISNUMBER(DATA!AE972),DATA!AE972,"n/a")</f>
        <v>8.3101293794757794E-2</v>
      </c>
      <c r="K3016" s="86">
        <f>+IF(ISNUMBER(DATA!AN972),DATA!AN972,"n/a")</f>
        <v>178860.89</v>
      </c>
      <c r="L3016" s="77">
        <f>+IF(ISNUMBER(DATA!AO972),DATA!AO972,"n/a")</f>
        <v>-4.8787199077276001E-2</v>
      </c>
      <c r="M3016" s="66"/>
      <c r="N3016" s="66"/>
      <c r="O3016" s="66"/>
      <c r="P3016" s="66"/>
      <c r="Q3016" s="66"/>
      <c r="S3016" s="70"/>
      <c r="U3016" s="70"/>
      <c r="W3016" s="70"/>
      <c r="Y3016" s="70"/>
    </row>
    <row r="3017" spans="1:25" s="69" customFormat="1" x14ac:dyDescent="0.2">
      <c r="A3017" s="66" t="s">
        <v>28</v>
      </c>
      <c r="B3017" s="66" t="s">
        <v>23</v>
      </c>
      <c r="C3017" s="66" t="s">
        <v>25</v>
      </c>
      <c r="D3017" s="66" t="s">
        <v>272</v>
      </c>
      <c r="E3017" s="86">
        <f>+IF(ISNUMBER(DATA!J973),DATA!J973,"n/a")</f>
        <v>48412.77</v>
      </c>
      <c r="F3017" s="77">
        <f>+IF(ISNUMBER(DATA!K973),DATA!K973,"n/a")</f>
        <v>5.6824939030300101E-2</v>
      </c>
      <c r="G3017" s="86">
        <f>+IF(ISNUMBER(DATA!T973),DATA!T973,"n/a")</f>
        <v>166829</v>
      </c>
      <c r="H3017" s="77">
        <f>+IF(ISNUMBER(DATA!U973),DATA!U973,"n/a")</f>
        <v>8.0226409249689004E-2</v>
      </c>
      <c r="I3017" s="86">
        <f>+IF(ISNUMBER(DATA!AD973),DATA!AD973,"n/a")</f>
        <v>314251.64</v>
      </c>
      <c r="J3017" s="77">
        <f>+IF(ISNUMBER(DATA!AE973),DATA!AE973,"n/a")</f>
        <v>8.0650382728776407E-2</v>
      </c>
      <c r="K3017" s="86">
        <f>+IF(ISNUMBER(DATA!AN973),DATA!AN973,"n/a")</f>
        <v>583708.87</v>
      </c>
      <c r="L3017" s="77">
        <f>+IF(ISNUMBER(DATA!AO973),DATA!AO973,"n/a")</f>
        <v>0.516548771968806</v>
      </c>
      <c r="M3017" s="66"/>
      <c r="N3017" s="66"/>
      <c r="O3017" s="66"/>
      <c r="P3017" s="66"/>
      <c r="Q3017" s="66"/>
      <c r="S3017" s="70"/>
      <c r="U3017" s="70"/>
      <c r="W3017" s="70"/>
      <c r="Y3017" s="70"/>
    </row>
    <row r="3018" spans="1:25" s="69" customFormat="1" x14ac:dyDescent="0.2">
      <c r="A3018" s="66" t="s">
        <v>28</v>
      </c>
      <c r="B3018" s="66" t="s">
        <v>23</v>
      </c>
      <c r="C3018" s="66" t="s">
        <v>25</v>
      </c>
      <c r="D3018" s="66" t="s">
        <v>273</v>
      </c>
      <c r="E3018" s="86">
        <f>+IF(ISNUMBER(DATA!J974),DATA!J974,"n/a")</f>
        <v>32356.29</v>
      </c>
      <c r="F3018" s="77">
        <f>+IF(ISNUMBER(DATA!K974),DATA!K974,"n/a")</f>
        <v>0.63537019908720105</v>
      </c>
      <c r="G3018" s="86">
        <f>+IF(ISNUMBER(DATA!T974),DATA!T974,"n/a")</f>
        <v>113445.36</v>
      </c>
      <c r="H3018" s="77">
        <f>+IF(ISNUMBER(DATA!U974),DATA!U974,"n/a")</f>
        <v>0.71461554540531502</v>
      </c>
      <c r="I3018" s="86">
        <f>+IF(ISNUMBER(DATA!AD974),DATA!AD974,"n/a")</f>
        <v>207545.73</v>
      </c>
      <c r="J3018" s="77">
        <f>+IF(ISNUMBER(DATA!AE974),DATA!AE974,"n/a")</f>
        <v>0.643752499240279</v>
      </c>
      <c r="K3018" s="86">
        <f>+IF(ISNUMBER(DATA!AN974),DATA!AN974,"n/a")</f>
        <v>366698.79</v>
      </c>
      <c r="L3018" s="77">
        <f>+IF(ISNUMBER(DATA!AO974),DATA!AO974,"n/a")</f>
        <v>0.39286770375828201</v>
      </c>
      <c r="M3018" s="66"/>
      <c r="N3018" s="66"/>
      <c r="O3018" s="66"/>
      <c r="P3018" s="66"/>
      <c r="Q3018" s="66"/>
      <c r="S3018" s="70"/>
      <c r="U3018" s="70"/>
      <c r="W3018" s="70"/>
      <c r="Y3018" s="70"/>
    </row>
    <row r="3019" spans="1:25" s="69" customFormat="1" x14ac:dyDescent="0.2">
      <c r="A3019" s="66" t="s">
        <v>28</v>
      </c>
      <c r="B3019" s="66" t="s">
        <v>23</v>
      </c>
      <c r="C3019" s="66" t="s">
        <v>25</v>
      </c>
      <c r="D3019" s="66" t="s">
        <v>274</v>
      </c>
      <c r="E3019" s="86">
        <f>+IF(ISNUMBER(DATA!J975),DATA!J975,"n/a")</f>
        <v>15233</v>
      </c>
      <c r="F3019" s="77">
        <f>+IF(ISNUMBER(DATA!K975),DATA!K975,"n/a")</f>
        <v>0.140307275868574</v>
      </c>
      <c r="G3019" s="86">
        <f>+IF(ISNUMBER(DATA!T975),DATA!T975,"n/a")</f>
        <v>53039.89</v>
      </c>
      <c r="H3019" s="77">
        <f>+IF(ISNUMBER(DATA!U975),DATA!U975,"n/a")</f>
        <v>0.188392136161701</v>
      </c>
      <c r="I3019" s="86">
        <f>+IF(ISNUMBER(DATA!AD975),DATA!AD975,"n/a")</f>
        <v>93874.83</v>
      </c>
      <c r="J3019" s="77">
        <f>+IF(ISNUMBER(DATA!AE975),DATA!AE975,"n/a")</f>
        <v>0.17117442277682901</v>
      </c>
      <c r="K3019" s="86">
        <f>+IF(ISNUMBER(DATA!AN975),DATA!AN975,"n/a")</f>
        <v>177298.83</v>
      </c>
      <c r="L3019" s="77">
        <f>+IF(ISNUMBER(DATA!AO975),DATA!AO975,"n/a")</f>
        <v>0.27165069525970198</v>
      </c>
      <c r="M3019" s="66"/>
      <c r="N3019" s="66"/>
      <c r="O3019" s="66"/>
      <c r="P3019" s="66"/>
      <c r="Q3019" s="66"/>
      <c r="S3019" s="70"/>
      <c r="U3019" s="70"/>
      <c r="W3019" s="70"/>
      <c r="Y3019" s="70"/>
    </row>
    <row r="3020" spans="1:25" s="69" customFormat="1" x14ac:dyDescent="0.2">
      <c r="A3020" s="66" t="s">
        <v>28</v>
      </c>
      <c r="B3020" s="66" t="s">
        <v>23</v>
      </c>
      <c r="C3020" s="66" t="s">
        <v>25</v>
      </c>
      <c r="D3020" s="66" t="s">
        <v>275</v>
      </c>
      <c r="E3020" s="86">
        <f>+IF(ISNUMBER(DATA!J976),DATA!J976,"n/a")</f>
        <v>56577.73</v>
      </c>
      <c r="F3020" s="77">
        <f>+IF(ISNUMBER(DATA!K976),DATA!K976,"n/a")</f>
        <v>2.2668200636299098</v>
      </c>
      <c r="G3020" s="86">
        <f>+IF(ISNUMBER(DATA!T976),DATA!T976,"n/a")</f>
        <v>194146.85</v>
      </c>
      <c r="H3020" s="77">
        <f>+IF(ISNUMBER(DATA!U976),DATA!U976,"n/a")</f>
        <v>2.7827950662121701</v>
      </c>
      <c r="I3020" s="86">
        <f>+IF(ISNUMBER(DATA!AD976),DATA!AD976,"n/a")</f>
        <v>373370.49</v>
      </c>
      <c r="J3020" s="77">
        <f>+IF(ISNUMBER(DATA!AE976),DATA!AE976,"n/a")</f>
        <v>2.8334410696864598</v>
      </c>
      <c r="K3020" s="86">
        <f>+IF(ISNUMBER(DATA!AN976),DATA!AN976,"n/a")</f>
        <v>637966.35</v>
      </c>
      <c r="L3020" s="77">
        <f>+IF(ISNUMBER(DATA!AO976),DATA!AO976,"n/a")</f>
        <v>2.1074372738252101</v>
      </c>
      <c r="M3020" s="66"/>
      <c r="N3020" s="66"/>
      <c r="O3020" s="66"/>
      <c r="P3020" s="66"/>
      <c r="Q3020" s="66"/>
      <c r="S3020" s="70"/>
      <c r="U3020" s="70"/>
      <c r="W3020" s="70"/>
      <c r="Y3020" s="70"/>
    </row>
    <row r="3021" spans="1:25" s="69" customFormat="1" x14ac:dyDescent="0.2">
      <c r="A3021" s="66" t="s">
        <v>28</v>
      </c>
      <c r="B3021" s="66" t="s">
        <v>23</v>
      </c>
      <c r="C3021" s="66" t="s">
        <v>25</v>
      </c>
      <c r="D3021" s="66" t="s">
        <v>276</v>
      </c>
      <c r="E3021" s="86">
        <f>+IF(ISNUMBER(DATA!J977),DATA!J977,"n/a")</f>
        <v>3617.77</v>
      </c>
      <c r="F3021" s="77">
        <f>+IF(ISNUMBER(DATA!K977),DATA!K977,"n/a")</f>
        <v>-0.31850256943502597</v>
      </c>
      <c r="G3021" s="86">
        <f>+IF(ISNUMBER(DATA!T977),DATA!T977,"n/a")</f>
        <v>9237.35</v>
      </c>
      <c r="H3021" s="77">
        <f>+IF(ISNUMBER(DATA!U977),DATA!U977,"n/a")</f>
        <v>-0.31128541019724199</v>
      </c>
      <c r="I3021" s="86">
        <f>+IF(ISNUMBER(DATA!AD977),DATA!AD977,"n/a")</f>
        <v>19070.27</v>
      </c>
      <c r="J3021" s="77">
        <f>+IF(ISNUMBER(DATA!AE977),DATA!AE977,"n/a")</f>
        <v>-0.170811679954363</v>
      </c>
      <c r="K3021" s="86">
        <f>+IF(ISNUMBER(DATA!AN977),DATA!AN977,"n/a")</f>
        <v>53015.34</v>
      </c>
      <c r="L3021" s="77">
        <f>+IF(ISNUMBER(DATA!AO977),DATA!AO977,"n/a")</f>
        <v>-0.15195564827668101</v>
      </c>
      <c r="M3021" s="66"/>
      <c r="N3021" s="66"/>
      <c r="O3021" s="66"/>
      <c r="P3021" s="66"/>
      <c r="Q3021" s="66"/>
      <c r="S3021" s="70"/>
      <c r="U3021" s="70"/>
      <c r="W3021" s="70"/>
      <c r="Y3021" s="70"/>
    </row>
    <row r="3022" spans="1:25" s="69" customFormat="1" x14ac:dyDescent="0.2">
      <c r="A3022" s="66" t="s">
        <v>28</v>
      </c>
      <c r="B3022" s="66" t="s">
        <v>23</v>
      </c>
      <c r="C3022" s="66" t="s">
        <v>25</v>
      </c>
      <c r="D3022" s="66" t="s">
        <v>277</v>
      </c>
      <c r="E3022" s="86">
        <f>+IF(ISNUMBER(DATA!J978),DATA!J978,"n/a")</f>
        <v>3113.6</v>
      </c>
      <c r="F3022" s="77">
        <f>+IF(ISNUMBER(DATA!K978),DATA!K978,"n/a")</f>
        <v>2.98033067746214E-2</v>
      </c>
      <c r="G3022" s="86">
        <f>+IF(ISNUMBER(DATA!T978),DATA!T978,"n/a")</f>
        <v>11863.01</v>
      </c>
      <c r="H3022" s="77">
        <f>+IF(ISNUMBER(DATA!U978),DATA!U978,"n/a")</f>
        <v>0.17626160718269601</v>
      </c>
      <c r="I3022" s="86">
        <f>+IF(ISNUMBER(DATA!AD978),DATA!AD978,"n/a")</f>
        <v>19857.57</v>
      </c>
      <c r="J3022" s="77">
        <f>+IF(ISNUMBER(DATA!AE978),DATA!AE978,"n/a")</f>
        <v>7.0659792613807906E-2</v>
      </c>
      <c r="K3022" s="86">
        <f>+IF(ISNUMBER(DATA!AN978),DATA!AN978,"n/a")</f>
        <v>41806.589999999997</v>
      </c>
      <c r="L3022" s="77">
        <f>+IF(ISNUMBER(DATA!AO978),DATA!AO978,"n/a")</f>
        <v>-5.5323553782595597E-2</v>
      </c>
      <c r="M3022" s="66"/>
      <c r="N3022" s="66"/>
      <c r="O3022" s="66"/>
      <c r="P3022" s="66"/>
      <c r="Q3022" s="66"/>
      <c r="S3022" s="70"/>
      <c r="U3022" s="70"/>
      <c r="W3022" s="70"/>
      <c r="Y3022" s="70"/>
    </row>
    <row r="3023" spans="1:25" s="69" customFormat="1" x14ac:dyDescent="0.2">
      <c r="A3023" s="66" t="s">
        <v>28</v>
      </c>
      <c r="B3023" s="66" t="s">
        <v>23</v>
      </c>
      <c r="C3023" s="66" t="s">
        <v>25</v>
      </c>
      <c r="D3023" s="66" t="s">
        <v>278</v>
      </c>
      <c r="E3023" s="86">
        <f>+IF(ISNUMBER(DATA!J979),DATA!J979,"n/a")</f>
        <v>11129.99</v>
      </c>
      <c r="F3023" s="77">
        <f>+IF(ISNUMBER(DATA!K979),DATA!K979,"n/a")</f>
        <v>-0.12123286481501699</v>
      </c>
      <c r="G3023" s="86">
        <f>+IF(ISNUMBER(DATA!T979),DATA!T979,"n/a")</f>
        <v>36532.089999999997</v>
      </c>
      <c r="H3023" s="77">
        <f>+IF(ISNUMBER(DATA!U979),DATA!U979,"n/a")</f>
        <v>-0.15516546408548601</v>
      </c>
      <c r="I3023" s="86">
        <f>+IF(ISNUMBER(DATA!AD979),DATA!AD979,"n/a")</f>
        <v>73113.84</v>
      </c>
      <c r="J3023" s="77">
        <f>+IF(ISNUMBER(DATA!AE979),DATA!AE979,"n/a")</f>
        <v>-0.14960016674451801</v>
      </c>
      <c r="K3023" s="86">
        <f>+IF(ISNUMBER(DATA!AN979),DATA!AN979,"n/a")</f>
        <v>161372.68</v>
      </c>
      <c r="L3023" s="77">
        <f>+IF(ISNUMBER(DATA!AO979),DATA!AO979,"n/a")</f>
        <v>-0.103987475466533</v>
      </c>
      <c r="M3023" s="66"/>
      <c r="N3023" s="66"/>
      <c r="O3023" s="66"/>
      <c r="P3023" s="66"/>
      <c r="Q3023" s="66"/>
      <c r="S3023" s="70"/>
      <c r="U3023" s="70"/>
      <c r="W3023" s="70"/>
      <c r="Y3023" s="70"/>
    </row>
    <row r="3024" spans="1:25" s="69" customFormat="1" x14ac:dyDescent="0.2">
      <c r="A3024" s="66" t="s">
        <v>28</v>
      </c>
      <c r="B3024" s="66" t="s">
        <v>23</v>
      </c>
      <c r="C3024" s="66" t="s">
        <v>25</v>
      </c>
      <c r="D3024" s="66" t="s">
        <v>279</v>
      </c>
      <c r="E3024" s="86">
        <f>+IF(ISNUMBER(DATA!J980),DATA!J980,"n/a")</f>
        <v>36086.11</v>
      </c>
      <c r="F3024" s="77">
        <f>+IF(ISNUMBER(DATA!K980),DATA!K980,"n/a")</f>
        <v>-1.43395042272758E-3</v>
      </c>
      <c r="G3024" s="86">
        <f>+IF(ISNUMBER(DATA!T980),DATA!T980,"n/a")</f>
        <v>118708.76</v>
      </c>
      <c r="H3024" s="77">
        <f>+IF(ISNUMBER(DATA!U980),DATA!U980,"n/a")</f>
        <v>-1.69040277625029E-2</v>
      </c>
      <c r="I3024" s="86">
        <f>+IF(ISNUMBER(DATA!AD980),DATA!AD980,"n/a")</f>
        <v>236880.86</v>
      </c>
      <c r="J3024" s="77">
        <f>+IF(ISNUMBER(DATA!AE980),DATA!AE980,"n/a")</f>
        <v>8.2486862875990094E-2</v>
      </c>
      <c r="K3024" s="86">
        <f>+IF(ISNUMBER(DATA!AN980),DATA!AN980,"n/a")</f>
        <v>448101.21</v>
      </c>
      <c r="L3024" s="77">
        <f>+IF(ISNUMBER(DATA!AO980),DATA!AO980,"n/a")</f>
        <v>0.71008105899717899</v>
      </c>
      <c r="M3024" s="66"/>
      <c r="N3024" s="66"/>
      <c r="O3024" s="66"/>
      <c r="P3024" s="66"/>
      <c r="Q3024" s="66"/>
      <c r="S3024" s="70"/>
      <c r="U3024" s="70"/>
      <c r="W3024" s="70"/>
      <c r="Y3024" s="70"/>
    </row>
    <row r="3025" spans="1:25" s="69" customFormat="1" x14ac:dyDescent="0.2">
      <c r="A3025" s="66" t="s">
        <v>28</v>
      </c>
      <c r="B3025" s="66" t="s">
        <v>23</v>
      </c>
      <c r="C3025" s="66" t="s">
        <v>25</v>
      </c>
      <c r="D3025" s="66" t="s">
        <v>280</v>
      </c>
      <c r="E3025" s="86">
        <f>+IF(ISNUMBER(DATA!J981),DATA!J981,"n/a")</f>
        <v>3822.33</v>
      </c>
      <c r="F3025" s="77">
        <f>+IF(ISNUMBER(DATA!K981),DATA!K981,"n/a")</f>
        <v>-6.1518620693241204E-3</v>
      </c>
      <c r="G3025" s="86">
        <f>+IF(ISNUMBER(DATA!T981),DATA!T981,"n/a")</f>
        <v>11545.95</v>
      </c>
      <c r="H3025" s="77">
        <f>+IF(ISNUMBER(DATA!U981),DATA!U981,"n/a")</f>
        <v>4.9831286126182199E-2</v>
      </c>
      <c r="I3025" s="86">
        <f>+IF(ISNUMBER(DATA!AD981),DATA!AD981,"n/a")</f>
        <v>22717.91</v>
      </c>
      <c r="J3025" s="77">
        <f>+IF(ISNUMBER(DATA!AE981),DATA!AE981,"n/a")</f>
        <v>4.1299672547128602E-2</v>
      </c>
      <c r="K3025" s="86">
        <f>+IF(ISNUMBER(DATA!AN981),DATA!AN981,"n/a")</f>
        <v>58574.58</v>
      </c>
      <c r="L3025" s="77">
        <f>+IF(ISNUMBER(DATA!AO981),DATA!AO981,"n/a")</f>
        <v>9.6314466607135593E-2</v>
      </c>
      <c r="M3025" s="66"/>
      <c r="N3025" s="66"/>
      <c r="O3025" s="66"/>
      <c r="P3025" s="66"/>
      <c r="Q3025" s="66"/>
      <c r="S3025" s="70"/>
      <c r="U3025" s="70"/>
      <c r="W3025" s="70"/>
      <c r="Y3025" s="70"/>
    </row>
    <row r="3026" spans="1:25" s="69" customFormat="1" x14ac:dyDescent="0.2">
      <c r="A3026" s="66" t="s">
        <v>28</v>
      </c>
      <c r="B3026" s="66" t="s">
        <v>23</v>
      </c>
      <c r="C3026" s="66" t="s">
        <v>25</v>
      </c>
      <c r="D3026" s="66" t="s">
        <v>281</v>
      </c>
      <c r="E3026" s="86">
        <f>+IF(ISNUMBER(DATA!J982),DATA!J982,"n/a")</f>
        <v>16540</v>
      </c>
      <c r="F3026" s="77">
        <f>+IF(ISNUMBER(DATA!K982),DATA!K982,"n/a")</f>
        <v>2.2645230815992599</v>
      </c>
      <c r="G3026" s="86">
        <f>+IF(ISNUMBER(DATA!T982),DATA!T982,"n/a")</f>
        <v>51761.53</v>
      </c>
      <c r="H3026" s="77">
        <f>+IF(ISNUMBER(DATA!U982),DATA!U982,"n/a")</f>
        <v>3.62756862250759</v>
      </c>
      <c r="I3026" s="86">
        <f>+IF(ISNUMBER(DATA!AD982),DATA!AD982,"n/a")</f>
        <v>95835.93</v>
      </c>
      <c r="J3026" s="77">
        <f>+IF(ISNUMBER(DATA!AE982),DATA!AE982,"n/a")</f>
        <v>4.0034447130858899</v>
      </c>
      <c r="K3026" s="86">
        <f>+IF(ISNUMBER(DATA!AN982),DATA!AN982,"n/a")</f>
        <v>187956.41</v>
      </c>
      <c r="L3026" s="77">
        <f>+IF(ISNUMBER(DATA!AO982),DATA!AO982,"n/a")</f>
        <v>3.2256415640568101</v>
      </c>
      <c r="M3026" s="66"/>
      <c r="N3026" s="66"/>
      <c r="O3026" s="66"/>
      <c r="P3026" s="66"/>
      <c r="Q3026" s="66"/>
      <c r="S3026" s="70"/>
      <c r="U3026" s="70"/>
      <c r="W3026" s="70"/>
      <c r="Y3026" s="70"/>
    </row>
    <row r="3027" spans="1:25" s="69" customFormat="1" x14ac:dyDescent="0.2">
      <c r="A3027" s="66" t="s">
        <v>28</v>
      </c>
      <c r="B3027" s="66" t="s">
        <v>23</v>
      </c>
      <c r="C3027" s="66" t="s">
        <v>25</v>
      </c>
      <c r="D3027" s="66" t="s">
        <v>282</v>
      </c>
      <c r="E3027" s="86">
        <f>+IF(ISNUMBER(DATA!J983),DATA!J983,"n/a")</f>
        <v>27536.18</v>
      </c>
      <c r="F3027" s="77">
        <f>+IF(ISNUMBER(DATA!K983),DATA!K983,"n/a")</f>
        <v>4.5131739406515103E-2</v>
      </c>
      <c r="G3027" s="86">
        <f>+IF(ISNUMBER(DATA!T983),DATA!T983,"n/a")</f>
        <v>100215.02</v>
      </c>
      <c r="H3027" s="77">
        <f>+IF(ISNUMBER(DATA!U983),DATA!U983,"n/a")</f>
        <v>0.19749362239029999</v>
      </c>
      <c r="I3027" s="86">
        <f>+IF(ISNUMBER(DATA!AD983),DATA!AD983,"n/a")</f>
        <v>194492.22</v>
      </c>
      <c r="J3027" s="77">
        <f>+IF(ISNUMBER(DATA!AE983),DATA!AE983,"n/a")</f>
        <v>0.28342749690744301</v>
      </c>
      <c r="K3027" s="86">
        <f>+IF(ISNUMBER(DATA!AN983),DATA!AN983,"n/a")</f>
        <v>345672.71</v>
      </c>
      <c r="L3027" s="77">
        <f>+IF(ISNUMBER(DATA!AO983),DATA!AO983,"n/a")</f>
        <v>0.64278621619689802</v>
      </c>
      <c r="M3027" s="66"/>
      <c r="N3027" s="66"/>
      <c r="O3027" s="66"/>
      <c r="P3027" s="66"/>
      <c r="Q3027" s="66"/>
      <c r="S3027" s="70"/>
      <c r="U3027" s="70"/>
      <c r="W3027" s="70"/>
      <c r="Y3027" s="70"/>
    </row>
    <row r="3028" spans="1:25" s="69" customFormat="1" x14ac:dyDescent="0.2">
      <c r="A3028" s="66" t="s">
        <v>28</v>
      </c>
      <c r="B3028" s="66" t="s">
        <v>23</v>
      </c>
      <c r="C3028" s="66" t="s">
        <v>25</v>
      </c>
      <c r="D3028" s="66" t="s">
        <v>283</v>
      </c>
      <c r="E3028" s="86">
        <f>+IF(ISNUMBER(DATA!J984),DATA!J984,"n/a")</f>
        <v>28772.7</v>
      </c>
      <c r="F3028" s="77">
        <f>+IF(ISNUMBER(DATA!K984),DATA!K984,"n/a")</f>
        <v>0.68080348536839297</v>
      </c>
      <c r="G3028" s="86">
        <f>+IF(ISNUMBER(DATA!T984),DATA!T984,"n/a")</f>
        <v>92265.78</v>
      </c>
      <c r="H3028" s="77">
        <f>+IF(ISNUMBER(DATA!U984),DATA!U984,"n/a")</f>
        <v>0.88044341118701996</v>
      </c>
      <c r="I3028" s="86">
        <f>+IF(ISNUMBER(DATA!AD984),DATA!AD984,"n/a")</f>
        <v>172083.52</v>
      </c>
      <c r="J3028" s="77">
        <f>+IF(ISNUMBER(DATA!AE984),DATA!AE984,"n/a")</f>
        <v>0.96900888267095897</v>
      </c>
      <c r="K3028" s="86">
        <f>+IF(ISNUMBER(DATA!AN984),DATA!AN984,"n/a")</f>
        <v>295053.01</v>
      </c>
      <c r="L3028" s="77">
        <f>+IF(ISNUMBER(DATA!AO984),DATA!AO984,"n/a")</f>
        <v>1.3299857059342399</v>
      </c>
      <c r="M3028" s="66"/>
      <c r="N3028" s="66"/>
      <c r="O3028" s="66"/>
      <c r="P3028" s="66"/>
      <c r="Q3028" s="66"/>
      <c r="S3028" s="70"/>
      <c r="U3028" s="70"/>
      <c r="W3028" s="70"/>
      <c r="Y3028" s="70"/>
    </row>
    <row r="3029" spans="1:25" s="69" customFormat="1" x14ac:dyDescent="0.2">
      <c r="A3029" s="66" t="s">
        <v>28</v>
      </c>
      <c r="B3029" s="66" t="s">
        <v>23</v>
      </c>
      <c r="C3029" s="66" t="s">
        <v>25</v>
      </c>
      <c r="D3029" s="66" t="s">
        <v>284</v>
      </c>
      <c r="E3029" s="86">
        <f>+IF(ISNUMBER(DATA!J985),DATA!J985,"n/a")</f>
        <v>25639.86</v>
      </c>
      <c r="F3029" s="77">
        <f>+IF(ISNUMBER(DATA!K985),DATA!K985,"n/a")</f>
        <v>2.5752985125617198</v>
      </c>
      <c r="G3029" s="86">
        <f>+IF(ISNUMBER(DATA!T985),DATA!T985,"n/a")</f>
        <v>81342.17</v>
      </c>
      <c r="H3029" s="77">
        <f>+IF(ISNUMBER(DATA!U985),DATA!U985,"n/a")</f>
        <v>3.7272363258718899</v>
      </c>
      <c r="I3029" s="86">
        <f>+IF(ISNUMBER(DATA!AD985),DATA!AD985,"n/a")</f>
        <v>152797.43</v>
      </c>
      <c r="J3029" s="77">
        <f>+IF(ISNUMBER(DATA!AE985),DATA!AE985,"n/a")</f>
        <v>3.7727361607064802</v>
      </c>
      <c r="K3029" s="86">
        <f>+IF(ISNUMBER(DATA!AN985),DATA!AN985,"n/a")</f>
        <v>284452.5</v>
      </c>
      <c r="L3029" s="77">
        <f>+IF(ISNUMBER(DATA!AO985),DATA!AO985,"n/a")</f>
        <v>2.8404091468034598</v>
      </c>
      <c r="M3029" s="66"/>
      <c r="N3029" s="66"/>
      <c r="O3029" s="66"/>
      <c r="P3029" s="66"/>
      <c r="Q3029" s="66"/>
      <c r="S3029" s="70"/>
      <c r="U3029" s="70"/>
      <c r="W3029" s="70"/>
      <c r="Y3029" s="70"/>
    </row>
    <row r="3030" spans="1:25" s="69" customFormat="1" x14ac:dyDescent="0.2">
      <c r="A3030" s="66" t="s">
        <v>28</v>
      </c>
      <c r="B3030" s="66" t="s">
        <v>23</v>
      </c>
      <c r="C3030" s="66" t="s">
        <v>25</v>
      </c>
      <c r="D3030" s="66" t="s">
        <v>285</v>
      </c>
      <c r="E3030" s="86">
        <f>+IF(ISNUMBER(DATA!J986),DATA!J986,"n/a")</f>
        <v>213.32</v>
      </c>
      <c r="F3030" s="77">
        <f>+IF(ISNUMBER(DATA!K986),DATA!K986,"n/a")</f>
        <v>-1.73148018157146E-3</v>
      </c>
      <c r="G3030" s="86">
        <f>+IF(ISNUMBER(DATA!T986),DATA!T986,"n/a")</f>
        <v>1945.88</v>
      </c>
      <c r="H3030" s="77">
        <f>+IF(ISNUMBER(DATA!U986),DATA!U986,"n/a")</f>
        <v>2.1708382218745901</v>
      </c>
      <c r="I3030" s="86">
        <f>+IF(ISNUMBER(DATA!AD986),DATA!AD986,"n/a")</f>
        <v>2512.14</v>
      </c>
      <c r="J3030" s="77">
        <f>+IF(ISNUMBER(DATA!AE986),DATA!AE986,"n/a")</f>
        <v>1.21035960335407</v>
      </c>
      <c r="K3030" s="86">
        <f>+IF(ISNUMBER(DATA!AN986),DATA!AN986,"n/a")</f>
        <v>3745.8</v>
      </c>
      <c r="L3030" s="77">
        <f>+IF(ISNUMBER(DATA!AO986),DATA!AO986,"n/a")</f>
        <v>4.7553527082354503E-2</v>
      </c>
      <c r="M3030" s="66"/>
      <c r="N3030" s="66"/>
      <c r="O3030" s="66"/>
      <c r="P3030" s="66"/>
      <c r="Q3030" s="66"/>
      <c r="S3030" s="70"/>
      <c r="U3030" s="70"/>
      <c r="W3030" s="70"/>
      <c r="Y3030" s="70"/>
    </row>
    <row r="3031" spans="1:25" s="69" customFormat="1" x14ac:dyDescent="0.2">
      <c r="A3031" s="66" t="s">
        <v>28</v>
      </c>
      <c r="B3031" s="66" t="s">
        <v>23</v>
      </c>
      <c r="C3031" s="66" t="s">
        <v>25</v>
      </c>
      <c r="D3031" s="66" t="s">
        <v>286</v>
      </c>
      <c r="E3031" s="86">
        <f>+IF(ISNUMBER(DATA!J987),DATA!J987,"n/a")</f>
        <v>14873.29</v>
      </c>
      <c r="F3031" s="77">
        <f>+IF(ISNUMBER(DATA!K987),DATA!K987,"n/a")</f>
        <v>1.2096701827365901</v>
      </c>
      <c r="G3031" s="86">
        <f>+IF(ISNUMBER(DATA!T987),DATA!T987,"n/a")</f>
        <v>54250.16</v>
      </c>
      <c r="H3031" s="77">
        <f>+IF(ISNUMBER(DATA!U987),DATA!U987,"n/a")</f>
        <v>1.4601105028496399</v>
      </c>
      <c r="I3031" s="86">
        <f>+IF(ISNUMBER(DATA!AD987),DATA!AD987,"n/a")</f>
        <v>101086.65</v>
      </c>
      <c r="J3031" s="77">
        <f>+IF(ISNUMBER(DATA!AE987),DATA!AE987,"n/a")</f>
        <v>1.2906471921590199</v>
      </c>
      <c r="K3031" s="86">
        <f>+IF(ISNUMBER(DATA!AN987),DATA!AN987,"n/a")</f>
        <v>164064.15</v>
      </c>
      <c r="L3031" s="77">
        <f>+IF(ISNUMBER(DATA!AO987),DATA!AO987,"n/a")</f>
        <v>0.42750650001070201</v>
      </c>
      <c r="M3031" s="66"/>
      <c r="N3031" s="66"/>
      <c r="O3031" s="66"/>
      <c r="P3031" s="66"/>
      <c r="Q3031" s="66"/>
      <c r="S3031" s="70"/>
      <c r="U3031" s="70"/>
      <c r="W3031" s="70"/>
      <c r="Y3031" s="70"/>
    </row>
    <row r="3032" spans="1:25" s="69" customFormat="1" x14ac:dyDescent="0.2">
      <c r="A3032" s="66" t="s">
        <v>28</v>
      </c>
      <c r="B3032" s="66" t="s">
        <v>23</v>
      </c>
      <c r="C3032" s="66" t="s">
        <v>25</v>
      </c>
      <c r="D3032" s="66" t="s">
        <v>287</v>
      </c>
      <c r="E3032" s="86">
        <f>+IF(ISNUMBER(DATA!J988),DATA!J988,"n/a")</f>
        <v>21562.35</v>
      </c>
      <c r="F3032" s="77">
        <f>+IF(ISNUMBER(DATA!K988),DATA!K988,"n/a")</f>
        <v>1.4097853893066801</v>
      </c>
      <c r="G3032" s="86">
        <f>+IF(ISNUMBER(DATA!T988),DATA!T988,"n/a")</f>
        <v>76970.25</v>
      </c>
      <c r="H3032" s="77">
        <f>+IF(ISNUMBER(DATA!U988),DATA!U988,"n/a")</f>
        <v>1.6391651939919001</v>
      </c>
      <c r="I3032" s="86">
        <f>+IF(ISNUMBER(DATA!AD988),DATA!AD988,"n/a")</f>
        <v>137607.28</v>
      </c>
      <c r="J3032" s="77">
        <f>+IF(ISNUMBER(DATA!AE988),DATA!AE988,"n/a")</f>
        <v>1.4029335192714301</v>
      </c>
      <c r="K3032" s="86">
        <f>+IF(ISNUMBER(DATA!AN988),DATA!AN988,"n/a")</f>
        <v>227019.26</v>
      </c>
      <c r="L3032" s="77">
        <f>+IF(ISNUMBER(DATA!AO988),DATA!AO988,"n/a")</f>
        <v>0.62420106103558903</v>
      </c>
      <c r="M3032" s="66"/>
      <c r="N3032" s="66"/>
      <c r="O3032" s="66"/>
      <c r="P3032" s="66"/>
      <c r="Q3032" s="66"/>
      <c r="S3032" s="70"/>
      <c r="U3032" s="70"/>
      <c r="W3032" s="70"/>
      <c r="Y3032" s="70"/>
    </row>
    <row r="3033" spans="1:25" s="69" customFormat="1" x14ac:dyDescent="0.2">
      <c r="A3033" s="66" t="s">
        <v>28</v>
      </c>
      <c r="B3033" s="66" t="s">
        <v>23</v>
      </c>
      <c r="C3033" s="66" t="s">
        <v>25</v>
      </c>
      <c r="D3033" s="66" t="s">
        <v>288</v>
      </c>
      <c r="E3033" s="86">
        <f>+IF(ISNUMBER(DATA!J989),DATA!J989,"n/a")</f>
        <v>35721.919999999998</v>
      </c>
      <c r="F3033" s="77">
        <f>+IF(ISNUMBER(DATA!K989),DATA!K989,"n/a")</f>
        <v>0.32735781926683399</v>
      </c>
      <c r="G3033" s="86">
        <f>+IF(ISNUMBER(DATA!T989),DATA!T989,"n/a")</f>
        <v>118356.52</v>
      </c>
      <c r="H3033" s="77">
        <f>+IF(ISNUMBER(DATA!U989),DATA!U989,"n/a")</f>
        <v>0.31279576485579202</v>
      </c>
      <c r="I3033" s="86">
        <f>+IF(ISNUMBER(DATA!AD989),DATA!AD989,"n/a")</f>
        <v>224317.86</v>
      </c>
      <c r="J3033" s="77">
        <f>+IF(ISNUMBER(DATA!AE989),DATA!AE989,"n/a")</f>
        <v>0.31485966793028902</v>
      </c>
      <c r="K3033" s="86">
        <f>+IF(ISNUMBER(DATA!AN989),DATA!AN989,"n/a")</f>
        <v>378902.02</v>
      </c>
      <c r="L3033" s="77">
        <f>+IF(ISNUMBER(DATA!AO989),DATA!AO989,"n/a")</f>
        <v>0.71052585365461696</v>
      </c>
      <c r="M3033" s="66"/>
      <c r="N3033" s="66"/>
      <c r="O3033" s="66"/>
      <c r="P3033" s="66"/>
      <c r="Q3033" s="66"/>
      <c r="S3033" s="70"/>
      <c r="U3033" s="70"/>
      <c r="W3033" s="70"/>
      <c r="Y3033" s="70"/>
    </row>
    <row r="3034" spans="1:25" s="69" customFormat="1" x14ac:dyDescent="0.2">
      <c r="A3034" s="66" t="s">
        <v>28</v>
      </c>
      <c r="B3034" s="66" t="s">
        <v>23</v>
      </c>
      <c r="C3034" s="66" t="s">
        <v>25</v>
      </c>
      <c r="D3034" s="66" t="s">
        <v>289</v>
      </c>
      <c r="E3034" s="86">
        <f>+IF(ISNUMBER(DATA!J990),DATA!J990,"n/a")</f>
        <v>12943.14</v>
      </c>
      <c r="F3034" s="77">
        <f>+IF(ISNUMBER(DATA!K990),DATA!K990,"n/a")</f>
        <v>5.0709178405127897E-2</v>
      </c>
      <c r="G3034" s="86">
        <f>+IF(ISNUMBER(DATA!T990),DATA!T990,"n/a")</f>
        <v>44120.88</v>
      </c>
      <c r="H3034" s="77">
        <f>+IF(ISNUMBER(DATA!U990),DATA!U990,"n/a")</f>
        <v>0.23773490053853899</v>
      </c>
      <c r="I3034" s="86">
        <f>+IF(ISNUMBER(DATA!AD990),DATA!AD990,"n/a")</f>
        <v>85658.72</v>
      </c>
      <c r="J3034" s="77">
        <f>+IF(ISNUMBER(DATA!AE990),DATA!AE990,"n/a")</f>
        <v>0.248482115437787</v>
      </c>
      <c r="K3034" s="86">
        <f>+IF(ISNUMBER(DATA!AN990),DATA!AN990,"n/a")</f>
        <v>159685.65</v>
      </c>
      <c r="L3034" s="77">
        <f>+IF(ISNUMBER(DATA!AO990),DATA!AO990,"n/a")</f>
        <v>0.49627032585268399</v>
      </c>
      <c r="M3034" s="66"/>
      <c r="N3034" s="66"/>
      <c r="O3034" s="66"/>
      <c r="P3034" s="66"/>
      <c r="Q3034" s="66"/>
      <c r="S3034" s="70"/>
      <c r="U3034" s="70"/>
      <c r="W3034" s="70"/>
      <c r="Y3034" s="70"/>
    </row>
    <row r="3035" spans="1:25" s="69" customFormat="1" x14ac:dyDescent="0.2">
      <c r="A3035" s="66" t="s">
        <v>28</v>
      </c>
      <c r="B3035" s="66" t="s">
        <v>23</v>
      </c>
      <c r="C3035" s="66" t="s">
        <v>25</v>
      </c>
      <c r="D3035" s="66" t="s">
        <v>290</v>
      </c>
      <c r="E3035" s="86">
        <f>+IF(ISNUMBER(DATA!J991),DATA!J991,"n/a")</f>
        <v>3338.52</v>
      </c>
      <c r="F3035" s="77">
        <f>+IF(ISNUMBER(DATA!K991),DATA!K991,"n/a")</f>
        <v>-0.211411726356666</v>
      </c>
      <c r="G3035" s="86">
        <f>+IF(ISNUMBER(DATA!T991),DATA!T991,"n/a")</f>
        <v>15253.7</v>
      </c>
      <c r="H3035" s="77">
        <f>+IF(ISNUMBER(DATA!U991),DATA!U991,"n/a")</f>
        <v>-2.4558535952125999E-2</v>
      </c>
      <c r="I3035" s="86">
        <f>+IF(ISNUMBER(DATA!AD991),DATA!AD991,"n/a")</f>
        <v>29098.98</v>
      </c>
      <c r="J3035" s="77">
        <f>+IF(ISNUMBER(DATA!AE991),DATA!AE991,"n/a")</f>
        <v>2.5925083689863501E-2</v>
      </c>
      <c r="K3035" s="86">
        <f>+IF(ISNUMBER(DATA!AN991),DATA!AN991,"n/a")</f>
        <v>59683.48</v>
      </c>
      <c r="L3035" s="77">
        <f>+IF(ISNUMBER(DATA!AO991),DATA!AO991,"n/a")</f>
        <v>1.79618515114266E-2</v>
      </c>
      <c r="M3035" s="66"/>
      <c r="N3035" s="66"/>
      <c r="O3035" s="66"/>
      <c r="P3035" s="66"/>
      <c r="Q3035" s="66"/>
      <c r="S3035" s="70"/>
      <c r="U3035" s="70"/>
      <c r="W3035" s="70"/>
      <c r="Y3035" s="70"/>
    </row>
    <row r="3036" spans="1:25" s="69" customFormat="1" x14ac:dyDescent="0.2">
      <c r="A3036" s="66" t="s">
        <v>28</v>
      </c>
      <c r="B3036" s="66" t="s">
        <v>23</v>
      </c>
      <c r="C3036" s="66" t="s">
        <v>25</v>
      </c>
      <c r="D3036" s="66" t="s">
        <v>291</v>
      </c>
      <c r="E3036" s="86">
        <f>+IF(ISNUMBER(DATA!J992),DATA!J992,"n/a")</f>
        <v>2542.64</v>
      </c>
      <c r="F3036" s="77">
        <f>+IF(ISNUMBER(DATA!K992),DATA!K992,"n/a")</f>
        <v>0.27349768103456901</v>
      </c>
      <c r="G3036" s="86">
        <f>+IF(ISNUMBER(DATA!T992),DATA!T992,"n/a")</f>
        <v>8964.98</v>
      </c>
      <c r="H3036" s="77">
        <f>+IF(ISNUMBER(DATA!U992),DATA!U992,"n/a")</f>
        <v>0.76230371843965505</v>
      </c>
      <c r="I3036" s="86">
        <f>+IF(ISNUMBER(DATA!AD992),DATA!AD992,"n/a")</f>
        <v>16511.37</v>
      </c>
      <c r="J3036" s="77">
        <f>+IF(ISNUMBER(DATA!AE992),DATA!AE992,"n/a")</f>
        <v>0.483060293838939</v>
      </c>
      <c r="K3036" s="86">
        <f>+IF(ISNUMBER(DATA!AN992),DATA!AN992,"n/a")</f>
        <v>31791.27</v>
      </c>
      <c r="L3036" s="77">
        <f>+IF(ISNUMBER(DATA!AO992),DATA!AO992,"n/a")</f>
        <v>0.40882030747305198</v>
      </c>
      <c r="M3036" s="66"/>
      <c r="N3036" s="66"/>
      <c r="O3036" s="66"/>
      <c r="P3036" s="66"/>
      <c r="Q3036" s="66"/>
      <c r="S3036" s="70"/>
      <c r="U3036" s="70"/>
      <c r="W3036" s="70"/>
      <c r="Y3036" s="70"/>
    </row>
    <row r="3037" spans="1:25" s="69" customFormat="1" x14ac:dyDescent="0.2">
      <c r="A3037" s="66" t="s">
        <v>28</v>
      </c>
      <c r="B3037" s="66" t="s">
        <v>23</v>
      </c>
      <c r="C3037" s="66" t="s">
        <v>25</v>
      </c>
      <c r="D3037" s="66" t="s">
        <v>292</v>
      </c>
      <c r="E3037" s="86">
        <f>+IF(ISNUMBER(DATA!J993),DATA!J993,"n/a")</f>
        <v>63573.15</v>
      </c>
      <c r="F3037" s="77">
        <f>+IF(ISNUMBER(DATA!K993),DATA!K993,"n/a")</f>
        <v>7.5929036543726E-2</v>
      </c>
      <c r="G3037" s="86">
        <f>+IF(ISNUMBER(DATA!T993),DATA!T993,"n/a")</f>
        <v>200603.19</v>
      </c>
      <c r="H3037" s="77">
        <f>+IF(ISNUMBER(DATA!U993),DATA!U993,"n/a")</f>
        <v>0.47363975149804199</v>
      </c>
      <c r="I3037" s="86">
        <f>+IF(ISNUMBER(DATA!AD993),DATA!AD993,"n/a")</f>
        <v>398313.8</v>
      </c>
      <c r="J3037" s="77">
        <f>+IF(ISNUMBER(DATA!AE993),DATA!AE993,"n/a")</f>
        <v>1.1977409462472599</v>
      </c>
      <c r="K3037" s="86">
        <f>+IF(ISNUMBER(DATA!AN993),DATA!AN993,"n/a")</f>
        <v>769932.09</v>
      </c>
      <c r="L3037" s="77">
        <f>+IF(ISNUMBER(DATA!AO993),DATA!AO993,"n/a")</f>
        <v>1.7521652156829799</v>
      </c>
      <c r="M3037" s="66"/>
      <c r="N3037" s="66"/>
      <c r="O3037" s="66"/>
      <c r="P3037" s="66"/>
      <c r="Q3037" s="66"/>
      <c r="S3037" s="70"/>
      <c r="U3037" s="70"/>
      <c r="W3037" s="70"/>
      <c r="Y3037" s="70"/>
    </row>
    <row r="3038" spans="1:25" s="69" customFormat="1" x14ac:dyDescent="0.2">
      <c r="A3038" s="66" t="s">
        <v>28</v>
      </c>
      <c r="B3038" s="66" t="s">
        <v>23</v>
      </c>
      <c r="C3038" s="66" t="s">
        <v>25</v>
      </c>
      <c r="D3038" s="66" t="s">
        <v>293</v>
      </c>
      <c r="E3038" s="86">
        <f>+IF(ISNUMBER(DATA!J994),DATA!J994,"n/a")</f>
        <v>12328.04</v>
      </c>
      <c r="F3038" s="77">
        <f>+IF(ISNUMBER(DATA!K994),DATA!K994,"n/a")</f>
        <v>0.46869210818821799</v>
      </c>
      <c r="G3038" s="86">
        <f>+IF(ISNUMBER(DATA!T994),DATA!T994,"n/a")</f>
        <v>41264.61</v>
      </c>
      <c r="H3038" s="77">
        <f>+IF(ISNUMBER(DATA!U994),DATA!U994,"n/a")</f>
        <v>0.52599372659584598</v>
      </c>
      <c r="I3038" s="86">
        <f>+IF(ISNUMBER(DATA!AD994),DATA!AD994,"n/a")</f>
        <v>77678.02</v>
      </c>
      <c r="J3038" s="77">
        <f>+IF(ISNUMBER(DATA!AE994),DATA!AE994,"n/a")</f>
        <v>0.49639251946486801</v>
      </c>
      <c r="K3038" s="86">
        <f>+IF(ISNUMBER(DATA!AN994),DATA!AN994,"n/a")</f>
        <v>137442.73000000001</v>
      </c>
      <c r="L3038" s="77">
        <f>+IF(ISNUMBER(DATA!AO994),DATA!AO994,"n/a")</f>
        <v>0.95314242351682299</v>
      </c>
      <c r="M3038" s="66"/>
      <c r="N3038" s="66"/>
      <c r="O3038" s="66"/>
      <c r="P3038" s="66"/>
      <c r="Q3038" s="66"/>
      <c r="S3038" s="70"/>
      <c r="U3038" s="70"/>
      <c r="W3038" s="70"/>
      <c r="Y3038" s="70"/>
    </row>
    <row r="3039" spans="1:25" s="69" customFormat="1" x14ac:dyDescent="0.2">
      <c r="A3039" s="66" t="s">
        <v>28</v>
      </c>
      <c r="B3039" s="66" t="s">
        <v>23</v>
      </c>
      <c r="C3039" s="66" t="s">
        <v>25</v>
      </c>
      <c r="D3039" s="66" t="s">
        <v>294</v>
      </c>
      <c r="E3039" s="86">
        <f>+IF(ISNUMBER(DATA!J995),DATA!J995,"n/a")</f>
        <v>17587.88</v>
      </c>
      <c r="F3039" s="77">
        <f>+IF(ISNUMBER(DATA!K995),DATA!K995,"n/a")</f>
        <v>6.7306682849123903E-2</v>
      </c>
      <c r="G3039" s="86">
        <f>+IF(ISNUMBER(DATA!T995),DATA!T995,"n/a")</f>
        <v>61275.59</v>
      </c>
      <c r="H3039" s="77">
        <f>+IF(ISNUMBER(DATA!U995),DATA!U995,"n/a")</f>
        <v>2.0778536253489702E-2</v>
      </c>
      <c r="I3039" s="86">
        <f>+IF(ISNUMBER(DATA!AD995),DATA!AD995,"n/a")</f>
        <v>115668.31</v>
      </c>
      <c r="J3039" s="77">
        <f>+IF(ISNUMBER(DATA!AE995),DATA!AE995,"n/a")</f>
        <v>1.16235645353023E-2</v>
      </c>
      <c r="K3039" s="86">
        <f>+IF(ISNUMBER(DATA!AN995),DATA!AN995,"n/a")</f>
        <v>227448.73</v>
      </c>
      <c r="L3039" s="77">
        <f>+IF(ISNUMBER(DATA!AO995),DATA!AO995,"n/a")</f>
        <v>-1.19089580598046E-4</v>
      </c>
      <c r="M3039" s="66"/>
      <c r="N3039" s="66"/>
      <c r="O3039" s="66"/>
      <c r="P3039" s="66"/>
      <c r="Q3039" s="66"/>
      <c r="S3039" s="70"/>
      <c r="U3039" s="70"/>
      <c r="W3039" s="70"/>
      <c r="Y3039" s="70"/>
    </row>
    <row r="3040" spans="1:25" s="69" customFormat="1" x14ac:dyDescent="0.2">
      <c r="A3040" s="66" t="s">
        <v>28</v>
      </c>
      <c r="B3040" s="66" t="s">
        <v>23</v>
      </c>
      <c r="C3040" s="66" t="s">
        <v>25</v>
      </c>
      <c r="D3040" s="66" t="s">
        <v>295</v>
      </c>
      <c r="E3040" s="86">
        <f>+IF(ISNUMBER(DATA!J996),DATA!J996,"n/a")</f>
        <v>2718.74</v>
      </c>
      <c r="F3040" s="77">
        <f>+IF(ISNUMBER(DATA!K996),DATA!K996,"n/a")</f>
        <v>0.38386439987783799</v>
      </c>
      <c r="G3040" s="86">
        <f>+IF(ISNUMBER(DATA!T996),DATA!T996,"n/a")</f>
        <v>8341.15</v>
      </c>
      <c r="H3040" s="77">
        <f>+IF(ISNUMBER(DATA!U996),DATA!U996,"n/a")</f>
        <v>0.322302454799819</v>
      </c>
      <c r="I3040" s="86">
        <f>+IF(ISNUMBER(DATA!AD996),DATA!AD996,"n/a")</f>
        <v>16156.82</v>
      </c>
      <c r="J3040" s="77">
        <f>+IF(ISNUMBER(DATA!AE996),DATA!AE996,"n/a")</f>
        <v>0.31332342727828399</v>
      </c>
      <c r="K3040" s="86">
        <f>+IF(ISNUMBER(DATA!AN996),DATA!AN996,"n/a")</f>
        <v>27956.36</v>
      </c>
      <c r="L3040" s="77">
        <f>+IF(ISNUMBER(DATA!AO996),DATA!AO996,"n/a")</f>
        <v>-0.218734699626419</v>
      </c>
      <c r="M3040" s="66"/>
      <c r="N3040" s="66"/>
      <c r="O3040" s="66"/>
      <c r="P3040" s="66"/>
      <c r="Q3040" s="66"/>
      <c r="S3040" s="70"/>
      <c r="U3040" s="70"/>
      <c r="W3040" s="70"/>
      <c r="Y3040" s="70"/>
    </row>
    <row r="3041" spans="1:25" s="69" customFormat="1" x14ac:dyDescent="0.2">
      <c r="A3041" s="66" t="s">
        <v>28</v>
      </c>
      <c r="B3041" s="66" t="s">
        <v>23</v>
      </c>
      <c r="C3041" s="66" t="s">
        <v>25</v>
      </c>
      <c r="D3041" s="66" t="s">
        <v>296</v>
      </c>
      <c r="E3041" s="86">
        <f>+IF(ISNUMBER(DATA!J997),DATA!J997,"n/a")</f>
        <v>2979.89</v>
      </c>
      <c r="F3041" s="77">
        <f>+IF(ISNUMBER(DATA!K997),DATA!K997,"n/a")</f>
        <v>4.0097591282403797E-2</v>
      </c>
      <c r="G3041" s="86">
        <f>+IF(ISNUMBER(DATA!T997),DATA!T997,"n/a")</f>
        <v>8959.82</v>
      </c>
      <c r="H3041" s="77">
        <f>+IF(ISNUMBER(DATA!U997),DATA!U997,"n/a")</f>
        <v>2.8373255492491899E-3</v>
      </c>
      <c r="I3041" s="86">
        <f>+IF(ISNUMBER(DATA!AD997),DATA!AD997,"n/a")</f>
        <v>18435.009999999998</v>
      </c>
      <c r="J3041" s="77">
        <f>+IF(ISNUMBER(DATA!AE997),DATA!AE997,"n/a")</f>
        <v>5.2594285218352403E-2</v>
      </c>
      <c r="K3041" s="86">
        <f>+IF(ISNUMBER(DATA!AN997),DATA!AN997,"n/a")</f>
        <v>36182.61</v>
      </c>
      <c r="L3041" s="77">
        <f>+IF(ISNUMBER(DATA!AO997),DATA!AO997,"n/a")</f>
        <v>-6.2487514338268303E-2</v>
      </c>
      <c r="M3041" s="66"/>
      <c r="N3041" s="66"/>
      <c r="O3041" s="66"/>
      <c r="P3041" s="66"/>
      <c r="Q3041" s="66"/>
      <c r="S3041" s="70"/>
      <c r="U3041" s="70"/>
      <c r="W3041" s="70"/>
      <c r="Y3041" s="70"/>
    </row>
    <row r="3042" spans="1:25" s="69" customFormat="1" x14ac:dyDescent="0.2">
      <c r="A3042" s="66" t="s">
        <v>28</v>
      </c>
      <c r="B3042" s="66" t="s">
        <v>23</v>
      </c>
      <c r="C3042" s="66" t="s">
        <v>25</v>
      </c>
      <c r="D3042" s="66" t="s">
        <v>297</v>
      </c>
      <c r="E3042" s="86">
        <f>+IF(ISNUMBER(DATA!J998),DATA!J998,"n/a")</f>
        <v>15382.58</v>
      </c>
      <c r="F3042" s="77">
        <f>+IF(ISNUMBER(DATA!K998),DATA!K998,"n/a")</f>
        <v>0.34098326928843897</v>
      </c>
      <c r="G3042" s="86">
        <f>+IF(ISNUMBER(DATA!T998),DATA!T998,"n/a")</f>
        <v>52235.09</v>
      </c>
      <c r="H3042" s="77">
        <f>+IF(ISNUMBER(DATA!U998),DATA!U998,"n/a")</f>
        <v>0.453083307555185</v>
      </c>
      <c r="I3042" s="86">
        <f>+IF(ISNUMBER(DATA!AD998),DATA!AD998,"n/a")</f>
        <v>95643.51</v>
      </c>
      <c r="J3042" s="77">
        <f>+IF(ISNUMBER(DATA!AE998),DATA!AE998,"n/a")</f>
        <v>0.43840617090297102</v>
      </c>
      <c r="K3042" s="86">
        <f>+IF(ISNUMBER(DATA!AN998),DATA!AN998,"n/a")</f>
        <v>172072.46</v>
      </c>
      <c r="L3042" s="77">
        <f>+IF(ISNUMBER(DATA!AO998),DATA!AO998,"n/a")</f>
        <v>0.83620950822152695</v>
      </c>
      <c r="M3042" s="66"/>
      <c r="N3042" s="66"/>
      <c r="O3042" s="66"/>
      <c r="P3042" s="66"/>
      <c r="Q3042" s="66"/>
      <c r="S3042" s="70"/>
      <c r="U3042" s="70"/>
      <c r="W3042" s="70"/>
      <c r="Y3042" s="70"/>
    </row>
    <row r="3043" spans="1:25" s="69" customFormat="1" x14ac:dyDescent="0.2">
      <c r="A3043" s="66" t="s">
        <v>28</v>
      </c>
      <c r="B3043" s="66" t="s">
        <v>23</v>
      </c>
      <c r="C3043" s="66" t="s">
        <v>25</v>
      </c>
      <c r="D3043" s="66" t="s">
        <v>298</v>
      </c>
      <c r="E3043" s="86">
        <f>+IF(ISNUMBER(DATA!J999),DATA!J999,"n/a")</f>
        <v>9716.68</v>
      </c>
      <c r="F3043" s="77">
        <f>+IF(ISNUMBER(DATA!K999),DATA!K999,"n/a")</f>
        <v>0.13439861584100901</v>
      </c>
      <c r="G3043" s="86">
        <f>+IF(ISNUMBER(DATA!T999),DATA!T999,"n/a")</f>
        <v>34988.239999999998</v>
      </c>
      <c r="H3043" s="77">
        <f>+IF(ISNUMBER(DATA!U999),DATA!U999,"n/a")</f>
        <v>0.24959829768935901</v>
      </c>
      <c r="I3043" s="86">
        <f>+IF(ISNUMBER(DATA!AD999),DATA!AD999,"n/a")</f>
        <v>61379.69</v>
      </c>
      <c r="J3043" s="77">
        <f>+IF(ISNUMBER(DATA!AE999),DATA!AE999,"n/a")</f>
        <v>0.23666523415864699</v>
      </c>
      <c r="K3043" s="86">
        <f>+IF(ISNUMBER(DATA!AN999),DATA!AN999,"n/a")</f>
        <v>113311.31</v>
      </c>
      <c r="L3043" s="77">
        <f>+IF(ISNUMBER(DATA!AO999),DATA!AO999,"n/a")</f>
        <v>9.8137316650936099E-2</v>
      </c>
      <c r="M3043" s="66"/>
      <c r="N3043" s="66"/>
      <c r="O3043" s="66"/>
      <c r="P3043" s="66"/>
      <c r="Q3043" s="66"/>
      <c r="S3043" s="70"/>
      <c r="U3043" s="70"/>
      <c r="W3043" s="70"/>
      <c r="Y3043" s="70"/>
    </row>
    <row r="3044" spans="1:25" s="69" customFormat="1" x14ac:dyDescent="0.2">
      <c r="A3044" s="66" t="s">
        <v>28</v>
      </c>
      <c r="B3044" s="66" t="s">
        <v>23</v>
      </c>
      <c r="C3044" s="66" t="s">
        <v>25</v>
      </c>
      <c r="D3044" s="66" t="s">
        <v>299</v>
      </c>
      <c r="E3044" s="86">
        <f>+IF(ISNUMBER(DATA!J1000),DATA!J1000,"n/a")</f>
        <v>45032.62</v>
      </c>
      <c r="F3044" s="77">
        <f>+IF(ISNUMBER(DATA!K1000),DATA!K1000,"n/a")</f>
        <v>0.34354182727765298</v>
      </c>
      <c r="G3044" s="86">
        <f>+IF(ISNUMBER(DATA!T1000),DATA!T1000,"n/a")</f>
        <v>154896.70000000001</v>
      </c>
      <c r="H3044" s="77">
        <f>+IF(ISNUMBER(DATA!U1000),DATA!U1000,"n/a")</f>
        <v>0.47343503644427498</v>
      </c>
      <c r="I3044" s="86">
        <f>+IF(ISNUMBER(DATA!AD1000),DATA!AD1000,"n/a")</f>
        <v>295957.53999999998</v>
      </c>
      <c r="J3044" s="77">
        <f>+IF(ISNUMBER(DATA!AE1000),DATA!AE1000,"n/a")</f>
        <v>0.456977909489098</v>
      </c>
      <c r="K3044" s="86">
        <f>+IF(ISNUMBER(DATA!AN1000),DATA!AN1000,"n/a")</f>
        <v>571788.87</v>
      </c>
      <c r="L3044" s="77">
        <f>+IF(ISNUMBER(DATA!AO1000),DATA!AO1000,"n/a")</f>
        <v>6.7459827034538095E-2</v>
      </c>
      <c r="M3044" s="66"/>
      <c r="N3044" s="66"/>
      <c r="O3044" s="66"/>
      <c r="P3044" s="66"/>
      <c r="Q3044" s="66"/>
      <c r="S3044" s="70"/>
      <c r="U3044" s="70"/>
      <c r="W3044" s="70"/>
      <c r="Y3044" s="70"/>
    </row>
    <row r="3045" spans="1:25" s="69" customFormat="1" x14ac:dyDescent="0.2">
      <c r="A3045" s="66" t="s">
        <v>28</v>
      </c>
      <c r="B3045" s="66" t="s">
        <v>23</v>
      </c>
      <c r="C3045" s="66" t="s">
        <v>25</v>
      </c>
      <c r="D3045" s="66" t="s">
        <v>300</v>
      </c>
      <c r="E3045" s="86">
        <f>+IF(ISNUMBER(DATA!J1001),DATA!J1001,"n/a")</f>
        <v>28283.87</v>
      </c>
      <c r="F3045" s="77">
        <f>+IF(ISNUMBER(DATA!K1001),DATA!K1001,"n/a")</f>
        <v>1.5254086709310599</v>
      </c>
      <c r="G3045" s="86">
        <f>+IF(ISNUMBER(DATA!T1001),DATA!T1001,"n/a")</f>
        <v>94618.7</v>
      </c>
      <c r="H3045" s="77">
        <f>+IF(ISNUMBER(DATA!U1001),DATA!U1001,"n/a")</f>
        <v>1.8218906808031601</v>
      </c>
      <c r="I3045" s="86">
        <f>+IF(ISNUMBER(DATA!AD1001),DATA!AD1001,"n/a")</f>
        <v>182640.58</v>
      </c>
      <c r="J3045" s="77">
        <f>+IF(ISNUMBER(DATA!AE1001),DATA!AE1001,"n/a")</f>
        <v>1.8154834449050901</v>
      </c>
      <c r="K3045" s="86">
        <f>+IF(ISNUMBER(DATA!AN1001),DATA!AN1001,"n/a")</f>
        <v>338752.18</v>
      </c>
      <c r="L3045" s="77">
        <f>+IF(ISNUMBER(DATA!AO1001),DATA!AO1001,"n/a")</f>
        <v>1.3426467609477699</v>
      </c>
      <c r="M3045" s="66"/>
      <c r="N3045" s="66"/>
      <c r="O3045" s="66"/>
      <c r="P3045" s="66"/>
      <c r="Q3045" s="66"/>
      <c r="S3045" s="70"/>
      <c r="U3045" s="70"/>
      <c r="W3045" s="70"/>
      <c r="Y3045" s="70"/>
    </row>
    <row r="3046" spans="1:25" s="69" customFormat="1" x14ac:dyDescent="0.2">
      <c r="A3046" s="66" t="s">
        <v>28</v>
      </c>
      <c r="B3046" s="66" t="s">
        <v>23</v>
      </c>
      <c r="C3046" s="66" t="s">
        <v>25</v>
      </c>
      <c r="D3046" s="66" t="s">
        <v>301</v>
      </c>
      <c r="E3046" s="86">
        <f>+IF(ISNUMBER(DATA!J1002),DATA!J1002,"n/a")</f>
        <v>11269.29</v>
      </c>
      <c r="F3046" s="77">
        <f>+IF(ISNUMBER(DATA!K1002),DATA!K1002,"n/a")</f>
        <v>0.192215936921773</v>
      </c>
      <c r="G3046" s="86">
        <f>+IF(ISNUMBER(DATA!T1002),DATA!T1002,"n/a")</f>
        <v>35956.839999999997</v>
      </c>
      <c r="H3046" s="77">
        <f>+IF(ISNUMBER(DATA!U1002),DATA!U1002,"n/a")</f>
        <v>0.111880260133579</v>
      </c>
      <c r="I3046" s="86">
        <f>+IF(ISNUMBER(DATA!AD1002),DATA!AD1002,"n/a")</f>
        <v>71037.399999999994</v>
      </c>
      <c r="J3046" s="77">
        <f>+IF(ISNUMBER(DATA!AE1002),DATA!AE1002,"n/a")</f>
        <v>0.26103020210417299</v>
      </c>
      <c r="K3046" s="86">
        <f>+IF(ISNUMBER(DATA!AN1002),DATA!AN1002,"n/a")</f>
        <v>127681.57</v>
      </c>
      <c r="L3046" s="77">
        <f>+IF(ISNUMBER(DATA!AO1002),DATA!AO1002,"n/a")</f>
        <v>0.98955884007403405</v>
      </c>
      <c r="M3046" s="66"/>
      <c r="N3046" s="66"/>
      <c r="O3046" s="66"/>
      <c r="P3046" s="66"/>
      <c r="Q3046" s="66"/>
      <c r="S3046" s="70"/>
      <c r="U3046" s="70"/>
      <c r="W3046" s="70"/>
      <c r="Y3046" s="70"/>
    </row>
    <row r="3047" spans="1:25" s="69" customFormat="1" x14ac:dyDescent="0.2">
      <c r="A3047" s="66" t="s">
        <v>28</v>
      </c>
      <c r="B3047" s="66" t="s">
        <v>23</v>
      </c>
      <c r="C3047" s="66" t="s">
        <v>25</v>
      </c>
      <c r="D3047" s="66" t="s">
        <v>302</v>
      </c>
      <c r="E3047" s="86">
        <f>+IF(ISNUMBER(DATA!J1003),DATA!J1003,"n/a")</f>
        <v>9080.8700000000008</v>
      </c>
      <c r="F3047" s="77">
        <f>+IF(ISNUMBER(DATA!K1003),DATA!K1003,"n/a")</f>
        <v>5.9531656240689604E-3</v>
      </c>
      <c r="G3047" s="86">
        <f>+IF(ISNUMBER(DATA!T1003),DATA!T1003,"n/a")</f>
        <v>33465.839999999997</v>
      </c>
      <c r="H3047" s="77">
        <f>+IF(ISNUMBER(DATA!U1003),DATA!U1003,"n/a")</f>
        <v>3.2433613084506499E-2</v>
      </c>
      <c r="I3047" s="86">
        <f>+IF(ISNUMBER(DATA!AD1003),DATA!AD1003,"n/a")</f>
        <v>61544.99</v>
      </c>
      <c r="J3047" s="77">
        <f>+IF(ISNUMBER(DATA!AE1003),DATA!AE1003,"n/a")</f>
        <v>1.6350119255399701E-2</v>
      </c>
      <c r="K3047" s="86">
        <f>+IF(ISNUMBER(DATA!AN1003),DATA!AN1003,"n/a")</f>
        <v>126044.38</v>
      </c>
      <c r="L3047" s="77">
        <f>+IF(ISNUMBER(DATA!AO1003),DATA!AO1003,"n/a")</f>
        <v>-4.3920078931813803E-3</v>
      </c>
      <c r="M3047" s="66"/>
      <c r="N3047" s="66"/>
      <c r="O3047" s="66"/>
      <c r="P3047" s="66"/>
      <c r="Q3047" s="66"/>
      <c r="S3047" s="70"/>
      <c r="U3047" s="70"/>
      <c r="W3047" s="70"/>
      <c r="Y3047" s="70"/>
    </row>
    <row r="3048" spans="1:25" s="69" customFormat="1" x14ac:dyDescent="0.2">
      <c r="A3048" s="66" t="s">
        <v>28</v>
      </c>
      <c r="B3048" s="66" t="s">
        <v>23</v>
      </c>
      <c r="C3048" s="66" t="s">
        <v>25</v>
      </c>
      <c r="D3048" s="66" t="s">
        <v>303</v>
      </c>
      <c r="E3048" s="86">
        <f>+IF(ISNUMBER(DATA!J1004),DATA!J1004,"n/a")</f>
        <v>10467.209999999999</v>
      </c>
      <c r="F3048" s="77">
        <f>+IF(ISNUMBER(DATA!K1004),DATA!K1004,"n/a")</f>
        <v>4.4910170674221497E-2</v>
      </c>
      <c r="G3048" s="86">
        <f>+IF(ISNUMBER(DATA!T1004),DATA!T1004,"n/a")</f>
        <v>33579.480000000003</v>
      </c>
      <c r="H3048" s="77">
        <f>+IF(ISNUMBER(DATA!U1004),DATA!U1004,"n/a")</f>
        <v>0.16409323428796499</v>
      </c>
      <c r="I3048" s="86">
        <f>+IF(ISNUMBER(DATA!AD1004),DATA!AD1004,"n/a")</f>
        <v>63498.47</v>
      </c>
      <c r="J3048" s="77">
        <f>+IF(ISNUMBER(DATA!AE1004),DATA!AE1004,"n/a")</f>
        <v>0.196146582159543</v>
      </c>
      <c r="K3048" s="86">
        <f>+IF(ISNUMBER(DATA!AN1004),DATA!AN1004,"n/a")</f>
        <v>119811.55</v>
      </c>
      <c r="L3048" s="77">
        <f>+IF(ISNUMBER(DATA!AO1004),DATA!AO1004,"n/a")</f>
        <v>0.44118886378746203</v>
      </c>
      <c r="M3048" s="66"/>
      <c r="N3048" s="66"/>
      <c r="O3048" s="66"/>
      <c r="P3048" s="66"/>
      <c r="Q3048" s="66"/>
      <c r="S3048" s="70"/>
      <c r="U3048" s="70"/>
      <c r="W3048" s="70"/>
      <c r="Y3048" s="70"/>
    </row>
    <row r="3049" spans="1:25" s="69" customFormat="1" x14ac:dyDescent="0.2">
      <c r="A3049" s="66" t="s">
        <v>28</v>
      </c>
      <c r="B3049" s="66" t="s">
        <v>23</v>
      </c>
      <c r="C3049" s="66" t="s">
        <v>25</v>
      </c>
      <c r="D3049" s="66" t="s">
        <v>304</v>
      </c>
      <c r="E3049" s="86">
        <f>+IF(ISNUMBER(DATA!J1005),DATA!J1005,"n/a")</f>
        <v>14258.47</v>
      </c>
      <c r="F3049" s="77">
        <f>+IF(ISNUMBER(DATA!K1005),DATA!K1005,"n/a")</f>
        <v>0.43039852811646701</v>
      </c>
      <c r="G3049" s="86">
        <f>+IF(ISNUMBER(DATA!T1005),DATA!T1005,"n/a")</f>
        <v>51009.55</v>
      </c>
      <c r="H3049" s="77">
        <f>+IF(ISNUMBER(DATA!U1005),DATA!U1005,"n/a")</f>
        <v>0.66059469412363703</v>
      </c>
      <c r="I3049" s="86">
        <f>+IF(ISNUMBER(DATA!AD1005),DATA!AD1005,"n/a")</f>
        <v>96401.98</v>
      </c>
      <c r="J3049" s="77">
        <f>+IF(ISNUMBER(DATA!AE1005),DATA!AE1005,"n/a")</f>
        <v>0.58751298473318103</v>
      </c>
      <c r="K3049" s="86">
        <f>+IF(ISNUMBER(DATA!AN1005),DATA!AN1005,"n/a")</f>
        <v>175653.64</v>
      </c>
      <c r="L3049" s="77">
        <f>+IF(ISNUMBER(DATA!AO1005),DATA!AO1005,"n/a")</f>
        <v>-1.6198641200489399E-2</v>
      </c>
      <c r="M3049" s="66"/>
      <c r="N3049" s="66"/>
      <c r="O3049" s="66"/>
      <c r="P3049" s="66"/>
      <c r="Q3049" s="66"/>
      <c r="S3049" s="70"/>
      <c r="U3049" s="70"/>
      <c r="W3049" s="70"/>
      <c r="Y3049" s="70"/>
    </row>
    <row r="3050" spans="1:25" s="69" customFormat="1" x14ac:dyDescent="0.2">
      <c r="A3050" s="66" t="s">
        <v>28</v>
      </c>
      <c r="B3050" s="66" t="s">
        <v>23</v>
      </c>
      <c r="C3050" s="66" t="s">
        <v>25</v>
      </c>
      <c r="D3050" s="66" t="s">
        <v>305</v>
      </c>
      <c r="E3050" s="86">
        <f>+IF(ISNUMBER(DATA!J1006),DATA!J1006,"n/a")</f>
        <v>15759.02</v>
      </c>
      <c r="F3050" s="77">
        <f>+IF(ISNUMBER(DATA!K1006),DATA!K1006,"n/a")</f>
        <v>0.50330012067213903</v>
      </c>
      <c r="G3050" s="86">
        <f>+IF(ISNUMBER(DATA!T1006),DATA!T1006,"n/a")</f>
        <v>58772.66</v>
      </c>
      <c r="H3050" s="77">
        <f>+IF(ISNUMBER(DATA!U1006),DATA!U1006,"n/a")</f>
        <v>0.61978925227385895</v>
      </c>
      <c r="I3050" s="86">
        <f>+IF(ISNUMBER(DATA!AD1006),DATA!AD1006,"n/a")</f>
        <v>125030.65</v>
      </c>
      <c r="J3050" s="77">
        <f>+IF(ISNUMBER(DATA!AE1006),DATA!AE1006,"n/a")</f>
        <v>0.63696114139183302</v>
      </c>
      <c r="K3050" s="86">
        <f>+IF(ISNUMBER(DATA!AN1006),DATA!AN1006,"n/a")</f>
        <v>206129.62</v>
      </c>
      <c r="L3050" s="77">
        <f>+IF(ISNUMBER(DATA!AO1006),DATA!AO1006,"n/a")</f>
        <v>0.46388709647866799</v>
      </c>
      <c r="M3050" s="66"/>
      <c r="N3050" s="66"/>
      <c r="O3050" s="66"/>
      <c r="P3050" s="66"/>
      <c r="Q3050" s="66"/>
      <c r="S3050" s="70"/>
      <c r="U3050" s="70"/>
      <c r="W3050" s="70"/>
      <c r="Y3050" s="70"/>
    </row>
    <row r="3051" spans="1:25" s="69" customFormat="1" x14ac:dyDescent="0.2">
      <c r="A3051" s="66" t="s">
        <v>28</v>
      </c>
      <c r="B3051" s="66" t="s">
        <v>23</v>
      </c>
      <c r="C3051" s="66" t="s">
        <v>25</v>
      </c>
      <c r="D3051" s="66" t="s">
        <v>306</v>
      </c>
      <c r="E3051" s="86">
        <f>+IF(ISNUMBER(DATA!J1007),DATA!J1007,"n/a")</f>
        <v>6063.3</v>
      </c>
      <c r="F3051" s="77">
        <f>+IF(ISNUMBER(DATA!K1007),DATA!K1007,"n/a")</f>
        <v>4.5728300012417802E-2</v>
      </c>
      <c r="G3051" s="86">
        <f>+IF(ISNUMBER(DATA!T1007),DATA!T1007,"n/a")</f>
        <v>18465.98</v>
      </c>
      <c r="H3051" s="77">
        <f>+IF(ISNUMBER(DATA!U1007),DATA!U1007,"n/a")</f>
        <v>0.11994104928631399</v>
      </c>
      <c r="I3051" s="86">
        <f>+IF(ISNUMBER(DATA!AD1007),DATA!AD1007,"n/a")</f>
        <v>35741.24</v>
      </c>
      <c r="J3051" s="77">
        <f>+IF(ISNUMBER(DATA!AE1007),DATA!AE1007,"n/a")</f>
        <v>0.14770672133337401</v>
      </c>
      <c r="K3051" s="86">
        <f>+IF(ISNUMBER(DATA!AN1007),DATA!AN1007,"n/a")</f>
        <v>98152.68</v>
      </c>
      <c r="L3051" s="77">
        <f>+IF(ISNUMBER(DATA!AO1007),DATA!AO1007,"n/a")</f>
        <v>0.234442301365232</v>
      </c>
      <c r="M3051" s="66"/>
      <c r="N3051" s="66"/>
      <c r="O3051" s="66"/>
      <c r="P3051" s="66"/>
      <c r="Q3051" s="66"/>
      <c r="S3051" s="70"/>
      <c r="U3051" s="70"/>
      <c r="W3051" s="70"/>
      <c r="Y3051" s="70"/>
    </row>
    <row r="3052" spans="1:25" s="69" customFormat="1" x14ac:dyDescent="0.2">
      <c r="A3052" s="66" t="s">
        <v>28</v>
      </c>
      <c r="B3052" s="66" t="s">
        <v>23</v>
      </c>
      <c r="C3052" s="66" t="s">
        <v>25</v>
      </c>
      <c r="D3052" s="66" t="s">
        <v>307</v>
      </c>
      <c r="E3052" s="86">
        <f>+IF(ISNUMBER(DATA!J1008),DATA!J1008,"n/a")</f>
        <v>31514.65</v>
      </c>
      <c r="F3052" s="77">
        <f>+IF(ISNUMBER(DATA!K1008),DATA!K1008,"n/a")</f>
        <v>4.1298526735384797E-2</v>
      </c>
      <c r="G3052" s="86">
        <f>+IF(ISNUMBER(DATA!T1008),DATA!T1008,"n/a")</f>
        <v>101594.42</v>
      </c>
      <c r="H3052" s="77">
        <f>+IF(ISNUMBER(DATA!U1008),DATA!U1008,"n/a")</f>
        <v>-6.6214625996119297E-2</v>
      </c>
      <c r="I3052" s="86">
        <f>+IF(ISNUMBER(DATA!AD1008),DATA!AD1008,"n/a")</f>
        <v>204035.4</v>
      </c>
      <c r="J3052" s="77">
        <f>+IF(ISNUMBER(DATA!AE1008),DATA!AE1008,"n/a")</f>
        <v>0.48397335915386902</v>
      </c>
      <c r="K3052" s="86">
        <f>+IF(ISNUMBER(DATA!AN1008),DATA!AN1008,"n/a")</f>
        <v>404663.52</v>
      </c>
      <c r="L3052" s="77">
        <f>+IF(ISNUMBER(DATA!AO1008),DATA!AO1008,"n/a")</f>
        <v>1.5568823013484501</v>
      </c>
      <c r="M3052" s="66"/>
      <c r="N3052" s="66"/>
      <c r="O3052" s="66"/>
      <c r="P3052" s="66"/>
      <c r="Q3052" s="66"/>
      <c r="S3052" s="70"/>
      <c r="U3052" s="70"/>
      <c r="W3052" s="70"/>
      <c r="Y3052" s="70"/>
    </row>
    <row r="3053" spans="1:25" s="69" customFormat="1" x14ac:dyDescent="0.2">
      <c r="A3053" s="66" t="s">
        <v>28</v>
      </c>
      <c r="B3053" s="66" t="s">
        <v>23</v>
      </c>
      <c r="C3053" s="66" t="s">
        <v>25</v>
      </c>
      <c r="D3053" s="66" t="s">
        <v>308</v>
      </c>
      <c r="E3053" s="86">
        <f>+IF(ISNUMBER(DATA!J1009),DATA!J1009,"n/a")</f>
        <v>6032.34</v>
      </c>
      <c r="F3053" s="77">
        <f>+IF(ISNUMBER(DATA!K1009),DATA!K1009,"n/a")</f>
        <v>0.75308268841234705</v>
      </c>
      <c r="G3053" s="86">
        <f>+IF(ISNUMBER(DATA!T1009),DATA!T1009,"n/a")</f>
        <v>21952.45</v>
      </c>
      <c r="H3053" s="77">
        <f>+IF(ISNUMBER(DATA!U1009),DATA!U1009,"n/a")</f>
        <v>0.78622748546767096</v>
      </c>
      <c r="I3053" s="86">
        <f>+IF(ISNUMBER(DATA!AD1009),DATA!AD1009,"n/a")</f>
        <v>40104.720000000001</v>
      </c>
      <c r="J3053" s="77">
        <f>+IF(ISNUMBER(DATA!AE1009),DATA!AE1009,"n/a")</f>
        <v>0.85679112030497795</v>
      </c>
      <c r="K3053" s="86">
        <f>+IF(ISNUMBER(DATA!AN1009),DATA!AN1009,"n/a")</f>
        <v>78316.570000000007</v>
      </c>
      <c r="L3053" s="77">
        <f>+IF(ISNUMBER(DATA!AO1009),DATA!AO1009,"n/a")</f>
        <v>0.66601153580571304</v>
      </c>
      <c r="M3053" s="66"/>
      <c r="N3053" s="66"/>
      <c r="O3053" s="66"/>
      <c r="P3053" s="66"/>
      <c r="Q3053" s="66"/>
      <c r="S3053" s="70"/>
      <c r="U3053" s="70"/>
      <c r="W3053" s="70"/>
      <c r="Y3053" s="70"/>
    </row>
    <row r="3054" spans="1:25" s="69" customFormat="1" x14ac:dyDescent="0.2">
      <c r="A3054" s="66" t="s">
        <v>28</v>
      </c>
      <c r="B3054" s="66" t="s">
        <v>23</v>
      </c>
      <c r="C3054" s="66" t="s">
        <v>25</v>
      </c>
      <c r="D3054" s="66" t="s">
        <v>309</v>
      </c>
      <c r="E3054" s="86">
        <f>+IF(ISNUMBER(DATA!J1010),DATA!J1010,"n/a")</f>
        <v>13490.4</v>
      </c>
      <c r="F3054" s="77">
        <f>+IF(ISNUMBER(DATA!K1010),DATA!K1010,"n/a")</f>
        <v>2.2803962620640399</v>
      </c>
      <c r="G3054" s="86">
        <f>+IF(ISNUMBER(DATA!T1010),DATA!T1010,"n/a")</f>
        <v>47179.94</v>
      </c>
      <c r="H3054" s="77">
        <f>+IF(ISNUMBER(DATA!U1010),DATA!U1010,"n/a")</f>
        <v>2.1499029924784101</v>
      </c>
      <c r="I3054" s="86">
        <f>+IF(ISNUMBER(DATA!AD1010),DATA!AD1010,"n/a")</f>
        <v>89087.73</v>
      </c>
      <c r="J3054" s="77">
        <f>+IF(ISNUMBER(DATA!AE1010),DATA!AE1010,"n/a")</f>
        <v>2.1042156594579202</v>
      </c>
      <c r="K3054" s="86">
        <f>+IF(ISNUMBER(DATA!AN1010),DATA!AN1010,"n/a")</f>
        <v>152687.63</v>
      </c>
      <c r="L3054" s="77">
        <f>+IF(ISNUMBER(DATA!AO1010),DATA!AO1010,"n/a")</f>
        <v>1.57982920383603</v>
      </c>
      <c r="M3054" s="66"/>
      <c r="N3054" s="66"/>
      <c r="O3054" s="66"/>
      <c r="P3054" s="66"/>
      <c r="Q3054" s="66"/>
      <c r="S3054" s="70"/>
      <c r="U3054" s="70"/>
      <c r="W3054" s="70"/>
      <c r="Y3054" s="70"/>
    </row>
    <row r="3055" spans="1:25" s="69" customFormat="1" x14ac:dyDescent="0.2">
      <c r="A3055" s="66" t="s">
        <v>28</v>
      </c>
      <c r="B3055" s="66" t="s">
        <v>23</v>
      </c>
      <c r="C3055" s="66" t="s">
        <v>25</v>
      </c>
      <c r="D3055" s="66" t="s">
        <v>310</v>
      </c>
      <c r="E3055" s="86">
        <f>+IF(ISNUMBER(DATA!J1011),DATA!J1011,"n/a")</f>
        <v>15316.53</v>
      </c>
      <c r="F3055" s="77">
        <f>+IF(ISNUMBER(DATA!K1011),DATA!K1011,"n/a")</f>
        <v>4.2212298577471996</v>
      </c>
      <c r="G3055" s="86">
        <f>+IF(ISNUMBER(DATA!T1011),DATA!T1011,"n/a")</f>
        <v>50987.37</v>
      </c>
      <c r="H3055" s="77">
        <f>+IF(ISNUMBER(DATA!U1011),DATA!U1011,"n/a")</f>
        <v>4.1179035487902196</v>
      </c>
      <c r="I3055" s="86">
        <f>+IF(ISNUMBER(DATA!AD1011),DATA!AD1011,"n/a")</f>
        <v>94865.9</v>
      </c>
      <c r="J3055" s="77">
        <f>+IF(ISNUMBER(DATA!AE1011),DATA!AE1011,"n/a")</f>
        <v>4.2409319726688501</v>
      </c>
      <c r="K3055" s="86">
        <f>+IF(ISNUMBER(DATA!AN1011),DATA!AN1011,"n/a")</f>
        <v>163944.89000000001</v>
      </c>
      <c r="L3055" s="77">
        <f>+IF(ISNUMBER(DATA!AO1011),DATA!AO1011,"n/a")</f>
        <v>2.7555292987375601</v>
      </c>
      <c r="M3055" s="66"/>
      <c r="N3055" s="66"/>
      <c r="O3055" s="66"/>
      <c r="P3055" s="66"/>
      <c r="Q3055" s="66"/>
      <c r="S3055" s="70"/>
      <c r="U3055" s="70"/>
      <c r="W3055" s="70"/>
      <c r="Y3055" s="70"/>
    </row>
    <row r="3056" spans="1:25" s="69" customFormat="1" x14ac:dyDescent="0.2">
      <c r="A3056" s="66" t="s">
        <v>28</v>
      </c>
      <c r="B3056" s="66" t="s">
        <v>23</v>
      </c>
      <c r="C3056" s="66" t="s">
        <v>25</v>
      </c>
      <c r="D3056" s="66" t="s">
        <v>311</v>
      </c>
      <c r="E3056" s="86">
        <f>+IF(ISNUMBER(DATA!J1012),DATA!J1012,"n/a")</f>
        <v>3471.41</v>
      </c>
      <c r="F3056" s="77">
        <f>+IF(ISNUMBER(DATA!K1012),DATA!K1012,"n/a")</f>
        <v>0.210064905639331</v>
      </c>
      <c r="G3056" s="86">
        <f>+IF(ISNUMBER(DATA!T1012),DATA!T1012,"n/a")</f>
        <v>14703.42</v>
      </c>
      <c r="H3056" s="77">
        <f>+IF(ISNUMBER(DATA!U1012),DATA!U1012,"n/a")</f>
        <v>0.66264144713408102</v>
      </c>
      <c r="I3056" s="86">
        <f>+IF(ISNUMBER(DATA!AD1012),DATA!AD1012,"n/a")</f>
        <v>31075.73</v>
      </c>
      <c r="J3056" s="77">
        <f>+IF(ISNUMBER(DATA!AE1012),DATA!AE1012,"n/a")</f>
        <v>0.86940350134208899</v>
      </c>
      <c r="K3056" s="86">
        <f>+IF(ISNUMBER(DATA!AN1012),DATA!AN1012,"n/a")</f>
        <v>59235.87</v>
      </c>
      <c r="L3056" s="77">
        <f>+IF(ISNUMBER(DATA!AO1012),DATA!AO1012,"n/a")</f>
        <v>0.39932287327189703</v>
      </c>
      <c r="M3056" s="66"/>
      <c r="N3056" s="66"/>
      <c r="O3056" s="66"/>
      <c r="P3056" s="66"/>
      <c r="Q3056" s="66"/>
      <c r="S3056" s="70"/>
      <c r="U3056" s="70"/>
      <c r="W3056" s="70"/>
      <c r="Y3056" s="70"/>
    </row>
    <row r="3057" spans="1:25" s="69" customFormat="1" x14ac:dyDescent="0.2">
      <c r="A3057" s="66" t="s">
        <v>28</v>
      </c>
      <c r="B3057" s="66" t="s">
        <v>23</v>
      </c>
      <c r="C3057" s="66" t="s">
        <v>25</v>
      </c>
      <c r="D3057" s="66" t="s">
        <v>312</v>
      </c>
      <c r="E3057" s="86">
        <f>+IF(ISNUMBER(DATA!J1013),DATA!J1013,"n/a")</f>
        <v>10855.65</v>
      </c>
      <c r="F3057" s="77">
        <f>+IF(ISNUMBER(DATA!K1013),DATA!K1013,"n/a")</f>
        <v>0.32192684111890102</v>
      </c>
      <c r="G3057" s="86">
        <f>+IF(ISNUMBER(DATA!T1013),DATA!T1013,"n/a")</f>
        <v>34889.86</v>
      </c>
      <c r="H3057" s="77">
        <f>+IF(ISNUMBER(DATA!U1013),DATA!U1013,"n/a")</f>
        <v>0.15370531357994999</v>
      </c>
      <c r="I3057" s="86">
        <f>+IF(ISNUMBER(DATA!AD1013),DATA!AD1013,"n/a")</f>
        <v>70069.8</v>
      </c>
      <c r="J3057" s="77">
        <f>+IF(ISNUMBER(DATA!AE1013),DATA!AE1013,"n/a")</f>
        <v>0.43459393832682103</v>
      </c>
      <c r="K3057" s="86">
        <f>+IF(ISNUMBER(DATA!AN1013),DATA!AN1013,"n/a")</f>
        <v>127814.83</v>
      </c>
      <c r="L3057" s="77">
        <f>+IF(ISNUMBER(DATA!AO1013),DATA!AO1013,"n/a")</f>
        <v>0.94249705619700197</v>
      </c>
      <c r="M3057" s="66"/>
      <c r="N3057" s="66"/>
      <c r="O3057" s="66"/>
      <c r="P3057" s="66"/>
      <c r="Q3057" s="66"/>
      <c r="S3057" s="70"/>
      <c r="U3057" s="70"/>
      <c r="W3057" s="70"/>
      <c r="Y3057" s="70"/>
    </row>
    <row r="3058" spans="1:25" s="69" customFormat="1" x14ac:dyDescent="0.2">
      <c r="A3058" s="66" t="s">
        <v>28</v>
      </c>
      <c r="B3058" s="66" t="s">
        <v>23</v>
      </c>
      <c r="C3058" s="66" t="s">
        <v>25</v>
      </c>
      <c r="D3058" s="66" t="s">
        <v>313</v>
      </c>
      <c r="E3058" s="86">
        <f>+IF(ISNUMBER(DATA!J1014),DATA!J1014,"n/a")</f>
        <v>11703.1</v>
      </c>
      <c r="F3058" s="77">
        <f>+IF(ISNUMBER(DATA!K1014),DATA!K1014,"n/a")</f>
        <v>0.17584588241440699</v>
      </c>
      <c r="G3058" s="86">
        <f>+IF(ISNUMBER(DATA!T1014),DATA!T1014,"n/a")</f>
        <v>36996.33</v>
      </c>
      <c r="H3058" s="77">
        <f>+IF(ISNUMBER(DATA!U1014),DATA!U1014,"n/a")</f>
        <v>0.49718460903417999</v>
      </c>
      <c r="I3058" s="86">
        <f>+IF(ISNUMBER(DATA!AD1014),DATA!AD1014,"n/a")</f>
        <v>72592.34</v>
      </c>
      <c r="J3058" s="77">
        <f>+IF(ISNUMBER(DATA!AE1014),DATA!AE1014,"n/a")</f>
        <v>0.93899844169275903</v>
      </c>
      <c r="K3058" s="86">
        <f>+IF(ISNUMBER(DATA!AN1014),DATA!AN1014,"n/a")</f>
        <v>140888.12</v>
      </c>
      <c r="L3058" s="77">
        <f>+IF(ISNUMBER(DATA!AO1014),DATA!AO1014,"n/a")</f>
        <v>1.1081908850240301</v>
      </c>
      <c r="M3058" s="66"/>
      <c r="N3058" s="66"/>
      <c r="O3058" s="66"/>
      <c r="P3058" s="66"/>
      <c r="Q3058" s="66"/>
      <c r="S3058" s="70"/>
      <c r="U3058" s="70"/>
      <c r="W3058" s="70"/>
      <c r="Y3058" s="70"/>
    </row>
    <row r="3059" spans="1:25" s="69" customFormat="1" x14ac:dyDescent="0.2">
      <c r="A3059" s="66" t="s">
        <v>28</v>
      </c>
      <c r="B3059" s="66" t="s">
        <v>23</v>
      </c>
      <c r="C3059" s="66" t="s">
        <v>25</v>
      </c>
      <c r="D3059" s="66" t="s">
        <v>314</v>
      </c>
      <c r="E3059" s="86">
        <f>+IF(ISNUMBER(DATA!J1015),DATA!J1015,"n/a")</f>
        <v>10502.52</v>
      </c>
      <c r="F3059" s="77">
        <f>+IF(ISNUMBER(DATA!K1015),DATA!K1015,"n/a")</f>
        <v>0.114166140658898</v>
      </c>
      <c r="G3059" s="86">
        <f>+IF(ISNUMBER(DATA!T1015),DATA!T1015,"n/a")</f>
        <v>34192.68</v>
      </c>
      <c r="H3059" s="77">
        <f>+IF(ISNUMBER(DATA!U1015),DATA!U1015,"n/a")</f>
        <v>0.12363926744067601</v>
      </c>
      <c r="I3059" s="86">
        <f>+IF(ISNUMBER(DATA!AD1015),DATA!AD1015,"n/a")</f>
        <v>67697.94</v>
      </c>
      <c r="J3059" s="77">
        <f>+IF(ISNUMBER(DATA!AE1015),DATA!AE1015,"n/a")</f>
        <v>0.17392028127777701</v>
      </c>
      <c r="K3059" s="86">
        <f>+IF(ISNUMBER(DATA!AN1015),DATA!AN1015,"n/a")</f>
        <v>137711.82999999999</v>
      </c>
      <c r="L3059" s="77">
        <f>+IF(ISNUMBER(DATA!AO1015),DATA!AO1015,"n/a")</f>
        <v>0.19936194548536501</v>
      </c>
      <c r="M3059" s="66"/>
      <c r="N3059" s="66"/>
      <c r="O3059" s="66"/>
      <c r="P3059" s="66"/>
      <c r="Q3059" s="66"/>
      <c r="S3059" s="70"/>
      <c r="U3059" s="70"/>
      <c r="W3059" s="70"/>
      <c r="Y3059" s="70"/>
    </row>
    <row r="3060" spans="1:25" s="69" customFormat="1" x14ac:dyDescent="0.2">
      <c r="A3060" s="66" t="s">
        <v>28</v>
      </c>
      <c r="B3060" s="66" t="s">
        <v>23</v>
      </c>
      <c r="C3060" s="66" t="s">
        <v>25</v>
      </c>
      <c r="D3060" s="66" t="s">
        <v>315</v>
      </c>
      <c r="E3060" s="86">
        <f>+IF(ISNUMBER(DATA!J1016),DATA!J1016,"n/a")</f>
        <v>43047.39</v>
      </c>
      <c r="F3060" s="77">
        <f>+IF(ISNUMBER(DATA!K1016),DATA!K1016,"n/a")</f>
        <v>0.14947682949461299</v>
      </c>
      <c r="G3060" s="86">
        <f>+IF(ISNUMBER(DATA!T1016),DATA!T1016,"n/a")</f>
        <v>143764.67000000001</v>
      </c>
      <c r="H3060" s="77">
        <f>+IF(ISNUMBER(DATA!U1016),DATA!U1016,"n/a")</f>
        <v>0.14548958208836299</v>
      </c>
      <c r="I3060" s="86">
        <f>+IF(ISNUMBER(DATA!AD1016),DATA!AD1016,"n/a")</f>
        <v>278820.59000000003</v>
      </c>
      <c r="J3060" s="77">
        <f>+IF(ISNUMBER(DATA!AE1016),DATA!AE1016,"n/a")</f>
        <v>0.75813355745989197</v>
      </c>
      <c r="K3060" s="86">
        <f>+IF(ISNUMBER(DATA!AN1016),DATA!AN1016,"n/a")</f>
        <v>517606.82</v>
      </c>
      <c r="L3060" s="77">
        <f>+IF(ISNUMBER(DATA!AO1016),DATA!AO1016,"n/a")</f>
        <v>1.73267543033</v>
      </c>
      <c r="M3060" s="66"/>
      <c r="N3060" s="66"/>
      <c r="O3060" s="66"/>
      <c r="P3060" s="66"/>
      <c r="Q3060" s="66"/>
      <c r="S3060" s="70"/>
      <c r="U3060" s="70"/>
      <c r="W3060" s="70"/>
      <c r="Y3060" s="70"/>
    </row>
    <row r="3061" spans="1:25" s="69" customFormat="1" x14ac:dyDescent="0.2">
      <c r="A3061" s="66" t="s">
        <v>28</v>
      </c>
      <c r="B3061" s="66" t="s">
        <v>23</v>
      </c>
      <c r="C3061" s="66" t="s">
        <v>25</v>
      </c>
      <c r="D3061" s="66" t="s">
        <v>316</v>
      </c>
      <c r="E3061" s="86">
        <f>+IF(ISNUMBER(DATA!J1017),DATA!J1017,"n/a")</f>
        <v>17580.060000000001</v>
      </c>
      <c r="F3061" s="77">
        <f>+IF(ISNUMBER(DATA!K1017),DATA!K1017,"n/a")</f>
        <v>-1.07767570469255E-2</v>
      </c>
      <c r="G3061" s="86">
        <f>+IF(ISNUMBER(DATA!T1017),DATA!T1017,"n/a")</f>
        <v>63972.99</v>
      </c>
      <c r="H3061" s="77">
        <f>+IF(ISNUMBER(DATA!U1017),DATA!U1017,"n/a")</f>
        <v>3.8611251545180601E-2</v>
      </c>
      <c r="I3061" s="86">
        <f>+IF(ISNUMBER(DATA!AD1017),DATA!AD1017,"n/a")</f>
        <v>115682.75</v>
      </c>
      <c r="J3061" s="77">
        <f>+IF(ISNUMBER(DATA!AE1017),DATA!AE1017,"n/a")</f>
        <v>3.7991860104850103E-2</v>
      </c>
      <c r="K3061" s="86">
        <f>+IF(ISNUMBER(DATA!AN1017),DATA!AN1017,"n/a")</f>
        <v>227803.03</v>
      </c>
      <c r="L3061" s="77">
        <f>+IF(ISNUMBER(DATA!AO1017),DATA!AO1017,"n/a")</f>
        <v>0.17537005089625199</v>
      </c>
      <c r="M3061" s="66"/>
      <c r="N3061" s="66"/>
      <c r="O3061" s="66"/>
      <c r="P3061" s="66"/>
      <c r="Q3061" s="66"/>
      <c r="S3061" s="70"/>
      <c r="U3061" s="70"/>
      <c r="W3061" s="70"/>
      <c r="Y3061" s="70"/>
    </row>
    <row r="3062" spans="1:25" s="69" customFormat="1" x14ac:dyDescent="0.2">
      <c r="A3062" s="66" t="s">
        <v>28</v>
      </c>
      <c r="B3062" s="66" t="s">
        <v>23</v>
      </c>
      <c r="C3062" s="66" t="s">
        <v>25</v>
      </c>
      <c r="D3062" s="66" t="s">
        <v>317</v>
      </c>
      <c r="E3062" s="86">
        <f>+IF(ISNUMBER(DATA!J1018),DATA!J1018,"n/a")</f>
        <v>9052.7800000000007</v>
      </c>
      <c r="F3062" s="77">
        <f>+IF(ISNUMBER(DATA!K1018),DATA!K1018,"n/a")</f>
        <v>0.32746300741537998</v>
      </c>
      <c r="G3062" s="86">
        <f>+IF(ISNUMBER(DATA!T1018),DATA!T1018,"n/a")</f>
        <v>24647.23</v>
      </c>
      <c r="H3062" s="77">
        <f>+IF(ISNUMBER(DATA!U1018),DATA!U1018,"n/a")</f>
        <v>7.1680200776740199E-2</v>
      </c>
      <c r="I3062" s="86">
        <f>+IF(ISNUMBER(DATA!AD1018),DATA!AD1018,"n/a")</f>
        <v>49882.03</v>
      </c>
      <c r="J3062" s="77">
        <f>+IF(ISNUMBER(DATA!AE1018),DATA!AE1018,"n/a")</f>
        <v>0.250447904344127</v>
      </c>
      <c r="K3062" s="86">
        <f>+IF(ISNUMBER(DATA!AN1018),DATA!AN1018,"n/a")</f>
        <v>103327.06</v>
      </c>
      <c r="L3062" s="77">
        <f>+IF(ISNUMBER(DATA!AO1018),DATA!AO1018,"n/a")</f>
        <v>0.247172387954673</v>
      </c>
      <c r="M3062" s="66"/>
      <c r="N3062" s="66"/>
      <c r="O3062" s="66"/>
      <c r="P3062" s="66"/>
      <c r="Q3062" s="66"/>
      <c r="S3062" s="70"/>
      <c r="U3062" s="70"/>
      <c r="W3062" s="70"/>
      <c r="Y3062" s="70"/>
    </row>
    <row r="3063" spans="1:25" s="69" customFormat="1" x14ac:dyDescent="0.2">
      <c r="A3063" s="66" t="s">
        <v>28</v>
      </c>
      <c r="B3063" s="66" t="s">
        <v>23</v>
      </c>
      <c r="C3063" s="66" t="s">
        <v>25</v>
      </c>
      <c r="D3063" s="66" t="s">
        <v>318</v>
      </c>
      <c r="E3063" s="86">
        <f>+IF(ISNUMBER(DATA!J1019),DATA!J1019,"n/a")</f>
        <v>12015.97</v>
      </c>
      <c r="F3063" s="77">
        <f>+IF(ISNUMBER(DATA!K1019),DATA!K1019,"n/a")</f>
        <v>6.8313179422117107E-2</v>
      </c>
      <c r="G3063" s="86">
        <f>+IF(ISNUMBER(DATA!T1019),DATA!T1019,"n/a")</f>
        <v>41748.620000000003</v>
      </c>
      <c r="H3063" s="77">
        <f>+IF(ISNUMBER(DATA!U1019),DATA!U1019,"n/a")</f>
        <v>2.0674787350353201E-2</v>
      </c>
      <c r="I3063" s="86">
        <f>+IF(ISNUMBER(DATA!AD1019),DATA!AD1019,"n/a")</f>
        <v>77703.03</v>
      </c>
      <c r="J3063" s="77">
        <f>+IF(ISNUMBER(DATA!AE1019),DATA!AE1019,"n/a")</f>
        <v>2.2688586885063401E-2</v>
      </c>
      <c r="K3063" s="86">
        <f>+IF(ISNUMBER(DATA!AN1019),DATA!AN1019,"n/a")</f>
        <v>154073.41</v>
      </c>
      <c r="L3063" s="77">
        <f>+IF(ISNUMBER(DATA!AO1019),DATA!AO1019,"n/a")</f>
        <v>-2.3494678458498099E-2</v>
      </c>
      <c r="M3063" s="66"/>
      <c r="N3063" s="66"/>
      <c r="O3063" s="66"/>
      <c r="P3063" s="66"/>
      <c r="Q3063" s="66"/>
      <c r="S3063" s="70"/>
      <c r="U3063" s="70"/>
      <c r="W3063" s="70"/>
      <c r="Y3063" s="70"/>
    </row>
    <row r="3064" spans="1:25" s="69" customFormat="1" x14ac:dyDescent="0.2">
      <c r="A3064" s="66" t="s">
        <v>28</v>
      </c>
      <c r="B3064" s="66" t="s">
        <v>23</v>
      </c>
      <c r="C3064" s="66" t="s">
        <v>25</v>
      </c>
      <c r="D3064" s="66" t="s">
        <v>344</v>
      </c>
      <c r="E3064" s="86">
        <f>+IF(ISNUMBER(DATA!J1020),DATA!J1020,"n/a")</f>
        <v>10101.030000000001</v>
      </c>
      <c r="F3064" s="77">
        <f>+IF(ISNUMBER(DATA!K1020),DATA!K1020,"n/a")</f>
        <v>2.01419811109619</v>
      </c>
      <c r="G3064" s="86">
        <f>+IF(ISNUMBER(DATA!T1020),DATA!T1020,"n/a")</f>
        <v>32103.51</v>
      </c>
      <c r="H3064" s="77">
        <f>+IF(ISNUMBER(DATA!U1020),DATA!U1020,"n/a")</f>
        <v>3.0042545230032398</v>
      </c>
      <c r="I3064" s="86">
        <f>+IF(ISNUMBER(DATA!AD1020),DATA!AD1020,"n/a")</f>
        <v>58605.02</v>
      </c>
      <c r="J3064" s="77">
        <f>+IF(ISNUMBER(DATA!AE1020),DATA!AE1020,"n/a")</f>
        <v>3.17738985394644</v>
      </c>
      <c r="K3064" s="86">
        <f>+IF(ISNUMBER(DATA!AN1020),DATA!AN1020,"n/a")</f>
        <v>114989.65</v>
      </c>
      <c r="L3064" s="77">
        <f>+IF(ISNUMBER(DATA!AO1020),DATA!AO1020,"n/a")</f>
        <v>2.62678848305853</v>
      </c>
      <c r="M3064" s="66"/>
      <c r="N3064" s="66"/>
      <c r="O3064" s="66"/>
      <c r="P3064" s="66"/>
      <c r="Q3064" s="66"/>
      <c r="S3064" s="70"/>
      <c r="U3064" s="70"/>
      <c r="W3064" s="70"/>
      <c r="Y3064" s="70"/>
    </row>
    <row r="3065" spans="1:25" s="69" customFormat="1" x14ac:dyDescent="0.2">
      <c r="A3065" s="66" t="s">
        <v>28</v>
      </c>
      <c r="B3065" s="66" t="s">
        <v>23</v>
      </c>
      <c r="C3065" s="66" t="s">
        <v>25</v>
      </c>
      <c r="D3065" s="66" t="s">
        <v>345</v>
      </c>
      <c r="E3065" s="86">
        <f>+IF(ISNUMBER(DATA!J1021),DATA!J1021,"n/a")</f>
        <v>7948.39</v>
      </c>
      <c r="F3065" s="77">
        <f>+IF(ISNUMBER(DATA!K1021),DATA!K1021,"n/a")</f>
        <v>0.21274849214910499</v>
      </c>
      <c r="G3065" s="86">
        <f>+IF(ISNUMBER(DATA!T1021),DATA!T1021,"n/a")</f>
        <v>28252.19</v>
      </c>
      <c r="H3065" s="77">
        <f>+IF(ISNUMBER(DATA!U1021),DATA!U1021,"n/a")</f>
        <v>0.341319699301808</v>
      </c>
      <c r="I3065" s="86">
        <f>+IF(ISNUMBER(DATA!AD1021),DATA!AD1021,"n/a")</f>
        <v>59383.25</v>
      </c>
      <c r="J3065" s="77">
        <f>+IF(ISNUMBER(DATA!AE1021),DATA!AE1021,"n/a")</f>
        <v>0.51322971496369296</v>
      </c>
      <c r="K3065" s="86">
        <f>+IF(ISNUMBER(DATA!AN1021),DATA!AN1021,"n/a")</f>
        <v>101846.91</v>
      </c>
      <c r="L3065" s="77">
        <f>+IF(ISNUMBER(DATA!AO1021),DATA!AO1021,"n/a")</f>
        <v>0.43897074230113198</v>
      </c>
      <c r="M3065" s="66"/>
      <c r="N3065" s="66"/>
      <c r="O3065" s="66"/>
      <c r="P3065" s="66"/>
      <c r="Q3065" s="66"/>
      <c r="S3065" s="70"/>
      <c r="U3065" s="70"/>
      <c r="W3065" s="70"/>
      <c r="Y3065" s="70"/>
    </row>
    <row r="3066" spans="1:25" x14ac:dyDescent="0.2">
      <c r="E3066" s="100"/>
      <c r="F3066" s="102"/>
      <c r="G3066" s="100"/>
      <c r="H3066" s="102"/>
      <c r="I3066" s="100"/>
      <c r="J3066" s="102"/>
      <c r="K3066" s="100"/>
      <c r="L3066" s="102"/>
    </row>
    <row r="3067" spans="1:25" s="69" customFormat="1" x14ac:dyDescent="0.2">
      <c r="A3067" s="66" t="s">
        <v>28</v>
      </c>
      <c r="B3067" s="66" t="s">
        <v>23</v>
      </c>
      <c r="C3067" s="66" t="s">
        <v>10</v>
      </c>
      <c r="D3067" s="66" t="s">
        <v>271</v>
      </c>
      <c r="E3067" s="87">
        <f>+IF(ISNUMBER(DATA!L972),DATA!L972,"n/a")</f>
        <v>5.7229836919810904</v>
      </c>
      <c r="F3067" s="77">
        <f>+IF(ISNUMBER(DATA!M972),DATA!M972,"n/a")</f>
        <v>3.3819598824438503E-2</v>
      </c>
      <c r="G3067" s="87">
        <f>+IF(ISNUMBER(DATA!V972),DATA!V972,"n/a")</f>
        <v>5.2079339884804803</v>
      </c>
      <c r="H3067" s="77">
        <f>+IF(ISNUMBER(DATA!W972),DATA!W972,"n/a")</f>
        <v>4.1431747947498904E-3</v>
      </c>
      <c r="I3067" s="87">
        <f>+IF(ISNUMBER(DATA!AF972),DATA!AF972,"n/a")</f>
        <v>5.0738594061891096</v>
      </c>
      <c r="J3067" s="77">
        <f>+IF(ISNUMBER(DATA!AG972),DATA!AG972,"n/a")</f>
        <v>-3.8173179258686303E-2</v>
      </c>
      <c r="K3067" s="87">
        <f>+IF(ISNUMBER(DATA!AP972),DATA!AP972,"n/a")</f>
        <v>5.0267039635559803</v>
      </c>
      <c r="L3067" s="77">
        <f>+IF(ISNUMBER(DATA!AQ972),DATA!AQ972,"n/a")</f>
        <v>-3.9771261257785399E-2</v>
      </c>
      <c r="M3067" s="66"/>
      <c r="N3067" s="66"/>
      <c r="O3067" s="66"/>
      <c r="P3067" s="66"/>
      <c r="Q3067" s="66"/>
      <c r="S3067" s="70"/>
      <c r="U3067" s="70"/>
      <c r="W3067" s="70"/>
      <c r="Y3067" s="70"/>
    </row>
    <row r="3068" spans="1:25" s="69" customFormat="1" x14ac:dyDescent="0.2">
      <c r="A3068" s="66" t="s">
        <v>28</v>
      </c>
      <c r="B3068" s="66" t="s">
        <v>23</v>
      </c>
      <c r="C3068" s="66" t="s">
        <v>10</v>
      </c>
      <c r="D3068" s="66" t="s">
        <v>272</v>
      </c>
      <c r="E3068" s="87">
        <f>+IF(ISNUMBER(DATA!L973),DATA!L973,"n/a")</f>
        <v>4.7954471704054003</v>
      </c>
      <c r="F3068" s="77">
        <f>+IF(ISNUMBER(DATA!M973),DATA!M973,"n/a")</f>
        <v>-2.6717567403770799E-2</v>
      </c>
      <c r="G3068" s="87">
        <f>+IF(ISNUMBER(DATA!V973),DATA!V973,"n/a")</f>
        <v>4.8957385289524202</v>
      </c>
      <c r="H3068" s="77">
        <f>+IF(ISNUMBER(DATA!W973),DATA!W973,"n/a")</f>
        <v>4.4289276616914699E-3</v>
      </c>
      <c r="I3068" s="87">
        <f>+IF(ISNUMBER(DATA!AF973),DATA!AF973,"n/a")</f>
        <v>4.8797423024119002</v>
      </c>
      <c r="J3068" s="77">
        <f>+IF(ISNUMBER(DATA!AG973),DATA!AG973,"n/a")</f>
        <v>-2.5276812719566199E-3</v>
      </c>
      <c r="K3068" s="87">
        <f>+IF(ISNUMBER(DATA!AP973),DATA!AP973,"n/a")</f>
        <v>4.9409839673232101</v>
      </c>
      <c r="L3068" s="77">
        <f>+IF(ISNUMBER(DATA!AQ973),DATA!AQ973,"n/a")</f>
        <v>-5.3948900038291003E-2</v>
      </c>
      <c r="M3068" s="66"/>
      <c r="N3068" s="66"/>
      <c r="O3068" s="66"/>
      <c r="P3068" s="66"/>
      <c r="Q3068" s="66"/>
      <c r="S3068" s="70"/>
      <c r="U3068" s="70"/>
      <c r="W3068" s="70"/>
      <c r="Y3068" s="70"/>
    </row>
    <row r="3069" spans="1:25" s="69" customFormat="1" x14ac:dyDescent="0.2">
      <c r="A3069" s="66" t="s">
        <v>28</v>
      </c>
      <c r="B3069" s="66" t="s">
        <v>23</v>
      </c>
      <c r="C3069" s="66" t="s">
        <v>10</v>
      </c>
      <c r="D3069" s="66" t="s">
        <v>273</v>
      </c>
      <c r="E3069" s="87">
        <f>+IF(ISNUMBER(DATA!L974),DATA!L974,"n/a")</f>
        <v>4.9248561148169196</v>
      </c>
      <c r="F3069" s="77">
        <f>+IF(ISNUMBER(DATA!M974),DATA!M974,"n/a")</f>
        <v>-0.35510717240029699</v>
      </c>
      <c r="G3069" s="87">
        <f>+IF(ISNUMBER(DATA!V974),DATA!V974,"n/a")</f>
        <v>4.5889595028971497</v>
      </c>
      <c r="H3069" s="77">
        <f>+IF(ISNUMBER(DATA!W974),DATA!W974,"n/a")</f>
        <v>-0.39722913687379702</v>
      </c>
      <c r="I3069" s="87">
        <f>+IF(ISNUMBER(DATA!AF974),DATA!AF974,"n/a")</f>
        <v>4.7138670441950499</v>
      </c>
      <c r="J3069" s="77">
        <f>+IF(ISNUMBER(DATA!AG974),DATA!AG974,"n/a")</f>
        <v>-0.38205581270775302</v>
      </c>
      <c r="K3069" s="87">
        <f>+IF(ISNUMBER(DATA!AP974),DATA!AP974,"n/a")</f>
        <v>5.2484078656436601</v>
      </c>
      <c r="L3069" s="77">
        <f>+IF(ISNUMBER(DATA!AQ974),DATA!AQ974,"n/a")</f>
        <v>-0.31802871747738198</v>
      </c>
      <c r="M3069" s="66"/>
      <c r="N3069" s="66"/>
      <c r="O3069" s="66"/>
      <c r="P3069" s="66"/>
      <c r="Q3069" s="66"/>
      <c r="S3069" s="70"/>
      <c r="U3069" s="70"/>
      <c r="W3069" s="70"/>
      <c r="Y3069" s="70"/>
    </row>
    <row r="3070" spans="1:25" s="69" customFormat="1" x14ac:dyDescent="0.2">
      <c r="A3070" s="66" t="s">
        <v>28</v>
      </c>
      <c r="B3070" s="66" t="s">
        <v>23</v>
      </c>
      <c r="C3070" s="66" t="s">
        <v>10</v>
      </c>
      <c r="D3070" s="66" t="s">
        <v>274</v>
      </c>
      <c r="E3070" s="87">
        <f>+IF(ISNUMBER(DATA!L975),DATA!L975,"n/a")</f>
        <v>5.1093939293014596</v>
      </c>
      <c r="F3070" s="77">
        <f>+IF(ISNUMBER(DATA!M975),DATA!M975,"n/a")</f>
        <v>2.4037473453439501E-2</v>
      </c>
      <c r="G3070" s="87">
        <f>+IF(ISNUMBER(DATA!V975),DATA!V975,"n/a")</f>
        <v>5.0021640310564299</v>
      </c>
      <c r="H3070" s="77">
        <f>+IF(ISNUMBER(DATA!W975),DATA!W975,"n/a")</f>
        <v>2.2278348327638701E-2</v>
      </c>
      <c r="I3070" s="87">
        <f>+IF(ISNUMBER(DATA!AF975),DATA!AF975,"n/a")</f>
        <v>4.9920291129611103</v>
      </c>
      <c r="J3070" s="77">
        <f>+IF(ISNUMBER(DATA!AG975),DATA!AG975,"n/a")</f>
        <v>1.86726256666499E-2</v>
      </c>
      <c r="K3070" s="87">
        <f>+IF(ISNUMBER(DATA!AP975),DATA!AP975,"n/a")</f>
        <v>5.0569560310774699</v>
      </c>
      <c r="L3070" s="77">
        <f>+IF(ISNUMBER(DATA!AQ975),DATA!AQ975,"n/a")</f>
        <v>-2.7875223356185998E-2</v>
      </c>
      <c r="M3070" s="66"/>
      <c r="N3070" s="66"/>
      <c r="O3070" s="66"/>
      <c r="P3070" s="66"/>
      <c r="Q3070" s="66"/>
      <c r="S3070" s="70"/>
      <c r="U3070" s="70"/>
      <c r="W3070" s="70"/>
      <c r="Y3070" s="70"/>
    </row>
    <row r="3071" spans="1:25" s="69" customFormat="1" x14ac:dyDescent="0.2">
      <c r="A3071" s="66" t="s">
        <v>28</v>
      </c>
      <c r="B3071" s="66" t="s">
        <v>23</v>
      </c>
      <c r="C3071" s="66" t="s">
        <v>10</v>
      </c>
      <c r="D3071" s="66" t="s">
        <v>275</v>
      </c>
      <c r="E3071" s="87">
        <f>+IF(ISNUMBER(DATA!L976),DATA!L976,"n/a")</f>
        <v>3.6928191128906902</v>
      </c>
      <c r="F3071" s="77">
        <f>+IF(ISNUMBER(DATA!M976),DATA!M976,"n/a")</f>
        <v>-0.38719793657068302</v>
      </c>
      <c r="G3071" s="87">
        <f>+IF(ISNUMBER(DATA!V976),DATA!V976,"n/a")</f>
        <v>3.5197350960740401</v>
      </c>
      <c r="H3071" s="77">
        <f>+IF(ISNUMBER(DATA!W976),DATA!W976,"n/a")</f>
        <v>-0.488548187703503</v>
      </c>
      <c r="I3071" s="87">
        <f>+IF(ISNUMBER(DATA!AF976),DATA!AF976,"n/a")</f>
        <v>3.5108604766721299</v>
      </c>
      <c r="J3071" s="77">
        <f>+IF(ISNUMBER(DATA!AG976),DATA!AG976,"n/a")</f>
        <v>-0.513593482338218</v>
      </c>
      <c r="K3071" s="87">
        <f>+IF(ISNUMBER(DATA!AP976),DATA!AP976,"n/a")</f>
        <v>3.6608076271102798</v>
      </c>
      <c r="L3071" s="77">
        <f>+IF(ISNUMBER(DATA!AQ976),DATA!AQ976,"n/a")</f>
        <v>-0.50689544277740595</v>
      </c>
      <c r="M3071" s="66"/>
      <c r="N3071" s="66"/>
      <c r="O3071" s="66"/>
      <c r="P3071" s="66"/>
      <c r="Q3071" s="66"/>
      <c r="S3071" s="70"/>
      <c r="U3071" s="70"/>
      <c r="W3071" s="70"/>
      <c r="Y3071" s="70"/>
    </row>
    <row r="3072" spans="1:25" s="69" customFormat="1" x14ac:dyDescent="0.2">
      <c r="A3072" s="66" t="s">
        <v>28</v>
      </c>
      <c r="B3072" s="66" t="s">
        <v>23</v>
      </c>
      <c r="C3072" s="66" t="s">
        <v>10</v>
      </c>
      <c r="D3072" s="66" t="s">
        <v>276</v>
      </c>
      <c r="E3072" s="87">
        <f>+IF(ISNUMBER(DATA!L977),DATA!L977,"n/a")</f>
        <v>7.7940507997577599</v>
      </c>
      <c r="F3072" s="77">
        <f>+IF(ISNUMBER(DATA!M977),DATA!M977,"n/a")</f>
        <v>8.7397695084570404E-2</v>
      </c>
      <c r="G3072" s="87">
        <f>+IF(ISNUMBER(DATA!V977),DATA!V977,"n/a")</f>
        <v>7.9209820825859696</v>
      </c>
      <c r="H3072" s="77">
        <f>+IF(ISNUMBER(DATA!W977),DATA!W977,"n/a")</f>
        <v>7.1942964658005704E-2</v>
      </c>
      <c r="I3072" s="87">
        <f>+IF(ISNUMBER(DATA!AF977),DATA!AF977,"n/a")</f>
        <v>7.7413627780530598</v>
      </c>
      <c r="J3072" s="77">
        <f>+IF(ISNUMBER(DATA!AG977),DATA!AG977,"n/a")</f>
        <v>2.9261706336206901E-2</v>
      </c>
      <c r="K3072" s="87">
        <f>+IF(ISNUMBER(DATA!AP977),DATA!AP977,"n/a")</f>
        <v>7.4076873622591801</v>
      </c>
      <c r="L3072" s="77">
        <f>+IF(ISNUMBER(DATA!AQ977),DATA!AQ977,"n/a")</f>
        <v>2.8716494008793302E-2</v>
      </c>
      <c r="M3072" s="66"/>
      <c r="N3072" s="66"/>
      <c r="O3072" s="66"/>
      <c r="P3072" s="66"/>
      <c r="Q3072" s="66"/>
      <c r="S3072" s="70"/>
      <c r="U3072" s="70"/>
      <c r="W3072" s="70"/>
      <c r="Y3072" s="70"/>
    </row>
    <row r="3073" spans="1:25" s="69" customFormat="1" x14ac:dyDescent="0.2">
      <c r="A3073" s="66" t="s">
        <v>28</v>
      </c>
      <c r="B3073" s="66" t="s">
        <v>23</v>
      </c>
      <c r="C3073" s="66" t="s">
        <v>10</v>
      </c>
      <c r="D3073" s="66" t="s">
        <v>277</v>
      </c>
      <c r="E3073" s="87">
        <f>+IF(ISNUMBER(DATA!L978),DATA!L978,"n/a")</f>
        <v>7.2272856351786903</v>
      </c>
      <c r="F3073" s="77">
        <f>+IF(ISNUMBER(DATA!M978),DATA!M978,"n/a")</f>
        <v>-9.5242300455780901E-2</v>
      </c>
      <c r="G3073" s="87">
        <f>+IF(ISNUMBER(DATA!V978),DATA!V978,"n/a")</f>
        <v>6.8928470757297999</v>
      </c>
      <c r="H3073" s="77">
        <f>+IF(ISNUMBER(DATA!W978),DATA!W978,"n/a")</f>
        <v>-0.118398403536067</v>
      </c>
      <c r="I3073" s="87">
        <f>+IF(ISNUMBER(DATA!AF978),DATA!AF978,"n/a")</f>
        <v>7.1465164477131902</v>
      </c>
      <c r="J3073" s="77">
        <f>+IF(ISNUMBER(DATA!AG978),DATA!AG978,"n/a")</f>
        <v>-8.2388587116362696E-2</v>
      </c>
      <c r="K3073" s="87">
        <f>+IF(ISNUMBER(DATA!AP978),DATA!AP978,"n/a")</f>
        <v>7.2423672411920696</v>
      </c>
      <c r="L3073" s="77">
        <f>+IF(ISNUMBER(DATA!AQ978),DATA!AQ978,"n/a")</f>
        <v>-4.4130923147723898E-2</v>
      </c>
      <c r="M3073" s="66"/>
      <c r="N3073" s="66"/>
      <c r="O3073" s="66"/>
      <c r="P3073" s="66"/>
      <c r="Q3073" s="66"/>
      <c r="S3073" s="70"/>
      <c r="U3073" s="70"/>
      <c r="W3073" s="70"/>
      <c r="Y3073" s="70"/>
    </row>
    <row r="3074" spans="1:25" s="69" customFormat="1" x14ac:dyDescent="0.2">
      <c r="A3074" s="66" t="s">
        <v>28</v>
      </c>
      <c r="B3074" s="66" t="s">
        <v>23</v>
      </c>
      <c r="C3074" s="66" t="s">
        <v>10</v>
      </c>
      <c r="D3074" s="66" t="s">
        <v>278</v>
      </c>
      <c r="E3074" s="87">
        <f>+IF(ISNUMBER(DATA!L979),DATA!L979,"n/a")</f>
        <v>7.2908579576962698</v>
      </c>
      <c r="F3074" s="77">
        <f>+IF(ISNUMBER(DATA!M979),DATA!M979,"n/a")</f>
        <v>4.4527141287635498E-2</v>
      </c>
      <c r="G3074" s="87">
        <f>+IF(ISNUMBER(DATA!V979),DATA!V979,"n/a")</f>
        <v>7.1985644800755502</v>
      </c>
      <c r="H3074" s="77">
        <f>+IF(ISNUMBER(DATA!W979),DATA!W979,"n/a")</f>
        <v>7.4259475142440995E-2</v>
      </c>
      <c r="I3074" s="87">
        <f>+IF(ISNUMBER(DATA!AF979),DATA!AF979,"n/a")</f>
        <v>6.9805158383742603</v>
      </c>
      <c r="J3074" s="77">
        <f>+IF(ISNUMBER(DATA!AG979),DATA!AG979,"n/a")</f>
        <v>5.3262726142636399E-2</v>
      </c>
      <c r="K3074" s="87">
        <f>+IF(ISNUMBER(DATA!AP979),DATA!AP979,"n/a")</f>
        <v>6.9464959115580198</v>
      </c>
      <c r="L3074" s="77">
        <f>+IF(ISNUMBER(DATA!AQ979),DATA!AQ979,"n/a")</f>
        <v>4.1250626262398102E-2</v>
      </c>
      <c r="M3074" s="66"/>
      <c r="N3074" s="66"/>
      <c r="O3074" s="66"/>
      <c r="P3074" s="66"/>
      <c r="Q3074" s="66"/>
      <c r="S3074" s="70"/>
      <c r="U3074" s="70"/>
      <c r="W3074" s="70"/>
      <c r="Y3074" s="70"/>
    </row>
    <row r="3075" spans="1:25" s="69" customFormat="1" x14ac:dyDescent="0.2">
      <c r="A3075" s="66" t="s">
        <v>28</v>
      </c>
      <c r="B3075" s="66" t="s">
        <v>23</v>
      </c>
      <c r="C3075" s="66" t="s">
        <v>10</v>
      </c>
      <c r="D3075" s="66" t="s">
        <v>279</v>
      </c>
      <c r="E3075" s="87">
        <f>+IF(ISNUMBER(DATA!L980),DATA!L980,"n/a")</f>
        <v>4.74939946947132</v>
      </c>
      <c r="F3075" s="77">
        <f>+IF(ISNUMBER(DATA!M980),DATA!M980,"n/a")</f>
        <v>0.12745163978681401</v>
      </c>
      <c r="G3075" s="87">
        <f>+IF(ISNUMBER(DATA!V980),DATA!V980,"n/a")</f>
        <v>4.7442960623410499</v>
      </c>
      <c r="H3075" s="77">
        <f>+IF(ISNUMBER(DATA!W980),DATA!W980,"n/a")</f>
        <v>0.195035882987877</v>
      </c>
      <c r="I3075" s="87">
        <f>+IF(ISNUMBER(DATA!AF980),DATA!AF980,"n/a")</f>
        <v>4.68795277456283</v>
      </c>
      <c r="J3075" s="77">
        <f>+IF(ISNUMBER(DATA!AG980),DATA!AG980,"n/a")</f>
        <v>9.1622870642197707E-2</v>
      </c>
      <c r="K3075" s="87">
        <f>+IF(ISNUMBER(DATA!AP980),DATA!AP980,"n/a")</f>
        <v>4.6619799043515302</v>
      </c>
      <c r="L3075" s="77">
        <f>+IF(ISNUMBER(DATA!AQ980),DATA!AQ980,"n/a")</f>
        <v>-1.6001512294208601E-3</v>
      </c>
      <c r="M3075" s="66"/>
      <c r="N3075" s="66"/>
      <c r="O3075" s="66"/>
      <c r="P3075" s="66"/>
      <c r="Q3075" s="66"/>
      <c r="S3075" s="70"/>
      <c r="U3075" s="70"/>
      <c r="W3075" s="70"/>
      <c r="Y3075" s="70"/>
    </row>
    <row r="3076" spans="1:25" s="69" customFormat="1" x14ac:dyDescent="0.2">
      <c r="A3076" s="66" t="s">
        <v>28</v>
      </c>
      <c r="B3076" s="66" t="s">
        <v>23</v>
      </c>
      <c r="C3076" s="66" t="s">
        <v>10</v>
      </c>
      <c r="D3076" s="66" t="s">
        <v>280</v>
      </c>
      <c r="E3076" s="87">
        <f>+IF(ISNUMBER(DATA!L981),DATA!L981,"n/a")</f>
        <v>7.8009909982268297</v>
      </c>
      <c r="F3076" s="77">
        <f>+IF(ISNUMBER(DATA!M981),DATA!M981,"n/a")</f>
        <v>-3.2643185205878299E-2</v>
      </c>
      <c r="G3076" s="87">
        <f>+IF(ISNUMBER(DATA!V981),DATA!V981,"n/a")</f>
        <v>7.5871224841605702</v>
      </c>
      <c r="H3076" s="77">
        <f>+IF(ISNUMBER(DATA!W981),DATA!W981,"n/a")</f>
        <v>-7.5716330681979693E-2</v>
      </c>
      <c r="I3076" s="87">
        <f>+IF(ISNUMBER(DATA!AF981),DATA!AF981,"n/a")</f>
        <v>7.6133878972428199</v>
      </c>
      <c r="J3076" s="77">
        <f>+IF(ISNUMBER(DATA!AG981),DATA!AG981,"n/a")</f>
        <v>-8.6317039040605101E-2</v>
      </c>
      <c r="K3076" s="87">
        <f>+IF(ISNUMBER(DATA!AP981),DATA!AP981,"n/a")</f>
        <v>7.5431900514537604</v>
      </c>
      <c r="L3076" s="77">
        <f>+IF(ISNUMBER(DATA!AQ981),DATA!AQ981,"n/a")</f>
        <v>-8.4694908016981194E-2</v>
      </c>
      <c r="M3076" s="66"/>
      <c r="N3076" s="66"/>
      <c r="O3076" s="66"/>
      <c r="P3076" s="66"/>
      <c r="Q3076" s="66"/>
      <c r="S3076" s="70"/>
      <c r="U3076" s="70"/>
      <c r="W3076" s="70"/>
      <c r="Y3076" s="70"/>
    </row>
    <row r="3077" spans="1:25" s="69" customFormat="1" x14ac:dyDescent="0.2">
      <c r="A3077" s="66" t="s">
        <v>28</v>
      </c>
      <c r="B3077" s="66" t="s">
        <v>23</v>
      </c>
      <c r="C3077" s="66" t="s">
        <v>10</v>
      </c>
      <c r="D3077" s="66" t="s">
        <v>281</v>
      </c>
      <c r="E3077" s="87">
        <f>+IF(ISNUMBER(DATA!L982),DATA!L982,"n/a")</f>
        <v>6.2044085932877104</v>
      </c>
      <c r="F3077" s="77">
        <f>+IF(ISNUMBER(DATA!M982),DATA!M982,"n/a")</f>
        <v>-0.102538332135427</v>
      </c>
      <c r="G3077" s="87">
        <f>+IF(ISNUMBER(DATA!V982),DATA!V982,"n/a")</f>
        <v>6.1111229563657501</v>
      </c>
      <c r="H3077" s="77">
        <f>+IF(ISNUMBER(DATA!W982),DATA!W982,"n/a")</f>
        <v>-0.20831746867272699</v>
      </c>
      <c r="I3077" s="87">
        <f>+IF(ISNUMBER(DATA!AF982),DATA!AF982,"n/a")</f>
        <v>6.0838329091932204</v>
      </c>
      <c r="J3077" s="77">
        <f>+IF(ISNUMBER(DATA!AG982),DATA!AG982,"n/a")</f>
        <v>-0.243392718107977</v>
      </c>
      <c r="K3077" s="87">
        <f>+IF(ISNUMBER(DATA!AP982),DATA!AP982,"n/a")</f>
        <v>5.9945446874061998</v>
      </c>
      <c r="L3077" s="77">
        <f>+IF(ISNUMBER(DATA!AQ982),DATA!AQ982,"n/a")</f>
        <v>-0.25529430179731299</v>
      </c>
      <c r="M3077" s="66"/>
      <c r="N3077" s="66"/>
      <c r="O3077" s="66"/>
      <c r="P3077" s="66"/>
      <c r="Q3077" s="66"/>
      <c r="S3077" s="70"/>
      <c r="U3077" s="70"/>
      <c r="W3077" s="70"/>
      <c r="Y3077" s="70"/>
    </row>
    <row r="3078" spans="1:25" s="69" customFormat="1" x14ac:dyDescent="0.2">
      <c r="A3078" s="66" t="s">
        <v>28</v>
      </c>
      <c r="B3078" s="66" t="s">
        <v>23</v>
      </c>
      <c r="C3078" s="66" t="s">
        <v>10</v>
      </c>
      <c r="D3078" s="66" t="s">
        <v>282</v>
      </c>
      <c r="E3078" s="87">
        <f>+IF(ISNUMBER(DATA!L983),DATA!L983,"n/a")</f>
        <v>5.82742277876293</v>
      </c>
      <c r="F3078" s="77">
        <f>+IF(ISNUMBER(DATA!M983),DATA!M983,"n/a")</f>
        <v>9.3761769749758098E-2</v>
      </c>
      <c r="G3078" s="87">
        <f>+IF(ISNUMBER(DATA!V983),DATA!V983,"n/a")</f>
        <v>5.6812178797478197</v>
      </c>
      <c r="H3078" s="77">
        <f>+IF(ISNUMBER(DATA!W983),DATA!W983,"n/a")</f>
        <v>5.86229098219576E-2</v>
      </c>
      <c r="I3078" s="87">
        <f>+IF(ISNUMBER(DATA!AF983),DATA!AF983,"n/a")</f>
        <v>5.6872048236150397</v>
      </c>
      <c r="J3078" s="77">
        <f>+IF(ISNUMBER(DATA!AG983),DATA!AG983,"n/a")</f>
        <v>3.8562922862836503E-2</v>
      </c>
      <c r="K3078" s="87">
        <f>+IF(ISNUMBER(DATA!AP983),DATA!AP983,"n/a")</f>
        <v>5.6875437014490098</v>
      </c>
      <c r="L3078" s="77">
        <f>+IF(ISNUMBER(DATA!AQ983),DATA!AQ983,"n/a")</f>
        <v>-5.5199247079582701E-2</v>
      </c>
      <c r="M3078" s="66"/>
      <c r="N3078" s="66"/>
      <c r="O3078" s="66"/>
      <c r="P3078" s="66"/>
      <c r="Q3078" s="66"/>
      <c r="S3078" s="70"/>
      <c r="U3078" s="70"/>
      <c r="W3078" s="70"/>
      <c r="Y3078" s="70"/>
    </row>
    <row r="3079" spans="1:25" s="69" customFormat="1" x14ac:dyDescent="0.2">
      <c r="A3079" s="66" t="s">
        <v>28</v>
      </c>
      <c r="B3079" s="66" t="s">
        <v>23</v>
      </c>
      <c r="C3079" s="66" t="s">
        <v>10</v>
      </c>
      <c r="D3079" s="66" t="s">
        <v>283</v>
      </c>
      <c r="E3079" s="87">
        <f>+IF(ISNUMBER(DATA!L984),DATA!L984,"n/a")</f>
        <v>5.4184729466597901</v>
      </c>
      <c r="F3079" s="77">
        <f>+IF(ISNUMBER(DATA!M984),DATA!M984,"n/a")</f>
        <v>-8.84636596184213E-2</v>
      </c>
      <c r="G3079" s="87">
        <f>+IF(ISNUMBER(DATA!V984),DATA!V984,"n/a")</f>
        <v>5.5162177968455097</v>
      </c>
      <c r="H3079" s="77">
        <f>+IF(ISNUMBER(DATA!W984),DATA!W984,"n/a")</f>
        <v>-8.1074085875155799E-2</v>
      </c>
      <c r="I3079" s="87">
        <f>+IF(ISNUMBER(DATA!AF984),DATA!AF984,"n/a")</f>
        <v>5.6725168550767497</v>
      </c>
      <c r="J3079" s="77">
        <f>+IF(ISNUMBER(DATA!AG984),DATA!AG984,"n/a")</f>
        <v>-7.9957085998914698E-2</v>
      </c>
      <c r="K3079" s="87">
        <f>+IF(ISNUMBER(DATA!AP984),DATA!AP984,"n/a")</f>
        <v>5.7353979267342297</v>
      </c>
      <c r="L3079" s="77">
        <f>+IF(ISNUMBER(DATA!AQ984),DATA!AQ984,"n/a")</f>
        <v>-0.137296450602204</v>
      </c>
      <c r="M3079" s="66"/>
      <c r="N3079" s="66"/>
      <c r="O3079" s="66"/>
      <c r="P3079" s="66"/>
      <c r="Q3079" s="66"/>
      <c r="S3079" s="70"/>
      <c r="U3079" s="70"/>
      <c r="W3079" s="70"/>
      <c r="Y3079" s="70"/>
    </row>
    <row r="3080" spans="1:25" s="69" customFormat="1" x14ac:dyDescent="0.2">
      <c r="A3080" s="66" t="s">
        <v>28</v>
      </c>
      <c r="B3080" s="66" t="s">
        <v>23</v>
      </c>
      <c r="C3080" s="66" t="s">
        <v>10</v>
      </c>
      <c r="D3080" s="66" t="s">
        <v>284</v>
      </c>
      <c r="E3080" s="87">
        <f>+IF(ISNUMBER(DATA!L985),DATA!L985,"n/a")</f>
        <v>6.1498296521213298</v>
      </c>
      <c r="F3080" s="77">
        <f>+IF(ISNUMBER(DATA!M985),DATA!M985,"n/a")</f>
        <v>-0.16378301623505101</v>
      </c>
      <c r="G3080" s="87">
        <f>+IF(ISNUMBER(DATA!V985),DATA!V985,"n/a")</f>
        <v>6.1091978817611601</v>
      </c>
      <c r="H3080" s="77">
        <f>+IF(ISNUMBER(DATA!W985),DATA!W985,"n/a")</f>
        <v>-0.24943669964930801</v>
      </c>
      <c r="I3080" s="87">
        <f>+IF(ISNUMBER(DATA!AF985),DATA!AF985,"n/a")</f>
        <v>6.1132998578455204</v>
      </c>
      <c r="J3080" s="77">
        <f>+IF(ISNUMBER(DATA!AG985),DATA!AG985,"n/a")</f>
        <v>-0.28072014871846901</v>
      </c>
      <c r="K3080" s="87">
        <f>+IF(ISNUMBER(DATA!AP985),DATA!AP985,"n/a")</f>
        <v>6.0475875519544999</v>
      </c>
      <c r="L3080" s="77">
        <f>+IF(ISNUMBER(DATA!AQ985),DATA!AQ985,"n/a")</f>
        <v>-0.27467602246541201</v>
      </c>
      <c r="M3080" s="66"/>
      <c r="N3080" s="66"/>
      <c r="O3080" s="66"/>
      <c r="P3080" s="66"/>
      <c r="Q3080" s="66"/>
      <c r="S3080" s="70"/>
      <c r="U3080" s="70"/>
      <c r="W3080" s="70"/>
      <c r="Y3080" s="70"/>
    </row>
    <row r="3081" spans="1:25" s="69" customFormat="1" x14ac:dyDescent="0.2">
      <c r="A3081" s="66" t="s">
        <v>28</v>
      </c>
      <c r="B3081" s="66" t="s">
        <v>23</v>
      </c>
      <c r="C3081" s="66" t="s">
        <v>10</v>
      </c>
      <c r="D3081" s="66" t="s">
        <v>285</v>
      </c>
      <c r="E3081" s="87">
        <f>+IF(ISNUMBER(DATA!L986),DATA!L986,"n/a")</f>
        <v>5.7729898664646297</v>
      </c>
      <c r="F3081" s="77">
        <f>+IF(ISNUMBER(DATA!M986),DATA!M986,"n/a")</f>
        <v>7.3373574491110205E-2</v>
      </c>
      <c r="G3081" s="87">
        <f>+IF(ISNUMBER(DATA!V986),DATA!V986,"n/a")</f>
        <v>6.3216325632025097</v>
      </c>
      <c r="H3081" s="77">
        <f>+IF(ISNUMBER(DATA!W986),DATA!W986,"n/a")</f>
        <v>0.119920235914207</v>
      </c>
      <c r="I3081" s="87">
        <f>+IF(ISNUMBER(DATA!AF986),DATA!AF986,"n/a")</f>
        <v>6.1307856245104597</v>
      </c>
      <c r="J3081" s="77">
        <f>+IF(ISNUMBER(DATA!AG986),DATA!AG986,"n/a")</f>
        <v>9.3674559428746196E-2</v>
      </c>
      <c r="K3081" s="87">
        <f>+IF(ISNUMBER(DATA!AP986),DATA!AP986,"n/a")</f>
        <v>5.9409487781597203</v>
      </c>
      <c r="L3081" s="77">
        <f>+IF(ISNUMBER(DATA!AQ986),DATA!AQ986,"n/a")</f>
        <v>-0.14365995112796001</v>
      </c>
      <c r="M3081" s="66"/>
      <c r="N3081" s="66"/>
      <c r="O3081" s="66"/>
      <c r="P3081" s="66"/>
      <c r="Q3081" s="66"/>
      <c r="S3081" s="70"/>
      <c r="U3081" s="70"/>
      <c r="W3081" s="70"/>
      <c r="Y3081" s="70"/>
    </row>
    <row r="3082" spans="1:25" s="69" customFormat="1" x14ac:dyDescent="0.2">
      <c r="A3082" s="66" t="s">
        <v>28</v>
      </c>
      <c r="B3082" s="66" t="s">
        <v>23</v>
      </c>
      <c r="C3082" s="66" t="s">
        <v>10</v>
      </c>
      <c r="D3082" s="66" t="s">
        <v>286</v>
      </c>
      <c r="E3082" s="87">
        <f>+IF(ISNUMBER(DATA!L987),DATA!L987,"n/a")</f>
        <v>4.2827505587731798</v>
      </c>
      <c r="F3082" s="77">
        <f>+IF(ISNUMBER(DATA!M987),DATA!M987,"n/a")</f>
        <v>-0.377498691196619</v>
      </c>
      <c r="G3082" s="87">
        <f>+IF(ISNUMBER(DATA!V987),DATA!V987,"n/a")</f>
        <v>3.7860097246997202</v>
      </c>
      <c r="H3082" s="77">
        <f>+IF(ISNUMBER(DATA!W987),DATA!W987,"n/a")</f>
        <v>-0.42625348778858502</v>
      </c>
      <c r="I3082" s="87">
        <f>+IF(ISNUMBER(DATA!AF987),DATA!AF987,"n/a")</f>
        <v>3.8350844100185499</v>
      </c>
      <c r="J3082" s="77">
        <f>+IF(ISNUMBER(DATA!AG987),DATA!AG987,"n/a")</f>
        <v>-0.41623585200112401</v>
      </c>
      <c r="K3082" s="87">
        <f>+IF(ISNUMBER(DATA!AP987),DATA!AP987,"n/a")</f>
        <v>4.29333415563186</v>
      </c>
      <c r="L3082" s="77">
        <f>+IF(ISNUMBER(DATA!AQ987),DATA!AQ987,"n/a")</f>
        <v>-0.34789439644603298</v>
      </c>
      <c r="M3082" s="66"/>
      <c r="N3082" s="66"/>
      <c r="O3082" s="66"/>
      <c r="P3082" s="66"/>
      <c r="Q3082" s="66"/>
      <c r="S3082" s="70"/>
      <c r="U3082" s="70"/>
      <c r="W3082" s="70"/>
      <c r="Y3082" s="70"/>
    </row>
    <row r="3083" spans="1:25" s="69" customFormat="1" x14ac:dyDescent="0.2">
      <c r="A3083" s="66" t="s">
        <v>28</v>
      </c>
      <c r="B3083" s="66" t="s">
        <v>23</v>
      </c>
      <c r="C3083" s="66" t="s">
        <v>10</v>
      </c>
      <c r="D3083" s="66" t="s">
        <v>287</v>
      </c>
      <c r="E3083" s="87">
        <f>+IF(ISNUMBER(DATA!L988),DATA!L988,"n/a")</f>
        <v>4.2061230252397097</v>
      </c>
      <c r="F3083" s="77">
        <f>+IF(ISNUMBER(DATA!M988),DATA!M988,"n/a")</f>
        <v>-0.45726360176359998</v>
      </c>
      <c r="G3083" s="87">
        <f>+IF(ISNUMBER(DATA!V988),DATA!V988,"n/a")</f>
        <v>3.7771199636644699</v>
      </c>
      <c r="H3083" s="77">
        <f>+IF(ISNUMBER(DATA!W988),DATA!W988,"n/a")</f>
        <v>-0.495431816961873</v>
      </c>
      <c r="I3083" s="87">
        <f>+IF(ISNUMBER(DATA!AF988),DATA!AF988,"n/a")</f>
        <v>3.8820156049288701</v>
      </c>
      <c r="J3083" s="77">
        <f>+IF(ISNUMBER(DATA!AG988),DATA!AG988,"n/a")</f>
        <v>-0.48109538806990099</v>
      </c>
      <c r="K3083" s="87">
        <f>+IF(ISNUMBER(DATA!AP988),DATA!AP988,"n/a")</f>
        <v>4.3329893321654103</v>
      </c>
      <c r="L3083" s="77">
        <f>+IF(ISNUMBER(DATA!AQ988),DATA!AQ988,"n/a")</f>
        <v>-0.40387236587743602</v>
      </c>
      <c r="M3083" s="66"/>
      <c r="N3083" s="66"/>
      <c r="O3083" s="66"/>
      <c r="P3083" s="66"/>
      <c r="Q3083" s="66"/>
      <c r="S3083" s="70"/>
      <c r="U3083" s="70"/>
      <c r="W3083" s="70"/>
      <c r="Y3083" s="70"/>
    </row>
    <row r="3084" spans="1:25" s="69" customFormat="1" x14ac:dyDescent="0.2">
      <c r="A3084" s="66" t="s">
        <v>28</v>
      </c>
      <c r="B3084" s="66" t="s">
        <v>23</v>
      </c>
      <c r="C3084" s="66" t="s">
        <v>10</v>
      </c>
      <c r="D3084" s="66" t="s">
        <v>288</v>
      </c>
      <c r="E3084" s="87">
        <f>+IF(ISNUMBER(DATA!L989),DATA!L989,"n/a")</f>
        <v>5.4303373782879598</v>
      </c>
      <c r="F3084" s="77">
        <f>+IF(ISNUMBER(DATA!M989),DATA!M989,"n/a")</f>
        <v>7.62952130927598E-2</v>
      </c>
      <c r="G3084" s="87">
        <f>+IF(ISNUMBER(DATA!V989),DATA!V989,"n/a")</f>
        <v>5.4021329715438302</v>
      </c>
      <c r="H3084" s="77">
        <f>+IF(ISNUMBER(DATA!W989),DATA!W989,"n/a")</f>
        <v>5.1580758054926998E-2</v>
      </c>
      <c r="I3084" s="87">
        <f>+IF(ISNUMBER(DATA!AF989),DATA!AF989,"n/a")</f>
        <v>5.4187661790734802</v>
      </c>
      <c r="J3084" s="77">
        <f>+IF(ISNUMBER(DATA!AG989),DATA!AG989,"n/a")</f>
        <v>3.7391124931196798E-2</v>
      </c>
      <c r="K3084" s="87">
        <f>+IF(ISNUMBER(DATA!AP989),DATA!AP989,"n/a")</f>
        <v>5.4134962524127399</v>
      </c>
      <c r="L3084" s="77">
        <f>+IF(ISNUMBER(DATA!AQ989),DATA!AQ989,"n/a")</f>
        <v>-3.5407931912181403E-2</v>
      </c>
      <c r="M3084" s="66"/>
      <c r="N3084" s="66"/>
      <c r="O3084" s="66"/>
      <c r="P3084" s="66"/>
      <c r="Q3084" s="66"/>
      <c r="S3084" s="70"/>
      <c r="U3084" s="70"/>
      <c r="W3084" s="70"/>
      <c r="Y3084" s="70"/>
    </row>
    <row r="3085" spans="1:25" s="69" customFormat="1" x14ac:dyDescent="0.2">
      <c r="A3085" s="66" t="s">
        <v>28</v>
      </c>
      <c r="B3085" s="66" t="s">
        <v>23</v>
      </c>
      <c r="C3085" s="66" t="s">
        <v>10</v>
      </c>
      <c r="D3085" s="66" t="s">
        <v>289</v>
      </c>
      <c r="E3085" s="87">
        <f>+IF(ISNUMBER(DATA!L990),DATA!L990,"n/a")</f>
        <v>5.6675731539897303</v>
      </c>
      <c r="F3085" s="77">
        <f>+IF(ISNUMBER(DATA!M990),DATA!M990,"n/a")</f>
        <v>6.2884813809324203E-2</v>
      </c>
      <c r="G3085" s="87">
        <f>+IF(ISNUMBER(DATA!V990),DATA!V990,"n/a")</f>
        <v>5.5986615881797199</v>
      </c>
      <c r="H3085" s="77">
        <f>+IF(ISNUMBER(DATA!W990),DATA!W990,"n/a")</f>
        <v>-1.50815929949386E-2</v>
      </c>
      <c r="I3085" s="87">
        <f>+IF(ISNUMBER(DATA!AF990),DATA!AF990,"n/a")</f>
        <v>5.5562635429505498</v>
      </c>
      <c r="J3085" s="77">
        <f>+IF(ISNUMBER(DATA!AG990),DATA!AG990,"n/a")</f>
        <v>-3.5612999039118201E-2</v>
      </c>
      <c r="K3085" s="87">
        <f>+IF(ISNUMBER(DATA!AP990),DATA!AP990,"n/a")</f>
        <v>5.57464322688966</v>
      </c>
      <c r="L3085" s="77">
        <f>+IF(ISNUMBER(DATA!AQ990),DATA!AQ990,"n/a")</f>
        <v>-0.135559378822937</v>
      </c>
      <c r="M3085" s="66"/>
      <c r="N3085" s="66"/>
      <c r="O3085" s="66"/>
      <c r="P3085" s="66"/>
      <c r="Q3085" s="66"/>
      <c r="S3085" s="70"/>
      <c r="U3085" s="70"/>
      <c r="W3085" s="70"/>
      <c r="Y3085" s="70"/>
    </row>
    <row r="3086" spans="1:25" s="69" customFormat="1" x14ac:dyDescent="0.2">
      <c r="A3086" s="66" t="s">
        <v>28</v>
      </c>
      <c r="B3086" s="66" t="s">
        <v>23</v>
      </c>
      <c r="C3086" s="66" t="s">
        <v>10</v>
      </c>
      <c r="D3086" s="66" t="s">
        <v>290</v>
      </c>
      <c r="E3086" s="87">
        <f>+IF(ISNUMBER(DATA!L991),DATA!L991,"n/a")</f>
        <v>8.1924396868976004</v>
      </c>
      <c r="F3086" s="77">
        <f>+IF(ISNUMBER(DATA!M991),DATA!M991,"n/a")</f>
        <v>0.40852802675282002</v>
      </c>
      <c r="G3086" s="87">
        <f>+IF(ISNUMBER(DATA!V991),DATA!V991,"n/a")</f>
        <v>6.2512678687311602</v>
      </c>
      <c r="H3086" s="77">
        <f>+IF(ISNUMBER(DATA!W991),DATA!W991,"n/a")</f>
        <v>9.8793462115450606E-2</v>
      </c>
      <c r="I3086" s="87">
        <f>+IF(ISNUMBER(DATA!AF991),DATA!AF991,"n/a")</f>
        <v>6.0251847173229098</v>
      </c>
      <c r="J3086" s="77">
        <f>+IF(ISNUMBER(DATA!AG991),DATA!AG991,"n/a")</f>
        <v>5.1761610604251398E-2</v>
      </c>
      <c r="K3086" s="87">
        <f>+IF(ISNUMBER(DATA!AP991),DATA!AP991,"n/a")</f>
        <v>5.9667278169409501</v>
      </c>
      <c r="L3086" s="77">
        <f>+IF(ISNUMBER(DATA!AQ991),DATA!AQ991,"n/a")</f>
        <v>-1.2760645620371E-2</v>
      </c>
      <c r="M3086" s="66"/>
      <c r="N3086" s="66"/>
      <c r="O3086" s="66"/>
      <c r="P3086" s="66"/>
      <c r="Q3086" s="66"/>
      <c r="S3086" s="70"/>
      <c r="U3086" s="70"/>
      <c r="W3086" s="70"/>
      <c r="Y3086" s="70"/>
    </row>
    <row r="3087" spans="1:25" s="69" customFormat="1" x14ac:dyDescent="0.2">
      <c r="A3087" s="66" t="s">
        <v>28</v>
      </c>
      <c r="B3087" s="66" t="s">
        <v>23</v>
      </c>
      <c r="C3087" s="66" t="s">
        <v>10</v>
      </c>
      <c r="D3087" s="66" t="s">
        <v>291</v>
      </c>
      <c r="E3087" s="87">
        <f>+IF(ISNUMBER(DATA!L992),DATA!L992,"n/a")</f>
        <v>7.8545423931751897</v>
      </c>
      <c r="F3087" s="77">
        <f>+IF(ISNUMBER(DATA!M992),DATA!M992,"n/a")</f>
        <v>-1.8785705802621601E-2</v>
      </c>
      <c r="G3087" s="87">
        <f>+IF(ISNUMBER(DATA!V992),DATA!V992,"n/a")</f>
        <v>6.7660094064387497</v>
      </c>
      <c r="H3087" s="77">
        <f>+IF(ISNUMBER(DATA!W992),DATA!W992,"n/a")</f>
        <v>-0.17035867644222599</v>
      </c>
      <c r="I3087" s="87">
        <f>+IF(ISNUMBER(DATA!AF992),DATA!AF992,"n/a")</f>
        <v>7.1604624579865401</v>
      </c>
      <c r="J3087" s="77">
        <f>+IF(ISNUMBER(DATA!AG992),DATA!AG992,"n/a")</f>
        <v>-0.14508957949554899</v>
      </c>
      <c r="K3087" s="87">
        <f>+IF(ISNUMBER(DATA!AP992),DATA!AP992,"n/a")</f>
        <v>7.6335355271348604</v>
      </c>
      <c r="L3087" s="77">
        <f>+IF(ISNUMBER(DATA!AQ992),DATA!AQ992,"n/a")</f>
        <v>-0.14340884108674301</v>
      </c>
      <c r="M3087" s="66"/>
      <c r="N3087" s="66"/>
      <c r="O3087" s="66"/>
      <c r="P3087" s="66"/>
      <c r="Q3087" s="66"/>
      <c r="S3087" s="70"/>
      <c r="U3087" s="70"/>
      <c r="W3087" s="70"/>
      <c r="Y3087" s="70"/>
    </row>
    <row r="3088" spans="1:25" s="69" customFormat="1" x14ac:dyDescent="0.2">
      <c r="A3088" s="66" t="s">
        <v>28</v>
      </c>
      <c r="B3088" s="66" t="s">
        <v>23</v>
      </c>
      <c r="C3088" s="66" t="s">
        <v>10</v>
      </c>
      <c r="D3088" s="66" t="s">
        <v>292</v>
      </c>
      <c r="E3088" s="87">
        <f>+IF(ISNUMBER(DATA!L993),DATA!L993,"n/a")</f>
        <v>5.7997888719132202</v>
      </c>
      <c r="F3088" s="77">
        <f>+IF(ISNUMBER(DATA!M993),DATA!M993,"n/a")</f>
        <v>3.3682018528686797E-2</v>
      </c>
      <c r="G3088" s="87">
        <f>+IF(ISNUMBER(DATA!V993),DATA!V993,"n/a")</f>
        <v>5.9408316016914204</v>
      </c>
      <c r="H3088" s="77">
        <f>+IF(ISNUMBER(DATA!W993),DATA!W993,"n/a")</f>
        <v>-1.26201613725146E-2</v>
      </c>
      <c r="I3088" s="87">
        <f>+IF(ISNUMBER(DATA!AF993),DATA!AF993,"n/a")</f>
        <v>5.9566380951086</v>
      </c>
      <c r="J3088" s="77">
        <f>+IF(ISNUMBER(DATA!AG993),DATA!AG993,"n/a")</f>
        <v>-0.114763911510048</v>
      </c>
      <c r="K3088" s="87">
        <f>+IF(ISNUMBER(DATA!AP993),DATA!AP993,"n/a")</f>
        <v>5.9253842954487403</v>
      </c>
      <c r="L3088" s="77">
        <f>+IF(ISNUMBER(DATA!AQ993),DATA!AQ993,"n/a")</f>
        <v>-0.208393337058595</v>
      </c>
      <c r="M3088" s="66"/>
      <c r="N3088" s="66"/>
      <c r="O3088" s="66"/>
      <c r="P3088" s="66"/>
      <c r="Q3088" s="66"/>
      <c r="S3088" s="70"/>
      <c r="U3088" s="70"/>
      <c r="W3088" s="70"/>
      <c r="Y3088" s="70"/>
    </row>
    <row r="3089" spans="1:25" s="69" customFormat="1" x14ac:dyDescent="0.2">
      <c r="A3089" s="66" t="s">
        <v>28</v>
      </c>
      <c r="B3089" s="66" t="s">
        <v>23</v>
      </c>
      <c r="C3089" s="66" t="s">
        <v>10</v>
      </c>
      <c r="D3089" s="66" t="s">
        <v>293</v>
      </c>
      <c r="E3089" s="87">
        <f>+IF(ISNUMBER(DATA!L994),DATA!L994,"n/a")</f>
        <v>5.3870340204437603</v>
      </c>
      <c r="F3089" s="77">
        <f>+IF(ISNUMBER(DATA!M994),DATA!M994,"n/a")</f>
        <v>-0.107889525711726</v>
      </c>
      <c r="G3089" s="87">
        <f>+IF(ISNUMBER(DATA!V994),DATA!V994,"n/a")</f>
        <v>5.3128498001142201</v>
      </c>
      <c r="H3089" s="77">
        <f>+IF(ISNUMBER(DATA!W994),DATA!W994,"n/a")</f>
        <v>-0.21438285200167101</v>
      </c>
      <c r="I3089" s="87">
        <f>+IF(ISNUMBER(DATA!AF994),DATA!AF994,"n/a")</f>
        <v>5.2622749887515399</v>
      </c>
      <c r="J3089" s="77">
        <f>+IF(ISNUMBER(DATA!AG994),DATA!AG994,"n/a")</f>
        <v>-0.242778826727371</v>
      </c>
      <c r="K3089" s="87">
        <f>+IF(ISNUMBER(DATA!AP994),DATA!AP994,"n/a")</f>
        <v>5.2027663884800797</v>
      </c>
      <c r="L3089" s="77">
        <f>+IF(ISNUMBER(DATA!AQ994),DATA!AQ994,"n/a")</f>
        <v>-0.23617907736357699</v>
      </c>
      <c r="M3089" s="66"/>
      <c r="N3089" s="66"/>
      <c r="O3089" s="66"/>
      <c r="P3089" s="66"/>
      <c r="Q3089" s="66"/>
      <c r="S3089" s="70"/>
      <c r="U3089" s="70"/>
      <c r="W3089" s="70"/>
      <c r="Y3089" s="70"/>
    </row>
    <row r="3090" spans="1:25" s="69" customFormat="1" x14ac:dyDescent="0.2">
      <c r="A3090" s="66" t="s">
        <v>28</v>
      </c>
      <c r="B3090" s="66" t="s">
        <v>23</v>
      </c>
      <c r="C3090" s="66" t="s">
        <v>10</v>
      </c>
      <c r="D3090" s="66" t="s">
        <v>294</v>
      </c>
      <c r="E3090" s="87">
        <f>+IF(ISNUMBER(DATA!L995),DATA!L995,"n/a")</f>
        <v>6.8550687318171599</v>
      </c>
      <c r="F3090" s="77">
        <f>+IF(ISNUMBER(DATA!M995),DATA!M995,"n/a")</f>
        <v>1.3901060185908601E-2</v>
      </c>
      <c r="G3090" s="87">
        <f>+IF(ISNUMBER(DATA!V995),DATA!V995,"n/a")</f>
        <v>6.7340029925349798</v>
      </c>
      <c r="H3090" s="77">
        <f>+IF(ISNUMBER(DATA!W995),DATA!W995,"n/a")</f>
        <v>-1.00846553003374E-3</v>
      </c>
      <c r="I3090" s="87">
        <f>+IF(ISNUMBER(DATA!AF995),DATA!AF995,"n/a")</f>
        <v>6.8450515856891299</v>
      </c>
      <c r="J3090" s="77">
        <f>+IF(ISNUMBER(DATA!AG995),DATA!AG995,"n/a")</f>
        <v>8.7552657241898695E-3</v>
      </c>
      <c r="K3090" s="87">
        <f>+IF(ISNUMBER(DATA!AP995),DATA!AP995,"n/a")</f>
        <v>6.8718477349029401</v>
      </c>
      <c r="L3090" s="77">
        <f>+IF(ISNUMBER(DATA!AQ995),DATA!AQ995,"n/a")</f>
        <v>-1.5171005041851199E-2</v>
      </c>
      <c r="M3090" s="66"/>
      <c r="N3090" s="66"/>
      <c r="O3090" s="66"/>
      <c r="P3090" s="66"/>
      <c r="Q3090" s="66"/>
      <c r="S3090" s="70"/>
      <c r="U3090" s="70"/>
      <c r="W3090" s="70"/>
      <c r="Y3090" s="70"/>
    </row>
    <row r="3091" spans="1:25" s="69" customFormat="1" x14ac:dyDescent="0.2">
      <c r="A3091" s="66" t="s">
        <v>28</v>
      </c>
      <c r="B3091" s="66" t="s">
        <v>23</v>
      </c>
      <c r="C3091" s="66" t="s">
        <v>10</v>
      </c>
      <c r="D3091" s="66" t="s">
        <v>295</v>
      </c>
      <c r="E3091" s="87">
        <f>+IF(ISNUMBER(DATA!L996),DATA!L996,"n/a")</f>
        <v>4.5190818194620501</v>
      </c>
      <c r="F3091" s="77">
        <f>+IF(ISNUMBER(DATA!M996),DATA!M996,"n/a")</f>
        <v>9.5660672662470206E-2</v>
      </c>
      <c r="G3091" s="87">
        <f>+IF(ISNUMBER(DATA!V996),DATA!V996,"n/a")</f>
        <v>4.4695178041121801</v>
      </c>
      <c r="H3091" s="77">
        <f>+IF(ISNUMBER(DATA!W996),DATA!W996,"n/a")</f>
        <v>0.120456894243981</v>
      </c>
      <c r="I3091" s="87">
        <f>+IF(ISNUMBER(DATA!AF996),DATA!AF996,"n/a")</f>
        <v>4.3670472885329703</v>
      </c>
      <c r="J3091" s="77">
        <f>+IF(ISNUMBER(DATA!AG996),DATA!AG996,"n/a")</f>
        <v>0.102513782869302</v>
      </c>
      <c r="K3091" s="87">
        <f>+IF(ISNUMBER(DATA!AP996),DATA!AP996,"n/a")</f>
        <v>4.3218580437921101</v>
      </c>
      <c r="L3091" s="77">
        <f>+IF(ISNUMBER(DATA!AQ996),DATA!AQ996,"n/a")</f>
        <v>-0.123291107142141</v>
      </c>
      <c r="M3091" s="66"/>
      <c r="N3091" s="66"/>
      <c r="O3091" s="66"/>
      <c r="P3091" s="66"/>
      <c r="Q3091" s="66"/>
      <c r="S3091" s="70"/>
      <c r="U3091" s="70"/>
      <c r="W3091" s="70"/>
      <c r="Y3091" s="70"/>
    </row>
    <row r="3092" spans="1:25" s="69" customFormat="1" x14ac:dyDescent="0.2">
      <c r="A3092" s="66" t="s">
        <v>28</v>
      </c>
      <c r="B3092" s="66" t="s">
        <v>23</v>
      </c>
      <c r="C3092" s="66" t="s">
        <v>10</v>
      </c>
      <c r="D3092" s="66" t="s">
        <v>296</v>
      </c>
      <c r="E3092" s="87">
        <f>+IF(ISNUMBER(DATA!L997),DATA!L997,"n/a")</f>
        <v>5.3160877540254496</v>
      </c>
      <c r="F3092" s="77">
        <f>+IF(ISNUMBER(DATA!M997),DATA!M997,"n/a")</f>
        <v>-1.2306776591716501E-2</v>
      </c>
      <c r="G3092" s="87">
        <f>+IF(ISNUMBER(DATA!V997),DATA!V997,"n/a")</f>
        <v>5.4438627224588902</v>
      </c>
      <c r="H3092" s="77">
        <f>+IF(ISNUMBER(DATA!W997),DATA!W997,"n/a")</f>
        <v>4.1892520721959002E-2</v>
      </c>
      <c r="I3092" s="87">
        <f>+IF(ISNUMBER(DATA!AF997),DATA!AF997,"n/a")</f>
        <v>5.3803704612618404</v>
      </c>
      <c r="J3092" s="77">
        <f>+IF(ISNUMBER(DATA!AG997),DATA!AG997,"n/a")</f>
        <v>3.0196328277939902E-2</v>
      </c>
      <c r="K3092" s="87">
        <f>+IF(ISNUMBER(DATA!AP997),DATA!AP997,"n/a")</f>
        <v>5.5467359638601996</v>
      </c>
      <c r="L3092" s="77">
        <f>+IF(ISNUMBER(DATA!AQ997),DATA!AQ997,"n/a")</f>
        <v>-5.3068087543589201E-2</v>
      </c>
      <c r="M3092" s="66"/>
      <c r="N3092" s="66"/>
      <c r="O3092" s="66"/>
      <c r="P3092" s="66"/>
      <c r="Q3092" s="66"/>
      <c r="S3092" s="70"/>
      <c r="U3092" s="70"/>
      <c r="W3092" s="70"/>
      <c r="Y3092" s="70"/>
    </row>
    <row r="3093" spans="1:25" s="69" customFormat="1" x14ac:dyDescent="0.2">
      <c r="A3093" s="66" t="s">
        <v>28</v>
      </c>
      <c r="B3093" s="66" t="s">
        <v>23</v>
      </c>
      <c r="C3093" s="66" t="s">
        <v>10</v>
      </c>
      <c r="D3093" s="66" t="s">
        <v>297</v>
      </c>
      <c r="E3093" s="87">
        <f>+IF(ISNUMBER(DATA!L998),DATA!L998,"n/a")</f>
        <v>5.2160677618685902</v>
      </c>
      <c r="F3093" s="77">
        <f>+IF(ISNUMBER(DATA!M998),DATA!M998,"n/a")</f>
        <v>-0.117270057785977</v>
      </c>
      <c r="G3093" s="87">
        <f>+IF(ISNUMBER(DATA!V998),DATA!V998,"n/a")</f>
        <v>5.2835284661529398</v>
      </c>
      <c r="H3093" s="77">
        <f>+IF(ISNUMBER(DATA!W998),DATA!W998,"n/a")</f>
        <v>-0.18539514351105699</v>
      </c>
      <c r="I3093" s="87">
        <f>+IF(ISNUMBER(DATA!AF998),DATA!AF998,"n/a")</f>
        <v>5.2618219339566297</v>
      </c>
      <c r="J3093" s="77">
        <f>+IF(ISNUMBER(DATA!AG998),DATA!AG998,"n/a")</f>
        <v>-0.209828450557836</v>
      </c>
      <c r="K3093" s="87">
        <f>+IF(ISNUMBER(DATA!AP998),DATA!AP998,"n/a")</f>
        <v>5.2217756015478498</v>
      </c>
      <c r="L3093" s="77">
        <f>+IF(ISNUMBER(DATA!AQ998),DATA!AQ998,"n/a")</f>
        <v>-0.20160607335502301</v>
      </c>
      <c r="M3093" s="66"/>
      <c r="N3093" s="66"/>
      <c r="O3093" s="66"/>
      <c r="P3093" s="66"/>
      <c r="Q3093" s="66"/>
      <c r="S3093" s="70"/>
      <c r="U3093" s="70"/>
      <c r="W3093" s="70"/>
      <c r="Y3093" s="70"/>
    </row>
    <row r="3094" spans="1:25" s="69" customFormat="1" x14ac:dyDescent="0.2">
      <c r="A3094" s="66" t="s">
        <v>28</v>
      </c>
      <c r="B3094" s="66" t="s">
        <v>23</v>
      </c>
      <c r="C3094" s="66" t="s">
        <v>10</v>
      </c>
      <c r="D3094" s="66" t="s">
        <v>298</v>
      </c>
      <c r="E3094" s="87">
        <f>+IF(ISNUMBER(DATA!L999),DATA!L999,"n/a")</f>
        <v>5.2149785146103698</v>
      </c>
      <c r="F3094" s="77">
        <f>+IF(ISNUMBER(DATA!M999),DATA!M999,"n/a")</f>
        <v>1.7962639214270201E-2</v>
      </c>
      <c r="G3094" s="87">
        <f>+IF(ISNUMBER(DATA!V999),DATA!V999,"n/a")</f>
        <v>5.0645660773473198</v>
      </c>
      <c r="H3094" s="77">
        <f>+IF(ISNUMBER(DATA!W999),DATA!W999,"n/a")</f>
        <v>1.7464889944305E-2</v>
      </c>
      <c r="I3094" s="87">
        <f>+IF(ISNUMBER(DATA!AF999),DATA!AF999,"n/a")</f>
        <v>5.0898156604108697</v>
      </c>
      <c r="J3094" s="77">
        <f>+IF(ISNUMBER(DATA!AG999),DATA!AG999,"n/a")</f>
        <v>2.6687062359233901E-2</v>
      </c>
      <c r="K3094" s="87">
        <f>+IF(ISNUMBER(DATA!AP999),DATA!AP999,"n/a")</f>
        <v>5.1996405691150498</v>
      </c>
      <c r="L3094" s="77">
        <f>+IF(ISNUMBER(DATA!AQ999),DATA!AQ999,"n/a")</f>
        <v>4.4516058219224403E-5</v>
      </c>
      <c r="M3094" s="66"/>
      <c r="N3094" s="66"/>
      <c r="O3094" s="66"/>
      <c r="P3094" s="66"/>
      <c r="Q3094" s="66"/>
      <c r="S3094" s="70"/>
      <c r="U3094" s="70"/>
      <c r="W3094" s="70"/>
      <c r="Y3094" s="70"/>
    </row>
    <row r="3095" spans="1:25" s="69" customFormat="1" x14ac:dyDescent="0.2">
      <c r="A3095" s="66" t="s">
        <v>28</v>
      </c>
      <c r="B3095" s="66" t="s">
        <v>23</v>
      </c>
      <c r="C3095" s="66" t="s">
        <v>10</v>
      </c>
      <c r="D3095" s="66" t="s">
        <v>299</v>
      </c>
      <c r="E3095" s="87">
        <f>+IF(ISNUMBER(DATA!L1000),DATA!L1000,"n/a")</f>
        <v>4.7045484031586202</v>
      </c>
      <c r="F3095" s="77">
        <f>+IF(ISNUMBER(DATA!M1000),DATA!M1000,"n/a")</f>
        <v>-0.18421029778180201</v>
      </c>
      <c r="G3095" s="87">
        <f>+IF(ISNUMBER(DATA!V1000),DATA!V1000,"n/a")</f>
        <v>4.3156472611151999</v>
      </c>
      <c r="H3095" s="77">
        <f>+IF(ISNUMBER(DATA!W1000),DATA!W1000,"n/a")</f>
        <v>-0.28918104716780801</v>
      </c>
      <c r="I3095" s="87">
        <f>+IF(ISNUMBER(DATA!AF1000),DATA!AF1000,"n/a")</f>
        <v>4.3545597241229599</v>
      </c>
      <c r="J3095" s="77">
        <f>+IF(ISNUMBER(DATA!AG1000),DATA!AG1000,"n/a")</f>
        <v>-0.40326626327119802</v>
      </c>
      <c r="K3095" s="87">
        <f>+IF(ISNUMBER(DATA!AP1000),DATA!AP1000,"n/a")</f>
        <v>4.7610645422107503</v>
      </c>
      <c r="L3095" s="77">
        <f>+IF(ISNUMBER(DATA!AQ1000),DATA!AQ1000,"n/a")</f>
        <v>-0.36043426406124501</v>
      </c>
      <c r="M3095" s="66"/>
      <c r="N3095" s="66"/>
      <c r="O3095" s="66"/>
      <c r="P3095" s="66"/>
      <c r="Q3095" s="66"/>
      <c r="S3095" s="70"/>
      <c r="U3095" s="70"/>
      <c r="W3095" s="70"/>
      <c r="Y3095" s="70"/>
    </row>
    <row r="3096" spans="1:25" s="69" customFormat="1" x14ac:dyDescent="0.2">
      <c r="A3096" s="66" t="s">
        <v>28</v>
      </c>
      <c r="B3096" s="66" t="s">
        <v>23</v>
      </c>
      <c r="C3096" s="66" t="s">
        <v>10</v>
      </c>
      <c r="D3096" s="66" t="s">
        <v>300</v>
      </c>
      <c r="E3096" s="87">
        <f>+IF(ISNUMBER(DATA!L1001),DATA!L1001,"n/a")</f>
        <v>3.65024651863407</v>
      </c>
      <c r="F3096" s="77">
        <f>+IF(ISNUMBER(DATA!M1001),DATA!M1001,"n/a")</f>
        <v>-0.30320214162870601</v>
      </c>
      <c r="G3096" s="87">
        <f>+IF(ISNUMBER(DATA!V1001),DATA!V1001,"n/a")</f>
        <v>3.5344757087212599</v>
      </c>
      <c r="H3096" s="77">
        <f>+IF(ISNUMBER(DATA!W1001),DATA!W1001,"n/a")</f>
        <v>-0.37401129117866799</v>
      </c>
      <c r="I3096" s="87">
        <f>+IF(ISNUMBER(DATA!AF1001),DATA!AF1001,"n/a")</f>
        <v>3.4980749813174001</v>
      </c>
      <c r="J3096" s="77">
        <f>+IF(ISNUMBER(DATA!AG1001),DATA!AG1001,"n/a")</f>
        <v>-0.40375270500366101</v>
      </c>
      <c r="K3096" s="87">
        <f>+IF(ISNUMBER(DATA!AP1001),DATA!AP1001,"n/a")</f>
        <v>3.6125341438199898</v>
      </c>
      <c r="L3096" s="77">
        <f>+IF(ISNUMBER(DATA!AQ1001),DATA!AQ1001,"n/a")</f>
        <v>-0.39976037444892698</v>
      </c>
      <c r="M3096" s="66"/>
      <c r="N3096" s="66"/>
      <c r="O3096" s="66"/>
      <c r="P3096" s="66"/>
      <c r="Q3096" s="66"/>
      <c r="S3096" s="70"/>
      <c r="U3096" s="70"/>
      <c r="W3096" s="70"/>
      <c r="Y3096" s="70"/>
    </row>
    <row r="3097" spans="1:25" s="69" customFormat="1" x14ac:dyDescent="0.2">
      <c r="A3097" s="66" t="s">
        <v>28</v>
      </c>
      <c r="B3097" s="66" t="s">
        <v>23</v>
      </c>
      <c r="C3097" s="66" t="s">
        <v>10</v>
      </c>
      <c r="D3097" s="66" t="s">
        <v>301</v>
      </c>
      <c r="E3097" s="87">
        <f>+IF(ISNUMBER(DATA!L1002),DATA!L1002,"n/a")</f>
        <v>5.3697396865797096</v>
      </c>
      <c r="F3097" s="77">
        <f>+IF(ISNUMBER(DATA!M1002),DATA!M1002,"n/a")</f>
        <v>-1.7212910151819801E-2</v>
      </c>
      <c r="G3097" s="87">
        <f>+IF(ISNUMBER(DATA!V1002),DATA!V1002,"n/a")</f>
        <v>5.4263129146490403</v>
      </c>
      <c r="H3097" s="77">
        <f>+IF(ISNUMBER(DATA!W1002),DATA!W1002,"n/a")</f>
        <v>-1.5439569062554E-2</v>
      </c>
      <c r="I3097" s="87">
        <f>+IF(ISNUMBER(DATA!AF1002),DATA!AF1002,"n/a")</f>
        <v>5.4308109207009903</v>
      </c>
      <c r="J3097" s="77">
        <f>+IF(ISNUMBER(DATA!AG1002),DATA!AG1002,"n/a")</f>
        <v>-1.52188635163706E-2</v>
      </c>
      <c r="K3097" s="87">
        <f>+IF(ISNUMBER(DATA!AP1002),DATA!AP1002,"n/a")</f>
        <v>5.4857928831693297</v>
      </c>
      <c r="L3097" s="77">
        <f>+IF(ISNUMBER(DATA!AQ1002),DATA!AQ1002,"n/a")</f>
        <v>-2.45455266209216E-2</v>
      </c>
      <c r="M3097" s="66"/>
      <c r="N3097" s="66"/>
      <c r="O3097" s="66"/>
      <c r="P3097" s="66"/>
      <c r="Q3097" s="66"/>
      <c r="S3097" s="70"/>
      <c r="U3097" s="70"/>
      <c r="W3097" s="70"/>
      <c r="Y3097" s="70"/>
    </row>
    <row r="3098" spans="1:25" s="69" customFormat="1" x14ac:dyDescent="0.2">
      <c r="A3098" s="66" t="s">
        <v>28</v>
      </c>
      <c r="B3098" s="66" t="s">
        <v>23</v>
      </c>
      <c r="C3098" s="66" t="s">
        <v>10</v>
      </c>
      <c r="D3098" s="66" t="s">
        <v>302</v>
      </c>
      <c r="E3098" s="87">
        <f>+IF(ISNUMBER(DATA!L1003),DATA!L1003,"n/a")</f>
        <v>5.9835040609240604</v>
      </c>
      <c r="F3098" s="77">
        <f>+IF(ISNUMBER(DATA!M1003),DATA!M1003,"n/a")</f>
        <v>5.6852703085122303E-2</v>
      </c>
      <c r="G3098" s="87">
        <f>+IF(ISNUMBER(DATA!V1003),DATA!V1003,"n/a")</f>
        <v>5.7980414660448698</v>
      </c>
      <c r="H3098" s="77">
        <f>+IF(ISNUMBER(DATA!W1003),DATA!W1003,"n/a")</f>
        <v>4.4005319455831103E-2</v>
      </c>
      <c r="I3098" s="87">
        <f>+IF(ISNUMBER(DATA!AF1003),DATA!AF1003,"n/a")</f>
        <v>5.8025309142539303</v>
      </c>
      <c r="J3098" s="77">
        <f>+IF(ISNUMBER(DATA!AG1003),DATA!AG1003,"n/a")</f>
        <v>4.9493884614473502E-2</v>
      </c>
      <c r="K3098" s="87">
        <f>+IF(ISNUMBER(DATA!AP1003),DATA!AP1003,"n/a")</f>
        <v>5.8093123118120298</v>
      </c>
      <c r="L3098" s="77">
        <f>+IF(ISNUMBER(DATA!AQ1003),DATA!AQ1003,"n/a")</f>
        <v>-6.4101113949498302E-3</v>
      </c>
      <c r="M3098" s="66"/>
      <c r="N3098" s="66"/>
      <c r="O3098" s="66"/>
      <c r="P3098" s="66"/>
      <c r="Q3098" s="66"/>
      <c r="S3098" s="70"/>
      <c r="U3098" s="70"/>
      <c r="W3098" s="70"/>
      <c r="Y3098" s="70"/>
    </row>
    <row r="3099" spans="1:25" s="69" customFormat="1" x14ac:dyDescent="0.2">
      <c r="A3099" s="66" t="s">
        <v>28</v>
      </c>
      <c r="B3099" s="66" t="s">
        <v>23</v>
      </c>
      <c r="C3099" s="66" t="s">
        <v>10</v>
      </c>
      <c r="D3099" s="66" t="s">
        <v>303</v>
      </c>
      <c r="E3099" s="87">
        <f>+IF(ISNUMBER(DATA!L1004),DATA!L1004,"n/a")</f>
        <v>5.3335633209776701</v>
      </c>
      <c r="F3099" s="77">
        <f>+IF(ISNUMBER(DATA!M1004),DATA!M1004,"n/a")</f>
        <v>4.59868893004775E-2</v>
      </c>
      <c r="G3099" s="87">
        <f>+IF(ISNUMBER(DATA!V1004),DATA!V1004,"n/a")</f>
        <v>5.3038084721592504</v>
      </c>
      <c r="H3099" s="77">
        <f>+IF(ISNUMBER(DATA!W1004),DATA!W1004,"n/a")</f>
        <v>1.0323514171731499E-2</v>
      </c>
      <c r="I3099" s="87">
        <f>+IF(ISNUMBER(DATA!AF1004),DATA!AF1004,"n/a")</f>
        <v>5.2445676597533204</v>
      </c>
      <c r="J3099" s="77">
        <f>+IF(ISNUMBER(DATA!AG1004),DATA!AG1004,"n/a")</f>
        <v>6.7729294279160997E-3</v>
      </c>
      <c r="K3099" s="87">
        <f>+IF(ISNUMBER(DATA!AP1004),DATA!AP1004,"n/a")</f>
        <v>5.2756442492196101</v>
      </c>
      <c r="L3099" s="77">
        <f>+IF(ISNUMBER(DATA!AQ1004),DATA!AQ1004,"n/a")</f>
        <v>-4.2551642655727299E-2</v>
      </c>
      <c r="M3099" s="66"/>
      <c r="N3099" s="66"/>
      <c r="O3099" s="66"/>
      <c r="P3099" s="66"/>
      <c r="Q3099" s="66"/>
      <c r="S3099" s="70"/>
      <c r="U3099" s="70"/>
      <c r="W3099" s="70"/>
      <c r="Y3099" s="70"/>
    </row>
    <row r="3100" spans="1:25" s="69" customFormat="1" x14ac:dyDescent="0.2">
      <c r="A3100" s="66" t="s">
        <v>28</v>
      </c>
      <c r="B3100" s="66" t="s">
        <v>23</v>
      </c>
      <c r="C3100" s="66" t="s">
        <v>10</v>
      </c>
      <c r="D3100" s="66" t="s">
        <v>304</v>
      </c>
      <c r="E3100" s="87">
        <f>+IF(ISNUMBER(DATA!L1005),DATA!L1005,"n/a")</f>
        <v>4.9732736898166197</v>
      </c>
      <c r="F3100" s="77">
        <f>+IF(ISNUMBER(DATA!M1005),DATA!M1005,"n/a")</f>
        <v>-0.33639238683849998</v>
      </c>
      <c r="G3100" s="87">
        <f>+IF(ISNUMBER(DATA!V1005),DATA!V1005,"n/a")</f>
        <v>4.4970386058762202</v>
      </c>
      <c r="H3100" s="77">
        <f>+IF(ISNUMBER(DATA!W1005),DATA!W1005,"n/a")</f>
        <v>-0.40971984644480502</v>
      </c>
      <c r="I3100" s="87">
        <f>+IF(ISNUMBER(DATA!AF1005),DATA!AF1005,"n/a")</f>
        <v>4.59638980401105</v>
      </c>
      <c r="J3100" s="77">
        <f>+IF(ISNUMBER(DATA!AG1005),DATA!AG1005,"n/a")</f>
        <v>-0.43861655439529701</v>
      </c>
      <c r="K3100" s="87">
        <f>+IF(ISNUMBER(DATA!AP1005),DATA!AP1005,"n/a")</f>
        <v>5.2596164240143501</v>
      </c>
      <c r="L3100" s="77">
        <f>+IF(ISNUMBER(DATA!AQ1005),DATA!AQ1005,"n/a")</f>
        <v>-0.32597776993257399</v>
      </c>
      <c r="M3100" s="66"/>
      <c r="N3100" s="66"/>
      <c r="O3100" s="66"/>
      <c r="P3100" s="66"/>
      <c r="Q3100" s="66"/>
      <c r="S3100" s="70"/>
      <c r="U3100" s="70"/>
      <c r="W3100" s="70"/>
      <c r="Y3100" s="70"/>
    </row>
    <row r="3101" spans="1:25" s="69" customFormat="1" x14ac:dyDescent="0.2">
      <c r="A3101" s="66" t="s">
        <v>28</v>
      </c>
      <c r="B3101" s="66" t="s">
        <v>23</v>
      </c>
      <c r="C3101" s="66" t="s">
        <v>10</v>
      </c>
      <c r="D3101" s="66" t="s">
        <v>305</v>
      </c>
      <c r="E3101" s="87">
        <f>+IF(ISNUMBER(DATA!L1006),DATA!L1006,"n/a")</f>
        <v>7.6051804825053901</v>
      </c>
      <c r="F3101" s="77">
        <f>+IF(ISNUMBER(DATA!M1006),DATA!M1006,"n/a")</f>
        <v>0.397516781175214</v>
      </c>
      <c r="G3101" s="87">
        <f>+IF(ISNUMBER(DATA!V1006),DATA!V1006,"n/a")</f>
        <v>6.7427068288115102</v>
      </c>
      <c r="H3101" s="77">
        <f>+IF(ISNUMBER(DATA!W1006),DATA!W1006,"n/a")</f>
        <v>0.29039915293516699</v>
      </c>
      <c r="I3101" s="87">
        <f>+IF(ISNUMBER(DATA!AF1006),DATA!AF1006,"n/a")</f>
        <v>6.6961251255557102</v>
      </c>
      <c r="J3101" s="77">
        <f>+IF(ISNUMBER(DATA!AG1006),DATA!AG1006,"n/a")</f>
        <v>0.27489372038398102</v>
      </c>
      <c r="K3101" s="87">
        <f>+IF(ISNUMBER(DATA!AP1006),DATA!AP1006,"n/a")</f>
        <v>6.4484690628532002</v>
      </c>
      <c r="L3101" s="77">
        <f>+IF(ISNUMBER(DATA!AQ1006),DATA!AQ1006,"n/a")</f>
        <v>0.1429548132067</v>
      </c>
      <c r="M3101" s="66"/>
      <c r="N3101" s="66"/>
      <c r="O3101" s="66"/>
      <c r="P3101" s="66"/>
      <c r="Q3101" s="66"/>
      <c r="S3101" s="70"/>
      <c r="U3101" s="70"/>
      <c r="W3101" s="70"/>
      <c r="Y3101" s="70"/>
    </row>
    <row r="3102" spans="1:25" s="69" customFormat="1" x14ac:dyDescent="0.2">
      <c r="A3102" s="66" t="s">
        <v>28</v>
      </c>
      <c r="B3102" s="66" t="s">
        <v>23</v>
      </c>
      <c r="C3102" s="66" t="s">
        <v>10</v>
      </c>
      <c r="D3102" s="66" t="s">
        <v>306</v>
      </c>
      <c r="E3102" s="87">
        <f>+IF(ISNUMBER(DATA!L1007),DATA!L1007,"n/a")</f>
        <v>7.2548796265046702</v>
      </c>
      <c r="F3102" s="77">
        <f>+IF(ISNUMBER(DATA!M1007),DATA!M1007,"n/a")</f>
        <v>-0.122910351541464</v>
      </c>
      <c r="G3102" s="87">
        <f>+IF(ISNUMBER(DATA!V1007),DATA!V1007,"n/a")</f>
        <v>7.1048152017054598</v>
      </c>
      <c r="H3102" s="77">
        <f>+IF(ISNUMBER(DATA!W1007),DATA!W1007,"n/a")</f>
        <v>-0.17378381039947199</v>
      </c>
      <c r="I3102" s="87">
        <f>+IF(ISNUMBER(DATA!AF1007),DATA!AF1007,"n/a")</f>
        <v>7.1812353105494298</v>
      </c>
      <c r="J3102" s="77">
        <f>+IF(ISNUMBER(DATA!AG1007),DATA!AG1007,"n/a")</f>
        <v>-0.17687370318325099</v>
      </c>
      <c r="K3102" s="87">
        <f>+IF(ISNUMBER(DATA!AP1007),DATA!AP1007,"n/a")</f>
        <v>7.2272698272087403</v>
      </c>
      <c r="L3102" s="77">
        <f>+IF(ISNUMBER(DATA!AQ1007),DATA!AQ1007,"n/a")</f>
        <v>-0.162882386058218</v>
      </c>
      <c r="M3102" s="66"/>
      <c r="N3102" s="66"/>
      <c r="O3102" s="66"/>
      <c r="P3102" s="66"/>
      <c r="Q3102" s="66"/>
      <c r="S3102" s="70"/>
      <c r="U3102" s="70"/>
      <c r="W3102" s="70"/>
      <c r="Y3102" s="70"/>
    </row>
    <row r="3103" spans="1:25" s="69" customFormat="1" x14ac:dyDescent="0.2">
      <c r="A3103" s="66" t="s">
        <v>28</v>
      </c>
      <c r="B3103" s="66" t="s">
        <v>23</v>
      </c>
      <c r="C3103" s="66" t="s">
        <v>10</v>
      </c>
      <c r="D3103" s="66" t="s">
        <v>307</v>
      </c>
      <c r="E3103" s="87">
        <f>+IF(ISNUMBER(DATA!L1008),DATA!L1008,"n/a")</f>
        <v>4.4995511065367397</v>
      </c>
      <c r="F3103" s="77">
        <f>+IF(ISNUMBER(DATA!M1008),DATA!M1008,"n/a")</f>
        <v>7.3109916474685205E-2</v>
      </c>
      <c r="G3103" s="87">
        <f>+IF(ISNUMBER(DATA!V1008),DATA!V1008,"n/a")</f>
        <v>4.3422155878239304</v>
      </c>
      <c r="H3103" s="77">
        <f>+IF(ISNUMBER(DATA!W1008),DATA!W1008,"n/a")</f>
        <v>6.8742007071587896E-2</v>
      </c>
      <c r="I3103" s="87">
        <f>+IF(ISNUMBER(DATA!AF1008),DATA!AF1008,"n/a")</f>
        <v>4.3526552074539397</v>
      </c>
      <c r="J3103" s="77">
        <f>+IF(ISNUMBER(DATA!AG1008),DATA!AG1008,"n/a")</f>
        <v>1.21550278428033E-2</v>
      </c>
      <c r="K3103" s="87">
        <f>+IF(ISNUMBER(DATA!AP1008),DATA!AP1008,"n/a")</f>
        <v>4.2227444207346796</v>
      </c>
      <c r="L3103" s="77">
        <f>+IF(ISNUMBER(DATA!AQ1008),DATA!AQ1008,"n/a")</f>
        <v>-0.123433668776692</v>
      </c>
      <c r="M3103" s="66"/>
      <c r="N3103" s="66"/>
      <c r="O3103" s="66"/>
      <c r="P3103" s="66"/>
      <c r="Q3103" s="66"/>
      <c r="S3103" s="70"/>
      <c r="U3103" s="70"/>
      <c r="W3103" s="70"/>
      <c r="Y3103" s="70"/>
    </row>
    <row r="3104" spans="1:25" s="69" customFormat="1" x14ac:dyDescent="0.2">
      <c r="A3104" s="66" t="s">
        <v>28</v>
      </c>
      <c r="B3104" s="66" t="s">
        <v>23</v>
      </c>
      <c r="C3104" s="66" t="s">
        <v>10</v>
      </c>
      <c r="D3104" s="66" t="s">
        <v>308</v>
      </c>
      <c r="E3104" s="87">
        <f>+IF(ISNUMBER(DATA!L1009),DATA!L1009,"n/a")</f>
        <v>6.7093990333574496</v>
      </c>
      <c r="F3104" s="77">
        <f>+IF(ISNUMBER(DATA!M1009),DATA!M1009,"n/a")</f>
        <v>-0.233940915578326</v>
      </c>
      <c r="G3104" s="87">
        <f>+IF(ISNUMBER(DATA!V1009),DATA!V1009,"n/a")</f>
        <v>6.4135186539004598</v>
      </c>
      <c r="H3104" s="77">
        <f>+IF(ISNUMBER(DATA!W1009),DATA!W1009,"n/a")</f>
        <v>-0.211714768165425</v>
      </c>
      <c r="I3104" s="87">
        <f>+IF(ISNUMBER(DATA!AF1009),DATA!AF1009,"n/a")</f>
        <v>6.4803785029931102</v>
      </c>
      <c r="J3104" s="77">
        <f>+IF(ISNUMBER(DATA!AG1009),DATA!AG1009,"n/a")</f>
        <v>-0.204950652625736</v>
      </c>
      <c r="K3104" s="87">
        <f>+IF(ISNUMBER(DATA!AP1009),DATA!AP1009,"n/a")</f>
        <v>6.73186520097775</v>
      </c>
      <c r="L3104" s="77">
        <f>+IF(ISNUMBER(DATA!AQ1009),DATA!AQ1009,"n/a")</f>
        <v>-0.19200583360061099</v>
      </c>
      <c r="M3104" s="66"/>
      <c r="N3104" s="66"/>
      <c r="O3104" s="66"/>
      <c r="P3104" s="66"/>
      <c r="Q3104" s="66"/>
      <c r="S3104" s="70"/>
      <c r="U3104" s="70"/>
      <c r="W3104" s="70"/>
      <c r="Y3104" s="70"/>
    </row>
    <row r="3105" spans="1:25" s="69" customFormat="1" x14ac:dyDescent="0.2">
      <c r="A3105" s="66" t="s">
        <v>28</v>
      </c>
      <c r="B3105" s="66" t="s">
        <v>23</v>
      </c>
      <c r="C3105" s="66" t="s">
        <v>10</v>
      </c>
      <c r="D3105" s="66" t="s">
        <v>309</v>
      </c>
      <c r="E3105" s="87">
        <f>+IF(ISNUMBER(DATA!L1010),DATA!L1010,"n/a")</f>
        <v>5.44254586237283</v>
      </c>
      <c r="F3105" s="77">
        <f>+IF(ISNUMBER(DATA!M1010),DATA!M1010,"n/a")</f>
        <v>-0.39559275409865202</v>
      </c>
      <c r="G3105" s="87">
        <f>+IF(ISNUMBER(DATA!V1010),DATA!V1010,"n/a")</f>
        <v>5.2946061734030998</v>
      </c>
      <c r="H3105" s="77">
        <f>+IF(ISNUMBER(DATA!W1010),DATA!W1010,"n/a")</f>
        <v>-0.33845071795208898</v>
      </c>
      <c r="I3105" s="87">
        <f>+IF(ISNUMBER(DATA!AF1010),DATA!AF1010,"n/a")</f>
        <v>5.40359635585245</v>
      </c>
      <c r="J3105" s="77">
        <f>+IF(ISNUMBER(DATA!AG1010),DATA!AG1010,"n/a")</f>
        <v>-0.29652042946579099</v>
      </c>
      <c r="K3105" s="87">
        <f>+IF(ISNUMBER(DATA!AP1010),DATA!AP1010,"n/a")</f>
        <v>5.84576538490722</v>
      </c>
      <c r="L3105" s="77">
        <f>+IF(ISNUMBER(DATA!AQ1010),DATA!AQ1010,"n/a")</f>
        <v>-0.24914704447421901</v>
      </c>
      <c r="M3105" s="66"/>
      <c r="N3105" s="66"/>
      <c r="O3105" s="66"/>
      <c r="P3105" s="66"/>
      <c r="Q3105" s="66"/>
      <c r="S3105" s="70"/>
      <c r="U3105" s="70"/>
      <c r="W3105" s="70"/>
      <c r="Y3105" s="70"/>
    </row>
    <row r="3106" spans="1:25" s="69" customFormat="1" x14ac:dyDescent="0.2">
      <c r="A3106" s="66" t="s">
        <v>28</v>
      </c>
      <c r="B3106" s="66" t="s">
        <v>23</v>
      </c>
      <c r="C3106" s="66" t="s">
        <v>10</v>
      </c>
      <c r="D3106" s="66" t="s">
        <v>310</v>
      </c>
      <c r="E3106" s="87">
        <f>+IF(ISNUMBER(DATA!L1011),DATA!L1011,"n/a")</f>
        <v>5.7001143425304504</v>
      </c>
      <c r="F3106" s="77">
        <f>+IF(ISNUMBER(DATA!M1011),DATA!M1011,"n/a")</f>
        <v>-0.22599595344944201</v>
      </c>
      <c r="G3106" s="87">
        <f>+IF(ISNUMBER(DATA!V1011),DATA!V1011,"n/a")</f>
        <v>5.5417322805491001</v>
      </c>
      <c r="H3106" s="77">
        <f>+IF(ISNUMBER(DATA!W1011),DATA!W1011,"n/a")</f>
        <v>-0.20350836021507901</v>
      </c>
      <c r="I3106" s="87">
        <f>+IF(ISNUMBER(DATA!AF1011),DATA!AF1011,"n/a")</f>
        <v>5.5559413677710499</v>
      </c>
      <c r="J3106" s="77">
        <f>+IF(ISNUMBER(DATA!AG1011),DATA!AG1011,"n/a")</f>
        <v>-0.21314462606335999</v>
      </c>
      <c r="K3106" s="87">
        <f>+IF(ISNUMBER(DATA!AP1011),DATA!AP1011,"n/a")</f>
        <v>5.8849505114153597</v>
      </c>
      <c r="L3106" s="77">
        <f>+IF(ISNUMBER(DATA!AQ1011),DATA!AQ1011,"n/a")</f>
        <v>-0.200863848524719</v>
      </c>
      <c r="M3106" s="66"/>
      <c r="N3106" s="66"/>
      <c r="O3106" s="66"/>
      <c r="P3106" s="66"/>
      <c r="Q3106" s="66"/>
      <c r="S3106" s="70"/>
      <c r="U3106" s="70"/>
      <c r="W3106" s="70"/>
      <c r="Y3106" s="70"/>
    </row>
    <row r="3107" spans="1:25" s="69" customFormat="1" x14ac:dyDescent="0.2">
      <c r="A3107" s="66" t="s">
        <v>28</v>
      </c>
      <c r="B3107" s="66" t="s">
        <v>23</v>
      </c>
      <c r="C3107" s="66" t="s">
        <v>10</v>
      </c>
      <c r="D3107" s="66" t="s">
        <v>311</v>
      </c>
      <c r="E3107" s="87">
        <f>+IF(ISNUMBER(DATA!L1012),DATA!L1012,"n/a")</f>
        <v>7.5065463230849598</v>
      </c>
      <c r="F3107" s="77">
        <f>+IF(ISNUMBER(DATA!M1012),DATA!M1012,"n/a")</f>
        <v>-4.2023632462065502E-2</v>
      </c>
      <c r="G3107" s="87">
        <f>+IF(ISNUMBER(DATA!V1012),DATA!V1012,"n/a")</f>
        <v>6.1939018580276297</v>
      </c>
      <c r="H3107" s="77">
        <f>+IF(ISNUMBER(DATA!W1012),DATA!W1012,"n/a")</f>
        <v>-0.21790467052536799</v>
      </c>
      <c r="I3107" s="87">
        <f>+IF(ISNUMBER(DATA!AF1012),DATA!AF1012,"n/a")</f>
        <v>5.87247427645607</v>
      </c>
      <c r="J3107" s="77">
        <f>+IF(ISNUMBER(DATA!AG1012),DATA!AG1012,"n/a")</f>
        <v>-0.25649203801591097</v>
      </c>
      <c r="K3107" s="87">
        <f>+IF(ISNUMBER(DATA!AP1012),DATA!AP1012,"n/a")</f>
        <v>6.1596390875377498</v>
      </c>
      <c r="L3107" s="77">
        <f>+IF(ISNUMBER(DATA!AQ1012),DATA!AQ1012,"n/a")</f>
        <v>-0.127906305888841</v>
      </c>
      <c r="M3107" s="66"/>
      <c r="N3107" s="66"/>
      <c r="O3107" s="66"/>
      <c r="P3107" s="66"/>
      <c r="Q3107" s="66"/>
      <c r="S3107" s="70"/>
      <c r="U3107" s="70"/>
      <c r="W3107" s="70"/>
      <c r="Y3107" s="70"/>
    </row>
    <row r="3108" spans="1:25" s="69" customFormat="1" x14ac:dyDescent="0.2">
      <c r="A3108" s="66" t="s">
        <v>28</v>
      </c>
      <c r="B3108" s="66" t="s">
        <v>23</v>
      </c>
      <c r="C3108" s="66" t="s">
        <v>10</v>
      </c>
      <c r="D3108" s="66" t="s">
        <v>312</v>
      </c>
      <c r="E3108" s="87">
        <f>+IF(ISNUMBER(DATA!L1013),DATA!L1013,"n/a")</f>
        <v>4.8788576817941998</v>
      </c>
      <c r="F3108" s="77">
        <f>+IF(ISNUMBER(DATA!M1013),DATA!M1013,"n/a")</f>
        <v>2.1314780176107401E-2</v>
      </c>
      <c r="G3108" s="87">
        <f>+IF(ISNUMBER(DATA!V1013),DATA!V1013,"n/a")</f>
        <v>4.8827291094041199</v>
      </c>
      <c r="H3108" s="77">
        <f>+IF(ISNUMBER(DATA!W1013),DATA!W1013,"n/a")</f>
        <v>3.9815403541493398E-2</v>
      </c>
      <c r="I3108" s="87">
        <f>+IF(ISNUMBER(DATA!AF1013),DATA!AF1013,"n/a")</f>
        <v>5.1212721564150803</v>
      </c>
      <c r="J3108" s="77">
        <f>+IF(ISNUMBER(DATA!AG1013),DATA!AG1013,"n/a")</f>
        <v>9.49245737693101E-2</v>
      </c>
      <c r="K3108" s="87">
        <f>+IF(ISNUMBER(DATA!AP1013),DATA!AP1013,"n/a")</f>
        <v>4.9921392501769004</v>
      </c>
      <c r="L3108" s="77">
        <f>+IF(ISNUMBER(DATA!AQ1013),DATA!AQ1013,"n/a")</f>
        <v>3.6558862333712701E-2</v>
      </c>
      <c r="M3108" s="66"/>
      <c r="N3108" s="66"/>
      <c r="O3108" s="66"/>
      <c r="P3108" s="66"/>
      <c r="Q3108" s="66"/>
      <c r="S3108" s="70"/>
      <c r="U3108" s="70"/>
      <c r="W3108" s="70"/>
      <c r="Y3108" s="70"/>
    </row>
    <row r="3109" spans="1:25" s="69" customFormat="1" x14ac:dyDescent="0.2">
      <c r="A3109" s="66" t="s">
        <v>28</v>
      </c>
      <c r="B3109" s="66" t="s">
        <v>23</v>
      </c>
      <c r="C3109" s="66" t="s">
        <v>10</v>
      </c>
      <c r="D3109" s="66" t="s">
        <v>313</v>
      </c>
      <c r="E3109" s="87">
        <f>+IF(ISNUMBER(DATA!L1014),DATA!L1014,"n/a")</f>
        <v>5.9406098279799799</v>
      </c>
      <c r="F3109" s="77">
        <f>+IF(ISNUMBER(DATA!M1014),DATA!M1014,"n/a")</f>
        <v>-1.5990523388346198E-2</v>
      </c>
      <c r="G3109" s="87">
        <f>+IF(ISNUMBER(DATA!V1014),DATA!V1014,"n/a")</f>
        <v>6.0449432065278996</v>
      </c>
      <c r="H3109" s="77">
        <f>+IF(ISNUMBER(DATA!W1014),DATA!W1014,"n/a")</f>
        <v>-7.4289093125463695E-2</v>
      </c>
      <c r="I3109" s="87">
        <f>+IF(ISNUMBER(DATA!AF1014),DATA!AF1014,"n/a")</f>
        <v>6.08085095801487</v>
      </c>
      <c r="J3109" s="77">
        <f>+IF(ISNUMBER(DATA!AG1014),DATA!AG1014,"n/a")</f>
        <v>-0.151427767273904</v>
      </c>
      <c r="K3109" s="87">
        <f>+IF(ISNUMBER(DATA!AP1014),DATA!AP1014,"n/a")</f>
        <v>6.1207439356221496</v>
      </c>
      <c r="L3109" s="77">
        <f>+IF(ISNUMBER(DATA!AQ1014),DATA!AQ1014,"n/a")</f>
        <v>-0.19935800869039899</v>
      </c>
      <c r="M3109" s="66"/>
      <c r="N3109" s="66"/>
      <c r="O3109" s="66"/>
      <c r="P3109" s="66"/>
      <c r="Q3109" s="66"/>
      <c r="S3109" s="70"/>
      <c r="U3109" s="70"/>
      <c r="W3109" s="70"/>
      <c r="Y3109" s="70"/>
    </row>
    <row r="3110" spans="1:25" s="69" customFormat="1" x14ac:dyDescent="0.2">
      <c r="A3110" s="66" t="s">
        <v>28</v>
      </c>
      <c r="B3110" s="66" t="s">
        <v>23</v>
      </c>
      <c r="C3110" s="66" t="s">
        <v>10</v>
      </c>
      <c r="D3110" s="66" t="s">
        <v>314</v>
      </c>
      <c r="E3110" s="87">
        <f>+IF(ISNUMBER(DATA!L1015),DATA!L1015,"n/a")</f>
        <v>7.38624594788027</v>
      </c>
      <c r="F3110" s="77">
        <f>+IF(ISNUMBER(DATA!M1015),DATA!M1015,"n/a")</f>
        <v>-7.1014181774075494E-2</v>
      </c>
      <c r="G3110" s="87">
        <f>+IF(ISNUMBER(DATA!V1015),DATA!V1015,"n/a")</f>
        <v>7.2321807855056504</v>
      </c>
      <c r="H3110" s="77">
        <f>+IF(ISNUMBER(DATA!W1015),DATA!W1015,"n/a")</f>
        <v>-8.9725979221300406E-2</v>
      </c>
      <c r="I3110" s="87">
        <f>+IF(ISNUMBER(DATA!AF1015),DATA!AF1015,"n/a")</f>
        <v>7.3396905940699799</v>
      </c>
      <c r="J3110" s="77">
        <f>+IF(ISNUMBER(DATA!AG1015),DATA!AG1015,"n/a")</f>
        <v>-7.65599270402543E-2</v>
      </c>
      <c r="K3110" s="87">
        <f>+IF(ISNUMBER(DATA!AP1015),DATA!AP1015,"n/a")</f>
        <v>7.4409368619618101</v>
      </c>
      <c r="L3110" s="77">
        <f>+IF(ISNUMBER(DATA!AQ1015),DATA!AQ1015,"n/a")</f>
        <v>-4.2646914790629903E-2</v>
      </c>
      <c r="M3110" s="66"/>
      <c r="N3110" s="66"/>
      <c r="O3110" s="66"/>
      <c r="P3110" s="66"/>
      <c r="Q3110" s="66"/>
      <c r="S3110" s="70"/>
      <c r="U3110" s="70"/>
      <c r="W3110" s="70"/>
      <c r="Y3110" s="70"/>
    </row>
    <row r="3111" spans="1:25" s="69" customFormat="1" x14ac:dyDescent="0.2">
      <c r="A3111" s="66" t="s">
        <v>28</v>
      </c>
      <c r="B3111" s="66" t="s">
        <v>23</v>
      </c>
      <c r="C3111" s="66" t="s">
        <v>10</v>
      </c>
      <c r="D3111" s="66" t="s">
        <v>315</v>
      </c>
      <c r="E3111" s="87">
        <f>+IF(ISNUMBER(DATA!L1016),DATA!L1016,"n/a")</f>
        <v>5.1732096437935198</v>
      </c>
      <c r="F3111" s="77">
        <f>+IF(ISNUMBER(DATA!M1016),DATA!M1016,"n/a")</f>
        <v>1.49414271607722E-2</v>
      </c>
      <c r="G3111" s="87">
        <f>+IF(ISNUMBER(DATA!V1016),DATA!V1016,"n/a")</f>
        <v>5.0268967096482502</v>
      </c>
      <c r="H3111" s="77">
        <f>+IF(ISNUMBER(DATA!W1016),DATA!W1016,"n/a")</f>
        <v>-9.8697215998702001E-3</v>
      </c>
      <c r="I3111" s="87">
        <f>+IF(ISNUMBER(DATA!AF1016),DATA!AF1016,"n/a")</f>
        <v>5.0924663365281901</v>
      </c>
      <c r="J3111" s="77">
        <f>+IF(ISNUMBER(DATA!AG1016),DATA!AG1016,"n/a")</f>
        <v>-4.5837714194759703E-2</v>
      </c>
      <c r="K3111" s="87">
        <f>+IF(ISNUMBER(DATA!AP1016),DATA!AP1016,"n/a")</f>
        <v>5.0137596585839397</v>
      </c>
      <c r="L3111" s="77">
        <f>+IF(ISNUMBER(DATA!AQ1016),DATA!AQ1016,"n/a")</f>
        <v>-0.14156603856477201</v>
      </c>
      <c r="M3111" s="66"/>
      <c r="N3111" s="66"/>
      <c r="O3111" s="66"/>
      <c r="P3111" s="66"/>
      <c r="Q3111" s="66"/>
      <c r="S3111" s="70"/>
      <c r="U3111" s="70"/>
      <c r="W3111" s="70"/>
      <c r="Y3111" s="70"/>
    </row>
    <row r="3112" spans="1:25" s="69" customFormat="1" x14ac:dyDescent="0.2">
      <c r="A3112" s="66" t="s">
        <v>28</v>
      </c>
      <c r="B3112" s="66" t="s">
        <v>23</v>
      </c>
      <c r="C3112" s="66" t="s">
        <v>10</v>
      </c>
      <c r="D3112" s="66" t="s">
        <v>316</v>
      </c>
      <c r="E3112" s="87">
        <f>+IF(ISNUMBER(DATA!L1017),DATA!L1017,"n/a")</f>
        <v>5.6157262602558298</v>
      </c>
      <c r="F3112" s="77">
        <f>+IF(ISNUMBER(DATA!M1017),DATA!M1017,"n/a")</f>
        <v>1.4538243246979299E-2</v>
      </c>
      <c r="G3112" s="87">
        <f>+IF(ISNUMBER(DATA!V1017),DATA!V1017,"n/a")</f>
        <v>5.4845052229154696</v>
      </c>
      <c r="H3112" s="77">
        <f>+IF(ISNUMBER(DATA!W1017),DATA!W1017,"n/a")</f>
        <v>7.6518790474021901E-3</v>
      </c>
      <c r="I3112" s="87">
        <f>+IF(ISNUMBER(DATA!AF1017),DATA!AF1017,"n/a")</f>
        <v>5.4324196680629502</v>
      </c>
      <c r="J3112" s="77">
        <f>+IF(ISNUMBER(DATA!AG1017),DATA!AG1017,"n/a")</f>
        <v>-1.69613417953138E-3</v>
      </c>
      <c r="K3112" s="87">
        <f>+IF(ISNUMBER(DATA!AP1017),DATA!AP1017,"n/a")</f>
        <v>5.53133300102433</v>
      </c>
      <c r="L3112" s="77">
        <f>+IF(ISNUMBER(DATA!AQ1017),DATA!AQ1017,"n/a")</f>
        <v>-5.2232946681010799E-2</v>
      </c>
      <c r="M3112" s="66"/>
      <c r="N3112" s="66"/>
      <c r="O3112" s="66"/>
      <c r="P3112" s="66"/>
      <c r="Q3112" s="66"/>
      <c r="S3112" s="70"/>
      <c r="U3112" s="70"/>
      <c r="W3112" s="70"/>
      <c r="Y3112" s="70"/>
    </row>
    <row r="3113" spans="1:25" s="69" customFormat="1" x14ac:dyDescent="0.2">
      <c r="A3113" s="66" t="s">
        <v>28</v>
      </c>
      <c r="B3113" s="66" t="s">
        <v>23</v>
      </c>
      <c r="C3113" s="66" t="s">
        <v>10</v>
      </c>
      <c r="D3113" s="66" t="s">
        <v>317</v>
      </c>
      <c r="E3113" s="87">
        <f>+IF(ISNUMBER(DATA!L1018),DATA!L1018,"n/a")</f>
        <v>5.7814212517157904</v>
      </c>
      <c r="F3113" s="77">
        <f>+IF(ISNUMBER(DATA!M1018),DATA!M1018,"n/a")</f>
        <v>-1.31591310523736E-2</v>
      </c>
      <c r="G3113" s="87">
        <f>+IF(ISNUMBER(DATA!V1018),DATA!V1018,"n/a")</f>
        <v>5.7484074511511798</v>
      </c>
      <c r="H3113" s="77">
        <f>+IF(ISNUMBER(DATA!W1018),DATA!W1018,"n/a")</f>
        <v>-6.3814142222998801E-4</v>
      </c>
      <c r="I3113" s="87">
        <f>+IF(ISNUMBER(DATA!AF1018),DATA!AF1018,"n/a")</f>
        <v>5.5993132478596603</v>
      </c>
      <c r="J3113" s="77">
        <f>+IF(ISNUMBER(DATA!AG1018),DATA!AG1018,"n/a")</f>
        <v>-3.6770838823123903E-2</v>
      </c>
      <c r="K3113" s="87">
        <f>+IF(ISNUMBER(DATA!AP1018),DATA!AP1018,"n/a")</f>
        <v>5.6319654070161302</v>
      </c>
      <c r="L3113" s="77">
        <f>+IF(ISNUMBER(DATA!AQ1018),DATA!AQ1018,"n/a")</f>
        <v>-8.2363774137494003E-2</v>
      </c>
      <c r="M3113" s="66"/>
      <c r="N3113" s="66"/>
      <c r="O3113" s="66"/>
      <c r="P3113" s="66"/>
      <c r="Q3113" s="66"/>
      <c r="S3113" s="70"/>
      <c r="U3113" s="70"/>
      <c r="W3113" s="70"/>
      <c r="Y3113" s="70"/>
    </row>
    <row r="3114" spans="1:25" s="69" customFormat="1" x14ac:dyDescent="0.2">
      <c r="A3114" s="66" t="s">
        <v>28</v>
      </c>
      <c r="B3114" s="66" t="s">
        <v>23</v>
      </c>
      <c r="C3114" s="66" t="s">
        <v>10</v>
      </c>
      <c r="D3114" s="66" t="s">
        <v>318</v>
      </c>
      <c r="E3114" s="87">
        <f>+IF(ISNUMBER(DATA!L1019),DATA!L1019,"n/a")</f>
        <v>6.04089389173041</v>
      </c>
      <c r="F3114" s="77">
        <f>+IF(ISNUMBER(DATA!M1019),DATA!M1019,"n/a")</f>
        <v>-8.8574102472962803E-3</v>
      </c>
      <c r="G3114" s="87">
        <f>+IF(ISNUMBER(DATA!V1019),DATA!V1019,"n/a")</f>
        <v>5.9918839378272102</v>
      </c>
      <c r="H3114" s="77">
        <f>+IF(ISNUMBER(DATA!W1019),DATA!W1019,"n/a")</f>
        <v>1.1634242732155499E-3</v>
      </c>
      <c r="I3114" s="87">
        <f>+IF(ISNUMBER(DATA!AF1019),DATA!AF1019,"n/a")</f>
        <v>6.0533172148509298</v>
      </c>
      <c r="J3114" s="77">
        <f>+IF(ISNUMBER(DATA!AG1019),DATA!AG1019,"n/a")</f>
        <v>9.7188268952921007E-3</v>
      </c>
      <c r="K3114" s="87">
        <f>+IF(ISNUMBER(DATA!AP1019),DATA!AP1019,"n/a")</f>
        <v>6.1443340063438399</v>
      </c>
      <c r="L3114" s="77">
        <f>+IF(ISNUMBER(DATA!AQ1019),DATA!AQ1019,"n/a")</f>
        <v>-2.3716483341899301E-2</v>
      </c>
      <c r="M3114" s="66"/>
      <c r="N3114" s="66"/>
      <c r="O3114" s="66"/>
      <c r="P3114" s="66"/>
      <c r="Q3114" s="66"/>
      <c r="S3114" s="70"/>
      <c r="U3114" s="70"/>
      <c r="W3114" s="70"/>
      <c r="Y3114" s="70"/>
    </row>
    <row r="3115" spans="1:25" s="69" customFormat="1" x14ac:dyDescent="0.2">
      <c r="A3115" s="66" t="s">
        <v>28</v>
      </c>
      <c r="B3115" s="66" t="s">
        <v>23</v>
      </c>
      <c r="C3115" s="66" t="s">
        <v>10</v>
      </c>
      <c r="D3115" s="66" t="s">
        <v>344</v>
      </c>
      <c r="E3115" s="87">
        <f>+IF(ISNUMBER(DATA!L1020),DATA!L1020,"n/a")</f>
        <v>5.9041360406171197</v>
      </c>
      <c r="F3115" s="77">
        <f>+IF(ISNUMBER(DATA!M1020),DATA!M1020,"n/a")</f>
        <v>-2.9058093475489301E-2</v>
      </c>
      <c r="G3115" s="87">
        <f>+IF(ISNUMBER(DATA!V1020),DATA!V1020,"n/a")</f>
        <v>5.8614482482412802</v>
      </c>
      <c r="H3115" s="77">
        <f>+IF(ISNUMBER(DATA!W1020),DATA!W1020,"n/a")</f>
        <v>-7.5012659729118802E-2</v>
      </c>
      <c r="I3115" s="87">
        <f>+IF(ISNUMBER(DATA!AF1020),DATA!AF1020,"n/a")</f>
        <v>5.82508385880086</v>
      </c>
      <c r="J3115" s="77">
        <f>+IF(ISNUMBER(DATA!AG1020),DATA!AG1020,"n/a")</f>
        <v>-0.1161509960434</v>
      </c>
      <c r="K3115" s="87">
        <f>+IF(ISNUMBER(DATA!AP1020),DATA!AP1020,"n/a")</f>
        <v>5.7101719961667303</v>
      </c>
      <c r="L3115" s="77">
        <f>+IF(ISNUMBER(DATA!AQ1020),DATA!AQ1020,"n/a")</f>
        <v>-0.22535854534698799</v>
      </c>
      <c r="M3115" s="66"/>
      <c r="N3115" s="66"/>
      <c r="O3115" s="66"/>
      <c r="P3115" s="66"/>
      <c r="Q3115" s="66"/>
      <c r="S3115" s="70"/>
      <c r="U3115" s="70"/>
      <c r="W3115" s="70"/>
      <c r="Y3115" s="70"/>
    </row>
    <row r="3116" spans="1:25" s="69" customFormat="1" x14ac:dyDescent="0.2">
      <c r="A3116" s="66" t="s">
        <v>28</v>
      </c>
      <c r="B3116" s="66" t="s">
        <v>23</v>
      </c>
      <c r="C3116" s="66" t="s">
        <v>10</v>
      </c>
      <c r="D3116" s="66" t="s">
        <v>345</v>
      </c>
      <c r="E3116" s="87">
        <f>+IF(ISNUMBER(DATA!L1021),DATA!L1021,"n/a")</f>
        <v>5.5977494742259504</v>
      </c>
      <c r="F3116" s="77">
        <f>+IF(ISNUMBER(DATA!M1021),DATA!M1021,"n/a")</f>
        <v>0.195656800668078</v>
      </c>
      <c r="G3116" s="87">
        <f>+IF(ISNUMBER(DATA!V1021),DATA!V1021,"n/a")</f>
        <v>5.2340844424739101</v>
      </c>
      <c r="H3116" s="77">
        <f>+IF(ISNUMBER(DATA!W1021),DATA!W1021,"n/a")</f>
        <v>0.16071227759096399</v>
      </c>
      <c r="I3116" s="87">
        <f>+IF(ISNUMBER(DATA!AF1021),DATA!AF1021,"n/a")</f>
        <v>5.1834592974134104</v>
      </c>
      <c r="J3116" s="77">
        <f>+IF(ISNUMBER(DATA!AG1021),DATA!AG1021,"n/a")</f>
        <v>0.15998286444486801</v>
      </c>
      <c r="K3116" s="87">
        <f>+IF(ISNUMBER(DATA!AP1021),DATA!AP1021,"n/a")</f>
        <v>5.2325980706489297</v>
      </c>
      <c r="L3116" s="77">
        <f>+IF(ISNUMBER(DATA!AQ1021),DATA!AQ1021,"n/a")</f>
        <v>6.7505257039920399E-2</v>
      </c>
      <c r="M3116" s="66"/>
      <c r="N3116" s="66"/>
      <c r="O3116" s="66"/>
      <c r="P3116" s="66"/>
      <c r="Q3116" s="66"/>
      <c r="S3116" s="70"/>
      <c r="U3116" s="70"/>
      <c r="W3116" s="70"/>
      <c r="Y3116" s="70"/>
    </row>
    <row r="3117" spans="1:25" x14ac:dyDescent="0.2">
      <c r="E3117" s="100"/>
      <c r="F3117" s="102"/>
      <c r="G3117" s="100"/>
      <c r="H3117" s="102"/>
      <c r="I3117" s="100"/>
      <c r="J3117" s="102"/>
      <c r="K3117" s="100"/>
      <c r="L3117" s="102"/>
    </row>
    <row r="3118" spans="1:25" s="69" customFormat="1" x14ac:dyDescent="0.2">
      <c r="A3118" s="66" t="s">
        <v>28</v>
      </c>
      <c r="B3118" s="66" t="s">
        <v>23</v>
      </c>
      <c r="C3118" s="66" t="s">
        <v>26</v>
      </c>
      <c r="D3118" s="66" t="s">
        <v>271</v>
      </c>
      <c r="E3118" s="87">
        <f>+IF(ISNUMBER(DATA!N972),DATA!N972,"n/a")</f>
        <v>3.0320612622733099</v>
      </c>
      <c r="F3118" s="77">
        <f>+IF(ISNUMBER(DATA!O972),DATA!O972,"n/a")</f>
        <v>1.93740868613736E-2</v>
      </c>
      <c r="G3118" s="87">
        <f>+IF(ISNUMBER(DATA!X972),DATA!X972,"n/a")</f>
        <v>2.7415378786225899</v>
      </c>
      <c r="H3118" s="77">
        <f>+IF(ISNUMBER(DATA!Y972),DATA!Y972,"n/a")</f>
        <v>-1.94560033252597E-4</v>
      </c>
      <c r="I3118" s="87">
        <f>+IF(ISNUMBER(DATA!AH972),DATA!AH972,"n/a")</f>
        <v>2.6567922264883199</v>
      </c>
      <c r="J3118" s="77">
        <f>+IF(ISNUMBER(DATA!AI972),DATA!AI972,"n/a")</f>
        <v>-4.30191131671201E-2</v>
      </c>
      <c r="K3118" s="87">
        <f>+IF(ISNUMBER(DATA!AR972),DATA!AR972,"n/a")</f>
        <v>2.7556762129496302</v>
      </c>
      <c r="L3118" s="77">
        <f>+IF(ISNUMBER(DATA!AS972),DATA!AS972,"n/a")</f>
        <v>-5.6042238597063102E-2</v>
      </c>
      <c r="M3118" s="66"/>
      <c r="N3118" s="66"/>
      <c r="O3118" s="66"/>
      <c r="P3118" s="66"/>
      <c r="Q3118" s="66"/>
      <c r="S3118" s="70"/>
      <c r="U3118" s="70"/>
      <c r="W3118" s="70"/>
      <c r="Y3118" s="70"/>
    </row>
    <row r="3119" spans="1:25" s="69" customFormat="1" x14ac:dyDescent="0.2">
      <c r="A3119" s="66" t="s">
        <v>28</v>
      </c>
      <c r="B3119" s="66" t="s">
        <v>23</v>
      </c>
      <c r="C3119" s="66" t="s">
        <v>26</v>
      </c>
      <c r="D3119" s="66" t="s">
        <v>272</v>
      </c>
      <c r="E3119" s="87">
        <f>+IF(ISNUMBER(DATA!N973),DATA!N973,"n/a")</f>
        <v>2.4663967791968902</v>
      </c>
      <c r="F3119" s="77">
        <f>+IF(ISNUMBER(DATA!O973),DATA!O973,"n/a")</f>
        <v>-5.2683535042535201E-2</v>
      </c>
      <c r="G3119" s="87">
        <f>+IF(ISNUMBER(DATA!X973),DATA!X973,"n/a")</f>
        <v>2.5535847484550001</v>
      </c>
      <c r="H3119" s="77">
        <f>+IF(ISNUMBER(DATA!Y973),DATA!Y973,"n/a")</f>
        <v>-1.5296044543983599E-2</v>
      </c>
      <c r="I3119" s="87">
        <f>+IF(ISNUMBER(DATA!AH973),DATA!AH973,"n/a")</f>
        <v>2.5509526060070802</v>
      </c>
      <c r="J3119" s="77">
        <f>+IF(ISNUMBER(DATA!AI973),DATA!AI973,"n/a")</f>
        <v>-1.7011881387979801E-2</v>
      </c>
      <c r="K3119" s="87">
        <f>+IF(ISNUMBER(DATA!AR973),DATA!AR973,"n/a")</f>
        <v>2.5794402096373799</v>
      </c>
      <c r="L3119" s="77">
        <f>+IF(ISNUMBER(DATA!AS973),DATA!AS973,"n/a")</f>
        <v>-5.8265551599920001E-2</v>
      </c>
      <c r="M3119" s="66"/>
      <c r="N3119" s="66"/>
      <c r="O3119" s="66"/>
      <c r="P3119" s="66"/>
      <c r="Q3119" s="66"/>
      <c r="S3119" s="70"/>
      <c r="U3119" s="70"/>
      <c r="W3119" s="70"/>
      <c r="Y3119" s="70"/>
    </row>
    <row r="3120" spans="1:25" s="69" customFormat="1" x14ac:dyDescent="0.2">
      <c r="A3120" s="66" t="s">
        <v>28</v>
      </c>
      <c r="B3120" s="66" t="s">
        <v>23</v>
      </c>
      <c r="C3120" s="66" t="s">
        <v>26</v>
      </c>
      <c r="D3120" s="66" t="s">
        <v>273</v>
      </c>
      <c r="E3120" s="87">
        <f>+IF(ISNUMBER(DATA!N974),DATA!N974,"n/a")</f>
        <v>3.3866651584591398</v>
      </c>
      <c r="F3120" s="77">
        <f>+IF(ISNUMBER(DATA!O974),DATA!O974,"n/a")</f>
        <v>1.2683921706231499E-2</v>
      </c>
      <c r="G3120" s="87">
        <f>+IF(ISNUMBER(DATA!X974),DATA!X974,"n/a")</f>
        <v>3.2738053808459</v>
      </c>
      <c r="H3120" s="77">
        <f>+IF(ISNUMBER(DATA!Y974),DATA!Y974,"n/a")</f>
        <v>-6.7573329427358299E-3</v>
      </c>
      <c r="I3120" s="87">
        <f>+IF(ISNUMBER(DATA!AH974),DATA!AH974,"n/a")</f>
        <v>3.3029104959181801</v>
      </c>
      <c r="J3120" s="77">
        <f>+IF(ISNUMBER(DATA!AI974),DATA!AI974,"n/a")</f>
        <v>2.6456703598138199E-3</v>
      </c>
      <c r="K3120" s="87">
        <f>+IF(ISNUMBER(DATA!AR974),DATA!AR974,"n/a")</f>
        <v>3.2679519067952199</v>
      </c>
      <c r="L3120" s="77">
        <f>+IF(ISNUMBER(DATA!AS974),DATA!AS974,"n/a")</f>
        <v>1.55972712860271E-3</v>
      </c>
      <c r="M3120" s="66"/>
      <c r="N3120" s="66"/>
      <c r="O3120" s="66"/>
      <c r="P3120" s="66"/>
      <c r="Q3120" s="66"/>
      <c r="S3120" s="70"/>
      <c r="U3120" s="70"/>
      <c r="W3120" s="70"/>
      <c r="Y3120" s="70"/>
    </row>
    <row r="3121" spans="1:25" s="69" customFormat="1" x14ac:dyDescent="0.2">
      <c r="A3121" s="66" t="s">
        <v>28</v>
      </c>
      <c r="B3121" s="66" t="s">
        <v>23</v>
      </c>
      <c r="C3121" s="66" t="s">
        <v>26</v>
      </c>
      <c r="D3121" s="66" t="s">
        <v>274</v>
      </c>
      <c r="E3121" s="87">
        <f>+IF(ISNUMBER(DATA!N975),DATA!N975,"n/a")</f>
        <v>3.2227184402284501</v>
      </c>
      <c r="F3121" s="77">
        <f>+IF(ISNUMBER(DATA!O975),DATA!O975,"n/a")</f>
        <v>-4.11218171883537E-3</v>
      </c>
      <c r="G3121" s="87">
        <f>+IF(ISNUMBER(DATA!X975),DATA!X975,"n/a")</f>
        <v>3.17178598975224</v>
      </c>
      <c r="H3121" s="77">
        <f>+IF(ISNUMBER(DATA!Y975),DATA!Y975,"n/a")</f>
        <v>-1.2396008983568499E-2</v>
      </c>
      <c r="I3121" s="87">
        <f>+IF(ISNUMBER(DATA!AH975),DATA!AH975,"n/a")</f>
        <v>3.1715483266387801</v>
      </c>
      <c r="J3121" s="77">
        <f>+IF(ISNUMBER(DATA!AI975),DATA!AI975,"n/a")</f>
        <v>-1.34410068900625E-2</v>
      </c>
      <c r="K3121" s="87">
        <f>+IF(ISNUMBER(DATA!AR975),DATA!AR975,"n/a")</f>
        <v>3.17870631182394</v>
      </c>
      <c r="L3121" s="77">
        <f>+IF(ISNUMBER(DATA!AS975),DATA!AS975,"n/a")</f>
        <v>-3.8279162730005298E-2</v>
      </c>
      <c r="M3121" s="66"/>
      <c r="N3121" s="66"/>
      <c r="O3121" s="66"/>
      <c r="P3121" s="66"/>
      <c r="Q3121" s="66"/>
      <c r="S3121" s="70"/>
      <c r="U3121" s="70"/>
      <c r="W3121" s="70"/>
      <c r="Y3121" s="70"/>
    </row>
    <row r="3122" spans="1:25" s="69" customFormat="1" x14ac:dyDescent="0.2">
      <c r="A3122" s="66" t="s">
        <v>28</v>
      </c>
      <c r="B3122" s="66" t="s">
        <v>23</v>
      </c>
      <c r="C3122" s="66" t="s">
        <v>26</v>
      </c>
      <c r="D3122" s="66" t="s">
        <v>275</v>
      </c>
      <c r="E3122" s="87">
        <f>+IF(ISNUMBER(DATA!N976),DATA!N976,"n/a")</f>
        <v>3.1543886614044099</v>
      </c>
      <c r="F3122" s="77">
        <f>+IF(ISNUMBER(DATA!O976),DATA!O976,"n/a")</f>
        <v>-1.12357152670028E-2</v>
      </c>
      <c r="G3122" s="87">
        <f>+IF(ISNUMBER(DATA!X976),DATA!X976,"n/a")</f>
        <v>3.0459411522772601</v>
      </c>
      <c r="H3122" s="77">
        <f>+IF(ISNUMBER(DATA!Y976),DATA!Y976,"n/a")</f>
        <v>-3.5616943510743099E-2</v>
      </c>
      <c r="I3122" s="87">
        <f>+IF(ISNUMBER(DATA!AH976),DATA!AH976,"n/a")</f>
        <v>3.033449242333</v>
      </c>
      <c r="J3122" s="77">
        <f>+IF(ISNUMBER(DATA!AI976),DATA!AI976,"n/a")</f>
        <v>-4.8035300568885199E-2</v>
      </c>
      <c r="K3122" s="87">
        <f>+IF(ISNUMBER(DATA!AR976),DATA!AR976,"n/a")</f>
        <v>3.0302675054883399</v>
      </c>
      <c r="L3122" s="77">
        <f>+IF(ISNUMBER(DATA!AS976),DATA!AS976,"n/a")</f>
        <v>-6.0123151775686202E-2</v>
      </c>
      <c r="M3122" s="66"/>
      <c r="N3122" s="66"/>
      <c r="O3122" s="66"/>
      <c r="P3122" s="66"/>
      <c r="Q3122" s="66"/>
      <c r="S3122" s="70"/>
      <c r="U3122" s="70"/>
      <c r="W3122" s="70"/>
      <c r="Y3122" s="70"/>
    </row>
    <row r="3123" spans="1:25" s="69" customFormat="1" x14ac:dyDescent="0.2">
      <c r="A3123" s="66" t="s">
        <v>28</v>
      </c>
      <c r="B3123" s="66" t="s">
        <v>23</v>
      </c>
      <c r="C3123" s="66" t="s">
        <v>26</v>
      </c>
      <c r="D3123" s="66" t="s">
        <v>276</v>
      </c>
      <c r="E3123" s="87">
        <f>+IF(ISNUMBER(DATA!N977),DATA!N977,"n/a")</f>
        <v>3.0237798422785298</v>
      </c>
      <c r="F3123" s="77">
        <f>+IF(ISNUMBER(DATA!O977),DATA!O977,"n/a")</f>
        <v>1.40482110993824E-2</v>
      </c>
      <c r="G3123" s="87">
        <f>+IF(ISNUMBER(DATA!X977),DATA!X977,"n/a")</f>
        <v>3.1122183310148501</v>
      </c>
      <c r="H3123" s="77">
        <f>+IF(ISNUMBER(DATA!Y977),DATA!Y977,"n/a")</f>
        <v>4.21798883135985E-2</v>
      </c>
      <c r="I3123" s="87">
        <f>+IF(ISNUMBER(DATA!AH977),DATA!AH977,"n/a")</f>
        <v>3.0311857147276902</v>
      </c>
      <c r="J3123" s="77">
        <f>+IF(ISNUMBER(DATA!AI977),DATA!AI977,"n/a")</f>
        <v>4.7951594755024397E-3</v>
      </c>
      <c r="K3123" s="87">
        <f>+IF(ISNUMBER(DATA!AR977),DATA!AR977,"n/a")</f>
        <v>3.0166357510863802</v>
      </c>
      <c r="L3123" s="77">
        <f>+IF(ISNUMBER(DATA!AS977),DATA!AS977,"n/a")</f>
        <v>1.13098056490983E-2</v>
      </c>
      <c r="M3123" s="66"/>
      <c r="N3123" s="66"/>
      <c r="O3123" s="66"/>
      <c r="P3123" s="66"/>
      <c r="Q3123" s="66"/>
      <c r="S3123" s="70"/>
      <c r="U3123" s="70"/>
      <c r="W3123" s="70"/>
      <c r="Y3123" s="70"/>
    </row>
    <row r="3124" spans="1:25" s="69" customFormat="1" x14ac:dyDescent="0.2">
      <c r="A3124" s="66" t="s">
        <v>28</v>
      </c>
      <c r="B3124" s="66" t="s">
        <v>23</v>
      </c>
      <c r="C3124" s="66" t="s">
        <v>26</v>
      </c>
      <c r="D3124" s="66" t="s">
        <v>277</v>
      </c>
      <c r="E3124" s="87">
        <f>+IF(ISNUMBER(DATA!N978),DATA!N978,"n/a")</f>
        <v>3.2695946813977401</v>
      </c>
      <c r="F3124" s="77">
        <f>+IF(ISNUMBER(DATA!O978),DATA!O978,"n/a")</f>
        <v>5.2071166581269597E-2</v>
      </c>
      <c r="G3124" s="87">
        <f>+IF(ISNUMBER(DATA!X978),DATA!X978,"n/a")</f>
        <v>3.15378137589027</v>
      </c>
      <c r="H3124" s="77">
        <f>+IF(ISNUMBER(DATA!Y978),DATA!Y978,"n/a")</f>
        <v>3.2002537238342003E-2</v>
      </c>
      <c r="I3124" s="87">
        <f>+IF(ISNUMBER(DATA!AH978),DATA!AH978,"n/a")</f>
        <v>3.1933902285123499</v>
      </c>
      <c r="J3124" s="77">
        <f>+IF(ISNUMBER(DATA!AI978),DATA!AI978,"n/a")</f>
        <v>5.3807741332297702E-2</v>
      </c>
      <c r="K3124" s="87">
        <f>+IF(ISNUMBER(DATA!AR978),DATA!AR978,"n/a")</f>
        <v>3.12663649439</v>
      </c>
      <c r="L3124" s="77">
        <f>+IF(ISNUMBER(DATA!AS978),DATA!AS978,"n/a")</f>
        <v>7.2123625460682905E-2</v>
      </c>
      <c r="M3124" s="66"/>
      <c r="N3124" s="66"/>
      <c r="O3124" s="66"/>
      <c r="P3124" s="66"/>
      <c r="Q3124" s="66"/>
      <c r="S3124" s="70"/>
      <c r="U3124" s="70"/>
      <c r="W3124" s="70"/>
      <c r="Y3124" s="70"/>
    </row>
    <row r="3125" spans="1:25" s="69" customFormat="1" x14ac:dyDescent="0.2">
      <c r="A3125" s="66" t="s">
        <v>28</v>
      </c>
      <c r="B3125" s="66" t="s">
        <v>23</v>
      </c>
      <c r="C3125" s="66" t="s">
        <v>26</v>
      </c>
      <c r="D3125" s="66" t="s">
        <v>278</v>
      </c>
      <c r="E3125" s="87">
        <f>+IF(ISNUMBER(DATA!N979),DATA!N979,"n/a")</f>
        <v>3.6383051557099302</v>
      </c>
      <c r="F3125" s="77">
        <f>+IF(ISNUMBER(DATA!O979),DATA!O979,"n/a")</f>
        <v>1.8769941274469001E-2</v>
      </c>
      <c r="G3125" s="87">
        <f>+IF(ISNUMBER(DATA!X979),DATA!X979,"n/a")</f>
        <v>3.6221683456927898</v>
      </c>
      <c r="H3125" s="77">
        <f>+IF(ISNUMBER(DATA!Y979),DATA!Y979,"n/a")</f>
        <v>5.3564336651612601E-2</v>
      </c>
      <c r="I3125" s="87">
        <f>+IF(ISNUMBER(DATA!AH979),DATA!AH979,"n/a")</f>
        <v>3.5916366860227802</v>
      </c>
      <c r="J3125" s="77">
        <f>+IF(ISNUMBER(DATA!AI979),DATA!AI979,"n/a")</f>
        <v>4.2739901985350701E-2</v>
      </c>
      <c r="K3125" s="87">
        <f>+IF(ISNUMBER(DATA!AR979),DATA!AR979,"n/a")</f>
        <v>3.48349856989423</v>
      </c>
      <c r="L3125" s="77">
        <f>+IF(ISNUMBER(DATA!AS979),DATA!AS979,"n/a")</f>
        <v>8.6783566519167105E-2</v>
      </c>
      <c r="M3125" s="66"/>
      <c r="N3125" s="66"/>
      <c r="O3125" s="66"/>
      <c r="P3125" s="66"/>
      <c r="Q3125" s="66"/>
      <c r="S3125" s="70"/>
      <c r="U3125" s="70"/>
      <c r="W3125" s="70"/>
      <c r="Y3125" s="70"/>
    </row>
    <row r="3126" spans="1:25" s="69" customFormat="1" x14ac:dyDescent="0.2">
      <c r="A3126" s="66" t="s">
        <v>28</v>
      </c>
      <c r="B3126" s="66" t="s">
        <v>23</v>
      </c>
      <c r="C3126" s="66" t="s">
        <v>26</v>
      </c>
      <c r="D3126" s="66" t="s">
        <v>279</v>
      </c>
      <c r="E3126" s="87">
        <f>+IF(ISNUMBER(DATA!N980),DATA!N980,"n/a")</f>
        <v>2.3746108959929502</v>
      </c>
      <c r="F3126" s="77">
        <f>+IF(ISNUMBER(DATA!O980),DATA!O980,"n/a")</f>
        <v>0.12732617033461099</v>
      </c>
      <c r="G3126" s="87">
        <f>+IF(ISNUMBER(DATA!X980),DATA!X980,"n/a")</f>
        <v>2.3703179950662401</v>
      </c>
      <c r="H3126" s="77">
        <f>+IF(ISNUMBER(DATA!Y980),DATA!Y980,"n/a")</f>
        <v>0.19427655088999299</v>
      </c>
      <c r="I3126" s="87">
        <f>+IF(ISNUMBER(DATA!AH980),DATA!AH980,"n/a")</f>
        <v>2.34362392132484</v>
      </c>
      <c r="J3126" s="77">
        <f>+IF(ISNUMBER(DATA!AI980),DATA!AI980,"n/a")</f>
        <v>9.1765152571965006E-2</v>
      </c>
      <c r="K3126" s="87">
        <f>+IF(ISNUMBER(DATA!AR980),DATA!AR980,"n/a")</f>
        <v>2.3313926333740498</v>
      </c>
      <c r="L3126" s="77">
        <f>+IF(ISNUMBER(DATA!AS980),DATA!AS980,"n/a")</f>
        <v>2.3544521975390701E-2</v>
      </c>
      <c r="M3126" s="66"/>
      <c r="N3126" s="66"/>
      <c r="O3126" s="66"/>
      <c r="P3126" s="66"/>
      <c r="Q3126" s="66"/>
      <c r="S3126" s="70"/>
      <c r="U3126" s="70"/>
      <c r="W3126" s="70"/>
      <c r="Y3126" s="70"/>
    </row>
    <row r="3127" spans="1:25" s="69" customFormat="1" x14ac:dyDescent="0.2">
      <c r="A3127" s="66" t="s">
        <v>28</v>
      </c>
      <c r="B3127" s="66" t="s">
        <v>23</v>
      </c>
      <c r="C3127" s="66" t="s">
        <v>26</v>
      </c>
      <c r="D3127" s="66" t="s">
        <v>280</v>
      </c>
      <c r="E3127" s="87">
        <f>+IF(ISNUMBER(DATA!N981),DATA!N981,"n/a")</f>
        <v>3.3033385395818802</v>
      </c>
      <c r="F3127" s="77">
        <f>+IF(ISNUMBER(DATA!O981),DATA!O981,"n/a")</f>
        <v>1.1340980903453399E-2</v>
      </c>
      <c r="G3127" s="87">
        <f>+IF(ISNUMBER(DATA!X981),DATA!X981,"n/a")</f>
        <v>3.2286940442319598</v>
      </c>
      <c r="H3127" s="77">
        <f>+IF(ISNUMBER(DATA!Y981),DATA!Y981,"n/a")</f>
        <v>-9.0990355505138395E-3</v>
      </c>
      <c r="I3127" s="87">
        <f>+IF(ISNUMBER(DATA!AH981),DATA!AH981,"n/a")</f>
        <v>3.22573599420017</v>
      </c>
      <c r="J3127" s="77">
        <f>+IF(ISNUMBER(DATA!AI981),DATA!AI981,"n/a")</f>
        <v>-1.9520084446126899E-2</v>
      </c>
      <c r="K3127" s="87">
        <f>+IF(ISNUMBER(DATA!AR981),DATA!AR981,"n/a")</f>
        <v>3.1460382643802101</v>
      </c>
      <c r="L3127" s="77">
        <f>+IF(ISNUMBER(DATA!AS981),DATA!AS981,"n/a")</f>
        <v>-2.8525198209933201E-2</v>
      </c>
      <c r="M3127" s="66"/>
      <c r="N3127" s="66"/>
      <c r="O3127" s="66"/>
      <c r="P3127" s="66"/>
      <c r="Q3127" s="66"/>
      <c r="S3127" s="70"/>
      <c r="U3127" s="70"/>
      <c r="W3127" s="70"/>
      <c r="Y3127" s="70"/>
    </row>
    <row r="3128" spans="1:25" s="69" customFormat="1" x14ac:dyDescent="0.2">
      <c r="A3128" s="66" t="s">
        <v>28</v>
      </c>
      <c r="B3128" s="66" t="s">
        <v>23</v>
      </c>
      <c r="C3128" s="66" t="s">
        <v>26</v>
      </c>
      <c r="D3128" s="66" t="s">
        <v>281</v>
      </c>
      <c r="E3128" s="87">
        <f>+IF(ISNUMBER(DATA!N982),DATA!N982,"n/a")</f>
        <v>3.0491892382104</v>
      </c>
      <c r="F3128" s="77">
        <f>+IF(ISNUMBER(DATA!O982),DATA!O982,"n/a")</f>
        <v>2.3988866123404E-2</v>
      </c>
      <c r="G3128" s="87">
        <f>+IF(ISNUMBER(DATA!X982),DATA!X982,"n/a")</f>
        <v>3.0012093923807899</v>
      </c>
      <c r="H3128" s="77">
        <f>+IF(ISNUMBER(DATA!Y982),DATA!Y982,"n/a")</f>
        <v>-3.4120397038724798E-2</v>
      </c>
      <c r="I3128" s="87">
        <f>+IF(ISNUMBER(DATA!AH982),DATA!AH982,"n/a")</f>
        <v>2.98744625319544</v>
      </c>
      <c r="J3128" s="77">
        <f>+IF(ISNUMBER(DATA!AI982),DATA!AI982,"n/a")</f>
        <v>-5.5189760997693703E-2</v>
      </c>
      <c r="K3128" s="87">
        <f>+IF(ISNUMBER(DATA!AR982),DATA!AR982,"n/a")</f>
        <v>2.9283418958683001</v>
      </c>
      <c r="L3128" s="77">
        <f>+IF(ISNUMBER(DATA!AS982),DATA!AS982,"n/a")</f>
        <v>-5.5805546027866602E-2</v>
      </c>
      <c r="M3128" s="66"/>
      <c r="N3128" s="66"/>
      <c r="O3128" s="66"/>
      <c r="P3128" s="66"/>
      <c r="Q3128" s="66"/>
      <c r="S3128" s="70"/>
      <c r="U3128" s="70"/>
      <c r="W3128" s="70"/>
      <c r="Y3128" s="70"/>
    </row>
    <row r="3129" spans="1:25" s="69" customFormat="1" x14ac:dyDescent="0.2">
      <c r="A3129" s="66" t="s">
        <v>28</v>
      </c>
      <c r="B3129" s="66" t="s">
        <v>23</v>
      </c>
      <c r="C3129" s="66" t="s">
        <v>26</v>
      </c>
      <c r="D3129" s="66" t="s">
        <v>282</v>
      </c>
      <c r="E3129" s="87">
        <f>+IF(ISNUMBER(DATA!N983),DATA!N983,"n/a")</f>
        <v>2.9059996702520099</v>
      </c>
      <c r="F3129" s="77">
        <f>+IF(ISNUMBER(DATA!O983),DATA!O983,"n/a")</f>
        <v>9.5754891665511696E-2</v>
      </c>
      <c r="G3129" s="87">
        <f>+IF(ISNUMBER(DATA!X983),DATA!X983,"n/a")</f>
        <v>2.8341609870456499</v>
      </c>
      <c r="H3129" s="77">
        <f>+IF(ISNUMBER(DATA!Y983),DATA!Y983,"n/a")</f>
        <v>5.3086482523087002E-2</v>
      </c>
      <c r="I3129" s="87">
        <f>+IF(ISNUMBER(DATA!AH983),DATA!AH983,"n/a")</f>
        <v>2.8344013452054799</v>
      </c>
      <c r="J3129" s="77">
        <f>+IF(ISNUMBER(DATA!AI983),DATA!AI983,"n/a")</f>
        <v>3.0374390196245101E-2</v>
      </c>
      <c r="K3129" s="87">
        <f>+IF(ISNUMBER(DATA!AR983),DATA!AR983,"n/a")</f>
        <v>2.81432994811769</v>
      </c>
      <c r="L3129" s="77">
        <f>+IF(ISNUMBER(DATA!AS983),DATA!AS983,"n/a")</f>
        <v>-3.7076123197073298E-2</v>
      </c>
      <c r="M3129" s="66"/>
      <c r="N3129" s="66"/>
      <c r="O3129" s="66"/>
      <c r="P3129" s="66"/>
      <c r="Q3129" s="66"/>
      <c r="S3129" s="70"/>
      <c r="U3129" s="70"/>
      <c r="W3129" s="70"/>
      <c r="Y3129" s="70"/>
    </row>
    <row r="3130" spans="1:25" s="69" customFormat="1" x14ac:dyDescent="0.2">
      <c r="A3130" s="66" t="s">
        <v>28</v>
      </c>
      <c r="B3130" s="66" t="s">
        <v>23</v>
      </c>
      <c r="C3130" s="66" t="s">
        <v>26</v>
      </c>
      <c r="D3130" s="66" t="s">
        <v>283</v>
      </c>
      <c r="E3130" s="87">
        <f>+IF(ISNUMBER(DATA!N984),DATA!N984,"n/a")</f>
        <v>2.6731863884863101</v>
      </c>
      <c r="F3130" s="77">
        <f>+IF(ISNUMBER(DATA!O984),DATA!O984,"n/a")</f>
        <v>-9.0804328616721802E-2</v>
      </c>
      <c r="G3130" s="87">
        <f>+IF(ISNUMBER(DATA!X984),DATA!X984,"n/a")</f>
        <v>2.7213039330508</v>
      </c>
      <c r="H3130" s="77">
        <f>+IF(ISNUMBER(DATA!Y984),DATA!Y984,"n/a")</f>
        <v>-8.9918252595390005E-2</v>
      </c>
      <c r="I3130" s="87">
        <f>+IF(ISNUMBER(DATA!AH984),DATA!AH984,"n/a")</f>
        <v>2.7968693922579</v>
      </c>
      <c r="J3130" s="77">
        <f>+IF(ISNUMBER(DATA!AI984),DATA!AI984,"n/a")</f>
        <v>-8.7970598027221195E-2</v>
      </c>
      <c r="K3130" s="87">
        <f>+IF(ISNUMBER(DATA!AR984),DATA!AR984,"n/a")</f>
        <v>2.82569860920924</v>
      </c>
      <c r="L3130" s="77">
        <f>+IF(ISNUMBER(DATA!AS984),DATA!AS984,"n/a")</f>
        <v>-0.13197594328426701</v>
      </c>
      <c r="M3130" s="66"/>
      <c r="N3130" s="66"/>
      <c r="O3130" s="66"/>
      <c r="P3130" s="66"/>
      <c r="Q3130" s="66"/>
      <c r="S3130" s="70"/>
      <c r="U3130" s="70"/>
      <c r="W3130" s="70"/>
      <c r="Y3130" s="70"/>
    </row>
    <row r="3131" spans="1:25" s="69" customFormat="1" x14ac:dyDescent="0.2">
      <c r="A3131" s="66" t="s">
        <v>28</v>
      </c>
      <c r="B3131" s="66" t="s">
        <v>23</v>
      </c>
      <c r="C3131" s="66" t="s">
        <v>26</v>
      </c>
      <c r="D3131" s="66" t="s">
        <v>284</v>
      </c>
      <c r="E3131" s="87">
        <f>+IF(ISNUMBER(DATA!N985),DATA!N985,"n/a")</f>
        <v>3.04204040115664</v>
      </c>
      <c r="F3131" s="77">
        <f>+IF(ISNUMBER(DATA!O985),DATA!O985,"n/a")</f>
        <v>-2.2476838017415401E-2</v>
      </c>
      <c r="G3131" s="87">
        <f>+IF(ISNUMBER(DATA!X985),DATA!X985,"n/a")</f>
        <v>3.00470936538821</v>
      </c>
      <c r="H3131" s="77">
        <f>+IF(ISNUMBER(DATA!Y985),DATA!Y985,"n/a")</f>
        <v>-6.5598510983537806E-2</v>
      </c>
      <c r="I3131" s="87">
        <f>+IF(ISNUMBER(DATA!AH985),DATA!AH985,"n/a")</f>
        <v>3.0148773444684198</v>
      </c>
      <c r="J3131" s="77">
        <f>+IF(ISNUMBER(DATA!AI985),DATA!AI985,"n/a")</f>
        <v>-8.0517922694204103E-2</v>
      </c>
      <c r="K3131" s="87">
        <f>+IF(ISNUMBER(DATA!AR985),DATA!AR985,"n/a")</f>
        <v>2.98587279071198</v>
      </c>
      <c r="L3131" s="77">
        <f>+IF(ISNUMBER(DATA!AS985),DATA!AS985,"n/a")</f>
        <v>-5.7173063632323301E-2</v>
      </c>
      <c r="M3131" s="66"/>
      <c r="N3131" s="66"/>
      <c r="O3131" s="66"/>
      <c r="P3131" s="66"/>
      <c r="Q3131" s="66"/>
      <c r="S3131" s="70"/>
      <c r="U3131" s="70"/>
      <c r="W3131" s="70"/>
      <c r="Y3131" s="70"/>
    </row>
    <row r="3132" spans="1:25" s="69" customFormat="1" x14ac:dyDescent="0.2">
      <c r="A3132" s="66" t="s">
        <v>28</v>
      </c>
      <c r="B3132" s="66" t="s">
        <v>23</v>
      </c>
      <c r="C3132" s="66" t="s">
        <v>26</v>
      </c>
      <c r="D3132" s="66" t="s">
        <v>285</v>
      </c>
      <c r="E3132" s="87">
        <f>+IF(ISNUMBER(DATA!N986),DATA!N986,"n/a")</f>
        <v>2.8575379711231998</v>
      </c>
      <c r="F3132" s="77">
        <f>+IF(ISNUMBER(DATA!O986),DATA!O986,"n/a")</f>
        <v>8.2307891046129095E-2</v>
      </c>
      <c r="G3132" s="87">
        <f>+IF(ISNUMBER(DATA!X986),DATA!X986,"n/a")</f>
        <v>2.65619154315785</v>
      </c>
      <c r="H3132" s="77">
        <f>+IF(ISNUMBER(DATA!Y986),DATA!Y986,"n/a")</f>
        <v>-4.3475520670185598E-2</v>
      </c>
      <c r="I3132" s="87">
        <f>+IF(ISNUMBER(DATA!AH986),DATA!AH986,"n/a")</f>
        <v>2.6795799597156198</v>
      </c>
      <c r="J3132" s="77">
        <f>+IF(ISNUMBER(DATA!AI986),DATA!AI986,"n/a")</f>
        <v>-2.28693773492494E-2</v>
      </c>
      <c r="K3132" s="87">
        <f>+IF(ISNUMBER(DATA!AR986),DATA!AR986,"n/a")</f>
        <v>2.70841475786214</v>
      </c>
      <c r="L3132" s="77">
        <f>+IF(ISNUMBER(DATA!AS986),DATA!AS986,"n/a")</f>
        <v>-5.6730609950899402E-2</v>
      </c>
      <c r="M3132" s="66"/>
      <c r="N3132" s="66"/>
      <c r="O3132" s="66"/>
      <c r="P3132" s="66"/>
      <c r="Q3132" s="66"/>
      <c r="S3132" s="70"/>
      <c r="U3132" s="70"/>
      <c r="W3132" s="70"/>
      <c r="Y3132" s="70"/>
    </row>
    <row r="3133" spans="1:25" s="69" customFormat="1" x14ac:dyDescent="0.2">
      <c r="A3133" s="66" t="s">
        <v>28</v>
      </c>
      <c r="B3133" s="66" t="s">
        <v>23</v>
      </c>
      <c r="C3133" s="66" t="s">
        <v>26</v>
      </c>
      <c r="D3133" s="66" t="s">
        <v>286</v>
      </c>
      <c r="E3133" s="87">
        <f>+IF(ISNUMBER(DATA!N987),DATA!N987,"n/a")</f>
        <v>3.3032254464210702</v>
      </c>
      <c r="F3133" s="77">
        <f>+IF(ISNUMBER(DATA!O987),DATA!O987,"n/a")</f>
        <v>3.0648281814550399E-2</v>
      </c>
      <c r="G3133" s="87">
        <f>+IF(ISNUMBER(DATA!X987),DATA!X987,"n/a")</f>
        <v>3.0367504906898</v>
      </c>
      <c r="H3133" s="77">
        <f>+IF(ISNUMBER(DATA!Y987),DATA!Y987,"n/a")</f>
        <v>-1.0090661169863501E-2</v>
      </c>
      <c r="I3133" s="87">
        <f>+IF(ISNUMBER(DATA!AH987),DATA!AH987,"n/a")</f>
        <v>3.0438729545394998</v>
      </c>
      <c r="J3133" s="77">
        <f>+IF(ISNUMBER(DATA!AI987),DATA!AI987,"n/a")</f>
        <v>-7.3017148161903002E-3</v>
      </c>
      <c r="K3133" s="87">
        <f>+IF(ISNUMBER(DATA!AR987),DATA!AR987,"n/a")</f>
        <v>3.0593241119403598</v>
      </c>
      <c r="L3133" s="77">
        <f>+IF(ISNUMBER(DATA!AS987),DATA!AS987,"n/a")</f>
        <v>-9.9538661810364797E-3</v>
      </c>
      <c r="M3133" s="66"/>
      <c r="N3133" s="66"/>
      <c r="O3133" s="66"/>
      <c r="P3133" s="66"/>
      <c r="Q3133" s="66"/>
      <c r="S3133" s="70"/>
      <c r="U3133" s="70"/>
      <c r="W3133" s="70"/>
      <c r="Y3133" s="70"/>
    </row>
    <row r="3134" spans="1:25" s="69" customFormat="1" x14ac:dyDescent="0.2">
      <c r="A3134" s="66" t="s">
        <v>28</v>
      </c>
      <c r="B3134" s="66" t="s">
        <v>23</v>
      </c>
      <c r="C3134" s="66" t="s">
        <v>26</v>
      </c>
      <c r="D3134" s="66" t="s">
        <v>287</v>
      </c>
      <c r="E3134" s="87">
        <f>+IF(ISNUMBER(DATA!N988),DATA!N988,"n/a")</f>
        <v>3.3643424765853398</v>
      </c>
      <c r="F3134" s="77">
        <f>+IF(ISNUMBER(DATA!O988),DATA!O988,"n/a")</f>
        <v>6.9156054530447502E-3</v>
      </c>
      <c r="G3134" s="87">
        <f>+IF(ISNUMBER(DATA!X988),DATA!X988,"n/a")</f>
        <v>3.1051540043068599</v>
      </c>
      <c r="H3134" s="77">
        <f>+IF(ISNUMBER(DATA!Y988),DATA!Y988,"n/a")</f>
        <v>-4.0309407147377997E-2</v>
      </c>
      <c r="I3134" s="87">
        <f>+IF(ISNUMBER(DATA!AH988),DATA!AH988,"n/a")</f>
        <v>3.1279906121245902</v>
      </c>
      <c r="J3134" s="77">
        <f>+IF(ISNUMBER(DATA!AI988),DATA!AI988,"n/a")</f>
        <v>-3.4748775776915902E-2</v>
      </c>
      <c r="K3134" s="87">
        <f>+IF(ISNUMBER(DATA!AR988),DATA!AR988,"n/a")</f>
        <v>3.0819316387517102</v>
      </c>
      <c r="L3134" s="77">
        <f>+IF(ISNUMBER(DATA!AS988),DATA!AS988,"n/a")</f>
        <v>-4.5975800115997202E-2</v>
      </c>
      <c r="M3134" s="66"/>
      <c r="N3134" s="66"/>
      <c r="O3134" s="66"/>
      <c r="P3134" s="66"/>
      <c r="Q3134" s="66"/>
      <c r="S3134" s="70"/>
      <c r="U3134" s="70"/>
      <c r="W3134" s="70"/>
      <c r="Y3134" s="70"/>
    </row>
    <row r="3135" spans="1:25" s="69" customFormat="1" x14ac:dyDescent="0.2">
      <c r="A3135" s="66" t="s">
        <v>28</v>
      </c>
      <c r="B3135" s="66" t="s">
        <v>23</v>
      </c>
      <c r="C3135" s="66" t="s">
        <v>26</v>
      </c>
      <c r="D3135" s="66" t="s">
        <v>288</v>
      </c>
      <c r="E3135" s="87">
        <f>+IF(ISNUMBER(DATA!N989),DATA!N989,"n/a")</f>
        <v>2.78180988031998</v>
      </c>
      <c r="F3135" s="77">
        <f>+IF(ISNUMBER(DATA!O989),DATA!O989,"n/a")</f>
        <v>8.0378884724673097E-2</v>
      </c>
      <c r="G3135" s="87">
        <f>+IF(ISNUMBER(DATA!X989),DATA!X989,"n/a")</f>
        <v>2.7579968556020402</v>
      </c>
      <c r="H3135" s="77">
        <f>+IF(ISNUMBER(DATA!Y989),DATA!Y989,"n/a")</f>
        <v>4.4728572674551097E-2</v>
      </c>
      <c r="I3135" s="87">
        <f>+IF(ISNUMBER(DATA!AH989),DATA!AH989,"n/a")</f>
        <v>2.76536973025688</v>
      </c>
      <c r="J3135" s="77">
        <f>+IF(ISNUMBER(DATA!AI989),DATA!AI989,"n/a")</f>
        <v>2.7927121529644199E-2</v>
      </c>
      <c r="K3135" s="87">
        <f>+IF(ISNUMBER(DATA!AR989),DATA!AR989,"n/a")</f>
        <v>2.74851612034161</v>
      </c>
      <c r="L3135" s="77">
        <f>+IF(ISNUMBER(DATA!AS989),DATA!AS989,"n/a")</f>
        <v>-3.4720116431954599E-2</v>
      </c>
      <c r="M3135" s="66"/>
      <c r="N3135" s="66"/>
      <c r="O3135" s="66"/>
      <c r="P3135" s="66"/>
      <c r="Q3135" s="66"/>
      <c r="S3135" s="70"/>
      <c r="U3135" s="70"/>
      <c r="W3135" s="70"/>
      <c r="Y3135" s="70"/>
    </row>
    <row r="3136" spans="1:25" s="69" customFormat="1" x14ac:dyDescent="0.2">
      <c r="A3136" s="66" t="s">
        <v>28</v>
      </c>
      <c r="B3136" s="66" t="s">
        <v>23</v>
      </c>
      <c r="C3136" s="66" t="s">
        <v>26</v>
      </c>
      <c r="D3136" s="66" t="s">
        <v>289</v>
      </c>
      <c r="E3136" s="87">
        <f>+IF(ISNUMBER(DATA!N990),DATA!N990,"n/a")</f>
        <v>2.8387477845406899</v>
      </c>
      <c r="F3136" s="77">
        <f>+IF(ISNUMBER(DATA!O990),DATA!O990,"n/a")</f>
        <v>8.2685994610537203E-2</v>
      </c>
      <c r="G3136" s="87">
        <f>+IF(ISNUMBER(DATA!X990),DATA!X990,"n/a")</f>
        <v>2.7964909131458802</v>
      </c>
      <c r="H3136" s="77">
        <f>+IF(ISNUMBER(DATA!Y990),DATA!Y990,"n/a")</f>
        <v>6.0295088519406901E-3</v>
      </c>
      <c r="I3136" s="87">
        <f>+IF(ISNUMBER(DATA!AH990),DATA!AH990,"n/a")</f>
        <v>2.7713741227980102</v>
      </c>
      <c r="J3136" s="77">
        <f>+IF(ISNUMBER(DATA!AI990),DATA!AI990,"n/a")</f>
        <v>-7.8232931305060593E-3</v>
      </c>
      <c r="K3136" s="87">
        <f>+IF(ISNUMBER(DATA!AR990),DATA!AR990,"n/a")</f>
        <v>2.7768494539114799</v>
      </c>
      <c r="L3136" s="77">
        <f>+IF(ISNUMBER(DATA!AS990),DATA!AS990,"n/a")</f>
        <v>-4.8955269744766002E-2</v>
      </c>
      <c r="M3136" s="66"/>
      <c r="N3136" s="66"/>
      <c r="O3136" s="66"/>
      <c r="P3136" s="66"/>
      <c r="Q3136" s="66"/>
      <c r="S3136" s="70"/>
      <c r="U3136" s="70"/>
      <c r="W3136" s="70"/>
      <c r="Y3136" s="70"/>
    </row>
    <row r="3137" spans="1:25" s="69" customFormat="1" x14ac:dyDescent="0.2">
      <c r="A3137" s="66" t="s">
        <v>28</v>
      </c>
      <c r="B3137" s="66" t="s">
        <v>23</v>
      </c>
      <c r="C3137" s="66" t="s">
        <v>26</v>
      </c>
      <c r="D3137" s="66" t="s">
        <v>290</v>
      </c>
      <c r="E3137" s="87">
        <f>+IF(ISNUMBER(DATA!N991),DATA!N991,"n/a")</f>
        <v>3.3606837760444699</v>
      </c>
      <c r="F3137" s="77">
        <f>+IF(ISNUMBER(DATA!O991),DATA!O991,"n/a")</f>
        <v>-6.4214498040941703E-2</v>
      </c>
      <c r="G3137" s="87">
        <f>+IF(ISNUMBER(DATA!X991),DATA!X991,"n/a")</f>
        <v>3.37861568013007</v>
      </c>
      <c r="H3137" s="77">
        <f>+IF(ISNUMBER(DATA!Y991),DATA!Y991,"n/a")</f>
        <v>-2.8526377135210099E-2</v>
      </c>
      <c r="I3137" s="87">
        <f>+IF(ISNUMBER(DATA!AH991),DATA!AH991,"n/a")</f>
        <v>3.4749348602597099</v>
      </c>
      <c r="J3137" s="77">
        <f>+IF(ISNUMBER(DATA!AI991),DATA!AI991,"n/a")</f>
        <v>-1.02243829612615E-2</v>
      </c>
      <c r="K3137" s="87">
        <f>+IF(ISNUMBER(DATA!AR991),DATA!AR991,"n/a")</f>
        <v>3.4806418794614502</v>
      </c>
      <c r="L3137" s="77">
        <f>+IF(ISNUMBER(DATA!AS991),DATA!AS991,"n/a")</f>
        <v>7.0961211693587999E-3</v>
      </c>
      <c r="M3137" s="66"/>
      <c r="N3137" s="66"/>
      <c r="O3137" s="66"/>
      <c r="P3137" s="66"/>
      <c r="Q3137" s="66"/>
      <c r="S3137" s="70"/>
      <c r="U3137" s="70"/>
      <c r="W3137" s="70"/>
      <c r="Y3137" s="70"/>
    </row>
    <row r="3138" spans="1:25" s="69" customFormat="1" x14ac:dyDescent="0.2">
      <c r="A3138" s="66" t="s">
        <v>28</v>
      </c>
      <c r="B3138" s="66" t="s">
        <v>23</v>
      </c>
      <c r="C3138" s="66" t="s">
        <v>26</v>
      </c>
      <c r="D3138" s="66" t="s">
        <v>291</v>
      </c>
      <c r="E3138" s="87">
        <f>+IF(ISNUMBER(DATA!N992),DATA!N992,"n/a")</f>
        <v>3.3024022276059499</v>
      </c>
      <c r="F3138" s="77">
        <f>+IF(ISNUMBER(DATA!O992),DATA!O992,"n/a")</f>
        <v>-1.8666627038309201E-2</v>
      </c>
      <c r="G3138" s="87">
        <f>+IF(ISNUMBER(DATA!X992),DATA!X992,"n/a")</f>
        <v>3.1275184105262901</v>
      </c>
      <c r="H3138" s="77">
        <f>+IF(ISNUMBER(DATA!Y992),DATA!Y992,"n/a")</f>
        <v>-9.7763661006159602E-2</v>
      </c>
      <c r="I3138" s="87">
        <f>+IF(ISNUMBER(DATA!AH992),DATA!AH992,"n/a")</f>
        <v>3.1830883809157</v>
      </c>
      <c r="J3138" s="77">
        <f>+IF(ISNUMBER(DATA!AI992),DATA!AI992,"n/a")</f>
        <v>-9.7072180543919404E-2</v>
      </c>
      <c r="K3138" s="87">
        <f>+IF(ISNUMBER(DATA!AR992),DATA!AR992,"n/a")</f>
        <v>3.2748528133666901</v>
      </c>
      <c r="L3138" s="77">
        <f>+IF(ISNUMBER(DATA!AS992),DATA!AS992,"n/a")</f>
        <v>-7.5853768624156603E-2</v>
      </c>
      <c r="M3138" s="66"/>
      <c r="N3138" s="66"/>
      <c r="O3138" s="66"/>
      <c r="P3138" s="66"/>
      <c r="Q3138" s="66"/>
      <c r="S3138" s="70"/>
      <c r="U3138" s="70"/>
      <c r="W3138" s="70"/>
      <c r="Y3138" s="70"/>
    </row>
    <row r="3139" spans="1:25" s="69" customFormat="1" x14ac:dyDescent="0.2">
      <c r="A3139" s="66" t="s">
        <v>28</v>
      </c>
      <c r="B3139" s="66" t="s">
        <v>23</v>
      </c>
      <c r="C3139" s="66" t="s">
        <v>26</v>
      </c>
      <c r="D3139" s="66" t="s">
        <v>292</v>
      </c>
      <c r="E3139" s="87">
        <f>+IF(ISNUMBER(DATA!N993),DATA!N993,"n/a")</f>
        <v>2.9098161723935299</v>
      </c>
      <c r="F3139" s="77">
        <f>+IF(ISNUMBER(DATA!O993),DATA!O993,"n/a")</f>
        <v>6.8715218973797995E-2</v>
      </c>
      <c r="G3139" s="87">
        <f>+IF(ISNUMBER(DATA!X993),DATA!X993,"n/a")</f>
        <v>3.0218116172529501</v>
      </c>
      <c r="H3139" s="77">
        <f>+IF(ISNUMBER(DATA!Y993),DATA!Y993,"n/a")</f>
        <v>5.0623572471132E-2</v>
      </c>
      <c r="I3139" s="87">
        <f>+IF(ISNUMBER(DATA!AH993),DATA!AH993,"n/a")</f>
        <v>3.04654224885003</v>
      </c>
      <c r="J3139" s="77">
        <f>+IF(ISNUMBER(DATA!AI993),DATA!AI993,"n/a")</f>
        <v>-2.6877084859003902E-2</v>
      </c>
      <c r="K3139" s="87">
        <f>+IF(ISNUMBER(DATA!AR993),DATA!AR993,"n/a")</f>
        <v>2.9707637332014598</v>
      </c>
      <c r="L3139" s="77">
        <f>+IF(ISNUMBER(DATA!AS993),DATA!AS993,"n/a")</f>
        <v>-0.12064969379844299</v>
      </c>
      <c r="M3139" s="66"/>
      <c r="N3139" s="66"/>
      <c r="O3139" s="66"/>
      <c r="P3139" s="66"/>
      <c r="Q3139" s="66"/>
      <c r="S3139" s="70"/>
      <c r="U3139" s="70"/>
      <c r="W3139" s="70"/>
      <c r="Y3139" s="70"/>
    </row>
    <row r="3140" spans="1:25" s="69" customFormat="1" x14ac:dyDescent="0.2">
      <c r="A3140" s="66" t="s">
        <v>28</v>
      </c>
      <c r="B3140" s="66" t="s">
        <v>23</v>
      </c>
      <c r="C3140" s="66" t="s">
        <v>26</v>
      </c>
      <c r="D3140" s="66" t="s">
        <v>293</v>
      </c>
      <c r="E3140" s="87">
        <f>+IF(ISNUMBER(DATA!N994),DATA!N994,"n/a")</f>
        <v>2.886406111596</v>
      </c>
      <c r="F3140" s="77">
        <f>+IF(ISNUMBER(DATA!O994),DATA!O994,"n/a")</f>
        <v>-0.13635234501509499</v>
      </c>
      <c r="G3140" s="87">
        <f>+IF(ISNUMBER(DATA!X994),DATA!X994,"n/a")</f>
        <v>2.8518485937465501</v>
      </c>
      <c r="H3140" s="77">
        <f>+IF(ISNUMBER(DATA!Y994),DATA!Y994,"n/a")</f>
        <v>-0.24242444374550701</v>
      </c>
      <c r="I3140" s="87">
        <f>+IF(ISNUMBER(DATA!AH994),DATA!AH994,"n/a")</f>
        <v>2.8215766828248201</v>
      </c>
      <c r="J3140" s="77">
        <f>+IF(ISNUMBER(DATA!AI994),DATA!AI994,"n/a")</f>
        <v>-0.26775448012911202</v>
      </c>
      <c r="K3140" s="87">
        <f>+IF(ISNUMBER(DATA!AR994),DATA!AR994,"n/a")</f>
        <v>2.7979614491068401</v>
      </c>
      <c r="L3140" s="77">
        <f>+IF(ISNUMBER(DATA!AS994),DATA!AS994,"n/a")</f>
        <v>-0.257038670774624</v>
      </c>
      <c r="M3140" s="66"/>
      <c r="N3140" s="66"/>
      <c r="O3140" s="66"/>
      <c r="P3140" s="66"/>
      <c r="Q3140" s="66"/>
      <c r="S3140" s="70"/>
      <c r="U3140" s="70"/>
      <c r="W3140" s="70"/>
      <c r="Y3140" s="70"/>
    </row>
    <row r="3141" spans="1:25" s="69" customFormat="1" x14ac:dyDescent="0.2">
      <c r="A3141" s="66" t="s">
        <v>28</v>
      </c>
      <c r="B3141" s="66" t="s">
        <v>23</v>
      </c>
      <c r="C3141" s="66" t="s">
        <v>26</v>
      </c>
      <c r="D3141" s="66" t="s">
        <v>294</v>
      </c>
      <c r="E3141" s="87">
        <f>+IF(ISNUMBER(DATA!N995),DATA!N995,"n/a")</f>
        <v>3.5569778733991799</v>
      </c>
      <c r="F3141" s="77">
        <f>+IF(ISNUMBER(DATA!O995),DATA!O995,"n/a")</f>
        <v>-1.1712862715015E-2</v>
      </c>
      <c r="G3141" s="87">
        <f>+IF(ISNUMBER(DATA!X995),DATA!X995,"n/a")</f>
        <v>3.5019731348160001</v>
      </c>
      <c r="H3141" s="77">
        <f>+IF(ISNUMBER(DATA!Y995),DATA!Y995,"n/a")</f>
        <v>1.89139652854695E-2</v>
      </c>
      <c r="I3141" s="87">
        <f>+IF(ISNUMBER(DATA!AH995),DATA!AH995,"n/a")</f>
        <v>3.5287954842601201</v>
      </c>
      <c r="J3141" s="77">
        <f>+IF(ISNUMBER(DATA!AI995),DATA!AI995,"n/a")</f>
        <v>1.26640627169995E-2</v>
      </c>
      <c r="K3141" s="87">
        <f>+IF(ISNUMBER(DATA!AR995),DATA!AR995,"n/a")</f>
        <v>3.5078614420049701</v>
      </c>
      <c r="L3141" s="77">
        <f>+IF(ISNUMBER(DATA!AS995),DATA!AS995,"n/a")</f>
        <v>1.9109356486336E-2</v>
      </c>
      <c r="M3141" s="66"/>
      <c r="N3141" s="66"/>
      <c r="O3141" s="66"/>
      <c r="P3141" s="66"/>
      <c r="Q3141" s="66"/>
      <c r="S3141" s="70"/>
      <c r="U3141" s="70"/>
      <c r="W3141" s="70"/>
      <c r="Y3141" s="70"/>
    </row>
    <row r="3142" spans="1:25" s="69" customFormat="1" x14ac:dyDescent="0.2">
      <c r="A3142" s="66" t="s">
        <v>28</v>
      </c>
      <c r="B3142" s="66" t="s">
        <v>23</v>
      </c>
      <c r="C3142" s="66" t="s">
        <v>26</v>
      </c>
      <c r="D3142" s="66" t="s">
        <v>295</v>
      </c>
      <c r="E3142" s="87">
        <f>+IF(ISNUMBER(DATA!N996),DATA!N996,"n/a")</f>
        <v>3.77704377763229</v>
      </c>
      <c r="F3142" s="77">
        <f>+IF(ISNUMBER(DATA!O996),DATA!O996,"n/a")</f>
        <v>1.5400528732587499E-3</v>
      </c>
      <c r="G3142" s="87">
        <f>+IF(ISNUMBER(DATA!X996),DATA!X996,"n/a")</f>
        <v>3.77468934139777</v>
      </c>
      <c r="H3142" s="77">
        <f>+IF(ISNUMBER(DATA!Y996),DATA!Y996,"n/a")</f>
        <v>-1.69518977536019E-2</v>
      </c>
      <c r="I3142" s="87">
        <f>+IF(ISNUMBER(DATA!AH996),DATA!AH996,"n/a")</f>
        <v>3.7883104472291</v>
      </c>
      <c r="J3142" s="77">
        <f>+IF(ISNUMBER(DATA!AI996),DATA!AI996,"n/a")</f>
        <v>-1.6888315941051502E-2</v>
      </c>
      <c r="K3142" s="87">
        <f>+IF(ISNUMBER(DATA!AR996),DATA!AR996,"n/a")</f>
        <v>3.75001538111542</v>
      </c>
      <c r="L3142" s="77">
        <f>+IF(ISNUMBER(DATA!AS996),DATA!AS996,"n/a")</f>
        <v>0.10063933119021801</v>
      </c>
      <c r="M3142" s="66"/>
      <c r="N3142" s="66"/>
      <c r="O3142" s="66"/>
      <c r="P3142" s="66"/>
      <c r="Q3142" s="66"/>
      <c r="S3142" s="70"/>
      <c r="U3142" s="70"/>
      <c r="W3142" s="70"/>
      <c r="Y3142" s="70"/>
    </row>
    <row r="3143" spans="1:25" s="69" customFormat="1" x14ac:dyDescent="0.2">
      <c r="A3143" s="66" t="s">
        <v>28</v>
      </c>
      <c r="B3143" s="66" t="s">
        <v>23</v>
      </c>
      <c r="C3143" s="66" t="s">
        <v>26</v>
      </c>
      <c r="D3143" s="66" t="s">
        <v>296</v>
      </c>
      <c r="E3143" s="87">
        <f>+IF(ISNUMBER(DATA!N997),DATA!N997,"n/a")</f>
        <v>3.6861293537680901</v>
      </c>
      <c r="F3143" s="77">
        <f>+IF(ISNUMBER(DATA!O997),DATA!O997,"n/a")</f>
        <v>1.20514592985865E-2</v>
      </c>
      <c r="G3143" s="87">
        <f>+IF(ISNUMBER(DATA!X997),DATA!X997,"n/a")</f>
        <v>3.6625780428624699</v>
      </c>
      <c r="H3143" s="77">
        <f>+IF(ISNUMBER(DATA!Y997),DATA!Y997,"n/a")</f>
        <v>-3.3987229212235999E-3</v>
      </c>
      <c r="I3143" s="87">
        <f>+IF(ISNUMBER(DATA!AH997),DATA!AH997,"n/a")</f>
        <v>3.67485669929119</v>
      </c>
      <c r="J3143" s="77">
        <f>+IF(ISNUMBER(DATA!AI997),DATA!AI997,"n/a")</f>
        <v>-1.5166402738445699E-3</v>
      </c>
      <c r="K3143" s="87">
        <f>+IF(ISNUMBER(DATA!AR997),DATA!AR997,"n/a")</f>
        <v>3.63506667982216</v>
      </c>
      <c r="L3143" s="77">
        <f>+IF(ISNUMBER(DATA!AS997),DATA!AS997,"n/a")</f>
        <v>2.76829839791825E-2</v>
      </c>
      <c r="M3143" s="66"/>
      <c r="N3143" s="66"/>
      <c r="O3143" s="66"/>
      <c r="P3143" s="66"/>
      <c r="Q3143" s="66"/>
      <c r="S3143" s="70"/>
      <c r="U3143" s="70"/>
      <c r="W3143" s="70"/>
      <c r="Y3143" s="70"/>
    </row>
    <row r="3144" spans="1:25" s="69" customFormat="1" x14ac:dyDescent="0.2">
      <c r="A3144" s="66" t="s">
        <v>28</v>
      </c>
      <c r="B3144" s="66" t="s">
        <v>23</v>
      </c>
      <c r="C3144" s="66" t="s">
        <v>26</v>
      </c>
      <c r="D3144" s="66" t="s">
        <v>297</v>
      </c>
      <c r="E3144" s="87">
        <f>+IF(ISNUMBER(DATA!N998),DATA!N998,"n/a")</f>
        <v>2.82553251795213</v>
      </c>
      <c r="F3144" s="77">
        <f>+IF(ISNUMBER(DATA!O998),DATA!O998,"n/a")</f>
        <v>-0.15762451481105699</v>
      </c>
      <c r="G3144" s="87">
        <f>+IF(ISNUMBER(DATA!X998),DATA!X998,"n/a")</f>
        <v>2.8843271831253698</v>
      </c>
      <c r="H3144" s="77">
        <f>+IF(ISNUMBER(DATA!Y998),DATA!Y998,"n/a")</f>
        <v>-0.22469281728740201</v>
      </c>
      <c r="I3144" s="87">
        <f>+IF(ISNUMBER(DATA!AH998),DATA!AH998,"n/a")</f>
        <v>2.8780741108309398</v>
      </c>
      <c r="J3144" s="77">
        <f>+IF(ISNUMBER(DATA!AI998),DATA!AI998,"n/a")</f>
        <v>-0.244392896951241</v>
      </c>
      <c r="K3144" s="87">
        <f>+IF(ISNUMBER(DATA!AR998),DATA!AR998,"n/a")</f>
        <v>2.8653099978927501</v>
      </c>
      <c r="L3144" s="77">
        <f>+IF(ISNUMBER(DATA!AS998),DATA!AS998,"n/a")</f>
        <v>-0.23058127520022201</v>
      </c>
      <c r="M3144" s="66"/>
      <c r="N3144" s="66"/>
      <c r="O3144" s="66"/>
      <c r="P3144" s="66"/>
      <c r="Q3144" s="66"/>
      <c r="S3144" s="70"/>
      <c r="U3144" s="70"/>
      <c r="W3144" s="70"/>
      <c r="Y3144" s="70"/>
    </row>
    <row r="3145" spans="1:25" s="69" customFormat="1" x14ac:dyDescent="0.2">
      <c r="A3145" s="66" t="s">
        <v>28</v>
      </c>
      <c r="B3145" s="66" t="s">
        <v>23</v>
      </c>
      <c r="C3145" s="66" t="s">
        <v>26</v>
      </c>
      <c r="D3145" s="66" t="s">
        <v>298</v>
      </c>
      <c r="E3145" s="87">
        <f>+IF(ISNUMBER(DATA!N999),DATA!N999,"n/a")</f>
        <v>3.5746294001654899</v>
      </c>
      <c r="F3145" s="77">
        <f>+IF(ISNUMBER(DATA!O999),DATA!O999,"n/a")</f>
        <v>-2.24318100285467E-2</v>
      </c>
      <c r="G3145" s="87">
        <f>+IF(ISNUMBER(DATA!X999),DATA!X999,"n/a")</f>
        <v>3.4308653421835502</v>
      </c>
      <c r="H3145" s="77">
        <f>+IF(ISNUMBER(DATA!Y999),DATA!Y999,"n/a")</f>
        <v>-6.2682025184006701E-2</v>
      </c>
      <c r="I3145" s="87">
        <f>+IF(ISNUMBER(DATA!AH999),DATA!AH999,"n/a")</f>
        <v>3.4967467251789599</v>
      </c>
      <c r="J3145" s="77">
        <f>+IF(ISNUMBER(DATA!AI999),DATA!AI999,"n/a")</f>
        <v>-4.36812289990186E-2</v>
      </c>
      <c r="K3145" s="87">
        <f>+IF(ISNUMBER(DATA!AR999),DATA!AR999,"n/a")</f>
        <v>3.5055290597205202</v>
      </c>
      <c r="L3145" s="77">
        <f>+IF(ISNUMBER(DATA!AS999),DATA!AS999,"n/a")</f>
        <v>-2.1249194180714099E-2</v>
      </c>
      <c r="M3145" s="66"/>
      <c r="N3145" s="66"/>
      <c r="O3145" s="66"/>
      <c r="P3145" s="66"/>
      <c r="Q3145" s="66"/>
      <c r="S3145" s="70"/>
      <c r="U3145" s="70"/>
      <c r="W3145" s="70"/>
      <c r="Y3145" s="70"/>
    </row>
    <row r="3146" spans="1:25" s="69" customFormat="1" x14ac:dyDescent="0.2">
      <c r="A3146" s="66" t="s">
        <v>28</v>
      </c>
      <c r="B3146" s="66" t="s">
        <v>23</v>
      </c>
      <c r="C3146" s="66" t="s">
        <v>26</v>
      </c>
      <c r="D3146" s="66" t="s">
        <v>299</v>
      </c>
      <c r="E3146" s="87">
        <f>+IF(ISNUMBER(DATA!N1000),DATA!N1000,"n/a")</f>
        <v>3.5752236934026902</v>
      </c>
      <c r="F3146" s="77">
        <f>+IF(ISNUMBER(DATA!O1000),DATA!O1000,"n/a")</f>
        <v>1.7530952452840799E-2</v>
      </c>
      <c r="G3146" s="87">
        <f>+IF(ISNUMBER(DATA!X1000),DATA!X1000,"n/a")</f>
        <v>3.4083905596439399</v>
      </c>
      <c r="H3146" s="77">
        <f>+IF(ISNUMBER(DATA!Y1000),DATA!Y1000,"n/a")</f>
        <v>-4.0009526001606899E-2</v>
      </c>
      <c r="I3146" s="87">
        <f>+IF(ISNUMBER(DATA!AH1000),DATA!AH1000,"n/a")</f>
        <v>3.42664971468542</v>
      </c>
      <c r="J3146" s="77">
        <f>+IF(ISNUMBER(DATA!AI1000),DATA!AI1000,"n/a")</f>
        <v>-4.69575581573013E-2</v>
      </c>
      <c r="K3146" s="87">
        <f>+IF(ISNUMBER(DATA!AR1000),DATA!AR1000,"n/a")</f>
        <v>3.3960063790678499</v>
      </c>
      <c r="L3146" s="77">
        <f>+IF(ISNUMBER(DATA!AS1000),DATA!AS1000,"n/a")</f>
        <v>-1.2327698232207E-2</v>
      </c>
      <c r="M3146" s="66"/>
      <c r="N3146" s="66"/>
      <c r="O3146" s="66"/>
      <c r="P3146" s="66"/>
      <c r="Q3146" s="66"/>
      <c r="S3146" s="70"/>
      <c r="U3146" s="70"/>
      <c r="W3146" s="70"/>
      <c r="Y3146" s="70"/>
    </row>
    <row r="3147" spans="1:25" s="69" customFormat="1" x14ac:dyDescent="0.2">
      <c r="A3147" s="66" t="s">
        <v>28</v>
      </c>
      <c r="B3147" s="66" t="s">
        <v>23</v>
      </c>
      <c r="C3147" s="66" t="s">
        <v>26</v>
      </c>
      <c r="D3147" s="66" t="s">
        <v>300</v>
      </c>
      <c r="E3147" s="87">
        <f>+IF(ISNUMBER(DATA!N1001),DATA!N1001,"n/a")</f>
        <v>3.0115511066908498</v>
      </c>
      <c r="F3147" s="77">
        <f>+IF(ISNUMBER(DATA!O1001),DATA!O1001,"n/a")</f>
        <v>-1.30873553617591E-2</v>
      </c>
      <c r="G3147" s="87">
        <f>+IF(ISNUMBER(DATA!X1001),DATA!X1001,"n/a")</f>
        <v>2.9352685040060802</v>
      </c>
      <c r="H3147" s="77">
        <f>+IF(ISNUMBER(DATA!Y1001),DATA!Y1001,"n/a")</f>
        <v>2.53022282090952E-3</v>
      </c>
      <c r="I3147" s="87">
        <f>+IF(ISNUMBER(DATA!AH1001),DATA!AH1001,"n/a")</f>
        <v>2.9019912223231001</v>
      </c>
      <c r="J3147" s="77">
        <f>+IF(ISNUMBER(DATA!AI1001),DATA!AI1001,"n/a")</f>
        <v>-1.62538718402854E-2</v>
      </c>
      <c r="K3147" s="87">
        <f>+IF(ISNUMBER(DATA!AR1001),DATA!AR1001,"n/a")</f>
        <v>2.9302293198526401</v>
      </c>
      <c r="L3147" s="77">
        <f>+IF(ISNUMBER(DATA!AS1001),DATA!AS1001,"n/a")</f>
        <v>-4.3571802079802401E-2</v>
      </c>
      <c r="M3147" s="66"/>
      <c r="N3147" s="66"/>
      <c r="O3147" s="66"/>
      <c r="P3147" s="66"/>
      <c r="Q3147" s="66"/>
      <c r="S3147" s="70"/>
      <c r="U3147" s="70"/>
      <c r="W3147" s="70"/>
      <c r="Y3147" s="70"/>
    </row>
    <row r="3148" spans="1:25" s="69" customFormat="1" x14ac:dyDescent="0.2">
      <c r="A3148" s="66" t="s">
        <v>28</v>
      </c>
      <c r="B3148" s="66" t="s">
        <v>23</v>
      </c>
      <c r="C3148" s="66" t="s">
        <v>26</v>
      </c>
      <c r="D3148" s="66" t="s">
        <v>301</v>
      </c>
      <c r="E3148" s="87">
        <f>+IF(ISNUMBER(DATA!N1002),DATA!N1002,"n/a")</f>
        <v>2.9204980970407202</v>
      </c>
      <c r="F3148" s="77">
        <f>+IF(ISNUMBER(DATA!O1002),DATA!O1002,"n/a")</f>
        <v>-1.30078429158496E-2</v>
      </c>
      <c r="G3148" s="87">
        <f>+IF(ISNUMBER(DATA!X1002),DATA!X1002,"n/a")</f>
        <v>2.9507309318616399</v>
      </c>
      <c r="H3148" s="77">
        <f>+IF(ISNUMBER(DATA!Y1002),DATA!Y1002,"n/a")</f>
        <v>-1.0884191714500099E-2</v>
      </c>
      <c r="I3148" s="87">
        <f>+IF(ISNUMBER(DATA!AH1002),DATA!AH1002,"n/a")</f>
        <v>2.94448107616551</v>
      </c>
      <c r="J3148" s="77">
        <f>+IF(ISNUMBER(DATA!AI1002),DATA!AI1002,"n/a")</f>
        <v>-1.9192009125483502E-2</v>
      </c>
      <c r="K3148" s="87">
        <f>+IF(ISNUMBER(DATA!AR1002),DATA!AR1002,"n/a")</f>
        <v>2.9620167577826599</v>
      </c>
      <c r="L3148" s="77">
        <f>+IF(ISNUMBER(DATA!AS1002),DATA!AS1002,"n/a")</f>
        <v>-4.0721432716648798E-2</v>
      </c>
      <c r="M3148" s="66"/>
      <c r="N3148" s="66"/>
      <c r="O3148" s="66"/>
      <c r="P3148" s="66"/>
      <c r="Q3148" s="66"/>
      <c r="S3148" s="70"/>
      <c r="U3148" s="70"/>
      <c r="W3148" s="70"/>
      <c r="Y3148" s="70"/>
    </row>
    <row r="3149" spans="1:25" s="69" customFormat="1" x14ac:dyDescent="0.2">
      <c r="A3149" s="66" t="s">
        <v>28</v>
      </c>
      <c r="B3149" s="66" t="s">
        <v>23</v>
      </c>
      <c r="C3149" s="66" t="s">
        <v>26</v>
      </c>
      <c r="D3149" s="66" t="s">
        <v>302</v>
      </c>
      <c r="E3149" s="87">
        <f>+IF(ISNUMBER(DATA!N1003),DATA!N1003,"n/a")</f>
        <v>3.5526155533555701</v>
      </c>
      <c r="F3149" s="77">
        <f>+IF(ISNUMBER(DATA!O1003),DATA!O1003,"n/a")</f>
        <v>-1.9810378843664898E-2</v>
      </c>
      <c r="G3149" s="87">
        <f>+IF(ISNUMBER(DATA!X1003),DATA!X1003,"n/a")</f>
        <v>3.5007285040506999</v>
      </c>
      <c r="H3149" s="77">
        <f>+IF(ISNUMBER(DATA!Y1003),DATA!Y1003,"n/a")</f>
        <v>-3.2376678946023402E-3</v>
      </c>
      <c r="I3149" s="87">
        <f>+IF(ISNUMBER(DATA!AH1003),DATA!AH1003,"n/a")</f>
        <v>3.53795296741457</v>
      </c>
      <c r="J3149" s="77">
        <f>+IF(ISNUMBER(DATA!AI1003),DATA!AI1003,"n/a")</f>
        <v>-4.6991749341238698E-3</v>
      </c>
      <c r="K3149" s="87">
        <f>+IF(ISNUMBER(DATA!AR1003),DATA!AR1003,"n/a")</f>
        <v>3.5245841980419899</v>
      </c>
      <c r="L3149" s="77">
        <f>+IF(ISNUMBER(DATA!AS1003),DATA!AS1003,"n/a")</f>
        <v>1.09460056025278E-2</v>
      </c>
      <c r="M3149" s="66"/>
      <c r="N3149" s="66"/>
      <c r="O3149" s="66"/>
      <c r="P3149" s="66"/>
      <c r="Q3149" s="66"/>
      <c r="S3149" s="70"/>
      <c r="U3149" s="70"/>
      <c r="W3149" s="70"/>
      <c r="Y3149" s="70"/>
    </row>
    <row r="3150" spans="1:25" s="69" customFormat="1" x14ac:dyDescent="0.2">
      <c r="A3150" s="66" t="s">
        <v>28</v>
      </c>
      <c r="B3150" s="66" t="s">
        <v>23</v>
      </c>
      <c r="C3150" s="66" t="s">
        <v>26</v>
      </c>
      <c r="D3150" s="66" t="s">
        <v>303</v>
      </c>
      <c r="E3150" s="87">
        <f>+IF(ISNUMBER(DATA!N1004),DATA!N1004,"n/a")</f>
        <v>3.0943880938664701</v>
      </c>
      <c r="F3150" s="77">
        <f>+IF(ISNUMBER(DATA!O1004),DATA!O1004,"n/a")</f>
        <v>0.10951773203246901</v>
      </c>
      <c r="G3150" s="87">
        <f>+IF(ISNUMBER(DATA!X1004),DATA!X1004,"n/a")</f>
        <v>3.07246896021022</v>
      </c>
      <c r="H3150" s="77">
        <f>+IF(ISNUMBER(DATA!Y1004),DATA!Y1004,"n/a")</f>
        <v>4.3083010828944002E-2</v>
      </c>
      <c r="I3150" s="87">
        <f>+IF(ISNUMBER(DATA!AH1004),DATA!AH1004,"n/a")</f>
        <v>3.0655938639151499</v>
      </c>
      <c r="J3150" s="77">
        <f>+IF(ISNUMBER(DATA!AI1004),DATA!AI1004,"n/a")</f>
        <v>4.1246777219586001E-2</v>
      </c>
      <c r="K3150" s="87">
        <f>+IF(ISNUMBER(DATA!AR1004),DATA!AR1004,"n/a")</f>
        <v>3.0313844533352601</v>
      </c>
      <c r="L3150" s="77">
        <f>+IF(ISNUMBER(DATA!AS1004),DATA!AS1004,"n/a")</f>
        <v>-5.1560364564330599E-3</v>
      </c>
      <c r="M3150" s="66"/>
      <c r="N3150" s="66"/>
      <c r="O3150" s="66"/>
      <c r="P3150" s="66"/>
      <c r="Q3150" s="66"/>
      <c r="S3150" s="70"/>
      <c r="U3150" s="70"/>
      <c r="W3150" s="70"/>
      <c r="Y3150" s="70"/>
    </row>
    <row r="3151" spans="1:25" s="69" customFormat="1" x14ac:dyDescent="0.2">
      <c r="A3151" s="66" t="s">
        <v>28</v>
      </c>
      <c r="B3151" s="66" t="s">
        <v>23</v>
      </c>
      <c r="C3151" s="66" t="s">
        <v>26</v>
      </c>
      <c r="D3151" s="66" t="s">
        <v>304</v>
      </c>
      <c r="E3151" s="87">
        <f>+IF(ISNUMBER(DATA!N1005),DATA!N1005,"n/a")</f>
        <v>3.5103499884630001</v>
      </c>
      <c r="F3151" s="77">
        <f>+IF(ISNUMBER(DATA!O1005),DATA!O1005,"n/a")</f>
        <v>1.4479744151953799E-2</v>
      </c>
      <c r="G3151" s="87">
        <f>+IF(ISNUMBER(DATA!X1005),DATA!X1005,"n/a")</f>
        <v>3.3013447481893099</v>
      </c>
      <c r="H3151" s="77">
        <f>+IF(ISNUMBER(DATA!Y1005),DATA!Y1005,"n/a")</f>
        <v>-4.5766272408439099E-2</v>
      </c>
      <c r="I3151" s="87">
        <f>+IF(ISNUMBER(DATA!AH1005),DATA!AH1005,"n/a")</f>
        <v>3.3057076213579801</v>
      </c>
      <c r="J3151" s="77">
        <f>+IF(ISNUMBER(DATA!AI1005),DATA!AI1005,"n/a")</f>
        <v>-4.7851485138254199E-2</v>
      </c>
      <c r="K3151" s="87">
        <f>+IF(ISNUMBER(DATA!AR1005),DATA!AR1005,"n/a")</f>
        <v>3.3267817279505301</v>
      </c>
      <c r="L3151" s="77">
        <f>+IF(ISNUMBER(DATA!AS1005),DATA!AS1005,"n/a")</f>
        <v>-2.95389534950596E-3</v>
      </c>
      <c r="M3151" s="66"/>
      <c r="N3151" s="66"/>
      <c r="O3151" s="66"/>
      <c r="P3151" s="66"/>
      <c r="Q3151" s="66"/>
      <c r="S3151" s="70"/>
      <c r="U3151" s="70"/>
      <c r="W3151" s="70"/>
      <c r="Y3151" s="70"/>
    </row>
    <row r="3152" spans="1:25" s="69" customFormat="1" x14ac:dyDescent="0.2">
      <c r="A3152" s="66" t="s">
        <v>28</v>
      </c>
      <c r="B3152" s="66" t="s">
        <v>23</v>
      </c>
      <c r="C3152" s="66" t="s">
        <v>26</v>
      </c>
      <c r="D3152" s="66" t="s">
        <v>305</v>
      </c>
      <c r="E3152" s="87">
        <f>+IF(ISNUMBER(DATA!N1006),DATA!N1006,"n/a")</f>
        <v>3.6958649712989802</v>
      </c>
      <c r="F3152" s="77">
        <f>+IF(ISNUMBER(DATA!O1006),DATA!O1006,"n/a")</f>
        <v>7.1396370498623796E-2</v>
      </c>
      <c r="G3152" s="87">
        <f>+IF(ISNUMBER(DATA!X1006),DATA!X1006,"n/a")</f>
        <v>3.6681166038767001</v>
      </c>
      <c r="H3152" s="77">
        <f>+IF(ISNUMBER(DATA!Y1006),DATA!Y1006,"n/a")</f>
        <v>5.6584533509507401E-2</v>
      </c>
      <c r="I3152" s="87">
        <f>+IF(ISNUMBER(DATA!AH1006),DATA!AH1006,"n/a")</f>
        <v>3.7861701910691501</v>
      </c>
      <c r="J3152" s="77">
        <f>+IF(ISNUMBER(DATA!AI1006),DATA!AI1006,"n/a")</f>
        <v>0.10339054489522501</v>
      </c>
      <c r="K3152" s="87">
        <f>+IF(ISNUMBER(DATA!AR1006),DATA!AR1006,"n/a")</f>
        <v>3.6898240534281301</v>
      </c>
      <c r="L3152" s="77">
        <f>+IF(ISNUMBER(DATA!AS1006),DATA!AS1006,"n/a")</f>
        <v>0.128511018750599</v>
      </c>
      <c r="M3152" s="66"/>
      <c r="N3152" s="66"/>
      <c r="O3152" s="66"/>
      <c r="P3152" s="66"/>
      <c r="Q3152" s="66"/>
      <c r="S3152" s="70"/>
      <c r="U3152" s="70"/>
      <c r="W3152" s="70"/>
      <c r="Y3152" s="70"/>
    </row>
    <row r="3153" spans="1:25" s="69" customFormat="1" x14ac:dyDescent="0.2">
      <c r="A3153" s="66" t="s">
        <v>28</v>
      </c>
      <c r="B3153" s="66" t="s">
        <v>23</v>
      </c>
      <c r="C3153" s="66" t="s">
        <v>26</v>
      </c>
      <c r="D3153" s="66" t="s">
        <v>306</v>
      </c>
      <c r="E3153" s="87">
        <f>+IF(ISNUMBER(DATA!N1007),DATA!N1007,"n/a")</f>
        <v>3.4034865502284202</v>
      </c>
      <c r="F3153" s="77">
        <f>+IF(ISNUMBER(DATA!O1007),DATA!O1007,"n/a")</f>
        <v>1.60198022877448E-2</v>
      </c>
      <c r="G3153" s="87">
        <f>+IF(ISNUMBER(DATA!X1007),DATA!X1007,"n/a")</f>
        <v>3.3406864948407802</v>
      </c>
      <c r="H3153" s="77">
        <f>+IF(ISNUMBER(DATA!Y1007),DATA!Y1007,"n/a")</f>
        <v>-9.3165110255837603E-3</v>
      </c>
      <c r="I3153" s="87">
        <f>+IF(ISNUMBER(DATA!AH1007),DATA!AH1007,"n/a")</f>
        <v>3.3374426852565802</v>
      </c>
      <c r="J3153" s="77">
        <f>+IF(ISNUMBER(DATA!AI1007),DATA!AI1007,"n/a")</f>
        <v>-1.73424446506934E-2</v>
      </c>
      <c r="K3153" s="87">
        <f>+IF(ISNUMBER(DATA!AR1007),DATA!AR1007,"n/a")</f>
        <v>3.1968452618919798</v>
      </c>
      <c r="L3153" s="77">
        <f>+IF(ISNUMBER(DATA!AS1007),DATA!AS1007,"n/a")</f>
        <v>-4.1314755318358501E-2</v>
      </c>
      <c r="M3153" s="66"/>
      <c r="N3153" s="66"/>
      <c r="O3153" s="66"/>
      <c r="P3153" s="66"/>
      <c r="Q3153" s="66"/>
      <c r="S3153" s="70"/>
      <c r="U3153" s="70"/>
      <c r="W3153" s="70"/>
      <c r="Y3153" s="70"/>
    </row>
    <row r="3154" spans="1:25" s="69" customFormat="1" x14ac:dyDescent="0.2">
      <c r="A3154" s="66" t="s">
        <v>28</v>
      </c>
      <c r="B3154" s="66" t="s">
        <v>23</v>
      </c>
      <c r="C3154" s="66" t="s">
        <v>26</v>
      </c>
      <c r="D3154" s="66" t="s">
        <v>307</v>
      </c>
      <c r="E3154" s="87">
        <f>+IF(ISNUMBER(DATA!N1008),DATA!N1008,"n/a")</f>
        <v>2.23757458832638</v>
      </c>
      <c r="F3154" s="77">
        <f>+IF(ISNUMBER(DATA!O1008),DATA!O1008,"n/a")</f>
        <v>6.7848421175243798E-2</v>
      </c>
      <c r="G3154" s="87">
        <f>+IF(ISNUMBER(DATA!X1008),DATA!X1008,"n/a")</f>
        <v>2.16632596554023</v>
      </c>
      <c r="H3154" s="77">
        <f>+IF(ISNUMBER(DATA!Y1008),DATA!Y1008,"n/a")</f>
        <v>6.6870474619696599E-2</v>
      </c>
      <c r="I3154" s="87">
        <f>+IF(ISNUMBER(DATA!AH1008),DATA!AH1008,"n/a")</f>
        <v>2.17366697151573</v>
      </c>
      <c r="J3154" s="77">
        <f>+IF(ISNUMBER(DATA!AI1008),DATA!AI1008,"n/a")</f>
        <v>1.7943450066780501E-2</v>
      </c>
      <c r="K3154" s="87">
        <f>+IF(ISNUMBER(DATA!AR1008),DATA!AR1008,"n/a")</f>
        <v>2.1096045919829902</v>
      </c>
      <c r="L3154" s="77">
        <f>+IF(ISNUMBER(DATA!AS1008),DATA!AS1008,"n/a")</f>
        <v>-9.6763395297022298E-2</v>
      </c>
      <c r="M3154" s="66"/>
      <c r="N3154" s="66"/>
      <c r="O3154" s="66"/>
      <c r="P3154" s="66"/>
      <c r="Q3154" s="66"/>
      <c r="S3154" s="70"/>
      <c r="U3154" s="70"/>
      <c r="W3154" s="70"/>
      <c r="Y3154" s="70"/>
    </row>
    <row r="3155" spans="1:25" s="69" customFormat="1" x14ac:dyDescent="0.2">
      <c r="A3155" s="66" t="s">
        <v>28</v>
      </c>
      <c r="B3155" s="66" t="s">
        <v>23</v>
      </c>
      <c r="C3155" s="66" t="s">
        <v>26</v>
      </c>
      <c r="D3155" s="66" t="s">
        <v>308</v>
      </c>
      <c r="E3155" s="87">
        <f>+IF(ISNUMBER(DATA!N1009),DATA!N1009,"n/a")</f>
        <v>3.0905651869755402</v>
      </c>
      <c r="F3155" s="77">
        <f>+IF(ISNUMBER(DATA!O1009),DATA!O1009,"n/a")</f>
        <v>-5.9001194300622402E-2</v>
      </c>
      <c r="G3155" s="87">
        <f>+IF(ISNUMBER(DATA!X1009),DATA!X1009,"n/a")</f>
        <v>2.9692562789119199</v>
      </c>
      <c r="H3155" s="77">
        <f>+IF(ISNUMBER(DATA!Y1009),DATA!Y1009,"n/a")</f>
        <v>-2.6801212406688101E-2</v>
      </c>
      <c r="I3155" s="87">
        <f>+IF(ISNUMBER(DATA!AH1009),DATA!AH1009,"n/a")</f>
        <v>3.0027089080786502</v>
      </c>
      <c r="J3155" s="77">
        <f>+IF(ISNUMBER(DATA!AI1009),DATA!AI1009,"n/a")</f>
        <v>-1.7636861127438001E-2</v>
      </c>
      <c r="K3155" s="87">
        <f>+IF(ISNUMBER(DATA!AR1009),DATA!AR1009,"n/a")</f>
        <v>3.0488209583233798</v>
      </c>
      <c r="L3155" s="77">
        <f>+IF(ISNUMBER(DATA!AS1009),DATA!AS1009,"n/a")</f>
        <v>-2.4174474230559E-2</v>
      </c>
      <c r="M3155" s="66"/>
      <c r="N3155" s="66"/>
      <c r="O3155" s="66"/>
      <c r="P3155" s="66"/>
      <c r="Q3155" s="66"/>
      <c r="S3155" s="70"/>
      <c r="U3155" s="70"/>
      <c r="W3155" s="70"/>
      <c r="Y3155" s="70"/>
    </row>
    <row r="3156" spans="1:25" s="69" customFormat="1" x14ac:dyDescent="0.2">
      <c r="A3156" s="66" t="s">
        <v>28</v>
      </c>
      <c r="B3156" s="66" t="s">
        <v>23</v>
      </c>
      <c r="C3156" s="66" t="s">
        <v>26</v>
      </c>
      <c r="D3156" s="66" t="s">
        <v>309</v>
      </c>
      <c r="E3156" s="87">
        <f>+IF(ISNUMBER(DATA!N1010),DATA!N1010,"n/a")</f>
        <v>3.02167318982388</v>
      </c>
      <c r="F3156" s="77">
        <f>+IF(ISNUMBER(DATA!O1010),DATA!O1010,"n/a")</f>
        <v>-0.105156770433048</v>
      </c>
      <c r="G3156" s="87">
        <f>+IF(ISNUMBER(DATA!X1010),DATA!X1010,"n/a")</f>
        <v>2.9400745316759598</v>
      </c>
      <c r="H3156" s="77">
        <f>+IF(ISNUMBER(DATA!Y1010),DATA!Y1010,"n/a")</f>
        <v>-2.0378910861488901E-2</v>
      </c>
      <c r="I3156" s="87">
        <f>+IF(ISNUMBER(DATA!AH1010),DATA!AH1010,"n/a")</f>
        <v>2.95711687793594</v>
      </c>
      <c r="J3156" s="77">
        <f>+IF(ISNUMBER(DATA!AI1010),DATA!AI1010,"n/a")</f>
        <v>2.6594186385556402E-2</v>
      </c>
      <c r="K3156" s="87">
        <f>+IF(ISNUMBER(DATA!AR1010),DATA!AR1010,"n/a")</f>
        <v>3.0476263859750801</v>
      </c>
      <c r="L3156" s="77">
        <f>+IF(ISNUMBER(DATA!AS1010),DATA!AS1010,"n/a")</f>
        <v>4.2420277146598899E-2</v>
      </c>
      <c r="M3156" s="66"/>
      <c r="N3156" s="66"/>
      <c r="O3156" s="66"/>
      <c r="P3156" s="66"/>
      <c r="Q3156" s="66"/>
      <c r="S3156" s="70"/>
      <c r="U3156" s="70"/>
      <c r="W3156" s="70"/>
      <c r="Y3156" s="70"/>
    </row>
    <row r="3157" spans="1:25" s="69" customFormat="1" x14ac:dyDescent="0.2">
      <c r="A3157" s="66" t="s">
        <v>28</v>
      </c>
      <c r="B3157" s="66" t="s">
        <v>23</v>
      </c>
      <c r="C3157" s="66" t="s">
        <v>26</v>
      </c>
      <c r="D3157" s="66" t="s">
        <v>310</v>
      </c>
      <c r="E3157" s="87">
        <f>+IF(ISNUMBER(DATA!N1011),DATA!N1011,"n/a")</f>
        <v>2.9943544654043701</v>
      </c>
      <c r="F3157" s="77">
        <f>+IF(ISNUMBER(DATA!O1011),DATA!O1011,"n/a")</f>
        <v>-0.17978200576803</v>
      </c>
      <c r="G3157" s="87">
        <f>+IF(ISNUMBER(DATA!X1011),DATA!X1011,"n/a")</f>
        <v>2.9354273421045298</v>
      </c>
      <c r="H3157" s="77">
        <f>+IF(ISNUMBER(DATA!Y1011),DATA!Y1011,"n/a")</f>
        <v>-0.15081529760075801</v>
      </c>
      <c r="I3157" s="87">
        <f>+IF(ISNUMBER(DATA!AH1011),DATA!AH1011,"n/a")</f>
        <v>2.9442438220688398</v>
      </c>
      <c r="J3157" s="77">
        <f>+IF(ISNUMBER(DATA!AI1011),DATA!AI1011,"n/a")</f>
        <v>-0.148450607859682</v>
      </c>
      <c r="K3157" s="87">
        <f>+IF(ISNUMBER(DATA!AR1011),DATA!AR1011,"n/a")</f>
        <v>3.0706783846693799</v>
      </c>
      <c r="L3157" s="77">
        <f>+IF(ISNUMBER(DATA!AS1011),DATA!AS1011,"n/a")</f>
        <v>-7.7844423051641506E-2</v>
      </c>
      <c r="M3157" s="66"/>
      <c r="N3157" s="66"/>
      <c r="O3157" s="66"/>
      <c r="P3157" s="66"/>
      <c r="Q3157" s="66"/>
      <c r="S3157" s="70"/>
      <c r="U3157" s="70"/>
      <c r="W3157" s="70"/>
      <c r="Y3157" s="70"/>
    </row>
    <row r="3158" spans="1:25" s="69" customFormat="1" x14ac:dyDescent="0.2">
      <c r="A3158" s="66" t="s">
        <v>28</v>
      </c>
      <c r="B3158" s="66" t="s">
        <v>23</v>
      </c>
      <c r="C3158" s="66" t="s">
        <v>26</v>
      </c>
      <c r="D3158" s="66" t="s">
        <v>311</v>
      </c>
      <c r="E3158" s="87">
        <f>+IF(ISNUMBER(DATA!N1012),DATA!N1012,"n/a")</f>
        <v>3.6847361734857</v>
      </c>
      <c r="F3158" s="77">
        <f>+IF(ISNUMBER(DATA!O1012),DATA!O1012,"n/a")</f>
        <v>-3.8344730233710399E-2</v>
      </c>
      <c r="G3158" s="87">
        <f>+IF(ISNUMBER(DATA!X1012),DATA!X1012,"n/a")</f>
        <v>3.7313917442336502</v>
      </c>
      <c r="H3158" s="77">
        <f>+IF(ISNUMBER(DATA!Y1012),DATA!Y1012,"n/a")</f>
        <v>-4.2561110663443799E-2</v>
      </c>
      <c r="I3158" s="87">
        <f>+IF(ISNUMBER(DATA!AH1012),DATA!AH1012,"n/a")</f>
        <v>3.7941831133170498</v>
      </c>
      <c r="J3158" s="77">
        <f>+IF(ISNUMBER(DATA!AI1012),DATA!AI1012,"n/a")</f>
        <v>-3.0382251054211599E-2</v>
      </c>
      <c r="K3158" s="87">
        <f>+IF(ISNUMBER(DATA!AR1012),DATA!AR1012,"n/a")</f>
        <v>3.8055622378805301</v>
      </c>
      <c r="L3158" s="77">
        <f>+IF(ISNUMBER(DATA!AS1012),DATA!AS1012,"n/a")</f>
        <v>1.08790731297796E-2</v>
      </c>
      <c r="M3158" s="66"/>
      <c r="N3158" s="66"/>
      <c r="O3158" s="66"/>
      <c r="P3158" s="66"/>
      <c r="Q3158" s="66"/>
      <c r="S3158" s="70"/>
      <c r="U3158" s="70"/>
      <c r="W3158" s="70"/>
      <c r="Y3158" s="70"/>
    </row>
    <row r="3159" spans="1:25" s="69" customFormat="1" x14ac:dyDescent="0.2">
      <c r="A3159" s="66" t="s">
        <v>28</v>
      </c>
      <c r="B3159" s="66" t="s">
        <v>23</v>
      </c>
      <c r="C3159" s="66" t="s">
        <v>26</v>
      </c>
      <c r="D3159" s="66" t="s">
        <v>312</v>
      </c>
      <c r="E3159" s="87">
        <f>+IF(ISNUMBER(DATA!N1013),DATA!N1013,"n/a")</f>
        <v>2.8115009234822401</v>
      </c>
      <c r="F3159" s="77">
        <f>+IF(ISNUMBER(DATA!O1013),DATA!O1013,"n/a")</f>
        <v>-3.5952680017498101E-2</v>
      </c>
      <c r="G3159" s="87">
        <f>+IF(ISNUMBER(DATA!X1013),DATA!X1013,"n/a")</f>
        <v>2.8171640700192002</v>
      </c>
      <c r="H3159" s="77">
        <f>+IF(ISNUMBER(DATA!Y1013),DATA!Y1013,"n/a")</f>
        <v>-2.97159122879075E-2</v>
      </c>
      <c r="I3159" s="87">
        <f>+IF(ISNUMBER(DATA!AH1013),DATA!AH1013,"n/a")</f>
        <v>2.96313033575092</v>
      </c>
      <c r="J3159" s="77">
        <f>+IF(ISNUMBER(DATA!AI1013),DATA!AI1013,"n/a")</f>
        <v>-1.5798128810643099E-2</v>
      </c>
      <c r="K3159" s="87">
        <f>+IF(ISNUMBER(DATA!AR1013),DATA!AR1013,"n/a")</f>
        <v>2.90896635390432</v>
      </c>
      <c r="L3159" s="77">
        <f>+IF(ISNUMBER(DATA!AS1013),DATA!AS1013,"n/a")</f>
        <v>-7.6589962716421905E-2</v>
      </c>
      <c r="M3159" s="66"/>
      <c r="N3159" s="66"/>
      <c r="O3159" s="66"/>
      <c r="P3159" s="66"/>
      <c r="Q3159" s="66"/>
      <c r="S3159" s="70"/>
      <c r="U3159" s="70"/>
      <c r="W3159" s="70"/>
      <c r="Y3159" s="70"/>
    </row>
    <row r="3160" spans="1:25" s="69" customFormat="1" x14ac:dyDescent="0.2">
      <c r="A3160" s="66" t="s">
        <v>28</v>
      </c>
      <c r="B3160" s="66" t="s">
        <v>23</v>
      </c>
      <c r="C3160" s="66" t="s">
        <v>26</v>
      </c>
      <c r="D3160" s="66" t="s">
        <v>313</v>
      </c>
      <c r="E3160" s="87">
        <f>+IF(ISNUMBER(DATA!N1014),DATA!N1014,"n/a")</f>
        <v>3.0916338406063302</v>
      </c>
      <c r="F3160" s="77">
        <f>+IF(ISNUMBER(DATA!O1014),DATA!O1014,"n/a")</f>
        <v>5.05753361396079E-2</v>
      </c>
      <c r="G3160" s="87">
        <f>+IF(ISNUMBER(DATA!X1014),DATA!X1014,"n/a")</f>
        <v>3.1709950689703499</v>
      </c>
      <c r="H3160" s="77">
        <f>+IF(ISNUMBER(DATA!Y1014),DATA!Y1014,"n/a")</f>
        <v>7.75405226951917E-3</v>
      </c>
      <c r="I3160" s="87">
        <f>+IF(ISNUMBER(DATA!AH1014),DATA!AH1014,"n/a")</f>
        <v>3.2002388957292198</v>
      </c>
      <c r="J3160" s="77">
        <f>+IF(ISNUMBER(DATA!AI1014),DATA!AI1014,"n/a")</f>
        <v>-5.9391026808453297E-2</v>
      </c>
      <c r="K3160" s="87">
        <f>+IF(ISNUMBER(DATA!AR1014),DATA!AR1014,"n/a")</f>
        <v>3.1359006706882</v>
      </c>
      <c r="L3160" s="77">
        <f>+IF(ISNUMBER(DATA!AS1014),DATA!AS1014,"n/a")</f>
        <v>-0.12185721342335</v>
      </c>
      <c r="M3160" s="66"/>
      <c r="N3160" s="66"/>
      <c r="O3160" s="66"/>
      <c r="P3160" s="66"/>
      <c r="Q3160" s="66"/>
      <c r="S3160" s="70"/>
      <c r="U3160" s="70"/>
      <c r="W3160" s="70"/>
      <c r="Y3160" s="70"/>
    </row>
    <row r="3161" spans="1:25" s="69" customFormat="1" x14ac:dyDescent="0.2">
      <c r="A3161" s="66" t="s">
        <v>28</v>
      </c>
      <c r="B3161" s="66" t="s">
        <v>23</v>
      </c>
      <c r="C3161" s="66" t="s">
        <v>26</v>
      </c>
      <c r="D3161" s="66" t="s">
        <v>314</v>
      </c>
      <c r="E3161" s="87">
        <f>+IF(ISNUMBER(DATA!N1015),DATA!N1015,"n/a")</f>
        <v>3.6751189238392299</v>
      </c>
      <c r="F3161" s="77">
        <f>+IF(ISNUMBER(DATA!O1015),DATA!O1015,"n/a")</f>
        <v>-7.1952444630456497E-2</v>
      </c>
      <c r="G3161" s="87">
        <f>+IF(ISNUMBER(DATA!X1015),DATA!X1015,"n/a")</f>
        <v>3.71543149001482</v>
      </c>
      <c r="H3161" s="77">
        <f>+IF(ISNUMBER(DATA!Y1015),DATA!Y1015,"n/a")</f>
        <v>-6.1287439418843598E-2</v>
      </c>
      <c r="I3161" s="87">
        <f>+IF(ISNUMBER(DATA!AH1015),DATA!AH1015,"n/a")</f>
        <v>3.8066192265229901</v>
      </c>
      <c r="J3161" s="77">
        <f>+IF(ISNUMBER(DATA!AI1015),DATA!AI1015,"n/a")</f>
        <v>-3.9302587278618302E-2</v>
      </c>
      <c r="K3161" s="87">
        <f>+IF(ISNUMBER(DATA!AR1015),DATA!AR1015,"n/a")</f>
        <v>3.8259377571265998</v>
      </c>
      <c r="L3161" s="77">
        <f>+IF(ISNUMBER(DATA!AS1015),DATA!AS1015,"n/a")</f>
        <v>-2.0217691981794898E-2</v>
      </c>
      <c r="M3161" s="66"/>
      <c r="N3161" s="66"/>
      <c r="O3161" s="66"/>
      <c r="P3161" s="66"/>
      <c r="Q3161" s="66"/>
      <c r="S3161" s="70"/>
      <c r="U3161" s="70"/>
      <c r="W3161" s="70"/>
      <c r="Y3161" s="70"/>
    </row>
    <row r="3162" spans="1:25" s="69" customFormat="1" x14ac:dyDescent="0.2">
      <c r="A3162" s="66" t="s">
        <v>28</v>
      </c>
      <c r="B3162" s="66" t="s">
        <v>23</v>
      </c>
      <c r="C3162" s="66" t="s">
        <v>26</v>
      </c>
      <c r="D3162" s="66" t="s">
        <v>315</v>
      </c>
      <c r="E3162" s="87">
        <f>+IF(ISNUMBER(DATA!N1016),DATA!N1016,"n/a")</f>
        <v>2.5778062270441899</v>
      </c>
      <c r="F3162" s="77">
        <f>+IF(ISNUMBER(DATA!O1016),DATA!O1016,"n/a")</f>
        <v>1.1324542085508701E-2</v>
      </c>
      <c r="G3162" s="87">
        <f>+IF(ISNUMBER(DATA!X1016),DATA!X1016,"n/a")</f>
        <v>2.51034353572404</v>
      </c>
      <c r="H3162" s="77">
        <f>+IF(ISNUMBER(DATA!Y1016),DATA!Y1016,"n/a")</f>
        <v>-1.1418597976880201E-2</v>
      </c>
      <c r="I3162" s="87">
        <f>+IF(ISNUMBER(DATA!AH1016),DATA!AH1016,"n/a")</f>
        <v>2.54442399680741</v>
      </c>
      <c r="J3162" s="77">
        <f>+IF(ISNUMBER(DATA!AI1016),DATA!AI1016,"n/a")</f>
        <v>-3.9051322075672197E-2</v>
      </c>
      <c r="K3162" s="87">
        <f>+IF(ISNUMBER(DATA!AR1016),DATA!AR1016,"n/a")</f>
        <v>2.5056643766788098</v>
      </c>
      <c r="L3162" s="77">
        <f>+IF(ISNUMBER(DATA!AS1016),DATA!AS1016,"n/a")</f>
        <v>-0.112684244421435</v>
      </c>
      <c r="M3162" s="66"/>
      <c r="N3162" s="66"/>
      <c r="O3162" s="66"/>
      <c r="P3162" s="66"/>
      <c r="Q3162" s="66"/>
      <c r="S3162" s="70"/>
      <c r="U3162" s="70"/>
      <c r="W3162" s="70"/>
      <c r="Y3162" s="70"/>
    </row>
    <row r="3163" spans="1:25" s="69" customFormat="1" x14ac:dyDescent="0.2">
      <c r="A3163" s="66" t="s">
        <v>28</v>
      </c>
      <c r="B3163" s="66" t="s">
        <v>23</v>
      </c>
      <c r="C3163" s="66" t="s">
        <v>26</v>
      </c>
      <c r="D3163" s="66" t="s">
        <v>316</v>
      </c>
      <c r="E3163" s="87">
        <f>+IF(ISNUMBER(DATA!N1017),DATA!N1017,"n/a")</f>
        <v>2.6992672379957701</v>
      </c>
      <c r="F3163" s="77">
        <f>+IF(ISNUMBER(DATA!O1017),DATA!O1017,"n/a")</f>
        <v>-7.0811950467168899E-2</v>
      </c>
      <c r="G3163" s="87">
        <f>+IF(ISNUMBER(DATA!X1017),DATA!X1017,"n/a")</f>
        <v>2.7941592225093799</v>
      </c>
      <c r="H3163" s="77">
        <f>+IF(ISNUMBER(DATA!Y1017),DATA!Y1017,"n/a")</f>
        <v>-1.7868061110121E-2</v>
      </c>
      <c r="I3163" s="87">
        <f>+IF(ISNUMBER(DATA!AH1017),DATA!AH1017,"n/a")</f>
        <v>2.82484648748409</v>
      </c>
      <c r="J3163" s="77">
        <f>+IF(ISNUMBER(DATA!AI1017),DATA!AI1017,"n/a")</f>
        <v>-1.94040313532959E-3</v>
      </c>
      <c r="K3163" s="87">
        <f>+IF(ISNUMBER(DATA!AR1017),DATA!AR1017,"n/a")</f>
        <v>2.8535553719368898</v>
      </c>
      <c r="L3163" s="77">
        <f>+IF(ISNUMBER(DATA!AS1017),DATA!AS1017,"n/a")</f>
        <v>-7.6102509668243496E-3</v>
      </c>
      <c r="M3163" s="66"/>
      <c r="N3163" s="66"/>
      <c r="O3163" s="66"/>
      <c r="P3163" s="66"/>
      <c r="Q3163" s="66"/>
      <c r="S3163" s="70"/>
      <c r="U3163" s="70"/>
      <c r="W3163" s="70"/>
      <c r="Y3163" s="70"/>
    </row>
    <row r="3164" spans="1:25" s="69" customFormat="1" x14ac:dyDescent="0.2">
      <c r="A3164" s="66" t="s">
        <v>28</v>
      </c>
      <c r="B3164" s="66" t="s">
        <v>23</v>
      </c>
      <c r="C3164" s="66" t="s">
        <v>26</v>
      </c>
      <c r="D3164" s="66" t="s">
        <v>317</v>
      </c>
      <c r="E3164" s="87">
        <f>+IF(ISNUMBER(DATA!N1018),DATA!N1018,"n/a")</f>
        <v>3.6569639381493899</v>
      </c>
      <c r="F3164" s="77">
        <f>+IF(ISNUMBER(DATA!O1018),DATA!O1018,"n/a")</f>
        <v>-5.3420080760520898E-2</v>
      </c>
      <c r="G3164" s="87">
        <f>+IF(ISNUMBER(DATA!X1018),DATA!X1018,"n/a")</f>
        <v>3.9039664903520599</v>
      </c>
      <c r="H3164" s="77">
        <f>+IF(ISNUMBER(DATA!Y1018),DATA!Y1018,"n/a")</f>
        <v>8.2155004083781499E-2</v>
      </c>
      <c r="I3164" s="87">
        <f>+IF(ISNUMBER(DATA!AH1018),DATA!AH1018,"n/a")</f>
        <v>4.0160191956903102</v>
      </c>
      <c r="J3164" s="77">
        <f>+IF(ISNUMBER(DATA!AI1018),DATA!AI1018,"n/a")</f>
        <v>9.5207428652055795E-2</v>
      </c>
      <c r="K3164" s="87">
        <f>+IF(ISNUMBER(DATA!AR1018),DATA!AR1018,"n/a")</f>
        <v>3.8661242272837302</v>
      </c>
      <c r="L3164" s="77">
        <f>+IF(ISNUMBER(DATA!AS1018),DATA!AS1018,"n/a")</f>
        <v>8.3218552899961495E-2</v>
      </c>
      <c r="M3164" s="66"/>
      <c r="N3164" s="66"/>
      <c r="O3164" s="66"/>
      <c r="P3164" s="66"/>
      <c r="Q3164" s="66"/>
      <c r="S3164" s="70"/>
      <c r="U3164" s="70"/>
      <c r="W3164" s="70"/>
      <c r="Y3164" s="70"/>
    </row>
    <row r="3165" spans="1:25" s="69" customFormat="1" x14ac:dyDescent="0.2">
      <c r="A3165" s="66" t="s">
        <v>28</v>
      </c>
      <c r="B3165" s="66" t="s">
        <v>23</v>
      </c>
      <c r="C3165" s="66" t="s">
        <v>26</v>
      </c>
      <c r="D3165" s="66" t="s">
        <v>318</v>
      </c>
      <c r="E3165" s="87">
        <f>+IF(ISNUMBER(DATA!N1019),DATA!N1019,"n/a")</f>
        <v>3.5542423957449998</v>
      </c>
      <c r="F3165" s="77">
        <f>+IF(ISNUMBER(DATA!O1019),DATA!O1019,"n/a")</f>
        <v>-9.0348724590714902E-3</v>
      </c>
      <c r="G3165" s="87">
        <f>+IF(ISNUMBER(DATA!X1019),DATA!X1019,"n/a")</f>
        <v>3.52491435645058</v>
      </c>
      <c r="H3165" s="77">
        <f>+IF(ISNUMBER(DATA!Y1019),DATA!Y1019,"n/a")</f>
        <v>2.0683982201913701E-2</v>
      </c>
      <c r="I3165" s="87">
        <f>+IF(ISNUMBER(DATA!AH1019),DATA!AH1019,"n/a")</f>
        <v>3.5488295630170401</v>
      </c>
      <c r="J3165" s="77">
        <f>+IF(ISNUMBER(DATA!AI1019),DATA!AI1019,"n/a")</f>
        <v>1.6485550323234299E-2</v>
      </c>
      <c r="K3165" s="87">
        <f>+IF(ISNUMBER(DATA!AR1019),DATA!AR1019,"n/a")</f>
        <v>3.5185641052534602</v>
      </c>
      <c r="L3165" s="77">
        <f>+IF(ISNUMBER(DATA!AS1019),DATA!AS1019,"n/a")</f>
        <v>2.6956164493709099E-2</v>
      </c>
      <c r="M3165" s="66"/>
      <c r="N3165" s="66"/>
      <c r="O3165" s="66"/>
      <c r="P3165" s="66"/>
      <c r="Q3165" s="66"/>
      <c r="S3165" s="70"/>
      <c r="U3165" s="70"/>
      <c r="W3165" s="70"/>
      <c r="Y3165" s="70"/>
    </row>
    <row r="3166" spans="1:25" s="69" customFormat="1" x14ac:dyDescent="0.2">
      <c r="A3166" s="66" t="s">
        <v>28</v>
      </c>
      <c r="B3166" s="66" t="s">
        <v>23</v>
      </c>
      <c r="C3166" s="66" t="s">
        <v>26</v>
      </c>
      <c r="D3166" s="66" t="s">
        <v>344</v>
      </c>
      <c r="E3166" s="87">
        <f>+IF(ISNUMBER(DATA!N1020),DATA!N1020,"n/a")</f>
        <v>2.9725404240953601</v>
      </c>
      <c r="F3166" s="77">
        <f>+IF(ISNUMBER(DATA!O1020),DATA!O1020,"n/a")</f>
        <v>5.8419212250314399E-2</v>
      </c>
      <c r="G3166" s="87">
        <f>+IF(ISNUMBER(DATA!X1020),DATA!X1020,"n/a")</f>
        <v>2.9358518741408699</v>
      </c>
      <c r="H3166" s="77">
        <f>+IF(ISNUMBER(DATA!Y1020),DATA!Y1020,"n/a")</f>
        <v>5.2255323836049999E-2</v>
      </c>
      <c r="I3166" s="87">
        <f>+IF(ISNUMBER(DATA!AH1020),DATA!AH1020,"n/a")</f>
        <v>2.9219964433081</v>
      </c>
      <c r="J3166" s="77">
        <f>+IF(ISNUMBER(DATA!AI1020),DATA!AI1020,"n/a")</f>
        <v>2.2948930705892202E-2</v>
      </c>
      <c r="K3166" s="87">
        <f>+IF(ISNUMBER(DATA!AR1020),DATA!AR1020,"n/a")</f>
        <v>2.8738267313623398</v>
      </c>
      <c r="L3166" s="77">
        <f>+IF(ISNUMBER(DATA!AS1020),DATA!AS1020,"n/a")</f>
        <v>-3.0739809672748301E-2</v>
      </c>
      <c r="M3166" s="66"/>
      <c r="N3166" s="66"/>
      <c r="O3166" s="66"/>
      <c r="P3166" s="66"/>
      <c r="Q3166" s="66"/>
      <c r="S3166" s="70"/>
      <c r="U3166" s="70"/>
      <c r="W3166" s="70"/>
      <c r="Y3166" s="70"/>
    </row>
    <row r="3167" spans="1:25" s="69" customFormat="1" x14ac:dyDescent="0.2">
      <c r="A3167" s="66" t="s">
        <v>28</v>
      </c>
      <c r="B3167" s="66" t="s">
        <v>23</v>
      </c>
      <c r="C3167" s="66" t="s">
        <v>26</v>
      </c>
      <c r="D3167" s="66" t="s">
        <v>345</v>
      </c>
      <c r="E3167" s="87">
        <f>+IF(ISNUMBER(DATA!N1021),DATA!N1021,"n/a")</f>
        <v>3.6400277288859799</v>
      </c>
      <c r="F3167" s="77">
        <f>+IF(ISNUMBER(DATA!O1021),DATA!O1021,"n/a")</f>
        <v>-1.24004017175346E-2</v>
      </c>
      <c r="G3167" s="87">
        <f>+IF(ISNUMBER(DATA!X1021),DATA!X1021,"n/a")</f>
        <v>3.4431047646217898</v>
      </c>
      <c r="H3167" s="77">
        <f>+IF(ISNUMBER(DATA!Y1021),DATA!Y1021,"n/a")</f>
        <v>-8.2090269100787705E-2</v>
      </c>
      <c r="I3167" s="87">
        <f>+IF(ISNUMBER(DATA!AH1021),DATA!AH1021,"n/a")</f>
        <v>3.5901172468667499</v>
      </c>
      <c r="J3167" s="77">
        <f>+IF(ISNUMBER(DATA!AI1021),DATA!AI1021,"n/a")</f>
        <v>-4.4288864578300197E-2</v>
      </c>
      <c r="K3167" s="87">
        <f>+IF(ISNUMBER(DATA!AR1021),DATA!AR1021,"n/a")</f>
        <v>3.60948270300984</v>
      </c>
      <c r="L3167" s="77">
        <f>+IF(ISNUMBER(DATA!AS1021),DATA!AS1021,"n/a")</f>
        <v>5.3277059531164099E-3</v>
      </c>
      <c r="M3167" s="66"/>
      <c r="N3167" s="66"/>
      <c r="O3167" s="66"/>
      <c r="P3167" s="66"/>
      <c r="Q3167" s="66"/>
      <c r="S3167" s="70"/>
      <c r="U3167" s="70"/>
      <c r="W3167" s="70"/>
      <c r="Y3167" s="70"/>
    </row>
    <row r="3168" spans="1:25" x14ac:dyDescent="0.2">
      <c r="E3168" s="100"/>
      <c r="F3168" s="102"/>
      <c r="G3168" s="100"/>
      <c r="H3168" s="102"/>
      <c r="I3168" s="100"/>
      <c r="J3168" s="102"/>
      <c r="K3168" s="100"/>
      <c r="L3168" s="102"/>
    </row>
    <row r="3169" spans="1:25" s="69" customFormat="1" x14ac:dyDescent="0.2">
      <c r="A3169" s="66" t="s">
        <v>11</v>
      </c>
      <c r="B3169" s="66" t="s">
        <v>24</v>
      </c>
      <c r="C3169" s="66" t="s">
        <v>0</v>
      </c>
      <c r="D3169" s="66" t="s">
        <v>271</v>
      </c>
      <c r="E3169" s="76">
        <f>+IF(ISNUMBER(DATA!F432),DATA!F432,"n/a")</f>
        <v>90809.27</v>
      </c>
      <c r="F3169" s="77">
        <f>+IF(ISNUMBER(DATA!G432),DATA!G432,"n/a")</f>
        <v>0.173573891421896</v>
      </c>
      <c r="G3169" s="76">
        <f>+IF(ISNUMBER(DATA!P432),DATA!P432,"n/a")</f>
        <v>266956.40000000002</v>
      </c>
      <c r="H3169" s="77">
        <f>+IF(ISNUMBER(DATA!Q432),DATA!Q432,"n/a")</f>
        <v>7.4317356000758603E-2</v>
      </c>
      <c r="I3169" s="76">
        <f>+IF(ISNUMBER(DATA!Z432),DATA!Z432,"n/a")</f>
        <v>523348.1</v>
      </c>
      <c r="J3169" s="77">
        <f>+IF(ISNUMBER(DATA!AA432),DATA!AA432,"n/a")</f>
        <v>9.6131649711454603E-2</v>
      </c>
      <c r="K3169" s="76">
        <f>+IF(ISNUMBER(DATA!AJ432),DATA!AJ432,"n/a")</f>
        <v>1022687.63</v>
      </c>
      <c r="L3169" s="77">
        <f>+IF(ISNUMBER(DATA!AK432),DATA!AK432,"n/a")</f>
        <v>0.13215094620767701</v>
      </c>
      <c r="M3169" s="66"/>
      <c r="N3169" s="66"/>
      <c r="O3169" s="66"/>
      <c r="P3169" s="66"/>
      <c r="Q3169" s="66"/>
      <c r="S3169" s="70"/>
      <c r="U3169" s="70"/>
      <c r="W3169" s="70"/>
      <c r="Y3169" s="70"/>
    </row>
    <row r="3170" spans="1:25" s="69" customFormat="1" x14ac:dyDescent="0.2">
      <c r="A3170" s="66" t="s">
        <v>11</v>
      </c>
      <c r="B3170" s="66" t="s">
        <v>24</v>
      </c>
      <c r="C3170" s="66" t="s">
        <v>0</v>
      </c>
      <c r="D3170" s="66" t="s">
        <v>272</v>
      </c>
      <c r="E3170" s="76">
        <f>+IF(ISNUMBER(DATA!F433),DATA!F433,"n/a")</f>
        <v>210611.58</v>
      </c>
      <c r="F3170" s="77">
        <f>+IF(ISNUMBER(DATA!G433),DATA!G433,"n/a")</f>
        <v>0.19747690818910299</v>
      </c>
      <c r="G3170" s="76">
        <f>+IF(ISNUMBER(DATA!P433),DATA!P433,"n/a")</f>
        <v>719612.8</v>
      </c>
      <c r="H3170" s="77">
        <f>+IF(ISNUMBER(DATA!Q433),DATA!Q433,"n/a")</f>
        <v>0.233834627745032</v>
      </c>
      <c r="I3170" s="76">
        <f>+IF(ISNUMBER(DATA!Z433),DATA!Z433,"n/a")</f>
        <v>1342827.48</v>
      </c>
      <c r="J3170" s="77">
        <f>+IF(ISNUMBER(DATA!AA433),DATA!AA433,"n/a")</f>
        <v>0.187894603846186</v>
      </c>
      <c r="K3170" s="76">
        <f>+IF(ISNUMBER(DATA!AJ433),DATA!AJ433,"n/a")</f>
        <v>2517353.4700000002</v>
      </c>
      <c r="L3170" s="77">
        <f>+IF(ISNUMBER(DATA!AK433),DATA!AK433,"n/a")</f>
        <v>0.18185959594021001</v>
      </c>
      <c r="M3170" s="66"/>
      <c r="N3170" s="66"/>
      <c r="O3170" s="66"/>
      <c r="P3170" s="66"/>
      <c r="Q3170" s="66"/>
      <c r="S3170" s="70"/>
      <c r="U3170" s="70"/>
      <c r="W3170" s="70"/>
      <c r="Y3170" s="70"/>
    </row>
    <row r="3171" spans="1:25" s="69" customFormat="1" x14ac:dyDescent="0.2">
      <c r="A3171" s="66" t="s">
        <v>11</v>
      </c>
      <c r="B3171" s="66" t="s">
        <v>24</v>
      </c>
      <c r="C3171" s="66" t="s">
        <v>0</v>
      </c>
      <c r="D3171" s="66" t="s">
        <v>273</v>
      </c>
      <c r="E3171" s="76">
        <f>+IF(ISNUMBER(DATA!F434),DATA!F434,"n/a")</f>
        <v>366230.11</v>
      </c>
      <c r="F3171" s="77">
        <f>+IF(ISNUMBER(DATA!G434),DATA!G434,"n/a")</f>
        <v>0.16559206237868199</v>
      </c>
      <c r="G3171" s="76">
        <f>+IF(ISNUMBER(DATA!P434),DATA!P434,"n/a")</f>
        <v>1209075.1299999999</v>
      </c>
      <c r="H3171" s="77">
        <f>+IF(ISNUMBER(DATA!Q434),DATA!Q434,"n/a")</f>
        <v>0.15739539995026999</v>
      </c>
      <c r="I3171" s="76">
        <f>+IF(ISNUMBER(DATA!Z434),DATA!Z434,"n/a")</f>
        <v>2362274.19</v>
      </c>
      <c r="J3171" s="77">
        <f>+IF(ISNUMBER(DATA!AA434),DATA!AA434,"n/a")</f>
        <v>4.3224150664039798E-2</v>
      </c>
      <c r="K3171" s="76">
        <f>+IF(ISNUMBER(DATA!AJ434),DATA!AJ434,"n/a")</f>
        <v>4500908.01</v>
      </c>
      <c r="L3171" s="77">
        <f>+IF(ISNUMBER(DATA!AK434),DATA!AK434,"n/a")</f>
        <v>7.2949766276158203E-3</v>
      </c>
      <c r="M3171" s="66"/>
      <c r="N3171" s="66"/>
      <c r="O3171" s="66"/>
      <c r="P3171" s="66"/>
      <c r="Q3171" s="66"/>
      <c r="S3171" s="70"/>
      <c r="U3171" s="70"/>
      <c r="W3171" s="70"/>
      <c r="Y3171" s="70"/>
    </row>
    <row r="3172" spans="1:25" s="69" customFormat="1" x14ac:dyDescent="0.2">
      <c r="A3172" s="66" t="s">
        <v>11</v>
      </c>
      <c r="B3172" s="66" t="s">
        <v>24</v>
      </c>
      <c r="C3172" s="66" t="s">
        <v>0</v>
      </c>
      <c r="D3172" s="66" t="s">
        <v>274</v>
      </c>
      <c r="E3172" s="76">
        <f>+IF(ISNUMBER(DATA!F435),DATA!F435,"n/a")</f>
        <v>145275.51</v>
      </c>
      <c r="F3172" s="77">
        <f>+IF(ISNUMBER(DATA!G435),DATA!G435,"n/a")</f>
        <v>0.113364007480186</v>
      </c>
      <c r="G3172" s="76">
        <f>+IF(ISNUMBER(DATA!P435),DATA!P435,"n/a")</f>
        <v>478964.1</v>
      </c>
      <c r="H3172" s="77">
        <f>+IF(ISNUMBER(DATA!Q435),DATA!Q435,"n/a")</f>
        <v>0.11013820587802201</v>
      </c>
      <c r="I3172" s="76">
        <f>+IF(ISNUMBER(DATA!Z435),DATA!Z435,"n/a")</f>
        <v>873389.77</v>
      </c>
      <c r="J3172" s="77">
        <f>+IF(ISNUMBER(DATA!AA435),DATA!AA435,"n/a")</f>
        <v>0.10002866481065199</v>
      </c>
      <c r="K3172" s="76">
        <f>+IF(ISNUMBER(DATA!AJ435),DATA!AJ435,"n/a")</f>
        <v>1680749.57</v>
      </c>
      <c r="L3172" s="77">
        <f>+IF(ISNUMBER(DATA!AK435),DATA!AK435,"n/a")</f>
        <v>0.11442254431467599</v>
      </c>
      <c r="M3172" s="66"/>
      <c r="N3172" s="66"/>
      <c r="O3172" s="66"/>
      <c r="P3172" s="66"/>
      <c r="Q3172" s="66"/>
      <c r="S3172" s="70"/>
      <c r="U3172" s="70"/>
      <c r="W3172" s="70"/>
      <c r="Y3172" s="70"/>
    </row>
    <row r="3173" spans="1:25" s="69" customFormat="1" x14ac:dyDescent="0.2">
      <c r="A3173" s="66" t="s">
        <v>11</v>
      </c>
      <c r="B3173" s="66" t="s">
        <v>24</v>
      </c>
      <c r="C3173" s="66" t="s">
        <v>0</v>
      </c>
      <c r="D3173" s="66" t="s">
        <v>275</v>
      </c>
      <c r="E3173" s="76">
        <f>+IF(ISNUMBER(DATA!F436),DATA!F436,"n/a")</f>
        <v>317808.84000000003</v>
      </c>
      <c r="F3173" s="77">
        <f>+IF(ISNUMBER(DATA!G436),DATA!G436,"n/a")</f>
        <v>0.10313853621892199</v>
      </c>
      <c r="G3173" s="76">
        <f>+IF(ISNUMBER(DATA!P436),DATA!P436,"n/a")</f>
        <v>981847.87</v>
      </c>
      <c r="H3173" s="77">
        <f>+IF(ISNUMBER(DATA!Q436),DATA!Q436,"n/a")</f>
        <v>3.3228961740548797E-2</v>
      </c>
      <c r="I3173" s="76">
        <f>+IF(ISNUMBER(DATA!Z436),DATA!Z436,"n/a")</f>
        <v>1918610.68</v>
      </c>
      <c r="J3173" s="77">
        <f>+IF(ISNUMBER(DATA!AA436),DATA!AA436,"n/a")</f>
        <v>-9.4771375063738103E-2</v>
      </c>
      <c r="K3173" s="76">
        <f>+IF(ISNUMBER(DATA!AJ436),DATA!AJ436,"n/a")</f>
        <v>3947599.37</v>
      </c>
      <c r="L3173" s="77">
        <f>+IF(ISNUMBER(DATA!AK436),DATA!AK436,"n/a")</f>
        <v>-9.5348216353232998E-2</v>
      </c>
      <c r="M3173" s="66"/>
      <c r="N3173" s="66"/>
      <c r="O3173" s="66"/>
      <c r="P3173" s="66"/>
      <c r="Q3173" s="66"/>
      <c r="S3173" s="70"/>
      <c r="U3173" s="70"/>
      <c r="W3173" s="70"/>
      <c r="Y3173" s="70"/>
    </row>
    <row r="3174" spans="1:25" s="69" customFormat="1" x14ac:dyDescent="0.2">
      <c r="A3174" s="66" t="s">
        <v>11</v>
      </c>
      <c r="B3174" s="66" t="s">
        <v>24</v>
      </c>
      <c r="C3174" s="66" t="s">
        <v>0</v>
      </c>
      <c r="D3174" s="66" t="s">
        <v>276</v>
      </c>
      <c r="E3174" s="76">
        <f>+IF(ISNUMBER(DATA!F437),DATA!F437,"n/a")</f>
        <v>159439.43</v>
      </c>
      <c r="F3174" s="77">
        <f>+IF(ISNUMBER(DATA!G437),DATA!G437,"n/a")</f>
        <v>9.1539400089255801E-3</v>
      </c>
      <c r="G3174" s="76">
        <f>+IF(ISNUMBER(DATA!P437),DATA!P437,"n/a")</f>
        <v>482223.86</v>
      </c>
      <c r="H3174" s="77">
        <f>+IF(ISNUMBER(DATA!Q437),DATA!Q437,"n/a")</f>
        <v>-6.1148836467208902E-2</v>
      </c>
      <c r="I3174" s="76">
        <f>+IF(ISNUMBER(DATA!Z437),DATA!Z437,"n/a")</f>
        <v>978218.51</v>
      </c>
      <c r="J3174" s="77">
        <f>+IF(ISNUMBER(DATA!AA437),DATA!AA437,"n/a")</f>
        <v>-2.6903238837862602E-2</v>
      </c>
      <c r="K3174" s="76">
        <f>+IF(ISNUMBER(DATA!AJ437),DATA!AJ437,"n/a")</f>
        <v>2090493.59</v>
      </c>
      <c r="L3174" s="77">
        <f>+IF(ISNUMBER(DATA!AK437),DATA!AK437,"n/a")</f>
        <v>-2.2252630209291899E-2</v>
      </c>
      <c r="M3174" s="66"/>
      <c r="N3174" s="66"/>
      <c r="O3174" s="66"/>
      <c r="P3174" s="66"/>
      <c r="Q3174" s="66"/>
      <c r="S3174" s="70"/>
      <c r="U3174" s="70"/>
      <c r="W3174" s="70"/>
      <c r="Y3174" s="70"/>
    </row>
    <row r="3175" spans="1:25" s="69" customFormat="1" x14ac:dyDescent="0.2">
      <c r="A3175" s="66" t="s">
        <v>11</v>
      </c>
      <c r="B3175" s="66" t="s">
        <v>24</v>
      </c>
      <c r="C3175" s="66" t="s">
        <v>0</v>
      </c>
      <c r="D3175" s="66" t="s">
        <v>277</v>
      </c>
      <c r="E3175" s="76">
        <f>+IF(ISNUMBER(DATA!F438),DATA!F438,"n/a")</f>
        <v>81859.88</v>
      </c>
      <c r="F3175" s="77">
        <f>+IF(ISNUMBER(DATA!G438),DATA!G438,"n/a")</f>
        <v>1.02441324056088E-2</v>
      </c>
      <c r="G3175" s="76">
        <f>+IF(ISNUMBER(DATA!P438),DATA!P438,"n/a")</f>
        <v>273549.21000000002</v>
      </c>
      <c r="H3175" s="77">
        <f>+IF(ISNUMBER(DATA!Q438),DATA!Q438,"n/a")</f>
        <v>4.8340905946043199E-3</v>
      </c>
      <c r="I3175" s="76">
        <f>+IF(ISNUMBER(DATA!Z438),DATA!Z438,"n/a")</f>
        <v>528000.89</v>
      </c>
      <c r="J3175" s="77">
        <f>+IF(ISNUMBER(DATA!AA438),DATA!AA438,"n/a")</f>
        <v>1.3325320655989599E-2</v>
      </c>
      <c r="K3175" s="76">
        <f>+IF(ISNUMBER(DATA!AJ438),DATA!AJ438,"n/a")</f>
        <v>1084226.49</v>
      </c>
      <c r="L3175" s="77">
        <f>+IF(ISNUMBER(DATA!AK438),DATA!AK438,"n/a")</f>
        <v>7.9305902013543206E-2</v>
      </c>
      <c r="M3175" s="66"/>
      <c r="N3175" s="66"/>
      <c r="O3175" s="66"/>
      <c r="P3175" s="66"/>
      <c r="Q3175" s="66"/>
      <c r="S3175" s="70"/>
      <c r="U3175" s="70"/>
      <c r="W3175" s="70"/>
      <c r="Y3175" s="70"/>
    </row>
    <row r="3176" spans="1:25" s="69" customFormat="1" x14ac:dyDescent="0.2">
      <c r="A3176" s="66" t="s">
        <v>11</v>
      </c>
      <c r="B3176" s="66" t="s">
        <v>24</v>
      </c>
      <c r="C3176" s="66" t="s">
        <v>0</v>
      </c>
      <c r="D3176" s="66" t="s">
        <v>278</v>
      </c>
      <c r="E3176" s="76">
        <f>+IF(ISNUMBER(DATA!F439),DATA!F439,"n/a")</f>
        <v>406200.57</v>
      </c>
      <c r="F3176" s="77">
        <f>+IF(ISNUMBER(DATA!G439),DATA!G439,"n/a")</f>
        <v>0.31408057030110897</v>
      </c>
      <c r="G3176" s="76">
        <f>+IF(ISNUMBER(DATA!P439),DATA!P439,"n/a")</f>
        <v>1238959.5900000001</v>
      </c>
      <c r="H3176" s="77">
        <f>+IF(ISNUMBER(DATA!Q439),DATA!Q439,"n/a")</f>
        <v>0.244032743085977</v>
      </c>
      <c r="I3176" s="76">
        <f>+IF(ISNUMBER(DATA!Z439),DATA!Z439,"n/a")</f>
        <v>2348161.92</v>
      </c>
      <c r="J3176" s="77">
        <f>+IF(ISNUMBER(DATA!AA439),DATA!AA439,"n/a")</f>
        <v>0.207521803161971</v>
      </c>
      <c r="K3176" s="76">
        <f>+IF(ISNUMBER(DATA!AJ439),DATA!AJ439,"n/a")</f>
        <v>4283774.58</v>
      </c>
      <c r="L3176" s="77">
        <f>+IF(ISNUMBER(DATA!AK439),DATA!AK439,"n/a")</f>
        <v>0.18060960655649599</v>
      </c>
      <c r="M3176" s="66"/>
      <c r="N3176" s="66"/>
      <c r="O3176" s="66"/>
      <c r="P3176" s="66"/>
      <c r="Q3176" s="66"/>
      <c r="S3176" s="70"/>
      <c r="U3176" s="70"/>
      <c r="W3176" s="70"/>
      <c r="Y3176" s="70"/>
    </row>
    <row r="3177" spans="1:25" s="69" customFormat="1" x14ac:dyDescent="0.2">
      <c r="A3177" s="66" t="s">
        <v>11</v>
      </c>
      <c r="B3177" s="66" t="s">
        <v>24</v>
      </c>
      <c r="C3177" s="66" t="s">
        <v>0</v>
      </c>
      <c r="D3177" s="66" t="s">
        <v>279</v>
      </c>
      <c r="E3177" s="76">
        <f>+IF(ISNUMBER(DATA!F440),DATA!F440,"n/a")</f>
        <v>175178.74</v>
      </c>
      <c r="F3177" s="77">
        <f>+IF(ISNUMBER(DATA!G440),DATA!G440,"n/a")</f>
        <v>0.197072338252791</v>
      </c>
      <c r="G3177" s="76">
        <f>+IF(ISNUMBER(DATA!P440),DATA!P440,"n/a")</f>
        <v>554757.04</v>
      </c>
      <c r="H3177" s="77">
        <f>+IF(ISNUMBER(DATA!Q440),DATA!Q440,"n/a")</f>
        <v>0.205640129192562</v>
      </c>
      <c r="I3177" s="76">
        <f>+IF(ISNUMBER(DATA!Z440),DATA!Z440,"n/a")</f>
        <v>1074837.1299999999</v>
      </c>
      <c r="J3177" s="77">
        <f>+IF(ISNUMBER(DATA!AA440),DATA!AA440,"n/a")</f>
        <v>0.18291350159091299</v>
      </c>
      <c r="K3177" s="76">
        <f>+IF(ISNUMBER(DATA!AJ440),DATA!AJ440,"n/a")</f>
        <v>2104225.04</v>
      </c>
      <c r="L3177" s="77">
        <f>+IF(ISNUMBER(DATA!AK440),DATA!AK440,"n/a")</f>
        <v>0.35716910663745799</v>
      </c>
      <c r="M3177" s="66"/>
      <c r="N3177" s="66"/>
      <c r="O3177" s="66"/>
      <c r="P3177" s="66"/>
      <c r="Q3177" s="66"/>
      <c r="S3177" s="70"/>
      <c r="U3177" s="70"/>
      <c r="W3177" s="70"/>
      <c r="Y3177" s="70"/>
    </row>
    <row r="3178" spans="1:25" s="69" customFormat="1" x14ac:dyDescent="0.2">
      <c r="A3178" s="66" t="s">
        <v>11</v>
      </c>
      <c r="B3178" s="66" t="s">
        <v>24</v>
      </c>
      <c r="C3178" s="66" t="s">
        <v>0</v>
      </c>
      <c r="D3178" s="66" t="s">
        <v>280</v>
      </c>
      <c r="E3178" s="76">
        <f>+IF(ISNUMBER(DATA!F441),DATA!F441,"n/a")</f>
        <v>72702.11</v>
      </c>
      <c r="F3178" s="77">
        <f>+IF(ISNUMBER(DATA!G441),DATA!G441,"n/a")</f>
        <v>-0.109206736701161</v>
      </c>
      <c r="G3178" s="76">
        <f>+IF(ISNUMBER(DATA!P441),DATA!P441,"n/a")</f>
        <v>242613.64</v>
      </c>
      <c r="H3178" s="77">
        <f>+IF(ISNUMBER(DATA!Q441),DATA!Q441,"n/a")</f>
        <v>2.17538796458445E-2</v>
      </c>
      <c r="I3178" s="76">
        <f>+IF(ISNUMBER(DATA!Z441),DATA!Z441,"n/a")</f>
        <v>483757.39</v>
      </c>
      <c r="J3178" s="77">
        <f>+IF(ISNUMBER(DATA!AA441),DATA!AA441,"n/a")</f>
        <v>3.7326701005390601E-2</v>
      </c>
      <c r="K3178" s="76">
        <f>+IF(ISNUMBER(DATA!AJ441),DATA!AJ441,"n/a")</f>
        <v>1023071.02</v>
      </c>
      <c r="L3178" s="77">
        <f>+IF(ISNUMBER(DATA!AK441),DATA!AK441,"n/a")</f>
        <v>0.126252954750144</v>
      </c>
      <c r="M3178" s="66"/>
      <c r="N3178" s="66"/>
      <c r="O3178" s="66"/>
      <c r="P3178" s="66"/>
      <c r="Q3178" s="66"/>
      <c r="S3178" s="70"/>
      <c r="U3178" s="70"/>
      <c r="W3178" s="70"/>
      <c r="Y3178" s="70"/>
    </row>
    <row r="3179" spans="1:25" s="69" customFormat="1" x14ac:dyDescent="0.2">
      <c r="A3179" s="66" t="s">
        <v>11</v>
      </c>
      <c r="B3179" s="66" t="s">
        <v>24</v>
      </c>
      <c r="C3179" s="66" t="s">
        <v>0</v>
      </c>
      <c r="D3179" s="66" t="s">
        <v>281</v>
      </c>
      <c r="E3179" s="76">
        <f>+IF(ISNUMBER(DATA!F442),DATA!F442,"n/a")</f>
        <v>115208.31</v>
      </c>
      <c r="F3179" s="77">
        <f>+IF(ISNUMBER(DATA!G442),DATA!G442,"n/a")</f>
        <v>0.12923716416071501</v>
      </c>
      <c r="G3179" s="76">
        <f>+IF(ISNUMBER(DATA!P442),DATA!P442,"n/a")</f>
        <v>346421.58</v>
      </c>
      <c r="H3179" s="77">
        <f>+IF(ISNUMBER(DATA!Q442),DATA!Q442,"n/a")</f>
        <v>9.7197885555199995E-2</v>
      </c>
      <c r="I3179" s="76">
        <f>+IF(ISNUMBER(DATA!Z442),DATA!Z442,"n/a")</f>
        <v>656677.9</v>
      </c>
      <c r="J3179" s="77">
        <f>+IF(ISNUMBER(DATA!AA442),DATA!AA442,"n/a")</f>
        <v>0.10355300401287</v>
      </c>
      <c r="K3179" s="76">
        <f>+IF(ISNUMBER(DATA!AJ442),DATA!AJ442,"n/a")</f>
        <v>1321688.79</v>
      </c>
      <c r="L3179" s="77">
        <f>+IF(ISNUMBER(DATA!AK442),DATA!AK442,"n/a")</f>
        <v>0.207041303245247</v>
      </c>
      <c r="M3179" s="66"/>
      <c r="N3179" s="66"/>
      <c r="O3179" s="66"/>
      <c r="P3179" s="66"/>
      <c r="Q3179" s="66"/>
      <c r="S3179" s="70"/>
      <c r="U3179" s="70"/>
      <c r="W3179" s="70"/>
      <c r="Y3179" s="70"/>
    </row>
    <row r="3180" spans="1:25" s="69" customFormat="1" x14ac:dyDescent="0.2">
      <c r="A3180" s="66" t="s">
        <v>11</v>
      </c>
      <c r="B3180" s="66" t="s">
        <v>24</v>
      </c>
      <c r="C3180" s="66" t="s">
        <v>0</v>
      </c>
      <c r="D3180" s="66" t="s">
        <v>282</v>
      </c>
      <c r="E3180" s="76">
        <f>+IF(ISNUMBER(DATA!F443),DATA!F443,"n/a")</f>
        <v>256983.03</v>
      </c>
      <c r="F3180" s="77">
        <f>+IF(ISNUMBER(DATA!G443),DATA!G443,"n/a")</f>
        <v>7.0950889241737897E-2</v>
      </c>
      <c r="G3180" s="76">
        <f>+IF(ISNUMBER(DATA!P443),DATA!P443,"n/a")</f>
        <v>826881.01</v>
      </c>
      <c r="H3180" s="77">
        <f>+IF(ISNUMBER(DATA!Q443),DATA!Q443,"n/a")</f>
        <v>6.9881173827763696E-2</v>
      </c>
      <c r="I3180" s="76">
        <f>+IF(ISNUMBER(DATA!Z443),DATA!Z443,"n/a")</f>
        <v>1623212.53</v>
      </c>
      <c r="J3180" s="77">
        <f>+IF(ISNUMBER(DATA!AA443),DATA!AA443,"n/a")</f>
        <v>0.121208120606249</v>
      </c>
      <c r="K3180" s="76">
        <f>+IF(ISNUMBER(DATA!AJ443),DATA!AJ443,"n/a")</f>
        <v>3115308.94</v>
      </c>
      <c r="L3180" s="77">
        <f>+IF(ISNUMBER(DATA!AK443),DATA!AK443,"n/a")</f>
        <v>0.190145701334655</v>
      </c>
      <c r="M3180" s="66"/>
      <c r="N3180" s="66"/>
      <c r="O3180" s="66"/>
      <c r="P3180" s="66"/>
      <c r="Q3180" s="66"/>
      <c r="S3180" s="70"/>
      <c r="U3180" s="70"/>
      <c r="W3180" s="70"/>
      <c r="Y3180" s="70"/>
    </row>
    <row r="3181" spans="1:25" s="69" customFormat="1" x14ac:dyDescent="0.2">
      <c r="A3181" s="66" t="s">
        <v>11</v>
      </c>
      <c r="B3181" s="66" t="s">
        <v>24</v>
      </c>
      <c r="C3181" s="66" t="s">
        <v>0</v>
      </c>
      <c r="D3181" s="66" t="s">
        <v>283</v>
      </c>
      <c r="E3181" s="76">
        <f>+IF(ISNUMBER(DATA!F444),DATA!F444,"n/a")</f>
        <v>286264.17</v>
      </c>
      <c r="F3181" s="77">
        <f>+IF(ISNUMBER(DATA!G444),DATA!G444,"n/a")</f>
        <v>0.204668343762544</v>
      </c>
      <c r="G3181" s="76">
        <f>+IF(ISNUMBER(DATA!P444),DATA!P444,"n/a")</f>
        <v>930362.41</v>
      </c>
      <c r="H3181" s="77">
        <f>+IF(ISNUMBER(DATA!Q444),DATA!Q444,"n/a")</f>
        <v>0.21775852409452301</v>
      </c>
      <c r="I3181" s="76">
        <f>+IF(ISNUMBER(DATA!Z444),DATA!Z444,"n/a")</f>
        <v>1821484.98</v>
      </c>
      <c r="J3181" s="77">
        <f>+IF(ISNUMBER(DATA!AA444),DATA!AA444,"n/a")</f>
        <v>0.25727705917744398</v>
      </c>
      <c r="K3181" s="76">
        <f>+IF(ISNUMBER(DATA!AJ444),DATA!AJ444,"n/a")</f>
        <v>3424586.16</v>
      </c>
      <c r="L3181" s="77">
        <f>+IF(ISNUMBER(DATA!AK444),DATA!AK444,"n/a")</f>
        <v>0.27886134738434898</v>
      </c>
      <c r="M3181" s="66"/>
      <c r="N3181" s="66"/>
      <c r="O3181" s="66"/>
      <c r="P3181" s="66"/>
      <c r="Q3181" s="66"/>
      <c r="S3181" s="70"/>
      <c r="U3181" s="70"/>
      <c r="W3181" s="70"/>
      <c r="Y3181" s="70"/>
    </row>
    <row r="3182" spans="1:25" s="69" customFormat="1" x14ac:dyDescent="0.2">
      <c r="A3182" s="66" t="s">
        <v>11</v>
      </c>
      <c r="B3182" s="66" t="s">
        <v>24</v>
      </c>
      <c r="C3182" s="66" t="s">
        <v>0</v>
      </c>
      <c r="D3182" s="66" t="s">
        <v>284</v>
      </c>
      <c r="E3182" s="76">
        <f>+IF(ISNUMBER(DATA!F445),DATA!F445,"n/a")</f>
        <v>273269.87</v>
      </c>
      <c r="F3182" s="77">
        <f>+IF(ISNUMBER(DATA!G445),DATA!G445,"n/a")</f>
        <v>0.49254744549348201</v>
      </c>
      <c r="G3182" s="76">
        <f>+IF(ISNUMBER(DATA!P445),DATA!P445,"n/a")</f>
        <v>769050.06</v>
      </c>
      <c r="H3182" s="77">
        <f>+IF(ISNUMBER(DATA!Q445),DATA!Q445,"n/a")</f>
        <v>0.28487040778530698</v>
      </c>
      <c r="I3182" s="76">
        <f>+IF(ISNUMBER(DATA!Z445),DATA!Z445,"n/a")</f>
        <v>1408547.52</v>
      </c>
      <c r="J3182" s="77">
        <f>+IF(ISNUMBER(DATA!AA445),DATA!AA445,"n/a")</f>
        <v>0.23255554774618201</v>
      </c>
      <c r="K3182" s="76">
        <f>+IF(ISNUMBER(DATA!AJ445),DATA!AJ445,"n/a")</f>
        <v>2640894.4700000002</v>
      </c>
      <c r="L3182" s="77">
        <f>+IF(ISNUMBER(DATA!AK445),DATA!AK445,"n/a")</f>
        <v>0.26537449279502101</v>
      </c>
      <c r="M3182" s="66"/>
      <c r="N3182" s="66"/>
      <c r="O3182" s="66"/>
      <c r="P3182" s="66"/>
      <c r="Q3182" s="66"/>
      <c r="S3182" s="70"/>
      <c r="U3182" s="70"/>
      <c r="W3182" s="70"/>
      <c r="Y3182" s="70"/>
    </row>
    <row r="3183" spans="1:25" s="69" customFormat="1" x14ac:dyDescent="0.2">
      <c r="A3183" s="66" t="s">
        <v>11</v>
      </c>
      <c r="B3183" s="66" t="s">
        <v>24</v>
      </c>
      <c r="C3183" s="66" t="s">
        <v>0</v>
      </c>
      <c r="D3183" s="66" t="s">
        <v>285</v>
      </c>
      <c r="E3183" s="76">
        <f>+IF(ISNUMBER(DATA!F446),DATA!F446,"n/a")</f>
        <v>164465.45000000001</v>
      </c>
      <c r="F3183" s="77">
        <f>+IF(ISNUMBER(DATA!G446),DATA!G446,"n/a")</f>
        <v>0.80046986261554298</v>
      </c>
      <c r="G3183" s="76">
        <f>+IF(ISNUMBER(DATA!P446),DATA!P446,"n/a")</f>
        <v>428332.36</v>
      </c>
      <c r="H3183" s="77">
        <f>+IF(ISNUMBER(DATA!Q446),DATA!Q446,"n/a")</f>
        <v>0.48026886397585</v>
      </c>
      <c r="I3183" s="76">
        <f>+IF(ISNUMBER(DATA!Z446),DATA!Z446,"n/a")</f>
        <v>768642.16</v>
      </c>
      <c r="J3183" s="77">
        <f>+IF(ISNUMBER(DATA!AA446),DATA!AA446,"n/a")</f>
        <v>0.35951719587914499</v>
      </c>
      <c r="K3183" s="76">
        <f>+IF(ISNUMBER(DATA!AJ446),DATA!AJ446,"n/a")</f>
        <v>1428654.71</v>
      </c>
      <c r="L3183" s="77">
        <f>+IF(ISNUMBER(DATA!AK446),DATA!AK446,"n/a")</f>
        <v>0.248254956420393</v>
      </c>
      <c r="M3183" s="66"/>
      <c r="N3183" s="66"/>
      <c r="O3183" s="66"/>
      <c r="P3183" s="66"/>
      <c r="Q3183" s="66"/>
      <c r="S3183" s="70"/>
      <c r="U3183" s="70"/>
      <c r="W3183" s="70"/>
      <c r="Y3183" s="70"/>
    </row>
    <row r="3184" spans="1:25" s="69" customFormat="1" x14ac:dyDescent="0.2">
      <c r="A3184" s="66" t="s">
        <v>11</v>
      </c>
      <c r="B3184" s="66" t="s">
        <v>24</v>
      </c>
      <c r="C3184" s="66" t="s">
        <v>0</v>
      </c>
      <c r="D3184" s="66" t="s">
        <v>286</v>
      </c>
      <c r="E3184" s="76">
        <f>+IF(ISNUMBER(DATA!F447),DATA!F447,"n/a")</f>
        <v>185071.44</v>
      </c>
      <c r="F3184" s="77">
        <f>+IF(ISNUMBER(DATA!G447),DATA!G447,"n/a")</f>
        <v>0.128219671384421</v>
      </c>
      <c r="G3184" s="76">
        <f>+IF(ISNUMBER(DATA!P447),DATA!P447,"n/a")</f>
        <v>579823.54</v>
      </c>
      <c r="H3184" s="77">
        <f>+IF(ISNUMBER(DATA!Q447),DATA!Q447,"n/a")</f>
        <v>6.6167379313070096E-2</v>
      </c>
      <c r="I3184" s="76">
        <f>+IF(ISNUMBER(DATA!Z447),DATA!Z447,"n/a")</f>
        <v>1134031.83</v>
      </c>
      <c r="J3184" s="77">
        <f>+IF(ISNUMBER(DATA!AA447),DATA!AA447,"n/a")</f>
        <v>-6.7667975761659102E-2</v>
      </c>
      <c r="K3184" s="76">
        <f>+IF(ISNUMBER(DATA!AJ447),DATA!AJ447,"n/a")</f>
        <v>2290949.7200000002</v>
      </c>
      <c r="L3184" s="77">
        <f>+IF(ISNUMBER(DATA!AK447),DATA!AK447,"n/a")</f>
        <v>-0.129351737369234</v>
      </c>
      <c r="M3184" s="66"/>
      <c r="N3184" s="66"/>
      <c r="O3184" s="66"/>
      <c r="P3184" s="66"/>
      <c r="Q3184" s="66"/>
      <c r="S3184" s="70"/>
      <c r="U3184" s="70"/>
      <c r="W3184" s="70"/>
      <c r="Y3184" s="70"/>
    </row>
    <row r="3185" spans="1:25" s="69" customFormat="1" x14ac:dyDescent="0.2">
      <c r="A3185" s="66" t="s">
        <v>11</v>
      </c>
      <c r="B3185" s="66" t="s">
        <v>24</v>
      </c>
      <c r="C3185" s="66" t="s">
        <v>0</v>
      </c>
      <c r="D3185" s="66" t="s">
        <v>287</v>
      </c>
      <c r="E3185" s="76">
        <f>+IF(ISNUMBER(DATA!F448),DATA!F448,"n/a")</f>
        <v>191735.63</v>
      </c>
      <c r="F3185" s="77">
        <f>+IF(ISNUMBER(DATA!G448),DATA!G448,"n/a")</f>
        <v>6.3182799579264107E-2</v>
      </c>
      <c r="G3185" s="76">
        <f>+IF(ISNUMBER(DATA!P448),DATA!P448,"n/a")</f>
        <v>597837.15</v>
      </c>
      <c r="H3185" s="77">
        <f>+IF(ISNUMBER(DATA!Q448),DATA!Q448,"n/a")</f>
        <v>2.2746221159318E-2</v>
      </c>
      <c r="I3185" s="76">
        <f>+IF(ISNUMBER(DATA!Z448),DATA!Z448,"n/a")</f>
        <v>1164868.52</v>
      </c>
      <c r="J3185" s="77">
        <f>+IF(ISNUMBER(DATA!AA448),DATA!AA448,"n/a")</f>
        <v>-0.12365548499889201</v>
      </c>
      <c r="K3185" s="76">
        <f>+IF(ISNUMBER(DATA!AJ448),DATA!AJ448,"n/a")</f>
        <v>2409390.14</v>
      </c>
      <c r="L3185" s="77">
        <f>+IF(ISNUMBER(DATA!AK448),DATA!AK448,"n/a")</f>
        <v>-0.18018256116772799</v>
      </c>
      <c r="M3185" s="66"/>
      <c r="N3185" s="66"/>
      <c r="O3185" s="66"/>
      <c r="P3185" s="66"/>
      <c r="Q3185" s="66"/>
      <c r="S3185" s="70"/>
      <c r="U3185" s="70"/>
      <c r="W3185" s="70"/>
      <c r="Y3185" s="70"/>
    </row>
    <row r="3186" spans="1:25" s="69" customFormat="1" x14ac:dyDescent="0.2">
      <c r="A3186" s="66" t="s">
        <v>11</v>
      </c>
      <c r="B3186" s="66" t="s">
        <v>24</v>
      </c>
      <c r="C3186" s="66" t="s">
        <v>0</v>
      </c>
      <c r="D3186" s="66" t="s">
        <v>288</v>
      </c>
      <c r="E3186" s="76">
        <f>+IF(ISNUMBER(DATA!F449),DATA!F449,"n/a")</f>
        <v>228287.72</v>
      </c>
      <c r="F3186" s="77">
        <f>+IF(ISNUMBER(DATA!G449),DATA!G449,"n/a")</f>
        <v>0.130504249845073</v>
      </c>
      <c r="G3186" s="76">
        <f>+IF(ISNUMBER(DATA!P449),DATA!P449,"n/a")</f>
        <v>730388.57</v>
      </c>
      <c r="H3186" s="77">
        <f>+IF(ISNUMBER(DATA!Q449),DATA!Q449,"n/a")</f>
        <v>0.12890863877933301</v>
      </c>
      <c r="I3186" s="76">
        <f>+IF(ISNUMBER(DATA!Z449),DATA!Z449,"n/a")</f>
        <v>1400528.03</v>
      </c>
      <c r="J3186" s="77">
        <f>+IF(ISNUMBER(DATA!AA449),DATA!AA449,"n/a")</f>
        <v>0.175577462016409</v>
      </c>
      <c r="K3186" s="76">
        <f>+IF(ISNUMBER(DATA!AJ449),DATA!AJ449,"n/a")</f>
        <v>2664062.0499999998</v>
      </c>
      <c r="L3186" s="77">
        <f>+IF(ISNUMBER(DATA!AK449),DATA!AK449,"n/a")</f>
        <v>0.31600473252732902</v>
      </c>
      <c r="M3186" s="66"/>
      <c r="N3186" s="66"/>
      <c r="O3186" s="66"/>
      <c r="P3186" s="66"/>
      <c r="Q3186" s="66"/>
      <c r="S3186" s="70"/>
      <c r="U3186" s="70"/>
      <c r="W3186" s="70"/>
      <c r="Y3186" s="70"/>
    </row>
    <row r="3187" spans="1:25" s="69" customFormat="1" x14ac:dyDescent="0.2">
      <c r="A3187" s="66" t="s">
        <v>11</v>
      </c>
      <c r="B3187" s="66" t="s">
        <v>24</v>
      </c>
      <c r="C3187" s="66" t="s">
        <v>0</v>
      </c>
      <c r="D3187" s="66" t="s">
        <v>289</v>
      </c>
      <c r="E3187" s="76">
        <f>+IF(ISNUMBER(DATA!F450),DATA!F450,"n/a")</f>
        <v>125248.57</v>
      </c>
      <c r="F3187" s="77">
        <f>+IF(ISNUMBER(DATA!G450),DATA!G450,"n/a")</f>
        <v>0.20936132633643401</v>
      </c>
      <c r="G3187" s="76">
        <f>+IF(ISNUMBER(DATA!P450),DATA!P450,"n/a")</f>
        <v>376857.18</v>
      </c>
      <c r="H3187" s="77">
        <f>+IF(ISNUMBER(DATA!Q450),DATA!Q450,"n/a")</f>
        <v>0.14254032399261399</v>
      </c>
      <c r="I3187" s="76">
        <f>+IF(ISNUMBER(DATA!Z450),DATA!Z450,"n/a")</f>
        <v>711178.4</v>
      </c>
      <c r="J3187" s="77">
        <f>+IF(ISNUMBER(DATA!AA450),DATA!AA450,"n/a")</f>
        <v>0.15212201822267901</v>
      </c>
      <c r="K3187" s="76">
        <f>+IF(ISNUMBER(DATA!AJ450),DATA!AJ450,"n/a")</f>
        <v>1381936.68</v>
      </c>
      <c r="L3187" s="77">
        <f>+IF(ISNUMBER(DATA!AK450),DATA!AK450,"n/a")</f>
        <v>0.26419155952098899</v>
      </c>
      <c r="M3187" s="66"/>
      <c r="N3187" s="66"/>
      <c r="O3187" s="66"/>
      <c r="P3187" s="66"/>
      <c r="Q3187" s="66"/>
      <c r="S3187" s="70"/>
      <c r="U3187" s="70"/>
      <c r="W3187" s="70"/>
      <c r="Y3187" s="70"/>
    </row>
    <row r="3188" spans="1:25" s="69" customFormat="1" x14ac:dyDescent="0.2">
      <c r="A3188" s="66" t="s">
        <v>11</v>
      </c>
      <c r="B3188" s="66" t="s">
        <v>24</v>
      </c>
      <c r="C3188" s="66" t="s">
        <v>0</v>
      </c>
      <c r="D3188" s="66" t="s">
        <v>290</v>
      </c>
      <c r="E3188" s="76">
        <f>+IF(ISNUMBER(DATA!F451),DATA!F451,"n/a")</f>
        <v>98085.36</v>
      </c>
      <c r="F3188" s="77">
        <f>+IF(ISNUMBER(DATA!G451),DATA!G451,"n/a")</f>
        <v>9.2090194060324898E-2</v>
      </c>
      <c r="G3188" s="76">
        <f>+IF(ISNUMBER(DATA!P451),DATA!P451,"n/a")</f>
        <v>327720.3</v>
      </c>
      <c r="H3188" s="77">
        <f>+IF(ISNUMBER(DATA!Q451),DATA!Q451,"n/a")</f>
        <v>8.4573703883983206E-2</v>
      </c>
      <c r="I3188" s="76">
        <f>+IF(ISNUMBER(DATA!Z451),DATA!Z451,"n/a")</f>
        <v>614341.02</v>
      </c>
      <c r="J3188" s="77">
        <f>+IF(ISNUMBER(DATA!AA451),DATA!AA451,"n/a")</f>
        <v>6.96168943125932E-2</v>
      </c>
      <c r="K3188" s="76">
        <f>+IF(ISNUMBER(DATA!AJ451),DATA!AJ451,"n/a")</f>
        <v>1164050.0900000001</v>
      </c>
      <c r="L3188" s="77">
        <f>+IF(ISNUMBER(DATA!AK451),DATA!AK451,"n/a")</f>
        <v>8.9128270145856295E-2</v>
      </c>
      <c r="M3188" s="66"/>
      <c r="N3188" s="66"/>
      <c r="O3188" s="66"/>
      <c r="P3188" s="66"/>
      <c r="Q3188" s="66"/>
      <c r="S3188" s="70"/>
      <c r="U3188" s="70"/>
      <c r="W3188" s="70"/>
      <c r="Y3188" s="70"/>
    </row>
    <row r="3189" spans="1:25" s="69" customFormat="1" x14ac:dyDescent="0.2">
      <c r="A3189" s="66" t="s">
        <v>11</v>
      </c>
      <c r="B3189" s="66" t="s">
        <v>24</v>
      </c>
      <c r="C3189" s="66" t="s">
        <v>0</v>
      </c>
      <c r="D3189" s="66" t="s">
        <v>291</v>
      </c>
      <c r="E3189" s="76">
        <f>+IF(ISNUMBER(DATA!F452),DATA!F452,"n/a")</f>
        <v>156893.49</v>
      </c>
      <c r="F3189" s="77">
        <f>+IF(ISNUMBER(DATA!G452),DATA!G452,"n/a")</f>
        <v>0.109955290079644</v>
      </c>
      <c r="G3189" s="76">
        <f>+IF(ISNUMBER(DATA!P452),DATA!P452,"n/a")</f>
        <v>534403.52</v>
      </c>
      <c r="H3189" s="77">
        <f>+IF(ISNUMBER(DATA!Q452),DATA!Q452,"n/a")</f>
        <v>0.21285603495961899</v>
      </c>
      <c r="I3189" s="76">
        <f>+IF(ISNUMBER(DATA!Z452),DATA!Z452,"n/a")</f>
        <v>1063915.1499999999</v>
      </c>
      <c r="J3189" s="77">
        <f>+IF(ISNUMBER(DATA!AA452),DATA!AA452,"n/a")</f>
        <v>0.19380239004161001</v>
      </c>
      <c r="K3189" s="76">
        <f>+IF(ISNUMBER(DATA!AJ452),DATA!AJ452,"n/a")</f>
        <v>2044421.42</v>
      </c>
      <c r="L3189" s="77">
        <f>+IF(ISNUMBER(DATA!AK452),DATA!AK452,"n/a")</f>
        <v>0.44894625382109998</v>
      </c>
      <c r="M3189" s="66"/>
      <c r="N3189" s="66"/>
      <c r="O3189" s="66"/>
      <c r="P3189" s="66"/>
      <c r="Q3189" s="66"/>
      <c r="S3189" s="70"/>
      <c r="U3189" s="70"/>
      <c r="W3189" s="70"/>
      <c r="Y3189" s="70"/>
    </row>
    <row r="3190" spans="1:25" s="69" customFormat="1" x14ac:dyDescent="0.2">
      <c r="A3190" s="66" t="s">
        <v>11</v>
      </c>
      <c r="B3190" s="66" t="s">
        <v>24</v>
      </c>
      <c r="C3190" s="66" t="s">
        <v>0</v>
      </c>
      <c r="D3190" s="66" t="s">
        <v>292</v>
      </c>
      <c r="E3190" s="76">
        <f>+IF(ISNUMBER(DATA!F453),DATA!F453,"n/a")</f>
        <v>569425.22</v>
      </c>
      <c r="F3190" s="77">
        <f>+IF(ISNUMBER(DATA!G453),DATA!G453,"n/a")</f>
        <v>5.6488380738134801E-2</v>
      </c>
      <c r="G3190" s="76">
        <f>+IF(ISNUMBER(DATA!P453),DATA!P453,"n/a")</f>
        <v>1819083.05</v>
      </c>
      <c r="H3190" s="77">
        <f>+IF(ISNUMBER(DATA!Q453),DATA!Q453,"n/a")</f>
        <v>2.73563642484673E-2</v>
      </c>
      <c r="I3190" s="76">
        <f>+IF(ISNUMBER(DATA!Z453),DATA!Z453,"n/a")</f>
        <v>3593697.24</v>
      </c>
      <c r="J3190" s="77">
        <f>+IF(ISNUMBER(DATA!AA453),DATA!AA453,"n/a")</f>
        <v>3.2191547807556203E-2</v>
      </c>
      <c r="K3190" s="76">
        <f>+IF(ISNUMBER(DATA!AJ453),DATA!AJ453,"n/a")</f>
        <v>6792434.9100000001</v>
      </c>
      <c r="L3190" s="77">
        <f>+IF(ISNUMBER(DATA!AK453),DATA!AK453,"n/a")</f>
        <v>6.3478133013391294E-2</v>
      </c>
      <c r="M3190" s="66"/>
      <c r="N3190" s="66"/>
      <c r="O3190" s="66"/>
      <c r="P3190" s="66"/>
      <c r="Q3190" s="66"/>
      <c r="S3190" s="70"/>
      <c r="U3190" s="70"/>
      <c r="W3190" s="70"/>
      <c r="Y3190" s="70"/>
    </row>
    <row r="3191" spans="1:25" s="69" customFormat="1" x14ac:dyDescent="0.2">
      <c r="A3191" s="66" t="s">
        <v>11</v>
      </c>
      <c r="B3191" s="66" t="s">
        <v>24</v>
      </c>
      <c r="C3191" s="66" t="s">
        <v>0</v>
      </c>
      <c r="D3191" s="66" t="s">
        <v>293</v>
      </c>
      <c r="E3191" s="76">
        <f>+IF(ISNUMBER(DATA!F454),DATA!F454,"n/a")</f>
        <v>64698.82</v>
      </c>
      <c r="F3191" s="77">
        <f>+IF(ISNUMBER(DATA!G454),DATA!G454,"n/a")</f>
        <v>0.325547766482985</v>
      </c>
      <c r="G3191" s="76">
        <f>+IF(ISNUMBER(DATA!P454),DATA!P454,"n/a")</f>
        <v>205661.1</v>
      </c>
      <c r="H3191" s="77">
        <f>+IF(ISNUMBER(DATA!Q454),DATA!Q454,"n/a")</f>
        <v>0.28785382993569703</v>
      </c>
      <c r="I3191" s="76">
        <f>+IF(ISNUMBER(DATA!Z454),DATA!Z454,"n/a")</f>
        <v>377467.17</v>
      </c>
      <c r="J3191" s="77">
        <f>+IF(ISNUMBER(DATA!AA454),DATA!AA454,"n/a")</f>
        <v>0.31490786884570898</v>
      </c>
      <c r="K3191" s="76">
        <f>+IF(ISNUMBER(DATA!AJ454),DATA!AJ454,"n/a")</f>
        <v>692370.71</v>
      </c>
      <c r="L3191" s="77">
        <f>+IF(ISNUMBER(DATA!AK454),DATA!AK454,"n/a")</f>
        <v>0.36119222284406399</v>
      </c>
      <c r="M3191" s="66"/>
      <c r="N3191" s="66"/>
      <c r="O3191" s="66"/>
      <c r="P3191" s="66"/>
      <c r="Q3191" s="66"/>
      <c r="S3191" s="70"/>
      <c r="U3191" s="70"/>
      <c r="W3191" s="70"/>
      <c r="Y3191" s="70"/>
    </row>
    <row r="3192" spans="1:25" s="69" customFormat="1" x14ac:dyDescent="0.2">
      <c r="A3192" s="66" t="s">
        <v>11</v>
      </c>
      <c r="B3192" s="66" t="s">
        <v>24</v>
      </c>
      <c r="C3192" s="66" t="s">
        <v>0</v>
      </c>
      <c r="D3192" s="66" t="s">
        <v>294</v>
      </c>
      <c r="E3192" s="76">
        <f>+IF(ISNUMBER(DATA!F455),DATA!F455,"n/a")</f>
        <v>307728.17</v>
      </c>
      <c r="F3192" s="77">
        <f>+IF(ISNUMBER(DATA!G455),DATA!G455,"n/a")</f>
        <v>0.117229404180227</v>
      </c>
      <c r="G3192" s="76">
        <f>+IF(ISNUMBER(DATA!P455),DATA!P455,"n/a")</f>
        <v>1029829.51</v>
      </c>
      <c r="H3192" s="77">
        <f>+IF(ISNUMBER(DATA!Q455),DATA!Q455,"n/a")</f>
        <v>8.2455679949836394E-2</v>
      </c>
      <c r="I3192" s="76">
        <f>+IF(ISNUMBER(DATA!Z455),DATA!Z455,"n/a")</f>
        <v>1999137.35</v>
      </c>
      <c r="J3192" s="77">
        <f>+IF(ISNUMBER(DATA!AA455),DATA!AA455,"n/a")</f>
        <v>8.1634320601038396E-2</v>
      </c>
      <c r="K3192" s="76">
        <f>+IF(ISNUMBER(DATA!AJ455),DATA!AJ455,"n/a")</f>
        <v>3742066.29</v>
      </c>
      <c r="L3192" s="77">
        <f>+IF(ISNUMBER(DATA!AK455),DATA!AK455,"n/a")</f>
        <v>0.102121385864287</v>
      </c>
      <c r="M3192" s="66"/>
      <c r="N3192" s="66"/>
      <c r="O3192" s="66"/>
      <c r="P3192" s="66"/>
      <c r="Q3192" s="66"/>
      <c r="S3192" s="70"/>
      <c r="U3192" s="70"/>
      <c r="W3192" s="70"/>
      <c r="Y3192" s="70"/>
    </row>
    <row r="3193" spans="1:25" s="69" customFormat="1" x14ac:dyDescent="0.2">
      <c r="A3193" s="66" t="s">
        <v>11</v>
      </c>
      <c r="B3193" s="66" t="s">
        <v>24</v>
      </c>
      <c r="C3193" s="66" t="s">
        <v>0</v>
      </c>
      <c r="D3193" s="66" t="s">
        <v>295</v>
      </c>
      <c r="E3193" s="76">
        <f>+IF(ISNUMBER(DATA!F456),DATA!F456,"n/a")</f>
        <v>218387.39</v>
      </c>
      <c r="F3193" s="77">
        <f>+IF(ISNUMBER(DATA!G456),DATA!G456,"n/a")</f>
        <v>0.13595131480952999</v>
      </c>
      <c r="G3193" s="76">
        <f>+IF(ISNUMBER(DATA!P456),DATA!P456,"n/a")</f>
        <v>748903.64</v>
      </c>
      <c r="H3193" s="77">
        <f>+IF(ISNUMBER(DATA!Q456),DATA!Q456,"n/a")</f>
        <v>0.121225859663448</v>
      </c>
      <c r="I3193" s="76">
        <f>+IF(ISNUMBER(DATA!Z456),DATA!Z456,"n/a")</f>
        <v>1475342.2</v>
      </c>
      <c r="J3193" s="77">
        <f>+IF(ISNUMBER(DATA!AA456),DATA!AA456,"n/a")</f>
        <v>0.122344385521549</v>
      </c>
      <c r="K3193" s="76">
        <f>+IF(ISNUMBER(DATA!AJ456),DATA!AJ456,"n/a")</f>
        <v>2844155.67</v>
      </c>
      <c r="L3193" s="77">
        <f>+IF(ISNUMBER(DATA!AK456),DATA!AK456,"n/a")</f>
        <v>0.184013798650765</v>
      </c>
      <c r="M3193" s="66"/>
      <c r="N3193" s="66"/>
      <c r="O3193" s="66"/>
      <c r="P3193" s="66"/>
      <c r="Q3193" s="66"/>
      <c r="S3193" s="70"/>
      <c r="U3193" s="70"/>
      <c r="W3193" s="70"/>
      <c r="Y3193" s="70"/>
    </row>
    <row r="3194" spans="1:25" s="69" customFormat="1" x14ac:dyDescent="0.2">
      <c r="A3194" s="66" t="s">
        <v>11</v>
      </c>
      <c r="B3194" s="66" t="s">
        <v>24</v>
      </c>
      <c r="C3194" s="66" t="s">
        <v>0</v>
      </c>
      <c r="D3194" s="66" t="s">
        <v>296</v>
      </c>
      <c r="E3194" s="76">
        <f>+IF(ISNUMBER(DATA!F457),DATA!F457,"n/a")</f>
        <v>375481.5</v>
      </c>
      <c r="F3194" s="77">
        <f>+IF(ISNUMBER(DATA!G457),DATA!G457,"n/a")</f>
        <v>0.99898666879050602</v>
      </c>
      <c r="G3194" s="76">
        <f>+IF(ISNUMBER(DATA!P457),DATA!P457,"n/a")</f>
        <v>928279.15</v>
      </c>
      <c r="H3194" s="77">
        <f>+IF(ISNUMBER(DATA!Q457),DATA!Q457,"n/a")</f>
        <v>0.560980335830358</v>
      </c>
      <c r="I3194" s="76">
        <f>+IF(ISNUMBER(DATA!Z457),DATA!Z457,"n/a")</f>
        <v>1725497.79</v>
      </c>
      <c r="J3194" s="77">
        <f>+IF(ISNUMBER(DATA!AA457),DATA!AA457,"n/a")</f>
        <v>0.45699098947656802</v>
      </c>
      <c r="K3194" s="76">
        <f>+IF(ISNUMBER(DATA!AJ457),DATA!AJ457,"n/a")</f>
        <v>3233090.4</v>
      </c>
      <c r="L3194" s="77">
        <f>+IF(ISNUMBER(DATA!AK457),DATA!AK457,"n/a")</f>
        <v>0.421421040921445</v>
      </c>
      <c r="M3194" s="66"/>
      <c r="N3194" s="66"/>
      <c r="O3194" s="66"/>
      <c r="P3194" s="66"/>
      <c r="Q3194" s="66"/>
      <c r="S3194" s="70"/>
      <c r="U3194" s="70"/>
      <c r="W3194" s="70"/>
      <c r="Y3194" s="70"/>
    </row>
    <row r="3195" spans="1:25" s="69" customFormat="1" x14ac:dyDescent="0.2">
      <c r="A3195" s="66" t="s">
        <v>11</v>
      </c>
      <c r="B3195" s="66" t="s">
        <v>24</v>
      </c>
      <c r="C3195" s="66" t="s">
        <v>0</v>
      </c>
      <c r="D3195" s="66" t="s">
        <v>297</v>
      </c>
      <c r="E3195" s="76">
        <f>+IF(ISNUMBER(DATA!F458),DATA!F458,"n/a")</f>
        <v>81986.25</v>
      </c>
      <c r="F3195" s="77">
        <f>+IF(ISNUMBER(DATA!G458),DATA!G458,"n/a")</f>
        <v>0.167578123720522</v>
      </c>
      <c r="G3195" s="76">
        <f>+IF(ISNUMBER(DATA!P458),DATA!P458,"n/a")</f>
        <v>267669.08</v>
      </c>
      <c r="H3195" s="77">
        <f>+IF(ISNUMBER(DATA!Q458),DATA!Q458,"n/a")</f>
        <v>0.20581249841766699</v>
      </c>
      <c r="I3195" s="76">
        <f>+IF(ISNUMBER(DATA!Z458),DATA!Z458,"n/a")</f>
        <v>493022.76</v>
      </c>
      <c r="J3195" s="77">
        <f>+IF(ISNUMBER(DATA!AA458),DATA!AA458,"n/a")</f>
        <v>0.225804372742094</v>
      </c>
      <c r="K3195" s="76">
        <f>+IF(ISNUMBER(DATA!AJ458),DATA!AJ458,"n/a")</f>
        <v>942607.45</v>
      </c>
      <c r="L3195" s="77">
        <f>+IF(ISNUMBER(DATA!AK458),DATA!AK458,"n/a")</f>
        <v>0.27656970041207202</v>
      </c>
      <c r="M3195" s="66"/>
      <c r="N3195" s="66"/>
      <c r="O3195" s="66"/>
      <c r="P3195" s="66"/>
      <c r="Q3195" s="66"/>
      <c r="S3195" s="70"/>
      <c r="U3195" s="70"/>
      <c r="W3195" s="70"/>
      <c r="Y3195" s="70"/>
    </row>
    <row r="3196" spans="1:25" s="69" customFormat="1" x14ac:dyDescent="0.2">
      <c r="A3196" s="66" t="s">
        <v>11</v>
      </c>
      <c r="B3196" s="66" t="s">
        <v>24</v>
      </c>
      <c r="C3196" s="66" t="s">
        <v>0</v>
      </c>
      <c r="D3196" s="66" t="s">
        <v>298</v>
      </c>
      <c r="E3196" s="76">
        <f>+IF(ISNUMBER(DATA!F459),DATA!F459,"n/a")</f>
        <v>159488.23000000001</v>
      </c>
      <c r="F3196" s="77">
        <f>+IF(ISNUMBER(DATA!G459),DATA!G459,"n/a")</f>
        <v>9.5608928738260102E-2</v>
      </c>
      <c r="G3196" s="76">
        <f>+IF(ISNUMBER(DATA!P459),DATA!P459,"n/a")</f>
        <v>484254.97</v>
      </c>
      <c r="H3196" s="77">
        <f>+IF(ISNUMBER(DATA!Q459),DATA!Q459,"n/a")</f>
        <v>9.6977278135649506E-2</v>
      </c>
      <c r="I3196" s="76">
        <f>+IF(ISNUMBER(DATA!Z459),DATA!Z459,"n/a")</f>
        <v>866694.13</v>
      </c>
      <c r="J3196" s="77">
        <f>+IF(ISNUMBER(DATA!AA459),DATA!AA459,"n/a")</f>
        <v>9.9565652766892998E-2</v>
      </c>
      <c r="K3196" s="76">
        <f>+IF(ISNUMBER(DATA!AJ459),DATA!AJ459,"n/a")</f>
        <v>1590373</v>
      </c>
      <c r="L3196" s="77">
        <f>+IF(ISNUMBER(DATA!AK459),DATA!AK459,"n/a")</f>
        <v>0.105277502648691</v>
      </c>
      <c r="M3196" s="66"/>
      <c r="N3196" s="66"/>
      <c r="O3196" s="66"/>
      <c r="P3196" s="66"/>
      <c r="Q3196" s="66"/>
      <c r="S3196" s="70"/>
      <c r="U3196" s="70"/>
      <c r="W3196" s="70"/>
      <c r="Y3196" s="70"/>
    </row>
    <row r="3197" spans="1:25" s="69" customFormat="1" x14ac:dyDescent="0.2">
      <c r="A3197" s="66" t="s">
        <v>11</v>
      </c>
      <c r="B3197" s="66" t="s">
        <v>24</v>
      </c>
      <c r="C3197" s="66" t="s">
        <v>0</v>
      </c>
      <c r="D3197" s="66" t="s">
        <v>299</v>
      </c>
      <c r="E3197" s="76">
        <f>+IF(ISNUMBER(DATA!F460),DATA!F460,"n/a")</f>
        <v>796814.79</v>
      </c>
      <c r="F3197" s="77">
        <f>+IF(ISNUMBER(DATA!G460),DATA!G460,"n/a")</f>
        <v>7.6307444108221906E-2</v>
      </c>
      <c r="G3197" s="76">
        <f>+IF(ISNUMBER(DATA!P460),DATA!P460,"n/a")</f>
        <v>2623743.4900000002</v>
      </c>
      <c r="H3197" s="77">
        <f>+IF(ISNUMBER(DATA!Q460),DATA!Q460,"n/a")</f>
        <v>2.7041306273112801E-2</v>
      </c>
      <c r="I3197" s="76">
        <f>+IF(ISNUMBER(DATA!Z460),DATA!Z460,"n/a")</f>
        <v>5225411.6100000003</v>
      </c>
      <c r="J3197" s="77">
        <f>+IF(ISNUMBER(DATA!AA460),DATA!AA460,"n/a")</f>
        <v>-2.9264053226544701E-2</v>
      </c>
      <c r="K3197" s="76">
        <f>+IF(ISNUMBER(DATA!AJ460),DATA!AJ460,"n/a")</f>
        <v>10520089.43</v>
      </c>
      <c r="L3197" s="77">
        <f>+IF(ISNUMBER(DATA!AK460),DATA!AK460,"n/a")</f>
        <v>-5.6920199252206503E-2</v>
      </c>
      <c r="M3197" s="66"/>
      <c r="N3197" s="66"/>
      <c r="O3197" s="66"/>
      <c r="P3197" s="66"/>
      <c r="Q3197" s="66"/>
      <c r="S3197" s="70"/>
      <c r="U3197" s="70"/>
      <c r="W3197" s="70"/>
      <c r="Y3197" s="70"/>
    </row>
    <row r="3198" spans="1:25" s="69" customFormat="1" x14ac:dyDescent="0.2">
      <c r="A3198" s="66" t="s">
        <v>11</v>
      </c>
      <c r="B3198" s="66" t="s">
        <v>24</v>
      </c>
      <c r="C3198" s="66" t="s">
        <v>0</v>
      </c>
      <c r="D3198" s="66" t="s">
        <v>300</v>
      </c>
      <c r="E3198" s="76">
        <f>+IF(ISNUMBER(DATA!F461),DATA!F461,"n/a")</f>
        <v>255599.35</v>
      </c>
      <c r="F3198" s="77">
        <f>+IF(ISNUMBER(DATA!G461),DATA!G461,"n/a")</f>
        <v>8.2704059417729903E-2</v>
      </c>
      <c r="G3198" s="76">
        <f>+IF(ISNUMBER(DATA!P461),DATA!P461,"n/a")</f>
        <v>809834.38</v>
      </c>
      <c r="H3198" s="77">
        <f>+IF(ISNUMBER(DATA!Q461),DATA!Q461,"n/a")</f>
        <v>4.4641716002328802E-2</v>
      </c>
      <c r="I3198" s="76">
        <f>+IF(ISNUMBER(DATA!Z461),DATA!Z461,"n/a")</f>
        <v>1552237.18</v>
      </c>
      <c r="J3198" s="77">
        <f>+IF(ISNUMBER(DATA!AA461),DATA!AA461,"n/a")</f>
        <v>4.64674486305467E-2</v>
      </c>
      <c r="K3198" s="76">
        <f>+IF(ISNUMBER(DATA!AJ461),DATA!AJ461,"n/a")</f>
        <v>3179281.17</v>
      </c>
      <c r="L3198" s="77">
        <f>+IF(ISNUMBER(DATA!AK461),DATA!AK461,"n/a")</f>
        <v>6.7386077213950096E-2</v>
      </c>
      <c r="M3198" s="66"/>
      <c r="N3198" s="66"/>
      <c r="O3198" s="66"/>
      <c r="P3198" s="66"/>
      <c r="Q3198" s="66"/>
      <c r="S3198" s="70"/>
      <c r="U3198" s="70"/>
      <c r="W3198" s="70"/>
      <c r="Y3198" s="70"/>
    </row>
    <row r="3199" spans="1:25" s="69" customFormat="1" x14ac:dyDescent="0.2">
      <c r="A3199" s="66" t="s">
        <v>11</v>
      </c>
      <c r="B3199" s="66" t="s">
        <v>24</v>
      </c>
      <c r="C3199" s="66" t="s">
        <v>0</v>
      </c>
      <c r="D3199" s="66" t="s">
        <v>301</v>
      </c>
      <c r="E3199" s="76">
        <f>+IF(ISNUMBER(DATA!F462),DATA!F462,"n/a")</f>
        <v>51915.56</v>
      </c>
      <c r="F3199" s="77">
        <f>+IF(ISNUMBER(DATA!G462),DATA!G462,"n/a")</f>
        <v>0.17341251983636799</v>
      </c>
      <c r="G3199" s="76">
        <f>+IF(ISNUMBER(DATA!P462),DATA!P462,"n/a")</f>
        <v>163959.1</v>
      </c>
      <c r="H3199" s="77">
        <f>+IF(ISNUMBER(DATA!Q462),DATA!Q462,"n/a")</f>
        <v>0.236753535828825</v>
      </c>
      <c r="I3199" s="76">
        <f>+IF(ISNUMBER(DATA!Z462),DATA!Z462,"n/a")</f>
        <v>307196.33</v>
      </c>
      <c r="J3199" s="77">
        <f>+IF(ISNUMBER(DATA!AA462),DATA!AA462,"n/a")</f>
        <v>0.25264862708763502</v>
      </c>
      <c r="K3199" s="76">
        <f>+IF(ISNUMBER(DATA!AJ462),DATA!AJ462,"n/a")</f>
        <v>587005.87</v>
      </c>
      <c r="L3199" s="77">
        <f>+IF(ISNUMBER(DATA!AK462),DATA!AK462,"n/a")</f>
        <v>0.33553475949272998</v>
      </c>
      <c r="M3199" s="66"/>
      <c r="N3199" s="66"/>
      <c r="O3199" s="66"/>
      <c r="P3199" s="66"/>
      <c r="Q3199" s="66"/>
      <c r="S3199" s="70"/>
      <c r="U3199" s="70"/>
      <c r="W3199" s="70"/>
      <c r="Y3199" s="70"/>
    </row>
    <row r="3200" spans="1:25" s="69" customFormat="1" x14ac:dyDescent="0.2">
      <c r="A3200" s="66" t="s">
        <v>11</v>
      </c>
      <c r="B3200" s="66" t="s">
        <v>24</v>
      </c>
      <c r="C3200" s="66" t="s">
        <v>0</v>
      </c>
      <c r="D3200" s="66" t="s">
        <v>302</v>
      </c>
      <c r="E3200" s="76">
        <f>+IF(ISNUMBER(DATA!F463),DATA!F463,"n/a")</f>
        <v>181839.82</v>
      </c>
      <c r="F3200" s="77">
        <f>+IF(ISNUMBER(DATA!G463),DATA!G463,"n/a")</f>
        <v>6.8792035163904003E-2</v>
      </c>
      <c r="G3200" s="76">
        <f>+IF(ISNUMBER(DATA!P463),DATA!P463,"n/a")</f>
        <v>625182.66</v>
      </c>
      <c r="H3200" s="77">
        <f>+IF(ISNUMBER(DATA!Q463),DATA!Q463,"n/a")</f>
        <v>8.80039297313744E-2</v>
      </c>
      <c r="I3200" s="76">
        <f>+IF(ISNUMBER(DATA!Z463),DATA!Z463,"n/a")</f>
        <v>1204515.9099999999</v>
      </c>
      <c r="J3200" s="77">
        <f>+IF(ISNUMBER(DATA!AA463),DATA!AA463,"n/a")</f>
        <v>8.9584568465984796E-2</v>
      </c>
      <c r="K3200" s="76">
        <f>+IF(ISNUMBER(DATA!AJ463),DATA!AJ463,"n/a")</f>
        <v>2286187.2599999998</v>
      </c>
      <c r="L3200" s="77">
        <f>+IF(ISNUMBER(DATA!AK463),DATA!AK463,"n/a")</f>
        <v>0.108556803303915</v>
      </c>
      <c r="M3200" s="66"/>
      <c r="N3200" s="66"/>
      <c r="O3200" s="66"/>
      <c r="P3200" s="66"/>
      <c r="Q3200" s="66"/>
      <c r="S3200" s="70"/>
      <c r="U3200" s="70"/>
      <c r="W3200" s="70"/>
      <c r="Y3200" s="70"/>
    </row>
    <row r="3201" spans="1:25" s="69" customFormat="1" x14ac:dyDescent="0.2">
      <c r="A3201" s="66" t="s">
        <v>11</v>
      </c>
      <c r="B3201" s="66" t="s">
        <v>24</v>
      </c>
      <c r="C3201" s="66" t="s">
        <v>0</v>
      </c>
      <c r="D3201" s="66" t="s">
        <v>303</v>
      </c>
      <c r="E3201" s="76">
        <f>+IF(ISNUMBER(DATA!F464),DATA!F464,"n/a")</f>
        <v>115865.26</v>
      </c>
      <c r="F3201" s="77">
        <f>+IF(ISNUMBER(DATA!G464),DATA!G464,"n/a")</f>
        <v>0.18013086370636999</v>
      </c>
      <c r="G3201" s="76">
        <f>+IF(ISNUMBER(DATA!P464),DATA!P464,"n/a")</f>
        <v>342284.37</v>
      </c>
      <c r="H3201" s="77">
        <f>+IF(ISNUMBER(DATA!Q464),DATA!Q464,"n/a")</f>
        <v>0.120801823463785</v>
      </c>
      <c r="I3201" s="76">
        <f>+IF(ISNUMBER(DATA!Z464),DATA!Z464,"n/a")</f>
        <v>640344.25</v>
      </c>
      <c r="J3201" s="77">
        <f>+IF(ISNUMBER(DATA!AA464),DATA!AA464,"n/a")</f>
        <v>0.108893755854712</v>
      </c>
      <c r="K3201" s="76">
        <f>+IF(ISNUMBER(DATA!AJ464),DATA!AJ464,"n/a")</f>
        <v>1224915.9099999999</v>
      </c>
      <c r="L3201" s="77">
        <f>+IF(ISNUMBER(DATA!AK464),DATA!AK464,"n/a")</f>
        <v>0.19871050409550201</v>
      </c>
      <c r="M3201" s="66"/>
      <c r="N3201" s="66"/>
      <c r="O3201" s="66"/>
      <c r="P3201" s="66"/>
      <c r="Q3201" s="66"/>
      <c r="S3201" s="70"/>
      <c r="U3201" s="70"/>
      <c r="W3201" s="70"/>
      <c r="Y3201" s="70"/>
    </row>
    <row r="3202" spans="1:25" s="69" customFormat="1" x14ac:dyDescent="0.2">
      <c r="A3202" s="66" t="s">
        <v>11</v>
      </c>
      <c r="B3202" s="66" t="s">
        <v>24</v>
      </c>
      <c r="C3202" s="66" t="s">
        <v>0</v>
      </c>
      <c r="D3202" s="66" t="s">
        <v>304</v>
      </c>
      <c r="E3202" s="76">
        <f>+IF(ISNUMBER(DATA!F465),DATA!F465,"n/a")</f>
        <v>284602.77</v>
      </c>
      <c r="F3202" s="77">
        <f>+IF(ISNUMBER(DATA!G465),DATA!G465,"n/a")</f>
        <v>0.11830647924200199</v>
      </c>
      <c r="G3202" s="76">
        <f>+IF(ISNUMBER(DATA!P465),DATA!P465,"n/a")</f>
        <v>929379.88</v>
      </c>
      <c r="H3202" s="77">
        <f>+IF(ISNUMBER(DATA!Q465),DATA!Q465,"n/a")</f>
        <v>6.8893899966248701E-2</v>
      </c>
      <c r="I3202" s="76">
        <f>+IF(ISNUMBER(DATA!Z465),DATA!Z465,"n/a")</f>
        <v>1837588.88</v>
      </c>
      <c r="J3202" s="77">
        <f>+IF(ISNUMBER(DATA!AA465),DATA!AA465,"n/a")</f>
        <v>-1.7880953764219799E-3</v>
      </c>
      <c r="K3202" s="76">
        <f>+IF(ISNUMBER(DATA!AJ465),DATA!AJ465,"n/a")</f>
        <v>3577182.12</v>
      </c>
      <c r="L3202" s="77">
        <f>+IF(ISNUMBER(DATA!AK465),DATA!AK465,"n/a")</f>
        <v>-4.6961664925690698E-2</v>
      </c>
      <c r="M3202" s="66"/>
      <c r="N3202" s="66"/>
      <c r="O3202" s="66"/>
      <c r="P3202" s="66"/>
      <c r="Q3202" s="66"/>
      <c r="S3202" s="70"/>
      <c r="U3202" s="70"/>
      <c r="W3202" s="70"/>
      <c r="Y3202" s="70"/>
    </row>
    <row r="3203" spans="1:25" s="69" customFormat="1" x14ac:dyDescent="0.2">
      <c r="A3203" s="66" t="s">
        <v>11</v>
      </c>
      <c r="B3203" s="66" t="s">
        <v>24</v>
      </c>
      <c r="C3203" s="66" t="s">
        <v>0</v>
      </c>
      <c r="D3203" s="66" t="s">
        <v>305</v>
      </c>
      <c r="E3203" s="76">
        <f>+IF(ISNUMBER(DATA!F466),DATA!F466,"n/a")</f>
        <v>198854.07</v>
      </c>
      <c r="F3203" s="77">
        <f>+IF(ISNUMBER(DATA!G466),DATA!G466,"n/a")</f>
        <v>0.14152489219598699</v>
      </c>
      <c r="G3203" s="76">
        <f>+IF(ISNUMBER(DATA!P466),DATA!P466,"n/a")</f>
        <v>657576.81999999995</v>
      </c>
      <c r="H3203" s="77">
        <f>+IF(ISNUMBER(DATA!Q466),DATA!Q466,"n/a")</f>
        <v>0.11841511589951199</v>
      </c>
      <c r="I3203" s="76">
        <f>+IF(ISNUMBER(DATA!Z466),DATA!Z466,"n/a")</f>
        <v>1340460.6399999999</v>
      </c>
      <c r="J3203" s="77">
        <f>+IF(ISNUMBER(DATA!AA466),DATA!AA466,"n/a")</f>
        <v>0.14226964829869601</v>
      </c>
      <c r="K3203" s="76">
        <f>+IF(ISNUMBER(DATA!AJ466),DATA!AJ466,"n/a")</f>
        <v>2376214.64</v>
      </c>
      <c r="L3203" s="77">
        <f>+IF(ISNUMBER(DATA!AK466),DATA!AK466,"n/a")</f>
        <v>0.125476958300791</v>
      </c>
      <c r="M3203" s="66"/>
      <c r="N3203" s="66"/>
      <c r="O3203" s="66"/>
      <c r="P3203" s="66"/>
      <c r="Q3203" s="66"/>
      <c r="S3203" s="70"/>
      <c r="U3203" s="70"/>
      <c r="W3203" s="70"/>
      <c r="Y3203" s="70"/>
    </row>
    <row r="3204" spans="1:25" s="69" customFormat="1" x14ac:dyDescent="0.2">
      <c r="A3204" s="66" t="s">
        <v>11</v>
      </c>
      <c r="B3204" s="66" t="s">
        <v>24</v>
      </c>
      <c r="C3204" s="66" t="s">
        <v>0</v>
      </c>
      <c r="D3204" s="66" t="s">
        <v>306</v>
      </c>
      <c r="E3204" s="76">
        <f>+IF(ISNUMBER(DATA!F467),DATA!F467,"n/a")</f>
        <v>137199.35999999999</v>
      </c>
      <c r="F3204" s="77">
        <f>+IF(ISNUMBER(DATA!G467),DATA!G467,"n/a")</f>
        <v>-0.11588483972567</v>
      </c>
      <c r="G3204" s="76">
        <f>+IF(ISNUMBER(DATA!P467),DATA!P467,"n/a")</f>
        <v>473811.02</v>
      </c>
      <c r="H3204" s="77">
        <f>+IF(ISNUMBER(DATA!Q467),DATA!Q467,"n/a")</f>
        <v>7.6146076476552704E-3</v>
      </c>
      <c r="I3204" s="76">
        <f>+IF(ISNUMBER(DATA!Z467),DATA!Z467,"n/a")</f>
        <v>938569.45</v>
      </c>
      <c r="J3204" s="77">
        <f>+IF(ISNUMBER(DATA!AA467),DATA!AA467,"n/a")</f>
        <v>4.12302665825948E-2</v>
      </c>
      <c r="K3204" s="76">
        <f>+IF(ISNUMBER(DATA!AJ467),DATA!AJ467,"n/a")</f>
        <v>1950660.31</v>
      </c>
      <c r="L3204" s="77">
        <f>+IF(ISNUMBER(DATA!AK467),DATA!AK467,"n/a")</f>
        <v>0.104446450220351</v>
      </c>
      <c r="M3204" s="66"/>
      <c r="N3204" s="66"/>
      <c r="O3204" s="66"/>
      <c r="P3204" s="66"/>
      <c r="Q3204" s="66"/>
      <c r="S3204" s="70"/>
      <c r="U3204" s="70"/>
      <c r="W3204" s="70"/>
      <c r="Y3204" s="70"/>
    </row>
    <row r="3205" spans="1:25" s="69" customFormat="1" x14ac:dyDescent="0.2">
      <c r="A3205" s="66" t="s">
        <v>11</v>
      </c>
      <c r="B3205" s="66" t="s">
        <v>24</v>
      </c>
      <c r="C3205" s="66" t="s">
        <v>0</v>
      </c>
      <c r="D3205" s="66" t="s">
        <v>307</v>
      </c>
      <c r="E3205" s="76">
        <f>+IF(ISNUMBER(DATA!F468),DATA!F468,"n/a")</f>
        <v>284440.65000000002</v>
      </c>
      <c r="F3205" s="77">
        <f>+IF(ISNUMBER(DATA!G468),DATA!G468,"n/a")</f>
        <v>0.11267637644489401</v>
      </c>
      <c r="G3205" s="76">
        <f>+IF(ISNUMBER(DATA!P468),DATA!P468,"n/a")</f>
        <v>903377.45</v>
      </c>
      <c r="H3205" s="77">
        <f>+IF(ISNUMBER(DATA!Q468),DATA!Q468,"n/a")</f>
        <v>0.11973687138031</v>
      </c>
      <c r="I3205" s="76">
        <f>+IF(ISNUMBER(DATA!Z468),DATA!Z468,"n/a")</f>
        <v>1787344.82</v>
      </c>
      <c r="J3205" s="77">
        <f>+IF(ISNUMBER(DATA!AA468),DATA!AA468,"n/a")</f>
        <v>0.135981414836395</v>
      </c>
      <c r="K3205" s="76">
        <f>+IF(ISNUMBER(DATA!AJ468),DATA!AJ468,"n/a")</f>
        <v>3441053.38</v>
      </c>
      <c r="L3205" s="77">
        <f>+IF(ISNUMBER(DATA!AK468),DATA!AK468,"n/a")</f>
        <v>0.15708736930646999</v>
      </c>
      <c r="M3205" s="66"/>
      <c r="N3205" s="66"/>
      <c r="O3205" s="66"/>
      <c r="P3205" s="66"/>
      <c r="Q3205" s="66"/>
      <c r="S3205" s="70"/>
      <c r="U3205" s="70"/>
      <c r="W3205" s="70"/>
      <c r="Y3205" s="70"/>
    </row>
    <row r="3206" spans="1:25" s="69" customFormat="1" x14ac:dyDescent="0.2">
      <c r="A3206" s="66" t="s">
        <v>11</v>
      </c>
      <c r="B3206" s="66" t="s">
        <v>24</v>
      </c>
      <c r="C3206" s="66" t="s">
        <v>0</v>
      </c>
      <c r="D3206" s="66" t="s">
        <v>308</v>
      </c>
      <c r="E3206" s="76">
        <f>+IF(ISNUMBER(DATA!F469),DATA!F469,"n/a")</f>
        <v>113777.01</v>
      </c>
      <c r="F3206" s="77">
        <f>+IF(ISNUMBER(DATA!G469),DATA!G469,"n/a")</f>
        <v>-5.3697467829816999E-2</v>
      </c>
      <c r="G3206" s="76">
        <f>+IF(ISNUMBER(DATA!P469),DATA!P469,"n/a")</f>
        <v>383222.06</v>
      </c>
      <c r="H3206" s="77">
        <f>+IF(ISNUMBER(DATA!Q469),DATA!Q469,"n/a")</f>
        <v>-2.2296754479961399E-2</v>
      </c>
      <c r="I3206" s="76">
        <f>+IF(ISNUMBER(DATA!Z469),DATA!Z469,"n/a")</f>
        <v>753084.12</v>
      </c>
      <c r="J3206" s="77">
        <f>+IF(ISNUMBER(DATA!AA469),DATA!AA469,"n/a")</f>
        <v>1.3081361013848601E-2</v>
      </c>
      <c r="K3206" s="76">
        <f>+IF(ISNUMBER(DATA!AJ469),DATA!AJ469,"n/a")</f>
        <v>1472096.51</v>
      </c>
      <c r="L3206" s="77">
        <f>+IF(ISNUMBER(DATA!AK469),DATA!AK469,"n/a")</f>
        <v>4.0535789624694799E-2</v>
      </c>
      <c r="M3206" s="66"/>
      <c r="N3206" s="66"/>
      <c r="O3206" s="66"/>
      <c r="P3206" s="66"/>
      <c r="Q3206" s="66"/>
      <c r="S3206" s="70"/>
      <c r="U3206" s="70"/>
      <c r="W3206" s="70"/>
      <c r="Y3206" s="70"/>
    </row>
    <row r="3207" spans="1:25" s="69" customFormat="1" x14ac:dyDescent="0.2">
      <c r="A3207" s="66" t="s">
        <v>11</v>
      </c>
      <c r="B3207" s="66" t="s">
        <v>24</v>
      </c>
      <c r="C3207" s="66" t="s">
        <v>0</v>
      </c>
      <c r="D3207" s="66" t="s">
        <v>309</v>
      </c>
      <c r="E3207" s="76">
        <f>+IF(ISNUMBER(DATA!F470),DATA!F470,"n/a")</f>
        <v>134833.15</v>
      </c>
      <c r="F3207" s="77">
        <f>+IF(ISNUMBER(DATA!G470),DATA!G470,"n/a")</f>
        <v>4.0235959021186398E-3</v>
      </c>
      <c r="G3207" s="76">
        <f>+IF(ISNUMBER(DATA!P470),DATA!P470,"n/a")</f>
        <v>453017.48</v>
      </c>
      <c r="H3207" s="77">
        <f>+IF(ISNUMBER(DATA!Q470),DATA!Q470,"n/a")</f>
        <v>2.8881824172970499E-2</v>
      </c>
      <c r="I3207" s="76">
        <f>+IF(ISNUMBER(DATA!Z470),DATA!Z470,"n/a")</f>
        <v>884014.9</v>
      </c>
      <c r="J3207" s="77">
        <f>+IF(ISNUMBER(DATA!AA470),DATA!AA470,"n/a")</f>
        <v>4.00681134303639E-2</v>
      </c>
      <c r="K3207" s="76">
        <f>+IF(ISNUMBER(DATA!AJ470),DATA!AJ470,"n/a")</f>
        <v>1722241.86</v>
      </c>
      <c r="L3207" s="77">
        <f>+IF(ISNUMBER(DATA!AK470),DATA!AK470,"n/a")</f>
        <v>0.121628979374935</v>
      </c>
      <c r="M3207" s="66"/>
      <c r="N3207" s="66"/>
      <c r="O3207" s="66"/>
      <c r="P3207" s="66"/>
      <c r="Q3207" s="66"/>
      <c r="S3207" s="70"/>
      <c r="U3207" s="70"/>
      <c r="W3207" s="70"/>
      <c r="Y3207" s="70"/>
    </row>
    <row r="3208" spans="1:25" s="69" customFormat="1" x14ac:dyDescent="0.2">
      <c r="A3208" s="66" t="s">
        <v>11</v>
      </c>
      <c r="B3208" s="66" t="s">
        <v>24</v>
      </c>
      <c r="C3208" s="66" t="s">
        <v>0</v>
      </c>
      <c r="D3208" s="66" t="s">
        <v>310</v>
      </c>
      <c r="E3208" s="76">
        <f>+IF(ISNUMBER(DATA!F471),DATA!F471,"n/a")</f>
        <v>82766.710000000006</v>
      </c>
      <c r="F3208" s="77">
        <f>+IF(ISNUMBER(DATA!G471),DATA!G471,"n/a")</f>
        <v>3.6309200279815802E-2</v>
      </c>
      <c r="G3208" s="76">
        <f>+IF(ISNUMBER(DATA!P471),DATA!P471,"n/a")</f>
        <v>272220.96000000002</v>
      </c>
      <c r="H3208" s="77">
        <f>+IF(ISNUMBER(DATA!Q471),DATA!Q471,"n/a")</f>
        <v>4.0309182681462198E-2</v>
      </c>
      <c r="I3208" s="76">
        <f>+IF(ISNUMBER(DATA!Z471),DATA!Z471,"n/a")</f>
        <v>516840.7</v>
      </c>
      <c r="J3208" s="77">
        <f>+IF(ISNUMBER(DATA!AA471),DATA!AA471,"n/a")</f>
        <v>3.9393825312411097E-2</v>
      </c>
      <c r="K3208" s="76">
        <f>+IF(ISNUMBER(DATA!AJ471),DATA!AJ471,"n/a")</f>
        <v>1016724.53</v>
      </c>
      <c r="L3208" s="77">
        <f>+IF(ISNUMBER(DATA!AK471),DATA!AK471,"n/a")</f>
        <v>7.0865960191647495E-2</v>
      </c>
      <c r="M3208" s="66"/>
      <c r="N3208" s="66"/>
      <c r="O3208" s="66"/>
      <c r="P3208" s="66"/>
      <c r="Q3208" s="66"/>
      <c r="S3208" s="70"/>
      <c r="U3208" s="70"/>
      <c r="W3208" s="70"/>
      <c r="Y3208" s="70"/>
    </row>
    <row r="3209" spans="1:25" s="69" customFormat="1" x14ac:dyDescent="0.2">
      <c r="A3209" s="66" t="s">
        <v>11</v>
      </c>
      <c r="B3209" s="66" t="s">
        <v>24</v>
      </c>
      <c r="C3209" s="66" t="s">
        <v>0</v>
      </c>
      <c r="D3209" s="66" t="s">
        <v>311</v>
      </c>
      <c r="E3209" s="76">
        <f>+IF(ISNUMBER(DATA!F472),DATA!F472,"n/a")</f>
        <v>128834.45</v>
      </c>
      <c r="F3209" s="77">
        <f>+IF(ISNUMBER(DATA!G472),DATA!G472,"n/a")</f>
        <v>-9.6223258465958805E-2</v>
      </c>
      <c r="G3209" s="76">
        <f>+IF(ISNUMBER(DATA!P472),DATA!P472,"n/a")</f>
        <v>410171.3</v>
      </c>
      <c r="H3209" s="77">
        <f>+IF(ISNUMBER(DATA!Q472),DATA!Q472,"n/a")</f>
        <v>-0.13174807493153101</v>
      </c>
      <c r="I3209" s="76">
        <f>+IF(ISNUMBER(DATA!Z472),DATA!Z472,"n/a")</f>
        <v>816202.1</v>
      </c>
      <c r="J3209" s="77">
        <f>+IF(ISNUMBER(DATA!AA472),DATA!AA472,"n/a")</f>
        <v>-0.15428406294277999</v>
      </c>
      <c r="K3209" s="76">
        <f>+IF(ISNUMBER(DATA!AJ472),DATA!AJ472,"n/a")</f>
        <v>1673568.5</v>
      </c>
      <c r="L3209" s="77">
        <f>+IF(ISNUMBER(DATA!AK472),DATA!AK472,"n/a")</f>
        <v>-0.13627033405946501</v>
      </c>
      <c r="M3209" s="66"/>
      <c r="N3209" s="66"/>
      <c r="O3209" s="66"/>
      <c r="P3209" s="66"/>
      <c r="Q3209" s="66"/>
      <c r="S3209" s="70"/>
      <c r="U3209" s="70"/>
      <c r="W3209" s="70"/>
      <c r="Y3209" s="70"/>
    </row>
    <row r="3210" spans="1:25" s="69" customFormat="1" x14ac:dyDescent="0.2">
      <c r="A3210" s="66" t="s">
        <v>11</v>
      </c>
      <c r="B3210" s="66" t="s">
        <v>24</v>
      </c>
      <c r="C3210" s="66" t="s">
        <v>0</v>
      </c>
      <c r="D3210" s="66" t="s">
        <v>312</v>
      </c>
      <c r="E3210" s="76">
        <f>+IF(ISNUMBER(DATA!F473),DATA!F473,"n/a")</f>
        <v>70628.070000000007</v>
      </c>
      <c r="F3210" s="77">
        <f>+IF(ISNUMBER(DATA!G473),DATA!G473,"n/a")</f>
        <v>1.8474798440882199E-2</v>
      </c>
      <c r="G3210" s="76">
        <f>+IF(ISNUMBER(DATA!P473),DATA!P473,"n/a")</f>
        <v>234335.62</v>
      </c>
      <c r="H3210" s="77">
        <f>+IF(ISNUMBER(DATA!Q473),DATA!Q473,"n/a")</f>
        <v>8.5569782145874296E-2</v>
      </c>
      <c r="I3210" s="76">
        <f>+IF(ISNUMBER(DATA!Z473),DATA!Z473,"n/a")</f>
        <v>468673.3</v>
      </c>
      <c r="J3210" s="77">
        <f>+IF(ISNUMBER(DATA!AA473),DATA!AA473,"n/a")</f>
        <v>0.136638938162082</v>
      </c>
      <c r="K3210" s="76">
        <f>+IF(ISNUMBER(DATA!AJ473),DATA!AJ473,"n/a")</f>
        <v>883532.87</v>
      </c>
      <c r="L3210" s="77">
        <f>+IF(ISNUMBER(DATA!AK473),DATA!AK473,"n/a")</f>
        <v>0.18674339947736601</v>
      </c>
      <c r="M3210" s="66"/>
      <c r="N3210" s="66"/>
      <c r="O3210" s="66"/>
      <c r="P3210" s="66"/>
      <c r="Q3210" s="66"/>
      <c r="S3210" s="70"/>
      <c r="U3210" s="70"/>
      <c r="W3210" s="70"/>
      <c r="Y3210" s="70"/>
    </row>
    <row r="3211" spans="1:25" s="69" customFormat="1" x14ac:dyDescent="0.2">
      <c r="A3211" s="66" t="s">
        <v>11</v>
      </c>
      <c r="B3211" s="66" t="s">
        <v>24</v>
      </c>
      <c r="C3211" s="66" t="s">
        <v>0</v>
      </c>
      <c r="D3211" s="66" t="s">
        <v>313</v>
      </c>
      <c r="E3211" s="76">
        <f>+IF(ISNUMBER(DATA!F474),DATA!F474,"n/a")</f>
        <v>150909.35999999999</v>
      </c>
      <c r="F3211" s="77">
        <f>+IF(ISNUMBER(DATA!G474),DATA!G474,"n/a")</f>
        <v>2.6657491498626101E-2</v>
      </c>
      <c r="G3211" s="76">
        <f>+IF(ISNUMBER(DATA!P474),DATA!P474,"n/a")</f>
        <v>487269.47</v>
      </c>
      <c r="H3211" s="77">
        <f>+IF(ISNUMBER(DATA!Q474),DATA!Q474,"n/a")</f>
        <v>2.3049727705857399E-3</v>
      </c>
      <c r="I3211" s="76">
        <f>+IF(ISNUMBER(DATA!Z474),DATA!Z474,"n/a")</f>
        <v>961592.49</v>
      </c>
      <c r="J3211" s="77">
        <f>+IF(ISNUMBER(DATA!AA474),DATA!AA474,"n/a")</f>
        <v>4.3501674152837903E-3</v>
      </c>
      <c r="K3211" s="76">
        <f>+IF(ISNUMBER(DATA!AJ474),DATA!AJ474,"n/a")</f>
        <v>1856425.23</v>
      </c>
      <c r="L3211" s="77">
        <f>+IF(ISNUMBER(DATA!AK474),DATA!AK474,"n/a")</f>
        <v>1.6352681062406199E-2</v>
      </c>
      <c r="M3211" s="66"/>
      <c r="N3211" s="66"/>
      <c r="O3211" s="66"/>
      <c r="P3211" s="66"/>
      <c r="Q3211" s="66"/>
      <c r="S3211" s="70"/>
      <c r="U3211" s="70"/>
      <c r="W3211" s="70"/>
      <c r="Y3211" s="70"/>
    </row>
    <row r="3212" spans="1:25" s="69" customFormat="1" x14ac:dyDescent="0.2">
      <c r="A3212" s="66" t="s">
        <v>11</v>
      </c>
      <c r="B3212" s="66" t="s">
        <v>24</v>
      </c>
      <c r="C3212" s="66" t="s">
        <v>0</v>
      </c>
      <c r="D3212" s="66" t="s">
        <v>314</v>
      </c>
      <c r="E3212" s="76">
        <f>+IF(ISNUMBER(DATA!F475),DATA!F475,"n/a")</f>
        <v>269047.18</v>
      </c>
      <c r="F3212" s="77">
        <f>+IF(ISNUMBER(DATA!G475),DATA!G475,"n/a")</f>
        <v>-8.86711130814343E-2</v>
      </c>
      <c r="G3212" s="76">
        <f>+IF(ISNUMBER(DATA!P475),DATA!P475,"n/a")</f>
        <v>902007.18</v>
      </c>
      <c r="H3212" s="77">
        <f>+IF(ISNUMBER(DATA!Q475),DATA!Q475,"n/a")</f>
        <v>-6.6309460074142207E-2</v>
      </c>
      <c r="I3212" s="76">
        <f>+IF(ISNUMBER(DATA!Z475),DATA!Z475,"n/a")</f>
        <v>1807633.94</v>
      </c>
      <c r="J3212" s="77">
        <f>+IF(ISNUMBER(DATA!AA475),DATA!AA475,"n/a")</f>
        <v>-9.7202162366990294E-2</v>
      </c>
      <c r="K3212" s="76">
        <f>+IF(ISNUMBER(DATA!AJ475),DATA!AJ475,"n/a")</f>
        <v>3626242.13</v>
      </c>
      <c r="L3212" s="77">
        <f>+IF(ISNUMBER(DATA!AK475),DATA!AK475,"n/a")</f>
        <v>-0.16394296966699901</v>
      </c>
      <c r="M3212" s="66"/>
      <c r="N3212" s="66"/>
      <c r="O3212" s="66"/>
      <c r="P3212" s="66"/>
      <c r="Q3212" s="66"/>
      <c r="S3212" s="70"/>
      <c r="U3212" s="70"/>
      <c r="W3212" s="70"/>
      <c r="Y3212" s="70"/>
    </row>
    <row r="3213" spans="1:25" s="69" customFormat="1" x14ac:dyDescent="0.2">
      <c r="A3213" s="66" t="s">
        <v>11</v>
      </c>
      <c r="B3213" s="66" t="s">
        <v>24</v>
      </c>
      <c r="C3213" s="66" t="s">
        <v>0</v>
      </c>
      <c r="D3213" s="66" t="s">
        <v>315</v>
      </c>
      <c r="E3213" s="76">
        <f>+IF(ISNUMBER(DATA!F476),DATA!F476,"n/a")</f>
        <v>323427.94</v>
      </c>
      <c r="F3213" s="77">
        <f>+IF(ISNUMBER(DATA!G476),DATA!G476,"n/a")</f>
        <v>0.105586716384829</v>
      </c>
      <c r="G3213" s="76">
        <f>+IF(ISNUMBER(DATA!P476),DATA!P476,"n/a")</f>
        <v>1051908.3600000001</v>
      </c>
      <c r="H3213" s="77">
        <f>+IF(ISNUMBER(DATA!Q476),DATA!Q476,"n/a")</f>
        <v>9.075669594494E-2</v>
      </c>
      <c r="I3213" s="76">
        <f>+IF(ISNUMBER(DATA!Z476),DATA!Z476,"n/a")</f>
        <v>2137876.14</v>
      </c>
      <c r="J3213" s="77">
        <f>+IF(ISNUMBER(DATA!AA476),DATA!AA476,"n/a")</f>
        <v>0.121822275299466</v>
      </c>
      <c r="K3213" s="76">
        <f>+IF(ISNUMBER(DATA!AJ476),DATA!AJ476,"n/a")</f>
        <v>4065694.17</v>
      </c>
      <c r="L3213" s="77">
        <f>+IF(ISNUMBER(DATA!AK476),DATA!AK476,"n/a")</f>
        <v>0.15003816824230801</v>
      </c>
      <c r="M3213" s="66"/>
      <c r="N3213" s="66"/>
      <c r="O3213" s="66"/>
      <c r="P3213" s="66"/>
      <c r="Q3213" s="66"/>
      <c r="S3213" s="70"/>
      <c r="U3213" s="70"/>
      <c r="W3213" s="70"/>
      <c r="Y3213" s="70"/>
    </row>
    <row r="3214" spans="1:25" s="69" customFormat="1" x14ac:dyDescent="0.2">
      <c r="A3214" s="66" t="s">
        <v>11</v>
      </c>
      <c r="B3214" s="66" t="s">
        <v>24</v>
      </c>
      <c r="C3214" s="66" t="s">
        <v>0</v>
      </c>
      <c r="D3214" s="66" t="s">
        <v>316</v>
      </c>
      <c r="E3214" s="76">
        <f>+IF(ISNUMBER(DATA!F477),DATA!F477,"n/a")</f>
        <v>205836.15</v>
      </c>
      <c r="F3214" s="77">
        <f>+IF(ISNUMBER(DATA!G477),DATA!G477,"n/a")</f>
        <v>7.0529023586352699E-2</v>
      </c>
      <c r="G3214" s="76">
        <f>+IF(ISNUMBER(DATA!P477),DATA!P477,"n/a")</f>
        <v>677760.78</v>
      </c>
      <c r="H3214" s="77">
        <f>+IF(ISNUMBER(DATA!Q477),DATA!Q477,"n/a")</f>
        <v>5.1571618801072298E-2</v>
      </c>
      <c r="I3214" s="76">
        <f>+IF(ISNUMBER(DATA!Z477),DATA!Z477,"n/a")</f>
        <v>1262199</v>
      </c>
      <c r="J3214" s="77">
        <f>+IF(ISNUMBER(DATA!AA477),DATA!AA477,"n/a")</f>
        <v>5.1933161237420797E-2</v>
      </c>
      <c r="K3214" s="76">
        <f>+IF(ISNUMBER(DATA!AJ477),DATA!AJ477,"n/a")</f>
        <v>2440051.84</v>
      </c>
      <c r="L3214" s="77">
        <f>+IF(ISNUMBER(DATA!AK477),DATA!AK477,"n/a")</f>
        <v>7.0014921304179398E-2</v>
      </c>
      <c r="M3214" s="66"/>
      <c r="N3214" s="66"/>
      <c r="O3214" s="66"/>
      <c r="P3214" s="66"/>
      <c r="Q3214" s="66"/>
      <c r="S3214" s="70"/>
      <c r="U3214" s="70"/>
      <c r="W3214" s="70"/>
      <c r="Y3214" s="70"/>
    </row>
    <row r="3215" spans="1:25" s="69" customFormat="1" x14ac:dyDescent="0.2">
      <c r="A3215" s="66" t="s">
        <v>11</v>
      </c>
      <c r="B3215" s="66" t="s">
        <v>24</v>
      </c>
      <c r="C3215" s="66" t="s">
        <v>0</v>
      </c>
      <c r="D3215" s="66" t="s">
        <v>317</v>
      </c>
      <c r="E3215" s="76">
        <f>+IF(ISNUMBER(DATA!F478),DATA!F478,"n/a")</f>
        <v>121823.06</v>
      </c>
      <c r="F3215" s="77">
        <f>+IF(ISNUMBER(DATA!G478),DATA!G478,"n/a")</f>
        <v>-2.9883952125792399E-2</v>
      </c>
      <c r="G3215" s="76">
        <f>+IF(ISNUMBER(DATA!P478),DATA!P478,"n/a")</f>
        <v>384558.48</v>
      </c>
      <c r="H3215" s="77">
        <f>+IF(ISNUMBER(DATA!Q478),DATA!Q478,"n/a")</f>
        <v>2.3624590851992502E-2</v>
      </c>
      <c r="I3215" s="76">
        <f>+IF(ISNUMBER(DATA!Z478),DATA!Z478,"n/a")</f>
        <v>785814.92</v>
      </c>
      <c r="J3215" s="77">
        <f>+IF(ISNUMBER(DATA!AA478),DATA!AA478,"n/a")</f>
        <v>8.0843807459570399E-2</v>
      </c>
      <c r="K3215" s="76">
        <f>+IF(ISNUMBER(DATA!AJ478),DATA!AJ478,"n/a")</f>
        <v>1506114.48</v>
      </c>
      <c r="L3215" s="77">
        <f>+IF(ISNUMBER(DATA!AK478),DATA!AK478,"n/a")</f>
        <v>6.6444179608120796E-2</v>
      </c>
      <c r="M3215" s="66"/>
      <c r="N3215" s="66"/>
      <c r="O3215" s="66"/>
      <c r="P3215" s="66"/>
      <c r="Q3215" s="66"/>
      <c r="S3215" s="70"/>
      <c r="U3215" s="70"/>
      <c r="W3215" s="70"/>
      <c r="Y3215" s="70"/>
    </row>
    <row r="3216" spans="1:25" s="69" customFormat="1" x14ac:dyDescent="0.2">
      <c r="A3216" s="66" t="s">
        <v>11</v>
      </c>
      <c r="B3216" s="66" t="s">
        <v>24</v>
      </c>
      <c r="C3216" s="66" t="s">
        <v>0</v>
      </c>
      <c r="D3216" s="66" t="s">
        <v>318</v>
      </c>
      <c r="E3216" s="76">
        <f>+IF(ISNUMBER(DATA!F479),DATA!F479,"n/a")</f>
        <v>227615.94</v>
      </c>
      <c r="F3216" s="77">
        <f>+IF(ISNUMBER(DATA!G479),DATA!G479,"n/a")</f>
        <v>7.3324730989713496E-2</v>
      </c>
      <c r="G3216" s="76">
        <f>+IF(ISNUMBER(DATA!P479),DATA!P479,"n/a")</f>
        <v>799020.09</v>
      </c>
      <c r="H3216" s="77">
        <f>+IF(ISNUMBER(DATA!Q479),DATA!Q479,"n/a")</f>
        <v>8.0666507505669199E-2</v>
      </c>
      <c r="I3216" s="76">
        <f>+IF(ISNUMBER(DATA!Z479),DATA!Z479,"n/a")</f>
        <v>1544814.01</v>
      </c>
      <c r="J3216" s="77">
        <f>+IF(ISNUMBER(DATA!AA479),DATA!AA479,"n/a")</f>
        <v>8.6173860574368405E-2</v>
      </c>
      <c r="K3216" s="76">
        <f>+IF(ISNUMBER(DATA!AJ479),DATA!AJ479,"n/a")</f>
        <v>2859213.66</v>
      </c>
      <c r="L3216" s="77">
        <f>+IF(ISNUMBER(DATA!AK479),DATA!AK479,"n/a")</f>
        <v>9.2641718377864807E-2</v>
      </c>
      <c r="M3216" s="66"/>
      <c r="N3216" s="66"/>
      <c r="O3216" s="66"/>
      <c r="P3216" s="66"/>
      <c r="Q3216" s="66"/>
      <c r="S3216" s="70"/>
      <c r="U3216" s="70"/>
      <c r="W3216" s="70"/>
      <c r="Y3216" s="70"/>
    </row>
    <row r="3217" spans="1:25" s="69" customFormat="1" x14ac:dyDescent="0.2">
      <c r="A3217" s="66" t="s">
        <v>11</v>
      </c>
      <c r="B3217" s="66" t="s">
        <v>24</v>
      </c>
      <c r="C3217" s="66" t="s">
        <v>0</v>
      </c>
      <c r="D3217" s="66" t="s">
        <v>344</v>
      </c>
      <c r="E3217" s="76">
        <f>+IF(ISNUMBER(DATA!F480),DATA!F480,"n/a")</f>
        <v>91510.78</v>
      </c>
      <c r="F3217" s="77">
        <f>+IF(ISNUMBER(DATA!G480),DATA!G480,"n/a")</f>
        <v>0.213906841834235</v>
      </c>
      <c r="G3217" s="76">
        <f>+IF(ISNUMBER(DATA!P480),DATA!P480,"n/a")</f>
        <v>277260.44</v>
      </c>
      <c r="H3217" s="77">
        <f>+IF(ISNUMBER(DATA!Q480),DATA!Q480,"n/a")</f>
        <v>0.17171734246679199</v>
      </c>
      <c r="I3217" s="76">
        <f>+IF(ISNUMBER(DATA!Z480),DATA!Z480,"n/a")</f>
        <v>518041.33</v>
      </c>
      <c r="J3217" s="77">
        <f>+IF(ISNUMBER(DATA!AA480),DATA!AA480,"n/a")</f>
        <v>0.17571960952246901</v>
      </c>
      <c r="K3217" s="76">
        <f>+IF(ISNUMBER(DATA!AJ480),DATA!AJ480,"n/a")</f>
        <v>1026748.57</v>
      </c>
      <c r="L3217" s="77">
        <f>+IF(ISNUMBER(DATA!AK480),DATA!AK480,"n/a")</f>
        <v>0.25824305985923102</v>
      </c>
      <c r="M3217" s="66"/>
      <c r="N3217" s="66"/>
      <c r="O3217" s="66"/>
      <c r="P3217" s="66"/>
      <c r="Q3217" s="66"/>
      <c r="S3217" s="70"/>
      <c r="U3217" s="70"/>
      <c r="W3217" s="70"/>
      <c r="Y3217" s="70"/>
    </row>
    <row r="3218" spans="1:25" s="69" customFormat="1" x14ac:dyDescent="0.2">
      <c r="A3218" s="66" t="s">
        <v>11</v>
      </c>
      <c r="B3218" s="66" t="s">
        <v>24</v>
      </c>
      <c r="C3218" s="66" t="s">
        <v>0</v>
      </c>
      <c r="D3218" s="66" t="s">
        <v>345</v>
      </c>
      <c r="E3218" s="76">
        <f>+IF(ISNUMBER(DATA!F481),DATA!F481,"n/a")</f>
        <v>199765.13</v>
      </c>
      <c r="F3218" s="77">
        <f>+IF(ISNUMBER(DATA!G481),DATA!G481,"n/a")</f>
        <v>0.109980729749137</v>
      </c>
      <c r="G3218" s="76">
        <f>+IF(ISNUMBER(DATA!P481),DATA!P481,"n/a")</f>
        <v>648934.14</v>
      </c>
      <c r="H3218" s="77">
        <f>+IF(ISNUMBER(DATA!Q481),DATA!Q481,"n/a")</f>
        <v>0.13125252160685</v>
      </c>
      <c r="I3218" s="76">
        <f>+IF(ISNUMBER(DATA!Z481),DATA!Z481,"n/a")</f>
        <v>1269101.3700000001</v>
      </c>
      <c r="J3218" s="77">
        <f>+IF(ISNUMBER(DATA!AA481),DATA!AA481,"n/a")</f>
        <v>0.147733405774336</v>
      </c>
      <c r="K3218" s="76">
        <f>+IF(ISNUMBER(DATA!AJ481),DATA!AJ481,"n/a")</f>
        <v>2380786.75</v>
      </c>
      <c r="L3218" s="77">
        <f>+IF(ISNUMBER(DATA!AK481),DATA!AK481,"n/a")</f>
        <v>0.19204948338702199</v>
      </c>
      <c r="M3218" s="66"/>
      <c r="N3218" s="66"/>
      <c r="O3218" s="66"/>
      <c r="P3218" s="66"/>
      <c r="Q3218" s="66"/>
      <c r="S3218" s="70"/>
      <c r="U3218" s="70"/>
      <c r="W3218" s="70"/>
      <c r="Y3218" s="70"/>
    </row>
    <row r="3219" spans="1:25" x14ac:dyDescent="0.2">
      <c r="E3219" s="100"/>
      <c r="F3219" s="102"/>
      <c r="G3219" s="100"/>
      <c r="H3219" s="102"/>
      <c r="I3219" s="100"/>
      <c r="J3219" s="102"/>
      <c r="K3219" s="100"/>
      <c r="L3219" s="102"/>
    </row>
    <row r="3220" spans="1:25" s="69" customFormat="1" x14ac:dyDescent="0.2">
      <c r="A3220" s="66" t="s">
        <v>11</v>
      </c>
      <c r="B3220" s="66" t="s">
        <v>24</v>
      </c>
      <c r="C3220" s="66" t="s">
        <v>9</v>
      </c>
      <c r="D3220" s="66" t="s">
        <v>271</v>
      </c>
      <c r="E3220" s="86">
        <f>+IF(ISNUMBER(DATA!H432),DATA!H432,"n/a")</f>
        <v>19478.53</v>
      </c>
      <c r="F3220" s="77">
        <f>+IF(ISNUMBER(DATA!I432),DATA!I432,"n/a")</f>
        <v>0.10475238180582799</v>
      </c>
      <c r="G3220" s="86">
        <f>+IF(ISNUMBER(DATA!R432),DATA!R432,"n/a")</f>
        <v>61235.51</v>
      </c>
      <c r="H3220" s="77">
        <f>+IF(ISNUMBER(DATA!S432),DATA!S432,"n/a")</f>
        <v>7.8948374595915305E-2</v>
      </c>
      <c r="I3220" s="86">
        <f>+IF(ISNUMBER(DATA!AB432),DATA!AB432,"n/a")</f>
        <v>122332.89</v>
      </c>
      <c r="J3220" s="77">
        <f>+IF(ISNUMBER(DATA!AC432),DATA!AC432,"n/a")</f>
        <v>0.149625706200089</v>
      </c>
      <c r="K3220" s="86">
        <f>+IF(ISNUMBER(DATA!AL432),DATA!AL432,"n/a")</f>
        <v>240342.72</v>
      </c>
      <c r="L3220" s="77">
        <f>+IF(ISNUMBER(DATA!AM432),DATA!AM432,"n/a")</f>
        <v>0.18562525806074501</v>
      </c>
      <c r="M3220" s="66"/>
      <c r="N3220" s="66"/>
      <c r="O3220" s="66"/>
      <c r="P3220" s="66"/>
      <c r="Q3220" s="66"/>
      <c r="S3220" s="70"/>
      <c r="U3220" s="70"/>
      <c r="W3220" s="70"/>
      <c r="Y3220" s="70"/>
    </row>
    <row r="3221" spans="1:25" s="69" customFormat="1" x14ac:dyDescent="0.2">
      <c r="A3221" s="66" t="s">
        <v>11</v>
      </c>
      <c r="B3221" s="66" t="s">
        <v>24</v>
      </c>
      <c r="C3221" s="66" t="s">
        <v>9</v>
      </c>
      <c r="D3221" s="66" t="s">
        <v>272</v>
      </c>
      <c r="E3221" s="86">
        <f>+IF(ISNUMBER(DATA!H433),DATA!H433,"n/a")</f>
        <v>43196.13</v>
      </c>
      <c r="F3221" s="77">
        <f>+IF(ISNUMBER(DATA!I433),DATA!I433,"n/a")</f>
        <v>0.31912047091933798</v>
      </c>
      <c r="G3221" s="86">
        <f>+IF(ISNUMBER(DATA!R433),DATA!R433,"n/a")</f>
        <v>146786.76999999999</v>
      </c>
      <c r="H3221" s="77">
        <f>+IF(ISNUMBER(DATA!S433),DATA!S433,"n/a")</f>
        <v>0.32985266477390202</v>
      </c>
      <c r="I3221" s="86">
        <f>+IF(ISNUMBER(DATA!AB433),DATA!AB433,"n/a")</f>
        <v>272967.24</v>
      </c>
      <c r="J3221" s="77">
        <f>+IF(ISNUMBER(DATA!AC433),DATA!AC433,"n/a")</f>
        <v>0.26596138743944198</v>
      </c>
      <c r="K3221" s="86">
        <f>+IF(ISNUMBER(DATA!AL433),DATA!AL433,"n/a")</f>
        <v>497516.02</v>
      </c>
      <c r="L3221" s="77">
        <f>+IF(ISNUMBER(DATA!AM433),DATA!AM433,"n/a")</f>
        <v>0.221279037858505</v>
      </c>
      <c r="M3221" s="66"/>
      <c r="N3221" s="66"/>
      <c r="O3221" s="66"/>
      <c r="P3221" s="66"/>
      <c r="Q3221" s="66"/>
      <c r="S3221" s="70"/>
      <c r="U3221" s="70"/>
      <c r="W3221" s="70"/>
      <c r="Y3221" s="70"/>
    </row>
    <row r="3222" spans="1:25" s="69" customFormat="1" x14ac:dyDescent="0.2">
      <c r="A3222" s="66" t="s">
        <v>11</v>
      </c>
      <c r="B3222" s="66" t="s">
        <v>24</v>
      </c>
      <c r="C3222" s="66" t="s">
        <v>9</v>
      </c>
      <c r="D3222" s="66" t="s">
        <v>273</v>
      </c>
      <c r="E3222" s="86">
        <f>+IF(ISNUMBER(DATA!H434),DATA!H434,"n/a")</f>
        <v>79248.05</v>
      </c>
      <c r="F3222" s="77">
        <f>+IF(ISNUMBER(DATA!I434),DATA!I434,"n/a")</f>
        <v>0.164833509226296</v>
      </c>
      <c r="G3222" s="86">
        <f>+IF(ISNUMBER(DATA!R434),DATA!R434,"n/a")</f>
        <v>263232.27</v>
      </c>
      <c r="H3222" s="77">
        <f>+IF(ISNUMBER(DATA!S434),DATA!S434,"n/a")</f>
        <v>0.152280906003746</v>
      </c>
      <c r="I3222" s="86">
        <f>+IF(ISNUMBER(DATA!AB434),DATA!AB434,"n/a")</f>
        <v>515194.64</v>
      </c>
      <c r="J3222" s="77">
        <f>+IF(ISNUMBER(DATA!AC434),DATA!AC434,"n/a")</f>
        <v>-1.1814331407661799E-2</v>
      </c>
      <c r="K3222" s="86">
        <f>+IF(ISNUMBER(DATA!AL434),DATA!AL434,"n/a")</f>
        <v>972979.65</v>
      </c>
      <c r="L3222" s="77">
        <f>+IF(ISNUMBER(DATA!AM434),DATA!AM434,"n/a")</f>
        <v>-4.7598955559313601E-2</v>
      </c>
      <c r="M3222" s="66"/>
      <c r="N3222" s="66"/>
      <c r="O3222" s="66"/>
      <c r="P3222" s="66"/>
      <c r="Q3222" s="66"/>
      <c r="S3222" s="70"/>
      <c r="U3222" s="70"/>
      <c r="W3222" s="70"/>
      <c r="Y3222" s="70"/>
    </row>
    <row r="3223" spans="1:25" s="69" customFormat="1" x14ac:dyDescent="0.2">
      <c r="A3223" s="66" t="s">
        <v>11</v>
      </c>
      <c r="B3223" s="66" t="s">
        <v>24</v>
      </c>
      <c r="C3223" s="66" t="s">
        <v>9</v>
      </c>
      <c r="D3223" s="66" t="s">
        <v>274</v>
      </c>
      <c r="E3223" s="86">
        <f>+IF(ISNUMBER(DATA!H435),DATA!H435,"n/a")</f>
        <v>32362.92</v>
      </c>
      <c r="F3223" s="77">
        <f>+IF(ISNUMBER(DATA!I435),DATA!I435,"n/a")</f>
        <v>0.127912014071838</v>
      </c>
      <c r="G3223" s="86">
        <f>+IF(ISNUMBER(DATA!R435),DATA!R435,"n/a")</f>
        <v>106883.14</v>
      </c>
      <c r="H3223" s="77">
        <f>+IF(ISNUMBER(DATA!S435),DATA!S435,"n/a")</f>
        <v>0.133509088539327</v>
      </c>
      <c r="I3223" s="86">
        <f>+IF(ISNUMBER(DATA!AB435),DATA!AB435,"n/a")</f>
        <v>195613.83</v>
      </c>
      <c r="J3223" s="77">
        <f>+IF(ISNUMBER(DATA!AC435),DATA!AC435,"n/a")</f>
        <v>0.111855813637039</v>
      </c>
      <c r="K3223" s="86">
        <f>+IF(ISNUMBER(DATA!AL435),DATA!AL435,"n/a")</f>
        <v>373364</v>
      </c>
      <c r="L3223" s="77">
        <f>+IF(ISNUMBER(DATA!AM435),DATA!AM435,"n/a")</f>
        <v>0.15296981040063001</v>
      </c>
      <c r="M3223" s="66"/>
      <c r="N3223" s="66"/>
      <c r="O3223" s="66"/>
      <c r="P3223" s="66"/>
      <c r="Q3223" s="66"/>
      <c r="S3223" s="70"/>
      <c r="U3223" s="70"/>
      <c r="W3223" s="70"/>
      <c r="Y3223" s="70"/>
    </row>
    <row r="3224" spans="1:25" s="69" customFormat="1" x14ac:dyDescent="0.2">
      <c r="A3224" s="66" t="s">
        <v>11</v>
      </c>
      <c r="B3224" s="66" t="s">
        <v>24</v>
      </c>
      <c r="C3224" s="66" t="s">
        <v>9</v>
      </c>
      <c r="D3224" s="66" t="s">
        <v>275</v>
      </c>
      <c r="E3224" s="86">
        <f>+IF(ISNUMBER(DATA!H436),DATA!H436,"n/a")</f>
        <v>75903.070000000007</v>
      </c>
      <c r="F3224" s="77">
        <f>+IF(ISNUMBER(DATA!I436),DATA!I436,"n/a")</f>
        <v>0.11669949934457199</v>
      </c>
      <c r="G3224" s="86">
        <f>+IF(ISNUMBER(DATA!R436),DATA!R436,"n/a")</f>
        <v>235028.32</v>
      </c>
      <c r="H3224" s="77">
        <f>+IF(ISNUMBER(DATA!S436),DATA!S436,"n/a")</f>
        <v>1.9624053078616002E-2</v>
      </c>
      <c r="I3224" s="86">
        <f>+IF(ISNUMBER(DATA!AB436),DATA!AB436,"n/a")</f>
        <v>461313.35</v>
      </c>
      <c r="J3224" s="77">
        <f>+IF(ISNUMBER(DATA!AC436),DATA!AC436,"n/a")</f>
        <v>-0.12289573079713</v>
      </c>
      <c r="K3224" s="86">
        <f>+IF(ISNUMBER(DATA!AL436),DATA!AL436,"n/a")</f>
        <v>933803.2</v>
      </c>
      <c r="L3224" s="77">
        <f>+IF(ISNUMBER(DATA!AM436),DATA!AM436,"n/a")</f>
        <v>-0.10918085482246701</v>
      </c>
      <c r="M3224" s="66"/>
      <c r="N3224" s="66"/>
      <c r="O3224" s="66"/>
      <c r="P3224" s="66"/>
      <c r="Q3224" s="66"/>
      <c r="S3224" s="70"/>
      <c r="U3224" s="70"/>
      <c r="W3224" s="70"/>
      <c r="Y3224" s="70"/>
    </row>
    <row r="3225" spans="1:25" s="69" customFormat="1" x14ac:dyDescent="0.2">
      <c r="A3225" s="66" t="s">
        <v>11</v>
      </c>
      <c r="B3225" s="66" t="s">
        <v>24</v>
      </c>
      <c r="C3225" s="66" t="s">
        <v>9</v>
      </c>
      <c r="D3225" s="66" t="s">
        <v>276</v>
      </c>
      <c r="E3225" s="86">
        <f>+IF(ISNUMBER(DATA!H437),DATA!H437,"n/a")</f>
        <v>33927.019999999997</v>
      </c>
      <c r="F3225" s="77">
        <f>+IF(ISNUMBER(DATA!I437),DATA!I437,"n/a")</f>
        <v>-2.50786284384228E-2</v>
      </c>
      <c r="G3225" s="86">
        <f>+IF(ISNUMBER(DATA!R437),DATA!R437,"n/a")</f>
        <v>106114.18</v>
      </c>
      <c r="H3225" s="77">
        <f>+IF(ISNUMBER(DATA!S437),DATA!S437,"n/a")</f>
        <v>-7.0423813452945599E-2</v>
      </c>
      <c r="I3225" s="86">
        <f>+IF(ISNUMBER(DATA!AB437),DATA!AB437,"n/a")</f>
        <v>219359.4</v>
      </c>
      <c r="J3225" s="77">
        <f>+IF(ISNUMBER(DATA!AC437),DATA!AC437,"n/a")</f>
        <v>-3.2395475730708702E-2</v>
      </c>
      <c r="K3225" s="86">
        <f>+IF(ISNUMBER(DATA!AL437),DATA!AL437,"n/a")</f>
        <v>457365.18</v>
      </c>
      <c r="L3225" s="77">
        <f>+IF(ISNUMBER(DATA!AM437),DATA!AM437,"n/a")</f>
        <v>-3.4933732944230501E-2</v>
      </c>
      <c r="M3225" s="66"/>
      <c r="N3225" s="66"/>
      <c r="O3225" s="66"/>
      <c r="P3225" s="66"/>
      <c r="Q3225" s="66"/>
      <c r="S3225" s="70"/>
      <c r="U3225" s="70"/>
      <c r="W3225" s="70"/>
      <c r="Y3225" s="70"/>
    </row>
    <row r="3226" spans="1:25" s="69" customFormat="1" x14ac:dyDescent="0.2">
      <c r="A3226" s="66" t="s">
        <v>11</v>
      </c>
      <c r="B3226" s="66" t="s">
        <v>24</v>
      </c>
      <c r="C3226" s="66" t="s">
        <v>9</v>
      </c>
      <c r="D3226" s="66" t="s">
        <v>277</v>
      </c>
      <c r="E3226" s="86">
        <f>+IF(ISNUMBER(DATA!H438),DATA!H438,"n/a")</f>
        <v>16957.82</v>
      </c>
      <c r="F3226" s="77">
        <f>+IF(ISNUMBER(DATA!I438),DATA!I438,"n/a")</f>
        <v>3.4842550677799101E-2</v>
      </c>
      <c r="G3226" s="86">
        <f>+IF(ISNUMBER(DATA!R438),DATA!R438,"n/a")</f>
        <v>57658.37</v>
      </c>
      <c r="H3226" s="77">
        <f>+IF(ISNUMBER(DATA!S438),DATA!S438,"n/a")</f>
        <v>1.8371474477910699E-2</v>
      </c>
      <c r="I3226" s="86">
        <f>+IF(ISNUMBER(DATA!AB438),DATA!AB438,"n/a")</f>
        <v>112068.82</v>
      </c>
      <c r="J3226" s="77">
        <f>+IF(ISNUMBER(DATA!AC438),DATA!AC438,"n/a")</f>
        <v>3.7579051774045399E-2</v>
      </c>
      <c r="K3226" s="86">
        <f>+IF(ISNUMBER(DATA!AL438),DATA!AL438,"n/a")</f>
        <v>224081.34</v>
      </c>
      <c r="L3226" s="77">
        <f>+IF(ISNUMBER(DATA!AM438),DATA!AM438,"n/a")</f>
        <v>0.109829415266334</v>
      </c>
      <c r="M3226" s="66"/>
      <c r="N3226" s="66"/>
      <c r="O3226" s="66"/>
      <c r="P3226" s="66"/>
      <c r="Q3226" s="66"/>
      <c r="S3226" s="70"/>
      <c r="U3226" s="70"/>
      <c r="W3226" s="70"/>
      <c r="Y3226" s="70"/>
    </row>
    <row r="3227" spans="1:25" s="69" customFormat="1" x14ac:dyDescent="0.2">
      <c r="A3227" s="66" t="s">
        <v>11</v>
      </c>
      <c r="B3227" s="66" t="s">
        <v>24</v>
      </c>
      <c r="C3227" s="66" t="s">
        <v>9</v>
      </c>
      <c r="D3227" s="66" t="s">
        <v>278</v>
      </c>
      <c r="E3227" s="86">
        <f>+IF(ISNUMBER(DATA!H439),DATA!H439,"n/a")</f>
        <v>99350.3</v>
      </c>
      <c r="F3227" s="77">
        <f>+IF(ISNUMBER(DATA!I439),DATA!I439,"n/a")</f>
        <v>0.41316373333545803</v>
      </c>
      <c r="G3227" s="86">
        <f>+IF(ISNUMBER(DATA!R439),DATA!R439,"n/a")</f>
        <v>310171.55</v>
      </c>
      <c r="H3227" s="77">
        <f>+IF(ISNUMBER(DATA!S439),DATA!S439,"n/a")</f>
        <v>0.328026122126585</v>
      </c>
      <c r="I3227" s="86">
        <f>+IF(ISNUMBER(DATA!AB439),DATA!AB439,"n/a")</f>
        <v>580738.22</v>
      </c>
      <c r="J3227" s="77">
        <f>+IF(ISNUMBER(DATA!AC439),DATA!AC439,"n/a")</f>
        <v>0.289672605277005</v>
      </c>
      <c r="K3227" s="86">
        <f>+IF(ISNUMBER(DATA!AL439),DATA!AL439,"n/a")</f>
        <v>1022426.2</v>
      </c>
      <c r="L3227" s="77">
        <f>+IF(ISNUMBER(DATA!AM439),DATA!AM439,"n/a")</f>
        <v>0.22966720290040099</v>
      </c>
      <c r="M3227" s="66"/>
      <c r="N3227" s="66"/>
      <c r="O3227" s="66"/>
      <c r="P3227" s="66"/>
      <c r="Q3227" s="66"/>
      <c r="S3227" s="70"/>
      <c r="U3227" s="70"/>
      <c r="W3227" s="70"/>
      <c r="Y3227" s="70"/>
    </row>
    <row r="3228" spans="1:25" s="69" customFormat="1" x14ac:dyDescent="0.2">
      <c r="A3228" s="66" t="s">
        <v>11</v>
      </c>
      <c r="B3228" s="66" t="s">
        <v>24</v>
      </c>
      <c r="C3228" s="66" t="s">
        <v>9</v>
      </c>
      <c r="D3228" s="66" t="s">
        <v>279</v>
      </c>
      <c r="E3228" s="86">
        <f>+IF(ISNUMBER(DATA!H440),DATA!H440,"n/a")</f>
        <v>40084.089999999997</v>
      </c>
      <c r="F3228" s="77">
        <f>+IF(ISNUMBER(DATA!I440),DATA!I440,"n/a")</f>
        <v>0.13830176344936099</v>
      </c>
      <c r="G3228" s="86">
        <f>+IF(ISNUMBER(DATA!R440),DATA!R440,"n/a")</f>
        <v>134182.71</v>
      </c>
      <c r="H3228" s="77">
        <f>+IF(ISNUMBER(DATA!S440),DATA!S440,"n/a")</f>
        <v>0.11005265653200801</v>
      </c>
      <c r="I3228" s="86">
        <f>+IF(ISNUMBER(DATA!AB440),DATA!AB440,"n/a")</f>
        <v>256083.23</v>
      </c>
      <c r="J3228" s="77">
        <f>+IF(ISNUMBER(DATA!AC440),DATA!AC440,"n/a")</f>
        <v>0.13176183590597301</v>
      </c>
      <c r="K3228" s="86">
        <f>+IF(ISNUMBER(DATA!AL440),DATA!AL440,"n/a")</f>
        <v>493051.51</v>
      </c>
      <c r="L3228" s="77">
        <f>+IF(ISNUMBER(DATA!AM440),DATA!AM440,"n/a")</f>
        <v>0.19505473057591199</v>
      </c>
      <c r="M3228" s="66"/>
      <c r="N3228" s="66"/>
      <c r="O3228" s="66"/>
      <c r="P3228" s="66"/>
      <c r="Q3228" s="66"/>
      <c r="S3228" s="70"/>
      <c r="U3228" s="70"/>
      <c r="W3228" s="70"/>
      <c r="Y3228" s="70"/>
    </row>
    <row r="3229" spans="1:25" s="69" customFormat="1" x14ac:dyDescent="0.2">
      <c r="A3229" s="66" t="s">
        <v>11</v>
      </c>
      <c r="B3229" s="66" t="s">
        <v>24</v>
      </c>
      <c r="C3229" s="66" t="s">
        <v>9</v>
      </c>
      <c r="D3229" s="66" t="s">
        <v>280</v>
      </c>
      <c r="E3229" s="86">
        <f>+IF(ISNUMBER(DATA!H441),DATA!H441,"n/a")</f>
        <v>14187.26</v>
      </c>
      <c r="F3229" s="77">
        <f>+IF(ISNUMBER(DATA!I441),DATA!I441,"n/a")</f>
        <v>-0.150895651913697</v>
      </c>
      <c r="G3229" s="86">
        <f>+IF(ISNUMBER(DATA!R441),DATA!R441,"n/a")</f>
        <v>49988.58</v>
      </c>
      <c r="H3229" s="77">
        <f>+IF(ISNUMBER(DATA!S441),DATA!S441,"n/a")</f>
        <v>3.47303797727751E-2</v>
      </c>
      <c r="I3229" s="86">
        <f>+IF(ISNUMBER(DATA!AB441),DATA!AB441,"n/a")</f>
        <v>99643.4</v>
      </c>
      <c r="J3229" s="77">
        <f>+IF(ISNUMBER(DATA!AC441),DATA!AC441,"n/a")</f>
        <v>5.0783130465502001E-2</v>
      </c>
      <c r="K3229" s="86">
        <f>+IF(ISNUMBER(DATA!AL441),DATA!AL441,"n/a")</f>
        <v>202818.51</v>
      </c>
      <c r="L3229" s="77">
        <f>+IF(ISNUMBER(DATA!AM441),DATA!AM441,"n/a")</f>
        <v>0.15623196046549301</v>
      </c>
      <c r="M3229" s="66"/>
      <c r="N3229" s="66"/>
      <c r="O3229" s="66"/>
      <c r="P3229" s="66"/>
      <c r="Q3229" s="66"/>
      <c r="S3229" s="70"/>
      <c r="U3229" s="70"/>
      <c r="W3229" s="70"/>
      <c r="Y3229" s="70"/>
    </row>
    <row r="3230" spans="1:25" s="69" customFormat="1" x14ac:dyDescent="0.2">
      <c r="A3230" s="66" t="s">
        <v>11</v>
      </c>
      <c r="B3230" s="66" t="s">
        <v>24</v>
      </c>
      <c r="C3230" s="66" t="s">
        <v>9</v>
      </c>
      <c r="D3230" s="66" t="s">
        <v>281</v>
      </c>
      <c r="E3230" s="86">
        <f>+IF(ISNUMBER(DATA!H442),DATA!H442,"n/a")</f>
        <v>26697.25</v>
      </c>
      <c r="F3230" s="77">
        <f>+IF(ISNUMBER(DATA!I442),DATA!I442,"n/a")</f>
        <v>7.1056041659144503E-2</v>
      </c>
      <c r="G3230" s="86">
        <f>+IF(ISNUMBER(DATA!R442),DATA!R442,"n/a")</f>
        <v>86094.87</v>
      </c>
      <c r="H3230" s="77">
        <f>+IF(ISNUMBER(DATA!S442),DATA!S442,"n/a")</f>
        <v>6.6806644333847198E-2</v>
      </c>
      <c r="I3230" s="86">
        <f>+IF(ISNUMBER(DATA!AB442),DATA!AB442,"n/a")</f>
        <v>161244.15</v>
      </c>
      <c r="J3230" s="77">
        <f>+IF(ISNUMBER(DATA!AC442),DATA!AC442,"n/a")</f>
        <v>6.4085689557492595E-2</v>
      </c>
      <c r="K3230" s="86">
        <f>+IF(ISNUMBER(DATA!AL442),DATA!AL442,"n/a")</f>
        <v>317092.77</v>
      </c>
      <c r="L3230" s="77">
        <f>+IF(ISNUMBER(DATA!AM442),DATA!AM442,"n/a")</f>
        <v>0.129156635721633</v>
      </c>
      <c r="M3230" s="66"/>
      <c r="N3230" s="66"/>
      <c r="O3230" s="66"/>
      <c r="P3230" s="66"/>
      <c r="Q3230" s="66"/>
      <c r="S3230" s="70"/>
      <c r="U3230" s="70"/>
      <c r="W3230" s="70"/>
      <c r="Y3230" s="70"/>
    </row>
    <row r="3231" spans="1:25" s="69" customFormat="1" x14ac:dyDescent="0.2">
      <c r="A3231" s="66" t="s">
        <v>11</v>
      </c>
      <c r="B3231" s="66" t="s">
        <v>24</v>
      </c>
      <c r="C3231" s="66" t="s">
        <v>9</v>
      </c>
      <c r="D3231" s="66" t="s">
        <v>282</v>
      </c>
      <c r="E3231" s="86">
        <f>+IF(ISNUMBER(DATA!H443),DATA!H443,"n/a")</f>
        <v>50835.96</v>
      </c>
      <c r="F3231" s="77">
        <f>+IF(ISNUMBER(DATA!I443),DATA!I443,"n/a")</f>
        <v>2.13906321954088E-2</v>
      </c>
      <c r="G3231" s="86">
        <f>+IF(ISNUMBER(DATA!R443),DATA!R443,"n/a")</f>
        <v>166894.21</v>
      </c>
      <c r="H3231" s="77">
        <f>+IF(ISNUMBER(DATA!S443),DATA!S443,"n/a")</f>
        <v>4.1361519165179599E-2</v>
      </c>
      <c r="I3231" s="86">
        <f>+IF(ISNUMBER(DATA!AB443),DATA!AB443,"n/a")</f>
        <v>329072</v>
      </c>
      <c r="J3231" s="77">
        <f>+IF(ISNUMBER(DATA!AC443),DATA!AC443,"n/a")</f>
        <v>8.7053325443955804E-2</v>
      </c>
      <c r="K3231" s="86">
        <f>+IF(ISNUMBER(DATA!AL443),DATA!AL443,"n/a")</f>
        <v>641072.52</v>
      </c>
      <c r="L3231" s="77">
        <f>+IF(ISNUMBER(DATA!AM443),DATA!AM443,"n/a")</f>
        <v>0.231549844261148</v>
      </c>
      <c r="M3231" s="66"/>
      <c r="N3231" s="66"/>
      <c r="O3231" s="66"/>
      <c r="P3231" s="66"/>
      <c r="Q3231" s="66"/>
      <c r="S3231" s="70"/>
      <c r="U3231" s="70"/>
      <c r="W3231" s="70"/>
      <c r="Y3231" s="70"/>
    </row>
    <row r="3232" spans="1:25" s="69" customFormat="1" x14ac:dyDescent="0.2">
      <c r="A3232" s="66" t="s">
        <v>11</v>
      </c>
      <c r="B3232" s="66" t="s">
        <v>24</v>
      </c>
      <c r="C3232" s="66" t="s">
        <v>9</v>
      </c>
      <c r="D3232" s="66" t="s">
        <v>283</v>
      </c>
      <c r="E3232" s="86">
        <f>+IF(ISNUMBER(DATA!H444),DATA!H444,"n/a")</f>
        <v>58512.36</v>
      </c>
      <c r="F3232" s="77">
        <f>+IF(ISNUMBER(DATA!I444),DATA!I444,"n/a")</f>
        <v>5.5614248539771503E-2</v>
      </c>
      <c r="G3232" s="86">
        <f>+IF(ISNUMBER(DATA!R444),DATA!R444,"n/a")</f>
        <v>187608.41</v>
      </c>
      <c r="H3232" s="77">
        <f>+IF(ISNUMBER(DATA!S444),DATA!S444,"n/a")</f>
        <v>5.6078282740576003E-2</v>
      </c>
      <c r="I3232" s="86">
        <f>+IF(ISNUMBER(DATA!AB444),DATA!AB444,"n/a")</f>
        <v>366561.21</v>
      </c>
      <c r="J3232" s="77">
        <f>+IF(ISNUMBER(DATA!AC444),DATA!AC444,"n/a")</f>
        <v>8.3174213588744203E-2</v>
      </c>
      <c r="K3232" s="86">
        <f>+IF(ISNUMBER(DATA!AL444),DATA!AL444,"n/a")</f>
        <v>727242.35</v>
      </c>
      <c r="L3232" s="77">
        <f>+IF(ISNUMBER(DATA!AM444),DATA!AM444,"n/a")</f>
        <v>0.141998309369332</v>
      </c>
      <c r="M3232" s="66"/>
      <c r="N3232" s="66"/>
      <c r="O3232" s="66"/>
      <c r="P3232" s="66"/>
      <c r="Q3232" s="66"/>
      <c r="S3232" s="70"/>
      <c r="U3232" s="70"/>
      <c r="W3232" s="70"/>
      <c r="Y3232" s="70"/>
    </row>
    <row r="3233" spans="1:25" s="69" customFormat="1" x14ac:dyDescent="0.2">
      <c r="A3233" s="66" t="s">
        <v>11</v>
      </c>
      <c r="B3233" s="66" t="s">
        <v>24</v>
      </c>
      <c r="C3233" s="66" t="s">
        <v>9</v>
      </c>
      <c r="D3233" s="66" t="s">
        <v>284</v>
      </c>
      <c r="E3233" s="86">
        <f>+IF(ISNUMBER(DATA!H445),DATA!H445,"n/a")</f>
        <v>72627.070000000007</v>
      </c>
      <c r="F3233" s="77">
        <f>+IF(ISNUMBER(DATA!I445),DATA!I445,"n/a")</f>
        <v>0.45927742459191701</v>
      </c>
      <c r="G3233" s="86">
        <f>+IF(ISNUMBER(DATA!R445),DATA!R445,"n/a")</f>
        <v>228782.92</v>
      </c>
      <c r="H3233" s="77">
        <f>+IF(ISNUMBER(DATA!S445),DATA!S445,"n/a")</f>
        <v>0.29516111948543799</v>
      </c>
      <c r="I3233" s="86">
        <f>+IF(ISNUMBER(DATA!AB445),DATA!AB445,"n/a")</f>
        <v>406368.74</v>
      </c>
      <c r="J3233" s="77">
        <f>+IF(ISNUMBER(DATA!AC445),DATA!AC445,"n/a")</f>
        <v>0.24784715988221401</v>
      </c>
      <c r="K3233" s="86">
        <f>+IF(ISNUMBER(DATA!AL445),DATA!AL445,"n/a")</f>
        <v>746906.66</v>
      </c>
      <c r="L3233" s="77">
        <f>+IF(ISNUMBER(DATA!AM445),DATA!AM445,"n/a")</f>
        <v>0.17766637830469301</v>
      </c>
      <c r="M3233" s="66"/>
      <c r="N3233" s="66"/>
      <c r="O3233" s="66"/>
      <c r="P3233" s="66"/>
      <c r="Q3233" s="66"/>
      <c r="S3233" s="70"/>
      <c r="U3233" s="70"/>
      <c r="W3233" s="70"/>
      <c r="Y3233" s="70"/>
    </row>
    <row r="3234" spans="1:25" s="69" customFormat="1" x14ac:dyDescent="0.2">
      <c r="A3234" s="66" t="s">
        <v>11</v>
      </c>
      <c r="B3234" s="66" t="s">
        <v>24</v>
      </c>
      <c r="C3234" s="66" t="s">
        <v>9</v>
      </c>
      <c r="D3234" s="66" t="s">
        <v>285</v>
      </c>
      <c r="E3234" s="86">
        <f>+IF(ISNUMBER(DATA!H446),DATA!H446,"n/a")</f>
        <v>51411.92</v>
      </c>
      <c r="F3234" s="77">
        <f>+IF(ISNUMBER(DATA!I446),DATA!I446,"n/a")</f>
        <v>0.81733062800019796</v>
      </c>
      <c r="G3234" s="86">
        <f>+IF(ISNUMBER(DATA!R446),DATA!R446,"n/a")</f>
        <v>155115.67000000001</v>
      </c>
      <c r="H3234" s="77">
        <f>+IF(ISNUMBER(DATA!S446),DATA!S446,"n/a")</f>
        <v>0.52595449337378697</v>
      </c>
      <c r="I3234" s="86">
        <f>+IF(ISNUMBER(DATA!AB446),DATA!AB446,"n/a")</f>
        <v>271463.65999999997</v>
      </c>
      <c r="J3234" s="77">
        <f>+IF(ISNUMBER(DATA!AC446),DATA!AC446,"n/a")</f>
        <v>0.44445973938032302</v>
      </c>
      <c r="K3234" s="86">
        <f>+IF(ISNUMBER(DATA!AL446),DATA!AL446,"n/a")</f>
        <v>509997.52</v>
      </c>
      <c r="L3234" s="77">
        <f>+IF(ISNUMBER(DATA!AM446),DATA!AM446,"n/a")</f>
        <v>0.244072654098723</v>
      </c>
      <c r="M3234" s="66"/>
      <c r="N3234" s="66"/>
      <c r="O3234" s="66"/>
      <c r="P3234" s="66"/>
      <c r="Q3234" s="66"/>
      <c r="S3234" s="70"/>
      <c r="U3234" s="70"/>
      <c r="W3234" s="70"/>
      <c r="Y3234" s="70"/>
    </row>
    <row r="3235" spans="1:25" s="69" customFormat="1" x14ac:dyDescent="0.2">
      <c r="A3235" s="66" t="s">
        <v>11</v>
      </c>
      <c r="B3235" s="66" t="s">
        <v>24</v>
      </c>
      <c r="C3235" s="66" t="s">
        <v>9</v>
      </c>
      <c r="D3235" s="66" t="s">
        <v>286</v>
      </c>
      <c r="E3235" s="86">
        <f>+IF(ISNUMBER(DATA!H447),DATA!H447,"n/a")</f>
        <v>43567.83</v>
      </c>
      <c r="F3235" s="77">
        <f>+IF(ISNUMBER(DATA!I447),DATA!I447,"n/a")</f>
        <v>0.12649513025797199</v>
      </c>
      <c r="G3235" s="86">
        <f>+IF(ISNUMBER(DATA!R447),DATA!R447,"n/a")</f>
        <v>137530.51999999999</v>
      </c>
      <c r="H3235" s="77">
        <f>+IF(ISNUMBER(DATA!S447),DATA!S447,"n/a")</f>
        <v>6.1816920694705201E-2</v>
      </c>
      <c r="I3235" s="86">
        <f>+IF(ISNUMBER(DATA!AB447),DATA!AB447,"n/a")</f>
        <v>268870.99</v>
      </c>
      <c r="J3235" s="77">
        <f>+IF(ISNUMBER(DATA!AC447),DATA!AC447,"n/a")</f>
        <v>-9.5091264288852395E-2</v>
      </c>
      <c r="K3235" s="86">
        <f>+IF(ISNUMBER(DATA!AL447),DATA!AL447,"n/a")</f>
        <v>532651.64</v>
      </c>
      <c r="L3235" s="77">
        <f>+IF(ISNUMBER(DATA!AM447),DATA!AM447,"n/a")</f>
        <v>-0.14989448685329801</v>
      </c>
      <c r="M3235" s="66"/>
      <c r="N3235" s="66"/>
      <c r="O3235" s="66"/>
      <c r="P3235" s="66"/>
      <c r="Q3235" s="66"/>
      <c r="S3235" s="70"/>
      <c r="U3235" s="70"/>
      <c r="W3235" s="70"/>
      <c r="Y3235" s="70"/>
    </row>
    <row r="3236" spans="1:25" s="69" customFormat="1" x14ac:dyDescent="0.2">
      <c r="A3236" s="66" t="s">
        <v>11</v>
      </c>
      <c r="B3236" s="66" t="s">
        <v>24</v>
      </c>
      <c r="C3236" s="66" t="s">
        <v>9</v>
      </c>
      <c r="D3236" s="66" t="s">
        <v>287</v>
      </c>
      <c r="E3236" s="86">
        <f>+IF(ISNUMBER(DATA!H448),DATA!H448,"n/a")</f>
        <v>44242.28</v>
      </c>
      <c r="F3236" s="77">
        <f>+IF(ISNUMBER(DATA!I448),DATA!I448,"n/a")</f>
        <v>4.8766056624759198E-2</v>
      </c>
      <c r="G3236" s="86">
        <f>+IF(ISNUMBER(DATA!R448),DATA!R448,"n/a")</f>
        <v>147933.89000000001</v>
      </c>
      <c r="H3236" s="77">
        <f>+IF(ISNUMBER(DATA!S448),DATA!S448,"n/a")</f>
        <v>9.7435333883024305E-3</v>
      </c>
      <c r="I3236" s="86">
        <f>+IF(ISNUMBER(DATA!AB448),DATA!AB448,"n/a")</f>
        <v>291009.03999999998</v>
      </c>
      <c r="J3236" s="77">
        <f>+IF(ISNUMBER(DATA!AC448),DATA!AC448,"n/a")</f>
        <v>-0.132182639283416</v>
      </c>
      <c r="K3236" s="86">
        <f>+IF(ISNUMBER(DATA!AL448),DATA!AL448,"n/a")</f>
        <v>595974.49</v>
      </c>
      <c r="L3236" s="77">
        <f>+IF(ISNUMBER(DATA!AM448),DATA!AM448,"n/a")</f>
        <v>-0.19381788494452801</v>
      </c>
      <c r="M3236" s="66"/>
      <c r="N3236" s="66"/>
      <c r="O3236" s="66"/>
      <c r="P3236" s="66"/>
      <c r="Q3236" s="66"/>
      <c r="S3236" s="70"/>
      <c r="U3236" s="70"/>
      <c r="W3236" s="70"/>
      <c r="Y3236" s="70"/>
    </row>
    <row r="3237" spans="1:25" s="69" customFormat="1" x14ac:dyDescent="0.2">
      <c r="A3237" s="66" t="s">
        <v>11</v>
      </c>
      <c r="B3237" s="66" t="s">
        <v>24</v>
      </c>
      <c r="C3237" s="66" t="s">
        <v>9</v>
      </c>
      <c r="D3237" s="66" t="s">
        <v>288</v>
      </c>
      <c r="E3237" s="86">
        <f>+IF(ISNUMBER(DATA!H449),DATA!H449,"n/a")</f>
        <v>43253.91</v>
      </c>
      <c r="F3237" s="77">
        <f>+IF(ISNUMBER(DATA!I449),DATA!I449,"n/a")</f>
        <v>8.6350120718378096E-2</v>
      </c>
      <c r="G3237" s="86">
        <f>+IF(ISNUMBER(DATA!R449),DATA!R449,"n/a")</f>
        <v>138756.92000000001</v>
      </c>
      <c r="H3237" s="77">
        <f>+IF(ISNUMBER(DATA!S449),DATA!S449,"n/a")</f>
        <v>9.5379984746755506E-2</v>
      </c>
      <c r="I3237" s="86">
        <f>+IF(ISNUMBER(DATA!AB449),DATA!AB449,"n/a")</f>
        <v>268105.40999999997</v>
      </c>
      <c r="J3237" s="77">
        <f>+IF(ISNUMBER(DATA!AC449),DATA!AC449,"n/a")</f>
        <v>0.150472402929616</v>
      </c>
      <c r="K3237" s="86">
        <f>+IF(ISNUMBER(DATA!AL449),DATA!AL449,"n/a")</f>
        <v>516901.46</v>
      </c>
      <c r="L3237" s="77">
        <f>+IF(ISNUMBER(DATA!AM449),DATA!AM449,"n/a")</f>
        <v>0.31861725934760898</v>
      </c>
      <c r="M3237" s="66"/>
      <c r="N3237" s="66"/>
      <c r="O3237" s="66"/>
      <c r="P3237" s="66"/>
      <c r="Q3237" s="66"/>
      <c r="S3237" s="70"/>
      <c r="U3237" s="70"/>
      <c r="W3237" s="70"/>
      <c r="Y3237" s="70"/>
    </row>
    <row r="3238" spans="1:25" s="69" customFormat="1" x14ac:dyDescent="0.2">
      <c r="A3238" s="66" t="s">
        <v>11</v>
      </c>
      <c r="B3238" s="66" t="s">
        <v>24</v>
      </c>
      <c r="C3238" s="66" t="s">
        <v>9</v>
      </c>
      <c r="D3238" s="66" t="s">
        <v>289</v>
      </c>
      <c r="E3238" s="86">
        <f>+IF(ISNUMBER(DATA!H450),DATA!H450,"n/a")</f>
        <v>31355.69</v>
      </c>
      <c r="F3238" s="77">
        <f>+IF(ISNUMBER(DATA!I450),DATA!I450,"n/a")</f>
        <v>0.240756949945828</v>
      </c>
      <c r="G3238" s="86">
        <f>+IF(ISNUMBER(DATA!R450),DATA!R450,"n/a")</f>
        <v>100356.53</v>
      </c>
      <c r="H3238" s="77">
        <f>+IF(ISNUMBER(DATA!S450),DATA!S450,"n/a")</f>
        <v>0.16983704711542899</v>
      </c>
      <c r="I3238" s="86">
        <f>+IF(ISNUMBER(DATA!AB450),DATA!AB450,"n/a")</f>
        <v>186102.75</v>
      </c>
      <c r="J3238" s="77">
        <f>+IF(ISNUMBER(DATA!AC450),DATA!AC450,"n/a")</f>
        <v>0.16101687354941299</v>
      </c>
      <c r="K3238" s="86">
        <f>+IF(ISNUMBER(DATA!AL450),DATA!AL450,"n/a")</f>
        <v>354097.1</v>
      </c>
      <c r="L3238" s="77">
        <f>+IF(ISNUMBER(DATA!AM450),DATA!AM450,"n/a")</f>
        <v>0.19637810371605299</v>
      </c>
      <c r="M3238" s="66"/>
      <c r="N3238" s="66"/>
      <c r="O3238" s="66"/>
      <c r="P3238" s="66"/>
      <c r="Q3238" s="66"/>
      <c r="S3238" s="70"/>
      <c r="U3238" s="70"/>
      <c r="W3238" s="70"/>
      <c r="Y3238" s="70"/>
    </row>
    <row r="3239" spans="1:25" s="69" customFormat="1" x14ac:dyDescent="0.2">
      <c r="A3239" s="66" t="s">
        <v>11</v>
      </c>
      <c r="B3239" s="66" t="s">
        <v>24</v>
      </c>
      <c r="C3239" s="66" t="s">
        <v>9</v>
      </c>
      <c r="D3239" s="66" t="s">
        <v>290</v>
      </c>
      <c r="E3239" s="86">
        <f>+IF(ISNUMBER(DATA!H451),DATA!H451,"n/a")</f>
        <v>21656</v>
      </c>
      <c r="F3239" s="77">
        <f>+IF(ISNUMBER(DATA!I451),DATA!I451,"n/a")</f>
        <v>8.6831056388143604E-2</v>
      </c>
      <c r="G3239" s="86">
        <f>+IF(ISNUMBER(DATA!R451),DATA!R451,"n/a")</f>
        <v>73101.45</v>
      </c>
      <c r="H3239" s="77">
        <f>+IF(ISNUMBER(DATA!S451),DATA!S451,"n/a")</f>
        <v>8.8560454261711705E-2</v>
      </c>
      <c r="I3239" s="86">
        <f>+IF(ISNUMBER(DATA!AB451),DATA!AB451,"n/a")</f>
        <v>137100.94</v>
      </c>
      <c r="J3239" s="77">
        <f>+IF(ISNUMBER(DATA!AC451),DATA!AC451,"n/a")</f>
        <v>4.9641019107929098E-2</v>
      </c>
      <c r="K3239" s="86">
        <f>+IF(ISNUMBER(DATA!AL451),DATA!AL451,"n/a")</f>
        <v>256616.28</v>
      </c>
      <c r="L3239" s="77">
        <f>+IF(ISNUMBER(DATA!AM451),DATA!AM451,"n/a")</f>
        <v>0.11298361350535099</v>
      </c>
      <c r="M3239" s="66"/>
      <c r="N3239" s="66"/>
      <c r="O3239" s="66"/>
      <c r="P3239" s="66"/>
      <c r="Q3239" s="66"/>
      <c r="S3239" s="70"/>
      <c r="U3239" s="70"/>
      <c r="W3239" s="70"/>
      <c r="Y3239" s="70"/>
    </row>
    <row r="3240" spans="1:25" s="69" customFormat="1" x14ac:dyDescent="0.2">
      <c r="A3240" s="66" t="s">
        <v>11</v>
      </c>
      <c r="B3240" s="66" t="s">
        <v>24</v>
      </c>
      <c r="C3240" s="66" t="s">
        <v>9</v>
      </c>
      <c r="D3240" s="66" t="s">
        <v>291</v>
      </c>
      <c r="E3240" s="86">
        <f>+IF(ISNUMBER(DATA!H452),DATA!H452,"n/a")</f>
        <v>27467.1</v>
      </c>
      <c r="F3240" s="77">
        <f>+IF(ISNUMBER(DATA!I452),DATA!I452,"n/a")</f>
        <v>-8.0197682938427203E-2</v>
      </c>
      <c r="G3240" s="86">
        <f>+IF(ISNUMBER(DATA!R452),DATA!R452,"n/a")</f>
        <v>97030.13</v>
      </c>
      <c r="H3240" s="77">
        <f>+IF(ISNUMBER(DATA!S452),DATA!S452,"n/a")</f>
        <v>0.16164377821648501</v>
      </c>
      <c r="I3240" s="86">
        <f>+IF(ISNUMBER(DATA!AB452),DATA!AB452,"n/a")</f>
        <v>191012.66</v>
      </c>
      <c r="J3240" s="77">
        <f>+IF(ISNUMBER(DATA!AC452),DATA!AC452,"n/a")</f>
        <v>0.15606951039706701</v>
      </c>
      <c r="K3240" s="86">
        <f>+IF(ISNUMBER(DATA!AL452),DATA!AL452,"n/a")</f>
        <v>369516.21</v>
      </c>
      <c r="L3240" s="77">
        <f>+IF(ISNUMBER(DATA!AM452),DATA!AM452,"n/a")</f>
        <v>0.43060630694323099</v>
      </c>
      <c r="M3240" s="66"/>
      <c r="N3240" s="66"/>
      <c r="O3240" s="66"/>
      <c r="P3240" s="66"/>
      <c r="Q3240" s="66"/>
      <c r="S3240" s="70"/>
      <c r="U3240" s="70"/>
      <c r="W3240" s="70"/>
      <c r="Y3240" s="70"/>
    </row>
    <row r="3241" spans="1:25" s="69" customFormat="1" x14ac:dyDescent="0.2">
      <c r="A3241" s="66" t="s">
        <v>11</v>
      </c>
      <c r="B3241" s="66" t="s">
        <v>24</v>
      </c>
      <c r="C3241" s="66" t="s">
        <v>9</v>
      </c>
      <c r="D3241" s="66" t="s">
        <v>292</v>
      </c>
      <c r="E3241" s="86">
        <f>+IF(ISNUMBER(DATA!H453),DATA!H453,"n/a")</f>
        <v>110847.86</v>
      </c>
      <c r="F3241" s="77">
        <f>+IF(ISNUMBER(DATA!I453),DATA!I453,"n/a")</f>
        <v>5.2054198019309501E-2</v>
      </c>
      <c r="G3241" s="86">
        <f>+IF(ISNUMBER(DATA!R453),DATA!R453,"n/a")</f>
        <v>350240.17</v>
      </c>
      <c r="H3241" s="77">
        <f>+IF(ISNUMBER(DATA!S453),DATA!S453,"n/a")</f>
        <v>8.9548153298717997E-3</v>
      </c>
      <c r="I3241" s="86">
        <f>+IF(ISNUMBER(DATA!AB453),DATA!AB453,"n/a")</f>
        <v>686409.46</v>
      </c>
      <c r="J3241" s="77">
        <f>+IF(ISNUMBER(DATA!AC453),DATA!AC453,"n/a")</f>
        <v>1.1806561466276099E-2</v>
      </c>
      <c r="K3241" s="86">
        <f>+IF(ISNUMBER(DATA!AL453),DATA!AL453,"n/a")</f>
        <v>1308361.48</v>
      </c>
      <c r="L3241" s="77">
        <f>+IF(ISNUMBER(DATA!AM453),DATA!AM453,"n/a")</f>
        <v>5.23895149511035E-2</v>
      </c>
      <c r="M3241" s="66"/>
      <c r="N3241" s="66"/>
      <c r="O3241" s="66"/>
      <c r="P3241" s="66"/>
      <c r="Q3241" s="66"/>
      <c r="S3241" s="70"/>
      <c r="U3241" s="70"/>
      <c r="W3241" s="70"/>
      <c r="Y3241" s="70"/>
    </row>
    <row r="3242" spans="1:25" s="69" customFormat="1" x14ac:dyDescent="0.2">
      <c r="A3242" s="66" t="s">
        <v>11</v>
      </c>
      <c r="B3242" s="66" t="s">
        <v>24</v>
      </c>
      <c r="C3242" s="66" t="s">
        <v>9</v>
      </c>
      <c r="D3242" s="66" t="s">
        <v>293</v>
      </c>
      <c r="E3242" s="86">
        <f>+IF(ISNUMBER(DATA!H454),DATA!H454,"n/a")</f>
        <v>14313.03</v>
      </c>
      <c r="F3242" s="77">
        <f>+IF(ISNUMBER(DATA!I454),DATA!I454,"n/a")</f>
        <v>0.39474668927412498</v>
      </c>
      <c r="G3242" s="86">
        <f>+IF(ISNUMBER(DATA!R454),DATA!R454,"n/a")</f>
        <v>48990.33</v>
      </c>
      <c r="H3242" s="77">
        <f>+IF(ISNUMBER(DATA!S454),DATA!S454,"n/a")</f>
        <v>0.40779035300845301</v>
      </c>
      <c r="I3242" s="86">
        <f>+IF(ISNUMBER(DATA!AB454),DATA!AB454,"n/a")</f>
        <v>89150.02</v>
      </c>
      <c r="J3242" s="77">
        <f>+IF(ISNUMBER(DATA!AC454),DATA!AC454,"n/a")</f>
        <v>0.456292529980589</v>
      </c>
      <c r="K3242" s="86">
        <f>+IF(ISNUMBER(DATA!AL454),DATA!AL454,"n/a")</f>
        <v>161196.44</v>
      </c>
      <c r="L3242" s="77">
        <f>+IF(ISNUMBER(DATA!AM454),DATA!AM454,"n/a")</f>
        <v>0.37668753635555902</v>
      </c>
      <c r="M3242" s="66"/>
      <c r="N3242" s="66"/>
      <c r="O3242" s="66"/>
      <c r="P3242" s="66"/>
      <c r="Q3242" s="66"/>
      <c r="S3242" s="70"/>
      <c r="U3242" s="70"/>
      <c r="W3242" s="70"/>
      <c r="Y3242" s="70"/>
    </row>
    <row r="3243" spans="1:25" s="69" customFormat="1" x14ac:dyDescent="0.2">
      <c r="A3243" s="66" t="s">
        <v>11</v>
      </c>
      <c r="B3243" s="66" t="s">
        <v>24</v>
      </c>
      <c r="C3243" s="66" t="s">
        <v>9</v>
      </c>
      <c r="D3243" s="66" t="s">
        <v>294</v>
      </c>
      <c r="E3243" s="86">
        <f>+IF(ISNUMBER(DATA!H455),DATA!H455,"n/a")</f>
        <v>66407.539999999994</v>
      </c>
      <c r="F3243" s="77">
        <f>+IF(ISNUMBER(DATA!I455),DATA!I455,"n/a")</f>
        <v>0.18909132581163299</v>
      </c>
      <c r="G3243" s="86">
        <f>+IF(ISNUMBER(DATA!R455),DATA!R455,"n/a")</f>
        <v>221125.01</v>
      </c>
      <c r="H3243" s="77">
        <f>+IF(ISNUMBER(DATA!S455),DATA!S455,"n/a")</f>
        <v>0.15044422883353101</v>
      </c>
      <c r="I3243" s="86">
        <f>+IF(ISNUMBER(DATA!AB455),DATA!AB455,"n/a")</f>
        <v>426526.92</v>
      </c>
      <c r="J3243" s="77">
        <f>+IF(ISNUMBER(DATA!AC455),DATA!AC455,"n/a")</f>
        <v>0.118638922920205</v>
      </c>
      <c r="K3243" s="86">
        <f>+IF(ISNUMBER(DATA!AL455),DATA!AL455,"n/a")</f>
        <v>786638.85</v>
      </c>
      <c r="L3243" s="77">
        <f>+IF(ISNUMBER(DATA!AM455),DATA!AM455,"n/a")</f>
        <v>0.14314104560850899</v>
      </c>
      <c r="M3243" s="66"/>
      <c r="N3243" s="66"/>
      <c r="O3243" s="66"/>
      <c r="P3243" s="66"/>
      <c r="Q3243" s="66"/>
      <c r="S3243" s="70"/>
      <c r="U3243" s="70"/>
      <c r="W3243" s="70"/>
      <c r="Y3243" s="70"/>
    </row>
    <row r="3244" spans="1:25" s="69" customFormat="1" x14ac:dyDescent="0.2">
      <c r="A3244" s="66" t="s">
        <v>11</v>
      </c>
      <c r="B3244" s="66" t="s">
        <v>24</v>
      </c>
      <c r="C3244" s="66" t="s">
        <v>9</v>
      </c>
      <c r="D3244" s="66" t="s">
        <v>295</v>
      </c>
      <c r="E3244" s="86">
        <f>+IF(ISNUMBER(DATA!H456),DATA!H456,"n/a")</f>
        <v>52028.7</v>
      </c>
      <c r="F3244" s="77">
        <f>+IF(ISNUMBER(DATA!I456),DATA!I456,"n/a")</f>
        <v>0.15805883744725699</v>
      </c>
      <c r="G3244" s="86">
        <f>+IF(ISNUMBER(DATA!R456),DATA!R456,"n/a")</f>
        <v>183374.54</v>
      </c>
      <c r="H3244" s="77">
        <f>+IF(ISNUMBER(DATA!S456),DATA!S456,"n/a")</f>
        <v>0.105026901258164</v>
      </c>
      <c r="I3244" s="86">
        <f>+IF(ISNUMBER(DATA!AB456),DATA!AB456,"n/a")</f>
        <v>368651.32</v>
      </c>
      <c r="J3244" s="77">
        <f>+IF(ISNUMBER(DATA!AC456),DATA!AC456,"n/a")</f>
        <v>0.119835587521544</v>
      </c>
      <c r="K3244" s="86">
        <f>+IF(ISNUMBER(DATA!AL456),DATA!AL456,"n/a")</f>
        <v>705510.95</v>
      </c>
      <c r="L3244" s="77">
        <f>+IF(ISNUMBER(DATA!AM456),DATA!AM456,"n/a")</f>
        <v>0.18062937396103501</v>
      </c>
      <c r="M3244" s="66"/>
      <c r="N3244" s="66"/>
      <c r="O3244" s="66"/>
      <c r="P3244" s="66"/>
      <c r="Q3244" s="66"/>
      <c r="S3244" s="70"/>
      <c r="U3244" s="70"/>
      <c r="W3244" s="70"/>
      <c r="Y3244" s="70"/>
    </row>
    <row r="3245" spans="1:25" s="69" customFormat="1" x14ac:dyDescent="0.2">
      <c r="A3245" s="66" t="s">
        <v>11</v>
      </c>
      <c r="B3245" s="66" t="s">
        <v>24</v>
      </c>
      <c r="C3245" s="66" t="s">
        <v>9</v>
      </c>
      <c r="D3245" s="66" t="s">
        <v>296</v>
      </c>
      <c r="E3245" s="86">
        <f>+IF(ISNUMBER(DATA!H457),DATA!H457,"n/a")</f>
        <v>99943.07</v>
      </c>
      <c r="F3245" s="77">
        <f>+IF(ISNUMBER(DATA!I457),DATA!I457,"n/a")</f>
        <v>1.25529167151831</v>
      </c>
      <c r="G3245" s="86">
        <f>+IF(ISNUMBER(DATA!R457),DATA!R457,"n/a")</f>
        <v>235035.25</v>
      </c>
      <c r="H3245" s="77">
        <f>+IF(ISNUMBER(DATA!S457),DATA!S457,"n/a")</f>
        <v>0.60555881325055505</v>
      </c>
      <c r="I3245" s="86">
        <f>+IF(ISNUMBER(DATA!AB457),DATA!AB457,"n/a")</f>
        <v>425898.13</v>
      </c>
      <c r="J3245" s="77">
        <f>+IF(ISNUMBER(DATA!AC457),DATA!AC457,"n/a")</f>
        <v>0.45267687330992101</v>
      </c>
      <c r="K3245" s="86">
        <f>+IF(ISNUMBER(DATA!AL457),DATA!AL457,"n/a")</f>
        <v>786321.35</v>
      </c>
      <c r="L3245" s="77">
        <f>+IF(ISNUMBER(DATA!AM457),DATA!AM457,"n/a")</f>
        <v>0.374506297665476</v>
      </c>
      <c r="M3245" s="66"/>
      <c r="N3245" s="66"/>
      <c r="O3245" s="66"/>
      <c r="P3245" s="66"/>
      <c r="Q3245" s="66"/>
      <c r="S3245" s="70"/>
      <c r="U3245" s="70"/>
      <c r="W3245" s="70"/>
      <c r="Y3245" s="70"/>
    </row>
    <row r="3246" spans="1:25" s="69" customFormat="1" x14ac:dyDescent="0.2">
      <c r="A3246" s="66" t="s">
        <v>11</v>
      </c>
      <c r="B3246" s="66" t="s">
        <v>24</v>
      </c>
      <c r="C3246" s="66" t="s">
        <v>9</v>
      </c>
      <c r="D3246" s="66" t="s">
        <v>297</v>
      </c>
      <c r="E3246" s="86">
        <f>+IF(ISNUMBER(DATA!H458),DATA!H458,"n/a")</f>
        <v>16662.310000000001</v>
      </c>
      <c r="F3246" s="77">
        <f>+IF(ISNUMBER(DATA!I458),DATA!I458,"n/a")</f>
        <v>0.23624332068573101</v>
      </c>
      <c r="G3246" s="86">
        <f>+IF(ISNUMBER(DATA!R458),DATA!R458,"n/a")</f>
        <v>55265.07</v>
      </c>
      <c r="H3246" s="77">
        <f>+IF(ISNUMBER(DATA!S458),DATA!S458,"n/a")</f>
        <v>0.31179840889605398</v>
      </c>
      <c r="I3246" s="86">
        <f>+IF(ISNUMBER(DATA!AB458),DATA!AB458,"n/a")</f>
        <v>102603.37</v>
      </c>
      <c r="J3246" s="77">
        <f>+IF(ISNUMBER(DATA!AC458),DATA!AC458,"n/a")</f>
        <v>0.33930260652881999</v>
      </c>
      <c r="K3246" s="86">
        <f>+IF(ISNUMBER(DATA!AL458),DATA!AL458,"n/a")</f>
        <v>191585.08</v>
      </c>
      <c r="L3246" s="77">
        <f>+IF(ISNUMBER(DATA!AM458),DATA!AM458,"n/a")</f>
        <v>0.334492677062868</v>
      </c>
      <c r="M3246" s="66"/>
      <c r="N3246" s="66"/>
      <c r="O3246" s="66"/>
      <c r="P3246" s="66"/>
      <c r="Q3246" s="66"/>
      <c r="S3246" s="70"/>
      <c r="U3246" s="70"/>
      <c r="W3246" s="70"/>
      <c r="Y3246" s="70"/>
    </row>
    <row r="3247" spans="1:25" s="69" customFormat="1" x14ac:dyDescent="0.2">
      <c r="A3247" s="66" t="s">
        <v>11</v>
      </c>
      <c r="B3247" s="66" t="s">
        <v>24</v>
      </c>
      <c r="C3247" s="66" t="s">
        <v>9</v>
      </c>
      <c r="D3247" s="66" t="s">
        <v>298</v>
      </c>
      <c r="E3247" s="86">
        <f>+IF(ISNUMBER(DATA!H459),DATA!H459,"n/a")</f>
        <v>39436.78</v>
      </c>
      <c r="F3247" s="77">
        <f>+IF(ISNUMBER(DATA!I459),DATA!I459,"n/a")</f>
        <v>0.12738971676022801</v>
      </c>
      <c r="G3247" s="86">
        <f>+IF(ISNUMBER(DATA!R459),DATA!R459,"n/a")</f>
        <v>121180.56</v>
      </c>
      <c r="H3247" s="77">
        <f>+IF(ISNUMBER(DATA!S459),DATA!S459,"n/a")</f>
        <v>0.17497495263228399</v>
      </c>
      <c r="I3247" s="86">
        <f>+IF(ISNUMBER(DATA!AB459),DATA!AB459,"n/a")</f>
        <v>217370.3</v>
      </c>
      <c r="J3247" s="77">
        <f>+IF(ISNUMBER(DATA!AC459),DATA!AC459,"n/a")</f>
        <v>0.18180632951914</v>
      </c>
      <c r="K3247" s="86">
        <f>+IF(ISNUMBER(DATA!AL459),DATA!AL459,"n/a")</f>
        <v>385745.28</v>
      </c>
      <c r="L3247" s="77">
        <f>+IF(ISNUMBER(DATA!AM459),DATA!AM459,"n/a")</f>
        <v>0.24366073461447901</v>
      </c>
      <c r="M3247" s="66"/>
      <c r="N3247" s="66"/>
      <c r="O3247" s="66"/>
      <c r="P3247" s="66"/>
      <c r="Q3247" s="66"/>
      <c r="S3247" s="70"/>
      <c r="U3247" s="70"/>
      <c r="W3247" s="70"/>
      <c r="Y3247" s="70"/>
    </row>
    <row r="3248" spans="1:25" s="69" customFormat="1" x14ac:dyDescent="0.2">
      <c r="A3248" s="66" t="s">
        <v>11</v>
      </c>
      <c r="B3248" s="66" t="s">
        <v>24</v>
      </c>
      <c r="C3248" s="66" t="s">
        <v>9</v>
      </c>
      <c r="D3248" s="66" t="s">
        <v>299</v>
      </c>
      <c r="E3248" s="86">
        <f>+IF(ISNUMBER(DATA!H460),DATA!H460,"n/a")</f>
        <v>242674.49</v>
      </c>
      <c r="F3248" s="77">
        <f>+IF(ISNUMBER(DATA!I460),DATA!I460,"n/a")</f>
        <v>5.6291131727953199E-2</v>
      </c>
      <c r="G3248" s="86">
        <f>+IF(ISNUMBER(DATA!R460),DATA!R460,"n/a")</f>
        <v>816760.04</v>
      </c>
      <c r="H3248" s="77">
        <f>+IF(ISNUMBER(DATA!S460),DATA!S460,"n/a")</f>
        <v>3.8643722318037102E-2</v>
      </c>
      <c r="I3248" s="86">
        <f>+IF(ISNUMBER(DATA!AB460),DATA!AB460,"n/a")</f>
        <v>1624129.94</v>
      </c>
      <c r="J3248" s="77">
        <f>+IF(ISNUMBER(DATA!AC460),DATA!AC460,"n/a")</f>
        <v>7.2907096162993804E-2</v>
      </c>
      <c r="K3248" s="86">
        <f>+IF(ISNUMBER(DATA!AL460),DATA!AL460,"n/a")</f>
        <v>3332205.6</v>
      </c>
      <c r="L3248" s="77">
        <f>+IF(ISNUMBER(DATA!AM460),DATA!AM460,"n/a")</f>
        <v>6.7478094735673705E-2</v>
      </c>
      <c r="M3248" s="66"/>
      <c r="N3248" s="66"/>
      <c r="O3248" s="66"/>
      <c r="P3248" s="66"/>
      <c r="Q3248" s="66"/>
      <c r="S3248" s="70"/>
      <c r="U3248" s="70"/>
      <c r="W3248" s="70"/>
      <c r="Y3248" s="70"/>
    </row>
    <row r="3249" spans="1:25" s="69" customFormat="1" x14ac:dyDescent="0.2">
      <c r="A3249" s="66" t="s">
        <v>11</v>
      </c>
      <c r="B3249" s="66" t="s">
        <v>24</v>
      </c>
      <c r="C3249" s="66" t="s">
        <v>9</v>
      </c>
      <c r="D3249" s="66" t="s">
        <v>300</v>
      </c>
      <c r="E3249" s="86">
        <f>+IF(ISNUMBER(DATA!H461),DATA!H461,"n/a")</f>
        <v>58582.1</v>
      </c>
      <c r="F3249" s="77">
        <f>+IF(ISNUMBER(DATA!I461),DATA!I461,"n/a")</f>
        <v>9.23854994286534E-2</v>
      </c>
      <c r="G3249" s="86">
        <f>+IF(ISNUMBER(DATA!R461),DATA!R461,"n/a")</f>
        <v>186408.82</v>
      </c>
      <c r="H3249" s="77">
        <f>+IF(ISNUMBER(DATA!S461),DATA!S461,"n/a")</f>
        <v>4.0327178578668001E-2</v>
      </c>
      <c r="I3249" s="86">
        <f>+IF(ISNUMBER(DATA!AB461),DATA!AB461,"n/a")</f>
        <v>357618.68</v>
      </c>
      <c r="J3249" s="77">
        <f>+IF(ISNUMBER(DATA!AC461),DATA!AC461,"n/a")</f>
        <v>4.3741761189532699E-2</v>
      </c>
      <c r="K3249" s="86">
        <f>+IF(ISNUMBER(DATA!AL461),DATA!AL461,"n/a")</f>
        <v>723902.76</v>
      </c>
      <c r="L3249" s="77">
        <f>+IF(ISNUMBER(DATA!AM461),DATA!AM461,"n/a")</f>
        <v>8.7225000258325802E-2</v>
      </c>
      <c r="M3249" s="66"/>
      <c r="N3249" s="66"/>
      <c r="O3249" s="66"/>
      <c r="P3249" s="66"/>
      <c r="Q3249" s="66"/>
      <c r="S3249" s="70"/>
      <c r="U3249" s="70"/>
      <c r="W3249" s="70"/>
      <c r="Y3249" s="70"/>
    </row>
    <row r="3250" spans="1:25" s="69" customFormat="1" x14ac:dyDescent="0.2">
      <c r="A3250" s="66" t="s">
        <v>11</v>
      </c>
      <c r="B3250" s="66" t="s">
        <v>24</v>
      </c>
      <c r="C3250" s="66" t="s">
        <v>9</v>
      </c>
      <c r="D3250" s="66" t="s">
        <v>301</v>
      </c>
      <c r="E3250" s="86">
        <f>+IF(ISNUMBER(DATA!H462),DATA!H462,"n/a")</f>
        <v>10472.51</v>
      </c>
      <c r="F3250" s="77">
        <f>+IF(ISNUMBER(DATA!I462),DATA!I462,"n/a")</f>
        <v>0.16571309626905401</v>
      </c>
      <c r="G3250" s="86">
        <f>+IF(ISNUMBER(DATA!R462),DATA!R462,"n/a")</f>
        <v>32795.22</v>
      </c>
      <c r="H3250" s="77">
        <f>+IF(ISNUMBER(DATA!S462),DATA!S462,"n/a")</f>
        <v>0.18950615604750701</v>
      </c>
      <c r="I3250" s="86">
        <f>+IF(ISNUMBER(DATA!AB462),DATA!AB462,"n/a")</f>
        <v>61790.29</v>
      </c>
      <c r="J3250" s="77">
        <f>+IF(ISNUMBER(DATA!AC462),DATA!AC462,"n/a")</f>
        <v>0.20960360855226301</v>
      </c>
      <c r="K3250" s="86">
        <f>+IF(ISNUMBER(DATA!AL462),DATA!AL462,"n/a")</f>
        <v>113036.99</v>
      </c>
      <c r="L3250" s="77">
        <f>+IF(ISNUMBER(DATA!AM462),DATA!AM462,"n/a")</f>
        <v>0.26121559472573802</v>
      </c>
      <c r="M3250" s="66"/>
      <c r="N3250" s="66"/>
      <c r="O3250" s="66"/>
      <c r="P3250" s="66"/>
      <c r="Q3250" s="66"/>
      <c r="S3250" s="70"/>
      <c r="U3250" s="70"/>
      <c r="W3250" s="70"/>
      <c r="Y3250" s="70"/>
    </row>
    <row r="3251" spans="1:25" s="69" customFormat="1" x14ac:dyDescent="0.2">
      <c r="A3251" s="66" t="s">
        <v>11</v>
      </c>
      <c r="B3251" s="66" t="s">
        <v>24</v>
      </c>
      <c r="C3251" s="66" t="s">
        <v>9</v>
      </c>
      <c r="D3251" s="66" t="s">
        <v>302</v>
      </c>
      <c r="E3251" s="86">
        <f>+IF(ISNUMBER(DATA!H463),DATA!H463,"n/a")</f>
        <v>39522.300000000003</v>
      </c>
      <c r="F3251" s="77">
        <f>+IF(ISNUMBER(DATA!I463),DATA!I463,"n/a")</f>
        <v>0.100777072192513</v>
      </c>
      <c r="G3251" s="86">
        <f>+IF(ISNUMBER(DATA!R463),DATA!R463,"n/a")</f>
        <v>134407.32999999999</v>
      </c>
      <c r="H3251" s="77">
        <f>+IF(ISNUMBER(DATA!S463),DATA!S463,"n/a")</f>
        <v>0.11998156464224401</v>
      </c>
      <c r="I3251" s="86">
        <f>+IF(ISNUMBER(DATA!AB463),DATA!AB463,"n/a")</f>
        <v>259238.33</v>
      </c>
      <c r="J3251" s="77">
        <f>+IF(ISNUMBER(DATA!AC463),DATA!AC463,"n/a")</f>
        <v>9.8093264232024593E-2</v>
      </c>
      <c r="K3251" s="86">
        <f>+IF(ISNUMBER(DATA!AL463),DATA!AL463,"n/a")</f>
        <v>488575.46</v>
      </c>
      <c r="L3251" s="77">
        <f>+IF(ISNUMBER(DATA!AM463),DATA!AM463,"n/a")</f>
        <v>0.15394452148422699</v>
      </c>
      <c r="M3251" s="66"/>
      <c r="N3251" s="66"/>
      <c r="O3251" s="66"/>
      <c r="P3251" s="66"/>
      <c r="Q3251" s="66"/>
      <c r="S3251" s="70"/>
      <c r="U3251" s="70"/>
      <c r="W3251" s="70"/>
      <c r="Y3251" s="70"/>
    </row>
    <row r="3252" spans="1:25" s="69" customFormat="1" x14ac:dyDescent="0.2">
      <c r="A3252" s="66" t="s">
        <v>11</v>
      </c>
      <c r="B3252" s="66" t="s">
        <v>24</v>
      </c>
      <c r="C3252" s="66" t="s">
        <v>9</v>
      </c>
      <c r="D3252" s="66" t="s">
        <v>303</v>
      </c>
      <c r="E3252" s="86">
        <f>+IF(ISNUMBER(DATA!H464),DATA!H464,"n/a")</f>
        <v>28674.880000000001</v>
      </c>
      <c r="F3252" s="77">
        <f>+IF(ISNUMBER(DATA!I464),DATA!I464,"n/a")</f>
        <v>0.23425080770055201</v>
      </c>
      <c r="G3252" s="86">
        <f>+IF(ISNUMBER(DATA!R464),DATA!R464,"n/a")</f>
        <v>89486.22</v>
      </c>
      <c r="H3252" s="77">
        <f>+IF(ISNUMBER(DATA!S464),DATA!S464,"n/a")</f>
        <v>0.16295630808610401</v>
      </c>
      <c r="I3252" s="86">
        <f>+IF(ISNUMBER(DATA!AB464),DATA!AB464,"n/a")</f>
        <v>164420.53</v>
      </c>
      <c r="J3252" s="77">
        <f>+IF(ISNUMBER(DATA!AC464),DATA!AC464,"n/a")</f>
        <v>0.141662088553031</v>
      </c>
      <c r="K3252" s="86">
        <f>+IF(ISNUMBER(DATA!AL464),DATA!AL464,"n/a")</f>
        <v>306221.76</v>
      </c>
      <c r="L3252" s="77">
        <f>+IF(ISNUMBER(DATA!AM464),DATA!AM464,"n/a")</f>
        <v>0.16426338009319499</v>
      </c>
      <c r="M3252" s="66"/>
      <c r="N3252" s="66"/>
      <c r="O3252" s="66"/>
      <c r="P3252" s="66"/>
      <c r="Q3252" s="66"/>
      <c r="S3252" s="70"/>
      <c r="U3252" s="70"/>
      <c r="W3252" s="70"/>
      <c r="Y3252" s="70"/>
    </row>
    <row r="3253" spans="1:25" s="69" customFormat="1" x14ac:dyDescent="0.2">
      <c r="A3253" s="66" t="s">
        <v>11</v>
      </c>
      <c r="B3253" s="66" t="s">
        <v>24</v>
      </c>
      <c r="C3253" s="66" t="s">
        <v>9</v>
      </c>
      <c r="D3253" s="66" t="s">
        <v>304</v>
      </c>
      <c r="E3253" s="86">
        <f>+IF(ISNUMBER(DATA!H465),DATA!H465,"n/a")</f>
        <v>79271.53</v>
      </c>
      <c r="F3253" s="77">
        <f>+IF(ISNUMBER(DATA!I465),DATA!I465,"n/a")</f>
        <v>0.14404565818734499</v>
      </c>
      <c r="G3253" s="86">
        <f>+IF(ISNUMBER(DATA!R465),DATA!R465,"n/a")</f>
        <v>265464.17</v>
      </c>
      <c r="H3253" s="77">
        <f>+IF(ISNUMBER(DATA!S465),DATA!S465,"n/a")</f>
        <v>9.4470725594327398E-2</v>
      </c>
      <c r="I3253" s="86">
        <f>+IF(ISNUMBER(DATA!AB465),DATA!AB465,"n/a")</f>
        <v>520507.31</v>
      </c>
      <c r="J3253" s="77">
        <f>+IF(ISNUMBER(DATA!AC465),DATA!AC465,"n/a")</f>
        <v>5.6648838480105199E-2</v>
      </c>
      <c r="K3253" s="86">
        <f>+IF(ISNUMBER(DATA!AL465),DATA!AL465,"n/a")</f>
        <v>992154.11</v>
      </c>
      <c r="L3253" s="77">
        <f>+IF(ISNUMBER(DATA!AM465),DATA!AM465,"n/a")</f>
        <v>5.7083179136242497E-4</v>
      </c>
      <c r="M3253" s="66"/>
      <c r="N3253" s="66"/>
      <c r="O3253" s="66"/>
      <c r="P3253" s="66"/>
      <c r="Q3253" s="66"/>
      <c r="S3253" s="70"/>
      <c r="U3253" s="70"/>
      <c r="W3253" s="70"/>
      <c r="Y3253" s="70"/>
    </row>
    <row r="3254" spans="1:25" s="69" customFormat="1" x14ac:dyDescent="0.2">
      <c r="A3254" s="66" t="s">
        <v>11</v>
      </c>
      <c r="B3254" s="66" t="s">
        <v>24</v>
      </c>
      <c r="C3254" s="66" t="s">
        <v>9</v>
      </c>
      <c r="D3254" s="66" t="s">
        <v>305</v>
      </c>
      <c r="E3254" s="86">
        <f>+IF(ISNUMBER(DATA!H466),DATA!H466,"n/a")</f>
        <v>51874.48</v>
      </c>
      <c r="F3254" s="77">
        <f>+IF(ISNUMBER(DATA!I466),DATA!I466,"n/a")</f>
        <v>3.6425576570616601E-3</v>
      </c>
      <c r="G3254" s="86">
        <f>+IF(ISNUMBER(DATA!R466),DATA!R466,"n/a")</f>
        <v>168708.94</v>
      </c>
      <c r="H3254" s="77">
        <f>+IF(ISNUMBER(DATA!S466),DATA!S466,"n/a")</f>
        <v>-5.98041667187131E-3</v>
      </c>
      <c r="I3254" s="86">
        <f>+IF(ISNUMBER(DATA!AB466),DATA!AB466,"n/a")</f>
        <v>341104.04</v>
      </c>
      <c r="J3254" s="77">
        <f>+IF(ISNUMBER(DATA!AC466),DATA!AC466,"n/a")</f>
        <v>3.4720639353318102E-2</v>
      </c>
      <c r="K3254" s="86">
        <f>+IF(ISNUMBER(DATA!AL466),DATA!AL466,"n/a")</f>
        <v>627438.05000000005</v>
      </c>
      <c r="L3254" s="77">
        <f>+IF(ISNUMBER(DATA!AM466),DATA!AM466,"n/a")</f>
        <v>6.4745443186225701E-2</v>
      </c>
      <c r="M3254" s="66"/>
      <c r="N3254" s="66"/>
      <c r="O3254" s="66"/>
      <c r="P3254" s="66"/>
      <c r="Q3254" s="66"/>
      <c r="S3254" s="70"/>
      <c r="U3254" s="70"/>
      <c r="W3254" s="70"/>
      <c r="Y3254" s="70"/>
    </row>
    <row r="3255" spans="1:25" s="69" customFormat="1" x14ac:dyDescent="0.2">
      <c r="A3255" s="66" t="s">
        <v>11</v>
      </c>
      <c r="B3255" s="66" t="s">
        <v>24</v>
      </c>
      <c r="C3255" s="66" t="s">
        <v>9</v>
      </c>
      <c r="D3255" s="66" t="s">
        <v>306</v>
      </c>
      <c r="E3255" s="86">
        <f>+IF(ISNUMBER(DATA!H467),DATA!H467,"n/a")</f>
        <v>27422.62</v>
      </c>
      <c r="F3255" s="77">
        <f>+IF(ISNUMBER(DATA!I467),DATA!I467,"n/a")</f>
        <v>-0.13086629012030099</v>
      </c>
      <c r="G3255" s="86">
        <f>+IF(ISNUMBER(DATA!R467),DATA!R467,"n/a")</f>
        <v>99045.11</v>
      </c>
      <c r="H3255" s="77">
        <f>+IF(ISNUMBER(DATA!S467),DATA!S467,"n/a")</f>
        <v>3.9847277161170203E-2</v>
      </c>
      <c r="I3255" s="86">
        <f>+IF(ISNUMBER(DATA!AB467),DATA!AB467,"n/a")</f>
        <v>196499.52</v>
      </c>
      <c r="J3255" s="77">
        <f>+IF(ISNUMBER(DATA!AC467),DATA!AC467,"n/a")</f>
        <v>7.5220121078289195E-2</v>
      </c>
      <c r="K3255" s="86">
        <f>+IF(ISNUMBER(DATA!AL467),DATA!AL467,"n/a")</f>
        <v>394120.41</v>
      </c>
      <c r="L3255" s="77">
        <f>+IF(ISNUMBER(DATA!AM467),DATA!AM467,"n/a")</f>
        <v>0.137543506043865</v>
      </c>
      <c r="M3255" s="66"/>
      <c r="N3255" s="66"/>
      <c r="O3255" s="66"/>
      <c r="P3255" s="66"/>
      <c r="Q3255" s="66"/>
      <c r="S3255" s="70"/>
      <c r="U3255" s="70"/>
      <c r="W3255" s="70"/>
      <c r="Y3255" s="70"/>
    </row>
    <row r="3256" spans="1:25" s="69" customFormat="1" x14ac:dyDescent="0.2">
      <c r="A3256" s="66" t="s">
        <v>11</v>
      </c>
      <c r="B3256" s="66" t="s">
        <v>24</v>
      </c>
      <c r="C3256" s="66" t="s">
        <v>9</v>
      </c>
      <c r="D3256" s="66" t="s">
        <v>307</v>
      </c>
      <c r="E3256" s="86">
        <f>+IF(ISNUMBER(DATA!H468),DATA!H468,"n/a")</f>
        <v>73769.69</v>
      </c>
      <c r="F3256" s="77">
        <f>+IF(ISNUMBER(DATA!I468),DATA!I468,"n/a")</f>
        <v>0.104550972763578</v>
      </c>
      <c r="G3256" s="86">
        <f>+IF(ISNUMBER(DATA!R468),DATA!R468,"n/a")</f>
        <v>233722.48</v>
      </c>
      <c r="H3256" s="77">
        <f>+IF(ISNUMBER(DATA!S468),DATA!S468,"n/a")</f>
        <v>0.105280647839294</v>
      </c>
      <c r="I3256" s="86">
        <f>+IF(ISNUMBER(DATA!AB468),DATA!AB468,"n/a")</f>
        <v>461266.87</v>
      </c>
      <c r="J3256" s="77">
        <f>+IF(ISNUMBER(DATA!AC468),DATA!AC468,"n/a")</f>
        <v>0.104400573046213</v>
      </c>
      <c r="K3256" s="86">
        <f>+IF(ISNUMBER(DATA!AL468),DATA!AL468,"n/a")</f>
        <v>893249.55</v>
      </c>
      <c r="L3256" s="77">
        <f>+IF(ISNUMBER(DATA!AM468),DATA!AM468,"n/a")</f>
        <v>0.19135378804014899</v>
      </c>
      <c r="M3256" s="66"/>
      <c r="N3256" s="66"/>
      <c r="O3256" s="66"/>
      <c r="P3256" s="66"/>
      <c r="Q3256" s="66"/>
      <c r="S3256" s="70"/>
      <c r="U3256" s="70"/>
      <c r="W3256" s="70"/>
      <c r="Y3256" s="70"/>
    </row>
    <row r="3257" spans="1:25" s="69" customFormat="1" x14ac:dyDescent="0.2">
      <c r="A3257" s="66" t="s">
        <v>11</v>
      </c>
      <c r="B3257" s="66" t="s">
        <v>24</v>
      </c>
      <c r="C3257" s="66" t="s">
        <v>9</v>
      </c>
      <c r="D3257" s="66" t="s">
        <v>308</v>
      </c>
      <c r="E3257" s="86">
        <f>+IF(ISNUMBER(DATA!H469),DATA!H469,"n/a")</f>
        <v>23525.71</v>
      </c>
      <c r="F3257" s="77">
        <f>+IF(ISNUMBER(DATA!I469),DATA!I469,"n/a")</f>
        <v>-3.5271698657909703E-2</v>
      </c>
      <c r="G3257" s="86">
        <f>+IF(ISNUMBER(DATA!R469),DATA!R469,"n/a")</f>
        <v>80574.710000000006</v>
      </c>
      <c r="H3257" s="77">
        <f>+IF(ISNUMBER(DATA!S469),DATA!S469,"n/a")</f>
        <v>-2.9188663870832399E-2</v>
      </c>
      <c r="I3257" s="86">
        <f>+IF(ISNUMBER(DATA!AB469),DATA!AB469,"n/a")</f>
        <v>159286.43</v>
      </c>
      <c r="J3257" s="77">
        <f>+IF(ISNUMBER(DATA!AC469),DATA!AC469,"n/a")</f>
        <v>-1.7402409602008399E-3</v>
      </c>
      <c r="K3257" s="86">
        <f>+IF(ISNUMBER(DATA!AL469),DATA!AL469,"n/a")</f>
        <v>303560.27</v>
      </c>
      <c r="L3257" s="77">
        <f>+IF(ISNUMBER(DATA!AM469),DATA!AM469,"n/a")</f>
        <v>2.61871879244014E-2</v>
      </c>
      <c r="M3257" s="66"/>
      <c r="N3257" s="66"/>
      <c r="O3257" s="66"/>
      <c r="P3257" s="66"/>
      <c r="Q3257" s="66"/>
      <c r="S3257" s="70"/>
      <c r="U3257" s="70"/>
      <c r="W3257" s="70"/>
      <c r="Y3257" s="70"/>
    </row>
    <row r="3258" spans="1:25" s="69" customFormat="1" x14ac:dyDescent="0.2">
      <c r="A3258" s="66" t="s">
        <v>11</v>
      </c>
      <c r="B3258" s="66" t="s">
        <v>24</v>
      </c>
      <c r="C3258" s="66" t="s">
        <v>9</v>
      </c>
      <c r="D3258" s="66" t="s">
        <v>309</v>
      </c>
      <c r="E3258" s="86">
        <f>+IF(ISNUMBER(DATA!H470),DATA!H470,"n/a")</f>
        <v>28177.72</v>
      </c>
      <c r="F3258" s="77">
        <f>+IF(ISNUMBER(DATA!I470),DATA!I470,"n/a")</f>
        <v>1.3464900107784299E-3</v>
      </c>
      <c r="G3258" s="86">
        <f>+IF(ISNUMBER(DATA!R470),DATA!R470,"n/a")</f>
        <v>95828.93</v>
      </c>
      <c r="H3258" s="77">
        <f>+IF(ISNUMBER(DATA!S470),DATA!S470,"n/a")</f>
        <v>-6.2085952353273903E-3</v>
      </c>
      <c r="I3258" s="86">
        <f>+IF(ISNUMBER(DATA!AB470),DATA!AB470,"n/a")</f>
        <v>188339.87</v>
      </c>
      <c r="J3258" s="77">
        <f>+IF(ISNUMBER(DATA!AC470),DATA!AC470,"n/a")</f>
        <v>-3.2982626451129701E-3</v>
      </c>
      <c r="K3258" s="86">
        <f>+IF(ISNUMBER(DATA!AL470),DATA!AL470,"n/a")</f>
        <v>357367.8</v>
      </c>
      <c r="L3258" s="77">
        <f>+IF(ISNUMBER(DATA!AM470),DATA!AM470,"n/a")</f>
        <v>7.6216646210986103E-2</v>
      </c>
      <c r="M3258" s="66"/>
      <c r="N3258" s="66"/>
      <c r="O3258" s="66"/>
      <c r="P3258" s="66"/>
      <c r="Q3258" s="66"/>
      <c r="S3258" s="70"/>
      <c r="U3258" s="70"/>
      <c r="W3258" s="70"/>
      <c r="Y3258" s="70"/>
    </row>
    <row r="3259" spans="1:25" s="69" customFormat="1" x14ac:dyDescent="0.2">
      <c r="A3259" s="66" t="s">
        <v>11</v>
      </c>
      <c r="B3259" s="66" t="s">
        <v>24</v>
      </c>
      <c r="C3259" s="66" t="s">
        <v>9</v>
      </c>
      <c r="D3259" s="66" t="s">
        <v>310</v>
      </c>
      <c r="E3259" s="86">
        <f>+IF(ISNUMBER(DATA!H471),DATA!H471,"n/a")</f>
        <v>15651.83</v>
      </c>
      <c r="F3259" s="77">
        <f>+IF(ISNUMBER(DATA!I471),DATA!I471,"n/a")</f>
        <v>-8.2341789075756292E-3</v>
      </c>
      <c r="G3259" s="86">
        <f>+IF(ISNUMBER(DATA!R471),DATA!R471,"n/a")</f>
        <v>52710.34</v>
      </c>
      <c r="H3259" s="77">
        <f>+IF(ISNUMBER(DATA!S471),DATA!S471,"n/a")</f>
        <v>-1.40340710665291E-2</v>
      </c>
      <c r="I3259" s="86">
        <f>+IF(ISNUMBER(DATA!AB471),DATA!AB471,"n/a")</f>
        <v>101081.56</v>
      </c>
      <c r="J3259" s="77">
        <f>+IF(ISNUMBER(DATA!AC471),DATA!AC471,"n/a")</f>
        <v>-1.8319880599705199E-2</v>
      </c>
      <c r="K3259" s="86">
        <f>+IF(ISNUMBER(DATA!AL471),DATA!AL471,"n/a")</f>
        <v>193388.78</v>
      </c>
      <c r="L3259" s="77">
        <f>+IF(ISNUMBER(DATA!AM471),DATA!AM471,"n/a")</f>
        <v>1.30679671500531E-3</v>
      </c>
      <c r="M3259" s="66"/>
      <c r="N3259" s="66"/>
      <c r="O3259" s="66"/>
      <c r="P3259" s="66"/>
      <c r="Q3259" s="66"/>
      <c r="S3259" s="70"/>
      <c r="U3259" s="70"/>
      <c r="W3259" s="70"/>
      <c r="Y3259" s="70"/>
    </row>
    <row r="3260" spans="1:25" s="69" customFormat="1" x14ac:dyDescent="0.2">
      <c r="A3260" s="66" t="s">
        <v>11</v>
      </c>
      <c r="B3260" s="66" t="s">
        <v>24</v>
      </c>
      <c r="C3260" s="66" t="s">
        <v>9</v>
      </c>
      <c r="D3260" s="66" t="s">
        <v>311</v>
      </c>
      <c r="E3260" s="86">
        <f>+IF(ISNUMBER(DATA!H472),DATA!H472,"n/a")</f>
        <v>25327.91</v>
      </c>
      <c r="F3260" s="77">
        <f>+IF(ISNUMBER(DATA!I472),DATA!I472,"n/a")</f>
        <v>-8.12092327772371E-2</v>
      </c>
      <c r="G3260" s="86">
        <f>+IF(ISNUMBER(DATA!R472),DATA!R472,"n/a")</f>
        <v>81257.820000000007</v>
      </c>
      <c r="H3260" s="77">
        <f>+IF(ISNUMBER(DATA!S472),DATA!S472,"n/a")</f>
        <v>-0.11934801826854601</v>
      </c>
      <c r="I3260" s="86">
        <f>+IF(ISNUMBER(DATA!AB472),DATA!AB472,"n/a")</f>
        <v>161550.5</v>
      </c>
      <c r="J3260" s="77">
        <f>+IF(ISNUMBER(DATA!AC472),DATA!AC472,"n/a")</f>
        <v>-0.16404968370335599</v>
      </c>
      <c r="K3260" s="86">
        <f>+IF(ISNUMBER(DATA!AL472),DATA!AL472,"n/a")</f>
        <v>323518.94</v>
      </c>
      <c r="L3260" s="77">
        <f>+IF(ISNUMBER(DATA!AM472),DATA!AM472,"n/a")</f>
        <v>-0.186432479898577</v>
      </c>
      <c r="M3260" s="66"/>
      <c r="N3260" s="66"/>
      <c r="O3260" s="66"/>
      <c r="P3260" s="66"/>
      <c r="Q3260" s="66"/>
      <c r="S3260" s="70"/>
      <c r="U3260" s="70"/>
      <c r="W3260" s="70"/>
      <c r="Y3260" s="70"/>
    </row>
    <row r="3261" spans="1:25" s="69" customFormat="1" x14ac:dyDescent="0.2">
      <c r="A3261" s="66" t="s">
        <v>11</v>
      </c>
      <c r="B3261" s="66" t="s">
        <v>24</v>
      </c>
      <c r="C3261" s="66" t="s">
        <v>9</v>
      </c>
      <c r="D3261" s="66" t="s">
        <v>312</v>
      </c>
      <c r="E3261" s="86">
        <f>+IF(ISNUMBER(DATA!H473),DATA!H473,"n/a")</f>
        <v>14756.72</v>
      </c>
      <c r="F3261" s="77">
        <f>+IF(ISNUMBER(DATA!I473),DATA!I473,"n/a")</f>
        <v>2.0116523754089E-2</v>
      </c>
      <c r="G3261" s="86">
        <f>+IF(ISNUMBER(DATA!R473),DATA!R473,"n/a")</f>
        <v>49003.79</v>
      </c>
      <c r="H3261" s="77">
        <f>+IF(ISNUMBER(DATA!S473),DATA!S473,"n/a")</f>
        <v>9.5577495716958796E-2</v>
      </c>
      <c r="I3261" s="86">
        <f>+IF(ISNUMBER(DATA!AB473),DATA!AB473,"n/a")</f>
        <v>99946.21</v>
      </c>
      <c r="J3261" s="77">
        <f>+IF(ISNUMBER(DATA!AC473),DATA!AC473,"n/a")</f>
        <v>0.15473544983937099</v>
      </c>
      <c r="K3261" s="86">
        <f>+IF(ISNUMBER(DATA!AL473),DATA!AL473,"n/a")</f>
        <v>184001.69</v>
      </c>
      <c r="L3261" s="77">
        <f>+IF(ISNUMBER(DATA!AM473),DATA!AM473,"n/a")</f>
        <v>0.17779428808302</v>
      </c>
      <c r="M3261" s="66"/>
      <c r="N3261" s="66"/>
      <c r="O3261" s="66"/>
      <c r="P3261" s="66"/>
      <c r="Q3261" s="66"/>
      <c r="S3261" s="70"/>
      <c r="U3261" s="70"/>
      <c r="W3261" s="70"/>
      <c r="Y3261" s="70"/>
    </row>
    <row r="3262" spans="1:25" s="69" customFormat="1" x14ac:dyDescent="0.2">
      <c r="A3262" s="66" t="s">
        <v>11</v>
      </c>
      <c r="B3262" s="66" t="s">
        <v>24</v>
      </c>
      <c r="C3262" s="66" t="s">
        <v>9</v>
      </c>
      <c r="D3262" s="66" t="s">
        <v>313</v>
      </c>
      <c r="E3262" s="86">
        <f>+IF(ISNUMBER(DATA!H474),DATA!H474,"n/a")</f>
        <v>30351.7</v>
      </c>
      <c r="F3262" s="77">
        <f>+IF(ISNUMBER(DATA!I474),DATA!I474,"n/a")</f>
        <v>9.5608539840994697E-3</v>
      </c>
      <c r="G3262" s="86">
        <f>+IF(ISNUMBER(DATA!R474),DATA!R474,"n/a")</f>
        <v>97402.9</v>
      </c>
      <c r="H3262" s="77">
        <f>+IF(ISNUMBER(DATA!S474),DATA!S474,"n/a")</f>
        <v>-2.1364268018845198E-2</v>
      </c>
      <c r="I3262" s="86">
        <f>+IF(ISNUMBER(DATA!AB474),DATA!AB474,"n/a")</f>
        <v>191262.75</v>
      </c>
      <c r="J3262" s="77">
        <f>+IF(ISNUMBER(DATA!AC474),DATA!AC474,"n/a")</f>
        <v>-1.04443545927455E-2</v>
      </c>
      <c r="K3262" s="86">
        <f>+IF(ISNUMBER(DATA!AL474),DATA!AL474,"n/a")</f>
        <v>378024.65</v>
      </c>
      <c r="L3262" s="77">
        <f>+IF(ISNUMBER(DATA!AM474),DATA!AM474,"n/a")</f>
        <v>1.8637177121154799E-2</v>
      </c>
      <c r="M3262" s="66"/>
      <c r="N3262" s="66"/>
      <c r="O3262" s="66"/>
      <c r="P3262" s="66"/>
      <c r="Q3262" s="66"/>
      <c r="S3262" s="70"/>
      <c r="U3262" s="70"/>
      <c r="W3262" s="70"/>
      <c r="Y3262" s="70"/>
    </row>
    <row r="3263" spans="1:25" s="69" customFormat="1" x14ac:dyDescent="0.2">
      <c r="A3263" s="66" t="s">
        <v>11</v>
      </c>
      <c r="B3263" s="66" t="s">
        <v>24</v>
      </c>
      <c r="C3263" s="66" t="s">
        <v>9</v>
      </c>
      <c r="D3263" s="66" t="s">
        <v>314</v>
      </c>
      <c r="E3263" s="86">
        <f>+IF(ISNUMBER(DATA!H475),DATA!H475,"n/a")</f>
        <v>46465.26</v>
      </c>
      <c r="F3263" s="77">
        <f>+IF(ISNUMBER(DATA!I475),DATA!I475,"n/a")</f>
        <v>3.6896431429684902E-3</v>
      </c>
      <c r="G3263" s="86">
        <f>+IF(ISNUMBER(DATA!R475),DATA!R475,"n/a")</f>
        <v>154784.20000000001</v>
      </c>
      <c r="H3263" s="77">
        <f>+IF(ISNUMBER(DATA!S475),DATA!S475,"n/a")</f>
        <v>1.0114114738097001E-2</v>
      </c>
      <c r="I3263" s="86">
        <f>+IF(ISNUMBER(DATA!AB475),DATA!AB475,"n/a")</f>
        <v>302490.33</v>
      </c>
      <c r="J3263" s="77">
        <f>+IF(ISNUMBER(DATA!AC475),DATA!AC475,"n/a")</f>
        <v>-9.4996754749085296E-2</v>
      </c>
      <c r="K3263" s="86">
        <f>+IF(ISNUMBER(DATA!AL475),DATA!AL475,"n/a")</f>
        <v>596513.05000000005</v>
      </c>
      <c r="L3263" s="77">
        <f>+IF(ISNUMBER(DATA!AM475),DATA!AM475,"n/a")</f>
        <v>-0.247099474739364</v>
      </c>
      <c r="M3263" s="66"/>
      <c r="N3263" s="66"/>
      <c r="O3263" s="66"/>
      <c r="P3263" s="66"/>
      <c r="Q3263" s="66"/>
      <c r="S3263" s="70"/>
      <c r="U3263" s="70"/>
      <c r="W3263" s="70"/>
      <c r="Y3263" s="70"/>
    </row>
    <row r="3264" spans="1:25" s="69" customFormat="1" x14ac:dyDescent="0.2">
      <c r="A3264" s="66" t="s">
        <v>11</v>
      </c>
      <c r="B3264" s="66" t="s">
        <v>24</v>
      </c>
      <c r="C3264" s="66" t="s">
        <v>9</v>
      </c>
      <c r="D3264" s="66" t="s">
        <v>315</v>
      </c>
      <c r="E3264" s="86">
        <f>+IF(ISNUMBER(DATA!H476),DATA!H476,"n/a")</f>
        <v>73786.720000000001</v>
      </c>
      <c r="F3264" s="77">
        <f>+IF(ISNUMBER(DATA!I476),DATA!I476,"n/a")</f>
        <v>6.8569777638108301E-2</v>
      </c>
      <c r="G3264" s="86">
        <f>+IF(ISNUMBER(DATA!R476),DATA!R476,"n/a")</f>
        <v>242490.23999999999</v>
      </c>
      <c r="H3264" s="77">
        <f>+IF(ISNUMBER(DATA!S476),DATA!S476,"n/a")</f>
        <v>5.59853722067137E-2</v>
      </c>
      <c r="I3264" s="86">
        <f>+IF(ISNUMBER(DATA!AB476),DATA!AB476,"n/a")</f>
        <v>494111.74</v>
      </c>
      <c r="J3264" s="77">
        <f>+IF(ISNUMBER(DATA!AC476),DATA!AC476,"n/a")</f>
        <v>7.0316475379309407E-2</v>
      </c>
      <c r="K3264" s="86">
        <f>+IF(ISNUMBER(DATA!AL476),DATA!AL476,"n/a")</f>
        <v>947745.19</v>
      </c>
      <c r="L3264" s="77">
        <f>+IF(ISNUMBER(DATA!AM476),DATA!AM476,"n/a")</f>
        <v>0.123247541239838</v>
      </c>
      <c r="M3264" s="66"/>
      <c r="N3264" s="66"/>
      <c r="O3264" s="66"/>
      <c r="P3264" s="66"/>
      <c r="Q3264" s="66"/>
      <c r="S3264" s="70"/>
      <c r="U3264" s="70"/>
      <c r="W3264" s="70"/>
      <c r="Y3264" s="70"/>
    </row>
    <row r="3265" spans="1:25" s="69" customFormat="1" x14ac:dyDescent="0.2">
      <c r="A3265" s="66" t="s">
        <v>11</v>
      </c>
      <c r="B3265" s="66" t="s">
        <v>24</v>
      </c>
      <c r="C3265" s="66" t="s">
        <v>9</v>
      </c>
      <c r="D3265" s="66" t="s">
        <v>316</v>
      </c>
      <c r="E3265" s="86">
        <f>+IF(ISNUMBER(DATA!H477),DATA!H477,"n/a")</f>
        <v>42407.95</v>
      </c>
      <c r="F3265" s="77">
        <f>+IF(ISNUMBER(DATA!I477),DATA!I477,"n/a")</f>
        <v>9.4322742498649595E-2</v>
      </c>
      <c r="G3265" s="86">
        <f>+IF(ISNUMBER(DATA!R477),DATA!R477,"n/a")</f>
        <v>142569.07</v>
      </c>
      <c r="H3265" s="77">
        <f>+IF(ISNUMBER(DATA!S477),DATA!S477,"n/a")</f>
        <v>9.43447712822163E-2</v>
      </c>
      <c r="I3265" s="86">
        <f>+IF(ISNUMBER(DATA!AB477),DATA!AB477,"n/a")</f>
        <v>263808.59000000003</v>
      </c>
      <c r="J3265" s="77">
        <f>+IF(ISNUMBER(DATA!AC477),DATA!AC477,"n/a")</f>
        <v>8.2868070285618795E-2</v>
      </c>
      <c r="K3265" s="86">
        <f>+IF(ISNUMBER(DATA!AL477),DATA!AL477,"n/a")</f>
        <v>496980.47</v>
      </c>
      <c r="L3265" s="77">
        <f>+IF(ISNUMBER(DATA!AM477),DATA!AM477,"n/a")</f>
        <v>0.105323916226232</v>
      </c>
      <c r="M3265" s="66"/>
      <c r="N3265" s="66"/>
      <c r="O3265" s="66"/>
      <c r="P3265" s="66"/>
      <c r="Q3265" s="66"/>
      <c r="S3265" s="70"/>
      <c r="U3265" s="70"/>
      <c r="W3265" s="70"/>
      <c r="Y3265" s="70"/>
    </row>
    <row r="3266" spans="1:25" s="69" customFormat="1" x14ac:dyDescent="0.2">
      <c r="A3266" s="66" t="s">
        <v>11</v>
      </c>
      <c r="B3266" s="66" t="s">
        <v>24</v>
      </c>
      <c r="C3266" s="66" t="s">
        <v>9</v>
      </c>
      <c r="D3266" s="66" t="s">
        <v>317</v>
      </c>
      <c r="E3266" s="86">
        <f>+IF(ISNUMBER(DATA!H478),DATA!H478,"n/a")</f>
        <v>24841.55</v>
      </c>
      <c r="F3266" s="77">
        <f>+IF(ISNUMBER(DATA!I478),DATA!I478,"n/a")</f>
        <v>-8.8982584663590006E-2</v>
      </c>
      <c r="G3266" s="86">
        <f>+IF(ISNUMBER(DATA!R478),DATA!R478,"n/a")</f>
        <v>79186.97</v>
      </c>
      <c r="H3266" s="77">
        <f>+IF(ISNUMBER(DATA!S478),DATA!S478,"n/a")</f>
        <v>-2.28952823001672E-2</v>
      </c>
      <c r="I3266" s="86">
        <f>+IF(ISNUMBER(DATA!AB478),DATA!AB478,"n/a")</f>
        <v>164403.65</v>
      </c>
      <c r="J3266" s="77">
        <f>+IF(ISNUMBER(DATA!AC478),DATA!AC478,"n/a")</f>
        <v>6.0674594710654603E-2</v>
      </c>
      <c r="K3266" s="86">
        <f>+IF(ISNUMBER(DATA!AL478),DATA!AL478,"n/a")</f>
        <v>309399.59000000003</v>
      </c>
      <c r="L3266" s="77">
        <f>+IF(ISNUMBER(DATA!AM478),DATA!AM478,"n/a")</f>
        <v>6.5701331949320596E-2</v>
      </c>
      <c r="M3266" s="66"/>
      <c r="N3266" s="66"/>
      <c r="O3266" s="66"/>
      <c r="P3266" s="66"/>
      <c r="Q3266" s="66"/>
      <c r="S3266" s="70"/>
      <c r="U3266" s="70"/>
      <c r="W3266" s="70"/>
      <c r="Y3266" s="70"/>
    </row>
    <row r="3267" spans="1:25" s="69" customFormat="1" x14ac:dyDescent="0.2">
      <c r="A3267" s="66" t="s">
        <v>11</v>
      </c>
      <c r="B3267" s="66" t="s">
        <v>24</v>
      </c>
      <c r="C3267" s="66" t="s">
        <v>9</v>
      </c>
      <c r="D3267" s="66" t="s">
        <v>318</v>
      </c>
      <c r="E3267" s="86">
        <f>+IF(ISNUMBER(DATA!H479),DATA!H479,"n/a")</f>
        <v>51136.62</v>
      </c>
      <c r="F3267" s="77">
        <f>+IF(ISNUMBER(DATA!I479),DATA!I479,"n/a")</f>
        <v>0.14517906866646499</v>
      </c>
      <c r="G3267" s="86">
        <f>+IF(ISNUMBER(DATA!R479),DATA!R479,"n/a")</f>
        <v>174426.14</v>
      </c>
      <c r="H3267" s="77">
        <f>+IF(ISNUMBER(DATA!S479),DATA!S479,"n/a")</f>
        <v>0.12527984238121001</v>
      </c>
      <c r="I3267" s="86">
        <f>+IF(ISNUMBER(DATA!AB479),DATA!AB479,"n/a")</f>
        <v>334613.44</v>
      </c>
      <c r="J3267" s="77">
        <f>+IF(ISNUMBER(DATA!AC479),DATA!AC479,"n/a")</f>
        <v>9.4346579507937303E-2</v>
      </c>
      <c r="K3267" s="86">
        <f>+IF(ISNUMBER(DATA!AL479),DATA!AL479,"n/a")</f>
        <v>606559.12</v>
      </c>
      <c r="L3267" s="77">
        <f>+IF(ISNUMBER(DATA!AM479),DATA!AM479,"n/a")</f>
        <v>0.122712573466185</v>
      </c>
      <c r="M3267" s="66"/>
      <c r="N3267" s="66"/>
      <c r="O3267" s="66"/>
      <c r="P3267" s="66"/>
      <c r="Q3267" s="66"/>
      <c r="S3267" s="70"/>
      <c r="U3267" s="70"/>
      <c r="W3267" s="70"/>
      <c r="Y3267" s="70"/>
    </row>
    <row r="3268" spans="1:25" s="69" customFormat="1" x14ac:dyDescent="0.2">
      <c r="A3268" s="66" t="s">
        <v>11</v>
      </c>
      <c r="B3268" s="66" t="s">
        <v>24</v>
      </c>
      <c r="C3268" s="66" t="s">
        <v>9</v>
      </c>
      <c r="D3268" s="66" t="s">
        <v>344</v>
      </c>
      <c r="E3268" s="86">
        <f>+IF(ISNUMBER(DATA!H480),DATA!H480,"n/a")</f>
        <v>23941.759999999998</v>
      </c>
      <c r="F3268" s="77">
        <f>+IF(ISNUMBER(DATA!I480),DATA!I480,"n/a")</f>
        <v>0.191745998561448</v>
      </c>
      <c r="G3268" s="86">
        <f>+IF(ISNUMBER(DATA!R480),DATA!R480,"n/a")</f>
        <v>78962.45</v>
      </c>
      <c r="H3268" s="77">
        <f>+IF(ISNUMBER(DATA!S480),DATA!S480,"n/a")</f>
        <v>0.15586661689685199</v>
      </c>
      <c r="I3268" s="86">
        <f>+IF(ISNUMBER(DATA!AB480),DATA!AB480,"n/a")</f>
        <v>143504.92000000001</v>
      </c>
      <c r="J3268" s="77">
        <f>+IF(ISNUMBER(DATA!AC480),DATA!AC480,"n/a")</f>
        <v>0.152085669203951</v>
      </c>
      <c r="K3268" s="86">
        <f>+IF(ISNUMBER(DATA!AL480),DATA!AL480,"n/a")</f>
        <v>281967.78000000003</v>
      </c>
      <c r="L3268" s="77">
        <f>+IF(ISNUMBER(DATA!AM480),DATA!AM480,"n/a")</f>
        <v>0.17339309277718601</v>
      </c>
      <c r="M3268" s="66"/>
      <c r="N3268" s="66"/>
      <c r="O3268" s="66"/>
      <c r="P3268" s="66"/>
      <c r="Q3268" s="66"/>
      <c r="S3268" s="70"/>
      <c r="U3268" s="70"/>
      <c r="W3268" s="70"/>
      <c r="Y3268" s="70"/>
    </row>
    <row r="3269" spans="1:25" s="69" customFormat="1" x14ac:dyDescent="0.2">
      <c r="A3269" s="66" t="s">
        <v>11</v>
      </c>
      <c r="B3269" s="66" t="s">
        <v>24</v>
      </c>
      <c r="C3269" s="66" t="s">
        <v>9</v>
      </c>
      <c r="D3269" s="66" t="s">
        <v>345</v>
      </c>
      <c r="E3269" s="86">
        <f>+IF(ISNUMBER(DATA!H481),DATA!H481,"n/a")</f>
        <v>109898.45</v>
      </c>
      <c r="F3269" s="77">
        <f>+IF(ISNUMBER(DATA!I481),DATA!I481,"n/a")</f>
        <v>5.3959255221032003E-2</v>
      </c>
      <c r="G3269" s="86">
        <f>+IF(ISNUMBER(DATA!R481),DATA!R481,"n/a")</f>
        <v>348344.42</v>
      </c>
      <c r="H3269" s="77">
        <f>+IF(ISNUMBER(DATA!S481),DATA!S481,"n/a")</f>
        <v>5.0265229760618597E-2</v>
      </c>
      <c r="I3269" s="86">
        <f>+IF(ISNUMBER(DATA!AB481),DATA!AB481,"n/a")</f>
        <v>671849.41</v>
      </c>
      <c r="J3269" s="77">
        <f>+IF(ISNUMBER(DATA!AC481),DATA!AC481,"n/a")</f>
        <v>4.8193019582216202E-2</v>
      </c>
      <c r="K3269" s="86">
        <f>+IF(ISNUMBER(DATA!AL481),DATA!AL481,"n/a")</f>
        <v>1299322.19</v>
      </c>
      <c r="L3269" s="77">
        <f>+IF(ISNUMBER(DATA!AM481),DATA!AM481,"n/a")</f>
        <v>0.109418982192366</v>
      </c>
      <c r="M3269" s="66"/>
      <c r="N3269" s="66"/>
      <c r="O3269" s="66"/>
      <c r="P3269" s="66"/>
      <c r="Q3269" s="66"/>
      <c r="S3269" s="70"/>
      <c r="U3269" s="70"/>
      <c r="W3269" s="70"/>
      <c r="Y3269" s="70"/>
    </row>
    <row r="3270" spans="1:25" x14ac:dyDescent="0.2">
      <c r="E3270" s="100"/>
      <c r="F3270" s="102"/>
      <c r="G3270" s="100"/>
      <c r="H3270" s="102"/>
      <c r="I3270" s="100"/>
      <c r="J3270" s="102"/>
      <c r="K3270" s="100"/>
      <c r="L3270" s="102"/>
    </row>
    <row r="3271" spans="1:25" s="69" customFormat="1" x14ac:dyDescent="0.2">
      <c r="A3271" s="66" t="s">
        <v>11</v>
      </c>
      <c r="B3271" s="66" t="s">
        <v>24</v>
      </c>
      <c r="C3271" s="66" t="s">
        <v>25</v>
      </c>
      <c r="D3271" s="66" t="s">
        <v>271</v>
      </c>
      <c r="E3271" s="86">
        <f>+IF(ISNUMBER(DATA!J432),DATA!J432,"n/a")</f>
        <v>29356.43</v>
      </c>
      <c r="F3271" s="77">
        <f>+IF(ISNUMBER(DATA!K432),DATA!K432,"n/a")</f>
        <v>0.10260714167670699</v>
      </c>
      <c r="G3271" s="86">
        <f>+IF(ISNUMBER(DATA!T432),DATA!T432,"n/a")</f>
        <v>91722.99</v>
      </c>
      <c r="H3271" s="77">
        <f>+IF(ISNUMBER(DATA!U432),DATA!U432,"n/a")</f>
        <v>7.4299842163184193E-2</v>
      </c>
      <c r="I3271" s="86">
        <f>+IF(ISNUMBER(DATA!AD432),DATA!AD432,"n/a")</f>
        <v>182669.09</v>
      </c>
      <c r="J3271" s="77">
        <f>+IF(ISNUMBER(DATA!AE432),DATA!AE432,"n/a")</f>
        <v>0.14714977359268999</v>
      </c>
      <c r="K3271" s="86">
        <f>+IF(ISNUMBER(DATA!AN432),DATA!AN432,"n/a")</f>
        <v>358158.21</v>
      </c>
      <c r="L3271" s="77">
        <f>+IF(ISNUMBER(DATA!AO432),DATA!AO432,"n/a")</f>
        <v>0.16937725354629199</v>
      </c>
      <c r="M3271" s="66"/>
      <c r="N3271" s="66"/>
      <c r="O3271" s="66"/>
      <c r="P3271" s="66"/>
      <c r="Q3271" s="66"/>
      <c r="S3271" s="70"/>
      <c r="U3271" s="70"/>
      <c r="W3271" s="70"/>
      <c r="Y3271" s="70"/>
    </row>
    <row r="3272" spans="1:25" s="69" customFormat="1" x14ac:dyDescent="0.2">
      <c r="A3272" s="66" t="s">
        <v>11</v>
      </c>
      <c r="B3272" s="66" t="s">
        <v>24</v>
      </c>
      <c r="C3272" s="66" t="s">
        <v>25</v>
      </c>
      <c r="D3272" s="66" t="s">
        <v>272</v>
      </c>
      <c r="E3272" s="86">
        <f>+IF(ISNUMBER(DATA!J433),DATA!J433,"n/a")</f>
        <v>78705.8</v>
      </c>
      <c r="F3272" s="77">
        <f>+IF(ISNUMBER(DATA!K433),DATA!K433,"n/a")</f>
        <v>0.21207669185044001</v>
      </c>
      <c r="G3272" s="86">
        <f>+IF(ISNUMBER(DATA!T433),DATA!T433,"n/a")</f>
        <v>268082.26</v>
      </c>
      <c r="H3272" s="77">
        <f>+IF(ISNUMBER(DATA!U433),DATA!U433,"n/a")</f>
        <v>0.21879405691058301</v>
      </c>
      <c r="I3272" s="86">
        <f>+IF(ISNUMBER(DATA!AD433),DATA!AD433,"n/a")</f>
        <v>501309.44</v>
      </c>
      <c r="J3272" s="77">
        <f>+IF(ISNUMBER(DATA!AE433),DATA!AE433,"n/a")</f>
        <v>0.17052248847040699</v>
      </c>
      <c r="K3272" s="86">
        <f>+IF(ISNUMBER(DATA!AN433),DATA!AN433,"n/a")</f>
        <v>944439.25</v>
      </c>
      <c r="L3272" s="77">
        <f>+IF(ISNUMBER(DATA!AO433),DATA!AO433,"n/a")</f>
        <v>0.15744376495857901</v>
      </c>
      <c r="M3272" s="66"/>
      <c r="N3272" s="66"/>
      <c r="O3272" s="66"/>
      <c r="P3272" s="66"/>
      <c r="Q3272" s="66"/>
      <c r="S3272" s="70"/>
      <c r="U3272" s="70"/>
      <c r="W3272" s="70"/>
      <c r="Y3272" s="70"/>
    </row>
    <row r="3273" spans="1:25" s="69" customFormat="1" x14ac:dyDescent="0.2">
      <c r="A3273" s="66" t="s">
        <v>11</v>
      </c>
      <c r="B3273" s="66" t="s">
        <v>24</v>
      </c>
      <c r="C3273" s="66" t="s">
        <v>25</v>
      </c>
      <c r="D3273" s="66" t="s">
        <v>273</v>
      </c>
      <c r="E3273" s="86">
        <f>+IF(ISNUMBER(DATA!J434),DATA!J434,"n/a")</f>
        <v>138566.85999999999</v>
      </c>
      <c r="F3273" s="77">
        <f>+IF(ISNUMBER(DATA!K434),DATA!K434,"n/a")</f>
        <v>0.16160070309577701</v>
      </c>
      <c r="G3273" s="86">
        <f>+IF(ISNUMBER(DATA!T434),DATA!T434,"n/a")</f>
        <v>458937.08</v>
      </c>
      <c r="H3273" s="77">
        <f>+IF(ISNUMBER(DATA!U434),DATA!U434,"n/a")</f>
        <v>0.14534347433196701</v>
      </c>
      <c r="I3273" s="86">
        <f>+IF(ISNUMBER(DATA!AD434),DATA!AD434,"n/a")</f>
        <v>900492.21</v>
      </c>
      <c r="J3273" s="77">
        <f>+IF(ISNUMBER(DATA!AE434),DATA!AE434,"n/a")</f>
        <v>-3.9370018849099499E-2</v>
      </c>
      <c r="K3273" s="86">
        <f>+IF(ISNUMBER(DATA!AN434),DATA!AN434,"n/a")</f>
        <v>1709713.6</v>
      </c>
      <c r="L3273" s="77">
        <f>+IF(ISNUMBER(DATA!AO434),DATA!AO434,"n/a")</f>
        <v>-8.0748170730562993E-2</v>
      </c>
      <c r="M3273" s="66"/>
      <c r="N3273" s="66"/>
      <c r="O3273" s="66"/>
      <c r="P3273" s="66"/>
      <c r="Q3273" s="66"/>
      <c r="S3273" s="70"/>
      <c r="U3273" s="70"/>
      <c r="W3273" s="70"/>
      <c r="Y3273" s="70"/>
    </row>
    <row r="3274" spans="1:25" s="69" customFormat="1" x14ac:dyDescent="0.2">
      <c r="A3274" s="66" t="s">
        <v>11</v>
      </c>
      <c r="B3274" s="66" t="s">
        <v>24</v>
      </c>
      <c r="C3274" s="66" t="s">
        <v>25</v>
      </c>
      <c r="D3274" s="66" t="s">
        <v>274</v>
      </c>
      <c r="E3274" s="86">
        <f>+IF(ISNUMBER(DATA!J435),DATA!J435,"n/a")</f>
        <v>54796.480000000003</v>
      </c>
      <c r="F3274" s="77">
        <f>+IF(ISNUMBER(DATA!K435),DATA!K435,"n/a")</f>
        <v>0.15041365066075399</v>
      </c>
      <c r="G3274" s="86">
        <f>+IF(ISNUMBER(DATA!T435),DATA!T435,"n/a")</f>
        <v>181685.14</v>
      </c>
      <c r="H3274" s="77">
        <f>+IF(ISNUMBER(DATA!U435),DATA!U435,"n/a")</f>
        <v>0.134192147864308</v>
      </c>
      <c r="I3274" s="86">
        <f>+IF(ISNUMBER(DATA!AD435),DATA!AD435,"n/a")</f>
        <v>330445.87</v>
      </c>
      <c r="J3274" s="77">
        <f>+IF(ISNUMBER(DATA!AE435),DATA!AE435,"n/a")</f>
        <v>0.103088469335042</v>
      </c>
      <c r="K3274" s="86">
        <f>+IF(ISNUMBER(DATA!AN435),DATA!AN435,"n/a")</f>
        <v>631718.74</v>
      </c>
      <c r="L3274" s="77">
        <f>+IF(ISNUMBER(DATA!AO435),DATA!AO435,"n/a")</f>
        <v>0.107600095885131</v>
      </c>
      <c r="M3274" s="66"/>
      <c r="N3274" s="66"/>
      <c r="O3274" s="66"/>
      <c r="P3274" s="66"/>
      <c r="Q3274" s="66"/>
      <c r="S3274" s="70"/>
      <c r="U3274" s="70"/>
      <c r="W3274" s="70"/>
      <c r="Y3274" s="70"/>
    </row>
    <row r="3275" spans="1:25" s="69" customFormat="1" x14ac:dyDescent="0.2">
      <c r="A3275" s="66" t="s">
        <v>11</v>
      </c>
      <c r="B3275" s="66" t="s">
        <v>24</v>
      </c>
      <c r="C3275" s="66" t="s">
        <v>25</v>
      </c>
      <c r="D3275" s="66" t="s">
        <v>275</v>
      </c>
      <c r="E3275" s="86">
        <f>+IF(ISNUMBER(DATA!J436),DATA!J436,"n/a")</f>
        <v>114317.27</v>
      </c>
      <c r="F3275" s="77">
        <f>+IF(ISNUMBER(DATA!K436),DATA!K436,"n/a")</f>
        <v>0.155038876392733</v>
      </c>
      <c r="G3275" s="86">
        <f>+IF(ISNUMBER(DATA!T436),DATA!T436,"n/a")</f>
        <v>350573.88</v>
      </c>
      <c r="H3275" s="77">
        <f>+IF(ISNUMBER(DATA!U436),DATA!U436,"n/a")</f>
        <v>5.2973182865690499E-2</v>
      </c>
      <c r="I3275" s="86">
        <f>+IF(ISNUMBER(DATA!AD436),DATA!AD436,"n/a")</f>
        <v>682652.51</v>
      </c>
      <c r="J3275" s="77">
        <f>+IF(ISNUMBER(DATA!AE436),DATA!AE436,"n/a")</f>
        <v>-0.14650382672194701</v>
      </c>
      <c r="K3275" s="86">
        <f>+IF(ISNUMBER(DATA!AN436),DATA!AN436,"n/a")</f>
        <v>1383818.84</v>
      </c>
      <c r="L3275" s="77">
        <f>+IF(ISNUMBER(DATA!AO436),DATA!AO436,"n/a")</f>
        <v>-0.158440947392609</v>
      </c>
      <c r="M3275" s="66"/>
      <c r="N3275" s="66"/>
      <c r="O3275" s="66"/>
      <c r="P3275" s="66"/>
      <c r="Q3275" s="66"/>
      <c r="S3275" s="70"/>
      <c r="U3275" s="70"/>
      <c r="W3275" s="70"/>
      <c r="Y3275" s="70"/>
    </row>
    <row r="3276" spans="1:25" s="69" customFormat="1" x14ac:dyDescent="0.2">
      <c r="A3276" s="66" t="s">
        <v>11</v>
      </c>
      <c r="B3276" s="66" t="s">
        <v>24</v>
      </c>
      <c r="C3276" s="66" t="s">
        <v>25</v>
      </c>
      <c r="D3276" s="66" t="s">
        <v>276</v>
      </c>
      <c r="E3276" s="86">
        <f>+IF(ISNUMBER(DATA!J437),DATA!J437,"n/a")</f>
        <v>59620.57</v>
      </c>
      <c r="F3276" s="77">
        <f>+IF(ISNUMBER(DATA!K437),DATA!K437,"n/a")</f>
        <v>-2.1157859689032499E-2</v>
      </c>
      <c r="G3276" s="86">
        <f>+IF(ISNUMBER(DATA!T437),DATA!T437,"n/a")</f>
        <v>186903.55</v>
      </c>
      <c r="H3276" s="77">
        <f>+IF(ISNUMBER(DATA!U437),DATA!U437,"n/a")</f>
        <v>-6.50869687703962E-2</v>
      </c>
      <c r="I3276" s="86">
        <f>+IF(ISNUMBER(DATA!AD437),DATA!AD437,"n/a")</f>
        <v>385267.66</v>
      </c>
      <c r="J3276" s="77">
        <f>+IF(ISNUMBER(DATA!AE437),DATA!AE437,"n/a")</f>
        <v>-2.7582773206300999E-2</v>
      </c>
      <c r="K3276" s="86">
        <f>+IF(ISNUMBER(DATA!AN437),DATA!AN437,"n/a")</f>
        <v>803863.68</v>
      </c>
      <c r="L3276" s="77">
        <f>+IF(ISNUMBER(DATA!AO437),DATA!AO437,"n/a")</f>
        <v>-3.62609676724737E-2</v>
      </c>
      <c r="M3276" s="66"/>
      <c r="N3276" s="66"/>
      <c r="O3276" s="66"/>
      <c r="P3276" s="66"/>
      <c r="Q3276" s="66"/>
      <c r="S3276" s="70"/>
      <c r="U3276" s="70"/>
      <c r="W3276" s="70"/>
      <c r="Y3276" s="70"/>
    </row>
    <row r="3277" spans="1:25" s="69" customFormat="1" x14ac:dyDescent="0.2">
      <c r="A3277" s="66" t="s">
        <v>11</v>
      </c>
      <c r="B3277" s="66" t="s">
        <v>24</v>
      </c>
      <c r="C3277" s="66" t="s">
        <v>25</v>
      </c>
      <c r="D3277" s="66" t="s">
        <v>277</v>
      </c>
      <c r="E3277" s="86">
        <f>+IF(ISNUMBER(DATA!J438),DATA!J438,"n/a")</f>
        <v>26433.26</v>
      </c>
      <c r="F3277" s="77">
        <f>+IF(ISNUMBER(DATA!K438),DATA!K438,"n/a")</f>
        <v>-1.01860006710284E-2</v>
      </c>
      <c r="G3277" s="86">
        <f>+IF(ISNUMBER(DATA!T438),DATA!T438,"n/a")</f>
        <v>89041.95</v>
      </c>
      <c r="H3277" s="77">
        <f>+IF(ISNUMBER(DATA!U438),DATA!U438,"n/a")</f>
        <v>-3.8455121491191201E-2</v>
      </c>
      <c r="I3277" s="86">
        <f>+IF(ISNUMBER(DATA!AD438),DATA!AD438,"n/a")</f>
        <v>173770.2</v>
      </c>
      <c r="J3277" s="77">
        <f>+IF(ISNUMBER(DATA!AE438),DATA!AE438,"n/a")</f>
        <v>-2.49375429363379E-2</v>
      </c>
      <c r="K3277" s="86">
        <f>+IF(ISNUMBER(DATA!AN438),DATA!AN438,"n/a")</f>
        <v>364743.03</v>
      </c>
      <c r="L3277" s="77">
        <f>+IF(ISNUMBER(DATA!AO438),DATA!AO438,"n/a")</f>
        <v>7.4024445469625305E-2</v>
      </c>
      <c r="M3277" s="66"/>
      <c r="N3277" s="66"/>
      <c r="O3277" s="66"/>
      <c r="P3277" s="66"/>
      <c r="Q3277" s="66"/>
      <c r="S3277" s="70"/>
      <c r="U3277" s="70"/>
      <c r="W3277" s="70"/>
      <c r="Y3277" s="70"/>
    </row>
    <row r="3278" spans="1:25" s="69" customFormat="1" x14ac:dyDescent="0.2">
      <c r="A3278" s="66" t="s">
        <v>11</v>
      </c>
      <c r="B3278" s="66" t="s">
        <v>24</v>
      </c>
      <c r="C3278" s="66" t="s">
        <v>25</v>
      </c>
      <c r="D3278" s="66" t="s">
        <v>278</v>
      </c>
      <c r="E3278" s="86">
        <f>+IF(ISNUMBER(DATA!J439),DATA!J439,"n/a")</f>
        <v>180335.68</v>
      </c>
      <c r="F3278" s="77">
        <f>+IF(ISNUMBER(DATA!K439),DATA!K439,"n/a")</f>
        <v>0.43769502803429</v>
      </c>
      <c r="G3278" s="86">
        <f>+IF(ISNUMBER(DATA!T439),DATA!T439,"n/a")</f>
        <v>559404.5</v>
      </c>
      <c r="H3278" s="77">
        <f>+IF(ISNUMBER(DATA!U439),DATA!U439,"n/a")</f>
        <v>0.34506777305335401</v>
      </c>
      <c r="I3278" s="86">
        <f>+IF(ISNUMBER(DATA!AD439),DATA!AD439,"n/a")</f>
        <v>1046666.9</v>
      </c>
      <c r="J3278" s="77">
        <f>+IF(ISNUMBER(DATA!AE439),DATA!AE439,"n/a")</f>
        <v>0.304210510195699</v>
      </c>
      <c r="K3278" s="86">
        <f>+IF(ISNUMBER(DATA!AN439),DATA!AN439,"n/a")</f>
        <v>1879763.64</v>
      </c>
      <c r="L3278" s="77">
        <f>+IF(ISNUMBER(DATA!AO439),DATA!AO439,"n/a")</f>
        <v>0.23649299649133901</v>
      </c>
      <c r="M3278" s="66"/>
      <c r="N3278" s="66"/>
      <c r="O3278" s="66"/>
      <c r="P3278" s="66"/>
      <c r="Q3278" s="66"/>
      <c r="S3278" s="70"/>
      <c r="U3278" s="70"/>
      <c r="W3278" s="70"/>
      <c r="Y3278" s="70"/>
    </row>
    <row r="3279" spans="1:25" s="69" customFormat="1" x14ac:dyDescent="0.2">
      <c r="A3279" s="66" t="s">
        <v>11</v>
      </c>
      <c r="B3279" s="66" t="s">
        <v>24</v>
      </c>
      <c r="C3279" s="66" t="s">
        <v>25</v>
      </c>
      <c r="D3279" s="66" t="s">
        <v>279</v>
      </c>
      <c r="E3279" s="86">
        <f>+IF(ISNUMBER(DATA!J440),DATA!J440,"n/a")</f>
        <v>64504.55</v>
      </c>
      <c r="F3279" s="77">
        <f>+IF(ISNUMBER(DATA!K440),DATA!K440,"n/a")</f>
        <v>0.145714477541317</v>
      </c>
      <c r="G3279" s="86">
        <f>+IF(ISNUMBER(DATA!T440),DATA!T440,"n/a")</f>
        <v>213144.48</v>
      </c>
      <c r="H3279" s="77">
        <f>+IF(ISNUMBER(DATA!U440),DATA!U440,"n/a")</f>
        <v>0.10763549320832699</v>
      </c>
      <c r="I3279" s="86">
        <f>+IF(ISNUMBER(DATA!AD440),DATA!AD440,"n/a")</f>
        <v>403984.57</v>
      </c>
      <c r="J3279" s="77">
        <f>+IF(ISNUMBER(DATA!AE440),DATA!AE440,"n/a")</f>
        <v>0.12930732938666301</v>
      </c>
      <c r="K3279" s="86">
        <f>+IF(ISNUMBER(DATA!AN440),DATA!AN440,"n/a")</f>
        <v>794757.44</v>
      </c>
      <c r="L3279" s="77">
        <f>+IF(ISNUMBER(DATA!AO440),DATA!AO440,"n/a")</f>
        <v>0.191203941663313</v>
      </c>
      <c r="M3279" s="66"/>
      <c r="N3279" s="66"/>
      <c r="O3279" s="66"/>
      <c r="P3279" s="66"/>
      <c r="Q3279" s="66"/>
      <c r="S3279" s="70"/>
      <c r="U3279" s="70"/>
      <c r="W3279" s="70"/>
      <c r="Y3279" s="70"/>
    </row>
    <row r="3280" spans="1:25" s="69" customFormat="1" x14ac:dyDescent="0.2">
      <c r="A3280" s="66" t="s">
        <v>11</v>
      </c>
      <c r="B3280" s="66" t="s">
        <v>24</v>
      </c>
      <c r="C3280" s="66" t="s">
        <v>25</v>
      </c>
      <c r="D3280" s="66" t="s">
        <v>280</v>
      </c>
      <c r="E3280" s="86">
        <f>+IF(ISNUMBER(DATA!J441),DATA!J441,"n/a")</f>
        <v>23527.53</v>
      </c>
      <c r="F3280" s="77">
        <f>+IF(ISNUMBER(DATA!K441),DATA!K441,"n/a")</f>
        <v>-0.164552795295722</v>
      </c>
      <c r="G3280" s="86">
        <f>+IF(ISNUMBER(DATA!T441),DATA!T441,"n/a")</f>
        <v>82556.34</v>
      </c>
      <c r="H3280" s="77">
        <f>+IF(ISNUMBER(DATA!U441),DATA!U441,"n/a")</f>
        <v>2.1489347012196899E-2</v>
      </c>
      <c r="I3280" s="86">
        <f>+IF(ISNUMBER(DATA!AD441),DATA!AD441,"n/a")</f>
        <v>165972.57</v>
      </c>
      <c r="J3280" s="77">
        <f>+IF(ISNUMBER(DATA!AE441),DATA!AE441,"n/a")</f>
        <v>4.2098115311516401E-2</v>
      </c>
      <c r="K3280" s="86">
        <f>+IF(ISNUMBER(DATA!AN441),DATA!AN441,"n/a")</f>
        <v>346395.36</v>
      </c>
      <c r="L3280" s="77">
        <f>+IF(ISNUMBER(DATA!AO441),DATA!AO441,"n/a")</f>
        <v>0.117928623496767</v>
      </c>
      <c r="M3280" s="66"/>
      <c r="N3280" s="66"/>
      <c r="O3280" s="66"/>
      <c r="P3280" s="66"/>
      <c r="Q3280" s="66"/>
      <c r="S3280" s="70"/>
      <c r="U3280" s="70"/>
      <c r="W3280" s="70"/>
      <c r="Y3280" s="70"/>
    </row>
    <row r="3281" spans="1:25" s="69" customFormat="1" x14ac:dyDescent="0.2">
      <c r="A3281" s="66" t="s">
        <v>11</v>
      </c>
      <c r="B3281" s="66" t="s">
        <v>24</v>
      </c>
      <c r="C3281" s="66" t="s">
        <v>25</v>
      </c>
      <c r="D3281" s="66" t="s">
        <v>281</v>
      </c>
      <c r="E3281" s="86">
        <f>+IF(ISNUMBER(DATA!J442),DATA!J442,"n/a")</f>
        <v>45690.03</v>
      </c>
      <c r="F3281" s="77">
        <f>+IF(ISNUMBER(DATA!K442),DATA!K442,"n/a")</f>
        <v>8.0507831252645698E-2</v>
      </c>
      <c r="G3281" s="86">
        <f>+IF(ISNUMBER(DATA!T442),DATA!T442,"n/a")</f>
        <v>147008.21</v>
      </c>
      <c r="H3281" s="77">
        <f>+IF(ISNUMBER(DATA!U442),DATA!U442,"n/a")</f>
        <v>8.2869511714262795E-2</v>
      </c>
      <c r="I3281" s="86">
        <f>+IF(ISNUMBER(DATA!AD442),DATA!AD442,"n/a")</f>
        <v>278396.82</v>
      </c>
      <c r="J3281" s="77">
        <f>+IF(ISNUMBER(DATA!AE442),DATA!AE442,"n/a")</f>
        <v>8.8389580990245797E-2</v>
      </c>
      <c r="K3281" s="86">
        <f>+IF(ISNUMBER(DATA!AN442),DATA!AN442,"n/a")</f>
        <v>558156.48</v>
      </c>
      <c r="L3281" s="77">
        <f>+IF(ISNUMBER(DATA!AO442),DATA!AO442,"n/a")</f>
        <v>0.15662516382224601</v>
      </c>
      <c r="M3281" s="66"/>
      <c r="N3281" s="66"/>
      <c r="O3281" s="66"/>
      <c r="P3281" s="66"/>
      <c r="Q3281" s="66"/>
      <c r="S3281" s="70"/>
      <c r="U3281" s="70"/>
      <c r="W3281" s="70"/>
      <c r="Y3281" s="70"/>
    </row>
    <row r="3282" spans="1:25" s="69" customFormat="1" x14ac:dyDescent="0.2">
      <c r="A3282" s="66" t="s">
        <v>11</v>
      </c>
      <c r="B3282" s="66" t="s">
        <v>24</v>
      </c>
      <c r="C3282" s="66" t="s">
        <v>25</v>
      </c>
      <c r="D3282" s="66" t="s">
        <v>282</v>
      </c>
      <c r="E3282" s="86">
        <f>+IF(ISNUMBER(DATA!J443),DATA!J443,"n/a")</f>
        <v>80478.41</v>
      </c>
      <c r="F3282" s="77">
        <f>+IF(ISNUMBER(DATA!K443),DATA!K443,"n/a")</f>
        <v>2.6278110029694799E-2</v>
      </c>
      <c r="G3282" s="86">
        <f>+IF(ISNUMBER(DATA!T443),DATA!T443,"n/a")</f>
        <v>263953.58</v>
      </c>
      <c r="H3282" s="77">
        <f>+IF(ISNUMBER(DATA!U443),DATA!U443,"n/a")</f>
        <v>3.6587447247466702E-2</v>
      </c>
      <c r="I3282" s="86">
        <f>+IF(ISNUMBER(DATA!AD443),DATA!AD443,"n/a")</f>
        <v>515421.92</v>
      </c>
      <c r="J3282" s="77">
        <f>+IF(ISNUMBER(DATA!AE443),DATA!AE443,"n/a")</f>
        <v>6.5810878021251004E-2</v>
      </c>
      <c r="K3282" s="86">
        <f>+IF(ISNUMBER(DATA!AN443),DATA!AN443,"n/a")</f>
        <v>999032.37</v>
      </c>
      <c r="L3282" s="77">
        <f>+IF(ISNUMBER(DATA!AO443),DATA!AO443,"n/a")</f>
        <v>0.116290642361654</v>
      </c>
      <c r="M3282" s="66"/>
      <c r="N3282" s="66"/>
      <c r="O3282" s="66"/>
      <c r="P3282" s="66"/>
      <c r="Q3282" s="66"/>
      <c r="S3282" s="70"/>
      <c r="U3282" s="70"/>
      <c r="W3282" s="70"/>
      <c r="Y3282" s="70"/>
    </row>
    <row r="3283" spans="1:25" s="69" customFormat="1" x14ac:dyDescent="0.2">
      <c r="A3283" s="66" t="s">
        <v>11</v>
      </c>
      <c r="B3283" s="66" t="s">
        <v>24</v>
      </c>
      <c r="C3283" s="66" t="s">
        <v>25</v>
      </c>
      <c r="D3283" s="66" t="s">
        <v>283</v>
      </c>
      <c r="E3283" s="86">
        <f>+IF(ISNUMBER(DATA!J444),DATA!J444,"n/a")</f>
        <v>102069.29</v>
      </c>
      <c r="F3283" s="77">
        <f>+IF(ISNUMBER(DATA!K444),DATA!K444,"n/a")</f>
        <v>0.16022728654857901</v>
      </c>
      <c r="G3283" s="86">
        <f>+IF(ISNUMBER(DATA!T444),DATA!T444,"n/a")</f>
        <v>327024.28999999998</v>
      </c>
      <c r="H3283" s="77">
        <f>+IF(ISNUMBER(DATA!U444),DATA!U444,"n/a")</f>
        <v>0.15114867480420199</v>
      </c>
      <c r="I3283" s="86">
        <f>+IF(ISNUMBER(DATA!AD444),DATA!AD444,"n/a")</f>
        <v>639987.48</v>
      </c>
      <c r="J3283" s="77">
        <f>+IF(ISNUMBER(DATA!AE444),DATA!AE444,"n/a")</f>
        <v>0.180557715598267</v>
      </c>
      <c r="K3283" s="86">
        <f>+IF(ISNUMBER(DATA!AN444),DATA!AN444,"n/a")</f>
        <v>1208703.42</v>
      </c>
      <c r="L3283" s="77">
        <f>+IF(ISNUMBER(DATA!AO444),DATA!AO444,"n/a")</f>
        <v>0.20727416433506901</v>
      </c>
      <c r="M3283" s="66"/>
      <c r="N3283" s="66"/>
      <c r="O3283" s="66"/>
      <c r="P3283" s="66"/>
      <c r="Q3283" s="66"/>
      <c r="S3283" s="70"/>
      <c r="U3283" s="70"/>
      <c r="W3283" s="70"/>
      <c r="Y3283" s="70"/>
    </row>
    <row r="3284" spans="1:25" s="69" customFormat="1" x14ac:dyDescent="0.2">
      <c r="A3284" s="66" t="s">
        <v>11</v>
      </c>
      <c r="B3284" s="66" t="s">
        <v>24</v>
      </c>
      <c r="C3284" s="66" t="s">
        <v>25</v>
      </c>
      <c r="D3284" s="66" t="s">
        <v>284</v>
      </c>
      <c r="E3284" s="86">
        <f>+IF(ISNUMBER(DATA!J445),DATA!J445,"n/a")</f>
        <v>118028.58</v>
      </c>
      <c r="F3284" s="77">
        <f>+IF(ISNUMBER(DATA!K445),DATA!K445,"n/a")</f>
        <v>0.48979842480605401</v>
      </c>
      <c r="G3284" s="86">
        <f>+IF(ISNUMBER(DATA!T445),DATA!T445,"n/a")</f>
        <v>371727.19</v>
      </c>
      <c r="H3284" s="77">
        <f>+IF(ISNUMBER(DATA!U445),DATA!U445,"n/a")</f>
        <v>0.31809668987616602</v>
      </c>
      <c r="I3284" s="86">
        <f>+IF(ISNUMBER(DATA!AD445),DATA!AD445,"n/a")</f>
        <v>665111.65</v>
      </c>
      <c r="J3284" s="77">
        <f>+IF(ISNUMBER(DATA!AE445),DATA!AE445,"n/a")</f>
        <v>0.275010646947972</v>
      </c>
      <c r="K3284" s="86">
        <f>+IF(ISNUMBER(DATA!AN445),DATA!AN445,"n/a")</f>
        <v>1242294.8700000001</v>
      </c>
      <c r="L3284" s="77">
        <f>+IF(ISNUMBER(DATA!AO445),DATA!AO445,"n/a")</f>
        <v>0.20685957801980101</v>
      </c>
      <c r="M3284" s="66"/>
      <c r="N3284" s="66"/>
      <c r="O3284" s="66"/>
      <c r="P3284" s="66"/>
      <c r="Q3284" s="66"/>
      <c r="S3284" s="70"/>
      <c r="U3284" s="70"/>
      <c r="W3284" s="70"/>
      <c r="Y3284" s="70"/>
    </row>
    <row r="3285" spans="1:25" s="69" customFormat="1" x14ac:dyDescent="0.2">
      <c r="A3285" s="66" t="s">
        <v>11</v>
      </c>
      <c r="B3285" s="66" t="s">
        <v>24</v>
      </c>
      <c r="C3285" s="66" t="s">
        <v>25</v>
      </c>
      <c r="D3285" s="66" t="s">
        <v>285</v>
      </c>
      <c r="E3285" s="86">
        <f>+IF(ISNUMBER(DATA!J446),DATA!J446,"n/a")</f>
        <v>81921.100000000006</v>
      </c>
      <c r="F3285" s="77">
        <f>+IF(ISNUMBER(DATA!K446),DATA!K446,"n/a")</f>
        <v>0.815576917749398</v>
      </c>
      <c r="G3285" s="86">
        <f>+IF(ISNUMBER(DATA!T446),DATA!T446,"n/a")</f>
        <v>246423.04000000001</v>
      </c>
      <c r="H3285" s="77">
        <f>+IF(ISNUMBER(DATA!U446),DATA!U446,"n/a")</f>
        <v>0.52014169060840798</v>
      </c>
      <c r="I3285" s="86">
        <f>+IF(ISNUMBER(DATA!AD446),DATA!AD446,"n/a")</f>
        <v>434660.66</v>
      </c>
      <c r="J3285" s="77">
        <f>+IF(ISNUMBER(DATA!AE446),DATA!AE446,"n/a")</f>
        <v>0.44243680056680601</v>
      </c>
      <c r="K3285" s="86">
        <f>+IF(ISNUMBER(DATA!AN446),DATA!AN446,"n/a")</f>
        <v>823306.99</v>
      </c>
      <c r="L3285" s="77">
        <f>+IF(ISNUMBER(DATA!AO446),DATA!AO446,"n/a")</f>
        <v>0.23810624678022499</v>
      </c>
      <c r="M3285" s="66"/>
      <c r="N3285" s="66"/>
      <c r="O3285" s="66"/>
      <c r="P3285" s="66"/>
      <c r="Q3285" s="66"/>
      <c r="S3285" s="70"/>
      <c r="U3285" s="70"/>
      <c r="W3285" s="70"/>
      <c r="Y3285" s="70"/>
    </row>
    <row r="3286" spans="1:25" s="69" customFormat="1" x14ac:dyDescent="0.2">
      <c r="A3286" s="66" t="s">
        <v>11</v>
      </c>
      <c r="B3286" s="66" t="s">
        <v>24</v>
      </c>
      <c r="C3286" s="66" t="s">
        <v>25</v>
      </c>
      <c r="D3286" s="66" t="s">
        <v>286</v>
      </c>
      <c r="E3286" s="86">
        <f>+IF(ISNUMBER(DATA!J447),DATA!J447,"n/a")</f>
        <v>65377.33</v>
      </c>
      <c r="F3286" s="77">
        <f>+IF(ISNUMBER(DATA!K447),DATA!K447,"n/a")</f>
        <v>0.121223668904118</v>
      </c>
      <c r="G3286" s="86">
        <f>+IF(ISNUMBER(DATA!T447),DATA!T447,"n/a")</f>
        <v>207770</v>
      </c>
      <c r="H3286" s="77">
        <f>+IF(ISNUMBER(DATA!U447),DATA!U447,"n/a")</f>
        <v>5.09899321568471E-2</v>
      </c>
      <c r="I3286" s="86">
        <f>+IF(ISNUMBER(DATA!AD447),DATA!AD447,"n/a")</f>
        <v>405425.16</v>
      </c>
      <c r="J3286" s="77">
        <f>+IF(ISNUMBER(DATA!AE447),DATA!AE447,"n/a")</f>
        <v>-0.148840466828043</v>
      </c>
      <c r="K3286" s="86">
        <f>+IF(ISNUMBER(DATA!AN447),DATA!AN447,"n/a")</f>
        <v>809358.69</v>
      </c>
      <c r="L3286" s="77">
        <f>+IF(ISNUMBER(DATA!AO447),DATA!AO447,"n/a")</f>
        <v>-0.21509182749991601</v>
      </c>
      <c r="M3286" s="66"/>
      <c r="N3286" s="66"/>
      <c r="O3286" s="66"/>
      <c r="P3286" s="66"/>
      <c r="Q3286" s="66"/>
      <c r="S3286" s="70"/>
      <c r="U3286" s="70"/>
      <c r="W3286" s="70"/>
      <c r="Y3286" s="70"/>
    </row>
    <row r="3287" spans="1:25" s="69" customFormat="1" x14ac:dyDescent="0.2">
      <c r="A3287" s="66" t="s">
        <v>11</v>
      </c>
      <c r="B3287" s="66" t="s">
        <v>24</v>
      </c>
      <c r="C3287" s="66" t="s">
        <v>25</v>
      </c>
      <c r="D3287" s="66" t="s">
        <v>287</v>
      </c>
      <c r="E3287" s="86">
        <f>+IF(ISNUMBER(DATA!J448),DATA!J448,"n/a")</f>
        <v>62171.76</v>
      </c>
      <c r="F3287" s="77">
        <f>+IF(ISNUMBER(DATA!K448),DATA!K448,"n/a")</f>
        <v>4.1625298262979497E-2</v>
      </c>
      <c r="G3287" s="86">
        <f>+IF(ISNUMBER(DATA!T448),DATA!T448,"n/a")</f>
        <v>207784.57</v>
      </c>
      <c r="H3287" s="77">
        <f>+IF(ISNUMBER(DATA!U448),DATA!U448,"n/a")</f>
        <v>-2.4809917678083E-2</v>
      </c>
      <c r="I3287" s="86">
        <f>+IF(ISNUMBER(DATA!AD448),DATA!AD448,"n/a")</f>
        <v>410851.7</v>
      </c>
      <c r="J3287" s="77">
        <f>+IF(ISNUMBER(DATA!AE448),DATA!AE448,"n/a")</f>
        <v>-0.22384920086174401</v>
      </c>
      <c r="K3287" s="86">
        <f>+IF(ISNUMBER(DATA!AN448),DATA!AN448,"n/a")</f>
        <v>847054.07</v>
      </c>
      <c r="L3287" s="77">
        <f>+IF(ISNUMBER(DATA!AO448),DATA!AO448,"n/a")</f>
        <v>-0.28926205013463802</v>
      </c>
      <c r="M3287" s="66"/>
      <c r="N3287" s="66"/>
      <c r="O3287" s="66"/>
      <c r="P3287" s="66"/>
      <c r="Q3287" s="66"/>
      <c r="S3287" s="70"/>
      <c r="U3287" s="70"/>
      <c r="W3287" s="70"/>
      <c r="Y3287" s="70"/>
    </row>
    <row r="3288" spans="1:25" s="69" customFormat="1" x14ac:dyDescent="0.2">
      <c r="A3288" s="66" t="s">
        <v>11</v>
      </c>
      <c r="B3288" s="66" t="s">
        <v>24</v>
      </c>
      <c r="C3288" s="66" t="s">
        <v>25</v>
      </c>
      <c r="D3288" s="66" t="s">
        <v>288</v>
      </c>
      <c r="E3288" s="86">
        <f>+IF(ISNUMBER(DATA!J449),DATA!J449,"n/a")</f>
        <v>71826.87</v>
      </c>
      <c r="F3288" s="77">
        <f>+IF(ISNUMBER(DATA!K449),DATA!K449,"n/a")</f>
        <v>8.7905307067572894E-2</v>
      </c>
      <c r="G3288" s="86">
        <f>+IF(ISNUMBER(DATA!T449),DATA!T449,"n/a")</f>
        <v>231300.42</v>
      </c>
      <c r="H3288" s="77">
        <f>+IF(ISNUMBER(DATA!U449),DATA!U449,"n/a")</f>
        <v>9.4198906645133806E-2</v>
      </c>
      <c r="I3288" s="86">
        <f>+IF(ISNUMBER(DATA!AD449),DATA!AD449,"n/a")</f>
        <v>443895.92</v>
      </c>
      <c r="J3288" s="77">
        <f>+IF(ISNUMBER(DATA!AE449),DATA!AE449,"n/a")</f>
        <v>0.12587936514023801</v>
      </c>
      <c r="K3288" s="86">
        <f>+IF(ISNUMBER(DATA!AN449),DATA!AN449,"n/a")</f>
        <v>851794.17</v>
      </c>
      <c r="L3288" s="77">
        <f>+IF(ISNUMBER(DATA!AO449),DATA!AO449,"n/a")</f>
        <v>0.231819717626463</v>
      </c>
      <c r="M3288" s="66"/>
      <c r="N3288" s="66"/>
      <c r="O3288" s="66"/>
      <c r="P3288" s="66"/>
      <c r="Q3288" s="66"/>
      <c r="S3288" s="70"/>
      <c r="U3288" s="70"/>
      <c r="W3288" s="70"/>
      <c r="Y3288" s="70"/>
    </row>
    <row r="3289" spans="1:25" s="69" customFormat="1" x14ac:dyDescent="0.2">
      <c r="A3289" s="66" t="s">
        <v>11</v>
      </c>
      <c r="B3289" s="66" t="s">
        <v>24</v>
      </c>
      <c r="C3289" s="66" t="s">
        <v>25</v>
      </c>
      <c r="D3289" s="66" t="s">
        <v>289</v>
      </c>
      <c r="E3289" s="86">
        <f>+IF(ISNUMBER(DATA!J450),DATA!J450,"n/a")</f>
        <v>48262.32</v>
      </c>
      <c r="F3289" s="77">
        <f>+IF(ISNUMBER(DATA!K450),DATA!K450,"n/a")</f>
        <v>0.25214321276823698</v>
      </c>
      <c r="G3289" s="86">
        <f>+IF(ISNUMBER(DATA!T450),DATA!T450,"n/a")</f>
        <v>152540.32</v>
      </c>
      <c r="H3289" s="77">
        <f>+IF(ISNUMBER(DATA!U450),DATA!U450,"n/a")</f>
        <v>0.172401267826261</v>
      </c>
      <c r="I3289" s="86">
        <f>+IF(ISNUMBER(DATA!AD450),DATA!AD450,"n/a")</f>
        <v>281523.75</v>
      </c>
      <c r="J3289" s="77">
        <f>+IF(ISNUMBER(DATA!AE450),DATA!AE450,"n/a")</f>
        <v>0.16520578467795499</v>
      </c>
      <c r="K3289" s="86">
        <f>+IF(ISNUMBER(DATA!AN450),DATA!AN450,"n/a")</f>
        <v>548422.36</v>
      </c>
      <c r="L3289" s="77">
        <f>+IF(ISNUMBER(DATA!AO450),DATA!AO450,"n/a")</f>
        <v>0.20336003744570399</v>
      </c>
      <c r="M3289" s="66"/>
      <c r="N3289" s="66"/>
      <c r="O3289" s="66"/>
      <c r="P3289" s="66"/>
      <c r="Q3289" s="66"/>
      <c r="S3289" s="70"/>
      <c r="U3289" s="70"/>
      <c r="W3289" s="70"/>
      <c r="Y3289" s="70"/>
    </row>
    <row r="3290" spans="1:25" s="69" customFormat="1" x14ac:dyDescent="0.2">
      <c r="A3290" s="66" t="s">
        <v>11</v>
      </c>
      <c r="B3290" s="66" t="s">
        <v>24</v>
      </c>
      <c r="C3290" s="66" t="s">
        <v>25</v>
      </c>
      <c r="D3290" s="66" t="s">
        <v>290</v>
      </c>
      <c r="E3290" s="86">
        <f>+IF(ISNUMBER(DATA!J451),DATA!J451,"n/a")</f>
        <v>38533.69</v>
      </c>
      <c r="F3290" s="77">
        <f>+IF(ISNUMBER(DATA!K451),DATA!K451,"n/a")</f>
        <v>0.14261784768373001</v>
      </c>
      <c r="G3290" s="86">
        <f>+IF(ISNUMBER(DATA!T451),DATA!T451,"n/a")</f>
        <v>128815.03999999999</v>
      </c>
      <c r="H3290" s="77">
        <f>+IF(ISNUMBER(DATA!U451),DATA!U451,"n/a")</f>
        <v>0.118278718567492</v>
      </c>
      <c r="I3290" s="86">
        <f>+IF(ISNUMBER(DATA!AD451),DATA!AD451,"n/a")</f>
        <v>241167.39</v>
      </c>
      <c r="J3290" s="77">
        <f>+IF(ISNUMBER(DATA!AE451),DATA!AE451,"n/a")</f>
        <v>7.5877269702023201E-2</v>
      </c>
      <c r="K3290" s="86">
        <f>+IF(ISNUMBER(DATA!AN451),DATA!AN451,"n/a")</f>
        <v>452552.3</v>
      </c>
      <c r="L3290" s="77">
        <f>+IF(ISNUMBER(DATA!AO451),DATA!AO451,"n/a")</f>
        <v>8.1775579237022999E-2</v>
      </c>
      <c r="M3290" s="66"/>
      <c r="N3290" s="66"/>
      <c r="O3290" s="66"/>
      <c r="P3290" s="66"/>
      <c r="Q3290" s="66"/>
      <c r="S3290" s="70"/>
      <c r="U3290" s="70"/>
      <c r="W3290" s="70"/>
      <c r="Y3290" s="70"/>
    </row>
    <row r="3291" spans="1:25" s="69" customFormat="1" x14ac:dyDescent="0.2">
      <c r="A3291" s="66" t="s">
        <v>11</v>
      </c>
      <c r="B3291" s="66" t="s">
        <v>24</v>
      </c>
      <c r="C3291" s="66" t="s">
        <v>25</v>
      </c>
      <c r="D3291" s="66" t="s">
        <v>291</v>
      </c>
      <c r="E3291" s="86">
        <f>+IF(ISNUMBER(DATA!J452),DATA!J452,"n/a")</f>
        <v>51509.61</v>
      </c>
      <c r="F3291" s="77">
        <f>+IF(ISNUMBER(DATA!K452),DATA!K452,"n/a")</f>
        <v>-0.107701472866713</v>
      </c>
      <c r="G3291" s="86">
        <f>+IF(ISNUMBER(DATA!T452),DATA!T452,"n/a")</f>
        <v>179432.43</v>
      </c>
      <c r="H3291" s="77">
        <f>+IF(ISNUMBER(DATA!U452),DATA!U452,"n/a")</f>
        <v>0.135466041653061</v>
      </c>
      <c r="I3291" s="86">
        <f>+IF(ISNUMBER(DATA!AD452),DATA!AD452,"n/a")</f>
        <v>358956.55</v>
      </c>
      <c r="J3291" s="77">
        <f>+IF(ISNUMBER(DATA!AE452),DATA!AE452,"n/a")</f>
        <v>0.14763869853400299</v>
      </c>
      <c r="K3291" s="86">
        <f>+IF(ISNUMBER(DATA!AN452),DATA!AN452,"n/a")</f>
        <v>715765.56</v>
      </c>
      <c r="L3291" s="77">
        <f>+IF(ISNUMBER(DATA!AO452),DATA!AO452,"n/a")</f>
        <v>0.45333645699969899</v>
      </c>
      <c r="M3291" s="66"/>
      <c r="N3291" s="66"/>
      <c r="O3291" s="66"/>
      <c r="P3291" s="66"/>
      <c r="Q3291" s="66"/>
      <c r="S3291" s="70"/>
      <c r="U3291" s="70"/>
      <c r="W3291" s="70"/>
      <c r="Y3291" s="70"/>
    </row>
    <row r="3292" spans="1:25" s="69" customFormat="1" x14ac:dyDescent="0.2">
      <c r="A3292" s="66" t="s">
        <v>11</v>
      </c>
      <c r="B3292" s="66" t="s">
        <v>24</v>
      </c>
      <c r="C3292" s="66" t="s">
        <v>25</v>
      </c>
      <c r="D3292" s="66" t="s">
        <v>292</v>
      </c>
      <c r="E3292" s="86">
        <f>+IF(ISNUMBER(DATA!J453),DATA!J453,"n/a")</f>
        <v>222241.84</v>
      </c>
      <c r="F3292" s="77">
        <f>+IF(ISNUMBER(DATA!K453),DATA!K453,"n/a")</f>
        <v>5.0126988522127602E-2</v>
      </c>
      <c r="G3292" s="86">
        <f>+IF(ISNUMBER(DATA!T453),DATA!T453,"n/a")</f>
        <v>703317.03</v>
      </c>
      <c r="H3292" s="77">
        <f>+IF(ISNUMBER(DATA!U453),DATA!U453,"n/a")</f>
        <v>1.02050212652847E-2</v>
      </c>
      <c r="I3292" s="86">
        <f>+IF(ISNUMBER(DATA!AD453),DATA!AD453,"n/a")</f>
        <v>1378801.55</v>
      </c>
      <c r="J3292" s="77">
        <f>+IF(ISNUMBER(DATA!AE453),DATA!AE453,"n/a")</f>
        <v>1.59767918386295E-2</v>
      </c>
      <c r="K3292" s="86">
        <f>+IF(ISNUMBER(DATA!AN453),DATA!AN453,"n/a")</f>
        <v>2670338.48</v>
      </c>
      <c r="L3292" s="77">
        <f>+IF(ISNUMBER(DATA!AO453),DATA!AO453,"n/a")</f>
        <v>6.0924441345295503E-2</v>
      </c>
      <c r="M3292" s="66"/>
      <c r="N3292" s="66"/>
      <c r="O3292" s="66"/>
      <c r="P3292" s="66"/>
      <c r="Q3292" s="66"/>
      <c r="S3292" s="70"/>
      <c r="U3292" s="70"/>
      <c r="W3292" s="70"/>
      <c r="Y3292" s="70"/>
    </row>
    <row r="3293" spans="1:25" s="69" customFormat="1" x14ac:dyDescent="0.2">
      <c r="A3293" s="66" t="s">
        <v>11</v>
      </c>
      <c r="B3293" s="66" t="s">
        <v>24</v>
      </c>
      <c r="C3293" s="66" t="s">
        <v>25</v>
      </c>
      <c r="D3293" s="66" t="s">
        <v>293</v>
      </c>
      <c r="E3293" s="86">
        <f>+IF(ISNUMBER(DATA!J454),DATA!J454,"n/a")</f>
        <v>22871.68</v>
      </c>
      <c r="F3293" s="77">
        <f>+IF(ISNUMBER(DATA!K454),DATA!K454,"n/a")</f>
        <v>0.41651183415828102</v>
      </c>
      <c r="G3293" s="86">
        <f>+IF(ISNUMBER(DATA!T454),DATA!T454,"n/a")</f>
        <v>76664.649999999994</v>
      </c>
      <c r="H3293" s="77">
        <f>+IF(ISNUMBER(DATA!U454),DATA!U454,"n/a")</f>
        <v>0.40124806965385301</v>
      </c>
      <c r="I3293" s="86">
        <f>+IF(ISNUMBER(DATA!AD454),DATA!AD454,"n/a")</f>
        <v>138723.37</v>
      </c>
      <c r="J3293" s="77">
        <f>+IF(ISNUMBER(DATA!AE454),DATA!AE454,"n/a")</f>
        <v>0.42425361201017397</v>
      </c>
      <c r="K3293" s="86">
        <f>+IF(ISNUMBER(DATA!AN454),DATA!AN454,"n/a")</f>
        <v>259578.26</v>
      </c>
      <c r="L3293" s="77">
        <f>+IF(ISNUMBER(DATA!AO454),DATA!AO454,"n/a")</f>
        <v>0.32966456555923401</v>
      </c>
      <c r="M3293" s="66"/>
      <c r="N3293" s="66"/>
      <c r="O3293" s="66"/>
      <c r="P3293" s="66"/>
      <c r="Q3293" s="66"/>
      <c r="S3293" s="70"/>
      <c r="U3293" s="70"/>
      <c r="W3293" s="70"/>
      <c r="Y3293" s="70"/>
    </row>
    <row r="3294" spans="1:25" s="69" customFormat="1" x14ac:dyDescent="0.2">
      <c r="A3294" s="66" t="s">
        <v>11</v>
      </c>
      <c r="B3294" s="66" t="s">
        <v>24</v>
      </c>
      <c r="C3294" s="66" t="s">
        <v>25</v>
      </c>
      <c r="D3294" s="66" t="s">
        <v>294</v>
      </c>
      <c r="E3294" s="86">
        <f>+IF(ISNUMBER(DATA!J455),DATA!J455,"n/a")</f>
        <v>120447.07</v>
      </c>
      <c r="F3294" s="77">
        <f>+IF(ISNUMBER(DATA!K455),DATA!K455,"n/a")</f>
        <v>0.17035894990256001</v>
      </c>
      <c r="G3294" s="86">
        <f>+IF(ISNUMBER(DATA!T455),DATA!T455,"n/a")</f>
        <v>401616.76</v>
      </c>
      <c r="H3294" s="77">
        <f>+IF(ISNUMBER(DATA!U455),DATA!U455,"n/a")</f>
        <v>0.110605036300696</v>
      </c>
      <c r="I3294" s="86">
        <f>+IF(ISNUMBER(DATA!AD455),DATA!AD455,"n/a")</f>
        <v>778775.14</v>
      </c>
      <c r="J3294" s="77">
        <f>+IF(ISNUMBER(DATA!AE455),DATA!AE455,"n/a")</f>
        <v>8.1865205711191505E-2</v>
      </c>
      <c r="K3294" s="86">
        <f>+IF(ISNUMBER(DATA!AN455),DATA!AN455,"n/a")</f>
        <v>1454978.15</v>
      </c>
      <c r="L3294" s="77">
        <f>+IF(ISNUMBER(DATA!AO455),DATA!AO455,"n/a")</f>
        <v>0.100416760934597</v>
      </c>
      <c r="M3294" s="66"/>
      <c r="N3294" s="66"/>
      <c r="O3294" s="66"/>
      <c r="P3294" s="66"/>
      <c r="Q3294" s="66"/>
      <c r="S3294" s="70"/>
      <c r="U3294" s="70"/>
      <c r="W3294" s="70"/>
      <c r="Y3294" s="70"/>
    </row>
    <row r="3295" spans="1:25" s="69" customFormat="1" x14ac:dyDescent="0.2">
      <c r="A3295" s="66" t="s">
        <v>11</v>
      </c>
      <c r="B3295" s="66" t="s">
        <v>24</v>
      </c>
      <c r="C3295" s="66" t="s">
        <v>25</v>
      </c>
      <c r="D3295" s="66" t="s">
        <v>295</v>
      </c>
      <c r="E3295" s="86">
        <f>+IF(ISNUMBER(DATA!J456),DATA!J456,"n/a")</f>
        <v>100876.45</v>
      </c>
      <c r="F3295" s="77">
        <f>+IF(ISNUMBER(DATA!K456),DATA!K456,"n/a")</f>
        <v>0.16459835816792801</v>
      </c>
      <c r="G3295" s="86">
        <f>+IF(ISNUMBER(DATA!T456),DATA!T456,"n/a")</f>
        <v>356336.98</v>
      </c>
      <c r="H3295" s="77">
        <f>+IF(ISNUMBER(DATA!U456),DATA!U456,"n/a")</f>
        <v>0.100551389134383</v>
      </c>
      <c r="I3295" s="86">
        <f>+IF(ISNUMBER(DATA!AD456),DATA!AD456,"n/a")</f>
        <v>716625.29</v>
      </c>
      <c r="J3295" s="77">
        <f>+IF(ISNUMBER(DATA!AE456),DATA!AE456,"n/a")</f>
        <v>0.11718538396443801</v>
      </c>
      <c r="K3295" s="86">
        <f>+IF(ISNUMBER(DATA!AN456),DATA!AN456,"n/a")</f>
        <v>1390722.08</v>
      </c>
      <c r="L3295" s="77">
        <f>+IF(ISNUMBER(DATA!AO456),DATA!AO456,"n/a")</f>
        <v>0.18270464073363499</v>
      </c>
      <c r="M3295" s="66"/>
      <c r="N3295" s="66"/>
      <c r="O3295" s="66"/>
      <c r="P3295" s="66"/>
      <c r="Q3295" s="66"/>
      <c r="S3295" s="70"/>
      <c r="U3295" s="70"/>
      <c r="W3295" s="70"/>
      <c r="Y3295" s="70"/>
    </row>
    <row r="3296" spans="1:25" s="69" customFormat="1" x14ac:dyDescent="0.2">
      <c r="A3296" s="66" t="s">
        <v>11</v>
      </c>
      <c r="B3296" s="66" t="s">
        <v>24</v>
      </c>
      <c r="C3296" s="66" t="s">
        <v>25</v>
      </c>
      <c r="D3296" s="66" t="s">
        <v>296</v>
      </c>
      <c r="E3296" s="86">
        <f>+IF(ISNUMBER(DATA!J457),DATA!J457,"n/a")</f>
        <v>188869.75</v>
      </c>
      <c r="F3296" s="77">
        <f>+IF(ISNUMBER(DATA!K457),DATA!K457,"n/a")</f>
        <v>1.41591209020611</v>
      </c>
      <c r="G3296" s="86">
        <f>+IF(ISNUMBER(DATA!T457),DATA!T457,"n/a")</f>
        <v>435767.68</v>
      </c>
      <c r="H3296" s="77">
        <f>+IF(ISNUMBER(DATA!U457),DATA!U457,"n/a")</f>
        <v>0.67373362654650903</v>
      </c>
      <c r="I3296" s="86">
        <f>+IF(ISNUMBER(DATA!AD457),DATA!AD457,"n/a")</f>
        <v>782352.94</v>
      </c>
      <c r="J3296" s="77">
        <f>+IF(ISNUMBER(DATA!AE457),DATA!AE457,"n/a")</f>
        <v>0.50100183125947995</v>
      </c>
      <c r="K3296" s="86">
        <f>+IF(ISNUMBER(DATA!AN457),DATA!AN457,"n/a")</f>
        <v>1475464.56</v>
      </c>
      <c r="L3296" s="77">
        <f>+IF(ISNUMBER(DATA!AO457),DATA!AO457,"n/a")</f>
        <v>0.39085503714751502</v>
      </c>
      <c r="M3296" s="66"/>
      <c r="N3296" s="66"/>
      <c r="O3296" s="66"/>
      <c r="P3296" s="66"/>
      <c r="Q3296" s="66"/>
      <c r="S3296" s="70"/>
      <c r="U3296" s="70"/>
      <c r="W3296" s="70"/>
      <c r="Y3296" s="70"/>
    </row>
    <row r="3297" spans="1:25" s="69" customFormat="1" x14ac:dyDescent="0.2">
      <c r="A3297" s="66" t="s">
        <v>11</v>
      </c>
      <c r="B3297" s="66" t="s">
        <v>24</v>
      </c>
      <c r="C3297" s="66" t="s">
        <v>25</v>
      </c>
      <c r="D3297" s="66" t="s">
        <v>297</v>
      </c>
      <c r="E3297" s="86">
        <f>+IF(ISNUMBER(DATA!J458),DATA!J458,"n/a")</f>
        <v>28523.11</v>
      </c>
      <c r="F3297" s="77">
        <f>+IF(ISNUMBER(DATA!K458),DATA!K458,"n/a")</f>
        <v>0.253657273759753</v>
      </c>
      <c r="G3297" s="86">
        <f>+IF(ISNUMBER(DATA!T458),DATA!T458,"n/a")</f>
        <v>92263.03</v>
      </c>
      <c r="H3297" s="77">
        <f>+IF(ISNUMBER(DATA!U458),DATA!U458,"n/a")</f>
        <v>0.28897253569984599</v>
      </c>
      <c r="I3297" s="86">
        <f>+IF(ISNUMBER(DATA!AD458),DATA!AD458,"n/a")</f>
        <v>170727.34</v>
      </c>
      <c r="J3297" s="77">
        <f>+IF(ISNUMBER(DATA!AE458),DATA!AE458,"n/a")</f>
        <v>0.29573244821732902</v>
      </c>
      <c r="K3297" s="86">
        <f>+IF(ISNUMBER(DATA!AN458),DATA!AN458,"n/a")</f>
        <v>330510.33</v>
      </c>
      <c r="L3297" s="77">
        <f>+IF(ISNUMBER(DATA!AO458),DATA!AO458,"n/a")</f>
        <v>0.27451353762934699</v>
      </c>
      <c r="M3297" s="66"/>
      <c r="N3297" s="66"/>
      <c r="O3297" s="66"/>
      <c r="P3297" s="66"/>
      <c r="Q3297" s="66"/>
      <c r="S3297" s="70"/>
      <c r="U3297" s="70"/>
      <c r="W3297" s="70"/>
      <c r="Y3297" s="70"/>
    </row>
    <row r="3298" spans="1:25" s="69" customFormat="1" x14ac:dyDescent="0.2">
      <c r="A3298" s="66" t="s">
        <v>11</v>
      </c>
      <c r="B3298" s="66" t="s">
        <v>24</v>
      </c>
      <c r="C3298" s="66" t="s">
        <v>25</v>
      </c>
      <c r="D3298" s="66" t="s">
        <v>298</v>
      </c>
      <c r="E3298" s="86">
        <f>+IF(ISNUMBER(DATA!J459),DATA!J459,"n/a")</f>
        <v>51487.33</v>
      </c>
      <c r="F3298" s="77">
        <f>+IF(ISNUMBER(DATA!K459),DATA!K459,"n/a")</f>
        <v>4.4130965837767398E-2</v>
      </c>
      <c r="G3298" s="86">
        <f>+IF(ISNUMBER(DATA!T459),DATA!T459,"n/a")</f>
        <v>160432.67000000001</v>
      </c>
      <c r="H3298" s="77">
        <f>+IF(ISNUMBER(DATA!U459),DATA!U459,"n/a")</f>
        <v>7.1817097586577602E-2</v>
      </c>
      <c r="I3298" s="86">
        <f>+IF(ISNUMBER(DATA!AD459),DATA!AD459,"n/a")</f>
        <v>288409.96000000002</v>
      </c>
      <c r="J3298" s="77">
        <f>+IF(ISNUMBER(DATA!AE459),DATA!AE459,"n/a")</f>
        <v>7.74603746249658E-2</v>
      </c>
      <c r="K3298" s="86">
        <f>+IF(ISNUMBER(DATA!AN459),DATA!AN459,"n/a")</f>
        <v>536812.67000000004</v>
      </c>
      <c r="L3298" s="77">
        <f>+IF(ISNUMBER(DATA!AO459),DATA!AO459,"n/a")</f>
        <v>8.6536677064288595E-2</v>
      </c>
      <c r="M3298" s="66"/>
      <c r="N3298" s="66"/>
      <c r="O3298" s="66"/>
      <c r="P3298" s="66"/>
      <c r="Q3298" s="66"/>
      <c r="S3298" s="70"/>
      <c r="U3298" s="70"/>
      <c r="W3298" s="70"/>
      <c r="Y3298" s="70"/>
    </row>
    <row r="3299" spans="1:25" s="69" customFormat="1" x14ac:dyDescent="0.2">
      <c r="A3299" s="66" t="s">
        <v>11</v>
      </c>
      <c r="B3299" s="66" t="s">
        <v>24</v>
      </c>
      <c r="C3299" s="66" t="s">
        <v>25</v>
      </c>
      <c r="D3299" s="66" t="s">
        <v>299</v>
      </c>
      <c r="E3299" s="86">
        <f>+IF(ISNUMBER(DATA!J460),DATA!J460,"n/a")</f>
        <v>259909.33</v>
      </c>
      <c r="F3299" s="77">
        <f>+IF(ISNUMBER(DATA!K460),DATA!K460,"n/a")</f>
        <v>7.9150188315120606E-2</v>
      </c>
      <c r="G3299" s="86">
        <f>+IF(ISNUMBER(DATA!T460),DATA!T460,"n/a")</f>
        <v>887502.46</v>
      </c>
      <c r="H3299" s="77">
        <f>+IF(ISNUMBER(DATA!U460),DATA!U460,"n/a")</f>
        <v>1.25814638069817E-2</v>
      </c>
      <c r="I3299" s="86">
        <f>+IF(ISNUMBER(DATA!AD460),DATA!AD460,"n/a")</f>
        <v>1785934.57</v>
      </c>
      <c r="J3299" s="77">
        <f>+IF(ISNUMBER(DATA!AE460),DATA!AE460,"n/a")</f>
        <v>-5.4631291452145202E-2</v>
      </c>
      <c r="K3299" s="86">
        <f>+IF(ISNUMBER(DATA!AN460),DATA!AN460,"n/a")</f>
        <v>3514195.24</v>
      </c>
      <c r="L3299" s="77">
        <f>+IF(ISNUMBER(DATA!AO460),DATA!AO460,"n/a")</f>
        <v>-0.11852494624561299</v>
      </c>
      <c r="M3299" s="66"/>
      <c r="N3299" s="66"/>
      <c r="O3299" s="66"/>
      <c r="P3299" s="66"/>
      <c r="Q3299" s="66"/>
      <c r="S3299" s="70"/>
      <c r="U3299" s="70"/>
      <c r="W3299" s="70"/>
      <c r="Y3299" s="70"/>
    </row>
    <row r="3300" spans="1:25" s="69" customFormat="1" x14ac:dyDescent="0.2">
      <c r="A3300" s="66" t="s">
        <v>11</v>
      </c>
      <c r="B3300" s="66" t="s">
        <v>24</v>
      </c>
      <c r="C3300" s="66" t="s">
        <v>25</v>
      </c>
      <c r="D3300" s="66" t="s">
        <v>300</v>
      </c>
      <c r="E3300" s="86">
        <f>+IF(ISNUMBER(DATA!J461),DATA!J461,"n/a")</f>
        <v>92210.65</v>
      </c>
      <c r="F3300" s="77">
        <f>+IF(ISNUMBER(DATA!K461),DATA!K461,"n/a")</f>
        <v>0.13158396585907201</v>
      </c>
      <c r="G3300" s="86">
        <f>+IF(ISNUMBER(DATA!T461),DATA!T461,"n/a")</f>
        <v>290284.08</v>
      </c>
      <c r="H3300" s="77">
        <f>+IF(ISNUMBER(DATA!U461),DATA!U461,"n/a")</f>
        <v>7.94425531781974E-2</v>
      </c>
      <c r="I3300" s="86">
        <f>+IF(ISNUMBER(DATA!AD461),DATA!AD461,"n/a")</f>
        <v>553688.39</v>
      </c>
      <c r="J3300" s="77">
        <f>+IF(ISNUMBER(DATA!AE461),DATA!AE461,"n/a")</f>
        <v>7.6873246871648704E-2</v>
      </c>
      <c r="K3300" s="86">
        <f>+IF(ISNUMBER(DATA!AN461),DATA!AN461,"n/a")</f>
        <v>1126034.6100000001</v>
      </c>
      <c r="L3300" s="77">
        <f>+IF(ISNUMBER(DATA!AO461),DATA!AO461,"n/a")</f>
        <v>0.102943981424095</v>
      </c>
      <c r="M3300" s="66"/>
      <c r="N3300" s="66"/>
      <c r="O3300" s="66"/>
      <c r="P3300" s="66"/>
      <c r="Q3300" s="66"/>
      <c r="S3300" s="70"/>
      <c r="U3300" s="70"/>
      <c r="W3300" s="70"/>
      <c r="Y3300" s="70"/>
    </row>
    <row r="3301" spans="1:25" s="69" customFormat="1" x14ac:dyDescent="0.2">
      <c r="A3301" s="66" t="s">
        <v>11</v>
      </c>
      <c r="B3301" s="66" t="s">
        <v>24</v>
      </c>
      <c r="C3301" s="66" t="s">
        <v>25</v>
      </c>
      <c r="D3301" s="66" t="s">
        <v>301</v>
      </c>
      <c r="E3301" s="86">
        <f>+IF(ISNUMBER(DATA!J462),DATA!J462,"n/a")</f>
        <v>17458.990000000002</v>
      </c>
      <c r="F3301" s="77">
        <f>+IF(ISNUMBER(DATA!K462),DATA!K462,"n/a")</f>
        <v>0.182708559281446</v>
      </c>
      <c r="G3301" s="86">
        <f>+IF(ISNUMBER(DATA!T462),DATA!T462,"n/a")</f>
        <v>54890.05</v>
      </c>
      <c r="H3301" s="77">
        <f>+IF(ISNUMBER(DATA!U462),DATA!U462,"n/a")</f>
        <v>0.21671600912192601</v>
      </c>
      <c r="I3301" s="86">
        <f>+IF(ISNUMBER(DATA!AD462),DATA!AD462,"n/a")</f>
        <v>102577.14</v>
      </c>
      <c r="J3301" s="77">
        <f>+IF(ISNUMBER(DATA!AE462),DATA!AE462,"n/a")</f>
        <v>0.234158434603601</v>
      </c>
      <c r="K3301" s="86">
        <f>+IF(ISNUMBER(DATA!AN462),DATA!AN462,"n/a")</f>
        <v>197856.9</v>
      </c>
      <c r="L3301" s="77">
        <f>+IF(ISNUMBER(DATA!AO462),DATA!AO462,"n/a")</f>
        <v>0.329696335770991</v>
      </c>
      <c r="M3301" s="66"/>
      <c r="N3301" s="66"/>
      <c r="O3301" s="66"/>
      <c r="P3301" s="66"/>
      <c r="Q3301" s="66"/>
      <c r="S3301" s="70"/>
      <c r="U3301" s="70"/>
      <c r="W3301" s="70"/>
      <c r="Y3301" s="70"/>
    </row>
    <row r="3302" spans="1:25" s="69" customFormat="1" x14ac:dyDescent="0.2">
      <c r="A3302" s="66" t="s">
        <v>11</v>
      </c>
      <c r="B3302" s="66" t="s">
        <v>24</v>
      </c>
      <c r="C3302" s="66" t="s">
        <v>25</v>
      </c>
      <c r="D3302" s="66" t="s">
        <v>302</v>
      </c>
      <c r="E3302" s="86">
        <f>+IF(ISNUMBER(DATA!J463),DATA!J463,"n/a")</f>
        <v>69432.25</v>
      </c>
      <c r="F3302" s="77">
        <f>+IF(ISNUMBER(DATA!K463),DATA!K463,"n/a")</f>
        <v>0.122792630980278</v>
      </c>
      <c r="G3302" s="86">
        <f>+IF(ISNUMBER(DATA!T463),DATA!T463,"n/a")</f>
        <v>238015.48</v>
      </c>
      <c r="H3302" s="77">
        <f>+IF(ISNUMBER(DATA!U463),DATA!U463,"n/a")</f>
        <v>0.109700049867982</v>
      </c>
      <c r="I3302" s="86">
        <f>+IF(ISNUMBER(DATA!AD463),DATA!AD463,"n/a")</f>
        <v>457392.45</v>
      </c>
      <c r="J3302" s="77">
        <f>+IF(ISNUMBER(DATA!AE463),DATA!AE463,"n/a")</f>
        <v>8.1168390265210902E-2</v>
      </c>
      <c r="K3302" s="86">
        <f>+IF(ISNUMBER(DATA!AN463),DATA!AN463,"n/a")</f>
        <v>864030.71</v>
      </c>
      <c r="L3302" s="77">
        <f>+IF(ISNUMBER(DATA!AO463),DATA!AO463,"n/a")</f>
        <v>9.9626431743223401E-2</v>
      </c>
      <c r="M3302" s="66"/>
      <c r="N3302" s="66"/>
      <c r="O3302" s="66"/>
      <c r="P3302" s="66"/>
      <c r="Q3302" s="66"/>
      <c r="S3302" s="70"/>
      <c r="U3302" s="70"/>
      <c r="W3302" s="70"/>
      <c r="Y3302" s="70"/>
    </row>
    <row r="3303" spans="1:25" s="69" customFormat="1" x14ac:dyDescent="0.2">
      <c r="A3303" s="66" t="s">
        <v>11</v>
      </c>
      <c r="B3303" s="66" t="s">
        <v>24</v>
      </c>
      <c r="C3303" s="66" t="s">
        <v>25</v>
      </c>
      <c r="D3303" s="66" t="s">
        <v>303</v>
      </c>
      <c r="E3303" s="86">
        <f>+IF(ISNUMBER(DATA!J464),DATA!J464,"n/a")</f>
        <v>43742.91</v>
      </c>
      <c r="F3303" s="77">
        <f>+IF(ISNUMBER(DATA!K464),DATA!K464,"n/a")</f>
        <v>0.22328807692275399</v>
      </c>
      <c r="G3303" s="86">
        <f>+IF(ISNUMBER(DATA!T464),DATA!T464,"n/a")</f>
        <v>135011.91</v>
      </c>
      <c r="H3303" s="77">
        <f>+IF(ISNUMBER(DATA!U464),DATA!U464,"n/a")</f>
        <v>0.144688494996287</v>
      </c>
      <c r="I3303" s="86">
        <f>+IF(ISNUMBER(DATA!AD464),DATA!AD464,"n/a")</f>
        <v>246975.2</v>
      </c>
      <c r="J3303" s="77">
        <f>+IF(ISNUMBER(DATA!AE464),DATA!AE464,"n/a")</f>
        <v>0.118031632155102</v>
      </c>
      <c r="K3303" s="86">
        <f>+IF(ISNUMBER(DATA!AN464),DATA!AN464,"n/a")</f>
        <v>474788.57</v>
      </c>
      <c r="L3303" s="77">
        <f>+IF(ISNUMBER(DATA!AO464),DATA!AO464,"n/a")</f>
        <v>0.145516251462119</v>
      </c>
      <c r="M3303" s="66"/>
      <c r="N3303" s="66"/>
      <c r="O3303" s="66"/>
      <c r="P3303" s="66"/>
      <c r="Q3303" s="66"/>
      <c r="S3303" s="70"/>
      <c r="U3303" s="70"/>
      <c r="W3303" s="70"/>
      <c r="Y3303" s="70"/>
    </row>
    <row r="3304" spans="1:25" s="69" customFormat="1" x14ac:dyDescent="0.2">
      <c r="A3304" s="66" t="s">
        <v>11</v>
      </c>
      <c r="B3304" s="66" t="s">
        <v>24</v>
      </c>
      <c r="C3304" s="66" t="s">
        <v>25</v>
      </c>
      <c r="D3304" s="66" t="s">
        <v>304</v>
      </c>
      <c r="E3304" s="86">
        <f>+IF(ISNUMBER(DATA!J465),DATA!J465,"n/a")</f>
        <v>95817.93</v>
      </c>
      <c r="F3304" s="77">
        <f>+IF(ISNUMBER(DATA!K465),DATA!K465,"n/a")</f>
        <v>0.10744480888767299</v>
      </c>
      <c r="G3304" s="86">
        <f>+IF(ISNUMBER(DATA!T465),DATA!T465,"n/a")</f>
        <v>325411.55</v>
      </c>
      <c r="H3304" s="77">
        <f>+IF(ISNUMBER(DATA!U465),DATA!U465,"n/a")</f>
        <v>5.1410976405611299E-2</v>
      </c>
      <c r="I3304" s="86">
        <f>+IF(ISNUMBER(DATA!AD465),DATA!AD465,"n/a")</f>
        <v>647943.82999999996</v>
      </c>
      <c r="J3304" s="77">
        <f>+IF(ISNUMBER(DATA!AE465),DATA!AE465,"n/a")</f>
        <v>-4.7967035057979897E-2</v>
      </c>
      <c r="K3304" s="86">
        <f>+IF(ISNUMBER(DATA!AN465),DATA!AN465,"n/a")</f>
        <v>1237934.49</v>
      </c>
      <c r="L3304" s="77">
        <f>+IF(ISNUMBER(DATA!AO465),DATA!AO465,"n/a")</f>
        <v>-0.114285890088725</v>
      </c>
      <c r="M3304" s="66"/>
      <c r="N3304" s="66"/>
      <c r="O3304" s="66"/>
      <c r="P3304" s="66"/>
      <c r="Q3304" s="66"/>
      <c r="S3304" s="70"/>
      <c r="U3304" s="70"/>
      <c r="W3304" s="70"/>
      <c r="Y3304" s="70"/>
    </row>
    <row r="3305" spans="1:25" s="69" customFormat="1" x14ac:dyDescent="0.2">
      <c r="A3305" s="66" t="s">
        <v>11</v>
      </c>
      <c r="B3305" s="66" t="s">
        <v>24</v>
      </c>
      <c r="C3305" s="66" t="s">
        <v>25</v>
      </c>
      <c r="D3305" s="66" t="s">
        <v>305</v>
      </c>
      <c r="E3305" s="86">
        <f>+IF(ISNUMBER(DATA!J466),DATA!J466,"n/a")</f>
        <v>58715.78</v>
      </c>
      <c r="F3305" s="77">
        <f>+IF(ISNUMBER(DATA!K466),DATA!K466,"n/a")</f>
        <v>-2.6015160221405102E-2</v>
      </c>
      <c r="G3305" s="86">
        <f>+IF(ISNUMBER(DATA!T466),DATA!T466,"n/a")</f>
        <v>193996.24</v>
      </c>
      <c r="H3305" s="77">
        <f>+IF(ISNUMBER(DATA!U466),DATA!U466,"n/a")</f>
        <v>-4.8776266174426597E-2</v>
      </c>
      <c r="I3305" s="86">
        <f>+IF(ISNUMBER(DATA!AD466),DATA!AD466,"n/a")</f>
        <v>396417.52</v>
      </c>
      <c r="J3305" s="77">
        <f>+IF(ISNUMBER(DATA!AE466),DATA!AE466,"n/a")</f>
        <v>-1.3306482384490901E-2</v>
      </c>
      <c r="K3305" s="86">
        <f>+IF(ISNUMBER(DATA!AN466),DATA!AN466,"n/a")</f>
        <v>740774.64</v>
      </c>
      <c r="L3305" s="77">
        <f>+IF(ISNUMBER(DATA!AO466),DATA!AO466,"n/a")</f>
        <v>2.2848874100879301E-4</v>
      </c>
      <c r="M3305" s="66"/>
      <c r="N3305" s="66"/>
      <c r="O3305" s="66"/>
      <c r="P3305" s="66"/>
      <c r="Q3305" s="66"/>
      <c r="S3305" s="70"/>
      <c r="U3305" s="70"/>
      <c r="W3305" s="70"/>
      <c r="Y3305" s="70"/>
    </row>
    <row r="3306" spans="1:25" s="69" customFormat="1" x14ac:dyDescent="0.2">
      <c r="A3306" s="66" t="s">
        <v>11</v>
      </c>
      <c r="B3306" s="66" t="s">
        <v>24</v>
      </c>
      <c r="C3306" s="66" t="s">
        <v>25</v>
      </c>
      <c r="D3306" s="66" t="s">
        <v>306</v>
      </c>
      <c r="E3306" s="86">
        <f>+IF(ISNUMBER(DATA!J467),DATA!J467,"n/a")</f>
        <v>43610.03</v>
      </c>
      <c r="F3306" s="77">
        <f>+IF(ISNUMBER(DATA!K467),DATA!K467,"n/a")</f>
        <v>-0.177959179980445</v>
      </c>
      <c r="G3306" s="86">
        <f>+IF(ISNUMBER(DATA!T467),DATA!T467,"n/a")</f>
        <v>157770.54</v>
      </c>
      <c r="H3306" s="77">
        <f>+IF(ISNUMBER(DATA!U467),DATA!U467,"n/a")</f>
        <v>-1.05141526973948E-2</v>
      </c>
      <c r="I3306" s="86">
        <f>+IF(ISNUMBER(DATA!AD467),DATA!AD467,"n/a")</f>
        <v>315336.69</v>
      </c>
      <c r="J3306" s="77">
        <f>+IF(ISNUMBER(DATA!AE467),DATA!AE467,"n/a")</f>
        <v>2.4659744827995801E-2</v>
      </c>
      <c r="K3306" s="86">
        <f>+IF(ISNUMBER(DATA!AN467),DATA!AN467,"n/a")</f>
        <v>649697.89</v>
      </c>
      <c r="L3306" s="77">
        <f>+IF(ISNUMBER(DATA!AO467),DATA!AO467,"n/a")</f>
        <v>9.3115523623385002E-2</v>
      </c>
      <c r="M3306" s="66"/>
      <c r="N3306" s="66"/>
      <c r="O3306" s="66"/>
      <c r="P3306" s="66"/>
      <c r="Q3306" s="66"/>
      <c r="S3306" s="70"/>
      <c r="U3306" s="70"/>
      <c r="W3306" s="70"/>
      <c r="Y3306" s="70"/>
    </row>
    <row r="3307" spans="1:25" s="69" customFormat="1" x14ac:dyDescent="0.2">
      <c r="A3307" s="66" t="s">
        <v>11</v>
      </c>
      <c r="B3307" s="66" t="s">
        <v>24</v>
      </c>
      <c r="C3307" s="66" t="s">
        <v>25</v>
      </c>
      <c r="D3307" s="66" t="s">
        <v>307</v>
      </c>
      <c r="E3307" s="86">
        <f>+IF(ISNUMBER(DATA!J468),DATA!J468,"n/a")</f>
        <v>154419.46</v>
      </c>
      <c r="F3307" s="77">
        <f>+IF(ISNUMBER(DATA!K468),DATA!K468,"n/a")</f>
        <v>9.1034739354337202E-2</v>
      </c>
      <c r="G3307" s="86">
        <f>+IF(ISNUMBER(DATA!T468),DATA!T468,"n/a")</f>
        <v>494062.23</v>
      </c>
      <c r="H3307" s="77">
        <f>+IF(ISNUMBER(DATA!U468),DATA!U468,"n/a")</f>
        <v>9.0974655567037099E-2</v>
      </c>
      <c r="I3307" s="86">
        <f>+IF(ISNUMBER(DATA!AD468),DATA!AD468,"n/a")</f>
        <v>974197.06</v>
      </c>
      <c r="J3307" s="77">
        <f>+IF(ISNUMBER(DATA!AE468),DATA!AE468,"n/a")</f>
        <v>9.0531516052936703E-2</v>
      </c>
      <c r="K3307" s="86">
        <f>+IF(ISNUMBER(DATA!AN468),DATA!AN468,"n/a")</f>
        <v>1890170.59</v>
      </c>
      <c r="L3307" s="77">
        <f>+IF(ISNUMBER(DATA!AO468),DATA!AO468,"n/a")</f>
        <v>0.19787655680508401</v>
      </c>
      <c r="M3307" s="66"/>
      <c r="N3307" s="66"/>
      <c r="O3307" s="66"/>
      <c r="P3307" s="66"/>
      <c r="Q3307" s="66"/>
      <c r="S3307" s="70"/>
      <c r="U3307" s="70"/>
      <c r="W3307" s="70"/>
      <c r="Y3307" s="70"/>
    </row>
    <row r="3308" spans="1:25" s="69" customFormat="1" x14ac:dyDescent="0.2">
      <c r="A3308" s="66" t="s">
        <v>11</v>
      </c>
      <c r="B3308" s="66" t="s">
        <v>24</v>
      </c>
      <c r="C3308" s="66" t="s">
        <v>25</v>
      </c>
      <c r="D3308" s="66" t="s">
        <v>308</v>
      </c>
      <c r="E3308" s="86">
        <f>+IF(ISNUMBER(DATA!J469),DATA!J469,"n/a")</f>
        <v>36832.82</v>
      </c>
      <c r="F3308" s="77">
        <f>+IF(ISNUMBER(DATA!K469),DATA!K469,"n/a")</f>
        <v>-6.8914279936297701E-2</v>
      </c>
      <c r="G3308" s="86">
        <f>+IF(ISNUMBER(DATA!T469),DATA!T469,"n/a")</f>
        <v>124713.82</v>
      </c>
      <c r="H3308" s="77">
        <f>+IF(ISNUMBER(DATA!U469),DATA!U469,"n/a")</f>
        <v>-4.7248124176795497E-2</v>
      </c>
      <c r="I3308" s="86">
        <f>+IF(ISNUMBER(DATA!AD469),DATA!AD469,"n/a")</f>
        <v>247399.49</v>
      </c>
      <c r="J3308" s="77">
        <f>+IF(ISNUMBER(DATA!AE469),DATA!AE469,"n/a")</f>
        <v>-5.2361517549555899E-3</v>
      </c>
      <c r="K3308" s="86">
        <f>+IF(ISNUMBER(DATA!AN469),DATA!AN469,"n/a")</f>
        <v>481994.83</v>
      </c>
      <c r="L3308" s="77">
        <f>+IF(ISNUMBER(DATA!AO469),DATA!AO469,"n/a")</f>
        <v>2.10766678343502E-2</v>
      </c>
      <c r="M3308" s="66"/>
      <c r="N3308" s="66"/>
      <c r="O3308" s="66"/>
      <c r="P3308" s="66"/>
      <c r="Q3308" s="66"/>
      <c r="S3308" s="70"/>
      <c r="U3308" s="70"/>
      <c r="W3308" s="70"/>
      <c r="Y3308" s="70"/>
    </row>
    <row r="3309" spans="1:25" s="69" customFormat="1" x14ac:dyDescent="0.2">
      <c r="A3309" s="66" t="s">
        <v>11</v>
      </c>
      <c r="B3309" s="66" t="s">
        <v>24</v>
      </c>
      <c r="C3309" s="66" t="s">
        <v>25</v>
      </c>
      <c r="D3309" s="66" t="s">
        <v>309</v>
      </c>
      <c r="E3309" s="86">
        <f>+IF(ISNUMBER(DATA!J470),DATA!J470,"n/a")</f>
        <v>48115.48</v>
      </c>
      <c r="F3309" s="77">
        <f>+IF(ISNUMBER(DATA!K470),DATA!K470,"n/a")</f>
        <v>-2.8152101616525399E-2</v>
      </c>
      <c r="G3309" s="86">
        <f>+IF(ISNUMBER(DATA!T470),DATA!T470,"n/a")</f>
        <v>162875.43</v>
      </c>
      <c r="H3309" s="77">
        <f>+IF(ISNUMBER(DATA!U470),DATA!U470,"n/a")</f>
        <v>3.1518673739415497E-4</v>
      </c>
      <c r="I3309" s="86">
        <f>+IF(ISNUMBER(DATA!AD470),DATA!AD470,"n/a")</f>
        <v>320691.71999999997</v>
      </c>
      <c r="J3309" s="77">
        <f>+IF(ISNUMBER(DATA!AE470),DATA!AE470,"n/a")</f>
        <v>7.5237609109204398E-3</v>
      </c>
      <c r="K3309" s="86">
        <f>+IF(ISNUMBER(DATA!AN470),DATA!AN470,"n/a")</f>
        <v>620080.91</v>
      </c>
      <c r="L3309" s="77">
        <f>+IF(ISNUMBER(DATA!AO470),DATA!AO470,"n/a")</f>
        <v>9.0920358549992003E-2</v>
      </c>
      <c r="M3309" s="66"/>
      <c r="N3309" s="66"/>
      <c r="O3309" s="66"/>
      <c r="P3309" s="66"/>
      <c r="Q3309" s="66"/>
      <c r="S3309" s="70"/>
      <c r="U3309" s="70"/>
      <c r="W3309" s="70"/>
      <c r="Y3309" s="70"/>
    </row>
    <row r="3310" spans="1:25" s="69" customFormat="1" x14ac:dyDescent="0.2">
      <c r="A3310" s="66" t="s">
        <v>11</v>
      </c>
      <c r="B3310" s="66" t="s">
        <v>24</v>
      </c>
      <c r="C3310" s="66" t="s">
        <v>25</v>
      </c>
      <c r="D3310" s="66" t="s">
        <v>310</v>
      </c>
      <c r="E3310" s="86">
        <f>+IF(ISNUMBER(DATA!J471),DATA!J471,"n/a")</f>
        <v>24966.58</v>
      </c>
      <c r="F3310" s="77">
        <f>+IF(ISNUMBER(DATA!K471),DATA!K471,"n/a")</f>
        <v>-2.7656373947407302E-3</v>
      </c>
      <c r="G3310" s="86">
        <f>+IF(ISNUMBER(DATA!T471),DATA!T471,"n/a")</f>
        <v>83456.94</v>
      </c>
      <c r="H3310" s="77">
        <f>+IF(ISNUMBER(DATA!U471),DATA!U471,"n/a")</f>
        <v>6.5873219381123102E-3</v>
      </c>
      <c r="I3310" s="86">
        <f>+IF(ISNUMBER(DATA!AD471),DATA!AD471,"n/a")</f>
        <v>160037.6</v>
      </c>
      <c r="J3310" s="77">
        <f>+IF(ISNUMBER(DATA!AE471),DATA!AE471,"n/a")</f>
        <v>6.5247100050269896E-3</v>
      </c>
      <c r="K3310" s="86">
        <f>+IF(ISNUMBER(DATA!AN471),DATA!AN471,"n/a")</f>
        <v>314672.49</v>
      </c>
      <c r="L3310" s="77">
        <f>+IF(ISNUMBER(DATA!AO471),DATA!AO471,"n/a")</f>
        <v>1.94759940687033E-2</v>
      </c>
      <c r="M3310" s="66"/>
      <c r="N3310" s="66"/>
      <c r="O3310" s="66"/>
      <c r="P3310" s="66"/>
      <c r="Q3310" s="66"/>
      <c r="S3310" s="70"/>
      <c r="U3310" s="70"/>
      <c r="W3310" s="70"/>
      <c r="Y3310" s="70"/>
    </row>
    <row r="3311" spans="1:25" s="69" customFormat="1" x14ac:dyDescent="0.2">
      <c r="A3311" s="66" t="s">
        <v>11</v>
      </c>
      <c r="B3311" s="66" t="s">
        <v>24</v>
      </c>
      <c r="C3311" s="66" t="s">
        <v>25</v>
      </c>
      <c r="D3311" s="66" t="s">
        <v>311</v>
      </c>
      <c r="E3311" s="86">
        <f>+IF(ISNUMBER(DATA!J472),DATA!J472,"n/a")</f>
        <v>48833.99</v>
      </c>
      <c r="F3311" s="77">
        <f>+IF(ISNUMBER(DATA!K472),DATA!K472,"n/a")</f>
        <v>-9.6644149052081102E-2</v>
      </c>
      <c r="G3311" s="86">
        <f>+IF(ISNUMBER(DATA!T472),DATA!T472,"n/a")</f>
        <v>156879.34</v>
      </c>
      <c r="H3311" s="77">
        <f>+IF(ISNUMBER(DATA!U472),DATA!U472,"n/a")</f>
        <v>-0.134576177200356</v>
      </c>
      <c r="I3311" s="86">
        <f>+IF(ISNUMBER(DATA!AD472),DATA!AD472,"n/a")</f>
        <v>312685.71999999997</v>
      </c>
      <c r="J3311" s="77">
        <f>+IF(ISNUMBER(DATA!AE472),DATA!AE472,"n/a")</f>
        <v>-0.17174402993406601</v>
      </c>
      <c r="K3311" s="86">
        <f>+IF(ISNUMBER(DATA!AN472),DATA!AN472,"n/a")</f>
        <v>640002.21</v>
      </c>
      <c r="L3311" s="77">
        <f>+IF(ISNUMBER(DATA!AO472),DATA!AO472,"n/a")</f>
        <v>-0.17853381499323401</v>
      </c>
      <c r="M3311" s="66"/>
      <c r="N3311" s="66"/>
      <c r="O3311" s="66"/>
      <c r="P3311" s="66"/>
      <c r="Q3311" s="66"/>
      <c r="S3311" s="70"/>
      <c r="U3311" s="70"/>
      <c r="W3311" s="70"/>
      <c r="Y3311" s="70"/>
    </row>
    <row r="3312" spans="1:25" s="69" customFormat="1" x14ac:dyDescent="0.2">
      <c r="A3312" s="66" t="s">
        <v>11</v>
      </c>
      <c r="B3312" s="66" t="s">
        <v>24</v>
      </c>
      <c r="C3312" s="66" t="s">
        <v>25</v>
      </c>
      <c r="D3312" s="66" t="s">
        <v>312</v>
      </c>
      <c r="E3312" s="86">
        <f>+IF(ISNUMBER(DATA!J473),DATA!J473,"n/a")</f>
        <v>25413.759999999998</v>
      </c>
      <c r="F3312" s="77">
        <f>+IF(ISNUMBER(DATA!K473),DATA!K473,"n/a")</f>
        <v>4.0951553557246202E-2</v>
      </c>
      <c r="G3312" s="86">
        <f>+IF(ISNUMBER(DATA!T473),DATA!T473,"n/a")</f>
        <v>83947.35</v>
      </c>
      <c r="H3312" s="77">
        <f>+IF(ISNUMBER(DATA!U473),DATA!U473,"n/a")</f>
        <v>9.6752139387422095E-2</v>
      </c>
      <c r="I3312" s="86">
        <f>+IF(ISNUMBER(DATA!AD473),DATA!AD473,"n/a")</f>
        <v>170816.71</v>
      </c>
      <c r="J3312" s="77">
        <f>+IF(ISNUMBER(DATA!AE473),DATA!AE473,"n/a")</f>
        <v>0.15289083394313099</v>
      </c>
      <c r="K3312" s="86">
        <f>+IF(ISNUMBER(DATA!AN473),DATA!AN473,"n/a")</f>
        <v>319843.44</v>
      </c>
      <c r="L3312" s="77">
        <f>+IF(ISNUMBER(DATA!AO473),DATA!AO473,"n/a")</f>
        <v>0.16418607019612699</v>
      </c>
      <c r="M3312" s="66"/>
      <c r="N3312" s="66"/>
      <c r="O3312" s="66"/>
      <c r="P3312" s="66"/>
      <c r="Q3312" s="66"/>
      <c r="S3312" s="70"/>
      <c r="U3312" s="70"/>
      <c r="W3312" s="70"/>
      <c r="Y3312" s="70"/>
    </row>
    <row r="3313" spans="1:25" s="69" customFormat="1" x14ac:dyDescent="0.2">
      <c r="A3313" s="66" t="s">
        <v>11</v>
      </c>
      <c r="B3313" s="66" t="s">
        <v>24</v>
      </c>
      <c r="C3313" s="66" t="s">
        <v>25</v>
      </c>
      <c r="D3313" s="66" t="s">
        <v>313</v>
      </c>
      <c r="E3313" s="86">
        <f>+IF(ISNUMBER(DATA!J474),DATA!J474,"n/a")</f>
        <v>61765.35</v>
      </c>
      <c r="F3313" s="77">
        <f>+IF(ISNUMBER(DATA!K474),DATA!K474,"n/a")</f>
        <v>7.5487838278937699E-3</v>
      </c>
      <c r="G3313" s="86">
        <f>+IF(ISNUMBER(DATA!T474),DATA!T474,"n/a")</f>
        <v>198363.74</v>
      </c>
      <c r="H3313" s="77">
        <f>+IF(ISNUMBER(DATA!U474),DATA!U474,"n/a")</f>
        <v>-2.2296840480406002E-2</v>
      </c>
      <c r="I3313" s="86">
        <f>+IF(ISNUMBER(DATA!AD474),DATA!AD474,"n/a")</f>
        <v>388829.59</v>
      </c>
      <c r="J3313" s="77">
        <f>+IF(ISNUMBER(DATA!AE474),DATA!AE474,"n/a")</f>
        <v>-1.0519580195000501E-2</v>
      </c>
      <c r="K3313" s="86">
        <f>+IF(ISNUMBER(DATA!AN474),DATA!AN474,"n/a")</f>
        <v>770469.38</v>
      </c>
      <c r="L3313" s="77">
        <f>+IF(ISNUMBER(DATA!AO474),DATA!AO474,"n/a")</f>
        <v>1.9834862252955599E-2</v>
      </c>
      <c r="M3313" s="66"/>
      <c r="N3313" s="66"/>
      <c r="O3313" s="66"/>
      <c r="P3313" s="66"/>
      <c r="Q3313" s="66"/>
      <c r="S3313" s="70"/>
      <c r="U3313" s="70"/>
      <c r="W3313" s="70"/>
      <c r="Y3313" s="70"/>
    </row>
    <row r="3314" spans="1:25" s="69" customFormat="1" x14ac:dyDescent="0.2">
      <c r="A3314" s="66" t="s">
        <v>11</v>
      </c>
      <c r="B3314" s="66" t="s">
        <v>24</v>
      </c>
      <c r="C3314" s="66" t="s">
        <v>25</v>
      </c>
      <c r="D3314" s="66" t="s">
        <v>314</v>
      </c>
      <c r="E3314" s="86">
        <f>+IF(ISNUMBER(DATA!J475),DATA!J475,"n/a")</f>
        <v>93328.67</v>
      </c>
      <c r="F3314" s="77">
        <f>+IF(ISNUMBER(DATA!K475),DATA!K475,"n/a")</f>
        <v>-1.39825666928856E-2</v>
      </c>
      <c r="G3314" s="86">
        <f>+IF(ISNUMBER(DATA!T475),DATA!T475,"n/a")</f>
        <v>310734.06</v>
      </c>
      <c r="H3314" s="77">
        <f>+IF(ISNUMBER(DATA!U475),DATA!U475,"n/a")</f>
        <v>-8.1613595337292708E-3</v>
      </c>
      <c r="I3314" s="86">
        <f>+IF(ISNUMBER(DATA!AD475),DATA!AD475,"n/a")</f>
        <v>606196.43000000005</v>
      </c>
      <c r="J3314" s="77">
        <f>+IF(ISNUMBER(DATA!AE475),DATA!AE475,"n/a")</f>
        <v>-9.5955561435408496E-2</v>
      </c>
      <c r="K3314" s="86">
        <f>+IF(ISNUMBER(DATA!AN475),DATA!AN475,"n/a")</f>
        <v>1203974.51</v>
      </c>
      <c r="L3314" s="77">
        <f>+IF(ISNUMBER(DATA!AO475),DATA!AO475,"n/a")</f>
        <v>-0.22414693632917199</v>
      </c>
      <c r="M3314" s="66"/>
      <c r="N3314" s="66"/>
      <c r="O3314" s="66"/>
      <c r="P3314" s="66"/>
      <c r="Q3314" s="66"/>
      <c r="S3314" s="70"/>
      <c r="U3314" s="70"/>
      <c r="W3314" s="70"/>
      <c r="Y3314" s="70"/>
    </row>
    <row r="3315" spans="1:25" s="69" customFormat="1" x14ac:dyDescent="0.2">
      <c r="A3315" s="66" t="s">
        <v>11</v>
      </c>
      <c r="B3315" s="66" t="s">
        <v>24</v>
      </c>
      <c r="C3315" s="66" t="s">
        <v>25</v>
      </c>
      <c r="D3315" s="66" t="s">
        <v>315</v>
      </c>
      <c r="E3315" s="86">
        <f>+IF(ISNUMBER(DATA!J476),DATA!J476,"n/a")</f>
        <v>152842.14000000001</v>
      </c>
      <c r="F3315" s="77">
        <f>+IF(ISNUMBER(DATA!K476),DATA!K476,"n/a")</f>
        <v>7.0716455078665502E-2</v>
      </c>
      <c r="G3315" s="86">
        <f>+IF(ISNUMBER(DATA!T476),DATA!T476,"n/a")</f>
        <v>498805.77</v>
      </c>
      <c r="H3315" s="77">
        <f>+IF(ISNUMBER(DATA!U476),DATA!U476,"n/a")</f>
        <v>5.9703938545530799E-2</v>
      </c>
      <c r="I3315" s="86">
        <f>+IF(ISNUMBER(DATA!AD476),DATA!AD476,"n/a")</f>
        <v>1004818.76</v>
      </c>
      <c r="J3315" s="77">
        <f>+IF(ISNUMBER(DATA!AE476),DATA!AE476,"n/a")</f>
        <v>6.0009087129580002E-2</v>
      </c>
      <c r="K3315" s="86">
        <f>+IF(ISNUMBER(DATA!AN476),DATA!AN476,"n/a")</f>
        <v>1941337.89</v>
      </c>
      <c r="L3315" s="77">
        <f>+IF(ISNUMBER(DATA!AO476),DATA!AO476,"n/a")</f>
        <v>0.111357502791048</v>
      </c>
      <c r="M3315" s="66"/>
      <c r="N3315" s="66"/>
      <c r="O3315" s="66"/>
      <c r="P3315" s="66"/>
      <c r="Q3315" s="66"/>
      <c r="S3315" s="70"/>
      <c r="U3315" s="70"/>
      <c r="W3315" s="70"/>
      <c r="Y3315" s="70"/>
    </row>
    <row r="3316" spans="1:25" s="69" customFormat="1" x14ac:dyDescent="0.2">
      <c r="A3316" s="66" t="s">
        <v>11</v>
      </c>
      <c r="B3316" s="66" t="s">
        <v>24</v>
      </c>
      <c r="C3316" s="66" t="s">
        <v>25</v>
      </c>
      <c r="D3316" s="66" t="s">
        <v>316</v>
      </c>
      <c r="E3316" s="86">
        <f>+IF(ISNUMBER(DATA!J477),DATA!J477,"n/a")</f>
        <v>75240.2</v>
      </c>
      <c r="F3316" s="77">
        <f>+IF(ISNUMBER(DATA!K477),DATA!K477,"n/a")</f>
        <v>5.6394525520901899E-2</v>
      </c>
      <c r="G3316" s="86">
        <f>+IF(ISNUMBER(DATA!T477),DATA!T477,"n/a")</f>
        <v>255191.96</v>
      </c>
      <c r="H3316" s="77">
        <f>+IF(ISNUMBER(DATA!U477),DATA!U477,"n/a")</f>
        <v>4.4727922703090998E-2</v>
      </c>
      <c r="I3316" s="86">
        <f>+IF(ISNUMBER(DATA!AD477),DATA!AD477,"n/a")</f>
        <v>473962.23</v>
      </c>
      <c r="J3316" s="77">
        <f>+IF(ISNUMBER(DATA!AE477),DATA!AE477,"n/a")</f>
        <v>3.1975994586789298E-2</v>
      </c>
      <c r="K3316" s="86">
        <f>+IF(ISNUMBER(DATA!AN477),DATA!AN477,"n/a")</f>
        <v>910269.77</v>
      </c>
      <c r="L3316" s="77">
        <f>+IF(ISNUMBER(DATA!AO477),DATA!AO477,"n/a")</f>
        <v>5.3503469628626198E-2</v>
      </c>
      <c r="M3316" s="66"/>
      <c r="N3316" s="66"/>
      <c r="O3316" s="66"/>
      <c r="P3316" s="66"/>
      <c r="Q3316" s="66"/>
      <c r="S3316" s="70"/>
      <c r="U3316" s="70"/>
      <c r="W3316" s="70"/>
      <c r="Y3316" s="70"/>
    </row>
    <row r="3317" spans="1:25" s="69" customFormat="1" x14ac:dyDescent="0.2">
      <c r="A3317" s="66" t="s">
        <v>11</v>
      </c>
      <c r="B3317" s="66" t="s">
        <v>24</v>
      </c>
      <c r="C3317" s="66" t="s">
        <v>25</v>
      </c>
      <c r="D3317" s="66" t="s">
        <v>317</v>
      </c>
      <c r="E3317" s="86">
        <f>+IF(ISNUMBER(DATA!J478),DATA!J478,"n/a")</f>
        <v>37040.49</v>
      </c>
      <c r="F3317" s="77">
        <f>+IF(ISNUMBER(DATA!K478),DATA!K478,"n/a")</f>
        <v>-0.122402188468745</v>
      </c>
      <c r="G3317" s="86">
        <f>+IF(ISNUMBER(DATA!T478),DATA!T478,"n/a")</f>
        <v>117347.14</v>
      </c>
      <c r="H3317" s="77">
        <f>+IF(ISNUMBER(DATA!U478),DATA!U478,"n/a")</f>
        <v>-6.9216965935048905E-2</v>
      </c>
      <c r="I3317" s="86">
        <f>+IF(ISNUMBER(DATA!AD478),DATA!AD478,"n/a")</f>
        <v>243728.22</v>
      </c>
      <c r="J3317" s="77">
        <f>+IF(ISNUMBER(DATA!AE478),DATA!AE478,"n/a")</f>
        <v>6.9809537786045496E-3</v>
      </c>
      <c r="K3317" s="86">
        <f>+IF(ISNUMBER(DATA!AN478),DATA!AN478,"n/a")</f>
        <v>483308.18</v>
      </c>
      <c r="L3317" s="77">
        <f>+IF(ISNUMBER(DATA!AO478),DATA!AO478,"n/a")</f>
        <v>2.4721534568839899E-2</v>
      </c>
      <c r="M3317" s="66"/>
      <c r="N3317" s="66"/>
      <c r="O3317" s="66"/>
      <c r="P3317" s="66"/>
      <c r="Q3317" s="66"/>
      <c r="S3317" s="70"/>
      <c r="U3317" s="70"/>
      <c r="W3317" s="70"/>
      <c r="Y3317" s="70"/>
    </row>
    <row r="3318" spans="1:25" s="69" customFormat="1" x14ac:dyDescent="0.2">
      <c r="A3318" s="66" t="s">
        <v>11</v>
      </c>
      <c r="B3318" s="66" t="s">
        <v>24</v>
      </c>
      <c r="C3318" s="66" t="s">
        <v>25</v>
      </c>
      <c r="D3318" s="66" t="s">
        <v>318</v>
      </c>
      <c r="E3318" s="86">
        <f>+IF(ISNUMBER(DATA!J479),DATA!J479,"n/a")</f>
        <v>88724.13</v>
      </c>
      <c r="F3318" s="77">
        <f>+IF(ISNUMBER(DATA!K479),DATA!K479,"n/a")</f>
        <v>0.11967863488350899</v>
      </c>
      <c r="G3318" s="86">
        <f>+IF(ISNUMBER(DATA!T479),DATA!T479,"n/a")</f>
        <v>309798.59000000003</v>
      </c>
      <c r="H3318" s="77">
        <f>+IF(ISNUMBER(DATA!U479),DATA!U479,"n/a")</f>
        <v>9.44798678026227E-2</v>
      </c>
      <c r="I3318" s="86">
        <f>+IF(ISNUMBER(DATA!AD479),DATA!AD479,"n/a")</f>
        <v>596736.80000000005</v>
      </c>
      <c r="J3318" s="77">
        <f>+IF(ISNUMBER(DATA!AE479),DATA!AE479,"n/a")</f>
        <v>6.7680373850804901E-2</v>
      </c>
      <c r="K3318" s="86">
        <f>+IF(ISNUMBER(DATA!AN479),DATA!AN479,"n/a")</f>
        <v>1099846.25</v>
      </c>
      <c r="L3318" s="77">
        <f>+IF(ISNUMBER(DATA!AO479),DATA!AO479,"n/a")</f>
        <v>7.1264944140918093E-2</v>
      </c>
      <c r="M3318" s="66"/>
      <c r="N3318" s="66"/>
      <c r="O3318" s="66"/>
      <c r="P3318" s="66"/>
      <c r="Q3318" s="66"/>
      <c r="S3318" s="70"/>
      <c r="U3318" s="70"/>
      <c r="W3318" s="70"/>
      <c r="Y3318" s="70"/>
    </row>
    <row r="3319" spans="1:25" s="69" customFormat="1" x14ac:dyDescent="0.2">
      <c r="A3319" s="66" t="s">
        <v>11</v>
      </c>
      <c r="B3319" s="66" t="s">
        <v>24</v>
      </c>
      <c r="C3319" s="66" t="s">
        <v>25</v>
      </c>
      <c r="D3319" s="66" t="s">
        <v>344</v>
      </c>
      <c r="E3319" s="86">
        <f>+IF(ISNUMBER(DATA!J480),DATA!J480,"n/a")</f>
        <v>38046.51</v>
      </c>
      <c r="F3319" s="77">
        <f>+IF(ISNUMBER(DATA!K480),DATA!K480,"n/a")</f>
        <v>0.222880734888565</v>
      </c>
      <c r="G3319" s="86">
        <f>+IF(ISNUMBER(DATA!T480),DATA!T480,"n/a")</f>
        <v>125332.24</v>
      </c>
      <c r="H3319" s="77">
        <f>+IF(ISNUMBER(DATA!U480),DATA!U480,"n/a")</f>
        <v>0.174537369591243</v>
      </c>
      <c r="I3319" s="86">
        <f>+IF(ISNUMBER(DATA!AD480),DATA!AD480,"n/a")</f>
        <v>228285.58</v>
      </c>
      <c r="J3319" s="77">
        <f>+IF(ISNUMBER(DATA!AE480),DATA!AE480,"n/a")</f>
        <v>0.17058548713559099</v>
      </c>
      <c r="K3319" s="86">
        <f>+IF(ISNUMBER(DATA!AN480),DATA!AN480,"n/a")</f>
        <v>453026.65</v>
      </c>
      <c r="L3319" s="77">
        <f>+IF(ISNUMBER(DATA!AO480),DATA!AO480,"n/a")</f>
        <v>0.18324769744532499</v>
      </c>
      <c r="M3319" s="66"/>
      <c r="N3319" s="66"/>
      <c r="O3319" s="66"/>
      <c r="P3319" s="66"/>
      <c r="Q3319" s="66"/>
      <c r="S3319" s="70"/>
      <c r="U3319" s="70"/>
      <c r="W3319" s="70"/>
      <c r="Y3319" s="70"/>
    </row>
    <row r="3320" spans="1:25" s="69" customFormat="1" x14ac:dyDescent="0.2">
      <c r="A3320" s="66" t="s">
        <v>11</v>
      </c>
      <c r="B3320" s="66" t="s">
        <v>24</v>
      </c>
      <c r="C3320" s="66" t="s">
        <v>25</v>
      </c>
      <c r="D3320" s="66" t="s">
        <v>345</v>
      </c>
      <c r="E3320" s="86">
        <f>+IF(ISNUMBER(DATA!J481),DATA!J481,"n/a")</f>
        <v>70426.820000000007</v>
      </c>
      <c r="F3320" s="77">
        <f>+IF(ISNUMBER(DATA!K481),DATA!K481,"n/a")</f>
        <v>5.5698993330643203E-2</v>
      </c>
      <c r="G3320" s="86">
        <f>+IF(ISNUMBER(DATA!T481),DATA!T481,"n/a")</f>
        <v>228359.24</v>
      </c>
      <c r="H3320" s="77">
        <f>+IF(ISNUMBER(DATA!U481),DATA!U481,"n/a")</f>
        <v>8.3511103890632002E-2</v>
      </c>
      <c r="I3320" s="86">
        <f>+IF(ISNUMBER(DATA!AD481),DATA!AD481,"n/a")</f>
        <v>450624.9</v>
      </c>
      <c r="J3320" s="77">
        <f>+IF(ISNUMBER(DATA!AE481),DATA!AE481,"n/a")</f>
        <v>0.12000955012627</v>
      </c>
      <c r="K3320" s="86">
        <f>+IF(ISNUMBER(DATA!AN481),DATA!AN481,"n/a")</f>
        <v>852877.41</v>
      </c>
      <c r="L3320" s="77">
        <f>+IF(ISNUMBER(DATA!AO481),DATA!AO481,"n/a")</f>
        <v>0.111311759441397</v>
      </c>
      <c r="M3320" s="66"/>
      <c r="N3320" s="66"/>
      <c r="O3320" s="66"/>
      <c r="P3320" s="66"/>
      <c r="Q3320" s="66"/>
      <c r="S3320" s="70"/>
      <c r="U3320" s="70"/>
      <c r="W3320" s="70"/>
      <c r="Y3320" s="70"/>
    </row>
    <row r="3321" spans="1:25" x14ac:dyDescent="0.2">
      <c r="E3321" s="100"/>
      <c r="F3321" s="102"/>
      <c r="G3321" s="100"/>
      <c r="H3321" s="102"/>
      <c r="I3321" s="100"/>
      <c r="J3321" s="102"/>
      <c r="K3321" s="100"/>
      <c r="L3321" s="102"/>
    </row>
    <row r="3322" spans="1:25" s="69" customFormat="1" x14ac:dyDescent="0.2">
      <c r="A3322" s="66" t="s">
        <v>11</v>
      </c>
      <c r="B3322" s="66" t="s">
        <v>24</v>
      </c>
      <c r="C3322" s="66" t="s">
        <v>10</v>
      </c>
      <c r="D3322" s="66" t="s">
        <v>271</v>
      </c>
      <c r="E3322" s="87">
        <f>+IF(ISNUMBER(DATA!L432),DATA!L432,"n/a")</f>
        <v>4.6620186430906196</v>
      </c>
      <c r="F3322" s="77">
        <f>+IF(ISNUMBER(DATA!M432),DATA!M432,"n/a")</f>
        <v>6.2295868965290199E-2</v>
      </c>
      <c r="G3322" s="87">
        <f>+IF(ISNUMBER(DATA!V432),DATA!V432,"n/a")</f>
        <v>4.3595031706276304</v>
      </c>
      <c r="H3322" s="77">
        <f>+IF(ISNUMBER(DATA!W432),DATA!W432,"n/a")</f>
        <v>-4.29215957333565E-3</v>
      </c>
      <c r="I3322" s="87">
        <f>+IF(ISNUMBER(DATA!AF432),DATA!AF432,"n/a")</f>
        <v>4.2780653673758504</v>
      </c>
      <c r="J3322" s="77">
        <f>+IF(ISNUMBER(DATA!AG432),DATA!AG432,"n/a")</f>
        <v>-4.6531715670703203E-2</v>
      </c>
      <c r="K3322" s="87">
        <f>+IF(ISNUMBER(DATA!AP432),DATA!AP432,"n/a")</f>
        <v>4.2551221439118301</v>
      </c>
      <c r="L3322" s="77">
        <f>+IF(ISNUMBER(DATA!AQ432),DATA!AQ432,"n/a")</f>
        <v>-4.5102203659638601E-2</v>
      </c>
      <c r="M3322" s="66"/>
      <c r="N3322" s="66"/>
      <c r="O3322" s="66"/>
      <c r="P3322" s="66"/>
      <c r="Q3322" s="66"/>
      <c r="S3322" s="70"/>
      <c r="U3322" s="70"/>
      <c r="W3322" s="70"/>
      <c r="Y3322" s="70"/>
    </row>
    <row r="3323" spans="1:25" s="69" customFormat="1" x14ac:dyDescent="0.2">
      <c r="A3323" s="66" t="s">
        <v>11</v>
      </c>
      <c r="B3323" s="66" t="s">
        <v>24</v>
      </c>
      <c r="C3323" s="66" t="s">
        <v>10</v>
      </c>
      <c r="D3323" s="66" t="s">
        <v>272</v>
      </c>
      <c r="E3323" s="87">
        <f>+IF(ISNUMBER(DATA!L433),DATA!L433,"n/a")</f>
        <v>4.8757048374472403</v>
      </c>
      <c r="F3323" s="77">
        <f>+IF(ISNUMBER(DATA!M433),DATA!M433,"n/a")</f>
        <v>-9.2215658396581204E-2</v>
      </c>
      <c r="G3323" s="87">
        <f>+IF(ISNUMBER(DATA!V433),DATA!V433,"n/a")</f>
        <v>4.9024363707982701</v>
      </c>
      <c r="H3323" s="77">
        <f>+IF(ISNUMBER(DATA!W433),DATA!W433,"n/a")</f>
        <v>-7.2202011224450094E-2</v>
      </c>
      <c r="I3323" s="87">
        <f>+IF(ISNUMBER(DATA!AF433),DATA!AF433,"n/a")</f>
        <v>4.9193723026983003</v>
      </c>
      <c r="J3323" s="77">
        <f>+IF(ISNUMBER(DATA!AG433),DATA!AG433,"n/a")</f>
        <v>-6.1666006852827603E-2</v>
      </c>
      <c r="K3323" s="87">
        <f>+IF(ISNUMBER(DATA!AP433),DATA!AP433,"n/a")</f>
        <v>5.0598440428109202</v>
      </c>
      <c r="L3323" s="77">
        <f>+IF(ISNUMBER(DATA!AQ433),DATA!AQ433,"n/a")</f>
        <v>-3.2277178839830702E-2</v>
      </c>
      <c r="M3323" s="66"/>
      <c r="N3323" s="66"/>
      <c r="O3323" s="66"/>
      <c r="P3323" s="66"/>
      <c r="Q3323" s="66"/>
      <c r="S3323" s="70"/>
      <c r="U3323" s="70"/>
      <c r="W3323" s="70"/>
      <c r="Y3323" s="70"/>
    </row>
    <row r="3324" spans="1:25" s="69" customFormat="1" x14ac:dyDescent="0.2">
      <c r="A3324" s="66" t="s">
        <v>11</v>
      </c>
      <c r="B3324" s="66" t="s">
        <v>24</v>
      </c>
      <c r="C3324" s="66" t="s">
        <v>10</v>
      </c>
      <c r="D3324" s="66" t="s">
        <v>273</v>
      </c>
      <c r="E3324" s="87">
        <f>+IF(ISNUMBER(DATA!L434),DATA!L434,"n/a")</f>
        <v>4.6213138367442497</v>
      </c>
      <c r="F3324" s="77">
        <f>+IF(ISNUMBER(DATA!M434),DATA!M434,"n/a")</f>
        <v>6.5121165074473204E-4</v>
      </c>
      <c r="G3324" s="87">
        <f>+IF(ISNUMBER(DATA!V434),DATA!V434,"n/a")</f>
        <v>4.5931873398348904</v>
      </c>
      <c r="H3324" s="77">
        <f>+IF(ISNUMBER(DATA!W434),DATA!W434,"n/a")</f>
        <v>4.4385825712080097E-3</v>
      </c>
      <c r="I3324" s="87">
        <f>+IF(ISNUMBER(DATA!AF434),DATA!AF434,"n/a")</f>
        <v>4.5852072335224596</v>
      </c>
      <c r="J3324" s="77">
        <f>+IF(ISNUMBER(DATA!AG434),DATA!AG434,"n/a")</f>
        <v>5.5696498968765197E-2</v>
      </c>
      <c r="K3324" s="87">
        <f>+IF(ISNUMBER(DATA!AP434),DATA!AP434,"n/a")</f>
        <v>4.6259014872510402</v>
      </c>
      <c r="L3324" s="77">
        <f>+IF(ISNUMBER(DATA!AQ434),DATA!AQ434,"n/a")</f>
        <v>5.7637412839217098E-2</v>
      </c>
      <c r="M3324" s="66"/>
      <c r="N3324" s="66"/>
      <c r="O3324" s="66"/>
      <c r="P3324" s="66"/>
      <c r="Q3324" s="66"/>
      <c r="S3324" s="70"/>
      <c r="U3324" s="70"/>
      <c r="W3324" s="70"/>
      <c r="Y3324" s="70"/>
    </row>
    <row r="3325" spans="1:25" s="69" customFormat="1" x14ac:dyDescent="0.2">
      <c r="A3325" s="66" t="s">
        <v>11</v>
      </c>
      <c r="B3325" s="66" t="s">
        <v>24</v>
      </c>
      <c r="C3325" s="66" t="s">
        <v>10</v>
      </c>
      <c r="D3325" s="66" t="s">
        <v>274</v>
      </c>
      <c r="E3325" s="87">
        <f>+IF(ISNUMBER(DATA!L435),DATA!L435,"n/a")</f>
        <v>4.4889493902280799</v>
      </c>
      <c r="F3325" s="77">
        <f>+IF(ISNUMBER(DATA!M435),DATA!M435,"n/a")</f>
        <v>-1.28981750439312E-2</v>
      </c>
      <c r="G3325" s="87">
        <f>+IF(ISNUMBER(DATA!V435),DATA!V435,"n/a")</f>
        <v>4.4811941340795203</v>
      </c>
      <c r="H3325" s="77">
        <f>+IF(ISNUMBER(DATA!W435),DATA!W435,"n/a")</f>
        <v>-2.0618169627048901E-2</v>
      </c>
      <c r="I3325" s="87">
        <f>+IF(ISNUMBER(DATA!AF435),DATA!AF435,"n/a")</f>
        <v>4.4648671824481898</v>
      </c>
      <c r="J3325" s="77">
        <f>+IF(ISNUMBER(DATA!AG435),DATA!AG435,"n/a")</f>
        <v>-1.06373044789851E-2</v>
      </c>
      <c r="K3325" s="87">
        <f>+IF(ISNUMBER(DATA!AP435),DATA!AP435,"n/a")</f>
        <v>4.5016379993786204</v>
      </c>
      <c r="L3325" s="77">
        <f>+IF(ISNUMBER(DATA!AQ435),DATA!AQ435,"n/a")</f>
        <v>-3.3433022910252401E-2</v>
      </c>
      <c r="M3325" s="66"/>
      <c r="N3325" s="66"/>
      <c r="O3325" s="66"/>
      <c r="P3325" s="66"/>
      <c r="Q3325" s="66"/>
      <c r="S3325" s="70"/>
      <c r="U3325" s="70"/>
      <c r="W3325" s="70"/>
      <c r="Y3325" s="70"/>
    </row>
    <row r="3326" spans="1:25" s="69" customFormat="1" x14ac:dyDescent="0.2">
      <c r="A3326" s="66" t="s">
        <v>11</v>
      </c>
      <c r="B3326" s="66" t="s">
        <v>24</v>
      </c>
      <c r="C3326" s="66" t="s">
        <v>10</v>
      </c>
      <c r="D3326" s="66" t="s">
        <v>275</v>
      </c>
      <c r="E3326" s="87">
        <f>+IF(ISNUMBER(DATA!L436),DATA!L436,"n/a")</f>
        <v>4.1870353860522398</v>
      </c>
      <c r="F3326" s="77">
        <f>+IF(ISNUMBER(DATA!M436),DATA!M436,"n/a")</f>
        <v>-1.21437890261527E-2</v>
      </c>
      <c r="G3326" s="87">
        <f>+IF(ISNUMBER(DATA!V436),DATA!V436,"n/a")</f>
        <v>4.1775726006125602</v>
      </c>
      <c r="H3326" s="77">
        <f>+IF(ISNUMBER(DATA!W436),DATA!W436,"n/a")</f>
        <v>1.33430636721982E-2</v>
      </c>
      <c r="I3326" s="87">
        <f>+IF(ISNUMBER(DATA!AF436),DATA!AF436,"n/a")</f>
        <v>4.1590183332002004</v>
      </c>
      <c r="J3326" s="77">
        <f>+IF(ISNUMBER(DATA!AG436),DATA!AG436,"n/a")</f>
        <v>3.2065008370044203E-2</v>
      </c>
      <c r="K3326" s="87">
        <f>+IF(ISNUMBER(DATA!AP436),DATA!AP436,"n/a")</f>
        <v>4.2274425382136203</v>
      </c>
      <c r="L3326" s="77">
        <f>+IF(ISNUMBER(DATA!AQ436),DATA!AQ436,"n/a")</f>
        <v>1.55279986337486E-2</v>
      </c>
      <c r="M3326" s="66"/>
      <c r="N3326" s="66"/>
      <c r="O3326" s="66"/>
      <c r="P3326" s="66"/>
      <c r="Q3326" s="66"/>
      <c r="S3326" s="70"/>
      <c r="U3326" s="70"/>
      <c r="W3326" s="70"/>
      <c r="Y3326" s="70"/>
    </row>
    <row r="3327" spans="1:25" s="69" customFormat="1" x14ac:dyDescent="0.2">
      <c r="A3327" s="66" t="s">
        <v>11</v>
      </c>
      <c r="B3327" s="66" t="s">
        <v>24</v>
      </c>
      <c r="C3327" s="66" t="s">
        <v>10</v>
      </c>
      <c r="D3327" s="66" t="s">
        <v>276</v>
      </c>
      <c r="E3327" s="87">
        <f>+IF(ISNUMBER(DATA!L437),DATA!L437,"n/a")</f>
        <v>4.6994823005380404</v>
      </c>
      <c r="F3327" s="77">
        <f>+IF(ISNUMBER(DATA!M437),DATA!M437,"n/a")</f>
        <v>3.51131582975934E-2</v>
      </c>
      <c r="G3327" s="87">
        <f>+IF(ISNUMBER(DATA!V437),DATA!V437,"n/a")</f>
        <v>4.54438662203298</v>
      </c>
      <c r="H3327" s="77">
        <f>+IF(ISNUMBER(DATA!W437),DATA!W437,"n/a")</f>
        <v>9.9776404774189805E-3</v>
      </c>
      <c r="I3327" s="87">
        <f>+IF(ISNUMBER(DATA!AF437),DATA!AF437,"n/a")</f>
        <v>4.4594328303232</v>
      </c>
      <c r="J3327" s="77">
        <f>+IF(ISNUMBER(DATA!AG437),DATA!AG437,"n/a")</f>
        <v>5.6761174168688602E-3</v>
      </c>
      <c r="K3327" s="87">
        <f>+IF(ISNUMBER(DATA!AP437),DATA!AP437,"n/a")</f>
        <v>4.57073183839662</v>
      </c>
      <c r="L3327" s="77">
        <f>+IF(ISNUMBER(DATA!AQ437),DATA!AQ437,"n/a")</f>
        <v>1.31401367634849E-2</v>
      </c>
      <c r="M3327" s="66"/>
      <c r="N3327" s="66"/>
      <c r="O3327" s="66"/>
      <c r="P3327" s="66"/>
      <c r="Q3327" s="66"/>
      <c r="S3327" s="70"/>
      <c r="U3327" s="70"/>
      <c r="W3327" s="70"/>
      <c r="Y3327" s="70"/>
    </row>
    <row r="3328" spans="1:25" s="69" customFormat="1" x14ac:dyDescent="0.2">
      <c r="A3328" s="66" t="s">
        <v>11</v>
      </c>
      <c r="B3328" s="66" t="s">
        <v>24</v>
      </c>
      <c r="C3328" s="66" t="s">
        <v>10</v>
      </c>
      <c r="D3328" s="66" t="s">
        <v>277</v>
      </c>
      <c r="E3328" s="87">
        <f>+IF(ISNUMBER(DATA!L438),DATA!L438,"n/a")</f>
        <v>4.82726435355488</v>
      </c>
      <c r="F3328" s="77">
        <f>+IF(ISNUMBER(DATA!M438),DATA!M438,"n/a")</f>
        <v>-2.3770203743631198E-2</v>
      </c>
      <c r="G3328" s="87">
        <f>+IF(ISNUMBER(DATA!V438),DATA!V438,"n/a")</f>
        <v>4.7443104964639096</v>
      </c>
      <c r="H3328" s="77">
        <f>+IF(ISNUMBER(DATA!W438),DATA!W438,"n/a")</f>
        <v>-1.32931687724722E-2</v>
      </c>
      <c r="I3328" s="87">
        <f>+IF(ISNUMBER(DATA!AF438),DATA!AF438,"n/a")</f>
        <v>4.7113986744930498</v>
      </c>
      <c r="J3328" s="77">
        <f>+IF(ISNUMBER(DATA!AG438),DATA!AG438,"n/a")</f>
        <v>-2.33753091647203E-2</v>
      </c>
      <c r="K3328" s="87">
        <f>+IF(ISNUMBER(DATA!AP438),DATA!AP438,"n/a")</f>
        <v>4.8385398355793496</v>
      </c>
      <c r="L3328" s="77">
        <f>+IF(ISNUMBER(DATA!AQ438),DATA!AQ438,"n/a")</f>
        <v>-2.7502887230165401E-2</v>
      </c>
      <c r="M3328" s="66"/>
      <c r="N3328" s="66"/>
      <c r="O3328" s="66"/>
      <c r="P3328" s="66"/>
      <c r="Q3328" s="66"/>
      <c r="S3328" s="70"/>
      <c r="U3328" s="70"/>
      <c r="W3328" s="70"/>
      <c r="Y3328" s="70"/>
    </row>
    <row r="3329" spans="1:25" s="69" customFormat="1" x14ac:dyDescent="0.2">
      <c r="A3329" s="66" t="s">
        <v>11</v>
      </c>
      <c r="B3329" s="66" t="s">
        <v>24</v>
      </c>
      <c r="C3329" s="66" t="s">
        <v>10</v>
      </c>
      <c r="D3329" s="66" t="s">
        <v>278</v>
      </c>
      <c r="E3329" s="87">
        <f>+IF(ISNUMBER(DATA!L439),DATA!L439,"n/a")</f>
        <v>4.0885691336613998</v>
      </c>
      <c r="F3329" s="77">
        <f>+IF(ISNUMBER(DATA!M439),DATA!M439,"n/a")</f>
        <v>-7.0114425311838993E-2</v>
      </c>
      <c r="G3329" s="87">
        <f>+IF(ISNUMBER(DATA!V439),DATA!V439,"n/a")</f>
        <v>3.9944333708233399</v>
      </c>
      <c r="H3329" s="77">
        <f>+IF(ISNUMBER(DATA!W439),DATA!W439,"n/a")</f>
        <v>-6.3246782304333005E-2</v>
      </c>
      <c r="I3329" s="87">
        <f>+IF(ISNUMBER(DATA!AF439),DATA!AF439,"n/a")</f>
        <v>4.0434086118871297</v>
      </c>
      <c r="J3329" s="77">
        <f>+IF(ISNUMBER(DATA!AG439),DATA!AG439,"n/a")</f>
        <v>-6.3698958773641096E-2</v>
      </c>
      <c r="K3329" s="87">
        <f>+IF(ISNUMBER(DATA!AP439),DATA!AP439,"n/a")</f>
        <v>4.18981299579373</v>
      </c>
      <c r="L3329" s="77">
        <f>+IF(ISNUMBER(DATA!AQ439),DATA!AQ439,"n/a")</f>
        <v>-3.9895018935361501E-2</v>
      </c>
      <c r="M3329" s="66"/>
      <c r="N3329" s="66"/>
      <c r="O3329" s="66"/>
      <c r="P3329" s="66"/>
      <c r="Q3329" s="66"/>
      <c r="S3329" s="70"/>
      <c r="U3329" s="70"/>
      <c r="W3329" s="70"/>
      <c r="Y3329" s="70"/>
    </row>
    <row r="3330" spans="1:25" s="69" customFormat="1" x14ac:dyDescent="0.2">
      <c r="A3330" s="66" t="s">
        <v>11</v>
      </c>
      <c r="B3330" s="66" t="s">
        <v>24</v>
      </c>
      <c r="C3330" s="66" t="s">
        <v>10</v>
      </c>
      <c r="D3330" s="66" t="s">
        <v>279</v>
      </c>
      <c r="E3330" s="87">
        <f>+IF(ISNUMBER(DATA!L440),DATA!L440,"n/a")</f>
        <v>4.3702810766067</v>
      </c>
      <c r="F3330" s="77">
        <f>+IF(ISNUMBER(DATA!M440),DATA!M440,"n/a")</f>
        <v>5.1630048103711003E-2</v>
      </c>
      <c r="G3330" s="87">
        <f>+IF(ISNUMBER(DATA!V440),DATA!V440,"n/a")</f>
        <v>4.1343407060417796</v>
      </c>
      <c r="H3330" s="77">
        <f>+IF(ISNUMBER(DATA!W440),DATA!W440,"n/a")</f>
        <v>8.6110755285415799E-2</v>
      </c>
      <c r="I3330" s="87">
        <f>+IF(ISNUMBER(DATA!AF440),DATA!AF440,"n/a")</f>
        <v>4.19721795136683</v>
      </c>
      <c r="J3330" s="77">
        <f>+IF(ISNUMBER(DATA!AG440),DATA!AG440,"n/a")</f>
        <v>4.5196492815109998E-2</v>
      </c>
      <c r="K3330" s="87">
        <f>+IF(ISNUMBER(DATA!AP440),DATA!AP440,"n/a")</f>
        <v>4.2677590420522202</v>
      </c>
      <c r="L3330" s="77">
        <f>+IF(ISNUMBER(DATA!AQ440),DATA!AQ440,"n/a")</f>
        <v>0.13565435282066199</v>
      </c>
      <c r="M3330" s="66"/>
      <c r="N3330" s="66"/>
      <c r="O3330" s="66"/>
      <c r="P3330" s="66"/>
      <c r="Q3330" s="66"/>
      <c r="S3330" s="70"/>
      <c r="U3330" s="70"/>
      <c r="W3330" s="70"/>
      <c r="Y3330" s="70"/>
    </row>
    <row r="3331" spans="1:25" s="69" customFormat="1" x14ac:dyDescent="0.2">
      <c r="A3331" s="66" t="s">
        <v>11</v>
      </c>
      <c r="B3331" s="66" t="s">
        <v>24</v>
      </c>
      <c r="C3331" s="66" t="s">
        <v>10</v>
      </c>
      <c r="D3331" s="66" t="s">
        <v>280</v>
      </c>
      <c r="E3331" s="87">
        <f>+IF(ISNUMBER(DATA!L441),DATA!L441,"n/a")</f>
        <v>5.1244644843331297</v>
      </c>
      <c r="F3331" s="77">
        <f>+IF(ISNUMBER(DATA!M441),DATA!M441,"n/a")</f>
        <v>4.9097517056052503E-2</v>
      </c>
      <c r="G3331" s="87">
        <f>+IF(ISNUMBER(DATA!V441),DATA!V441,"n/a")</f>
        <v>4.85338131229173</v>
      </c>
      <c r="H3331" s="77">
        <f>+IF(ISNUMBER(DATA!W441),DATA!W441,"n/a")</f>
        <v>-1.2540948232118401E-2</v>
      </c>
      <c r="I3331" s="87">
        <f>+IF(ISNUMBER(DATA!AF441),DATA!AF441,"n/a")</f>
        <v>4.8548864249915198</v>
      </c>
      <c r="J3331" s="77">
        <f>+IF(ISNUMBER(DATA!AG441),DATA!AG441,"n/a")</f>
        <v>-1.2806095825072901E-2</v>
      </c>
      <c r="K3331" s="87">
        <f>+IF(ISNUMBER(DATA!AP441),DATA!AP441,"n/a")</f>
        <v>5.0442684940343998</v>
      </c>
      <c r="L3331" s="77">
        <f>+IF(ISNUMBER(DATA!AQ441),DATA!AQ441,"n/a")</f>
        <v>-2.5928193252225701E-2</v>
      </c>
      <c r="M3331" s="66"/>
      <c r="N3331" s="66"/>
      <c r="O3331" s="66"/>
      <c r="P3331" s="66"/>
      <c r="Q3331" s="66"/>
      <c r="S3331" s="70"/>
      <c r="U3331" s="70"/>
      <c r="W3331" s="70"/>
      <c r="Y3331" s="70"/>
    </row>
    <row r="3332" spans="1:25" s="69" customFormat="1" x14ac:dyDescent="0.2">
      <c r="A3332" s="66" t="s">
        <v>11</v>
      </c>
      <c r="B3332" s="66" t="s">
        <v>24</v>
      </c>
      <c r="C3332" s="66" t="s">
        <v>10</v>
      </c>
      <c r="D3332" s="66" t="s">
        <v>281</v>
      </c>
      <c r="E3332" s="87">
        <f>+IF(ISNUMBER(DATA!L442),DATA!L442,"n/a")</f>
        <v>4.3153624436973796</v>
      </c>
      <c r="F3332" s="77">
        <f>+IF(ISNUMBER(DATA!M442),DATA!M442,"n/a")</f>
        <v>5.4321268205017301E-2</v>
      </c>
      <c r="G3332" s="87">
        <f>+IF(ISNUMBER(DATA!V442),DATA!V442,"n/a")</f>
        <v>4.02371918326841</v>
      </c>
      <c r="H3332" s="77">
        <f>+IF(ISNUMBER(DATA!W442),DATA!W442,"n/a")</f>
        <v>2.8488050184886399E-2</v>
      </c>
      <c r="I3332" s="87">
        <f>+IF(ISNUMBER(DATA!AF442),DATA!AF442,"n/a")</f>
        <v>4.0725688342801902</v>
      </c>
      <c r="J3332" s="77">
        <f>+IF(ISNUMBER(DATA!AG442),DATA!AG442,"n/a")</f>
        <v>3.7090353570857999E-2</v>
      </c>
      <c r="K3332" s="87">
        <f>+IF(ISNUMBER(DATA!AP442),DATA!AP442,"n/a")</f>
        <v>4.1681454610270698</v>
      </c>
      <c r="L3332" s="77">
        <f>+IF(ISNUMBER(DATA!AQ442),DATA!AQ442,"n/a")</f>
        <v>6.8975964059971903E-2</v>
      </c>
      <c r="M3332" s="66"/>
      <c r="N3332" s="66"/>
      <c r="O3332" s="66"/>
      <c r="P3332" s="66"/>
      <c r="Q3332" s="66"/>
      <c r="S3332" s="70"/>
      <c r="U3332" s="70"/>
      <c r="W3332" s="70"/>
      <c r="Y3332" s="70"/>
    </row>
    <row r="3333" spans="1:25" s="69" customFormat="1" x14ac:dyDescent="0.2">
      <c r="A3333" s="66" t="s">
        <v>11</v>
      </c>
      <c r="B3333" s="66" t="s">
        <v>24</v>
      </c>
      <c r="C3333" s="66" t="s">
        <v>10</v>
      </c>
      <c r="D3333" s="66" t="s">
        <v>282</v>
      </c>
      <c r="E3333" s="87">
        <f>+IF(ISNUMBER(DATA!L443),DATA!L443,"n/a")</f>
        <v>5.0551426588580197</v>
      </c>
      <c r="F3333" s="77">
        <f>+IF(ISNUMBER(DATA!M443),DATA!M443,"n/a")</f>
        <v>4.85223336538761E-2</v>
      </c>
      <c r="G3333" s="87">
        <f>+IF(ISNUMBER(DATA!V443),DATA!V443,"n/a")</f>
        <v>4.9545218494997503</v>
      </c>
      <c r="H3333" s="77">
        <f>+IF(ISNUMBER(DATA!W443),DATA!W443,"n/a")</f>
        <v>2.73868912358574E-2</v>
      </c>
      <c r="I3333" s="87">
        <f>+IF(ISNUMBER(DATA!AF443),DATA!AF443,"n/a")</f>
        <v>4.9326971908883204</v>
      </c>
      <c r="J3333" s="77">
        <f>+IF(ISNUMBER(DATA!AG443),DATA!AG443,"n/a")</f>
        <v>3.1419613337133001E-2</v>
      </c>
      <c r="K3333" s="87">
        <f>+IF(ISNUMBER(DATA!AP443),DATA!AP443,"n/a")</f>
        <v>4.8595265633909897</v>
      </c>
      <c r="L3333" s="77">
        <f>+IF(ISNUMBER(DATA!AQ443),DATA!AQ443,"n/a")</f>
        <v>-3.3619542984338301E-2</v>
      </c>
      <c r="M3333" s="66"/>
      <c r="N3333" s="66"/>
      <c r="O3333" s="66"/>
      <c r="P3333" s="66"/>
      <c r="Q3333" s="66"/>
      <c r="S3333" s="70"/>
      <c r="U3333" s="70"/>
      <c r="W3333" s="70"/>
      <c r="Y3333" s="70"/>
    </row>
    <row r="3334" spans="1:25" s="69" customFormat="1" x14ac:dyDescent="0.2">
      <c r="A3334" s="66" t="s">
        <v>11</v>
      </c>
      <c r="B3334" s="66" t="s">
        <v>24</v>
      </c>
      <c r="C3334" s="66" t="s">
        <v>10</v>
      </c>
      <c r="D3334" s="66" t="s">
        <v>283</v>
      </c>
      <c r="E3334" s="87">
        <f>+IF(ISNUMBER(DATA!L444),DATA!L444,"n/a")</f>
        <v>4.8923709452156796</v>
      </c>
      <c r="F3334" s="77">
        <f>+IF(ISNUMBER(DATA!M444),DATA!M444,"n/a")</f>
        <v>0.14120129150298899</v>
      </c>
      <c r="G3334" s="87">
        <f>+IF(ISNUMBER(DATA!V444),DATA!V444,"n/a")</f>
        <v>4.9590655877313798</v>
      </c>
      <c r="H3334" s="77">
        <f>+IF(ISNUMBER(DATA!W444),DATA!W444,"n/a")</f>
        <v>0.15309494002128199</v>
      </c>
      <c r="I3334" s="87">
        <f>+IF(ISNUMBER(DATA!AF444),DATA!AF444,"n/a")</f>
        <v>4.9691154718744004</v>
      </c>
      <c r="J3334" s="77">
        <f>+IF(ISNUMBER(DATA!AG444),DATA!AG444,"n/a")</f>
        <v>0.160733927566339</v>
      </c>
      <c r="K3334" s="87">
        <f>+IF(ISNUMBER(DATA!AP444),DATA!AP444,"n/a")</f>
        <v>4.7090026591548204</v>
      </c>
      <c r="L3334" s="77">
        <f>+IF(ISNUMBER(DATA!AQ444),DATA!AQ444,"n/a")</f>
        <v>0.11984521946499201</v>
      </c>
      <c r="M3334" s="66"/>
      <c r="N3334" s="66"/>
      <c r="O3334" s="66"/>
      <c r="P3334" s="66"/>
      <c r="Q3334" s="66"/>
      <c r="S3334" s="70"/>
      <c r="U3334" s="70"/>
      <c r="W3334" s="70"/>
      <c r="Y3334" s="70"/>
    </row>
    <row r="3335" spans="1:25" s="69" customFormat="1" x14ac:dyDescent="0.2">
      <c r="A3335" s="66" t="s">
        <v>11</v>
      </c>
      <c r="B3335" s="66" t="s">
        <v>24</v>
      </c>
      <c r="C3335" s="66" t="s">
        <v>10</v>
      </c>
      <c r="D3335" s="66" t="s">
        <v>284</v>
      </c>
      <c r="E3335" s="87">
        <f>+IF(ISNUMBER(DATA!L445),DATA!L445,"n/a")</f>
        <v>3.7626448375240802</v>
      </c>
      <c r="F3335" s="77">
        <f>+IF(ISNUMBER(DATA!M445),DATA!M445,"n/a")</f>
        <v>2.2798969093124202E-2</v>
      </c>
      <c r="G3335" s="87">
        <f>+IF(ISNUMBER(DATA!V445),DATA!V445,"n/a")</f>
        <v>3.3614837156549999</v>
      </c>
      <c r="H3335" s="77">
        <f>+IF(ISNUMBER(DATA!W445),DATA!W445,"n/a")</f>
        <v>-7.9455069684458805E-3</v>
      </c>
      <c r="I3335" s="87">
        <f>+IF(ISNUMBER(DATA!AF445),DATA!AF445,"n/a")</f>
        <v>3.4661807893983201</v>
      </c>
      <c r="J3335" s="77">
        <f>+IF(ISNUMBER(DATA!AG445),DATA!AG445,"n/a")</f>
        <v>-1.2254395111558E-2</v>
      </c>
      <c r="K3335" s="87">
        <f>+IF(ISNUMBER(DATA!AP445),DATA!AP445,"n/a")</f>
        <v>3.5357757688223099</v>
      </c>
      <c r="L3335" s="77">
        <f>+IF(ISNUMBER(DATA!AQ445),DATA!AQ445,"n/a")</f>
        <v>7.4476198103395203E-2</v>
      </c>
      <c r="M3335" s="66"/>
      <c r="N3335" s="66"/>
      <c r="O3335" s="66"/>
      <c r="P3335" s="66"/>
      <c r="Q3335" s="66"/>
      <c r="S3335" s="70"/>
      <c r="U3335" s="70"/>
      <c r="W3335" s="70"/>
      <c r="Y3335" s="70"/>
    </row>
    <row r="3336" spans="1:25" s="69" customFormat="1" x14ac:dyDescent="0.2">
      <c r="A3336" s="66" t="s">
        <v>11</v>
      </c>
      <c r="B3336" s="66" t="s">
        <v>24</v>
      </c>
      <c r="C3336" s="66" t="s">
        <v>10</v>
      </c>
      <c r="D3336" s="66" t="s">
        <v>285</v>
      </c>
      <c r="E3336" s="87">
        <f>+IF(ISNUMBER(DATA!L446),DATA!L446,"n/a")</f>
        <v>3.1989750625924902</v>
      </c>
      <c r="F3336" s="77">
        <f>+IF(ISNUMBER(DATA!M446),DATA!M446,"n/a")</f>
        <v>-9.2777643896359892E-3</v>
      </c>
      <c r="G3336" s="87">
        <f>+IF(ISNUMBER(DATA!V446),DATA!V446,"n/a")</f>
        <v>2.7613738831157399</v>
      </c>
      <c r="H3336" s="77">
        <f>+IF(ISNUMBER(DATA!W446),DATA!W446,"n/a")</f>
        <v>-2.9939050998125799E-2</v>
      </c>
      <c r="I3336" s="87">
        <f>+IF(ISNUMBER(DATA!AF446),DATA!AF446,"n/a")</f>
        <v>2.8314735018307799</v>
      </c>
      <c r="J3336" s="77">
        <f>+IF(ISNUMBER(DATA!AG446),DATA!AG446,"n/a")</f>
        <v>-5.8805753587579099E-2</v>
      </c>
      <c r="K3336" s="87">
        <f>+IF(ISNUMBER(DATA!AP446),DATA!AP446,"n/a")</f>
        <v>2.8012973670930799</v>
      </c>
      <c r="L3336" s="77">
        <f>+IF(ISNUMBER(DATA!AQ446),DATA!AQ446,"n/a")</f>
        <v>3.3617830179696099E-3</v>
      </c>
      <c r="M3336" s="66"/>
      <c r="N3336" s="66"/>
      <c r="O3336" s="66"/>
      <c r="P3336" s="66"/>
      <c r="Q3336" s="66"/>
      <c r="S3336" s="70"/>
      <c r="U3336" s="70"/>
      <c r="W3336" s="70"/>
      <c r="Y3336" s="70"/>
    </row>
    <row r="3337" spans="1:25" s="69" customFormat="1" x14ac:dyDescent="0.2">
      <c r="A3337" s="66" t="s">
        <v>11</v>
      </c>
      <c r="B3337" s="66" t="s">
        <v>24</v>
      </c>
      <c r="C3337" s="66" t="s">
        <v>10</v>
      </c>
      <c r="D3337" s="66" t="s">
        <v>286</v>
      </c>
      <c r="E3337" s="87">
        <f>+IF(ISNUMBER(DATA!L447),DATA!L447,"n/a")</f>
        <v>4.2478920800048998</v>
      </c>
      <c r="F3337" s="77">
        <f>+IF(ISNUMBER(DATA!M447),DATA!M447,"n/a")</f>
        <v>1.53089088459232E-3</v>
      </c>
      <c r="G3337" s="87">
        <f>+IF(ISNUMBER(DATA!V447),DATA!V447,"n/a")</f>
        <v>4.21596268231953</v>
      </c>
      <c r="H3337" s="77">
        <f>+IF(ISNUMBER(DATA!W447),DATA!W447,"n/a")</f>
        <v>4.0971833595556499E-3</v>
      </c>
      <c r="I3337" s="87">
        <f>+IF(ISNUMBER(DATA!AF447),DATA!AF447,"n/a")</f>
        <v>4.2177545074684302</v>
      </c>
      <c r="J3337" s="77">
        <f>+IF(ISNUMBER(DATA!AG447),DATA!AG447,"n/a")</f>
        <v>3.03050323695262E-2</v>
      </c>
      <c r="K3337" s="87">
        <f>+IF(ISNUMBER(DATA!AP447),DATA!AP447,"n/a")</f>
        <v>4.3010281917089399</v>
      </c>
      <c r="L3337" s="77">
        <f>+IF(ISNUMBER(DATA!AQ447),DATA!AQ447,"n/a")</f>
        <v>2.41649409001292E-2</v>
      </c>
      <c r="M3337" s="66"/>
      <c r="N3337" s="66"/>
      <c r="O3337" s="66"/>
      <c r="P3337" s="66"/>
      <c r="Q3337" s="66"/>
      <c r="S3337" s="70"/>
      <c r="U3337" s="70"/>
      <c r="W3337" s="70"/>
      <c r="Y3337" s="70"/>
    </row>
    <row r="3338" spans="1:25" s="69" customFormat="1" x14ac:dyDescent="0.2">
      <c r="A3338" s="66" t="s">
        <v>11</v>
      </c>
      <c r="B3338" s="66" t="s">
        <v>24</v>
      </c>
      <c r="C3338" s="66" t="s">
        <v>10</v>
      </c>
      <c r="D3338" s="66" t="s">
        <v>287</v>
      </c>
      <c r="E3338" s="87">
        <f>+IF(ISNUMBER(DATA!L448),DATA!L448,"n/a")</f>
        <v>4.3337646703560502</v>
      </c>
      <c r="F3338" s="77">
        <f>+IF(ISNUMBER(DATA!M448),DATA!M448,"n/a")</f>
        <v>1.37463859203283E-2</v>
      </c>
      <c r="G3338" s="87">
        <f>+IF(ISNUMBER(DATA!V448),DATA!V448,"n/a")</f>
        <v>4.0412453833262996</v>
      </c>
      <c r="H3338" s="77">
        <f>+IF(ISNUMBER(DATA!W448),DATA!W448,"n/a")</f>
        <v>1.28772181658681E-2</v>
      </c>
      <c r="I3338" s="87">
        <f>+IF(ISNUMBER(DATA!AF448),DATA!AF448,"n/a")</f>
        <v>4.0028602547879597</v>
      </c>
      <c r="J3338" s="77">
        <f>+IF(ISNUMBER(DATA!AG448),DATA!AG448,"n/a")</f>
        <v>9.8259779885977692E-3</v>
      </c>
      <c r="K3338" s="87">
        <f>+IF(ISNUMBER(DATA!AP448),DATA!AP448,"n/a")</f>
        <v>4.04277394490492</v>
      </c>
      <c r="L3338" s="77">
        <f>+IF(ISNUMBER(DATA!AQ448),DATA!AQ448,"n/a")</f>
        <v>1.6913453576009999E-2</v>
      </c>
      <c r="M3338" s="66"/>
      <c r="N3338" s="66"/>
      <c r="O3338" s="66"/>
      <c r="P3338" s="66"/>
      <c r="Q3338" s="66"/>
      <c r="S3338" s="70"/>
      <c r="U3338" s="70"/>
      <c r="W3338" s="70"/>
      <c r="Y3338" s="70"/>
    </row>
    <row r="3339" spans="1:25" s="69" customFormat="1" x14ac:dyDescent="0.2">
      <c r="A3339" s="66" t="s">
        <v>11</v>
      </c>
      <c r="B3339" s="66" t="s">
        <v>24</v>
      </c>
      <c r="C3339" s="66" t="s">
        <v>10</v>
      </c>
      <c r="D3339" s="66" t="s">
        <v>288</v>
      </c>
      <c r="E3339" s="87">
        <f>+IF(ISNUMBER(DATA!L449),DATA!L449,"n/a")</f>
        <v>5.2778516439323004</v>
      </c>
      <c r="F3339" s="77">
        <f>+IF(ISNUMBER(DATA!M449),DATA!M449,"n/a")</f>
        <v>4.0644473898983298E-2</v>
      </c>
      <c r="G3339" s="87">
        <f>+IF(ISNUMBER(DATA!V449),DATA!V449,"n/a")</f>
        <v>5.2637992397063904</v>
      </c>
      <c r="H3339" s="77">
        <f>+IF(ISNUMBER(DATA!W449),DATA!W449,"n/a")</f>
        <v>3.0609153443979398E-2</v>
      </c>
      <c r="I3339" s="87">
        <f>+IF(ISNUMBER(DATA!AF449),DATA!AF449,"n/a")</f>
        <v>5.2237962299977498</v>
      </c>
      <c r="J3339" s="77">
        <f>+IF(ISNUMBER(DATA!AG449),DATA!AG449,"n/a")</f>
        <v>2.18215222050211E-2</v>
      </c>
      <c r="K3339" s="87">
        <f>+IF(ISNUMBER(DATA!AP449),DATA!AP449,"n/a")</f>
        <v>5.15390699418802</v>
      </c>
      <c r="L3339" s="77">
        <f>+IF(ISNUMBER(DATA!AQ449),DATA!AQ449,"n/a")</f>
        <v>-1.9812624184609201E-3</v>
      </c>
      <c r="M3339" s="66"/>
      <c r="N3339" s="66"/>
      <c r="O3339" s="66"/>
      <c r="P3339" s="66"/>
      <c r="Q3339" s="66"/>
      <c r="S3339" s="70"/>
      <c r="U3339" s="70"/>
      <c r="W3339" s="70"/>
      <c r="Y3339" s="70"/>
    </row>
    <row r="3340" spans="1:25" s="69" customFormat="1" x14ac:dyDescent="0.2">
      <c r="A3340" s="66" t="s">
        <v>11</v>
      </c>
      <c r="B3340" s="66" t="s">
        <v>24</v>
      </c>
      <c r="C3340" s="66" t="s">
        <v>10</v>
      </c>
      <c r="D3340" s="66" t="s">
        <v>289</v>
      </c>
      <c r="E3340" s="87">
        <f>+IF(ISNUMBER(DATA!L450),DATA!L450,"n/a")</f>
        <v>3.9944447084404802</v>
      </c>
      <c r="F3340" s="77">
        <f>+IF(ISNUMBER(DATA!M450),DATA!M450,"n/a")</f>
        <v>-2.5303604876655901E-2</v>
      </c>
      <c r="G3340" s="87">
        <f>+IF(ISNUMBER(DATA!V450),DATA!V450,"n/a")</f>
        <v>3.7551834444654499</v>
      </c>
      <c r="H3340" s="77">
        <f>+IF(ISNUMBER(DATA!W450),DATA!W450,"n/a")</f>
        <v>-2.3333782418776199E-2</v>
      </c>
      <c r="I3340" s="87">
        <f>+IF(ISNUMBER(DATA!AF450),DATA!AF450,"n/a")</f>
        <v>3.8214287537395299</v>
      </c>
      <c r="J3340" s="77">
        <f>+IF(ISNUMBER(DATA!AG450),DATA!AG450,"n/a")</f>
        <v>-7.6612627511100304E-3</v>
      </c>
      <c r="K3340" s="87">
        <f>+IF(ISNUMBER(DATA!AP450),DATA!AP450,"n/a")</f>
        <v>3.90270544435411</v>
      </c>
      <c r="L3340" s="77">
        <f>+IF(ISNUMBER(DATA!AQ450),DATA!AQ450,"n/a")</f>
        <v>5.6682294330113299E-2</v>
      </c>
      <c r="M3340" s="66"/>
      <c r="N3340" s="66"/>
      <c r="O3340" s="66"/>
      <c r="P3340" s="66"/>
      <c r="Q3340" s="66"/>
      <c r="S3340" s="70"/>
      <c r="U3340" s="70"/>
      <c r="W3340" s="70"/>
      <c r="Y3340" s="70"/>
    </row>
    <row r="3341" spans="1:25" s="69" customFormat="1" x14ac:dyDescent="0.2">
      <c r="A3341" s="66" t="s">
        <v>11</v>
      </c>
      <c r="B3341" s="66" t="s">
        <v>24</v>
      </c>
      <c r="C3341" s="66" t="s">
        <v>10</v>
      </c>
      <c r="D3341" s="66" t="s">
        <v>290</v>
      </c>
      <c r="E3341" s="87">
        <f>+IF(ISNUMBER(DATA!L451),DATA!L451,"n/a")</f>
        <v>4.5292463982268201</v>
      </c>
      <c r="F3341" s="77">
        <f>+IF(ISNUMBER(DATA!M451),DATA!M451,"n/a")</f>
        <v>4.8389652110779396E-3</v>
      </c>
      <c r="G3341" s="87">
        <f>+IF(ISNUMBER(DATA!V451),DATA!V451,"n/a")</f>
        <v>4.4830889127370304</v>
      </c>
      <c r="H3341" s="77">
        <f>+IF(ISNUMBER(DATA!W451),DATA!W451,"n/a")</f>
        <v>-3.6624060355310898E-3</v>
      </c>
      <c r="I3341" s="87">
        <f>+IF(ISNUMBER(DATA!AF451),DATA!AF451,"n/a")</f>
        <v>4.4809395179930904</v>
      </c>
      <c r="J3341" s="77">
        <f>+IF(ISNUMBER(DATA!AG451),DATA!AG451,"n/a")</f>
        <v>1.9031149546386E-2</v>
      </c>
      <c r="K3341" s="87">
        <f>+IF(ISNUMBER(DATA!AP451),DATA!AP451,"n/a")</f>
        <v>4.5361505902899104</v>
      </c>
      <c r="L3341" s="77">
        <f>+IF(ISNUMBER(DATA!AQ451),DATA!AQ451,"n/a")</f>
        <v>-2.1433687854902201E-2</v>
      </c>
      <c r="M3341" s="66"/>
      <c r="N3341" s="66"/>
      <c r="O3341" s="66"/>
      <c r="P3341" s="66"/>
      <c r="Q3341" s="66"/>
      <c r="S3341" s="70"/>
      <c r="U3341" s="70"/>
      <c r="W3341" s="70"/>
      <c r="Y3341" s="70"/>
    </row>
    <row r="3342" spans="1:25" s="69" customFormat="1" x14ac:dyDescent="0.2">
      <c r="A3342" s="66" t="s">
        <v>11</v>
      </c>
      <c r="B3342" s="66" t="s">
        <v>24</v>
      </c>
      <c r="C3342" s="66" t="s">
        <v>10</v>
      </c>
      <c r="D3342" s="66" t="s">
        <v>291</v>
      </c>
      <c r="E3342" s="87">
        <f>+IF(ISNUMBER(DATA!L452),DATA!L452,"n/a")</f>
        <v>5.7120515088961001</v>
      </c>
      <c r="F3342" s="77">
        <f>+IF(ISNUMBER(DATA!M452),DATA!M452,"n/a")</f>
        <v>0.20673243531886201</v>
      </c>
      <c r="G3342" s="87">
        <f>+IF(ISNUMBER(DATA!V452),DATA!V452,"n/a")</f>
        <v>5.5076038752086598</v>
      </c>
      <c r="H3342" s="77">
        <f>+IF(ISNUMBER(DATA!W452),DATA!W452,"n/a")</f>
        <v>4.4086025082286498E-2</v>
      </c>
      <c r="I3342" s="87">
        <f>+IF(ISNUMBER(DATA!AF452),DATA!AF452,"n/a")</f>
        <v>5.5698672014724</v>
      </c>
      <c r="J3342" s="77">
        <f>+IF(ISNUMBER(DATA!AG452),DATA!AG452,"n/a")</f>
        <v>3.2638936763917999E-2</v>
      </c>
      <c r="K3342" s="87">
        <f>+IF(ISNUMBER(DATA!AP452),DATA!AP452,"n/a")</f>
        <v>5.5326975236079603</v>
      </c>
      <c r="L3342" s="77">
        <f>+IF(ISNUMBER(DATA!AQ452),DATA!AQ452,"n/a")</f>
        <v>1.28197022401334E-2</v>
      </c>
      <c r="M3342" s="66"/>
      <c r="N3342" s="66"/>
      <c r="O3342" s="66"/>
      <c r="P3342" s="66"/>
      <c r="Q3342" s="66"/>
      <c r="S3342" s="70"/>
      <c r="U3342" s="70"/>
      <c r="W3342" s="70"/>
      <c r="Y3342" s="70"/>
    </row>
    <row r="3343" spans="1:25" s="69" customFormat="1" x14ac:dyDescent="0.2">
      <c r="A3343" s="66" t="s">
        <v>11</v>
      </c>
      <c r="B3343" s="66" t="s">
        <v>24</v>
      </c>
      <c r="C3343" s="66" t="s">
        <v>10</v>
      </c>
      <c r="D3343" s="66" t="s">
        <v>292</v>
      </c>
      <c r="E3343" s="87">
        <f>+IF(ISNUMBER(DATA!L453),DATA!L453,"n/a")</f>
        <v>5.1369978635582099</v>
      </c>
      <c r="F3343" s="77">
        <f>+IF(ISNUMBER(DATA!M453),DATA!M453,"n/a")</f>
        <v>4.2147854427778998E-3</v>
      </c>
      <c r="G3343" s="87">
        <f>+IF(ISNUMBER(DATA!V453),DATA!V453,"n/a")</f>
        <v>5.1938161462176096</v>
      </c>
      <c r="H3343" s="77">
        <f>+IF(ISNUMBER(DATA!W453),DATA!W453,"n/a")</f>
        <v>1.8238228946436199E-2</v>
      </c>
      <c r="I3343" s="87">
        <f>+IF(ISNUMBER(DATA!AF453),DATA!AF453,"n/a")</f>
        <v>5.23550074615813</v>
      </c>
      <c r="J3343" s="77">
        <f>+IF(ISNUMBER(DATA!AG453),DATA!AG453,"n/a")</f>
        <v>2.0147118152444798E-2</v>
      </c>
      <c r="K3343" s="87">
        <f>+IF(ISNUMBER(DATA!AP453),DATA!AP453,"n/a")</f>
        <v>5.1915583069596298</v>
      </c>
      <c r="L3343" s="77">
        <f>+IF(ISNUMBER(DATA!AQ453),DATA!AQ453,"n/a")</f>
        <v>1.0536610166439199E-2</v>
      </c>
      <c r="M3343" s="66"/>
      <c r="N3343" s="66"/>
      <c r="O3343" s="66"/>
      <c r="P3343" s="66"/>
      <c r="Q3343" s="66"/>
      <c r="S3343" s="70"/>
      <c r="U3343" s="70"/>
      <c r="W3343" s="70"/>
      <c r="Y3343" s="70"/>
    </row>
    <row r="3344" spans="1:25" s="69" customFormat="1" x14ac:dyDescent="0.2">
      <c r="A3344" s="66" t="s">
        <v>11</v>
      </c>
      <c r="B3344" s="66" t="s">
        <v>24</v>
      </c>
      <c r="C3344" s="66" t="s">
        <v>10</v>
      </c>
      <c r="D3344" s="66" t="s">
        <v>293</v>
      </c>
      <c r="E3344" s="87">
        <f>+IF(ISNUMBER(DATA!L454),DATA!L454,"n/a")</f>
        <v>4.5202741837332798</v>
      </c>
      <c r="F3344" s="77">
        <f>+IF(ISNUMBER(DATA!M454),DATA!M454,"n/a")</f>
        <v>-4.9613971714930899E-2</v>
      </c>
      <c r="G3344" s="87">
        <f>+IF(ISNUMBER(DATA!V454),DATA!V454,"n/a")</f>
        <v>4.1979937673414298</v>
      </c>
      <c r="H3344" s="77">
        <f>+IF(ISNUMBER(DATA!W454),DATA!W454,"n/a")</f>
        <v>-8.5194874944590201E-2</v>
      </c>
      <c r="I3344" s="87">
        <f>+IF(ISNUMBER(DATA!AF454),DATA!AF454,"n/a")</f>
        <v>4.2340671376181396</v>
      </c>
      <c r="J3344" s="77">
        <f>+IF(ISNUMBER(DATA!AG454),DATA!AG454,"n/a")</f>
        <v>-9.7085343929330006E-2</v>
      </c>
      <c r="K3344" s="87">
        <f>+IF(ISNUMBER(DATA!AP454),DATA!AP454,"n/a")</f>
        <v>4.2951985167910696</v>
      </c>
      <c r="L3344" s="77">
        <f>+IF(ISNUMBER(DATA!AQ454),DATA!AQ454,"n/a")</f>
        <v>-1.1255505045477E-2</v>
      </c>
      <c r="M3344" s="66"/>
      <c r="N3344" s="66"/>
      <c r="O3344" s="66"/>
      <c r="P3344" s="66"/>
      <c r="Q3344" s="66"/>
      <c r="S3344" s="70"/>
      <c r="U3344" s="70"/>
      <c r="W3344" s="70"/>
      <c r="Y3344" s="70"/>
    </row>
    <row r="3345" spans="1:25" s="69" customFormat="1" x14ac:dyDescent="0.2">
      <c r="A3345" s="66" t="s">
        <v>11</v>
      </c>
      <c r="B3345" s="66" t="s">
        <v>24</v>
      </c>
      <c r="C3345" s="66" t="s">
        <v>10</v>
      </c>
      <c r="D3345" s="66" t="s">
        <v>294</v>
      </c>
      <c r="E3345" s="87">
        <f>+IF(ISNUMBER(DATA!L455),DATA!L455,"n/a")</f>
        <v>4.63393418879844</v>
      </c>
      <c r="F3345" s="77">
        <f>+IF(ISNUMBER(DATA!M455),DATA!M455,"n/a")</f>
        <v>-6.0434316584014901E-2</v>
      </c>
      <c r="G3345" s="87">
        <f>+IF(ISNUMBER(DATA!V455),DATA!V455,"n/a")</f>
        <v>4.6572276469314797</v>
      </c>
      <c r="H3345" s="77">
        <f>+IF(ISNUMBER(DATA!W455),DATA!W455,"n/a")</f>
        <v>-5.9097648699259701E-2</v>
      </c>
      <c r="I3345" s="87">
        <f>+IF(ISNUMBER(DATA!AF455),DATA!AF455,"n/a")</f>
        <v>4.6870133073898401</v>
      </c>
      <c r="J3345" s="77">
        <f>+IF(ISNUMBER(DATA!AG455),DATA!AG455,"n/a")</f>
        <v>-3.3080023912064202E-2</v>
      </c>
      <c r="K3345" s="87">
        <f>+IF(ISNUMBER(DATA!AP455),DATA!AP455,"n/a")</f>
        <v>4.7570321374287596</v>
      </c>
      <c r="L3345" s="77">
        <f>+IF(ISNUMBER(DATA!AQ455),DATA!AQ455,"n/a")</f>
        <v>-3.5883288332443801E-2</v>
      </c>
      <c r="M3345" s="66"/>
      <c r="N3345" s="66"/>
      <c r="O3345" s="66"/>
      <c r="P3345" s="66"/>
      <c r="Q3345" s="66"/>
      <c r="S3345" s="70"/>
      <c r="U3345" s="70"/>
      <c r="W3345" s="70"/>
      <c r="Y3345" s="70"/>
    </row>
    <row r="3346" spans="1:25" s="69" customFormat="1" x14ac:dyDescent="0.2">
      <c r="A3346" s="66" t="s">
        <v>11</v>
      </c>
      <c r="B3346" s="66" t="s">
        <v>24</v>
      </c>
      <c r="C3346" s="66" t="s">
        <v>10</v>
      </c>
      <c r="D3346" s="66" t="s">
        <v>295</v>
      </c>
      <c r="E3346" s="87">
        <f>+IF(ISNUMBER(DATA!L456),DATA!L456,"n/a")</f>
        <v>4.1974408355388499</v>
      </c>
      <c r="F3346" s="77">
        <f>+IF(ISNUMBER(DATA!M456),DATA!M456,"n/a")</f>
        <v>-1.9090154941055301E-2</v>
      </c>
      <c r="G3346" s="87">
        <f>+IF(ISNUMBER(DATA!V456),DATA!V456,"n/a")</f>
        <v>4.0840110082893704</v>
      </c>
      <c r="H3346" s="77">
        <f>+IF(ISNUMBER(DATA!W456),DATA!W456,"n/a")</f>
        <v>1.4659333982584601E-2</v>
      </c>
      <c r="I3346" s="87">
        <f>+IF(ISNUMBER(DATA!AF456),DATA!AF456,"n/a")</f>
        <v>4.0019989620544401</v>
      </c>
      <c r="J3346" s="77">
        <f>+IF(ISNUMBER(DATA!AG456),DATA!AG456,"n/a")</f>
        <v>2.2403270872630699E-3</v>
      </c>
      <c r="K3346" s="87">
        <f>+IF(ISNUMBER(DATA!AP456),DATA!AP456,"n/a")</f>
        <v>4.0313416397009902</v>
      </c>
      <c r="L3346" s="77">
        <f>+IF(ISNUMBER(DATA!AQ456),DATA!AQ456,"n/a")</f>
        <v>2.8666275499953701E-3</v>
      </c>
      <c r="M3346" s="66"/>
      <c r="N3346" s="66"/>
      <c r="O3346" s="66"/>
      <c r="P3346" s="66"/>
      <c r="Q3346" s="66"/>
      <c r="S3346" s="70"/>
      <c r="U3346" s="70"/>
      <c r="W3346" s="70"/>
      <c r="Y3346" s="70"/>
    </row>
    <row r="3347" spans="1:25" s="69" customFormat="1" x14ac:dyDescent="0.2">
      <c r="A3347" s="66" t="s">
        <v>11</v>
      </c>
      <c r="B3347" s="66" t="s">
        <v>24</v>
      </c>
      <c r="C3347" s="66" t="s">
        <v>10</v>
      </c>
      <c r="D3347" s="66" t="s">
        <v>296</v>
      </c>
      <c r="E3347" s="87">
        <f>+IF(ISNUMBER(DATA!L457),DATA!L457,"n/a")</f>
        <v>3.7569538338175898</v>
      </c>
      <c r="F3347" s="77">
        <f>+IF(ISNUMBER(DATA!M457),DATA!M457,"n/a")</f>
        <v>-0.11364605561428399</v>
      </c>
      <c r="G3347" s="87">
        <f>+IF(ISNUMBER(DATA!V457),DATA!V457,"n/a")</f>
        <v>3.9495316128112701</v>
      </c>
      <c r="H3347" s="77">
        <f>+IF(ISNUMBER(DATA!W457),DATA!W457,"n/a")</f>
        <v>-2.77650853100452E-2</v>
      </c>
      <c r="I3347" s="87">
        <f>+IF(ISNUMBER(DATA!AF457),DATA!AF457,"n/a")</f>
        <v>4.0514331208732903</v>
      </c>
      <c r="J3347" s="77">
        <f>+IF(ISNUMBER(DATA!AG457),DATA!AG457,"n/a")</f>
        <v>2.96976997838274E-3</v>
      </c>
      <c r="K3347" s="87">
        <f>+IF(ISNUMBER(DATA!AP457),DATA!AP457,"n/a")</f>
        <v>4.1116655423383799</v>
      </c>
      <c r="L3347" s="77">
        <f>+IF(ISNUMBER(DATA!AQ457),DATA!AQ457,"n/a")</f>
        <v>3.4132068609398603E-2</v>
      </c>
      <c r="M3347" s="66"/>
      <c r="N3347" s="66"/>
      <c r="O3347" s="66"/>
      <c r="P3347" s="66"/>
      <c r="Q3347" s="66"/>
      <c r="S3347" s="70"/>
      <c r="U3347" s="70"/>
      <c r="W3347" s="70"/>
      <c r="Y3347" s="70"/>
    </row>
    <row r="3348" spans="1:25" s="69" customFormat="1" x14ac:dyDescent="0.2">
      <c r="A3348" s="66" t="s">
        <v>11</v>
      </c>
      <c r="B3348" s="66" t="s">
        <v>24</v>
      </c>
      <c r="C3348" s="66" t="s">
        <v>10</v>
      </c>
      <c r="D3348" s="66" t="s">
        <v>297</v>
      </c>
      <c r="E3348" s="87">
        <f>+IF(ISNUMBER(DATA!L458),DATA!L458,"n/a")</f>
        <v>4.92046120855992</v>
      </c>
      <c r="F3348" s="77">
        <f>+IF(ISNUMBER(DATA!M458),DATA!M458,"n/a")</f>
        <v>-5.5543432119107998E-2</v>
      </c>
      <c r="G3348" s="87">
        <f>+IF(ISNUMBER(DATA!V458),DATA!V458,"n/a")</f>
        <v>4.8433681527952501</v>
      </c>
      <c r="H3348" s="77">
        <f>+IF(ISNUMBER(DATA!W458),DATA!W458,"n/a")</f>
        <v>-8.0794358157195698E-2</v>
      </c>
      <c r="I3348" s="87">
        <f>+IF(ISNUMBER(DATA!AF458),DATA!AF458,"n/a")</f>
        <v>4.8051322290876</v>
      </c>
      <c r="J3348" s="77">
        <f>+IF(ISNUMBER(DATA!AG458),DATA!AG458,"n/a")</f>
        <v>-8.4744279025102898E-2</v>
      </c>
      <c r="K3348" s="87">
        <f>+IF(ISNUMBER(DATA!AP458),DATA!AP458,"n/a")</f>
        <v>4.9200462269817704</v>
      </c>
      <c r="L3348" s="77">
        <f>+IF(ISNUMBER(DATA!AQ458),DATA!AQ458,"n/a")</f>
        <v>-4.3404491943920598E-2</v>
      </c>
      <c r="M3348" s="66"/>
      <c r="N3348" s="66"/>
      <c r="O3348" s="66"/>
      <c r="P3348" s="66"/>
      <c r="Q3348" s="66"/>
      <c r="S3348" s="70"/>
      <c r="U3348" s="70"/>
      <c r="W3348" s="70"/>
      <c r="Y3348" s="70"/>
    </row>
    <row r="3349" spans="1:25" s="69" customFormat="1" x14ac:dyDescent="0.2">
      <c r="A3349" s="66" t="s">
        <v>11</v>
      </c>
      <c r="B3349" s="66" t="s">
        <v>24</v>
      </c>
      <c r="C3349" s="66" t="s">
        <v>10</v>
      </c>
      <c r="D3349" s="66" t="s">
        <v>298</v>
      </c>
      <c r="E3349" s="87">
        <f>+IF(ISNUMBER(DATA!L459),DATA!L459,"n/a")</f>
        <v>4.04414939556424</v>
      </c>
      <c r="F3349" s="77">
        <f>+IF(ISNUMBER(DATA!M459),DATA!M459,"n/a")</f>
        <v>-2.8189708979514401E-2</v>
      </c>
      <c r="G3349" s="87">
        <f>+IF(ISNUMBER(DATA!V459),DATA!V459,"n/a")</f>
        <v>3.99614401847953</v>
      </c>
      <c r="H3349" s="77">
        <f>+IF(ISNUMBER(DATA!W459),DATA!W459,"n/a")</f>
        <v>-6.6382414639475404E-2</v>
      </c>
      <c r="I3349" s="87">
        <f>+IF(ISNUMBER(DATA!AF459),DATA!AF459,"n/a")</f>
        <v>3.9871782391614699</v>
      </c>
      <c r="J3349" s="77">
        <f>+IF(ISNUMBER(DATA!AG459),DATA!AG459,"n/a")</f>
        <v>-6.9588962842761101E-2</v>
      </c>
      <c r="K3349" s="87">
        <f>+IF(ISNUMBER(DATA!AP459),DATA!AP459,"n/a")</f>
        <v>4.1228579647170296</v>
      </c>
      <c r="L3349" s="77">
        <f>+IF(ISNUMBER(DATA!AQ459),DATA!AQ459,"n/a")</f>
        <v>-0.111270886114038</v>
      </c>
      <c r="M3349" s="66"/>
      <c r="N3349" s="66"/>
      <c r="O3349" s="66"/>
      <c r="P3349" s="66"/>
      <c r="Q3349" s="66"/>
      <c r="S3349" s="70"/>
      <c r="U3349" s="70"/>
      <c r="W3349" s="70"/>
      <c r="Y3349" s="70"/>
    </row>
    <row r="3350" spans="1:25" s="69" customFormat="1" x14ac:dyDescent="0.2">
      <c r="A3350" s="66" t="s">
        <v>11</v>
      </c>
      <c r="B3350" s="66" t="s">
        <v>24</v>
      </c>
      <c r="C3350" s="66" t="s">
        <v>10</v>
      </c>
      <c r="D3350" s="66" t="s">
        <v>299</v>
      </c>
      <c r="E3350" s="87">
        <f>+IF(ISNUMBER(DATA!L460),DATA!L460,"n/a")</f>
        <v>3.2834715754424799</v>
      </c>
      <c r="F3350" s="77">
        <f>+IF(ISNUMBER(DATA!M460),DATA!M460,"n/a")</f>
        <v>1.8949616993872299E-2</v>
      </c>
      <c r="G3350" s="87">
        <f>+IF(ISNUMBER(DATA!V460),DATA!V460,"n/a")</f>
        <v>3.2123798441461502</v>
      </c>
      <c r="H3350" s="77">
        <f>+IF(ISNUMBER(DATA!W460),DATA!W460,"n/a")</f>
        <v>-1.1170737179280301E-2</v>
      </c>
      <c r="I3350" s="87">
        <f>+IF(ISNUMBER(DATA!AF460),DATA!AF460,"n/a")</f>
        <v>3.2173605579858999</v>
      </c>
      <c r="J3350" s="77">
        <f>+IF(ISNUMBER(DATA!AG460),DATA!AG460,"n/a")</f>
        <v>-9.5228328487089203E-2</v>
      </c>
      <c r="K3350" s="87">
        <f>+IF(ISNUMBER(DATA!AP460),DATA!AP460,"n/a")</f>
        <v>3.1570949373592101</v>
      </c>
      <c r="L3350" s="77">
        <f>+IF(ISNUMBER(DATA!AQ460),DATA!AQ460,"n/a")</f>
        <v>-0.11653475101864599</v>
      </c>
      <c r="M3350" s="66"/>
      <c r="N3350" s="66"/>
      <c r="O3350" s="66"/>
      <c r="P3350" s="66"/>
      <c r="Q3350" s="66"/>
      <c r="S3350" s="70"/>
      <c r="U3350" s="70"/>
      <c r="W3350" s="70"/>
      <c r="Y3350" s="70"/>
    </row>
    <row r="3351" spans="1:25" s="69" customFormat="1" x14ac:dyDescent="0.2">
      <c r="A3351" s="66" t="s">
        <v>11</v>
      </c>
      <c r="B3351" s="66" t="s">
        <v>24</v>
      </c>
      <c r="C3351" s="66" t="s">
        <v>10</v>
      </c>
      <c r="D3351" s="66" t="s">
        <v>300</v>
      </c>
      <c r="E3351" s="87">
        <f>+IF(ISNUMBER(DATA!L461),DATA!L461,"n/a")</f>
        <v>4.3630964065815299</v>
      </c>
      <c r="F3351" s="77">
        <f>+IF(ISNUMBER(DATA!M461),DATA!M461,"n/a")</f>
        <v>-8.8626588470709904E-3</v>
      </c>
      <c r="G3351" s="87">
        <f>+IF(ISNUMBER(DATA!V461),DATA!V461,"n/a")</f>
        <v>4.3443994763767098</v>
      </c>
      <c r="H3351" s="77">
        <f>+IF(ISNUMBER(DATA!W461),DATA!W461,"n/a")</f>
        <v>4.1472889611089596E-3</v>
      </c>
      <c r="I3351" s="87">
        <f>+IF(ISNUMBER(DATA!AF461),DATA!AF461,"n/a")</f>
        <v>4.3404812634507799</v>
      </c>
      <c r="J3351" s="77">
        <f>+IF(ISNUMBER(DATA!AG461),DATA!AG461,"n/a")</f>
        <v>2.61145768270053E-3</v>
      </c>
      <c r="K3351" s="87">
        <f>+IF(ISNUMBER(DATA!AP461),DATA!AP461,"n/a")</f>
        <v>4.3918622025974896</v>
      </c>
      <c r="L3351" s="77">
        <f>+IF(ISNUMBER(DATA!AQ461),DATA!AQ461,"n/a")</f>
        <v>-1.8247302112867E-2</v>
      </c>
      <c r="M3351" s="66"/>
      <c r="N3351" s="66"/>
      <c r="O3351" s="66"/>
      <c r="P3351" s="66"/>
      <c r="Q3351" s="66"/>
      <c r="S3351" s="70"/>
      <c r="U3351" s="70"/>
      <c r="W3351" s="70"/>
      <c r="Y3351" s="70"/>
    </row>
    <row r="3352" spans="1:25" s="69" customFormat="1" x14ac:dyDescent="0.2">
      <c r="A3352" s="66" t="s">
        <v>11</v>
      </c>
      <c r="B3352" s="66" t="s">
        <v>24</v>
      </c>
      <c r="C3352" s="66" t="s">
        <v>10</v>
      </c>
      <c r="D3352" s="66" t="s">
        <v>301</v>
      </c>
      <c r="E3352" s="87">
        <f>+IF(ISNUMBER(DATA!L462),DATA!L462,"n/a")</f>
        <v>4.95731777768653</v>
      </c>
      <c r="F3352" s="77">
        <f>+IF(ISNUMBER(DATA!M462),DATA!M462,"n/a")</f>
        <v>6.6049044074024902E-3</v>
      </c>
      <c r="G3352" s="87">
        <f>+IF(ISNUMBER(DATA!V462),DATA!V462,"n/a")</f>
        <v>4.9994816317743904</v>
      </c>
      <c r="H3352" s="77">
        <f>+IF(ISNUMBER(DATA!W462),DATA!W462,"n/a")</f>
        <v>3.9720164154770601E-2</v>
      </c>
      <c r="I3352" s="87">
        <f>+IF(ISNUMBER(DATA!AF462),DATA!AF462,"n/a")</f>
        <v>4.9715955370981399</v>
      </c>
      <c r="J3352" s="77">
        <f>+IF(ISNUMBER(DATA!AG462),DATA!AG462,"n/a")</f>
        <v>3.55860533409715E-2</v>
      </c>
      <c r="K3352" s="87">
        <f>+IF(ISNUMBER(DATA!AP462),DATA!AP462,"n/a")</f>
        <v>5.1930422952698896</v>
      </c>
      <c r="L3352" s="77">
        <f>+IF(ISNUMBER(DATA!AQ462),DATA!AQ462,"n/a")</f>
        <v>5.8926614194897801E-2</v>
      </c>
      <c r="M3352" s="66"/>
      <c r="N3352" s="66"/>
      <c r="O3352" s="66"/>
      <c r="P3352" s="66"/>
      <c r="Q3352" s="66"/>
      <c r="S3352" s="70"/>
      <c r="U3352" s="70"/>
      <c r="W3352" s="70"/>
      <c r="Y3352" s="70"/>
    </row>
    <row r="3353" spans="1:25" s="69" customFormat="1" x14ac:dyDescent="0.2">
      <c r="A3353" s="66" t="s">
        <v>11</v>
      </c>
      <c r="B3353" s="66" t="s">
        <v>24</v>
      </c>
      <c r="C3353" s="66" t="s">
        <v>10</v>
      </c>
      <c r="D3353" s="66" t="s">
        <v>302</v>
      </c>
      <c r="E3353" s="87">
        <f>+IF(ISNUMBER(DATA!L463),DATA!L463,"n/a")</f>
        <v>4.6009422528547201</v>
      </c>
      <c r="F3353" s="77">
        <f>+IF(ISNUMBER(DATA!M463),DATA!M463,"n/a")</f>
        <v>-2.9056779829999602E-2</v>
      </c>
      <c r="G3353" s="87">
        <f>+IF(ISNUMBER(DATA!V463),DATA!V463,"n/a")</f>
        <v>4.6514030149992598</v>
      </c>
      <c r="H3353" s="77">
        <f>+IF(ISNUMBER(DATA!W463),DATA!W463,"n/a")</f>
        <v>-2.8551929710632501E-2</v>
      </c>
      <c r="I3353" s="87">
        <f>+IF(ISNUMBER(DATA!AF463),DATA!AF463,"n/a")</f>
        <v>4.6463650263446796</v>
      </c>
      <c r="J3353" s="77">
        <f>+IF(ISNUMBER(DATA!AG463),DATA!AG463,"n/a")</f>
        <v>-7.7486093788131597E-3</v>
      </c>
      <c r="K3353" s="87">
        <f>+IF(ISNUMBER(DATA!AP463),DATA!AP463,"n/a")</f>
        <v>4.6792920381224201</v>
      </c>
      <c r="L3353" s="77">
        <f>+IF(ISNUMBER(DATA!AQ463),DATA!AQ463,"n/a")</f>
        <v>-3.9332669236067798E-2</v>
      </c>
      <c r="M3353" s="66"/>
      <c r="N3353" s="66"/>
      <c r="O3353" s="66"/>
      <c r="P3353" s="66"/>
      <c r="Q3353" s="66"/>
      <c r="S3353" s="70"/>
      <c r="U3353" s="70"/>
      <c r="W3353" s="70"/>
      <c r="Y3353" s="70"/>
    </row>
    <row r="3354" spans="1:25" s="69" customFormat="1" x14ac:dyDescent="0.2">
      <c r="A3354" s="66" t="s">
        <v>11</v>
      </c>
      <c r="B3354" s="66" t="s">
        <v>24</v>
      </c>
      <c r="C3354" s="66" t="s">
        <v>10</v>
      </c>
      <c r="D3354" s="66" t="s">
        <v>303</v>
      </c>
      <c r="E3354" s="87">
        <f>+IF(ISNUMBER(DATA!L464),DATA!L464,"n/a")</f>
        <v>4.0406537010791297</v>
      </c>
      <c r="F3354" s="77">
        <f>+IF(ISNUMBER(DATA!M464),DATA!M464,"n/a")</f>
        <v>-4.38484169153672E-2</v>
      </c>
      <c r="G3354" s="87">
        <f>+IF(ISNUMBER(DATA!V464),DATA!V464,"n/a")</f>
        <v>3.8249952897775801</v>
      </c>
      <c r="H3354" s="77">
        <f>+IF(ISNUMBER(DATA!W464),DATA!W464,"n/a")</f>
        <v>-3.6247694199013497E-2</v>
      </c>
      <c r="I3354" s="87">
        <f>+IF(ISNUMBER(DATA!AF464),DATA!AF464,"n/a")</f>
        <v>3.89455167186239</v>
      </c>
      <c r="J3354" s="77">
        <f>+IF(ISNUMBER(DATA!AG464),DATA!AG464,"n/a")</f>
        <v>-2.8702304321806899E-2</v>
      </c>
      <c r="K3354" s="87">
        <f>+IF(ISNUMBER(DATA!AP464),DATA!AP464,"n/a")</f>
        <v>4.0000942780813498</v>
      </c>
      <c r="L3354" s="77">
        <f>+IF(ISNUMBER(DATA!AQ464),DATA!AQ464,"n/a")</f>
        <v>2.9587054433979701E-2</v>
      </c>
      <c r="M3354" s="66"/>
      <c r="N3354" s="66"/>
      <c r="O3354" s="66"/>
      <c r="P3354" s="66"/>
      <c r="Q3354" s="66"/>
      <c r="S3354" s="70"/>
      <c r="U3354" s="70"/>
      <c r="W3354" s="70"/>
      <c r="Y3354" s="70"/>
    </row>
    <row r="3355" spans="1:25" s="69" customFormat="1" x14ac:dyDescent="0.2">
      <c r="A3355" s="66" t="s">
        <v>11</v>
      </c>
      <c r="B3355" s="66" t="s">
        <v>24</v>
      </c>
      <c r="C3355" s="66" t="s">
        <v>10</v>
      </c>
      <c r="D3355" s="66" t="s">
        <v>304</v>
      </c>
      <c r="E3355" s="87">
        <f>+IF(ISNUMBER(DATA!L465),DATA!L465,"n/a")</f>
        <v>3.5902267812920998</v>
      </c>
      <c r="F3355" s="77">
        <f>+IF(ISNUMBER(DATA!M465),DATA!M465,"n/a")</f>
        <v>-2.2498384361796801E-2</v>
      </c>
      <c r="G3355" s="87">
        <f>+IF(ISNUMBER(DATA!V465),DATA!V465,"n/a")</f>
        <v>3.5009616552019001</v>
      </c>
      <c r="H3355" s="77">
        <f>+IF(ISNUMBER(DATA!W465),DATA!W465,"n/a")</f>
        <v>-2.33691272228316E-2</v>
      </c>
      <c r="I3355" s="87">
        <f>+IF(ISNUMBER(DATA!AF465),DATA!AF465,"n/a")</f>
        <v>3.5303805435508702</v>
      </c>
      <c r="J3355" s="77">
        <f>+IF(ISNUMBER(DATA!AG465),DATA!AG465,"n/a")</f>
        <v>-5.5304025072874199E-2</v>
      </c>
      <c r="K3355" s="87">
        <f>+IF(ISNUMBER(DATA!AP465),DATA!AP465,"n/a")</f>
        <v>3.6054702429242602</v>
      </c>
      <c r="L3355" s="77">
        <f>+IF(ISNUMBER(DATA!AQ465),DATA!AQ465,"n/a")</f>
        <v>-4.75053791363814E-2</v>
      </c>
      <c r="M3355" s="66"/>
      <c r="N3355" s="66"/>
      <c r="O3355" s="66"/>
      <c r="P3355" s="66"/>
      <c r="Q3355" s="66"/>
      <c r="S3355" s="70"/>
      <c r="U3355" s="70"/>
      <c r="W3355" s="70"/>
      <c r="Y3355" s="70"/>
    </row>
    <row r="3356" spans="1:25" s="69" customFormat="1" x14ac:dyDescent="0.2">
      <c r="A3356" s="66" t="s">
        <v>11</v>
      </c>
      <c r="B3356" s="66" t="s">
        <v>24</v>
      </c>
      <c r="C3356" s="66" t="s">
        <v>10</v>
      </c>
      <c r="D3356" s="66" t="s">
        <v>305</v>
      </c>
      <c r="E3356" s="87">
        <f>+IF(ISNUMBER(DATA!L466),DATA!L466,"n/a")</f>
        <v>3.8333698959488398</v>
      </c>
      <c r="F3356" s="77">
        <f>+IF(ISNUMBER(DATA!M466),DATA!M466,"n/a")</f>
        <v>0.137381912999787</v>
      </c>
      <c r="G3356" s="87">
        <f>+IF(ISNUMBER(DATA!V466),DATA!V466,"n/a")</f>
        <v>3.8976999084932902</v>
      </c>
      <c r="H3356" s="77">
        <f>+IF(ISNUMBER(DATA!W466),DATA!W466,"n/a")</f>
        <v>0.12514394550949201</v>
      </c>
      <c r="I3356" s="87">
        <f>+IF(ISNUMBER(DATA!AF466),DATA!AF466,"n/a")</f>
        <v>3.9297706353756499</v>
      </c>
      <c r="J3356" s="77">
        <f>+IF(ISNUMBER(DATA!AG466),DATA!AG466,"n/a")</f>
        <v>0.10394014080225</v>
      </c>
      <c r="K3356" s="87">
        <f>+IF(ISNUMBER(DATA!AP466),DATA!AP466,"n/a")</f>
        <v>3.7871701277918999</v>
      </c>
      <c r="L3356" s="77">
        <f>+IF(ISNUMBER(DATA!AQ466),DATA!AQ466,"n/a")</f>
        <v>5.70385301981923E-2</v>
      </c>
      <c r="M3356" s="66"/>
      <c r="N3356" s="66"/>
      <c r="O3356" s="66"/>
      <c r="P3356" s="66"/>
      <c r="Q3356" s="66"/>
      <c r="S3356" s="70"/>
      <c r="U3356" s="70"/>
      <c r="W3356" s="70"/>
      <c r="Y3356" s="70"/>
    </row>
    <row r="3357" spans="1:25" s="69" customFormat="1" x14ac:dyDescent="0.2">
      <c r="A3357" s="66" t="s">
        <v>11</v>
      </c>
      <c r="B3357" s="66" t="s">
        <v>24</v>
      </c>
      <c r="C3357" s="66" t="s">
        <v>10</v>
      </c>
      <c r="D3357" s="66" t="s">
        <v>306</v>
      </c>
      <c r="E3357" s="87">
        <f>+IF(ISNUMBER(DATA!L467),DATA!L467,"n/a")</f>
        <v>5.0031455783582999</v>
      </c>
      <c r="F3357" s="77">
        <f>+IF(ISNUMBER(DATA!M467),DATA!M467,"n/a")</f>
        <v>1.7237221643036298E-2</v>
      </c>
      <c r="G3357" s="87">
        <f>+IF(ISNUMBER(DATA!V467),DATA!V467,"n/a")</f>
        <v>4.7837901336068001</v>
      </c>
      <c r="H3357" s="77">
        <f>+IF(ISNUMBER(DATA!W467),DATA!W467,"n/a")</f>
        <v>-3.0997503404068701E-2</v>
      </c>
      <c r="I3357" s="87">
        <f>+IF(ISNUMBER(DATA!AF467),DATA!AF467,"n/a")</f>
        <v>4.77644652770653</v>
      </c>
      <c r="J3357" s="77">
        <f>+IF(ISNUMBER(DATA!AG467),DATA!AG467,"n/a")</f>
        <v>-3.1611996306028498E-2</v>
      </c>
      <c r="K3357" s="87">
        <f>+IF(ISNUMBER(DATA!AP467),DATA!AP467,"n/a")</f>
        <v>4.9494019099391497</v>
      </c>
      <c r="L3357" s="77">
        <f>+IF(ISNUMBER(DATA!AQ467),DATA!AQ467,"n/a")</f>
        <v>-2.90952000056846E-2</v>
      </c>
      <c r="M3357" s="66"/>
      <c r="N3357" s="66"/>
      <c r="O3357" s="66"/>
      <c r="P3357" s="66"/>
      <c r="Q3357" s="66"/>
      <c r="S3357" s="70"/>
      <c r="U3357" s="70"/>
      <c r="W3357" s="70"/>
      <c r="Y3357" s="70"/>
    </row>
    <row r="3358" spans="1:25" s="69" customFormat="1" x14ac:dyDescent="0.2">
      <c r="A3358" s="66" t="s">
        <v>11</v>
      </c>
      <c r="B3358" s="66" t="s">
        <v>24</v>
      </c>
      <c r="C3358" s="66" t="s">
        <v>10</v>
      </c>
      <c r="D3358" s="66" t="s">
        <v>307</v>
      </c>
      <c r="E3358" s="87">
        <f>+IF(ISNUMBER(DATA!L468),DATA!L468,"n/a")</f>
        <v>3.85579294151839</v>
      </c>
      <c r="F3358" s="77">
        <f>+IF(ISNUMBER(DATA!M468),DATA!M468,"n/a")</f>
        <v>7.3562957995372798E-3</v>
      </c>
      <c r="G3358" s="87">
        <f>+IF(ISNUMBER(DATA!V468),DATA!V468,"n/a")</f>
        <v>3.8651714203956802</v>
      </c>
      <c r="H3358" s="77">
        <f>+IF(ISNUMBER(DATA!W468),DATA!W468,"n/a")</f>
        <v>1.30792333777632E-2</v>
      </c>
      <c r="I3358" s="87">
        <f>+IF(ISNUMBER(DATA!AF468),DATA!AF468,"n/a")</f>
        <v>3.87486059859447</v>
      </c>
      <c r="J3358" s="77">
        <f>+IF(ISNUMBER(DATA!AG468),DATA!AG468,"n/a")</f>
        <v>2.8595459438303598E-2</v>
      </c>
      <c r="K3358" s="87">
        <f>+IF(ISNUMBER(DATA!AP468),DATA!AP468,"n/a")</f>
        <v>3.85228672099527</v>
      </c>
      <c r="L3358" s="77">
        <f>+IF(ISNUMBER(DATA!AQ468),DATA!AQ468,"n/a")</f>
        <v>-2.8762588475124098E-2</v>
      </c>
      <c r="M3358" s="66"/>
      <c r="N3358" s="66"/>
      <c r="O3358" s="66"/>
      <c r="P3358" s="66"/>
      <c r="Q3358" s="66"/>
      <c r="S3358" s="70"/>
      <c r="U3358" s="70"/>
      <c r="W3358" s="70"/>
      <c r="Y3358" s="70"/>
    </row>
    <row r="3359" spans="1:25" s="69" customFormat="1" x14ac:dyDescent="0.2">
      <c r="A3359" s="66" t="s">
        <v>11</v>
      </c>
      <c r="B3359" s="66" t="s">
        <v>24</v>
      </c>
      <c r="C3359" s="66" t="s">
        <v>10</v>
      </c>
      <c r="D3359" s="66" t="s">
        <v>308</v>
      </c>
      <c r="E3359" s="87">
        <f>+IF(ISNUMBER(DATA!L469),DATA!L469,"n/a")</f>
        <v>4.83628379334779</v>
      </c>
      <c r="F3359" s="77">
        <f>+IF(ISNUMBER(DATA!M469),DATA!M469,"n/a")</f>
        <v>-1.90994388225929E-2</v>
      </c>
      <c r="G3359" s="87">
        <f>+IF(ISNUMBER(DATA!V469),DATA!V469,"n/a")</f>
        <v>4.7561084613273801</v>
      </c>
      <c r="H3359" s="77">
        <f>+IF(ISNUMBER(DATA!W469),DATA!W469,"n/a")</f>
        <v>7.0991233150927702E-3</v>
      </c>
      <c r="I3359" s="87">
        <f>+IF(ISNUMBER(DATA!AF469),DATA!AF469,"n/a")</f>
        <v>4.7278611241397002</v>
      </c>
      <c r="J3359" s="77">
        <f>+IF(ISNUMBER(DATA!AG469),DATA!AG469,"n/a")</f>
        <v>1.4847440097461299E-2</v>
      </c>
      <c r="K3359" s="87">
        <f>+IF(ISNUMBER(DATA!AP469),DATA!AP469,"n/a")</f>
        <v>4.84943734567109</v>
      </c>
      <c r="L3359" s="77">
        <f>+IF(ISNUMBER(DATA!AQ469),DATA!AQ469,"n/a")</f>
        <v>1.3982440892987001E-2</v>
      </c>
      <c r="M3359" s="66"/>
      <c r="N3359" s="66"/>
      <c r="O3359" s="66"/>
      <c r="P3359" s="66"/>
      <c r="Q3359" s="66"/>
      <c r="S3359" s="70"/>
      <c r="U3359" s="70"/>
      <c r="W3359" s="70"/>
      <c r="Y3359" s="70"/>
    </row>
    <row r="3360" spans="1:25" s="69" customFormat="1" x14ac:dyDescent="0.2">
      <c r="A3360" s="66" t="s">
        <v>11</v>
      </c>
      <c r="B3360" s="66" t="s">
        <v>24</v>
      </c>
      <c r="C3360" s="66" t="s">
        <v>10</v>
      </c>
      <c r="D3360" s="66" t="s">
        <v>309</v>
      </c>
      <c r="E3360" s="87">
        <f>+IF(ISNUMBER(DATA!L470),DATA!L470,"n/a")</f>
        <v>4.7850979426298501</v>
      </c>
      <c r="F3360" s="77">
        <f>+IF(ISNUMBER(DATA!M470),DATA!M470,"n/a")</f>
        <v>2.6735060421605602E-3</v>
      </c>
      <c r="G3360" s="87">
        <f>+IF(ISNUMBER(DATA!V470),DATA!V470,"n/a")</f>
        <v>4.7273561334765999</v>
      </c>
      <c r="H3360" s="77">
        <f>+IF(ISNUMBER(DATA!W470),DATA!W470,"n/a")</f>
        <v>3.5309642687649599E-2</v>
      </c>
      <c r="I3360" s="87">
        <f>+IF(ISNUMBER(DATA!AF470),DATA!AF470,"n/a")</f>
        <v>4.6937215152585603</v>
      </c>
      <c r="J3360" s="77">
        <f>+IF(ISNUMBER(DATA!AG470),DATA!AG470,"n/a")</f>
        <v>4.3509883097590997E-2</v>
      </c>
      <c r="K3360" s="87">
        <f>+IF(ISNUMBER(DATA!AP470),DATA!AP470,"n/a")</f>
        <v>4.8192418567089703</v>
      </c>
      <c r="L3360" s="77">
        <f>+IF(ISNUMBER(DATA!AQ470),DATA!AQ470,"n/a")</f>
        <v>4.2196274629119603E-2</v>
      </c>
      <c r="M3360" s="66"/>
      <c r="N3360" s="66"/>
      <c r="O3360" s="66"/>
      <c r="P3360" s="66"/>
      <c r="Q3360" s="66"/>
      <c r="S3360" s="70"/>
      <c r="U3360" s="70"/>
      <c r="W3360" s="70"/>
      <c r="Y3360" s="70"/>
    </row>
    <row r="3361" spans="1:25" s="69" customFormat="1" x14ac:dyDescent="0.2">
      <c r="A3361" s="66" t="s">
        <v>11</v>
      </c>
      <c r="B3361" s="66" t="s">
        <v>24</v>
      </c>
      <c r="C3361" s="66" t="s">
        <v>10</v>
      </c>
      <c r="D3361" s="66" t="s">
        <v>310</v>
      </c>
      <c r="E3361" s="87">
        <f>+IF(ISNUMBER(DATA!L471),DATA!L471,"n/a")</f>
        <v>5.2879893277655103</v>
      </c>
      <c r="F3361" s="77">
        <f>+IF(ISNUMBER(DATA!M471),DATA!M471,"n/a")</f>
        <v>4.4913202532355E-2</v>
      </c>
      <c r="G3361" s="87">
        <f>+IF(ISNUMBER(DATA!V471),DATA!V471,"n/a")</f>
        <v>5.1644698174969097</v>
      </c>
      <c r="H3361" s="77">
        <f>+IF(ISNUMBER(DATA!W471),DATA!W471,"n/a")</f>
        <v>5.5116766364102503E-2</v>
      </c>
      <c r="I3361" s="87">
        <f>+IF(ISNUMBER(DATA!AF471),DATA!AF471,"n/a")</f>
        <v>5.1131056940553696</v>
      </c>
      <c r="J3361" s="77">
        <f>+IF(ISNUMBER(DATA!AG471),DATA!AG471,"n/a")</f>
        <v>5.8790745347245398E-2</v>
      </c>
      <c r="K3361" s="87">
        <f>+IF(ISNUMBER(DATA!AP471),DATA!AP471,"n/a")</f>
        <v>5.25741219319963</v>
      </c>
      <c r="L3361" s="77">
        <f>+IF(ISNUMBER(DATA!AQ471),DATA!AQ471,"n/a")</f>
        <v>6.9468382422695499E-2</v>
      </c>
      <c r="M3361" s="66"/>
      <c r="N3361" s="66"/>
      <c r="O3361" s="66"/>
      <c r="P3361" s="66"/>
      <c r="Q3361" s="66"/>
      <c r="S3361" s="70"/>
      <c r="U3361" s="70"/>
      <c r="W3361" s="70"/>
      <c r="Y3361" s="70"/>
    </row>
    <row r="3362" spans="1:25" s="69" customFormat="1" x14ac:dyDescent="0.2">
      <c r="A3362" s="66" t="s">
        <v>11</v>
      </c>
      <c r="B3362" s="66" t="s">
        <v>24</v>
      </c>
      <c r="C3362" s="66" t="s">
        <v>10</v>
      </c>
      <c r="D3362" s="66" t="s">
        <v>311</v>
      </c>
      <c r="E3362" s="87">
        <f>+IF(ISNUMBER(DATA!L472),DATA!L472,"n/a")</f>
        <v>5.0866593414142702</v>
      </c>
      <c r="F3362" s="77">
        <f>+IF(ISNUMBER(DATA!M472),DATA!M472,"n/a")</f>
        <v>-1.6341071574004499E-2</v>
      </c>
      <c r="G3362" s="87">
        <f>+IF(ISNUMBER(DATA!V472),DATA!V472,"n/a")</f>
        <v>5.0477763247894201</v>
      </c>
      <c r="H3362" s="77">
        <f>+IF(ISNUMBER(DATA!W472),DATA!W472,"n/a")</f>
        <v>-1.4080541371866E-2</v>
      </c>
      <c r="I3362" s="87">
        <f>+IF(ISNUMBER(DATA!AF472),DATA!AF472,"n/a")</f>
        <v>5.0523031497890702</v>
      </c>
      <c r="J3362" s="77">
        <f>+IF(ISNUMBER(DATA!AG472),DATA!AG472,"n/a")</f>
        <v>1.16820588140189E-2</v>
      </c>
      <c r="K3362" s="87">
        <f>+IF(ISNUMBER(DATA!AP472),DATA!AP472,"n/a")</f>
        <v>5.1730155273134901</v>
      </c>
      <c r="L3362" s="77">
        <f>+IF(ISNUMBER(DATA!AQ472),DATA!AQ472,"n/a")</f>
        <v>6.16570162890221E-2</v>
      </c>
      <c r="M3362" s="66"/>
      <c r="N3362" s="66"/>
      <c r="O3362" s="66"/>
      <c r="P3362" s="66"/>
      <c r="Q3362" s="66"/>
      <c r="S3362" s="70"/>
      <c r="U3362" s="70"/>
      <c r="W3362" s="70"/>
      <c r="Y3362" s="70"/>
    </row>
    <row r="3363" spans="1:25" s="69" customFormat="1" x14ac:dyDescent="0.2">
      <c r="A3363" s="66" t="s">
        <v>11</v>
      </c>
      <c r="B3363" s="66" t="s">
        <v>24</v>
      </c>
      <c r="C3363" s="66" t="s">
        <v>10</v>
      </c>
      <c r="D3363" s="66" t="s">
        <v>312</v>
      </c>
      <c r="E3363" s="87">
        <f>+IF(ISNUMBER(DATA!L473),DATA!L473,"n/a")</f>
        <v>4.7861631853148898</v>
      </c>
      <c r="F3363" s="77">
        <f>+IF(ISNUMBER(DATA!M473),DATA!M473,"n/a")</f>
        <v>-1.6093507702092001E-3</v>
      </c>
      <c r="G3363" s="87">
        <f>+IF(ISNUMBER(DATA!V473),DATA!V473,"n/a")</f>
        <v>4.78198971957067</v>
      </c>
      <c r="H3363" s="77">
        <f>+IF(ISNUMBER(DATA!W473),DATA!W473,"n/a")</f>
        <v>-9.13464689646179E-3</v>
      </c>
      <c r="I3363" s="87">
        <f>+IF(ISNUMBER(DATA!AF473),DATA!AF473,"n/a")</f>
        <v>4.6892553504530099</v>
      </c>
      <c r="J3363" s="77">
        <f>+IF(ISNUMBER(DATA!AG473),DATA!AG473,"n/a")</f>
        <v>-1.5671565015004801E-2</v>
      </c>
      <c r="K3363" s="87">
        <f>+IF(ISNUMBER(DATA!AP473),DATA!AP473,"n/a")</f>
        <v>4.80176497291954</v>
      </c>
      <c r="L3363" s="77">
        <f>+IF(ISNUMBER(DATA!AQ473),DATA!AQ473,"n/a")</f>
        <v>7.5981956143726598E-3</v>
      </c>
      <c r="M3363" s="66"/>
      <c r="N3363" s="66"/>
      <c r="O3363" s="66"/>
      <c r="P3363" s="66"/>
      <c r="Q3363" s="66"/>
      <c r="S3363" s="70"/>
      <c r="U3363" s="70"/>
      <c r="W3363" s="70"/>
      <c r="Y3363" s="70"/>
    </row>
    <row r="3364" spans="1:25" s="69" customFormat="1" x14ac:dyDescent="0.2">
      <c r="A3364" s="66" t="s">
        <v>11</v>
      </c>
      <c r="B3364" s="66" t="s">
        <v>24</v>
      </c>
      <c r="C3364" s="66" t="s">
        <v>10</v>
      </c>
      <c r="D3364" s="66" t="s">
        <v>313</v>
      </c>
      <c r="E3364" s="87">
        <f>+IF(ISNUMBER(DATA!L474),DATA!L474,"n/a")</f>
        <v>4.97202331335642</v>
      </c>
      <c r="F3364" s="77">
        <f>+IF(ISNUMBER(DATA!M474),DATA!M474,"n/a")</f>
        <v>1.69347270618278E-2</v>
      </c>
      <c r="G3364" s="87">
        <f>+IF(ISNUMBER(DATA!V474),DATA!V474,"n/a")</f>
        <v>5.0026176838677303</v>
      </c>
      <c r="H3364" s="77">
        <f>+IF(ISNUMBER(DATA!W474),DATA!W474,"n/a")</f>
        <v>2.4185956036486399E-2</v>
      </c>
      <c r="I3364" s="87">
        <f>+IF(ISNUMBER(DATA!AF474),DATA!AF474,"n/a")</f>
        <v>5.0275994149409602</v>
      </c>
      <c r="J3364" s="77">
        <f>+IF(ISNUMBER(DATA!AG474),DATA!AG474,"n/a")</f>
        <v>1.49506721291459E-2</v>
      </c>
      <c r="K3364" s="87">
        <f>+IF(ISNUMBER(DATA!AP474),DATA!AP474,"n/a")</f>
        <v>4.91085761206313</v>
      </c>
      <c r="L3364" s="77">
        <f>+IF(ISNUMBER(DATA!AQ474),DATA!AQ474,"n/a")</f>
        <v>-2.2426984897655701E-3</v>
      </c>
      <c r="M3364" s="66"/>
      <c r="N3364" s="66"/>
      <c r="O3364" s="66"/>
      <c r="P3364" s="66"/>
      <c r="Q3364" s="66"/>
      <c r="S3364" s="70"/>
      <c r="U3364" s="70"/>
      <c r="W3364" s="70"/>
      <c r="Y3364" s="70"/>
    </row>
    <row r="3365" spans="1:25" s="69" customFormat="1" x14ac:dyDescent="0.2">
      <c r="A3365" s="66" t="s">
        <v>11</v>
      </c>
      <c r="B3365" s="66" t="s">
        <v>24</v>
      </c>
      <c r="C3365" s="66" t="s">
        <v>10</v>
      </c>
      <c r="D3365" s="66" t="s">
        <v>314</v>
      </c>
      <c r="E3365" s="87">
        <f>+IF(ISNUMBER(DATA!L475),DATA!L475,"n/a")</f>
        <v>5.7902867647786804</v>
      </c>
      <c r="F3365" s="77">
        <f>+IF(ISNUMBER(DATA!M475),DATA!M475,"n/a")</f>
        <v>-9.2021230721463704E-2</v>
      </c>
      <c r="G3365" s="87">
        <f>+IF(ISNUMBER(DATA!V475),DATA!V475,"n/a")</f>
        <v>5.8275145654401399</v>
      </c>
      <c r="H3365" s="77">
        <f>+IF(ISNUMBER(DATA!W475),DATA!W475,"n/a")</f>
        <v>-7.5658357503552306E-2</v>
      </c>
      <c r="I3365" s="87">
        <f>+IF(ISNUMBER(DATA!AF475),DATA!AF475,"n/a")</f>
        <v>5.9758404177746796</v>
      </c>
      <c r="J3365" s="77">
        <f>+IF(ISNUMBER(DATA!AG475),DATA!AG475,"n/a")</f>
        <v>-2.4369057563915601E-3</v>
      </c>
      <c r="K3365" s="87">
        <f>+IF(ISNUMBER(DATA!AP475),DATA!AP475,"n/a")</f>
        <v>6.0790658812912799</v>
      </c>
      <c r="L3365" s="77">
        <f>+IF(ISNUMBER(DATA!AQ475),DATA!AQ475,"n/a")</f>
        <v>0.11044819638501201</v>
      </c>
      <c r="M3365" s="66"/>
      <c r="N3365" s="66"/>
      <c r="O3365" s="66"/>
      <c r="P3365" s="66"/>
      <c r="Q3365" s="66"/>
      <c r="S3365" s="70"/>
      <c r="U3365" s="70"/>
      <c r="W3365" s="70"/>
      <c r="Y3365" s="70"/>
    </row>
    <row r="3366" spans="1:25" s="69" customFormat="1" x14ac:dyDescent="0.2">
      <c r="A3366" s="66" t="s">
        <v>11</v>
      </c>
      <c r="B3366" s="66" t="s">
        <v>24</v>
      </c>
      <c r="C3366" s="66" t="s">
        <v>10</v>
      </c>
      <c r="D3366" s="66" t="s">
        <v>315</v>
      </c>
      <c r="E3366" s="87">
        <f>+IF(ISNUMBER(DATA!L476),DATA!L476,"n/a")</f>
        <v>4.3832811649575998</v>
      </c>
      <c r="F3366" s="77">
        <f>+IF(ISNUMBER(DATA!M476),DATA!M476,"n/a")</f>
        <v>3.4641573738441497E-2</v>
      </c>
      <c r="G3366" s="87">
        <f>+IF(ISNUMBER(DATA!V476),DATA!V476,"n/a")</f>
        <v>4.33794102393564</v>
      </c>
      <c r="H3366" s="77">
        <f>+IF(ISNUMBER(DATA!W476),DATA!W476,"n/a")</f>
        <v>3.2927846022681298E-2</v>
      </c>
      <c r="I3366" s="87">
        <f>+IF(ISNUMBER(DATA!AF476),DATA!AF476,"n/a")</f>
        <v>4.3267058175950197</v>
      </c>
      <c r="J3366" s="77">
        <f>+IF(ISNUMBER(DATA!AG476),DATA!AG476,"n/a")</f>
        <v>4.81220284887263E-2</v>
      </c>
      <c r="K3366" s="87">
        <f>+IF(ISNUMBER(DATA!AP476),DATA!AP476,"n/a")</f>
        <v>4.2898599886325997</v>
      </c>
      <c r="L3366" s="77">
        <f>+IF(ISNUMBER(DATA!AQ476),DATA!AQ476,"n/a")</f>
        <v>2.38510444215158E-2</v>
      </c>
      <c r="M3366" s="66"/>
      <c r="N3366" s="66"/>
      <c r="O3366" s="66"/>
      <c r="P3366" s="66"/>
      <c r="Q3366" s="66"/>
      <c r="S3366" s="70"/>
      <c r="U3366" s="70"/>
      <c r="W3366" s="70"/>
      <c r="Y3366" s="70"/>
    </row>
    <row r="3367" spans="1:25" s="69" customFormat="1" x14ac:dyDescent="0.2">
      <c r="A3367" s="66" t="s">
        <v>11</v>
      </c>
      <c r="B3367" s="66" t="s">
        <v>24</v>
      </c>
      <c r="C3367" s="66" t="s">
        <v>10</v>
      </c>
      <c r="D3367" s="66" t="s">
        <v>316</v>
      </c>
      <c r="E3367" s="87">
        <f>+IF(ISNUMBER(DATA!L477),DATA!L477,"n/a")</f>
        <v>4.8537161074751296</v>
      </c>
      <c r="F3367" s="77">
        <f>+IF(ISNUMBER(DATA!M477),DATA!M477,"n/a")</f>
        <v>-2.1742871630328401E-2</v>
      </c>
      <c r="G3367" s="87">
        <f>+IF(ISNUMBER(DATA!V477),DATA!V477,"n/a")</f>
        <v>4.7539117706245797</v>
      </c>
      <c r="H3367" s="77">
        <f>+IF(ISNUMBER(DATA!W477),DATA!W477,"n/a")</f>
        <v>-3.9085627860247101E-2</v>
      </c>
      <c r="I3367" s="87">
        <f>+IF(ISNUMBER(DATA!AF477),DATA!AF477,"n/a")</f>
        <v>4.7845257806047901</v>
      </c>
      <c r="J3367" s="77">
        <f>+IF(ISNUMBER(DATA!AG477),DATA!AG477,"n/a")</f>
        <v>-2.8567569676367401E-2</v>
      </c>
      <c r="K3367" s="87">
        <f>+IF(ISNUMBER(DATA!AP477),DATA!AP477,"n/a")</f>
        <v>4.9097539788636002</v>
      </c>
      <c r="L3367" s="77">
        <f>+IF(ISNUMBER(DATA!AQ477),DATA!AQ477,"n/a")</f>
        <v>-3.19444774547211E-2</v>
      </c>
      <c r="M3367" s="66"/>
      <c r="N3367" s="66"/>
      <c r="O3367" s="66"/>
      <c r="P3367" s="66"/>
      <c r="Q3367" s="66"/>
      <c r="S3367" s="70"/>
      <c r="U3367" s="70"/>
      <c r="W3367" s="70"/>
      <c r="Y3367" s="70"/>
    </row>
    <row r="3368" spans="1:25" s="69" customFormat="1" x14ac:dyDescent="0.2">
      <c r="A3368" s="66" t="s">
        <v>11</v>
      </c>
      <c r="B3368" s="66" t="s">
        <v>24</v>
      </c>
      <c r="C3368" s="66" t="s">
        <v>10</v>
      </c>
      <c r="D3368" s="66" t="s">
        <v>317</v>
      </c>
      <c r="E3368" s="87">
        <f>+IF(ISNUMBER(DATA!L478),DATA!L478,"n/a")</f>
        <v>4.9040039772075401</v>
      </c>
      <c r="F3368" s="77">
        <f>+IF(ISNUMBER(DATA!M478),DATA!M478,"n/a")</f>
        <v>6.4871023915579404E-2</v>
      </c>
      <c r="G3368" s="87">
        <f>+IF(ISNUMBER(DATA!V478),DATA!V478,"n/a")</f>
        <v>4.8563353289057503</v>
      </c>
      <c r="H3368" s="77">
        <f>+IF(ISNUMBER(DATA!W478),DATA!W478,"n/a")</f>
        <v>4.7609915610345603E-2</v>
      </c>
      <c r="I3368" s="87">
        <f>+IF(ISNUMBER(DATA!AF478),DATA!AF478,"n/a")</f>
        <v>4.7797899864145403</v>
      </c>
      <c r="J3368" s="77">
        <f>+IF(ISNUMBER(DATA!AG478),DATA!AG478,"n/a")</f>
        <v>1.90154575677547E-2</v>
      </c>
      <c r="K3368" s="87">
        <f>+IF(ISNUMBER(DATA!AP478),DATA!AP478,"n/a")</f>
        <v>4.8678619128099001</v>
      </c>
      <c r="L3368" s="77">
        <f>+IF(ISNUMBER(DATA!AQ478),DATA!AQ478,"n/a")</f>
        <v>6.9705051174271998E-4</v>
      </c>
      <c r="M3368" s="66"/>
      <c r="N3368" s="66"/>
      <c r="O3368" s="66"/>
      <c r="P3368" s="66"/>
      <c r="Q3368" s="66"/>
      <c r="S3368" s="70"/>
      <c r="U3368" s="70"/>
      <c r="W3368" s="70"/>
      <c r="Y3368" s="70"/>
    </row>
    <row r="3369" spans="1:25" s="69" customFormat="1" x14ac:dyDescent="0.2">
      <c r="A3369" s="66" t="s">
        <v>11</v>
      </c>
      <c r="B3369" s="66" t="s">
        <v>24</v>
      </c>
      <c r="C3369" s="66" t="s">
        <v>10</v>
      </c>
      <c r="D3369" s="66" t="s">
        <v>318</v>
      </c>
      <c r="E3369" s="87">
        <f>+IF(ISNUMBER(DATA!L479),DATA!L479,"n/a")</f>
        <v>4.4511338449823201</v>
      </c>
      <c r="F3369" s="77">
        <f>+IF(ISNUMBER(DATA!M479),DATA!M479,"n/a")</f>
        <v>-6.2745067249984396E-2</v>
      </c>
      <c r="G3369" s="87">
        <f>+IF(ISNUMBER(DATA!V479),DATA!V479,"n/a")</f>
        <v>4.5808506110379996</v>
      </c>
      <c r="H3369" s="77">
        <f>+IF(ISNUMBER(DATA!W479),DATA!W479,"n/a")</f>
        <v>-3.9646435664514E-2</v>
      </c>
      <c r="I3369" s="87">
        <f>+IF(ISNUMBER(DATA!AF479),DATA!AF479,"n/a")</f>
        <v>4.6167123771238803</v>
      </c>
      <c r="J3369" s="77">
        <f>+IF(ISNUMBER(DATA!AG479),DATA!AG479,"n/a")</f>
        <v>-7.46812672201489E-3</v>
      </c>
      <c r="K3369" s="87">
        <f>+IF(ISNUMBER(DATA!AP479),DATA!AP479,"n/a")</f>
        <v>4.7138251915163698</v>
      </c>
      <c r="L3369" s="77">
        <f>+IF(ISNUMBER(DATA!AQ479),DATA!AQ479,"n/a")</f>
        <v>-2.6784108238390801E-2</v>
      </c>
      <c r="M3369" s="66"/>
      <c r="N3369" s="66"/>
      <c r="O3369" s="66"/>
      <c r="P3369" s="66"/>
      <c r="Q3369" s="66"/>
      <c r="S3369" s="70"/>
      <c r="U3369" s="70"/>
      <c r="W3369" s="70"/>
      <c r="Y3369" s="70"/>
    </row>
    <row r="3370" spans="1:25" s="69" customFormat="1" x14ac:dyDescent="0.2">
      <c r="A3370" s="66" t="s">
        <v>11</v>
      </c>
      <c r="B3370" s="66" t="s">
        <v>24</v>
      </c>
      <c r="C3370" s="66" t="s">
        <v>10</v>
      </c>
      <c r="D3370" s="66" t="s">
        <v>344</v>
      </c>
      <c r="E3370" s="87">
        <f>+IF(ISNUMBER(DATA!L480),DATA!L480,"n/a")</f>
        <v>3.8222244312865898</v>
      </c>
      <c r="F3370" s="77">
        <f>+IF(ISNUMBER(DATA!M480),DATA!M480,"n/a")</f>
        <v>1.8595273908648902E-2</v>
      </c>
      <c r="G3370" s="87">
        <f>+IF(ISNUMBER(DATA!V480),DATA!V480,"n/a")</f>
        <v>3.5112947989835699</v>
      </c>
      <c r="H3370" s="77">
        <f>+IF(ISNUMBER(DATA!W480),DATA!W480,"n/a")</f>
        <v>1.3713282603917E-2</v>
      </c>
      <c r="I3370" s="87">
        <f>+IF(ISNUMBER(DATA!AF480),DATA!AF480,"n/a")</f>
        <v>3.6099203428007902</v>
      </c>
      <c r="J3370" s="77">
        <f>+IF(ISNUMBER(DATA!AG480),DATA!AG480,"n/a")</f>
        <v>2.0514047653112499E-2</v>
      </c>
      <c r="K3370" s="87">
        <f>+IF(ISNUMBER(DATA!AP480),DATA!AP480,"n/a")</f>
        <v>3.64136842159767</v>
      </c>
      <c r="L3370" s="77">
        <f>+IF(ISNUMBER(DATA!AQ480),DATA!AQ480,"n/a")</f>
        <v>7.2311629925502996E-2</v>
      </c>
      <c r="M3370" s="66"/>
      <c r="N3370" s="66"/>
      <c r="O3370" s="66"/>
      <c r="P3370" s="66"/>
      <c r="Q3370" s="66"/>
      <c r="S3370" s="70"/>
      <c r="U3370" s="70"/>
      <c r="W3370" s="70"/>
      <c r="Y3370" s="70"/>
    </row>
    <row r="3371" spans="1:25" s="69" customFormat="1" x14ac:dyDescent="0.2">
      <c r="A3371" s="66" t="s">
        <v>11</v>
      </c>
      <c r="B3371" s="66" t="s">
        <v>24</v>
      </c>
      <c r="C3371" s="66" t="s">
        <v>10</v>
      </c>
      <c r="D3371" s="66" t="s">
        <v>345</v>
      </c>
      <c r="E3371" s="87">
        <f>+IF(ISNUMBER(DATA!L481),DATA!L481,"n/a")</f>
        <v>1.8177247267818599</v>
      </c>
      <c r="F3371" s="77">
        <f>+IF(ISNUMBER(DATA!M481),DATA!M481,"n/a")</f>
        <v>5.31533588709329E-2</v>
      </c>
      <c r="G3371" s="87">
        <f>+IF(ISNUMBER(DATA!V481),DATA!V481,"n/a")</f>
        <v>1.86290953074546</v>
      </c>
      <c r="H3371" s="77">
        <f>+IF(ISNUMBER(DATA!W481),DATA!W481,"n/a")</f>
        <v>7.7111275848568403E-2</v>
      </c>
      <c r="I3371" s="87">
        <f>+IF(ISNUMBER(DATA!AF481),DATA!AF481,"n/a")</f>
        <v>1.8889670082466801</v>
      </c>
      <c r="J3371" s="77">
        <f>+IF(ISNUMBER(DATA!AG481),DATA!AG481,"n/a")</f>
        <v>9.4963794198700699E-2</v>
      </c>
      <c r="K3371" s="87">
        <f>+IF(ISNUMBER(DATA!AP481),DATA!AP481,"n/a")</f>
        <v>1.8323297857323599</v>
      </c>
      <c r="L3371" s="77">
        <f>+IF(ISNUMBER(DATA!AQ481),DATA!AQ481,"n/a")</f>
        <v>7.4480879199819106E-2</v>
      </c>
      <c r="M3371" s="66"/>
      <c r="N3371" s="66"/>
      <c r="O3371" s="66"/>
      <c r="P3371" s="66"/>
      <c r="Q3371" s="66"/>
      <c r="S3371" s="70"/>
      <c r="U3371" s="70"/>
      <c r="W3371" s="70"/>
      <c r="Y3371" s="70"/>
    </row>
    <row r="3372" spans="1:25" x14ac:dyDescent="0.2">
      <c r="E3372" s="100"/>
      <c r="F3372" s="102"/>
      <c r="G3372" s="100"/>
      <c r="H3372" s="102"/>
      <c r="I3372" s="100"/>
      <c r="J3372" s="102"/>
      <c r="K3372" s="100"/>
      <c r="L3372" s="102"/>
    </row>
    <row r="3373" spans="1:25" s="69" customFormat="1" x14ac:dyDescent="0.2">
      <c r="A3373" s="66" t="s">
        <v>11</v>
      </c>
      <c r="B3373" s="66" t="s">
        <v>24</v>
      </c>
      <c r="C3373" s="66" t="s">
        <v>26</v>
      </c>
      <c r="D3373" s="66" t="s">
        <v>271</v>
      </c>
      <c r="E3373" s="87">
        <f>+IF(ISNUMBER(DATA!N432),DATA!N432,"n/a")</f>
        <v>3.0933349184488699</v>
      </c>
      <c r="F3373" s="77">
        <f>+IF(ISNUMBER(DATA!O432),DATA!O432,"n/a")</f>
        <v>6.4362679201651798E-2</v>
      </c>
      <c r="G3373" s="87">
        <f>+IF(ISNUMBER(DATA!X432),DATA!X432,"n/a")</f>
        <v>2.9104633418513699</v>
      </c>
      <c r="H3373" s="77">
        <f>+IF(ISNUMBER(DATA!Y432),DATA!Y432,"n/a")</f>
        <v>1.6302559943660199E-5</v>
      </c>
      <c r="I3373" s="87">
        <f>+IF(ISNUMBER(DATA!AH432),DATA!AH432,"n/a")</f>
        <v>2.86500633467874</v>
      </c>
      <c r="J3373" s="77">
        <f>+IF(ISNUMBER(DATA!AI432),DATA!AI432,"n/a")</f>
        <v>-4.4473812448617797E-2</v>
      </c>
      <c r="K3373" s="87">
        <f>+IF(ISNUMBER(DATA!AR432),DATA!AR432,"n/a")</f>
        <v>2.8554074748139899</v>
      </c>
      <c r="L3373" s="77">
        <f>+IF(ISNUMBER(DATA!AS432),DATA!AS432,"n/a")</f>
        <v>-3.1834300885981298E-2</v>
      </c>
      <c r="M3373" s="66"/>
      <c r="N3373" s="66"/>
      <c r="O3373" s="66"/>
      <c r="P3373" s="66"/>
      <c r="Q3373" s="66"/>
      <c r="S3373" s="70"/>
      <c r="U3373" s="70"/>
      <c r="W3373" s="70"/>
      <c r="Y3373" s="70"/>
    </row>
    <row r="3374" spans="1:25" s="69" customFormat="1" x14ac:dyDescent="0.2">
      <c r="A3374" s="66" t="s">
        <v>11</v>
      </c>
      <c r="B3374" s="66" t="s">
        <v>24</v>
      </c>
      <c r="C3374" s="66" t="s">
        <v>26</v>
      </c>
      <c r="D3374" s="66" t="s">
        <v>272</v>
      </c>
      <c r="E3374" s="87">
        <f>+IF(ISNUMBER(DATA!N433),DATA!N433,"n/a")</f>
        <v>2.6759346833397299</v>
      </c>
      <c r="F3374" s="77">
        <f>+IF(ISNUMBER(DATA!O433),DATA!O433,"n/a")</f>
        <v>-1.20452639337924E-2</v>
      </c>
      <c r="G3374" s="87">
        <f>+IF(ISNUMBER(DATA!X433),DATA!X433,"n/a")</f>
        <v>2.68429846868644</v>
      </c>
      <c r="H3374" s="77">
        <f>+IF(ISNUMBER(DATA!Y433),DATA!Y433,"n/a")</f>
        <v>1.2340535096285001E-2</v>
      </c>
      <c r="I3374" s="87">
        <f>+IF(ISNUMBER(DATA!AH433),DATA!AH433,"n/a")</f>
        <v>2.6786399234772</v>
      </c>
      <c r="J3374" s="77">
        <f>+IF(ISNUMBER(DATA!AI433),DATA!AI433,"n/a")</f>
        <v>1.4841334145129999E-2</v>
      </c>
      <c r="K3374" s="87">
        <f>+IF(ISNUMBER(DATA!AR433),DATA!AR433,"n/a")</f>
        <v>2.6654477458449599</v>
      </c>
      <c r="L3374" s="77">
        <f>+IF(ISNUMBER(DATA!AS433),DATA!AS433,"n/a")</f>
        <v>2.10946153245763E-2</v>
      </c>
      <c r="M3374" s="66"/>
      <c r="N3374" s="66"/>
      <c r="O3374" s="66"/>
      <c r="P3374" s="66"/>
      <c r="Q3374" s="66"/>
      <c r="S3374" s="70"/>
      <c r="U3374" s="70"/>
      <c r="W3374" s="70"/>
      <c r="Y3374" s="70"/>
    </row>
    <row r="3375" spans="1:25" s="69" customFormat="1" x14ac:dyDescent="0.2">
      <c r="A3375" s="66" t="s">
        <v>11</v>
      </c>
      <c r="B3375" s="66" t="s">
        <v>24</v>
      </c>
      <c r="C3375" s="66" t="s">
        <v>26</v>
      </c>
      <c r="D3375" s="66" t="s">
        <v>273</v>
      </c>
      <c r="E3375" s="87">
        <f>+IF(ISNUMBER(DATA!N434),DATA!N434,"n/a")</f>
        <v>2.6429848377887799</v>
      </c>
      <c r="F3375" s="77">
        <f>+IF(ISNUMBER(DATA!O434),DATA!O434,"n/a")</f>
        <v>3.4360854571348202E-3</v>
      </c>
      <c r="G3375" s="87">
        <f>+IF(ISNUMBER(DATA!X434),DATA!X434,"n/a")</f>
        <v>2.6345117504996498</v>
      </c>
      <c r="H3375" s="77">
        <f>+IF(ISNUMBER(DATA!Y434),DATA!Y434,"n/a")</f>
        <v>1.0522542703037799E-2</v>
      </c>
      <c r="I3375" s="87">
        <f>+IF(ISNUMBER(DATA!AH434),DATA!AH434,"n/a")</f>
        <v>2.62331440934953</v>
      </c>
      <c r="J3375" s="77">
        <f>+IF(ISNUMBER(DATA!AI434),DATA!AI434,"n/a")</f>
        <v>8.5979171099975396E-2</v>
      </c>
      <c r="K3375" s="87">
        <f>+IF(ISNUMBER(DATA!AR434),DATA!AR434,"n/a")</f>
        <v>2.6325508611500799</v>
      </c>
      <c r="L3375" s="77">
        <f>+IF(ISNUMBER(DATA!AS434),DATA!AS434,"n/a")</f>
        <v>9.5776961823562601E-2</v>
      </c>
      <c r="M3375" s="66"/>
      <c r="N3375" s="66"/>
      <c r="O3375" s="66"/>
      <c r="P3375" s="66"/>
      <c r="Q3375" s="66"/>
      <c r="S3375" s="70"/>
      <c r="U3375" s="70"/>
      <c r="W3375" s="70"/>
      <c r="Y3375" s="70"/>
    </row>
    <row r="3376" spans="1:25" s="69" customFormat="1" x14ac:dyDescent="0.2">
      <c r="A3376" s="66" t="s">
        <v>11</v>
      </c>
      <c r="B3376" s="66" t="s">
        <v>24</v>
      </c>
      <c r="C3376" s="66" t="s">
        <v>26</v>
      </c>
      <c r="D3376" s="66" t="s">
        <v>274</v>
      </c>
      <c r="E3376" s="87">
        <f>+IF(ISNUMBER(DATA!N435),DATA!N435,"n/a")</f>
        <v>2.6511832511869402</v>
      </c>
      <c r="F3376" s="77">
        <f>+IF(ISNUMBER(DATA!O435),DATA!O435,"n/a")</f>
        <v>-3.22054968308901E-2</v>
      </c>
      <c r="G3376" s="87">
        <f>+IF(ISNUMBER(DATA!X435),DATA!X435,"n/a")</f>
        <v>2.6362315597191901</v>
      </c>
      <c r="H3376" s="77">
        <f>+IF(ISNUMBER(DATA!Y435),DATA!Y435,"n/a")</f>
        <v>-2.12079955160854E-2</v>
      </c>
      <c r="I3376" s="87">
        <f>+IF(ISNUMBER(DATA!AH435),DATA!AH435,"n/a")</f>
        <v>2.64306456606645</v>
      </c>
      <c r="J3376" s="77">
        <f>+IF(ISNUMBER(DATA!AI435),DATA!AI435,"n/a")</f>
        <v>-2.77385233319964E-3</v>
      </c>
      <c r="K3376" s="87">
        <f>+IF(ISNUMBER(DATA!AR435),DATA!AR435,"n/a")</f>
        <v>2.6605979268558699</v>
      </c>
      <c r="L3376" s="77">
        <f>+IF(ISNUMBER(DATA!AS435),DATA!AS435,"n/a")</f>
        <v>6.1596676046631596E-3</v>
      </c>
      <c r="M3376" s="66"/>
      <c r="N3376" s="66"/>
      <c r="O3376" s="66"/>
      <c r="P3376" s="66"/>
      <c r="Q3376" s="66"/>
      <c r="S3376" s="70"/>
      <c r="U3376" s="70"/>
      <c r="W3376" s="70"/>
      <c r="Y3376" s="70"/>
    </row>
    <row r="3377" spans="1:25" s="69" customFormat="1" x14ac:dyDescent="0.2">
      <c r="A3377" s="66" t="s">
        <v>11</v>
      </c>
      <c r="B3377" s="66" t="s">
        <v>24</v>
      </c>
      <c r="C3377" s="66" t="s">
        <v>26</v>
      </c>
      <c r="D3377" s="66" t="s">
        <v>275</v>
      </c>
      <c r="E3377" s="87">
        <f>+IF(ISNUMBER(DATA!N436),DATA!N436,"n/a")</f>
        <v>2.78005974075483</v>
      </c>
      <c r="F3377" s="77">
        <f>+IF(ISNUMBER(DATA!O436),DATA!O436,"n/a")</f>
        <v>-4.4933847019850599E-2</v>
      </c>
      <c r="G3377" s="87">
        <f>+IF(ISNUMBER(DATA!X436),DATA!X436,"n/a")</f>
        <v>2.80068746137048</v>
      </c>
      <c r="H3377" s="77">
        <f>+IF(ISNUMBER(DATA!Y436),DATA!Y436,"n/a")</f>
        <v>-1.87509249489216E-2</v>
      </c>
      <c r="I3377" s="87">
        <f>+IF(ISNUMBER(DATA!AH436),DATA!AH436,"n/a")</f>
        <v>2.81052314595606</v>
      </c>
      <c r="J3377" s="77">
        <f>+IF(ISNUMBER(DATA!AI436),DATA!AI436,"n/a")</f>
        <v>6.0612400240201002E-2</v>
      </c>
      <c r="K3377" s="87">
        <f>+IF(ISNUMBER(DATA!AR436),DATA!AR436,"n/a")</f>
        <v>2.8526850884614401</v>
      </c>
      <c r="L3377" s="77">
        <f>+IF(ISNUMBER(DATA!AS436),DATA!AS436,"n/a")</f>
        <v>7.4971246336066402E-2</v>
      </c>
      <c r="M3377" s="66"/>
      <c r="N3377" s="66"/>
      <c r="O3377" s="66"/>
      <c r="P3377" s="66"/>
      <c r="Q3377" s="66"/>
      <c r="S3377" s="70"/>
      <c r="U3377" s="70"/>
      <c r="W3377" s="70"/>
      <c r="Y3377" s="70"/>
    </row>
    <row r="3378" spans="1:25" s="69" customFormat="1" x14ac:dyDescent="0.2">
      <c r="A3378" s="66" t="s">
        <v>11</v>
      </c>
      <c r="B3378" s="66" t="s">
        <v>24</v>
      </c>
      <c r="C3378" s="66" t="s">
        <v>26</v>
      </c>
      <c r="D3378" s="66" t="s">
        <v>276</v>
      </c>
      <c r="E3378" s="87">
        <f>+IF(ISNUMBER(DATA!N437),DATA!N437,"n/a")</f>
        <v>2.67423525135704</v>
      </c>
      <c r="F3378" s="77">
        <f>+IF(ISNUMBER(DATA!O437),DATA!O437,"n/a")</f>
        <v>3.0966995033875799E-2</v>
      </c>
      <c r="G3378" s="87">
        <f>+IF(ISNUMBER(DATA!X437),DATA!X437,"n/a")</f>
        <v>2.5800679548355299</v>
      </c>
      <c r="H3378" s="77">
        <f>+IF(ISNUMBER(DATA!Y437),DATA!Y437,"n/a")</f>
        <v>4.2122980123699798E-3</v>
      </c>
      <c r="I3378" s="87">
        <f>+IF(ISNUMBER(DATA!AH437),DATA!AH437,"n/a")</f>
        <v>2.5390620899766199</v>
      </c>
      <c r="J3378" s="77">
        <f>+IF(ISNUMBER(DATA!AI437),DATA!AI437,"n/a")</f>
        <v>6.9880947160821602E-4</v>
      </c>
      <c r="K3378" s="87">
        <f>+IF(ISNUMBER(DATA!AR437),DATA!AR437,"n/a")</f>
        <v>2.6005573357910601</v>
      </c>
      <c r="L3378" s="77">
        <f>+IF(ISNUMBER(DATA!AS437),DATA!AS437,"n/a")</f>
        <v>1.45354053258072E-2</v>
      </c>
      <c r="M3378" s="66"/>
      <c r="N3378" s="66"/>
      <c r="O3378" s="66"/>
      <c r="P3378" s="66"/>
      <c r="Q3378" s="66"/>
      <c r="S3378" s="70"/>
      <c r="U3378" s="70"/>
      <c r="W3378" s="70"/>
      <c r="Y3378" s="70"/>
    </row>
    <row r="3379" spans="1:25" s="69" customFormat="1" x14ac:dyDescent="0.2">
      <c r="A3379" s="66" t="s">
        <v>11</v>
      </c>
      <c r="B3379" s="66" t="s">
        <v>24</v>
      </c>
      <c r="C3379" s="66" t="s">
        <v>26</v>
      </c>
      <c r="D3379" s="66" t="s">
        <v>277</v>
      </c>
      <c r="E3379" s="87">
        <f>+IF(ISNUMBER(DATA!N438),DATA!N438,"n/a")</f>
        <v>3.09685146667494</v>
      </c>
      <c r="F3379" s="77">
        <f>+IF(ISNUMBER(DATA!O438),DATA!O438,"n/a")</f>
        <v>2.0640375960016302E-2</v>
      </c>
      <c r="G3379" s="87">
        <f>+IF(ISNUMBER(DATA!X438),DATA!X438,"n/a")</f>
        <v>3.0721385818706799</v>
      </c>
      <c r="H3379" s="77">
        <f>+IF(ISNUMBER(DATA!Y438),DATA!Y438,"n/a")</f>
        <v>4.5020480118338098E-2</v>
      </c>
      <c r="I3379" s="87">
        <f>+IF(ISNUMBER(DATA!AH438),DATA!AH438,"n/a")</f>
        <v>3.0385007901239698</v>
      </c>
      <c r="J3379" s="77">
        <f>+IF(ISNUMBER(DATA!AI438),DATA!AI438,"n/a")</f>
        <v>3.9241448909389402E-2</v>
      </c>
      <c r="K3379" s="87">
        <f>+IF(ISNUMBER(DATA!AR438),DATA!AR438,"n/a")</f>
        <v>2.9725763094088502</v>
      </c>
      <c r="L3379" s="77">
        <f>+IF(ISNUMBER(DATA!AS438),DATA!AS438,"n/a")</f>
        <v>4.9174453767748599E-3</v>
      </c>
      <c r="M3379" s="66"/>
      <c r="N3379" s="66"/>
      <c r="O3379" s="66"/>
      <c r="P3379" s="66"/>
      <c r="Q3379" s="66"/>
      <c r="S3379" s="70"/>
      <c r="U3379" s="70"/>
      <c r="W3379" s="70"/>
      <c r="Y3379" s="70"/>
    </row>
    <row r="3380" spans="1:25" s="69" customFormat="1" x14ac:dyDescent="0.2">
      <c r="A3380" s="66" t="s">
        <v>11</v>
      </c>
      <c r="B3380" s="66" t="s">
        <v>24</v>
      </c>
      <c r="C3380" s="66" t="s">
        <v>26</v>
      </c>
      <c r="D3380" s="66" t="s">
        <v>278</v>
      </c>
      <c r="E3380" s="87">
        <f>+IF(ISNUMBER(DATA!N439),DATA!N439,"n/a")</f>
        <v>2.2524692284965502</v>
      </c>
      <c r="F3380" s="77">
        <f>+IF(ISNUMBER(DATA!O439),DATA!O439,"n/a")</f>
        <v>-8.5981001062648305E-2</v>
      </c>
      <c r="G3380" s="87">
        <f>+IF(ISNUMBER(DATA!X439),DATA!X439,"n/a")</f>
        <v>2.2147830237332702</v>
      </c>
      <c r="H3380" s="77">
        <f>+IF(ISNUMBER(DATA!Y439),DATA!Y439,"n/a")</f>
        <v>-7.5115196417221197E-2</v>
      </c>
      <c r="I3380" s="87">
        <f>+IF(ISNUMBER(DATA!AH439),DATA!AH439,"n/a")</f>
        <v>2.2434663024119699</v>
      </c>
      <c r="J3380" s="77">
        <f>+IF(ISNUMBER(DATA!AI439),DATA!AI439,"n/a")</f>
        <v>-7.4135813411915705E-2</v>
      </c>
      <c r="K3380" s="87">
        <f>+IF(ISNUMBER(DATA!AR439),DATA!AR439,"n/a")</f>
        <v>2.27889000980996</v>
      </c>
      <c r="L3380" s="77">
        <f>+IF(ISNUMBER(DATA!AS439),DATA!AS439,"n/a")</f>
        <v>-4.5195071944133199E-2</v>
      </c>
      <c r="M3380" s="66"/>
      <c r="N3380" s="66"/>
      <c r="O3380" s="66"/>
      <c r="P3380" s="66"/>
      <c r="Q3380" s="66"/>
      <c r="S3380" s="70"/>
      <c r="U3380" s="70"/>
      <c r="W3380" s="70"/>
      <c r="Y3380" s="70"/>
    </row>
    <row r="3381" spans="1:25" s="69" customFormat="1" x14ac:dyDescent="0.2">
      <c r="A3381" s="66" t="s">
        <v>11</v>
      </c>
      <c r="B3381" s="66" t="s">
        <v>24</v>
      </c>
      <c r="C3381" s="66" t="s">
        <v>26</v>
      </c>
      <c r="D3381" s="66" t="s">
        <v>279</v>
      </c>
      <c r="E3381" s="87">
        <f>+IF(ISNUMBER(DATA!N440),DATA!N440,"n/a")</f>
        <v>2.7157578806456302</v>
      </c>
      <c r="F3381" s="77">
        <f>+IF(ISNUMBER(DATA!O440),DATA!O440,"n/a")</f>
        <v>4.4826055459896201E-2</v>
      </c>
      <c r="G3381" s="87">
        <f>+IF(ISNUMBER(DATA!X440),DATA!X440,"n/a")</f>
        <v>2.6027276896873</v>
      </c>
      <c r="H3381" s="77">
        <f>+IF(ISNUMBER(DATA!Y440),DATA!Y440,"n/a")</f>
        <v>8.8480945749001796E-2</v>
      </c>
      <c r="I3381" s="87">
        <f>+IF(ISNUMBER(DATA!AH440),DATA!AH440,"n/a")</f>
        <v>2.6605895616260802</v>
      </c>
      <c r="J3381" s="77">
        <f>+IF(ISNUMBER(DATA!AI440),DATA!AI440,"n/a")</f>
        <v>4.7468187630875999E-2</v>
      </c>
      <c r="K3381" s="87">
        <f>+IF(ISNUMBER(DATA!AR440),DATA!AR440,"n/a")</f>
        <v>2.6476317604526001</v>
      </c>
      <c r="L3381" s="77">
        <f>+IF(ISNUMBER(DATA!AS440),DATA!AS440,"n/a")</f>
        <v>0.139325567326786</v>
      </c>
      <c r="M3381" s="66"/>
      <c r="N3381" s="66"/>
      <c r="O3381" s="66"/>
      <c r="P3381" s="66"/>
      <c r="Q3381" s="66"/>
      <c r="S3381" s="70"/>
      <c r="U3381" s="70"/>
      <c r="W3381" s="70"/>
      <c r="Y3381" s="70"/>
    </row>
    <row r="3382" spans="1:25" s="69" customFormat="1" x14ac:dyDescent="0.2">
      <c r="A3382" s="66" t="s">
        <v>11</v>
      </c>
      <c r="B3382" s="66" t="s">
        <v>24</v>
      </c>
      <c r="C3382" s="66" t="s">
        <v>26</v>
      </c>
      <c r="D3382" s="66" t="s">
        <v>280</v>
      </c>
      <c r="E3382" s="87">
        <f>+IF(ISNUMBER(DATA!N441),DATA!N441,"n/a")</f>
        <v>3.0900868046922101</v>
      </c>
      <c r="F3382" s="77">
        <f>+IF(ISNUMBER(DATA!O441),DATA!O441,"n/a")</f>
        <v>6.6247224579740499E-2</v>
      </c>
      <c r="G3382" s="87">
        <f>+IF(ISNUMBER(DATA!X441),DATA!X441,"n/a")</f>
        <v>2.9387644849565802</v>
      </c>
      <c r="H3382" s="77">
        <f>+IF(ISNUMBER(DATA!Y441),DATA!Y441,"n/a")</f>
        <v>2.5896758925721201E-4</v>
      </c>
      <c r="I3382" s="87">
        <f>+IF(ISNUMBER(DATA!AH441),DATA!AH441,"n/a")</f>
        <v>2.9146827695684898</v>
      </c>
      <c r="J3382" s="77">
        <f>+IF(ISNUMBER(DATA!AI441),DATA!AI441,"n/a")</f>
        <v>-4.5786612949582804E-3</v>
      </c>
      <c r="K3382" s="87">
        <f>+IF(ISNUMBER(DATA!AR441),DATA!AR441,"n/a")</f>
        <v>2.9534778410426701</v>
      </c>
      <c r="L3382" s="77">
        <f>+IF(ISNUMBER(DATA!AS441),DATA!AS441,"n/a")</f>
        <v>7.4462099622594497E-3</v>
      </c>
      <c r="M3382" s="66"/>
      <c r="N3382" s="66"/>
      <c r="O3382" s="66"/>
      <c r="P3382" s="66"/>
      <c r="Q3382" s="66"/>
      <c r="S3382" s="70"/>
      <c r="U3382" s="70"/>
      <c r="W3382" s="70"/>
      <c r="Y3382" s="70"/>
    </row>
    <row r="3383" spans="1:25" s="69" customFormat="1" x14ac:dyDescent="0.2">
      <c r="A3383" s="66" t="s">
        <v>11</v>
      </c>
      <c r="B3383" s="66" t="s">
        <v>24</v>
      </c>
      <c r="C3383" s="66" t="s">
        <v>26</v>
      </c>
      <c r="D3383" s="66" t="s">
        <v>281</v>
      </c>
      <c r="E3383" s="87">
        <f>+IF(ISNUMBER(DATA!N442),DATA!N442,"n/a")</f>
        <v>2.52151968383474</v>
      </c>
      <c r="F3383" s="77">
        <f>+IF(ISNUMBER(DATA!O442),DATA!O442,"n/a")</f>
        <v>4.5098546719071E-2</v>
      </c>
      <c r="G3383" s="87">
        <f>+IF(ISNUMBER(DATA!X442),DATA!X442,"n/a")</f>
        <v>2.3564777776697001</v>
      </c>
      <c r="H3383" s="77">
        <f>+IF(ISNUMBER(DATA!Y442),DATA!Y442,"n/a")</f>
        <v>1.32318563649043E-2</v>
      </c>
      <c r="I3383" s="87">
        <f>+IF(ISNUMBER(DATA!AH442),DATA!AH442,"n/a")</f>
        <v>2.3587837677168899</v>
      </c>
      <c r="J3383" s="77">
        <f>+IF(ISNUMBER(DATA!AI442),DATA!AI442,"n/a")</f>
        <v>1.39319810548244E-2</v>
      </c>
      <c r="K3383" s="87">
        <f>+IF(ISNUMBER(DATA!AR442),DATA!AR442,"n/a")</f>
        <v>2.3679538576708801</v>
      </c>
      <c r="L3383" s="77">
        <f>+IF(ISNUMBER(DATA!AS442),DATA!AS442,"n/a")</f>
        <v>4.3589004458794101E-2</v>
      </c>
      <c r="M3383" s="66"/>
      <c r="N3383" s="66"/>
      <c r="O3383" s="66"/>
      <c r="P3383" s="66"/>
      <c r="Q3383" s="66"/>
      <c r="S3383" s="70"/>
      <c r="U3383" s="70"/>
      <c r="W3383" s="70"/>
      <c r="Y3383" s="70"/>
    </row>
    <row r="3384" spans="1:25" s="69" customFormat="1" x14ac:dyDescent="0.2">
      <c r="A3384" s="66" t="s">
        <v>11</v>
      </c>
      <c r="B3384" s="66" t="s">
        <v>24</v>
      </c>
      <c r="C3384" s="66" t="s">
        <v>26</v>
      </c>
      <c r="D3384" s="66" t="s">
        <v>282</v>
      </c>
      <c r="E3384" s="87">
        <f>+IF(ISNUMBER(DATA!N443),DATA!N443,"n/a")</f>
        <v>3.1931921865752599</v>
      </c>
      <c r="F3384" s="77">
        <f>+IF(ISNUMBER(DATA!O443),DATA!O443,"n/a")</f>
        <v>4.3528921425353702E-2</v>
      </c>
      <c r="G3384" s="87">
        <f>+IF(ISNUMBER(DATA!X443),DATA!X443,"n/a")</f>
        <v>3.13267586671869</v>
      </c>
      <c r="H3384" s="77">
        <f>+IF(ISNUMBER(DATA!Y443),DATA!Y443,"n/a")</f>
        <v>3.21185893854921E-2</v>
      </c>
      <c r="I3384" s="87">
        <f>+IF(ISNUMBER(DATA!AH443),DATA!AH443,"n/a")</f>
        <v>3.1492888971427502</v>
      </c>
      <c r="J3384" s="77">
        <f>+IF(ISNUMBER(DATA!AI443),DATA!AI443,"n/a")</f>
        <v>5.1976615858760199E-2</v>
      </c>
      <c r="K3384" s="87">
        <f>+IF(ISNUMBER(DATA!AR443),DATA!AR443,"n/a")</f>
        <v>3.1183263261029301</v>
      </c>
      <c r="L3384" s="77">
        <f>+IF(ISNUMBER(DATA!AS443),DATA!AS443,"n/a")</f>
        <v>6.6161137763146999E-2</v>
      </c>
      <c r="M3384" s="66"/>
      <c r="N3384" s="66"/>
      <c r="O3384" s="66"/>
      <c r="P3384" s="66"/>
      <c r="Q3384" s="66"/>
      <c r="S3384" s="70"/>
      <c r="U3384" s="70"/>
      <c r="W3384" s="70"/>
      <c r="Y3384" s="70"/>
    </row>
    <row r="3385" spans="1:25" s="69" customFormat="1" x14ac:dyDescent="0.2">
      <c r="A3385" s="66" t="s">
        <v>11</v>
      </c>
      <c r="B3385" s="66" t="s">
        <v>24</v>
      </c>
      <c r="C3385" s="66" t="s">
        <v>26</v>
      </c>
      <c r="D3385" s="66" t="s">
        <v>283</v>
      </c>
      <c r="E3385" s="87">
        <f>+IF(ISNUMBER(DATA!N444),DATA!N444,"n/a")</f>
        <v>2.80460626305914</v>
      </c>
      <c r="F3385" s="77">
        <f>+IF(ISNUMBER(DATA!O444),DATA!O444,"n/a")</f>
        <v>3.8303751109119197E-2</v>
      </c>
      <c r="G3385" s="87">
        <f>+IF(ISNUMBER(DATA!X444),DATA!X444,"n/a")</f>
        <v>2.84493365920923</v>
      </c>
      <c r="H3385" s="77">
        <f>+IF(ISNUMBER(DATA!Y444),DATA!Y444,"n/a")</f>
        <v>5.7863810946618702E-2</v>
      </c>
      <c r="I3385" s="87">
        <f>+IF(ISNUMBER(DATA!AH444),DATA!AH444,"n/a")</f>
        <v>2.8461259585890599</v>
      </c>
      <c r="J3385" s="77">
        <f>+IF(ISNUMBER(DATA!AI444),DATA!AI444,"n/a")</f>
        <v>6.4985678010920297E-2</v>
      </c>
      <c r="K3385" s="87">
        <f>+IF(ISNUMBER(DATA!AR444),DATA!AR444,"n/a")</f>
        <v>2.8332724995516299</v>
      </c>
      <c r="L3385" s="77">
        <f>+IF(ISNUMBER(DATA!AS444),DATA!AS444,"n/a")</f>
        <v>5.9296541882604401E-2</v>
      </c>
      <c r="M3385" s="66"/>
      <c r="N3385" s="66"/>
      <c r="O3385" s="66"/>
      <c r="P3385" s="66"/>
      <c r="Q3385" s="66"/>
      <c r="S3385" s="70"/>
      <c r="U3385" s="70"/>
      <c r="W3385" s="70"/>
      <c r="Y3385" s="70"/>
    </row>
    <row r="3386" spans="1:25" s="69" customFormat="1" x14ac:dyDescent="0.2">
      <c r="A3386" s="66" t="s">
        <v>11</v>
      </c>
      <c r="B3386" s="66" t="s">
        <v>24</v>
      </c>
      <c r="C3386" s="66" t="s">
        <v>26</v>
      </c>
      <c r="D3386" s="66" t="s">
        <v>284</v>
      </c>
      <c r="E3386" s="87">
        <f>+IF(ISNUMBER(DATA!N445),DATA!N445,"n/a")</f>
        <v>2.3152855859148702</v>
      </c>
      <c r="F3386" s="77">
        <f>+IF(ISNUMBER(DATA!O445),DATA!O445,"n/a")</f>
        <v>1.8452299597409201E-3</v>
      </c>
      <c r="G3386" s="87">
        <f>+IF(ISNUMBER(DATA!X445),DATA!X445,"n/a")</f>
        <v>2.0688560877131401</v>
      </c>
      <c r="H3386" s="77">
        <f>+IF(ISNUMBER(DATA!Y445),DATA!Y445,"n/a")</f>
        <v>-2.5207772954790299E-2</v>
      </c>
      <c r="I3386" s="87">
        <f>+IF(ISNUMBER(DATA!AH445),DATA!AH445,"n/a")</f>
        <v>2.1177610105010198</v>
      </c>
      <c r="J3386" s="77">
        <f>+IF(ISNUMBER(DATA!AI445),DATA!AI445,"n/a")</f>
        <v>-3.3297838965828101E-2</v>
      </c>
      <c r="K3386" s="87">
        <f>+IF(ISNUMBER(DATA!AR445),DATA!AR445,"n/a")</f>
        <v>2.1258193475434699</v>
      </c>
      <c r="L3386" s="77">
        <f>+IF(ISNUMBER(DATA!AS445),DATA!AS445,"n/a")</f>
        <v>4.84852718915572E-2</v>
      </c>
      <c r="M3386" s="66"/>
      <c r="N3386" s="66"/>
      <c r="O3386" s="66"/>
      <c r="P3386" s="66"/>
      <c r="Q3386" s="66"/>
      <c r="S3386" s="70"/>
      <c r="U3386" s="70"/>
      <c r="W3386" s="70"/>
      <c r="Y3386" s="70"/>
    </row>
    <row r="3387" spans="1:25" s="69" customFormat="1" x14ac:dyDescent="0.2">
      <c r="A3387" s="66" t="s">
        <v>11</v>
      </c>
      <c r="B3387" s="66" t="s">
        <v>24</v>
      </c>
      <c r="C3387" s="66" t="s">
        <v>26</v>
      </c>
      <c r="D3387" s="66" t="s">
        <v>285</v>
      </c>
      <c r="E3387" s="87">
        <f>+IF(ISNUMBER(DATA!N446),DATA!N446,"n/a")</f>
        <v>2.0076079300692999</v>
      </c>
      <c r="F3387" s="77">
        <f>+IF(ISNUMBER(DATA!O446),DATA!O446,"n/a")</f>
        <v>-8.3208014962984998E-3</v>
      </c>
      <c r="G3387" s="87">
        <f>+IF(ISNUMBER(DATA!X446),DATA!X446,"n/a")</f>
        <v>1.7381993177261299</v>
      </c>
      <c r="H3387" s="77">
        <f>+IF(ISNUMBER(DATA!Y446),DATA!Y446,"n/a")</f>
        <v>-2.6229677719449701E-2</v>
      </c>
      <c r="I3387" s="87">
        <f>+IF(ISNUMBER(DATA!AH446),DATA!AH446,"n/a")</f>
        <v>1.7683729647859101</v>
      </c>
      <c r="J3387" s="77">
        <f>+IF(ISNUMBER(DATA!AI446),DATA!AI446,"n/a")</f>
        <v>-5.7485780073745898E-2</v>
      </c>
      <c r="K3387" s="87">
        <f>+IF(ISNUMBER(DATA!AR446),DATA!AR446,"n/a")</f>
        <v>1.7352636712096901</v>
      </c>
      <c r="L3387" s="77">
        <f>+IF(ISNUMBER(DATA!AS446),DATA!AS446,"n/a")</f>
        <v>8.1969618250127604E-3</v>
      </c>
      <c r="M3387" s="66"/>
      <c r="N3387" s="66"/>
      <c r="O3387" s="66"/>
      <c r="P3387" s="66"/>
      <c r="Q3387" s="66"/>
      <c r="S3387" s="70"/>
      <c r="U3387" s="70"/>
      <c r="W3387" s="70"/>
      <c r="Y3387" s="70"/>
    </row>
    <row r="3388" spans="1:25" s="69" customFormat="1" x14ac:dyDescent="0.2">
      <c r="A3388" s="66" t="s">
        <v>11</v>
      </c>
      <c r="B3388" s="66" t="s">
        <v>24</v>
      </c>
      <c r="C3388" s="66" t="s">
        <v>26</v>
      </c>
      <c r="D3388" s="66" t="s">
        <v>286</v>
      </c>
      <c r="E3388" s="87">
        <f>+IF(ISNUMBER(DATA!N447),DATA!N447,"n/a")</f>
        <v>2.8308197964034298</v>
      </c>
      <c r="F3388" s="77">
        <f>+IF(ISNUMBER(DATA!O447),DATA!O447,"n/a")</f>
        <v>6.2396136242303703E-3</v>
      </c>
      <c r="G3388" s="87">
        <f>+IF(ISNUMBER(DATA!X447),DATA!X447,"n/a")</f>
        <v>2.7906990422101399</v>
      </c>
      <c r="H3388" s="77">
        <f>+IF(ISNUMBER(DATA!Y447),DATA!Y447,"n/a")</f>
        <v>1.44410966193327E-2</v>
      </c>
      <c r="I3388" s="87">
        <f>+IF(ISNUMBER(DATA!AH447),DATA!AH447,"n/a")</f>
        <v>2.7971422148541598</v>
      </c>
      <c r="J3388" s="77">
        <f>+IF(ISNUMBER(DATA!AI447),DATA!AI447,"n/a")</f>
        <v>9.5366952848290901E-2</v>
      </c>
      <c r="K3388" s="87">
        <f>+IF(ISNUMBER(DATA!AR447),DATA!AR447,"n/a")</f>
        <v>2.8305740684640099</v>
      </c>
      <c r="L3388" s="77">
        <f>+IF(ISNUMBER(DATA!AS447),DATA!AS447,"n/a")</f>
        <v>0.10923582290853601</v>
      </c>
      <c r="M3388" s="66"/>
      <c r="N3388" s="66"/>
      <c r="O3388" s="66"/>
      <c r="P3388" s="66"/>
      <c r="Q3388" s="66"/>
      <c r="S3388" s="70"/>
      <c r="U3388" s="70"/>
      <c r="W3388" s="70"/>
      <c r="Y3388" s="70"/>
    </row>
    <row r="3389" spans="1:25" s="69" customFormat="1" x14ac:dyDescent="0.2">
      <c r="A3389" s="66" t="s">
        <v>11</v>
      </c>
      <c r="B3389" s="66" t="s">
        <v>24</v>
      </c>
      <c r="C3389" s="66" t="s">
        <v>26</v>
      </c>
      <c r="D3389" s="66" t="s">
        <v>287</v>
      </c>
      <c r="E3389" s="87">
        <f>+IF(ISNUMBER(DATA!N448),DATA!N448,"n/a")</f>
        <v>3.0839665790384601</v>
      </c>
      <c r="F3389" s="77">
        <f>+IF(ISNUMBER(DATA!O448),DATA!O448,"n/a")</f>
        <v>2.0696023178617001E-2</v>
      </c>
      <c r="G3389" s="87">
        <f>+IF(ISNUMBER(DATA!X448),DATA!X448,"n/a")</f>
        <v>2.87719704114699</v>
      </c>
      <c r="H3389" s="77">
        <f>+IF(ISNUMBER(DATA!Y448),DATA!Y448,"n/a")</f>
        <v>4.8766019773468498E-2</v>
      </c>
      <c r="I3389" s="87">
        <f>+IF(ISNUMBER(DATA!AH448),DATA!AH448,"n/a")</f>
        <v>2.83525301221828</v>
      </c>
      <c r="J3389" s="77">
        <f>+IF(ISNUMBER(DATA!AI448),DATA!AI448,"n/a")</f>
        <v>0.129090527219833</v>
      </c>
      <c r="K3389" s="87">
        <f>+IF(ISNUMBER(DATA!AR448),DATA!AR448,"n/a")</f>
        <v>2.8444348776932298</v>
      </c>
      <c r="L3389" s="77">
        <f>+IF(ISNUMBER(DATA!AS448),DATA!AS448,"n/a")</f>
        <v>0.15347356784251201</v>
      </c>
      <c r="M3389" s="66"/>
      <c r="N3389" s="66"/>
      <c r="O3389" s="66"/>
      <c r="P3389" s="66"/>
      <c r="Q3389" s="66"/>
      <c r="S3389" s="70"/>
      <c r="U3389" s="70"/>
      <c r="W3389" s="70"/>
      <c r="Y3389" s="70"/>
    </row>
    <row r="3390" spans="1:25" s="69" customFormat="1" x14ac:dyDescent="0.2">
      <c r="A3390" s="66" t="s">
        <v>11</v>
      </c>
      <c r="B3390" s="66" t="s">
        <v>24</v>
      </c>
      <c r="C3390" s="66" t="s">
        <v>26</v>
      </c>
      <c r="D3390" s="66" t="s">
        <v>288</v>
      </c>
      <c r="E3390" s="87">
        <f>+IF(ISNUMBER(DATA!N449),DATA!N449,"n/a")</f>
        <v>3.1783052776767202</v>
      </c>
      <c r="F3390" s="77">
        <f>+IF(ISNUMBER(DATA!O449),DATA!O449,"n/a")</f>
        <v>3.9156848027816903E-2</v>
      </c>
      <c r="G3390" s="87">
        <f>+IF(ISNUMBER(DATA!X449),DATA!X449,"n/a")</f>
        <v>3.1577485678581998</v>
      </c>
      <c r="H3390" s="77">
        <f>+IF(ISNUMBER(DATA!Y449),DATA!Y449,"n/a")</f>
        <v>3.1721592777514802E-2</v>
      </c>
      <c r="I3390" s="87">
        <f>+IF(ISNUMBER(DATA!AH449),DATA!AH449,"n/a")</f>
        <v>3.15508200661092</v>
      </c>
      <c r="J3390" s="77">
        <f>+IF(ISNUMBER(DATA!AI449),DATA!AI449,"n/a")</f>
        <v>4.4141582495368502E-2</v>
      </c>
      <c r="K3390" s="87">
        <f>+IF(ISNUMBER(DATA!AR449),DATA!AR449,"n/a")</f>
        <v>3.1275889690580998</v>
      </c>
      <c r="L3390" s="77">
        <f>+IF(ISNUMBER(DATA!AS449),DATA!AS449,"n/a")</f>
        <v>6.8341993309766896E-2</v>
      </c>
      <c r="M3390" s="66"/>
      <c r="N3390" s="66"/>
      <c r="O3390" s="66"/>
      <c r="P3390" s="66"/>
      <c r="Q3390" s="66"/>
      <c r="S3390" s="70"/>
      <c r="U3390" s="70"/>
      <c r="W3390" s="70"/>
      <c r="Y3390" s="70"/>
    </row>
    <row r="3391" spans="1:25" s="69" customFormat="1" x14ac:dyDescent="0.2">
      <c r="A3391" s="66" t="s">
        <v>11</v>
      </c>
      <c r="B3391" s="66" t="s">
        <v>24</v>
      </c>
      <c r="C3391" s="66" t="s">
        <v>26</v>
      </c>
      <c r="D3391" s="66" t="s">
        <v>289</v>
      </c>
      <c r="E3391" s="87">
        <f>+IF(ISNUMBER(DATA!N450),DATA!N450,"n/a")</f>
        <v>2.5951626444812401</v>
      </c>
      <c r="F3391" s="77">
        <f>+IF(ISNUMBER(DATA!O450),DATA!O450,"n/a")</f>
        <v>-3.4166927549142301E-2</v>
      </c>
      <c r="G3391" s="87">
        <f>+IF(ISNUMBER(DATA!X450),DATA!X450,"n/a")</f>
        <v>2.4705414279975302</v>
      </c>
      <c r="H3391" s="77">
        <f>+IF(ISNUMBER(DATA!Y450),DATA!Y450,"n/a")</f>
        <v>-2.5469900667210998E-2</v>
      </c>
      <c r="I3391" s="87">
        <f>+IF(ISNUMBER(DATA!AH450),DATA!AH450,"n/a")</f>
        <v>2.5261755002908299</v>
      </c>
      <c r="J3391" s="77">
        <f>+IF(ISNUMBER(DATA!AI450),DATA!AI450,"n/a")</f>
        <v>-1.12287173882272E-2</v>
      </c>
      <c r="K3391" s="87">
        <f>+IF(ISNUMBER(DATA!AR450),DATA!AR450,"n/a")</f>
        <v>2.5198401465614899</v>
      </c>
      <c r="L3391" s="77">
        <f>+IF(ISNUMBER(DATA!AS450),DATA!AS450,"n/a")</f>
        <v>5.055138959443E-2</v>
      </c>
      <c r="M3391" s="66"/>
      <c r="N3391" s="66"/>
      <c r="O3391" s="66"/>
      <c r="P3391" s="66"/>
      <c r="Q3391" s="66"/>
      <c r="S3391" s="70"/>
      <c r="U3391" s="70"/>
      <c r="W3391" s="70"/>
      <c r="Y3391" s="70"/>
    </row>
    <row r="3392" spans="1:25" s="69" customFormat="1" x14ac:dyDescent="0.2">
      <c r="A3392" s="66" t="s">
        <v>11</v>
      </c>
      <c r="B3392" s="66" t="s">
        <v>24</v>
      </c>
      <c r="C3392" s="66" t="s">
        <v>26</v>
      </c>
      <c r="D3392" s="66" t="s">
        <v>290</v>
      </c>
      <c r="E3392" s="87">
        <f>+IF(ISNUMBER(DATA!N451),DATA!N451,"n/a")</f>
        <v>2.5454442592962199</v>
      </c>
      <c r="F3392" s="77">
        <f>+IF(ISNUMBER(DATA!O451),DATA!O451,"n/a")</f>
        <v>-4.4220956049156997E-2</v>
      </c>
      <c r="G3392" s="87">
        <f>+IF(ISNUMBER(DATA!X451),DATA!X451,"n/a")</f>
        <v>2.54411519027592</v>
      </c>
      <c r="H3392" s="77">
        <f>+IF(ISNUMBER(DATA!Y451),DATA!Y451,"n/a")</f>
        <v>-3.01400841524419E-2</v>
      </c>
      <c r="I3392" s="87">
        <f>+IF(ISNUMBER(DATA!AH451),DATA!AH451,"n/a")</f>
        <v>2.5473635552468399</v>
      </c>
      <c r="J3392" s="77">
        <f>+IF(ISNUMBER(DATA!AI451),DATA!AI451,"n/a")</f>
        <v>-5.8188564492712702E-3</v>
      </c>
      <c r="K3392" s="87">
        <f>+IF(ISNUMBER(DATA!AR451),DATA!AR451,"n/a")</f>
        <v>2.5721890928407598</v>
      </c>
      <c r="L3392" s="77">
        <f>+IF(ISNUMBER(DATA!AS451),DATA!AS451,"n/a")</f>
        <v>6.7968727062771E-3</v>
      </c>
      <c r="M3392" s="66"/>
      <c r="N3392" s="66"/>
      <c r="O3392" s="66"/>
      <c r="P3392" s="66"/>
      <c r="Q3392" s="66"/>
      <c r="S3392" s="70"/>
      <c r="U3392" s="70"/>
      <c r="W3392" s="70"/>
      <c r="Y3392" s="70"/>
    </row>
    <row r="3393" spans="1:25" s="69" customFormat="1" x14ac:dyDescent="0.2">
      <c r="A3393" s="66" t="s">
        <v>11</v>
      </c>
      <c r="B3393" s="66" t="s">
        <v>24</v>
      </c>
      <c r="C3393" s="66" t="s">
        <v>26</v>
      </c>
      <c r="D3393" s="66" t="s">
        <v>291</v>
      </c>
      <c r="E3393" s="87">
        <f>+IF(ISNUMBER(DATA!N452),DATA!N452,"n/a")</f>
        <v>3.0459071617898101</v>
      </c>
      <c r="F3393" s="77">
        <f>+IF(ISNUMBER(DATA!O452),DATA!O452,"n/a")</f>
        <v>0.243928188075833</v>
      </c>
      <c r="G3393" s="87">
        <f>+IF(ISNUMBER(DATA!X452),DATA!X452,"n/a")</f>
        <v>2.9782995192117698</v>
      </c>
      <c r="H3393" s="77">
        <f>+IF(ISNUMBER(DATA!Y452),DATA!Y452,"n/a")</f>
        <v>6.8157030212801395E-2</v>
      </c>
      <c r="I3393" s="87">
        <f>+IF(ISNUMBER(DATA!AH452),DATA!AH452,"n/a")</f>
        <v>2.9639106738684702</v>
      </c>
      <c r="J3393" s="77">
        <f>+IF(ISNUMBER(DATA!AI452),DATA!AI452,"n/a")</f>
        <v>4.0224934525627601E-2</v>
      </c>
      <c r="K3393" s="87">
        <f>+IF(ISNUMBER(DATA!AR452),DATA!AR452,"n/a")</f>
        <v>2.8562724085243798</v>
      </c>
      <c r="L3393" s="77">
        <f>+IF(ISNUMBER(DATA!AS452),DATA!AS452,"n/a")</f>
        <v>-3.02077551103456E-3</v>
      </c>
      <c r="M3393" s="66"/>
      <c r="N3393" s="66"/>
      <c r="O3393" s="66"/>
      <c r="P3393" s="66"/>
      <c r="Q3393" s="66"/>
      <c r="S3393" s="70"/>
      <c r="U3393" s="70"/>
      <c r="W3393" s="70"/>
      <c r="Y3393" s="70"/>
    </row>
    <row r="3394" spans="1:25" s="69" customFormat="1" x14ac:dyDescent="0.2">
      <c r="A3394" s="66" t="s">
        <v>11</v>
      </c>
      <c r="B3394" s="66" t="s">
        <v>24</v>
      </c>
      <c r="C3394" s="66" t="s">
        <v>26</v>
      </c>
      <c r="D3394" s="66" t="s">
        <v>292</v>
      </c>
      <c r="E3394" s="87">
        <f>+IF(ISNUMBER(DATA!N453),DATA!N453,"n/a")</f>
        <v>2.5621873001051498</v>
      </c>
      <c r="F3394" s="77">
        <f>+IF(ISNUMBER(DATA!O453),DATA!O453,"n/a")</f>
        <v>6.0577361457587499E-3</v>
      </c>
      <c r="G3394" s="87">
        <f>+IF(ISNUMBER(DATA!X453),DATA!X453,"n/a")</f>
        <v>2.5864339585236502</v>
      </c>
      <c r="H3394" s="77">
        <f>+IF(ISNUMBER(DATA!Y453),DATA!Y453,"n/a")</f>
        <v>1.6978081302447399E-2</v>
      </c>
      <c r="I3394" s="87">
        <f>+IF(ISNUMBER(DATA!AH453),DATA!AH453,"n/a")</f>
        <v>2.6063919350830398</v>
      </c>
      <c r="J3394" s="77">
        <f>+IF(ISNUMBER(DATA!AI453),DATA!AI453,"n/a")</f>
        <v>1.5959770045123299E-2</v>
      </c>
      <c r="K3394" s="87">
        <f>+IF(ISNUMBER(DATA!AR453),DATA!AR453,"n/a")</f>
        <v>2.5436606485931299</v>
      </c>
      <c r="L3394" s="77">
        <f>+IF(ISNUMBER(DATA!AS453),DATA!AS453,"n/a")</f>
        <v>2.4070438653082701E-3</v>
      </c>
      <c r="M3394" s="66"/>
      <c r="N3394" s="66"/>
      <c r="O3394" s="66"/>
      <c r="P3394" s="66"/>
      <c r="Q3394" s="66"/>
      <c r="S3394" s="70"/>
      <c r="U3394" s="70"/>
      <c r="W3394" s="70"/>
      <c r="Y3394" s="70"/>
    </row>
    <row r="3395" spans="1:25" s="69" customFormat="1" x14ac:dyDescent="0.2">
      <c r="A3395" s="66" t="s">
        <v>11</v>
      </c>
      <c r="B3395" s="66" t="s">
        <v>24</v>
      </c>
      <c r="C3395" s="66" t="s">
        <v>26</v>
      </c>
      <c r="D3395" s="66" t="s">
        <v>293</v>
      </c>
      <c r="E3395" s="87">
        <f>+IF(ISNUMBER(DATA!N454),DATA!N454,"n/a")</f>
        <v>2.82877427456138</v>
      </c>
      <c r="F3395" s="77">
        <f>+IF(ISNUMBER(DATA!O454),DATA!O454,"n/a")</f>
        <v>-6.4216948621081404E-2</v>
      </c>
      <c r="G3395" s="87">
        <f>+IF(ISNUMBER(DATA!X454),DATA!X454,"n/a")</f>
        <v>2.68260665117496</v>
      </c>
      <c r="H3395" s="77">
        <f>+IF(ISNUMBER(DATA!Y454),DATA!Y454,"n/a")</f>
        <v>-8.0923743749503896E-2</v>
      </c>
      <c r="I3395" s="87">
        <f>+IF(ISNUMBER(DATA!AH454),DATA!AH454,"n/a")</f>
        <v>2.7210063452178201</v>
      </c>
      <c r="J3395" s="77">
        <f>+IF(ISNUMBER(DATA!AI454),DATA!AI454,"n/a")</f>
        <v>-7.6774067653678807E-2</v>
      </c>
      <c r="K3395" s="87">
        <f>+IF(ISNUMBER(DATA!AR454),DATA!AR454,"n/a")</f>
        <v>2.6672908201172199</v>
      </c>
      <c r="L3395" s="77">
        <f>+IF(ISNUMBER(DATA!AS454),DATA!AS454,"n/a")</f>
        <v>2.3710985538349001E-2</v>
      </c>
      <c r="M3395" s="66"/>
      <c r="N3395" s="66"/>
      <c r="O3395" s="66"/>
      <c r="P3395" s="66"/>
      <c r="Q3395" s="66"/>
      <c r="S3395" s="70"/>
      <c r="U3395" s="70"/>
      <c r="W3395" s="70"/>
      <c r="Y3395" s="70"/>
    </row>
    <row r="3396" spans="1:25" s="69" customFormat="1" x14ac:dyDescent="0.2">
      <c r="A3396" s="66" t="s">
        <v>11</v>
      </c>
      <c r="B3396" s="66" t="s">
        <v>24</v>
      </c>
      <c r="C3396" s="66" t="s">
        <v>26</v>
      </c>
      <c r="D3396" s="66" t="s">
        <v>294</v>
      </c>
      <c r="E3396" s="87">
        <f>+IF(ISNUMBER(DATA!N455),DATA!N455,"n/a")</f>
        <v>2.55488298719097</v>
      </c>
      <c r="F3396" s="77">
        <f>+IF(ISNUMBER(DATA!O455),DATA!O455,"n/a")</f>
        <v>-4.5395940900658703E-2</v>
      </c>
      <c r="G3396" s="87">
        <f>+IF(ISNUMBER(DATA!X455),DATA!X455,"n/a")</f>
        <v>2.56420949663555</v>
      </c>
      <c r="H3396" s="77">
        <f>+IF(ISNUMBER(DATA!Y455),DATA!Y455,"n/a")</f>
        <v>-2.5345964974751001E-2</v>
      </c>
      <c r="I3396" s="87">
        <f>+IF(ISNUMBER(DATA!AH455),DATA!AH455,"n/a")</f>
        <v>2.5670276917159902</v>
      </c>
      <c r="J3396" s="77">
        <f>+IF(ISNUMBER(DATA!AI455),DATA!AI455,"n/a")</f>
        <v>-2.1341393450323101E-4</v>
      </c>
      <c r="K3396" s="87">
        <f>+IF(ISNUMBER(DATA!AR455),DATA!AR455,"n/a")</f>
        <v>2.5719054887525301</v>
      </c>
      <c r="L3396" s="77">
        <f>+IF(ISNUMBER(DATA!AS455),DATA!AS455,"n/a")</f>
        <v>1.5490721244942999E-3</v>
      </c>
      <c r="M3396" s="66"/>
      <c r="N3396" s="66"/>
      <c r="O3396" s="66"/>
      <c r="P3396" s="66"/>
      <c r="Q3396" s="66"/>
      <c r="S3396" s="70"/>
      <c r="U3396" s="70"/>
      <c r="W3396" s="70"/>
      <c r="Y3396" s="70"/>
    </row>
    <row r="3397" spans="1:25" s="69" customFormat="1" x14ac:dyDescent="0.2">
      <c r="A3397" s="66" t="s">
        <v>11</v>
      </c>
      <c r="B3397" s="66" t="s">
        <v>24</v>
      </c>
      <c r="C3397" s="66" t="s">
        <v>26</v>
      </c>
      <c r="D3397" s="66" t="s">
        <v>295</v>
      </c>
      <c r="E3397" s="87">
        <f>+IF(ISNUMBER(DATA!N456),DATA!N456,"n/a")</f>
        <v>2.1648996371303699</v>
      </c>
      <c r="F3397" s="77">
        <f>+IF(ISNUMBER(DATA!O456),DATA!O456,"n/a")</f>
        <v>-2.4598217194349702E-2</v>
      </c>
      <c r="G3397" s="87">
        <f>+IF(ISNUMBER(DATA!X456),DATA!X456,"n/a")</f>
        <v>2.1016725235758602</v>
      </c>
      <c r="H3397" s="77">
        <f>+IF(ISNUMBER(DATA!Y456),DATA!Y456,"n/a")</f>
        <v>1.87855567065584E-2</v>
      </c>
      <c r="I3397" s="87">
        <f>+IF(ISNUMBER(DATA!AH456),DATA!AH456,"n/a")</f>
        <v>2.0587358841326999</v>
      </c>
      <c r="J3397" s="77">
        <f>+IF(ISNUMBER(DATA!AI456),DATA!AI456,"n/a")</f>
        <v>4.6178562941849403E-3</v>
      </c>
      <c r="K3397" s="87">
        <f>+IF(ISNUMBER(DATA!AR456),DATA!AR456,"n/a")</f>
        <v>2.0450927693619398</v>
      </c>
      <c r="L3397" s="77">
        <f>+IF(ISNUMBER(DATA!AS456),DATA!AS456,"n/a")</f>
        <v>1.1069187285155601E-3</v>
      </c>
      <c r="M3397" s="66"/>
      <c r="N3397" s="66"/>
      <c r="O3397" s="66"/>
      <c r="P3397" s="66"/>
      <c r="Q3397" s="66"/>
      <c r="S3397" s="70"/>
      <c r="U3397" s="70"/>
      <c r="W3397" s="70"/>
      <c r="Y3397" s="70"/>
    </row>
    <row r="3398" spans="1:25" s="69" customFormat="1" x14ac:dyDescent="0.2">
      <c r="A3398" s="66" t="s">
        <v>11</v>
      </c>
      <c r="B3398" s="66" t="s">
        <v>24</v>
      </c>
      <c r="C3398" s="66" t="s">
        <v>26</v>
      </c>
      <c r="D3398" s="66" t="s">
        <v>296</v>
      </c>
      <c r="E3398" s="87">
        <f>+IF(ISNUMBER(DATA!N457),DATA!N457,"n/a")</f>
        <v>1.98804467099681</v>
      </c>
      <c r="F3398" s="77">
        <f>+IF(ISNUMBER(DATA!O457),DATA!O457,"n/a")</f>
        <v>-0.17257474852076901</v>
      </c>
      <c r="G3398" s="87">
        <f>+IF(ISNUMBER(DATA!X457),DATA!X457,"n/a")</f>
        <v>2.13021569199441</v>
      </c>
      <c r="H3398" s="77">
        <f>+IF(ISNUMBER(DATA!Y457),DATA!Y457,"n/a")</f>
        <v>-6.7366329341664297E-2</v>
      </c>
      <c r="I3398" s="87">
        <f>+IF(ISNUMBER(DATA!AH457),DATA!AH457,"n/a")</f>
        <v>2.2055234942940198</v>
      </c>
      <c r="J3398" s="77">
        <f>+IF(ISNUMBER(DATA!AI457),DATA!AI457,"n/a")</f>
        <v>-2.9320978073679199E-2</v>
      </c>
      <c r="K3398" s="87">
        <f>+IF(ISNUMBER(DATA!AR457),DATA!AR457,"n/a")</f>
        <v>2.1912355522792102</v>
      </c>
      <c r="L3398" s="77">
        <f>+IF(ISNUMBER(DATA!AS457),DATA!AS457,"n/a")</f>
        <v>2.1976412320163299E-2</v>
      </c>
      <c r="M3398" s="66"/>
      <c r="N3398" s="66"/>
      <c r="O3398" s="66"/>
      <c r="P3398" s="66"/>
      <c r="Q3398" s="66"/>
      <c r="S3398" s="70"/>
      <c r="U3398" s="70"/>
      <c r="W3398" s="70"/>
      <c r="Y3398" s="70"/>
    </row>
    <row r="3399" spans="1:25" s="69" customFormat="1" x14ac:dyDescent="0.2">
      <c r="A3399" s="66" t="s">
        <v>11</v>
      </c>
      <c r="B3399" s="66" t="s">
        <v>24</v>
      </c>
      <c r="C3399" s="66" t="s">
        <v>26</v>
      </c>
      <c r="D3399" s="66" t="s">
        <v>297</v>
      </c>
      <c r="E3399" s="87">
        <f>+IF(ISNUMBER(DATA!N458),DATA!N458,"n/a")</f>
        <v>2.8743797573265999</v>
      </c>
      <c r="F3399" s="77">
        <f>+IF(ISNUMBER(DATA!O458),DATA!O458,"n/a")</f>
        <v>-6.8662426199687807E-2</v>
      </c>
      <c r="G3399" s="87">
        <f>+IF(ISNUMBER(DATA!X458),DATA!X458,"n/a")</f>
        <v>2.9011520649170102</v>
      </c>
      <c r="H3399" s="77">
        <f>+IF(ISNUMBER(DATA!Y458),DATA!Y458,"n/a")</f>
        <v>-6.4516531562115703E-2</v>
      </c>
      <c r="I3399" s="87">
        <f>+IF(ISNUMBER(DATA!AH458),DATA!AH458,"n/a")</f>
        <v>2.88777860651961</v>
      </c>
      <c r="J3399" s="77">
        <f>+IF(ISNUMBER(DATA!AI458),DATA!AI458,"n/a")</f>
        <v>-5.3967989743130801E-2</v>
      </c>
      <c r="K3399" s="87">
        <f>+IF(ISNUMBER(DATA!AR458),DATA!AR458,"n/a")</f>
        <v>2.85197576124171</v>
      </c>
      <c r="L3399" s="77">
        <f>+IF(ISNUMBER(DATA!AS458),DATA!AS458,"n/a")</f>
        <v>1.61329222642035E-3</v>
      </c>
      <c r="M3399" s="66"/>
      <c r="N3399" s="66"/>
      <c r="O3399" s="66"/>
      <c r="P3399" s="66"/>
      <c r="Q3399" s="66"/>
      <c r="S3399" s="70"/>
      <c r="U3399" s="70"/>
      <c r="W3399" s="70"/>
      <c r="Y3399" s="70"/>
    </row>
    <row r="3400" spans="1:25" s="69" customFormat="1" x14ac:dyDescent="0.2">
      <c r="A3400" s="66" t="s">
        <v>11</v>
      </c>
      <c r="B3400" s="66" t="s">
        <v>24</v>
      </c>
      <c r="C3400" s="66" t="s">
        <v>26</v>
      </c>
      <c r="D3400" s="66" t="s">
        <v>298</v>
      </c>
      <c r="E3400" s="87">
        <f>+IF(ISNUMBER(DATA!N459),DATA!N459,"n/a")</f>
        <v>3.0976209098432599</v>
      </c>
      <c r="F3400" s="77">
        <f>+IF(ISNUMBER(DATA!O459),DATA!O459,"n/a")</f>
        <v>4.9302208807866198E-2</v>
      </c>
      <c r="G3400" s="87">
        <f>+IF(ISNUMBER(DATA!X459),DATA!X459,"n/a")</f>
        <v>3.0184311586910599</v>
      </c>
      <c r="H3400" s="77">
        <f>+IF(ISNUMBER(DATA!Y459),DATA!Y459,"n/a")</f>
        <v>2.3474322816575199E-2</v>
      </c>
      <c r="I3400" s="87">
        <f>+IF(ISNUMBER(DATA!AH459),DATA!AH459,"n/a")</f>
        <v>3.00507697445678</v>
      </c>
      <c r="J3400" s="77">
        <f>+IF(ISNUMBER(DATA!AI459),DATA!AI459,"n/a")</f>
        <v>2.0516093828157202E-2</v>
      </c>
      <c r="K3400" s="87">
        <f>+IF(ISNUMBER(DATA!AR459),DATA!AR459,"n/a")</f>
        <v>2.96262195152734</v>
      </c>
      <c r="L3400" s="77">
        <f>+IF(ISNUMBER(DATA!AS459),DATA!AS459,"n/a")</f>
        <v>1.72482217857916E-2</v>
      </c>
      <c r="M3400" s="66"/>
      <c r="N3400" s="66"/>
      <c r="O3400" s="66"/>
      <c r="P3400" s="66"/>
      <c r="Q3400" s="66"/>
      <c r="S3400" s="70"/>
      <c r="U3400" s="70"/>
      <c r="W3400" s="70"/>
      <c r="Y3400" s="70"/>
    </row>
    <row r="3401" spans="1:25" s="69" customFormat="1" x14ac:dyDescent="0.2">
      <c r="A3401" s="66" t="s">
        <v>11</v>
      </c>
      <c r="B3401" s="66" t="s">
        <v>24</v>
      </c>
      <c r="C3401" s="66" t="s">
        <v>26</v>
      </c>
      <c r="D3401" s="66" t="s">
        <v>299</v>
      </c>
      <c r="E3401" s="87">
        <f>+IF(ISNUMBER(DATA!N460),DATA!N460,"n/a")</f>
        <v>3.0657413875831199</v>
      </c>
      <c r="F3401" s="77">
        <f>+IF(ISNUMBER(DATA!O460),DATA!O460,"n/a")</f>
        <v>-2.63424334970186E-3</v>
      </c>
      <c r="G3401" s="87">
        <f>+IF(ISNUMBER(DATA!X460),DATA!X460,"n/a")</f>
        <v>2.9563224985314398</v>
      </c>
      <c r="H3401" s="77">
        <f>+IF(ISNUMBER(DATA!Y460),DATA!Y460,"n/a")</f>
        <v>1.42801769368429E-2</v>
      </c>
      <c r="I3401" s="87">
        <f>+IF(ISNUMBER(DATA!AH460),DATA!AH460,"n/a")</f>
        <v>2.9258695686706999</v>
      </c>
      <c r="J3401" s="77">
        <f>+IF(ISNUMBER(DATA!AI460),DATA!AI460,"n/a")</f>
        <v>2.6833168896150599E-2</v>
      </c>
      <c r="K3401" s="87">
        <f>+IF(ISNUMBER(DATA!AR460),DATA!AR460,"n/a")</f>
        <v>2.9935984518606298</v>
      </c>
      <c r="L3401" s="77">
        <f>+IF(ISNUMBER(DATA!AS460),DATA!AS460,"n/a")</f>
        <v>6.9888247808056997E-2</v>
      </c>
      <c r="M3401" s="66"/>
      <c r="N3401" s="66"/>
      <c r="O3401" s="66"/>
      <c r="P3401" s="66"/>
      <c r="Q3401" s="66"/>
      <c r="S3401" s="70"/>
      <c r="U3401" s="70"/>
      <c r="W3401" s="70"/>
      <c r="Y3401" s="70"/>
    </row>
    <row r="3402" spans="1:25" s="69" customFormat="1" x14ac:dyDescent="0.2">
      <c r="A3402" s="66" t="s">
        <v>11</v>
      </c>
      <c r="B3402" s="66" t="s">
        <v>24</v>
      </c>
      <c r="C3402" s="66" t="s">
        <v>26</v>
      </c>
      <c r="D3402" s="66" t="s">
        <v>300</v>
      </c>
      <c r="E3402" s="87">
        <f>+IF(ISNUMBER(DATA!N461),DATA!N461,"n/a")</f>
        <v>2.7719070411064202</v>
      </c>
      <c r="F3402" s="77">
        <f>+IF(ISNUMBER(DATA!O461),DATA!O461,"n/a")</f>
        <v>-4.3196004818108202E-2</v>
      </c>
      <c r="G3402" s="87">
        <f>+IF(ISNUMBER(DATA!X461),DATA!X461,"n/a")</f>
        <v>2.7897994957215699</v>
      </c>
      <c r="H3402" s="77">
        <f>+IF(ISNUMBER(DATA!Y461),DATA!Y461,"n/a")</f>
        <v>-3.22396380181647E-2</v>
      </c>
      <c r="I3402" s="87">
        <f>+IF(ISNUMBER(DATA!AH461),DATA!AH461,"n/a")</f>
        <v>2.8034490302388302</v>
      </c>
      <c r="J3402" s="77">
        <f>+IF(ISNUMBER(DATA!AI461),DATA!AI461,"n/a")</f>
        <v>-2.8235261976682899E-2</v>
      </c>
      <c r="K3402" s="87">
        <f>+IF(ISNUMBER(DATA!AR461),DATA!AR461,"n/a")</f>
        <v>2.8234311288176102</v>
      </c>
      <c r="L3402" s="77">
        <f>+IF(ISNUMBER(DATA!AS461),DATA!AS461,"n/a")</f>
        <v>-3.2239084494784201E-2</v>
      </c>
      <c r="M3402" s="66"/>
      <c r="N3402" s="66"/>
      <c r="O3402" s="66"/>
      <c r="P3402" s="66"/>
      <c r="Q3402" s="66"/>
      <c r="S3402" s="70"/>
      <c r="U3402" s="70"/>
      <c r="W3402" s="70"/>
      <c r="Y3402" s="70"/>
    </row>
    <row r="3403" spans="1:25" s="69" customFormat="1" x14ac:dyDescent="0.2">
      <c r="A3403" s="66" t="s">
        <v>11</v>
      </c>
      <c r="B3403" s="66" t="s">
        <v>24</v>
      </c>
      <c r="C3403" s="66" t="s">
        <v>26</v>
      </c>
      <c r="D3403" s="66" t="s">
        <v>301</v>
      </c>
      <c r="E3403" s="87">
        <f>+IF(ISNUMBER(DATA!N462),DATA!N462,"n/a")</f>
        <v>2.9735717816437299</v>
      </c>
      <c r="F3403" s="77">
        <f>+IF(ISNUMBER(DATA!O462),DATA!O462,"n/a")</f>
        <v>-7.8599578671566597E-3</v>
      </c>
      <c r="G3403" s="87">
        <f>+IF(ISNUMBER(DATA!X462),DATA!X462,"n/a")</f>
        <v>2.9870459218018599</v>
      </c>
      <c r="H3403" s="77">
        <f>+IF(ISNUMBER(DATA!Y462),DATA!Y462,"n/a")</f>
        <v>1.6468532144455799E-2</v>
      </c>
      <c r="I3403" s="87">
        <f>+IF(ISNUMBER(DATA!AH462),DATA!AH462,"n/a")</f>
        <v>2.9947835355908698</v>
      </c>
      <c r="J3403" s="77">
        <f>+IF(ISNUMBER(DATA!AI462),DATA!AI462,"n/a")</f>
        <v>1.49820249698922E-2</v>
      </c>
      <c r="K3403" s="87">
        <f>+IF(ISNUMBER(DATA!AR462),DATA!AR462,"n/a")</f>
        <v>2.9668203130646398</v>
      </c>
      <c r="L3403" s="77">
        <f>+IF(ISNUMBER(DATA!AS462),DATA!AS462,"n/a")</f>
        <v>4.3907947737208304E-3</v>
      </c>
      <c r="M3403" s="66"/>
      <c r="N3403" s="66"/>
      <c r="O3403" s="66"/>
      <c r="P3403" s="66"/>
      <c r="Q3403" s="66"/>
      <c r="S3403" s="70"/>
      <c r="U3403" s="70"/>
      <c r="W3403" s="70"/>
      <c r="Y3403" s="70"/>
    </row>
    <row r="3404" spans="1:25" s="69" customFormat="1" x14ac:dyDescent="0.2">
      <c r="A3404" s="66" t="s">
        <v>11</v>
      </c>
      <c r="B3404" s="66" t="s">
        <v>24</v>
      </c>
      <c r="C3404" s="66" t="s">
        <v>26</v>
      </c>
      <c r="D3404" s="66" t="s">
        <v>302</v>
      </c>
      <c r="E3404" s="87">
        <f>+IF(ISNUMBER(DATA!N463),DATA!N463,"n/a")</f>
        <v>2.6189532961988098</v>
      </c>
      <c r="F3404" s="77">
        <f>+IF(ISNUMBER(DATA!O463),DATA!O463,"n/a")</f>
        <v>-4.8094896890468301E-2</v>
      </c>
      <c r="G3404" s="87">
        <f>+IF(ISNUMBER(DATA!X463),DATA!X463,"n/a")</f>
        <v>2.6266470567376499</v>
      </c>
      <c r="H3404" s="77">
        <f>+IF(ISNUMBER(DATA!Y463),DATA!Y463,"n/a")</f>
        <v>-1.95513374440138E-2</v>
      </c>
      <c r="I3404" s="87">
        <f>+IF(ISNUMBER(DATA!AH463),DATA!AH463,"n/a")</f>
        <v>2.63344073563086</v>
      </c>
      <c r="J3404" s="77">
        <f>+IF(ISNUMBER(DATA!AI463),DATA!AI463,"n/a")</f>
        <v>7.7843361649793498E-3</v>
      </c>
      <c r="K3404" s="87">
        <f>+IF(ISNUMBER(DATA!AR463),DATA!AR463,"n/a")</f>
        <v>2.6459560216326099</v>
      </c>
      <c r="L3404" s="77">
        <f>+IF(ISNUMBER(DATA!AS463),DATA!AS463,"n/a")</f>
        <v>8.1212776474776996E-3</v>
      </c>
      <c r="M3404" s="66"/>
      <c r="N3404" s="66"/>
      <c r="O3404" s="66"/>
      <c r="P3404" s="66"/>
      <c r="Q3404" s="66"/>
      <c r="S3404" s="70"/>
      <c r="U3404" s="70"/>
      <c r="W3404" s="70"/>
      <c r="Y3404" s="70"/>
    </row>
    <row r="3405" spans="1:25" s="69" customFormat="1" x14ac:dyDescent="0.2">
      <c r="A3405" s="66" t="s">
        <v>11</v>
      </c>
      <c r="B3405" s="66" t="s">
        <v>24</v>
      </c>
      <c r="C3405" s="66" t="s">
        <v>26</v>
      </c>
      <c r="D3405" s="66" t="s">
        <v>303</v>
      </c>
      <c r="E3405" s="87">
        <f>+IF(ISNUMBER(DATA!N464),DATA!N464,"n/a")</f>
        <v>2.6487780534034</v>
      </c>
      <c r="F3405" s="77">
        <f>+IF(ISNUMBER(DATA!O464),DATA!O464,"n/a")</f>
        <v>-3.5279681074754599E-2</v>
      </c>
      <c r="G3405" s="87">
        <f>+IF(ISNUMBER(DATA!X464),DATA!X464,"n/a")</f>
        <v>2.5352161153782702</v>
      </c>
      <c r="H3405" s="77">
        <f>+IF(ISNUMBER(DATA!Y464),DATA!Y464,"n/a")</f>
        <v>-2.0867398979649499E-2</v>
      </c>
      <c r="I3405" s="87">
        <f>+IF(ISNUMBER(DATA!AH464),DATA!AH464,"n/a")</f>
        <v>2.5927471665171198</v>
      </c>
      <c r="J3405" s="77">
        <f>+IF(ISNUMBER(DATA!AI464),DATA!AI464,"n/a")</f>
        <v>-8.1731822585164697E-3</v>
      </c>
      <c r="K3405" s="87">
        <f>+IF(ISNUMBER(DATA!AR464),DATA!AR464,"n/a")</f>
        <v>2.5799186993907601</v>
      </c>
      <c r="L3405" s="77">
        <f>+IF(ISNUMBER(DATA!AS464),DATA!AS464,"n/a")</f>
        <v>4.6436925329943597E-2</v>
      </c>
      <c r="M3405" s="66"/>
      <c r="N3405" s="66"/>
      <c r="O3405" s="66"/>
      <c r="P3405" s="66"/>
      <c r="Q3405" s="66"/>
      <c r="S3405" s="70"/>
      <c r="U3405" s="70"/>
      <c r="W3405" s="70"/>
      <c r="Y3405" s="70"/>
    </row>
    <row r="3406" spans="1:25" s="69" customFormat="1" x14ac:dyDescent="0.2">
      <c r="A3406" s="66" t="s">
        <v>11</v>
      </c>
      <c r="B3406" s="66" t="s">
        <v>24</v>
      </c>
      <c r="C3406" s="66" t="s">
        <v>26</v>
      </c>
      <c r="D3406" s="66" t="s">
        <v>304</v>
      </c>
      <c r="E3406" s="87">
        <f>+IF(ISNUMBER(DATA!N465),DATA!N465,"n/a")</f>
        <v>2.9702454436241701</v>
      </c>
      <c r="F3406" s="77">
        <f>+IF(ISNUMBER(DATA!O465),DATA!O465,"n/a")</f>
        <v>9.8078660599239201E-3</v>
      </c>
      <c r="G3406" s="87">
        <f>+IF(ISNUMBER(DATA!X465),DATA!X465,"n/a")</f>
        <v>2.8560138077459101</v>
      </c>
      <c r="H3406" s="77">
        <f>+IF(ISNUMBER(DATA!Y465),DATA!Y465,"n/a")</f>
        <v>1.6628058820923702E-2</v>
      </c>
      <c r="I3406" s="87">
        <f>+IF(ISNUMBER(DATA!AH465),DATA!AH465,"n/a")</f>
        <v>2.83603114177351</v>
      </c>
      <c r="J3406" s="77">
        <f>+IF(ISNUMBER(DATA!AI465),DATA!AI465,"n/a")</f>
        <v>4.8505609975774598E-2</v>
      </c>
      <c r="K3406" s="87">
        <f>+IF(ISNUMBER(DATA!AR465),DATA!AR465,"n/a")</f>
        <v>2.8896376576437399</v>
      </c>
      <c r="L3406" s="77">
        <f>+IF(ISNUMBER(DATA!AS465),DATA!AS465,"n/a")</f>
        <v>7.6011237045526897E-2</v>
      </c>
      <c r="M3406" s="66"/>
      <c r="N3406" s="66"/>
      <c r="O3406" s="66"/>
      <c r="P3406" s="66"/>
      <c r="Q3406" s="66"/>
      <c r="S3406" s="70"/>
      <c r="U3406" s="70"/>
      <c r="W3406" s="70"/>
      <c r="Y3406" s="70"/>
    </row>
    <row r="3407" spans="1:25" s="69" customFormat="1" x14ac:dyDescent="0.2">
      <c r="A3407" s="66" t="s">
        <v>11</v>
      </c>
      <c r="B3407" s="66" t="s">
        <v>24</v>
      </c>
      <c r="C3407" s="66" t="s">
        <v>26</v>
      </c>
      <c r="D3407" s="66" t="s">
        <v>305</v>
      </c>
      <c r="E3407" s="87">
        <f>+IF(ISNUMBER(DATA!N466),DATA!N466,"n/a")</f>
        <v>3.3867227855952899</v>
      </c>
      <c r="F3407" s="77">
        <f>+IF(ISNUMBER(DATA!O466),DATA!O466,"n/a")</f>
        <v>0.17201505154379701</v>
      </c>
      <c r="G3407" s="87">
        <f>+IF(ISNUMBER(DATA!X466),DATA!X466,"n/a")</f>
        <v>3.38963693316943</v>
      </c>
      <c r="H3407" s="77">
        <f>+IF(ISNUMBER(DATA!Y466),DATA!Y466,"n/a")</f>
        <v>0.17576451903858401</v>
      </c>
      <c r="I3407" s="87">
        <f>+IF(ISNUMBER(DATA!AH466),DATA!AH466,"n/a")</f>
        <v>3.3814364208726202</v>
      </c>
      <c r="J3407" s="77">
        <f>+IF(ISNUMBER(DATA!AI466),DATA!AI466,"n/a")</f>
        <v>0.157674219912946</v>
      </c>
      <c r="K3407" s="87">
        <f>+IF(ISNUMBER(DATA!AR466),DATA!AR466,"n/a")</f>
        <v>3.2077429648509601</v>
      </c>
      <c r="L3407" s="77">
        <f>+IF(ISNUMBER(DATA!AS466),DATA!AS466,"n/a")</f>
        <v>0.125219858232025</v>
      </c>
      <c r="M3407" s="66"/>
      <c r="N3407" s="66"/>
      <c r="O3407" s="66"/>
      <c r="P3407" s="66"/>
      <c r="Q3407" s="66"/>
      <c r="S3407" s="70"/>
      <c r="U3407" s="70"/>
      <c r="W3407" s="70"/>
      <c r="Y3407" s="70"/>
    </row>
    <row r="3408" spans="1:25" s="69" customFormat="1" x14ac:dyDescent="0.2">
      <c r="A3408" s="66" t="s">
        <v>11</v>
      </c>
      <c r="B3408" s="66" t="s">
        <v>24</v>
      </c>
      <c r="C3408" s="66" t="s">
        <v>26</v>
      </c>
      <c r="D3408" s="66" t="s">
        <v>306</v>
      </c>
      <c r="E3408" s="87">
        <f>+IF(ISNUMBER(DATA!N467),DATA!N467,"n/a")</f>
        <v>3.14605057597988</v>
      </c>
      <c r="F3408" s="77">
        <f>+IF(ISNUMBER(DATA!O467),DATA!O467,"n/a")</f>
        <v>7.5512479116667405E-2</v>
      </c>
      <c r="G3408" s="87">
        <f>+IF(ISNUMBER(DATA!X467),DATA!X467,"n/a")</f>
        <v>3.0031653564727598</v>
      </c>
      <c r="H3408" s="77">
        <f>+IF(ISNUMBER(DATA!Y467),DATA!Y467,"n/a")</f>
        <v>1.8321394282162E-2</v>
      </c>
      <c r="I3408" s="87">
        <f>+IF(ISNUMBER(DATA!AH467),DATA!AH467,"n/a")</f>
        <v>2.9764042046613701</v>
      </c>
      <c r="J3408" s="77">
        <f>+IF(ISNUMBER(DATA!AI467),DATA!AI467,"n/a")</f>
        <v>1.6171730994839401E-2</v>
      </c>
      <c r="K3408" s="87">
        <f>+IF(ISNUMBER(DATA!AR467),DATA!AR467,"n/a")</f>
        <v>3.0024113361365501</v>
      </c>
      <c r="L3408" s="77">
        <f>+IF(ISNUMBER(DATA!AS467),DATA!AS467,"n/a")</f>
        <v>1.0365717394083601E-2</v>
      </c>
      <c r="M3408" s="66"/>
      <c r="N3408" s="66"/>
      <c r="O3408" s="66"/>
      <c r="P3408" s="66"/>
      <c r="Q3408" s="66"/>
      <c r="S3408" s="70"/>
      <c r="U3408" s="70"/>
      <c r="W3408" s="70"/>
      <c r="Y3408" s="70"/>
    </row>
    <row r="3409" spans="1:25" s="69" customFormat="1" x14ac:dyDescent="0.2">
      <c r="A3409" s="66" t="s">
        <v>11</v>
      </c>
      <c r="B3409" s="66" t="s">
        <v>24</v>
      </c>
      <c r="C3409" s="66" t="s">
        <v>26</v>
      </c>
      <c r="D3409" s="66" t="s">
        <v>307</v>
      </c>
      <c r="E3409" s="87">
        <f>+IF(ISNUMBER(DATA!N468),DATA!N468,"n/a")</f>
        <v>1.8420000303070601</v>
      </c>
      <c r="F3409" s="77">
        <f>+IF(ISNUMBER(DATA!O468),DATA!O468,"n/a")</f>
        <v>1.9835882680842801E-2</v>
      </c>
      <c r="G3409" s="87">
        <f>+IF(ISNUMBER(DATA!X468),DATA!X468,"n/a")</f>
        <v>1.82846895622845</v>
      </c>
      <c r="H3409" s="77">
        <f>+IF(ISNUMBER(DATA!Y468),DATA!Y468,"n/a")</f>
        <v>2.6363780007633002E-2</v>
      </c>
      <c r="I3409" s="87">
        <f>+IF(ISNUMBER(DATA!AH468),DATA!AH468,"n/a")</f>
        <v>1.8346850892775199</v>
      </c>
      <c r="J3409" s="77">
        <f>+IF(ISNUMBER(DATA!AI468),DATA!AI468,"n/a")</f>
        <v>4.1676831998363403E-2</v>
      </c>
      <c r="K3409" s="87">
        <f>+IF(ISNUMBER(DATA!AR468),DATA!AR468,"n/a")</f>
        <v>1.82049884714374</v>
      </c>
      <c r="L3409" s="77">
        <f>+IF(ISNUMBER(DATA!AS468),DATA!AS468,"n/a")</f>
        <v>-3.4051244484994997E-2</v>
      </c>
      <c r="M3409" s="66"/>
      <c r="N3409" s="66"/>
      <c r="O3409" s="66"/>
      <c r="P3409" s="66"/>
      <c r="Q3409" s="66"/>
      <c r="S3409" s="70"/>
      <c r="U3409" s="70"/>
      <c r="W3409" s="70"/>
      <c r="Y3409" s="70"/>
    </row>
    <row r="3410" spans="1:25" s="69" customFormat="1" x14ac:dyDescent="0.2">
      <c r="A3410" s="66" t="s">
        <v>11</v>
      </c>
      <c r="B3410" s="66" t="s">
        <v>24</v>
      </c>
      <c r="C3410" s="66" t="s">
        <v>26</v>
      </c>
      <c r="D3410" s="66" t="s">
        <v>308</v>
      </c>
      <c r="E3410" s="87">
        <f>+IF(ISNUMBER(DATA!N469),DATA!N469,"n/a")</f>
        <v>3.0890116477641398</v>
      </c>
      <c r="F3410" s="77">
        <f>+IF(ISNUMBER(DATA!O469),DATA!O469,"n/a")</f>
        <v>1.63430839702274E-2</v>
      </c>
      <c r="G3410" s="87">
        <f>+IF(ISNUMBER(DATA!X469),DATA!X469,"n/a")</f>
        <v>3.0728114975549601</v>
      </c>
      <c r="H3410" s="77">
        <f>+IF(ISNUMBER(DATA!Y469),DATA!Y469,"n/a")</f>
        <v>2.6188738463805601E-2</v>
      </c>
      <c r="I3410" s="87">
        <f>+IF(ISNUMBER(DATA!AH469),DATA!AH469,"n/a")</f>
        <v>3.0440002928057801</v>
      </c>
      <c r="J3410" s="77">
        <f>+IF(ISNUMBER(DATA!AI469),DATA!AI469,"n/a")</f>
        <v>1.8413930905430202E-2</v>
      </c>
      <c r="K3410" s="87">
        <f>+IF(ISNUMBER(DATA!AR469),DATA!AR469,"n/a")</f>
        <v>3.05417489644028</v>
      </c>
      <c r="L3410" s="77">
        <f>+IF(ISNUMBER(DATA!AS469),DATA!AS469,"n/a")</f>
        <v>1.9057454159261598E-2</v>
      </c>
      <c r="M3410" s="66"/>
      <c r="N3410" s="66"/>
      <c r="O3410" s="66"/>
      <c r="P3410" s="66"/>
      <c r="Q3410" s="66"/>
      <c r="S3410" s="70"/>
      <c r="U3410" s="70"/>
      <c r="W3410" s="70"/>
      <c r="Y3410" s="70"/>
    </row>
    <row r="3411" spans="1:25" s="69" customFormat="1" x14ac:dyDescent="0.2">
      <c r="A3411" s="66" t="s">
        <v>11</v>
      </c>
      <c r="B3411" s="66" t="s">
        <v>24</v>
      </c>
      <c r="C3411" s="66" t="s">
        <v>26</v>
      </c>
      <c r="D3411" s="66" t="s">
        <v>309</v>
      </c>
      <c r="E3411" s="87">
        <f>+IF(ISNUMBER(DATA!N470),DATA!N470,"n/a")</f>
        <v>2.8022821345645901</v>
      </c>
      <c r="F3411" s="77">
        <f>+IF(ISNUMBER(DATA!O470),DATA!O470,"n/a")</f>
        <v>3.3107750268497403E-2</v>
      </c>
      <c r="G3411" s="87">
        <f>+IF(ISNUMBER(DATA!X470),DATA!X470,"n/a")</f>
        <v>2.7813739616834798</v>
      </c>
      <c r="H3411" s="77">
        <f>+IF(ISNUMBER(DATA!Y470),DATA!Y470,"n/a")</f>
        <v>2.8557636447316799E-2</v>
      </c>
      <c r="I3411" s="87">
        <f>+IF(ISNUMBER(DATA!AH470),DATA!AH470,"n/a")</f>
        <v>2.7565878532816499</v>
      </c>
      <c r="J3411" s="77">
        <f>+IF(ISNUMBER(DATA!AI470),DATA!AI470,"n/a")</f>
        <v>3.2301325072492199E-2</v>
      </c>
      <c r="K3411" s="87">
        <f>+IF(ISNUMBER(DATA!AR470),DATA!AR470,"n/a")</f>
        <v>2.7774469947800799</v>
      </c>
      <c r="L3411" s="77">
        <f>+IF(ISNUMBER(DATA!AS470),DATA!AS470,"n/a")</f>
        <v>2.8149278344900799E-2</v>
      </c>
      <c r="M3411" s="66"/>
      <c r="N3411" s="66"/>
      <c r="O3411" s="66"/>
      <c r="P3411" s="66"/>
      <c r="Q3411" s="66"/>
      <c r="S3411" s="70"/>
      <c r="U3411" s="70"/>
      <c r="W3411" s="70"/>
      <c r="Y3411" s="70"/>
    </row>
    <row r="3412" spans="1:25" s="69" customFormat="1" x14ac:dyDescent="0.2">
      <c r="A3412" s="66" t="s">
        <v>11</v>
      </c>
      <c r="B3412" s="66" t="s">
        <v>24</v>
      </c>
      <c r="C3412" s="66" t="s">
        <v>26</v>
      </c>
      <c r="D3412" s="66" t="s">
        <v>310</v>
      </c>
      <c r="E3412" s="87">
        <f>+IF(ISNUMBER(DATA!N471),DATA!N471,"n/a")</f>
        <v>3.3151000257143699</v>
      </c>
      <c r="F3412" s="77">
        <f>+IF(ISNUMBER(DATA!O471),DATA!O471,"n/a")</f>
        <v>3.9183204209363602E-2</v>
      </c>
      <c r="G3412" s="87">
        <f>+IF(ISNUMBER(DATA!X471),DATA!X471,"n/a")</f>
        <v>3.2618133375127298</v>
      </c>
      <c r="H3412" s="77">
        <f>+IF(ISNUMBER(DATA!Y471),DATA!Y471,"n/a")</f>
        <v>3.3501177700530599E-2</v>
      </c>
      <c r="I3412" s="87">
        <f>+IF(ISNUMBER(DATA!AH471),DATA!AH471,"n/a")</f>
        <v>3.2294954435707601</v>
      </c>
      <c r="J3412" s="77">
        <f>+IF(ISNUMBER(DATA!AI471),DATA!AI471,"n/a")</f>
        <v>3.2656044089786902E-2</v>
      </c>
      <c r="K3412" s="87">
        <f>+IF(ISNUMBER(DATA!AR471),DATA!AR471,"n/a")</f>
        <v>3.2310562960238398</v>
      </c>
      <c r="L3412" s="77">
        <f>+IF(ISNUMBER(DATA!AS471),DATA!AS471,"n/a")</f>
        <v>5.0408216006978403E-2</v>
      </c>
      <c r="M3412" s="66"/>
      <c r="N3412" s="66"/>
      <c r="O3412" s="66"/>
      <c r="P3412" s="66"/>
      <c r="Q3412" s="66"/>
      <c r="S3412" s="70"/>
      <c r="U3412" s="70"/>
      <c r="W3412" s="70"/>
      <c r="Y3412" s="70"/>
    </row>
    <row r="3413" spans="1:25" s="69" customFormat="1" x14ac:dyDescent="0.2">
      <c r="A3413" s="66" t="s">
        <v>11</v>
      </c>
      <c r="B3413" s="66" t="s">
        <v>24</v>
      </c>
      <c r="C3413" s="66" t="s">
        <v>26</v>
      </c>
      <c r="D3413" s="66" t="s">
        <v>311</v>
      </c>
      <c r="E3413" s="87">
        <f>+IF(ISNUMBER(DATA!N472),DATA!N472,"n/a")</f>
        <v>2.6382126465603202</v>
      </c>
      <c r="F3413" s="77">
        <f>+IF(ISNUMBER(DATA!O472),DATA!O472,"n/a")</f>
        <v>4.6591892406580798E-4</v>
      </c>
      <c r="G3413" s="87">
        <f>+IF(ISNUMBER(DATA!X472),DATA!X472,"n/a")</f>
        <v>2.6145654360860999</v>
      </c>
      <c r="H3413" s="77">
        <f>+IF(ISNUMBER(DATA!Y472),DATA!Y472,"n/a")</f>
        <v>3.2678812326602498E-3</v>
      </c>
      <c r="I3413" s="87">
        <f>+IF(ISNUMBER(DATA!AH472),DATA!AH472,"n/a")</f>
        <v>2.6102954109960601</v>
      </c>
      <c r="J3413" s="77">
        <f>+IF(ISNUMBER(DATA!AI472),DATA!AI472,"n/a")</f>
        <v>2.10803998067121E-2</v>
      </c>
      <c r="K3413" s="87">
        <f>+IF(ISNUMBER(DATA!AR472),DATA!AR472,"n/a")</f>
        <v>2.6149417515292601</v>
      </c>
      <c r="L3413" s="77">
        <f>+IF(ISNUMBER(DATA!AS472),DATA!AS472,"n/a")</f>
        <v>5.14488383151415E-2</v>
      </c>
      <c r="M3413" s="66"/>
      <c r="N3413" s="66"/>
      <c r="O3413" s="66"/>
      <c r="P3413" s="66"/>
      <c r="Q3413" s="66"/>
      <c r="S3413" s="70"/>
      <c r="U3413" s="70"/>
      <c r="W3413" s="70"/>
      <c r="Y3413" s="70"/>
    </row>
    <row r="3414" spans="1:25" s="69" customFormat="1" x14ac:dyDescent="0.2">
      <c r="A3414" s="66" t="s">
        <v>11</v>
      </c>
      <c r="B3414" s="66" t="s">
        <v>24</v>
      </c>
      <c r="C3414" s="66" t="s">
        <v>26</v>
      </c>
      <c r="D3414" s="66" t="s">
        <v>312</v>
      </c>
      <c r="E3414" s="87">
        <f>+IF(ISNUMBER(DATA!N473),DATA!N473,"n/a")</f>
        <v>2.7791271342768602</v>
      </c>
      <c r="F3414" s="77">
        <f>+IF(ISNUMBER(DATA!O473),DATA!O473,"n/a")</f>
        <v>-2.1592508354067098E-2</v>
      </c>
      <c r="G3414" s="87">
        <f>+IF(ISNUMBER(DATA!X473),DATA!X473,"n/a")</f>
        <v>2.7914594087842</v>
      </c>
      <c r="H3414" s="77">
        <f>+IF(ISNUMBER(DATA!Y473),DATA!Y473,"n/a")</f>
        <v>-1.01958836823363E-2</v>
      </c>
      <c r="I3414" s="87">
        <f>+IF(ISNUMBER(DATA!AH473),DATA!AH473,"n/a")</f>
        <v>2.7437204474901802</v>
      </c>
      <c r="J3414" s="77">
        <f>+IF(ISNUMBER(DATA!AI473),DATA!AI473,"n/a")</f>
        <v>-1.40966475771729E-2</v>
      </c>
      <c r="K3414" s="87">
        <f>+IF(ISNUMBER(DATA!AR473),DATA!AR473,"n/a")</f>
        <v>2.7623917188984701</v>
      </c>
      <c r="L3414" s="77">
        <f>+IF(ISNUMBER(DATA!AS473),DATA!AS473,"n/a")</f>
        <v>1.93760515253707E-2</v>
      </c>
      <c r="M3414" s="66"/>
      <c r="N3414" s="66"/>
      <c r="O3414" s="66"/>
      <c r="P3414" s="66"/>
      <c r="Q3414" s="66"/>
      <c r="S3414" s="70"/>
      <c r="U3414" s="70"/>
      <c r="W3414" s="70"/>
      <c r="Y3414" s="70"/>
    </row>
    <row r="3415" spans="1:25" s="69" customFormat="1" x14ac:dyDescent="0.2">
      <c r="A3415" s="66" t="s">
        <v>11</v>
      </c>
      <c r="B3415" s="66" t="s">
        <v>24</v>
      </c>
      <c r="C3415" s="66" t="s">
        <v>26</v>
      </c>
      <c r="D3415" s="66" t="s">
        <v>313</v>
      </c>
      <c r="E3415" s="87">
        <f>+IF(ISNUMBER(DATA!N474),DATA!N474,"n/a")</f>
        <v>2.4432689201955502</v>
      </c>
      <c r="F3415" s="77">
        <f>+IF(ISNUMBER(DATA!O474),DATA!O474,"n/a")</f>
        <v>1.8965540902281901E-2</v>
      </c>
      <c r="G3415" s="87">
        <f>+IF(ISNUMBER(DATA!X474),DATA!X474,"n/a")</f>
        <v>2.4564442574030898</v>
      </c>
      <c r="H3415" s="77">
        <f>+IF(ISNUMBER(DATA!Y474),DATA!Y474,"n/a")</f>
        <v>2.5162865652475001E-2</v>
      </c>
      <c r="I3415" s="87">
        <f>+IF(ISNUMBER(DATA!AH474),DATA!AH474,"n/a")</f>
        <v>2.4730434995957999</v>
      </c>
      <c r="J3415" s="77">
        <f>+IF(ISNUMBER(DATA!AI474),DATA!AI474,"n/a")</f>
        <v>1.50278341164292E-2</v>
      </c>
      <c r="K3415" s="87">
        <f>+IF(ISNUMBER(DATA!AR474),DATA!AR474,"n/a")</f>
        <v>2.40947307990358</v>
      </c>
      <c r="L3415" s="77">
        <f>+IF(ISNUMBER(DATA!AS474),DATA!AS474,"n/a")</f>
        <v>-3.4144559275574599E-3</v>
      </c>
      <c r="M3415" s="66"/>
      <c r="N3415" s="66"/>
      <c r="O3415" s="66"/>
      <c r="P3415" s="66"/>
      <c r="Q3415" s="66"/>
      <c r="S3415" s="70"/>
      <c r="U3415" s="70"/>
      <c r="W3415" s="70"/>
      <c r="Y3415" s="70"/>
    </row>
    <row r="3416" spans="1:25" s="69" customFormat="1" x14ac:dyDescent="0.2">
      <c r="A3416" s="66" t="s">
        <v>11</v>
      </c>
      <c r="B3416" s="66" t="s">
        <v>24</v>
      </c>
      <c r="C3416" s="66" t="s">
        <v>26</v>
      </c>
      <c r="D3416" s="66" t="s">
        <v>314</v>
      </c>
      <c r="E3416" s="87">
        <f>+IF(ISNUMBER(DATA!N475),DATA!N475,"n/a")</f>
        <v>2.8827923938056799</v>
      </c>
      <c r="F3416" s="77">
        <f>+IF(ISNUMBER(DATA!O475),DATA!O475,"n/a")</f>
        <v>-7.5747693565662799E-2</v>
      </c>
      <c r="G3416" s="87">
        <f>+IF(ISNUMBER(DATA!X475),DATA!X475,"n/a")</f>
        <v>2.90282687388695</v>
      </c>
      <c r="H3416" s="77">
        <f>+IF(ISNUMBER(DATA!Y475),DATA!Y475,"n/a")</f>
        <v>-5.8626573081562001E-2</v>
      </c>
      <c r="I3416" s="87">
        <f>+IF(ISNUMBER(DATA!AH475),DATA!AH475,"n/a")</f>
        <v>2.9819277226690399</v>
      </c>
      <c r="J3416" s="77">
        <f>+IF(ISNUMBER(DATA!AI475),DATA!AI475,"n/a")</f>
        <v>-1.37891554707327E-3</v>
      </c>
      <c r="K3416" s="87">
        <f>+IF(ISNUMBER(DATA!AR475),DATA!AR475,"n/a")</f>
        <v>3.0118927767000598</v>
      </c>
      <c r="L3416" s="77">
        <f>+IF(ISNUMBER(DATA!AS475),DATA!AS475,"n/a")</f>
        <v>7.7597124354098407E-2</v>
      </c>
      <c r="M3416" s="66"/>
      <c r="N3416" s="66"/>
      <c r="O3416" s="66"/>
      <c r="P3416" s="66"/>
      <c r="Q3416" s="66"/>
      <c r="S3416" s="70"/>
      <c r="U3416" s="70"/>
      <c r="W3416" s="70"/>
      <c r="Y3416" s="70"/>
    </row>
    <row r="3417" spans="1:25" s="69" customFormat="1" x14ac:dyDescent="0.2">
      <c r="A3417" s="66" t="s">
        <v>11</v>
      </c>
      <c r="B3417" s="66" t="s">
        <v>24</v>
      </c>
      <c r="C3417" s="66" t="s">
        <v>26</v>
      </c>
      <c r="D3417" s="66" t="s">
        <v>315</v>
      </c>
      <c r="E3417" s="87">
        <f>+IF(ISNUMBER(DATA!N476),DATA!N476,"n/a")</f>
        <v>2.1160914130095301</v>
      </c>
      <c r="F3417" s="77">
        <f>+IF(ISNUMBER(DATA!O476),DATA!O476,"n/a")</f>
        <v>3.2567222760764999E-2</v>
      </c>
      <c r="G3417" s="87">
        <f>+IF(ISNUMBER(DATA!X476),DATA!X476,"n/a")</f>
        <v>2.10885363254719</v>
      </c>
      <c r="H3417" s="77">
        <f>+IF(ISNUMBER(DATA!Y476),DATA!Y476,"n/a")</f>
        <v>2.9303238640435599E-2</v>
      </c>
      <c r="I3417" s="87">
        <f>+IF(ISNUMBER(DATA!AH476),DATA!AH476,"n/a")</f>
        <v>2.1276236323453999</v>
      </c>
      <c r="J3417" s="77">
        <f>+IF(ISNUMBER(DATA!AI476),DATA!AI476,"n/a")</f>
        <v>5.8313828551480602E-2</v>
      </c>
      <c r="K3417" s="87">
        <f>+IF(ISNUMBER(DATA!AR476),DATA!AR476,"n/a")</f>
        <v>2.0942743614817099</v>
      </c>
      <c r="L3417" s="77">
        <f>+IF(ISNUMBER(DATA!AS476),DATA!AS476,"n/a")</f>
        <v>3.4804880836380503E-2</v>
      </c>
      <c r="M3417" s="66"/>
      <c r="N3417" s="66"/>
      <c r="O3417" s="66"/>
      <c r="P3417" s="66"/>
      <c r="Q3417" s="66"/>
      <c r="S3417" s="70"/>
      <c r="U3417" s="70"/>
      <c r="W3417" s="70"/>
      <c r="Y3417" s="70"/>
    </row>
    <row r="3418" spans="1:25" s="69" customFormat="1" x14ac:dyDescent="0.2">
      <c r="A3418" s="66" t="s">
        <v>11</v>
      </c>
      <c r="B3418" s="66" t="s">
        <v>24</v>
      </c>
      <c r="C3418" s="66" t="s">
        <v>26</v>
      </c>
      <c r="D3418" s="66" t="s">
        <v>316</v>
      </c>
      <c r="E3418" s="87">
        <f>+IF(ISNUMBER(DATA!N477),DATA!N477,"n/a")</f>
        <v>2.73572039946731</v>
      </c>
      <c r="F3418" s="77">
        <f>+IF(ISNUMBER(DATA!O477),DATA!O477,"n/a")</f>
        <v>1.33799425536413E-2</v>
      </c>
      <c r="G3418" s="87">
        <f>+IF(ISNUMBER(DATA!X477),DATA!X477,"n/a")</f>
        <v>2.6558861023678002</v>
      </c>
      <c r="H3418" s="77">
        <f>+IF(ISNUMBER(DATA!Y477),DATA!Y477,"n/a")</f>
        <v>6.5506970276760102E-3</v>
      </c>
      <c r="I3418" s="87">
        <f>+IF(ISNUMBER(DATA!AH477),DATA!AH477,"n/a")</f>
        <v>2.66307929220436</v>
      </c>
      <c r="J3418" s="77">
        <f>+IF(ISNUMBER(DATA!AI477),DATA!AI477,"n/a")</f>
        <v>1.9338789618476199E-2</v>
      </c>
      <c r="K3418" s="87">
        <f>+IF(ISNUMBER(DATA!AR477),DATA!AR477,"n/a")</f>
        <v>2.6805809886447198</v>
      </c>
      <c r="L3418" s="77">
        <f>+IF(ISNUMBER(DATA!AS477),DATA!AS477,"n/a")</f>
        <v>1.5672897291333799E-2</v>
      </c>
      <c r="M3418" s="66"/>
      <c r="N3418" s="66"/>
      <c r="O3418" s="66"/>
      <c r="P3418" s="66"/>
      <c r="Q3418" s="66"/>
      <c r="S3418" s="70"/>
      <c r="U3418" s="70"/>
      <c r="W3418" s="70"/>
      <c r="Y3418" s="70"/>
    </row>
    <row r="3419" spans="1:25" s="69" customFormat="1" x14ac:dyDescent="0.2">
      <c r="A3419" s="66" t="s">
        <v>11</v>
      </c>
      <c r="B3419" s="66" t="s">
        <v>24</v>
      </c>
      <c r="C3419" s="66" t="s">
        <v>26</v>
      </c>
      <c r="D3419" s="66" t="s">
        <v>317</v>
      </c>
      <c r="E3419" s="87">
        <f>+IF(ISNUMBER(DATA!N478),DATA!N478,"n/a")</f>
        <v>3.28891599436185</v>
      </c>
      <c r="F3419" s="77">
        <f>+IF(ISNUMBER(DATA!O478),DATA!O478,"n/a")</f>
        <v>0.105422136572474</v>
      </c>
      <c r="G3419" s="87">
        <f>+IF(ISNUMBER(DATA!X478),DATA!X478,"n/a")</f>
        <v>3.2771014274399901</v>
      </c>
      <c r="H3419" s="77">
        <f>+IF(ISNUMBER(DATA!Y478),DATA!Y478,"n/a")</f>
        <v>9.9745647899897996E-2</v>
      </c>
      <c r="I3419" s="87">
        <f>+IF(ISNUMBER(DATA!AH478),DATA!AH478,"n/a")</f>
        <v>3.2241441717335801</v>
      </c>
      <c r="J3419" s="77">
        <f>+IF(ISNUMBER(DATA!AI478),DATA!AI478,"n/a")</f>
        <v>7.3350795170258401E-2</v>
      </c>
      <c r="K3419" s="87">
        <f>+IF(ISNUMBER(DATA!AR478),DATA!AR478,"n/a")</f>
        <v>3.1162610986638</v>
      </c>
      <c r="L3419" s="77">
        <f>+IF(ISNUMBER(DATA!AS478),DATA!AS478,"n/a")</f>
        <v>4.07160810344794E-2</v>
      </c>
      <c r="M3419" s="66"/>
      <c r="N3419" s="66"/>
      <c r="O3419" s="66"/>
      <c r="P3419" s="66"/>
      <c r="Q3419" s="66"/>
      <c r="S3419" s="70"/>
      <c r="U3419" s="70"/>
      <c r="W3419" s="70"/>
      <c r="Y3419" s="70"/>
    </row>
    <row r="3420" spans="1:25" s="69" customFormat="1" x14ac:dyDescent="0.2">
      <c r="A3420" s="66" t="s">
        <v>11</v>
      </c>
      <c r="B3420" s="66" t="s">
        <v>24</v>
      </c>
      <c r="C3420" s="66" t="s">
        <v>26</v>
      </c>
      <c r="D3420" s="66" t="s">
        <v>318</v>
      </c>
      <c r="E3420" s="87">
        <f>+IF(ISNUMBER(DATA!N479),DATA!N479,"n/a")</f>
        <v>2.56543445396421</v>
      </c>
      <c r="F3420" s="77">
        <f>+IF(ISNUMBER(DATA!O479),DATA!O479,"n/a")</f>
        <v>-4.1399293020017297E-2</v>
      </c>
      <c r="G3420" s="87">
        <f>+IF(ISNUMBER(DATA!X479),DATA!X479,"n/a")</f>
        <v>2.5791598664151398</v>
      </c>
      <c r="H3420" s="77">
        <f>+IF(ISNUMBER(DATA!Y479),DATA!Y479,"n/a")</f>
        <v>-1.2620935937987E-2</v>
      </c>
      <c r="I3420" s="87">
        <f>+IF(ISNUMBER(DATA!AH479),DATA!AH479,"n/a")</f>
        <v>2.5887694708957101</v>
      </c>
      <c r="J3420" s="77">
        <f>+IF(ISNUMBER(DATA!AI479),DATA!AI479,"n/a")</f>
        <v>1.7321182609045301E-2</v>
      </c>
      <c r="K3420" s="87">
        <f>+IF(ISNUMBER(DATA!AR479),DATA!AR479,"n/a")</f>
        <v>2.5996485054160998</v>
      </c>
      <c r="L3420" s="77">
        <f>+IF(ISNUMBER(DATA!AS479),DATA!AS479,"n/a")</f>
        <v>1.99547034128792E-2</v>
      </c>
      <c r="M3420" s="66"/>
      <c r="N3420" s="66"/>
      <c r="O3420" s="66"/>
      <c r="P3420" s="66"/>
      <c r="Q3420" s="66"/>
      <c r="S3420" s="70"/>
      <c r="U3420" s="70"/>
      <c r="W3420" s="70"/>
      <c r="Y3420" s="70"/>
    </row>
    <row r="3421" spans="1:25" s="69" customFormat="1" x14ac:dyDescent="0.2">
      <c r="A3421" s="66" t="s">
        <v>11</v>
      </c>
      <c r="B3421" s="66" t="s">
        <v>24</v>
      </c>
      <c r="C3421" s="66" t="s">
        <v>26</v>
      </c>
      <c r="D3421" s="66" t="s">
        <v>344</v>
      </c>
      <c r="E3421" s="87">
        <f>+IF(ISNUMBER(DATA!N480),DATA!N480,"n/a")</f>
        <v>2.4052345405662701</v>
      </c>
      <c r="F3421" s="77">
        <f>+IF(ISNUMBER(DATA!O480),DATA!O480,"n/a")</f>
        <v>-7.3383223713535499E-3</v>
      </c>
      <c r="G3421" s="87">
        <f>+IF(ISNUMBER(DATA!X480),DATA!X480,"n/a")</f>
        <v>2.2122036596489498</v>
      </c>
      <c r="H3421" s="77">
        <f>+IF(ISNUMBER(DATA!Y480),DATA!Y480,"n/a")</f>
        <v>-2.4009684131487199E-3</v>
      </c>
      <c r="I3421" s="87">
        <f>+IF(ISNUMBER(DATA!AH480),DATA!AH480,"n/a")</f>
        <v>2.2692687378677201</v>
      </c>
      <c r="J3421" s="77">
        <f>+IF(ISNUMBER(DATA!AI480),DATA!AI480,"n/a")</f>
        <v>4.38594399409539E-3</v>
      </c>
      <c r="K3421" s="87">
        <f>+IF(ISNUMBER(DATA!AR480),DATA!AR480,"n/a")</f>
        <v>2.2664198011308998</v>
      </c>
      <c r="L3421" s="77">
        <f>+IF(ISNUMBER(DATA!AS480),DATA!AS480,"n/a")</f>
        <v>6.3380949378412502E-2</v>
      </c>
      <c r="M3421" s="66"/>
      <c r="N3421" s="66"/>
      <c r="O3421" s="66"/>
      <c r="P3421" s="66"/>
      <c r="Q3421" s="66"/>
      <c r="S3421" s="70"/>
      <c r="U3421" s="70"/>
      <c r="W3421" s="70"/>
      <c r="Y3421" s="70"/>
    </row>
    <row r="3422" spans="1:25" s="69" customFormat="1" x14ac:dyDescent="0.2">
      <c r="A3422" s="66" t="s">
        <v>11</v>
      </c>
      <c r="B3422" s="66" t="s">
        <v>24</v>
      </c>
      <c r="C3422" s="66" t="s">
        <v>26</v>
      </c>
      <c r="D3422" s="66" t="s">
        <v>345</v>
      </c>
      <c r="E3422" s="87">
        <f>+IF(ISNUMBER(DATA!N481),DATA!N481,"n/a")</f>
        <v>2.8364922624647799</v>
      </c>
      <c r="F3422" s="77">
        <f>+IF(ISNUMBER(DATA!O481),DATA!O481,"n/a")</f>
        <v>5.14178158371063E-2</v>
      </c>
      <c r="G3422" s="87">
        <f>+IF(ISNUMBER(DATA!X481),DATA!X481,"n/a")</f>
        <v>2.84172490677408</v>
      </c>
      <c r="H3422" s="77">
        <f>+IF(ISNUMBER(DATA!Y481),DATA!Y481,"n/a")</f>
        <v>4.4061770612954201E-2</v>
      </c>
      <c r="I3422" s="87">
        <f>+IF(ISNUMBER(DATA!AH481),DATA!AH481,"n/a")</f>
        <v>2.8163143448131698</v>
      </c>
      <c r="J3422" s="77">
        <f>+IF(ISNUMBER(DATA!AI481),DATA!AI481,"n/a")</f>
        <v>2.4753231474625E-2</v>
      </c>
      <c r="K3422" s="87">
        <f>+IF(ISNUMBER(DATA!AR481),DATA!AR481,"n/a")</f>
        <v>2.79147591680263</v>
      </c>
      <c r="L3422" s="77">
        <f>+IF(ISNUMBER(DATA!AS481),DATA!AS481,"n/a")</f>
        <v>7.2650832009739902E-2</v>
      </c>
      <c r="M3422" s="66"/>
      <c r="N3422" s="66"/>
      <c r="O3422" s="66"/>
      <c r="P3422" s="66"/>
      <c r="Q3422" s="66"/>
      <c r="S3422" s="70"/>
      <c r="U3422" s="70"/>
      <c r="W3422" s="70"/>
      <c r="Y3422" s="70"/>
    </row>
    <row r="3423" spans="1:25" x14ac:dyDescent="0.2">
      <c r="E3423" s="100"/>
      <c r="F3423" s="102"/>
      <c r="G3423" s="100"/>
      <c r="H3423" s="102"/>
      <c r="I3423" s="100"/>
      <c r="J3423" s="102"/>
      <c r="K3423" s="100"/>
      <c r="L3423" s="102"/>
    </row>
    <row r="3424" spans="1:25" s="69" customFormat="1" x14ac:dyDescent="0.2">
      <c r="A3424" s="66" t="s">
        <v>27</v>
      </c>
      <c r="B3424" s="66" t="s">
        <v>24</v>
      </c>
      <c r="C3424" s="66" t="s">
        <v>0</v>
      </c>
      <c r="D3424" s="66" t="s">
        <v>271</v>
      </c>
      <c r="E3424" s="76">
        <f>+IF(ISNUMBER(DATA!F913),DATA!F913,"n/a")</f>
        <v>78570.210000000006</v>
      </c>
      <c r="F3424" s="77">
        <f>+IF(ISNUMBER(DATA!G913),DATA!G913,"n/a")</f>
        <v>0.29812993457819298</v>
      </c>
      <c r="G3424" s="76">
        <f>+IF(ISNUMBER(DATA!P913),DATA!P913,"n/a")</f>
        <v>232212.58</v>
      </c>
      <c r="H3424" s="77">
        <f>+IF(ISNUMBER(DATA!Q913),DATA!Q913,"n/a")</f>
        <v>0.14073276073812499</v>
      </c>
      <c r="I3424" s="76">
        <f>+IF(ISNUMBER(DATA!Z913),DATA!Z913,"n/a")</f>
        <v>452282.84</v>
      </c>
      <c r="J3424" s="77">
        <f>+IF(ISNUMBER(DATA!AA913),DATA!AA913,"n/a")</f>
        <v>0.14483887660897399</v>
      </c>
      <c r="K3424" s="76">
        <f>+IF(ISNUMBER(DATA!AJ913),DATA!AJ913,"n/a")</f>
        <v>821352.69</v>
      </c>
      <c r="L3424" s="77">
        <f>+IF(ISNUMBER(DATA!AK913),DATA!AK913,"n/a")</f>
        <v>0.15653075366216401</v>
      </c>
      <c r="M3424" s="66"/>
      <c r="N3424" s="66"/>
      <c r="O3424" s="66"/>
      <c r="P3424" s="66"/>
      <c r="Q3424" s="66"/>
      <c r="S3424" s="70"/>
      <c r="U3424" s="70"/>
      <c r="W3424" s="70"/>
      <c r="Y3424" s="70"/>
    </row>
    <row r="3425" spans="1:25" s="69" customFormat="1" x14ac:dyDescent="0.2">
      <c r="A3425" s="66" t="s">
        <v>27</v>
      </c>
      <c r="B3425" s="66" t="s">
        <v>24</v>
      </c>
      <c r="C3425" s="66" t="s">
        <v>0</v>
      </c>
      <c r="D3425" s="66" t="s">
        <v>272</v>
      </c>
      <c r="E3425" s="76">
        <f>+IF(ISNUMBER(DATA!F914),DATA!F914,"n/a")</f>
        <v>150600.20000000001</v>
      </c>
      <c r="F3425" s="77">
        <f>+IF(ISNUMBER(DATA!G914),DATA!G914,"n/a")</f>
        <v>0.32119450211869</v>
      </c>
      <c r="G3425" s="76">
        <f>+IF(ISNUMBER(DATA!P914),DATA!P914,"n/a")</f>
        <v>519339.82</v>
      </c>
      <c r="H3425" s="77">
        <f>+IF(ISNUMBER(DATA!Q914),DATA!Q914,"n/a")</f>
        <v>0.33035622455869601</v>
      </c>
      <c r="I3425" s="76">
        <f>+IF(ISNUMBER(DATA!Z914),DATA!Z914,"n/a")</f>
        <v>978517.33</v>
      </c>
      <c r="J3425" s="77">
        <f>+IF(ISNUMBER(DATA!AA914),DATA!AA914,"n/a")</f>
        <v>0.246741065742276</v>
      </c>
      <c r="K3425" s="76">
        <f>+IF(ISNUMBER(DATA!AJ914),DATA!AJ914,"n/a")</f>
        <v>1703810.68</v>
      </c>
      <c r="L3425" s="77">
        <f>+IF(ISNUMBER(DATA!AK914),DATA!AK914,"n/a")</f>
        <v>0.14025987228272699</v>
      </c>
      <c r="M3425" s="66"/>
      <c r="N3425" s="66"/>
      <c r="O3425" s="66"/>
      <c r="P3425" s="66"/>
      <c r="Q3425" s="66"/>
      <c r="S3425" s="70"/>
      <c r="U3425" s="70"/>
      <c r="W3425" s="70"/>
      <c r="Y3425" s="70"/>
    </row>
    <row r="3426" spans="1:25" s="69" customFormat="1" x14ac:dyDescent="0.2">
      <c r="A3426" s="66" t="s">
        <v>27</v>
      </c>
      <c r="B3426" s="66" t="s">
        <v>24</v>
      </c>
      <c r="C3426" s="66" t="s">
        <v>0</v>
      </c>
      <c r="D3426" s="66" t="s">
        <v>273</v>
      </c>
      <c r="E3426" s="76">
        <f>+IF(ISNUMBER(DATA!F915),DATA!F915,"n/a")</f>
        <v>239002.79</v>
      </c>
      <c r="F3426" s="77">
        <f>+IF(ISNUMBER(DATA!G915),DATA!G915,"n/a")</f>
        <v>0.183070147023708</v>
      </c>
      <c r="G3426" s="76">
        <f>+IF(ISNUMBER(DATA!P915),DATA!P915,"n/a")</f>
        <v>818779.03</v>
      </c>
      <c r="H3426" s="77">
        <f>+IF(ISNUMBER(DATA!Q915),DATA!Q915,"n/a")</f>
        <v>0.188817462508967</v>
      </c>
      <c r="I3426" s="76">
        <f>+IF(ISNUMBER(DATA!Z915),DATA!Z915,"n/a")</f>
        <v>1634950.61</v>
      </c>
      <c r="J3426" s="77">
        <f>+IF(ISNUMBER(DATA!AA915),DATA!AA915,"n/a")</f>
        <v>-4.4830729670433198E-3</v>
      </c>
      <c r="K3426" s="76">
        <f>+IF(ISNUMBER(DATA!AJ915),DATA!AJ915,"n/a")</f>
        <v>2954862.28</v>
      </c>
      <c r="L3426" s="77">
        <f>+IF(ISNUMBER(DATA!AK915),DATA!AK915,"n/a")</f>
        <v>-6.3764001665874398E-2</v>
      </c>
      <c r="M3426" s="66"/>
      <c r="N3426" s="66"/>
      <c r="O3426" s="66"/>
      <c r="P3426" s="66"/>
      <c r="Q3426" s="66"/>
      <c r="S3426" s="70"/>
      <c r="U3426" s="70"/>
      <c r="W3426" s="70"/>
      <c r="Y3426" s="70"/>
    </row>
    <row r="3427" spans="1:25" s="69" customFormat="1" x14ac:dyDescent="0.2">
      <c r="A3427" s="66" t="s">
        <v>27</v>
      </c>
      <c r="B3427" s="66" t="s">
        <v>24</v>
      </c>
      <c r="C3427" s="66" t="s">
        <v>0</v>
      </c>
      <c r="D3427" s="66" t="s">
        <v>274</v>
      </c>
      <c r="E3427" s="76">
        <f>+IF(ISNUMBER(DATA!F916),DATA!F916,"n/a")</f>
        <v>104105.77</v>
      </c>
      <c r="F3427" s="77">
        <f>+IF(ISNUMBER(DATA!G916),DATA!G916,"n/a")</f>
        <v>0.15521564827641601</v>
      </c>
      <c r="G3427" s="76">
        <f>+IF(ISNUMBER(DATA!P916),DATA!P916,"n/a")</f>
        <v>347468.1</v>
      </c>
      <c r="H3427" s="77">
        <f>+IF(ISNUMBER(DATA!Q916),DATA!Q916,"n/a")</f>
        <v>0.159190403144053</v>
      </c>
      <c r="I3427" s="76">
        <f>+IF(ISNUMBER(DATA!Z916),DATA!Z916,"n/a")</f>
        <v>643845.52</v>
      </c>
      <c r="J3427" s="77">
        <f>+IF(ISNUMBER(DATA!AA916),DATA!AA916,"n/a")</f>
        <v>0.14012716317990301</v>
      </c>
      <c r="K3427" s="76">
        <f>+IF(ISNUMBER(DATA!AJ916),DATA!AJ916,"n/a")</f>
        <v>1179676.2</v>
      </c>
      <c r="L3427" s="77">
        <f>+IF(ISNUMBER(DATA!AK916),DATA!AK916,"n/a")</f>
        <v>0.127901581053143</v>
      </c>
      <c r="M3427" s="66"/>
      <c r="N3427" s="66"/>
      <c r="O3427" s="66"/>
      <c r="P3427" s="66"/>
      <c r="Q3427" s="66"/>
      <c r="S3427" s="70"/>
      <c r="U3427" s="70"/>
      <c r="W3427" s="70"/>
      <c r="Y3427" s="70"/>
    </row>
    <row r="3428" spans="1:25" s="69" customFormat="1" x14ac:dyDescent="0.2">
      <c r="A3428" s="66" t="s">
        <v>27</v>
      </c>
      <c r="B3428" s="66" t="s">
        <v>24</v>
      </c>
      <c r="C3428" s="66" t="s">
        <v>0</v>
      </c>
      <c r="D3428" s="66" t="s">
        <v>275</v>
      </c>
      <c r="E3428" s="76">
        <f>+IF(ISNUMBER(DATA!F917),DATA!F917,"n/a")</f>
        <v>227739.4</v>
      </c>
      <c r="F3428" s="77">
        <f>+IF(ISNUMBER(DATA!G917),DATA!G917,"n/a")</f>
        <v>0.16688371799419499</v>
      </c>
      <c r="G3428" s="76">
        <f>+IF(ISNUMBER(DATA!P917),DATA!P917,"n/a")</f>
        <v>716910.6</v>
      </c>
      <c r="H3428" s="77">
        <f>+IF(ISNUMBER(DATA!Q917),DATA!Q917,"n/a")</f>
        <v>7.9713143631638297E-2</v>
      </c>
      <c r="I3428" s="76">
        <f>+IF(ISNUMBER(DATA!Z917),DATA!Z917,"n/a")</f>
        <v>1402764.2</v>
      </c>
      <c r="J3428" s="77">
        <f>+IF(ISNUMBER(DATA!AA917),DATA!AA917,"n/a")</f>
        <v>-9.5625971837649204E-2</v>
      </c>
      <c r="K3428" s="76">
        <f>+IF(ISNUMBER(DATA!AJ917),DATA!AJ917,"n/a")</f>
        <v>2723933.94</v>
      </c>
      <c r="L3428" s="77">
        <f>+IF(ISNUMBER(DATA!AK917),DATA!AK917,"n/a")</f>
        <v>-9.6909710214870201E-2</v>
      </c>
      <c r="M3428" s="66"/>
      <c r="N3428" s="66"/>
      <c r="O3428" s="66"/>
      <c r="P3428" s="66"/>
      <c r="Q3428" s="66"/>
      <c r="S3428" s="70"/>
      <c r="U3428" s="70"/>
      <c r="W3428" s="70"/>
      <c r="Y3428" s="70"/>
    </row>
    <row r="3429" spans="1:25" s="69" customFormat="1" x14ac:dyDescent="0.2">
      <c r="A3429" s="66" t="s">
        <v>27</v>
      </c>
      <c r="B3429" s="66" t="s">
        <v>24</v>
      </c>
      <c r="C3429" s="66" t="s">
        <v>0</v>
      </c>
      <c r="D3429" s="66" t="s">
        <v>276</v>
      </c>
      <c r="E3429" s="76">
        <f>+IF(ISNUMBER(DATA!F918),DATA!F918,"n/a")</f>
        <v>102962.3</v>
      </c>
      <c r="F3429" s="77">
        <f>+IF(ISNUMBER(DATA!G918),DATA!G918,"n/a")</f>
        <v>1.73155168768242E-2</v>
      </c>
      <c r="G3429" s="76">
        <f>+IF(ISNUMBER(DATA!P918),DATA!P918,"n/a")</f>
        <v>341147.25</v>
      </c>
      <c r="H3429" s="77">
        <f>+IF(ISNUMBER(DATA!Q918),DATA!Q918,"n/a")</f>
        <v>-6.1695765415092198E-3</v>
      </c>
      <c r="I3429" s="76">
        <f>+IF(ISNUMBER(DATA!Z918),DATA!Z918,"n/a")</f>
        <v>720370.03</v>
      </c>
      <c r="J3429" s="77">
        <f>+IF(ISNUMBER(DATA!AA918),DATA!AA918,"n/a")</f>
        <v>1.25073045799282E-2</v>
      </c>
      <c r="K3429" s="76">
        <f>+IF(ISNUMBER(DATA!AJ918),DATA!AJ918,"n/a")</f>
        <v>1376713.96</v>
      </c>
      <c r="L3429" s="77">
        <f>+IF(ISNUMBER(DATA!AK918),DATA!AK918,"n/a")</f>
        <v>-4.1006949689794E-4</v>
      </c>
      <c r="M3429" s="66"/>
      <c r="N3429" s="66"/>
      <c r="O3429" s="66"/>
      <c r="P3429" s="66"/>
      <c r="Q3429" s="66"/>
      <c r="S3429" s="70"/>
      <c r="U3429" s="70"/>
      <c r="W3429" s="70"/>
      <c r="Y3429" s="70"/>
    </row>
    <row r="3430" spans="1:25" s="69" customFormat="1" x14ac:dyDescent="0.2">
      <c r="A3430" s="66" t="s">
        <v>27</v>
      </c>
      <c r="B3430" s="66" t="s">
        <v>24</v>
      </c>
      <c r="C3430" s="66" t="s">
        <v>0</v>
      </c>
      <c r="D3430" s="66" t="s">
        <v>277</v>
      </c>
      <c r="E3430" s="76">
        <f>+IF(ISNUMBER(DATA!F919),DATA!F919,"n/a")</f>
        <v>52671.75</v>
      </c>
      <c r="F3430" s="77">
        <f>+IF(ISNUMBER(DATA!G919),DATA!G919,"n/a")</f>
        <v>4.86685915178331E-2</v>
      </c>
      <c r="G3430" s="76">
        <f>+IF(ISNUMBER(DATA!P919),DATA!P919,"n/a")</f>
        <v>178592.34</v>
      </c>
      <c r="H3430" s="77">
        <f>+IF(ISNUMBER(DATA!Q919),DATA!Q919,"n/a")</f>
        <v>1.6493629567231698E-2</v>
      </c>
      <c r="I3430" s="76">
        <f>+IF(ISNUMBER(DATA!Z919),DATA!Z919,"n/a")</f>
        <v>351827.58</v>
      </c>
      <c r="J3430" s="77">
        <f>+IF(ISNUMBER(DATA!AA919),DATA!AA919,"n/a")</f>
        <v>2.7620195412453301E-2</v>
      </c>
      <c r="K3430" s="76">
        <f>+IF(ISNUMBER(DATA!AJ919),DATA!AJ919,"n/a")</f>
        <v>716046.52</v>
      </c>
      <c r="L3430" s="77">
        <f>+IF(ISNUMBER(DATA!AK919),DATA!AK919,"n/a")</f>
        <v>0.184232042006679</v>
      </c>
      <c r="M3430" s="66"/>
      <c r="N3430" s="66"/>
      <c r="O3430" s="66"/>
      <c r="P3430" s="66"/>
      <c r="Q3430" s="66"/>
      <c r="S3430" s="70"/>
      <c r="U3430" s="70"/>
      <c r="W3430" s="70"/>
      <c r="Y3430" s="70"/>
    </row>
    <row r="3431" spans="1:25" s="69" customFormat="1" x14ac:dyDescent="0.2">
      <c r="A3431" s="66" t="s">
        <v>27</v>
      </c>
      <c r="B3431" s="66" t="s">
        <v>24</v>
      </c>
      <c r="C3431" s="66" t="s">
        <v>0</v>
      </c>
      <c r="D3431" s="66" t="s">
        <v>278</v>
      </c>
      <c r="E3431" s="76">
        <f>+IF(ISNUMBER(DATA!F920),DATA!F920,"n/a")</f>
        <v>250657.7</v>
      </c>
      <c r="F3431" s="77">
        <f>+IF(ISNUMBER(DATA!G920),DATA!G920,"n/a")</f>
        <v>0.25056670409686799</v>
      </c>
      <c r="G3431" s="76">
        <f>+IF(ISNUMBER(DATA!P920),DATA!P920,"n/a")</f>
        <v>803734.37</v>
      </c>
      <c r="H3431" s="77">
        <f>+IF(ISNUMBER(DATA!Q920),DATA!Q920,"n/a")</f>
        <v>0.217822082968851</v>
      </c>
      <c r="I3431" s="76">
        <f>+IF(ISNUMBER(DATA!Z920),DATA!Z920,"n/a")</f>
        <v>1559728.29</v>
      </c>
      <c r="J3431" s="77">
        <f>+IF(ISNUMBER(DATA!AA920),DATA!AA920,"n/a")</f>
        <v>0.20470129920164001</v>
      </c>
      <c r="K3431" s="76">
        <f>+IF(ISNUMBER(DATA!AJ920),DATA!AJ920,"n/a")</f>
        <v>2705286.43</v>
      </c>
      <c r="L3431" s="77">
        <f>+IF(ISNUMBER(DATA!AK920),DATA!AK920,"n/a")</f>
        <v>0.19361863910705801</v>
      </c>
      <c r="M3431" s="66"/>
      <c r="N3431" s="66"/>
      <c r="O3431" s="66"/>
      <c r="P3431" s="66"/>
      <c r="Q3431" s="66"/>
      <c r="S3431" s="70"/>
      <c r="U3431" s="70"/>
      <c r="W3431" s="70"/>
      <c r="Y3431" s="70"/>
    </row>
    <row r="3432" spans="1:25" s="69" customFormat="1" x14ac:dyDescent="0.2">
      <c r="A3432" s="66" t="s">
        <v>27</v>
      </c>
      <c r="B3432" s="66" t="s">
        <v>24</v>
      </c>
      <c r="C3432" s="66" t="s">
        <v>0</v>
      </c>
      <c r="D3432" s="66" t="s">
        <v>279</v>
      </c>
      <c r="E3432" s="76">
        <f>+IF(ISNUMBER(DATA!F921),DATA!F921,"n/a")</f>
        <v>92199.35</v>
      </c>
      <c r="F3432" s="77">
        <f>+IF(ISNUMBER(DATA!G921),DATA!G921,"n/a")</f>
        <v>0.12653537346010599</v>
      </c>
      <c r="G3432" s="76">
        <f>+IF(ISNUMBER(DATA!P921),DATA!P921,"n/a")</f>
        <v>312849.40000000002</v>
      </c>
      <c r="H3432" s="77">
        <f>+IF(ISNUMBER(DATA!Q921),DATA!Q921,"n/a")</f>
        <v>0.20623374776676701</v>
      </c>
      <c r="I3432" s="76">
        <f>+IF(ISNUMBER(DATA!Z921),DATA!Z921,"n/a")</f>
        <v>637166.05000000005</v>
      </c>
      <c r="J3432" s="77">
        <f>+IF(ISNUMBER(DATA!AA921),DATA!AA921,"n/a")</f>
        <v>0.181805783426149</v>
      </c>
      <c r="K3432" s="76">
        <f>+IF(ISNUMBER(DATA!AJ921),DATA!AJ921,"n/a")</f>
        <v>1184799.01</v>
      </c>
      <c r="L3432" s="77">
        <f>+IF(ISNUMBER(DATA!AK921),DATA!AK921,"n/a")</f>
        <v>0.20711296391196901</v>
      </c>
      <c r="M3432" s="66"/>
      <c r="N3432" s="66"/>
      <c r="O3432" s="66"/>
      <c r="P3432" s="66"/>
      <c r="Q3432" s="66"/>
      <c r="S3432" s="70"/>
      <c r="U3432" s="70"/>
      <c r="W3432" s="70"/>
      <c r="Y3432" s="70"/>
    </row>
    <row r="3433" spans="1:25" s="69" customFormat="1" x14ac:dyDescent="0.2">
      <c r="A3433" s="66" t="s">
        <v>27</v>
      </c>
      <c r="B3433" s="66" t="s">
        <v>24</v>
      </c>
      <c r="C3433" s="66" t="s">
        <v>0</v>
      </c>
      <c r="D3433" s="66" t="s">
        <v>280</v>
      </c>
      <c r="E3433" s="76">
        <f>+IF(ISNUMBER(DATA!F922),DATA!F922,"n/a")</f>
        <v>54582.400000000001</v>
      </c>
      <c r="F3433" s="77">
        <f>+IF(ISNUMBER(DATA!G922),DATA!G922,"n/a")</f>
        <v>-9.9847402972747801E-2</v>
      </c>
      <c r="G3433" s="76">
        <f>+IF(ISNUMBER(DATA!P922),DATA!P922,"n/a")</f>
        <v>190531.48</v>
      </c>
      <c r="H3433" s="77">
        <f>+IF(ISNUMBER(DATA!Q922),DATA!Q922,"n/a")</f>
        <v>6.3109240893560598E-2</v>
      </c>
      <c r="I3433" s="76">
        <f>+IF(ISNUMBER(DATA!Z922),DATA!Z922,"n/a")</f>
        <v>379852.15</v>
      </c>
      <c r="J3433" s="77">
        <f>+IF(ISNUMBER(DATA!AA922),DATA!AA922,"n/a")</f>
        <v>6.3800205533382101E-2</v>
      </c>
      <c r="K3433" s="76">
        <f>+IF(ISNUMBER(DATA!AJ922),DATA!AJ922,"n/a")</f>
        <v>730060.14</v>
      </c>
      <c r="L3433" s="77">
        <f>+IF(ISNUMBER(DATA!AK922),DATA!AK922,"n/a")</f>
        <v>0.13159023582552401</v>
      </c>
      <c r="M3433" s="66"/>
      <c r="N3433" s="66"/>
      <c r="O3433" s="66"/>
      <c r="P3433" s="66"/>
      <c r="Q3433" s="66"/>
      <c r="S3433" s="70"/>
      <c r="U3433" s="70"/>
      <c r="W3433" s="70"/>
      <c r="Y3433" s="70"/>
    </row>
    <row r="3434" spans="1:25" s="69" customFormat="1" x14ac:dyDescent="0.2">
      <c r="A3434" s="66" t="s">
        <v>27</v>
      </c>
      <c r="B3434" s="66" t="s">
        <v>24</v>
      </c>
      <c r="C3434" s="66" t="s">
        <v>0</v>
      </c>
      <c r="D3434" s="66" t="s">
        <v>281</v>
      </c>
      <c r="E3434" s="76">
        <f>+IF(ISNUMBER(DATA!F923),DATA!F923,"n/a")</f>
        <v>59294.35</v>
      </c>
      <c r="F3434" s="77">
        <f>+IF(ISNUMBER(DATA!G923),DATA!G923,"n/a")</f>
        <v>-4.6707580152522098E-2</v>
      </c>
      <c r="G3434" s="76">
        <f>+IF(ISNUMBER(DATA!P923),DATA!P923,"n/a")</f>
        <v>193808.36</v>
      </c>
      <c r="H3434" s="77">
        <f>+IF(ISNUMBER(DATA!Q923),DATA!Q923,"n/a")</f>
        <v>-1.16720675591424E-2</v>
      </c>
      <c r="I3434" s="76">
        <f>+IF(ISNUMBER(DATA!Z923),DATA!Z923,"n/a")</f>
        <v>384526.33</v>
      </c>
      <c r="J3434" s="77">
        <f>+IF(ISNUMBER(DATA!AA923),DATA!AA923,"n/a")</f>
        <v>1.97069199680346E-2</v>
      </c>
      <c r="K3434" s="76">
        <f>+IF(ISNUMBER(DATA!AJ923),DATA!AJ923,"n/a")</f>
        <v>734003.35</v>
      </c>
      <c r="L3434" s="77">
        <f>+IF(ISNUMBER(DATA!AK923),DATA!AK923,"n/a")</f>
        <v>7.7212176457350595E-2</v>
      </c>
      <c r="M3434" s="66"/>
      <c r="N3434" s="66"/>
      <c r="O3434" s="66"/>
      <c r="P3434" s="66"/>
      <c r="Q3434" s="66"/>
      <c r="S3434" s="70"/>
      <c r="U3434" s="70"/>
      <c r="W3434" s="70"/>
      <c r="Y3434" s="70"/>
    </row>
    <row r="3435" spans="1:25" s="69" customFormat="1" x14ac:dyDescent="0.2">
      <c r="A3435" s="66" t="s">
        <v>27</v>
      </c>
      <c r="B3435" s="66" t="s">
        <v>24</v>
      </c>
      <c r="C3435" s="66" t="s">
        <v>0</v>
      </c>
      <c r="D3435" s="66" t="s">
        <v>282</v>
      </c>
      <c r="E3435" s="76">
        <f>+IF(ISNUMBER(DATA!F924),DATA!F924,"n/a")</f>
        <v>187641.36</v>
      </c>
      <c r="F3435" s="77">
        <f>+IF(ISNUMBER(DATA!G924),DATA!G924,"n/a")</f>
        <v>0.13516468359116901</v>
      </c>
      <c r="G3435" s="76">
        <f>+IF(ISNUMBER(DATA!P924),DATA!P924,"n/a")</f>
        <v>607148.14</v>
      </c>
      <c r="H3435" s="77">
        <f>+IF(ISNUMBER(DATA!Q924),DATA!Q924,"n/a")</f>
        <v>0.13455019875384699</v>
      </c>
      <c r="I3435" s="76">
        <f>+IF(ISNUMBER(DATA!Z924),DATA!Z924,"n/a")</f>
        <v>1206190.1299999999</v>
      </c>
      <c r="J3435" s="77">
        <f>+IF(ISNUMBER(DATA!AA924),DATA!AA924,"n/a")</f>
        <v>0.190461197146537</v>
      </c>
      <c r="K3435" s="76">
        <f>+IF(ISNUMBER(DATA!AJ924),DATA!AJ924,"n/a")</f>
        <v>2238553.46</v>
      </c>
      <c r="L3435" s="77">
        <f>+IF(ISNUMBER(DATA!AK924),DATA!AK924,"n/a")</f>
        <v>0.235954287799855</v>
      </c>
      <c r="M3435" s="66"/>
      <c r="N3435" s="66"/>
      <c r="O3435" s="66"/>
      <c r="P3435" s="66"/>
      <c r="Q3435" s="66"/>
      <c r="S3435" s="70"/>
      <c r="U3435" s="70"/>
      <c r="W3435" s="70"/>
      <c r="Y3435" s="70"/>
    </row>
    <row r="3436" spans="1:25" s="69" customFormat="1" x14ac:dyDescent="0.2">
      <c r="A3436" s="66" t="s">
        <v>27</v>
      </c>
      <c r="B3436" s="66" t="s">
        <v>24</v>
      </c>
      <c r="C3436" s="66" t="s">
        <v>0</v>
      </c>
      <c r="D3436" s="66" t="s">
        <v>283</v>
      </c>
      <c r="E3436" s="76">
        <f>+IF(ISNUMBER(DATA!F925),DATA!F925,"n/a")</f>
        <v>204312.4</v>
      </c>
      <c r="F3436" s="77">
        <f>+IF(ISNUMBER(DATA!G925),DATA!G925,"n/a")</f>
        <v>0.27512023192174301</v>
      </c>
      <c r="G3436" s="76">
        <f>+IF(ISNUMBER(DATA!P925),DATA!P925,"n/a")</f>
        <v>665938.48</v>
      </c>
      <c r="H3436" s="77">
        <f>+IF(ISNUMBER(DATA!Q925),DATA!Q925,"n/a")</f>
        <v>0.28200210398675202</v>
      </c>
      <c r="I3436" s="76">
        <f>+IF(ISNUMBER(DATA!Z925),DATA!Z925,"n/a")</f>
        <v>1325006.57</v>
      </c>
      <c r="J3436" s="77">
        <f>+IF(ISNUMBER(DATA!AA925),DATA!AA925,"n/a")</f>
        <v>0.31171875408363298</v>
      </c>
      <c r="K3436" s="76">
        <f>+IF(ISNUMBER(DATA!AJ925),DATA!AJ925,"n/a")</f>
        <v>2375277.27</v>
      </c>
      <c r="L3436" s="77">
        <f>+IF(ISNUMBER(DATA!AK925),DATA!AK925,"n/a")</f>
        <v>0.256490467773136</v>
      </c>
      <c r="M3436" s="66"/>
      <c r="N3436" s="66"/>
      <c r="O3436" s="66"/>
      <c r="P3436" s="66"/>
      <c r="Q3436" s="66"/>
      <c r="S3436" s="70"/>
      <c r="U3436" s="70"/>
      <c r="W3436" s="70"/>
      <c r="Y3436" s="70"/>
    </row>
    <row r="3437" spans="1:25" s="69" customFormat="1" x14ac:dyDescent="0.2">
      <c r="A3437" s="66" t="s">
        <v>27</v>
      </c>
      <c r="B3437" s="66" t="s">
        <v>24</v>
      </c>
      <c r="C3437" s="66" t="s">
        <v>0</v>
      </c>
      <c r="D3437" s="66" t="s">
        <v>284</v>
      </c>
      <c r="E3437" s="76">
        <f>+IF(ISNUMBER(DATA!F926),DATA!F926,"n/a")</f>
        <v>74601.929999999993</v>
      </c>
      <c r="F3437" s="77">
        <f>+IF(ISNUMBER(DATA!G926),DATA!G926,"n/a")</f>
        <v>-6.3206555978050596E-2</v>
      </c>
      <c r="G3437" s="76">
        <f>+IF(ISNUMBER(DATA!P926),DATA!P926,"n/a")</f>
        <v>235723.72</v>
      </c>
      <c r="H3437" s="77">
        <f>+IF(ISNUMBER(DATA!Q926),DATA!Q926,"n/a")</f>
        <v>-0.112634801377811</v>
      </c>
      <c r="I3437" s="76">
        <f>+IF(ISNUMBER(DATA!Z926),DATA!Z926,"n/a")</f>
        <v>477694.9</v>
      </c>
      <c r="J3437" s="77">
        <f>+IF(ISNUMBER(DATA!AA926),DATA!AA926,"n/a")</f>
        <v>-9.4562155569340001E-2</v>
      </c>
      <c r="K3437" s="76">
        <f>+IF(ISNUMBER(DATA!AJ926),DATA!AJ926,"n/a")</f>
        <v>877543.61</v>
      </c>
      <c r="L3437" s="77">
        <f>+IF(ISNUMBER(DATA!AK926),DATA!AK926,"n/a")</f>
        <v>-6.8674117759567804E-2</v>
      </c>
      <c r="M3437" s="66"/>
      <c r="N3437" s="66"/>
      <c r="O3437" s="66"/>
      <c r="P3437" s="66"/>
      <c r="Q3437" s="66"/>
      <c r="S3437" s="70"/>
      <c r="U3437" s="70"/>
      <c r="W3437" s="70"/>
      <c r="Y3437" s="70"/>
    </row>
    <row r="3438" spans="1:25" s="69" customFormat="1" x14ac:dyDescent="0.2">
      <c r="A3438" s="66" t="s">
        <v>27</v>
      </c>
      <c r="B3438" s="66" t="s">
        <v>24</v>
      </c>
      <c r="C3438" s="66" t="s">
        <v>0</v>
      </c>
      <c r="D3438" s="66" t="s">
        <v>285</v>
      </c>
      <c r="E3438" s="76">
        <f>+IF(ISNUMBER(DATA!F927),DATA!F927,"n/a")</f>
        <v>25835.1</v>
      </c>
      <c r="F3438" s="77">
        <f>+IF(ISNUMBER(DATA!G927),DATA!G927,"n/a")</f>
        <v>-5.5262280262938501E-2</v>
      </c>
      <c r="G3438" s="76">
        <f>+IF(ISNUMBER(DATA!P927),DATA!P927,"n/a")</f>
        <v>84891.28</v>
      </c>
      <c r="H3438" s="77">
        <f>+IF(ISNUMBER(DATA!Q927),DATA!Q927,"n/a")</f>
        <v>5.8088546803540198E-2</v>
      </c>
      <c r="I3438" s="76">
        <f>+IF(ISNUMBER(DATA!Z927),DATA!Z927,"n/a")</f>
        <v>181567.15</v>
      </c>
      <c r="J3438" s="77">
        <f>+IF(ISNUMBER(DATA!AA927),DATA!AA927,"n/a")</f>
        <v>0.146813145917573</v>
      </c>
      <c r="K3438" s="76">
        <f>+IF(ISNUMBER(DATA!AJ927),DATA!AJ927,"n/a")</f>
        <v>338199.03</v>
      </c>
      <c r="L3438" s="77">
        <f>+IF(ISNUMBER(DATA!AK927),DATA!AK927,"n/a")</f>
        <v>0.15087892419531501</v>
      </c>
      <c r="M3438" s="66"/>
      <c r="N3438" s="66"/>
      <c r="O3438" s="66"/>
      <c r="P3438" s="66"/>
      <c r="Q3438" s="66"/>
      <c r="S3438" s="70"/>
      <c r="U3438" s="70"/>
      <c r="W3438" s="70"/>
      <c r="Y3438" s="70"/>
    </row>
    <row r="3439" spans="1:25" s="69" customFormat="1" x14ac:dyDescent="0.2">
      <c r="A3439" s="66" t="s">
        <v>27</v>
      </c>
      <c r="B3439" s="66" t="s">
        <v>24</v>
      </c>
      <c r="C3439" s="66" t="s">
        <v>0</v>
      </c>
      <c r="D3439" s="66" t="s">
        <v>286</v>
      </c>
      <c r="E3439" s="76">
        <f>+IF(ISNUMBER(DATA!F928),DATA!F928,"n/a")</f>
        <v>129693.3</v>
      </c>
      <c r="F3439" s="77">
        <f>+IF(ISNUMBER(DATA!G928),DATA!G928,"n/a")</f>
        <v>0.16627498066149601</v>
      </c>
      <c r="G3439" s="76">
        <f>+IF(ISNUMBER(DATA!P928),DATA!P928,"n/a")</f>
        <v>421912.88</v>
      </c>
      <c r="H3439" s="77">
        <f>+IF(ISNUMBER(DATA!Q928),DATA!Q928,"n/a")</f>
        <v>9.6341576449482894E-2</v>
      </c>
      <c r="I3439" s="76">
        <f>+IF(ISNUMBER(DATA!Z928),DATA!Z928,"n/a")</f>
        <v>837280.3</v>
      </c>
      <c r="J3439" s="77">
        <f>+IF(ISNUMBER(DATA!AA928),DATA!AA928,"n/a")</f>
        <v>-9.29264200631673E-2</v>
      </c>
      <c r="K3439" s="76">
        <f>+IF(ISNUMBER(DATA!AJ928),DATA!AJ928,"n/a")</f>
        <v>1564500.37</v>
      </c>
      <c r="L3439" s="77">
        <f>+IF(ISNUMBER(DATA!AK928),DATA!AK928,"n/a")</f>
        <v>-0.165460962076005</v>
      </c>
      <c r="M3439" s="66"/>
      <c r="N3439" s="66"/>
      <c r="O3439" s="66"/>
      <c r="P3439" s="66"/>
      <c r="Q3439" s="66"/>
      <c r="S3439" s="70"/>
      <c r="U3439" s="70"/>
      <c r="W3439" s="70"/>
      <c r="Y3439" s="70"/>
    </row>
    <row r="3440" spans="1:25" s="69" customFormat="1" x14ac:dyDescent="0.2">
      <c r="A3440" s="66" t="s">
        <v>27</v>
      </c>
      <c r="B3440" s="66" t="s">
        <v>24</v>
      </c>
      <c r="C3440" s="66" t="s">
        <v>0</v>
      </c>
      <c r="D3440" s="66" t="s">
        <v>287</v>
      </c>
      <c r="E3440" s="76">
        <f>+IF(ISNUMBER(DATA!F929),DATA!F929,"n/a")</f>
        <v>135214.81</v>
      </c>
      <c r="F3440" s="77">
        <f>+IF(ISNUMBER(DATA!G929),DATA!G929,"n/a")</f>
        <v>0.104471115117557</v>
      </c>
      <c r="G3440" s="76">
        <f>+IF(ISNUMBER(DATA!P929),DATA!P929,"n/a")</f>
        <v>428108.73</v>
      </c>
      <c r="H3440" s="77">
        <f>+IF(ISNUMBER(DATA!Q929),DATA!Q929,"n/a")</f>
        <v>4.78718868241155E-2</v>
      </c>
      <c r="I3440" s="76">
        <f>+IF(ISNUMBER(DATA!Z929),DATA!Z929,"n/a")</f>
        <v>837015.39</v>
      </c>
      <c r="J3440" s="77">
        <f>+IF(ISNUMBER(DATA!AA929),DATA!AA929,"n/a")</f>
        <v>-0.15183591721381701</v>
      </c>
      <c r="K3440" s="76">
        <f>+IF(ISNUMBER(DATA!AJ929),DATA!AJ929,"n/a")</f>
        <v>1543071.17</v>
      </c>
      <c r="L3440" s="77">
        <f>+IF(ISNUMBER(DATA!AK929),DATA!AK929,"n/a")</f>
        <v>-0.23907799481870001</v>
      </c>
      <c r="M3440" s="66"/>
      <c r="N3440" s="66"/>
      <c r="O3440" s="66"/>
      <c r="P3440" s="66"/>
      <c r="Q3440" s="66"/>
      <c r="S3440" s="70"/>
      <c r="U3440" s="70"/>
      <c r="W3440" s="70"/>
      <c r="Y3440" s="70"/>
    </row>
    <row r="3441" spans="1:25" s="69" customFormat="1" x14ac:dyDescent="0.2">
      <c r="A3441" s="66" t="s">
        <v>27</v>
      </c>
      <c r="B3441" s="66" t="s">
        <v>24</v>
      </c>
      <c r="C3441" s="66" t="s">
        <v>0</v>
      </c>
      <c r="D3441" s="66" t="s">
        <v>288</v>
      </c>
      <c r="E3441" s="76">
        <f>+IF(ISNUMBER(DATA!F930),DATA!F930,"n/a")</f>
        <v>156941.46</v>
      </c>
      <c r="F3441" s="77">
        <f>+IF(ISNUMBER(DATA!G930),DATA!G930,"n/a")</f>
        <v>0.159221002460533</v>
      </c>
      <c r="G3441" s="76">
        <f>+IF(ISNUMBER(DATA!P930),DATA!P930,"n/a")</f>
        <v>497053.05</v>
      </c>
      <c r="H3441" s="77">
        <f>+IF(ISNUMBER(DATA!Q930),DATA!Q930,"n/a")</f>
        <v>0.195563873098066</v>
      </c>
      <c r="I3441" s="76">
        <f>+IF(ISNUMBER(DATA!Z930),DATA!Z930,"n/a")</f>
        <v>969616.55</v>
      </c>
      <c r="J3441" s="77">
        <f>+IF(ISNUMBER(DATA!AA930),DATA!AA930,"n/a")</f>
        <v>0.26031676642552598</v>
      </c>
      <c r="K3441" s="76">
        <f>+IF(ISNUMBER(DATA!AJ930),DATA!AJ930,"n/a")</f>
        <v>1796748.08</v>
      </c>
      <c r="L3441" s="77">
        <f>+IF(ISNUMBER(DATA!AK930),DATA!AK930,"n/a")</f>
        <v>0.29123449940227703</v>
      </c>
      <c r="M3441" s="66"/>
      <c r="N3441" s="66"/>
      <c r="O3441" s="66"/>
      <c r="P3441" s="66"/>
      <c r="Q3441" s="66"/>
      <c r="S3441" s="70"/>
      <c r="U3441" s="70"/>
      <c r="W3441" s="70"/>
      <c r="Y3441" s="70"/>
    </row>
    <row r="3442" spans="1:25" s="69" customFormat="1" x14ac:dyDescent="0.2">
      <c r="A3442" s="66" t="s">
        <v>27</v>
      </c>
      <c r="B3442" s="66" t="s">
        <v>24</v>
      </c>
      <c r="C3442" s="66" t="s">
        <v>0</v>
      </c>
      <c r="D3442" s="66" t="s">
        <v>289</v>
      </c>
      <c r="E3442" s="76">
        <f>+IF(ISNUMBER(DATA!F931),DATA!F931,"n/a")</f>
        <v>66820.850000000006</v>
      </c>
      <c r="F3442" s="77">
        <f>+IF(ISNUMBER(DATA!G931),DATA!G931,"n/a")</f>
        <v>6.6816985579474505E-2</v>
      </c>
      <c r="G3442" s="76">
        <f>+IF(ISNUMBER(DATA!P931),DATA!P931,"n/a")</f>
        <v>218126.07</v>
      </c>
      <c r="H3442" s="77">
        <f>+IF(ISNUMBER(DATA!Q931),DATA!Q931,"n/a")</f>
        <v>9.8367470133111701E-2</v>
      </c>
      <c r="I3442" s="76">
        <f>+IF(ISNUMBER(DATA!Z931),DATA!Z931,"n/a")</f>
        <v>431303.15</v>
      </c>
      <c r="J3442" s="77">
        <f>+IF(ISNUMBER(DATA!AA931),DATA!AA931,"n/a")</f>
        <v>0.13683431463321799</v>
      </c>
      <c r="K3442" s="76">
        <f>+IF(ISNUMBER(DATA!AJ931),DATA!AJ931,"n/a")</f>
        <v>812022.99</v>
      </c>
      <c r="L3442" s="77">
        <f>+IF(ISNUMBER(DATA!AK931),DATA!AK931,"n/a")</f>
        <v>0.19160366705352599</v>
      </c>
      <c r="M3442" s="66"/>
      <c r="N3442" s="66"/>
      <c r="O3442" s="66"/>
      <c r="P3442" s="66"/>
      <c r="Q3442" s="66"/>
      <c r="S3442" s="70"/>
      <c r="U3442" s="70"/>
      <c r="W3442" s="70"/>
      <c r="Y3442" s="70"/>
    </row>
    <row r="3443" spans="1:25" s="69" customFormat="1" x14ac:dyDescent="0.2">
      <c r="A3443" s="66" t="s">
        <v>27</v>
      </c>
      <c r="B3443" s="66" t="s">
        <v>24</v>
      </c>
      <c r="C3443" s="66" t="s">
        <v>0</v>
      </c>
      <c r="D3443" s="66" t="s">
        <v>290</v>
      </c>
      <c r="E3443" s="76">
        <f>+IF(ISNUMBER(DATA!F932),DATA!F932,"n/a")</f>
        <v>67217.52</v>
      </c>
      <c r="F3443" s="77">
        <f>+IF(ISNUMBER(DATA!G932),DATA!G932,"n/a")</f>
        <v>3.7907247321175598E-2</v>
      </c>
      <c r="G3443" s="76">
        <f>+IF(ISNUMBER(DATA!P932),DATA!P932,"n/a")</f>
        <v>226128.92</v>
      </c>
      <c r="H3443" s="77">
        <f>+IF(ISNUMBER(DATA!Q932),DATA!Q932,"n/a")</f>
        <v>3.7556818012362499E-2</v>
      </c>
      <c r="I3443" s="76">
        <f>+IF(ISNUMBER(DATA!Z932),DATA!Z932,"n/a")</f>
        <v>430454.49</v>
      </c>
      <c r="J3443" s="77">
        <f>+IF(ISNUMBER(DATA!AA932),DATA!AA932,"n/a")</f>
        <v>2.15696685566081E-2</v>
      </c>
      <c r="K3443" s="76">
        <f>+IF(ISNUMBER(DATA!AJ932),DATA!AJ932,"n/a")</f>
        <v>802014.74</v>
      </c>
      <c r="L3443" s="77">
        <f>+IF(ISNUMBER(DATA!AK932),DATA!AK932,"n/a")</f>
        <v>7.5056188414369895E-2</v>
      </c>
      <c r="M3443" s="66"/>
      <c r="N3443" s="66"/>
      <c r="O3443" s="66"/>
      <c r="P3443" s="66"/>
      <c r="Q3443" s="66"/>
      <c r="S3443" s="70"/>
      <c r="U3443" s="70"/>
      <c r="W3443" s="70"/>
      <c r="Y3443" s="70"/>
    </row>
    <row r="3444" spans="1:25" s="69" customFormat="1" x14ac:dyDescent="0.2">
      <c r="A3444" s="66" t="s">
        <v>27</v>
      </c>
      <c r="B3444" s="66" t="s">
        <v>24</v>
      </c>
      <c r="C3444" s="66" t="s">
        <v>0</v>
      </c>
      <c r="D3444" s="66" t="s">
        <v>291</v>
      </c>
      <c r="E3444" s="76">
        <f>+IF(ISNUMBER(DATA!F933),DATA!F933,"n/a")</f>
        <v>136280.07999999999</v>
      </c>
      <c r="F3444" s="77">
        <f>+IF(ISNUMBER(DATA!G933),DATA!G933,"n/a")</f>
        <v>0.17689961919184699</v>
      </c>
      <c r="G3444" s="76">
        <f>+IF(ISNUMBER(DATA!P933),DATA!P933,"n/a")</f>
        <v>474358.29</v>
      </c>
      <c r="H3444" s="77">
        <f>+IF(ISNUMBER(DATA!Q933),DATA!Q933,"n/a")</f>
        <v>0.26516194816759298</v>
      </c>
      <c r="I3444" s="76">
        <f>+IF(ISNUMBER(DATA!Z933),DATA!Z933,"n/a")</f>
        <v>947149.09</v>
      </c>
      <c r="J3444" s="77">
        <f>+IF(ISNUMBER(DATA!AA933),DATA!AA933,"n/a")</f>
        <v>0.22795739168505</v>
      </c>
      <c r="K3444" s="76">
        <f>+IF(ISNUMBER(DATA!AJ933),DATA!AJ933,"n/a")</f>
        <v>1776895.03</v>
      </c>
      <c r="L3444" s="77">
        <f>+IF(ISNUMBER(DATA!AK933),DATA!AK933,"n/a")</f>
        <v>0.50936726016024303</v>
      </c>
      <c r="M3444" s="66"/>
      <c r="N3444" s="66"/>
      <c r="O3444" s="66"/>
      <c r="P3444" s="66"/>
      <c r="Q3444" s="66"/>
      <c r="S3444" s="70"/>
      <c r="U3444" s="70"/>
      <c r="W3444" s="70"/>
      <c r="Y3444" s="70"/>
    </row>
    <row r="3445" spans="1:25" s="69" customFormat="1" x14ac:dyDescent="0.2">
      <c r="A3445" s="66" t="s">
        <v>27</v>
      </c>
      <c r="B3445" s="66" t="s">
        <v>24</v>
      </c>
      <c r="C3445" s="66" t="s">
        <v>0</v>
      </c>
      <c r="D3445" s="66" t="s">
        <v>292</v>
      </c>
      <c r="E3445" s="76">
        <f>+IF(ISNUMBER(DATA!F934),DATA!F934,"n/a")</f>
        <v>412339.77</v>
      </c>
      <c r="F3445" s="77">
        <f>+IF(ISNUMBER(DATA!G934),DATA!G934,"n/a")</f>
        <v>7.9080492268661706E-2</v>
      </c>
      <c r="G3445" s="76">
        <f>+IF(ISNUMBER(DATA!P934),DATA!P934,"n/a")</f>
        <v>1326298.19</v>
      </c>
      <c r="H3445" s="77">
        <f>+IF(ISNUMBER(DATA!Q934),DATA!Q934,"n/a")</f>
        <v>4.3772911409363999E-2</v>
      </c>
      <c r="I3445" s="76">
        <f>+IF(ISNUMBER(DATA!Z934),DATA!Z934,"n/a")</f>
        <v>2627732.17</v>
      </c>
      <c r="J3445" s="77">
        <f>+IF(ISNUMBER(DATA!AA934),DATA!AA934,"n/a")</f>
        <v>2.8202940116514402E-2</v>
      </c>
      <c r="K3445" s="76">
        <f>+IF(ISNUMBER(DATA!AJ934),DATA!AJ934,"n/a")</f>
        <v>4883322.96</v>
      </c>
      <c r="L3445" s="77">
        <f>+IF(ISNUMBER(DATA!AK934),DATA!AK934,"n/a")</f>
        <v>3.7609496816664902E-2</v>
      </c>
      <c r="M3445" s="66"/>
      <c r="N3445" s="66"/>
      <c r="O3445" s="66"/>
      <c r="P3445" s="66"/>
      <c r="Q3445" s="66"/>
      <c r="S3445" s="70"/>
      <c r="U3445" s="70"/>
      <c r="W3445" s="70"/>
      <c r="Y3445" s="70"/>
    </row>
    <row r="3446" spans="1:25" s="69" customFormat="1" x14ac:dyDescent="0.2">
      <c r="A3446" s="66" t="s">
        <v>27</v>
      </c>
      <c r="B3446" s="66" t="s">
        <v>24</v>
      </c>
      <c r="C3446" s="66" t="s">
        <v>0</v>
      </c>
      <c r="D3446" s="66" t="s">
        <v>293</v>
      </c>
      <c r="E3446" s="76">
        <f>+IF(ISNUMBER(DATA!F935),DATA!F935,"n/a")</f>
        <v>37331.879999999997</v>
      </c>
      <c r="F3446" s="77">
        <f>+IF(ISNUMBER(DATA!G935),DATA!G935,"n/a")</f>
        <v>0.35785323775129302</v>
      </c>
      <c r="G3446" s="76">
        <f>+IF(ISNUMBER(DATA!P935),DATA!P935,"n/a")</f>
        <v>126202.74</v>
      </c>
      <c r="H3446" s="77">
        <f>+IF(ISNUMBER(DATA!Q935),DATA!Q935,"n/a")</f>
        <v>0.39837745199663899</v>
      </c>
      <c r="I3446" s="76">
        <f>+IF(ISNUMBER(DATA!Z935),DATA!Z935,"n/a")</f>
        <v>238923.09</v>
      </c>
      <c r="J3446" s="77">
        <f>+IF(ISNUMBER(DATA!AA935),DATA!AA935,"n/a")</f>
        <v>0.46014170867249499</v>
      </c>
      <c r="K3446" s="76">
        <f>+IF(ISNUMBER(DATA!AJ935),DATA!AJ935,"n/a")</f>
        <v>416575.98</v>
      </c>
      <c r="L3446" s="77">
        <f>+IF(ISNUMBER(DATA!AK935),DATA!AK935,"n/a")</f>
        <v>0.31514541671440399</v>
      </c>
      <c r="M3446" s="66"/>
      <c r="N3446" s="66"/>
      <c r="O3446" s="66"/>
      <c r="P3446" s="66"/>
      <c r="Q3446" s="66"/>
      <c r="S3446" s="70"/>
      <c r="U3446" s="70"/>
      <c r="W3446" s="70"/>
      <c r="Y3446" s="70"/>
    </row>
    <row r="3447" spans="1:25" s="69" customFormat="1" x14ac:dyDescent="0.2">
      <c r="A3447" s="66" t="s">
        <v>27</v>
      </c>
      <c r="B3447" s="66" t="s">
        <v>24</v>
      </c>
      <c r="C3447" s="66" t="s">
        <v>0</v>
      </c>
      <c r="D3447" s="66" t="s">
        <v>294</v>
      </c>
      <c r="E3447" s="76">
        <f>+IF(ISNUMBER(DATA!F936),DATA!F936,"n/a")</f>
        <v>216826.67</v>
      </c>
      <c r="F3447" s="77">
        <f>+IF(ISNUMBER(DATA!G936),DATA!G936,"n/a")</f>
        <v>0.116955707799322</v>
      </c>
      <c r="G3447" s="76">
        <f>+IF(ISNUMBER(DATA!P936),DATA!P936,"n/a")</f>
        <v>726733.83</v>
      </c>
      <c r="H3447" s="77">
        <f>+IF(ISNUMBER(DATA!Q936),DATA!Q936,"n/a")</f>
        <v>7.6691393513081504E-2</v>
      </c>
      <c r="I3447" s="76">
        <f>+IF(ISNUMBER(DATA!Z936),DATA!Z936,"n/a")</f>
        <v>1424626.3</v>
      </c>
      <c r="J3447" s="77">
        <f>+IF(ISNUMBER(DATA!AA936),DATA!AA936,"n/a")</f>
        <v>7.3493758987829394E-2</v>
      </c>
      <c r="K3447" s="76">
        <f>+IF(ISNUMBER(DATA!AJ936),DATA!AJ936,"n/a")</f>
        <v>2612866.67</v>
      </c>
      <c r="L3447" s="77">
        <f>+IF(ISNUMBER(DATA!AK936),DATA!AK936,"n/a")</f>
        <v>0.10764272845783</v>
      </c>
      <c r="M3447" s="66"/>
      <c r="N3447" s="66"/>
      <c r="O3447" s="66"/>
      <c r="P3447" s="66"/>
      <c r="Q3447" s="66"/>
      <c r="S3447" s="70"/>
      <c r="U3447" s="70"/>
      <c r="W3447" s="70"/>
      <c r="Y3447" s="70"/>
    </row>
    <row r="3448" spans="1:25" s="69" customFormat="1" x14ac:dyDescent="0.2">
      <c r="A3448" s="66" t="s">
        <v>27</v>
      </c>
      <c r="B3448" s="66" t="s">
        <v>24</v>
      </c>
      <c r="C3448" s="66" t="s">
        <v>0</v>
      </c>
      <c r="D3448" s="66" t="s">
        <v>295</v>
      </c>
      <c r="E3448" s="76">
        <f>+IF(ISNUMBER(DATA!F937),DATA!F937,"n/a")</f>
        <v>194783.8</v>
      </c>
      <c r="F3448" s="77">
        <f>+IF(ISNUMBER(DATA!G937),DATA!G937,"n/a")</f>
        <v>0.15551767314911799</v>
      </c>
      <c r="G3448" s="76">
        <f>+IF(ISNUMBER(DATA!P937),DATA!P937,"n/a")</f>
        <v>681146.88</v>
      </c>
      <c r="H3448" s="77">
        <f>+IF(ISNUMBER(DATA!Q937),DATA!Q937,"n/a")</f>
        <v>0.17410416467505599</v>
      </c>
      <c r="I3448" s="76">
        <f>+IF(ISNUMBER(DATA!Z937),DATA!Z937,"n/a")</f>
        <v>1339244.3</v>
      </c>
      <c r="J3448" s="77">
        <f>+IF(ISNUMBER(DATA!AA937),DATA!AA937,"n/a")</f>
        <v>0.155071170410891</v>
      </c>
      <c r="K3448" s="76">
        <f>+IF(ISNUMBER(DATA!AJ937),DATA!AJ937,"n/a")</f>
        <v>2518698.02</v>
      </c>
      <c r="L3448" s="77">
        <f>+IF(ISNUMBER(DATA!AK937),DATA!AK937,"n/a")</f>
        <v>0.209100225328128</v>
      </c>
      <c r="M3448" s="66"/>
      <c r="N3448" s="66"/>
      <c r="O3448" s="66"/>
      <c r="P3448" s="66"/>
      <c r="Q3448" s="66"/>
      <c r="S3448" s="70"/>
      <c r="U3448" s="70"/>
      <c r="W3448" s="70"/>
      <c r="Y3448" s="70"/>
    </row>
    <row r="3449" spans="1:25" s="69" customFormat="1" x14ac:dyDescent="0.2">
      <c r="A3449" s="66" t="s">
        <v>27</v>
      </c>
      <c r="B3449" s="66" t="s">
        <v>24</v>
      </c>
      <c r="C3449" s="66" t="s">
        <v>0</v>
      </c>
      <c r="D3449" s="66" t="s">
        <v>296</v>
      </c>
      <c r="E3449" s="76">
        <f>+IF(ISNUMBER(DATA!F938),DATA!F938,"n/a")</f>
        <v>354102.65</v>
      </c>
      <c r="F3449" s="77">
        <f>+IF(ISNUMBER(DATA!G938),DATA!G938,"n/a")</f>
        <v>1.1534795462632501</v>
      </c>
      <c r="G3449" s="76">
        <f>+IF(ISNUMBER(DATA!P938),DATA!P938,"n/a")</f>
        <v>866270.94</v>
      </c>
      <c r="H3449" s="77">
        <f>+IF(ISNUMBER(DATA!Q938),DATA!Q938,"n/a")</f>
        <v>0.68981550333183606</v>
      </c>
      <c r="I3449" s="76">
        <f>+IF(ISNUMBER(DATA!Z938),DATA!Z938,"n/a")</f>
        <v>1597439.53</v>
      </c>
      <c r="J3449" s="77">
        <f>+IF(ISNUMBER(DATA!AA938),DATA!AA938,"n/a")</f>
        <v>0.542866818616068</v>
      </c>
      <c r="K3449" s="76">
        <f>+IF(ISNUMBER(DATA!AJ938),DATA!AJ938,"n/a")</f>
        <v>2923809.29</v>
      </c>
      <c r="L3449" s="77">
        <f>+IF(ISNUMBER(DATA!AK938),DATA!AK938,"n/a")</f>
        <v>0.50439502634939204</v>
      </c>
      <c r="M3449" s="66"/>
      <c r="N3449" s="66"/>
      <c r="O3449" s="66"/>
      <c r="P3449" s="66"/>
      <c r="Q3449" s="66"/>
      <c r="S3449" s="70"/>
      <c r="U3449" s="70"/>
      <c r="W3449" s="70"/>
      <c r="Y3449" s="70"/>
    </row>
    <row r="3450" spans="1:25" s="69" customFormat="1" x14ac:dyDescent="0.2">
      <c r="A3450" s="66" t="s">
        <v>27</v>
      </c>
      <c r="B3450" s="66" t="s">
        <v>24</v>
      </c>
      <c r="C3450" s="66" t="s">
        <v>0</v>
      </c>
      <c r="D3450" s="66" t="s">
        <v>297</v>
      </c>
      <c r="E3450" s="76">
        <f>+IF(ISNUMBER(DATA!F939),DATA!F939,"n/a")</f>
        <v>57362.28</v>
      </c>
      <c r="F3450" s="77">
        <f>+IF(ISNUMBER(DATA!G939),DATA!G939,"n/a")</f>
        <v>0.24533760529099799</v>
      </c>
      <c r="G3450" s="76">
        <f>+IF(ISNUMBER(DATA!P939),DATA!P939,"n/a")</f>
        <v>194929.4</v>
      </c>
      <c r="H3450" s="77">
        <f>+IF(ISNUMBER(DATA!Q939),DATA!Q939,"n/a")</f>
        <v>0.322741865787668</v>
      </c>
      <c r="I3450" s="76">
        <f>+IF(ISNUMBER(DATA!Z939),DATA!Z939,"n/a")</f>
        <v>364068.23</v>
      </c>
      <c r="J3450" s="77">
        <f>+IF(ISNUMBER(DATA!AA939),DATA!AA939,"n/a")</f>
        <v>0.32416611082117103</v>
      </c>
      <c r="K3450" s="76">
        <f>+IF(ISNUMBER(DATA!AJ939),DATA!AJ939,"n/a")</f>
        <v>667625.48</v>
      </c>
      <c r="L3450" s="77">
        <f>+IF(ISNUMBER(DATA!AK939),DATA!AK939,"n/a")</f>
        <v>0.25373400261445</v>
      </c>
      <c r="M3450" s="66"/>
      <c r="N3450" s="66"/>
      <c r="O3450" s="66"/>
      <c r="P3450" s="66"/>
      <c r="Q3450" s="66"/>
      <c r="S3450" s="70"/>
      <c r="U3450" s="70"/>
      <c r="W3450" s="70"/>
      <c r="Y3450" s="70"/>
    </row>
    <row r="3451" spans="1:25" s="69" customFormat="1" x14ac:dyDescent="0.2">
      <c r="A3451" s="66" t="s">
        <v>27</v>
      </c>
      <c r="B3451" s="66" t="s">
        <v>24</v>
      </c>
      <c r="C3451" s="66" t="s">
        <v>0</v>
      </c>
      <c r="D3451" s="66" t="s">
        <v>298</v>
      </c>
      <c r="E3451" s="76">
        <f>+IF(ISNUMBER(DATA!F940),DATA!F940,"n/a")</f>
        <v>119198.85</v>
      </c>
      <c r="F3451" s="77">
        <f>+IF(ISNUMBER(DATA!G940),DATA!G940,"n/a")</f>
        <v>7.3464590861504198E-2</v>
      </c>
      <c r="G3451" s="76">
        <f>+IF(ISNUMBER(DATA!P940),DATA!P940,"n/a")</f>
        <v>355847.7</v>
      </c>
      <c r="H3451" s="77">
        <f>+IF(ISNUMBER(DATA!Q940),DATA!Q940,"n/a")</f>
        <v>7.5850440554306203E-2</v>
      </c>
      <c r="I3451" s="76">
        <f>+IF(ISNUMBER(DATA!Z940),DATA!Z940,"n/a")</f>
        <v>647245.75</v>
      </c>
      <c r="J3451" s="77">
        <f>+IF(ISNUMBER(DATA!AA940),DATA!AA940,"n/a")</f>
        <v>8.1314263964469793E-2</v>
      </c>
      <c r="K3451" s="76">
        <f>+IF(ISNUMBER(DATA!AJ940),DATA!AJ940,"n/a")</f>
        <v>1144772.52</v>
      </c>
      <c r="L3451" s="77">
        <f>+IF(ISNUMBER(DATA!AK940),DATA!AK940,"n/a")</f>
        <v>8.7869348848476303E-2</v>
      </c>
      <c r="M3451" s="66"/>
      <c r="N3451" s="66"/>
      <c r="O3451" s="66"/>
      <c r="P3451" s="66"/>
      <c r="Q3451" s="66"/>
      <c r="S3451" s="70"/>
      <c r="U3451" s="70"/>
      <c r="W3451" s="70"/>
      <c r="Y3451" s="70"/>
    </row>
    <row r="3452" spans="1:25" s="69" customFormat="1" x14ac:dyDescent="0.2">
      <c r="A3452" s="66" t="s">
        <v>27</v>
      </c>
      <c r="B3452" s="66" t="s">
        <v>24</v>
      </c>
      <c r="C3452" s="66" t="s">
        <v>0</v>
      </c>
      <c r="D3452" s="66" t="s">
        <v>299</v>
      </c>
      <c r="E3452" s="76">
        <f>+IF(ISNUMBER(DATA!F941),DATA!F941,"n/a")</f>
        <v>590234.1</v>
      </c>
      <c r="F3452" s="77">
        <f>+IF(ISNUMBER(DATA!G941),DATA!G941,"n/a")</f>
        <v>0.21076522669827999</v>
      </c>
      <c r="G3452" s="76">
        <f>+IF(ISNUMBER(DATA!P941),DATA!P941,"n/a")</f>
        <v>1990329.84</v>
      </c>
      <c r="H3452" s="77">
        <f>+IF(ISNUMBER(DATA!Q941),DATA!Q941,"n/a")</f>
        <v>0.11480837306611801</v>
      </c>
      <c r="I3452" s="76">
        <f>+IF(ISNUMBER(DATA!Z941),DATA!Z941,"n/a")</f>
        <v>3977211.34</v>
      </c>
      <c r="J3452" s="77">
        <f>+IF(ISNUMBER(DATA!AA941),DATA!AA941,"n/a")</f>
        <v>2.66841078215144E-2</v>
      </c>
      <c r="K3452" s="76">
        <f>+IF(ISNUMBER(DATA!AJ941),DATA!AJ941,"n/a")</f>
        <v>7158075.1100000003</v>
      </c>
      <c r="L3452" s="77">
        <f>+IF(ISNUMBER(DATA!AK941),DATA!AK941,"n/a")</f>
        <v>-5.2107552252108898E-2</v>
      </c>
      <c r="M3452" s="66"/>
      <c r="N3452" s="66"/>
      <c r="O3452" s="66"/>
      <c r="P3452" s="66"/>
      <c r="Q3452" s="66"/>
      <c r="S3452" s="70"/>
      <c r="U3452" s="70"/>
      <c r="W3452" s="70"/>
      <c r="Y3452" s="70"/>
    </row>
    <row r="3453" spans="1:25" s="69" customFormat="1" x14ac:dyDescent="0.2">
      <c r="A3453" s="66" t="s">
        <v>27</v>
      </c>
      <c r="B3453" s="66" t="s">
        <v>24</v>
      </c>
      <c r="C3453" s="66" t="s">
        <v>0</v>
      </c>
      <c r="D3453" s="66" t="s">
        <v>300</v>
      </c>
      <c r="E3453" s="76">
        <f>+IF(ISNUMBER(DATA!F942),DATA!F942,"n/a")</f>
        <v>187724.08</v>
      </c>
      <c r="F3453" s="77">
        <f>+IF(ISNUMBER(DATA!G942),DATA!G942,"n/a")</f>
        <v>0.177688667464699</v>
      </c>
      <c r="G3453" s="76">
        <f>+IF(ISNUMBER(DATA!P942),DATA!P942,"n/a")</f>
        <v>603482.11</v>
      </c>
      <c r="H3453" s="77">
        <f>+IF(ISNUMBER(DATA!Q942),DATA!Q942,"n/a")</f>
        <v>0.114844383338939</v>
      </c>
      <c r="I3453" s="76">
        <f>+IF(ISNUMBER(DATA!Z942),DATA!Z942,"n/a")</f>
        <v>1150523.54</v>
      </c>
      <c r="J3453" s="77">
        <f>+IF(ISNUMBER(DATA!AA942),DATA!AA942,"n/a")</f>
        <v>9.9704753714665501E-2</v>
      </c>
      <c r="K3453" s="76">
        <f>+IF(ISNUMBER(DATA!AJ942),DATA!AJ942,"n/a")</f>
        <v>2170283.66</v>
      </c>
      <c r="L3453" s="77">
        <f>+IF(ISNUMBER(DATA!AK942),DATA!AK942,"n/a")</f>
        <v>0.124080466328627</v>
      </c>
      <c r="M3453" s="66"/>
      <c r="N3453" s="66"/>
      <c r="O3453" s="66"/>
      <c r="P3453" s="66"/>
      <c r="Q3453" s="66"/>
      <c r="S3453" s="70"/>
      <c r="U3453" s="70"/>
      <c r="W3453" s="70"/>
      <c r="Y3453" s="70"/>
    </row>
    <row r="3454" spans="1:25" s="69" customFormat="1" x14ac:dyDescent="0.2">
      <c r="A3454" s="66" t="s">
        <v>27</v>
      </c>
      <c r="B3454" s="66" t="s">
        <v>24</v>
      </c>
      <c r="C3454" s="66" t="s">
        <v>0</v>
      </c>
      <c r="D3454" s="66" t="s">
        <v>301</v>
      </c>
      <c r="E3454" s="76">
        <f>+IF(ISNUMBER(DATA!F943),DATA!F943,"n/a")</f>
        <v>34599.67</v>
      </c>
      <c r="F3454" s="77">
        <f>+IF(ISNUMBER(DATA!G943),DATA!G943,"n/a")</f>
        <v>0.234048874508159</v>
      </c>
      <c r="G3454" s="76">
        <f>+IF(ISNUMBER(DATA!P943),DATA!P943,"n/a")</f>
        <v>112421.32</v>
      </c>
      <c r="H3454" s="77">
        <f>+IF(ISNUMBER(DATA!Q943),DATA!Q943,"n/a")</f>
        <v>0.28245844008478599</v>
      </c>
      <c r="I3454" s="76">
        <f>+IF(ISNUMBER(DATA!Z943),DATA!Z943,"n/a")</f>
        <v>216257.23</v>
      </c>
      <c r="J3454" s="77">
        <f>+IF(ISNUMBER(DATA!AA943),DATA!AA943,"n/a")</f>
        <v>0.30827967246974902</v>
      </c>
      <c r="K3454" s="76">
        <f>+IF(ISNUMBER(DATA!AJ943),DATA!AJ943,"n/a")</f>
        <v>384087.98</v>
      </c>
      <c r="L3454" s="77">
        <f>+IF(ISNUMBER(DATA!AK943),DATA!AK943,"n/a")</f>
        <v>0.25334836571767899</v>
      </c>
      <c r="M3454" s="66"/>
      <c r="N3454" s="66"/>
      <c r="O3454" s="66"/>
      <c r="P3454" s="66"/>
      <c r="Q3454" s="66"/>
      <c r="S3454" s="70"/>
      <c r="U3454" s="70"/>
      <c r="W3454" s="70"/>
      <c r="Y3454" s="70"/>
    </row>
    <row r="3455" spans="1:25" s="69" customFormat="1" x14ac:dyDescent="0.2">
      <c r="A3455" s="66" t="s">
        <v>27</v>
      </c>
      <c r="B3455" s="66" t="s">
        <v>24</v>
      </c>
      <c r="C3455" s="66" t="s">
        <v>0</v>
      </c>
      <c r="D3455" s="66" t="s">
        <v>302</v>
      </c>
      <c r="E3455" s="76">
        <f>+IF(ISNUMBER(DATA!F944),DATA!F944,"n/a")</f>
        <v>130049.65</v>
      </c>
      <c r="F3455" s="77">
        <f>+IF(ISNUMBER(DATA!G944),DATA!G944,"n/a")</f>
        <v>7.6623157617971699E-2</v>
      </c>
      <c r="G3455" s="76">
        <f>+IF(ISNUMBER(DATA!P944),DATA!P944,"n/a")</f>
        <v>450735.21</v>
      </c>
      <c r="H3455" s="77">
        <f>+IF(ISNUMBER(DATA!Q944),DATA!Q944,"n/a")</f>
        <v>9.2308434984359297E-2</v>
      </c>
      <c r="I3455" s="76">
        <f>+IF(ISNUMBER(DATA!Z944),DATA!Z944,"n/a")</f>
        <v>884837.79</v>
      </c>
      <c r="J3455" s="77">
        <f>+IF(ISNUMBER(DATA!AA944),DATA!AA944,"n/a")</f>
        <v>9.8746792980395695E-2</v>
      </c>
      <c r="K3455" s="76">
        <f>+IF(ISNUMBER(DATA!AJ944),DATA!AJ944,"n/a")</f>
        <v>1627371.74</v>
      </c>
      <c r="L3455" s="77">
        <f>+IF(ISNUMBER(DATA!AK944),DATA!AK944,"n/a")</f>
        <v>0.153328420534799</v>
      </c>
      <c r="M3455" s="66"/>
      <c r="N3455" s="66"/>
      <c r="O3455" s="66"/>
      <c r="P3455" s="66"/>
      <c r="Q3455" s="66"/>
      <c r="S3455" s="70"/>
      <c r="U3455" s="70"/>
      <c r="W3455" s="70"/>
      <c r="Y3455" s="70"/>
    </row>
    <row r="3456" spans="1:25" s="69" customFormat="1" x14ac:dyDescent="0.2">
      <c r="A3456" s="66" t="s">
        <v>27</v>
      </c>
      <c r="B3456" s="66" t="s">
        <v>24</v>
      </c>
      <c r="C3456" s="66" t="s">
        <v>0</v>
      </c>
      <c r="D3456" s="66" t="s">
        <v>303</v>
      </c>
      <c r="E3456" s="76">
        <f>+IF(ISNUMBER(DATA!F945),DATA!F945,"n/a")</f>
        <v>57454.64</v>
      </c>
      <c r="F3456" s="77">
        <f>+IF(ISNUMBER(DATA!G945),DATA!G945,"n/a")</f>
        <v>3.87514294108341E-2</v>
      </c>
      <c r="G3456" s="76">
        <f>+IF(ISNUMBER(DATA!P945),DATA!P945,"n/a")</f>
        <v>186263.88</v>
      </c>
      <c r="H3456" s="77">
        <f>+IF(ISNUMBER(DATA!Q945),DATA!Q945,"n/a")</f>
        <v>0.100839359228622</v>
      </c>
      <c r="I3456" s="76">
        <f>+IF(ISNUMBER(DATA!Z945),DATA!Z945,"n/a")</f>
        <v>366473.09</v>
      </c>
      <c r="J3456" s="77">
        <f>+IF(ISNUMBER(DATA!AA945),DATA!AA945,"n/a")</f>
        <v>0.13332761628331299</v>
      </c>
      <c r="K3456" s="76">
        <f>+IF(ISNUMBER(DATA!AJ945),DATA!AJ945,"n/a")</f>
        <v>676457.85</v>
      </c>
      <c r="L3456" s="77">
        <f>+IF(ISNUMBER(DATA!AK945),DATA!AK945,"n/a")</f>
        <v>0.20633876092390899</v>
      </c>
      <c r="M3456" s="66"/>
      <c r="N3456" s="66"/>
      <c r="O3456" s="66"/>
      <c r="P3456" s="66"/>
      <c r="Q3456" s="66"/>
      <c r="S3456" s="70"/>
      <c r="U3456" s="70"/>
      <c r="W3456" s="70"/>
      <c r="Y3456" s="70"/>
    </row>
    <row r="3457" spans="1:25" s="69" customFormat="1" x14ac:dyDescent="0.2">
      <c r="A3457" s="66" t="s">
        <v>27</v>
      </c>
      <c r="B3457" s="66" t="s">
        <v>24</v>
      </c>
      <c r="C3457" s="66" t="s">
        <v>0</v>
      </c>
      <c r="D3457" s="66" t="s">
        <v>304</v>
      </c>
      <c r="E3457" s="76">
        <f>+IF(ISNUMBER(DATA!F946),DATA!F946,"n/a")</f>
        <v>199688.52</v>
      </c>
      <c r="F3457" s="77">
        <f>+IF(ISNUMBER(DATA!G946),DATA!G946,"n/a")</f>
        <v>0.16258386280418999</v>
      </c>
      <c r="G3457" s="76">
        <f>+IF(ISNUMBER(DATA!P946),DATA!P946,"n/a")</f>
        <v>681993.99</v>
      </c>
      <c r="H3457" s="77">
        <f>+IF(ISNUMBER(DATA!Q946),DATA!Q946,"n/a")</f>
        <v>9.74774018239076E-2</v>
      </c>
      <c r="I3457" s="76">
        <f>+IF(ISNUMBER(DATA!Z946),DATA!Z946,"n/a")</f>
        <v>1368308.27</v>
      </c>
      <c r="J3457" s="77">
        <f>+IF(ISNUMBER(DATA!AA946),DATA!AA946,"n/a")</f>
        <v>-3.4692141907369202E-3</v>
      </c>
      <c r="K3457" s="76">
        <f>+IF(ISNUMBER(DATA!AJ946),DATA!AJ946,"n/a")</f>
        <v>2448807.92</v>
      </c>
      <c r="L3457" s="77">
        <f>+IF(ISNUMBER(DATA!AK946),DATA!AK946,"n/a")</f>
        <v>-7.0005525413201694E-2</v>
      </c>
      <c r="M3457" s="66"/>
      <c r="N3457" s="66"/>
      <c r="O3457" s="66"/>
      <c r="P3457" s="66"/>
      <c r="Q3457" s="66"/>
      <c r="S3457" s="70"/>
      <c r="U3457" s="70"/>
      <c r="W3457" s="70"/>
      <c r="Y3457" s="70"/>
    </row>
    <row r="3458" spans="1:25" s="69" customFormat="1" x14ac:dyDescent="0.2">
      <c r="A3458" s="66" t="s">
        <v>27</v>
      </c>
      <c r="B3458" s="66" t="s">
        <v>24</v>
      </c>
      <c r="C3458" s="66" t="s">
        <v>0</v>
      </c>
      <c r="D3458" s="66" t="s">
        <v>305</v>
      </c>
      <c r="E3458" s="76">
        <f>+IF(ISNUMBER(DATA!F947),DATA!F947,"n/a")</f>
        <v>125322.85</v>
      </c>
      <c r="F3458" s="77">
        <f>+IF(ISNUMBER(DATA!G947),DATA!G947,"n/a")</f>
        <v>-4.9349704597372701E-2</v>
      </c>
      <c r="G3458" s="76">
        <f>+IF(ISNUMBER(DATA!P947),DATA!P947,"n/a")</f>
        <v>426130.75</v>
      </c>
      <c r="H3458" s="77">
        <f>+IF(ISNUMBER(DATA!Q947),DATA!Q947,"n/a")</f>
        <v>-4.5522598808048799E-2</v>
      </c>
      <c r="I3458" s="76">
        <f>+IF(ISNUMBER(DATA!Z947),DATA!Z947,"n/a")</f>
        <v>892343.13</v>
      </c>
      <c r="J3458" s="77">
        <f>+IF(ISNUMBER(DATA!AA947),DATA!AA947,"n/a")</f>
        <v>-1.17753737444254E-2</v>
      </c>
      <c r="K3458" s="76">
        <f>+IF(ISNUMBER(DATA!AJ947),DATA!AJ947,"n/a")</f>
        <v>1629051.7</v>
      </c>
      <c r="L3458" s="77">
        <f>+IF(ISNUMBER(DATA!AK947),DATA!AK947,"n/a")</f>
        <v>1.6637674274422001E-2</v>
      </c>
      <c r="M3458" s="66"/>
      <c r="N3458" s="66"/>
      <c r="O3458" s="66"/>
      <c r="P3458" s="66"/>
      <c r="Q3458" s="66"/>
      <c r="S3458" s="70"/>
      <c r="U3458" s="70"/>
      <c r="W3458" s="70"/>
      <c r="Y3458" s="70"/>
    </row>
    <row r="3459" spans="1:25" s="69" customFormat="1" x14ac:dyDescent="0.2">
      <c r="A3459" s="66" t="s">
        <v>27</v>
      </c>
      <c r="B3459" s="66" t="s">
        <v>24</v>
      </c>
      <c r="C3459" s="66" t="s">
        <v>0</v>
      </c>
      <c r="D3459" s="66" t="s">
        <v>306</v>
      </c>
      <c r="E3459" s="76">
        <f>+IF(ISNUMBER(DATA!F948),DATA!F948,"n/a")</f>
        <v>92211.64</v>
      </c>
      <c r="F3459" s="77">
        <f>+IF(ISNUMBER(DATA!G948),DATA!G948,"n/a")</f>
        <v>-0.14442944962304399</v>
      </c>
      <c r="G3459" s="76">
        <f>+IF(ISNUMBER(DATA!P948),DATA!P948,"n/a")</f>
        <v>337096.4</v>
      </c>
      <c r="H3459" s="77">
        <f>+IF(ISNUMBER(DATA!Q948),DATA!Q948,"n/a")</f>
        <v>2.7852602716151701E-2</v>
      </c>
      <c r="I3459" s="76">
        <f>+IF(ISNUMBER(DATA!Z948),DATA!Z948,"n/a")</f>
        <v>671913.69</v>
      </c>
      <c r="J3459" s="77">
        <f>+IF(ISNUMBER(DATA!AA948),DATA!AA948,"n/a")</f>
        <v>5.5797982931116E-2</v>
      </c>
      <c r="K3459" s="76">
        <f>+IF(ISNUMBER(DATA!AJ948),DATA!AJ948,"n/a")</f>
        <v>1296051.1399999999</v>
      </c>
      <c r="L3459" s="77">
        <f>+IF(ISNUMBER(DATA!AK948),DATA!AK948,"n/a")</f>
        <v>0.119004198085974</v>
      </c>
      <c r="M3459" s="66"/>
      <c r="N3459" s="66"/>
      <c r="O3459" s="66"/>
      <c r="P3459" s="66"/>
      <c r="Q3459" s="66"/>
      <c r="S3459" s="70"/>
      <c r="U3459" s="70"/>
      <c r="W3459" s="70"/>
      <c r="Y3459" s="70"/>
    </row>
    <row r="3460" spans="1:25" s="69" customFormat="1" x14ac:dyDescent="0.2">
      <c r="A3460" s="66" t="s">
        <v>27</v>
      </c>
      <c r="B3460" s="66" t="s">
        <v>24</v>
      </c>
      <c r="C3460" s="66" t="s">
        <v>0</v>
      </c>
      <c r="D3460" s="66" t="s">
        <v>307</v>
      </c>
      <c r="E3460" s="76">
        <f>+IF(ISNUMBER(DATA!F949),DATA!F949,"n/a")</f>
        <v>213669.72</v>
      </c>
      <c r="F3460" s="77">
        <f>+IF(ISNUMBER(DATA!G949),DATA!G949,"n/a")</f>
        <v>0.120411077669387</v>
      </c>
      <c r="G3460" s="76">
        <f>+IF(ISNUMBER(DATA!P949),DATA!P949,"n/a")</f>
        <v>683051.15</v>
      </c>
      <c r="H3460" s="77">
        <f>+IF(ISNUMBER(DATA!Q949),DATA!Q949,"n/a")</f>
        <v>0.13275866029063599</v>
      </c>
      <c r="I3460" s="76">
        <f>+IF(ISNUMBER(DATA!Z949),DATA!Z949,"n/a")</f>
        <v>1360584.14</v>
      </c>
      <c r="J3460" s="77">
        <f>+IF(ISNUMBER(DATA!AA949),DATA!AA949,"n/a")</f>
        <v>0.116982682478234</v>
      </c>
      <c r="K3460" s="76">
        <f>+IF(ISNUMBER(DATA!AJ949),DATA!AJ949,"n/a")</f>
        <v>2566467.02</v>
      </c>
      <c r="L3460" s="77">
        <f>+IF(ISNUMBER(DATA!AK949),DATA!AK949,"n/a")</f>
        <v>0.127213311669126</v>
      </c>
      <c r="M3460" s="66"/>
      <c r="N3460" s="66"/>
      <c r="O3460" s="66"/>
      <c r="P3460" s="66"/>
      <c r="Q3460" s="66"/>
      <c r="S3460" s="70"/>
      <c r="U3460" s="70"/>
      <c r="W3460" s="70"/>
      <c r="Y3460" s="70"/>
    </row>
    <row r="3461" spans="1:25" s="69" customFormat="1" x14ac:dyDescent="0.2">
      <c r="A3461" s="66" t="s">
        <v>27</v>
      </c>
      <c r="B3461" s="66" t="s">
        <v>24</v>
      </c>
      <c r="C3461" s="66" t="s">
        <v>0</v>
      </c>
      <c r="D3461" s="66" t="s">
        <v>308</v>
      </c>
      <c r="E3461" s="76">
        <f>+IF(ISNUMBER(DATA!F950),DATA!F950,"n/a")</f>
        <v>75366.38</v>
      </c>
      <c r="F3461" s="77">
        <f>+IF(ISNUMBER(DATA!G950),DATA!G950,"n/a")</f>
        <v>-2.9331515115374799E-2</v>
      </c>
      <c r="G3461" s="76">
        <f>+IF(ISNUMBER(DATA!P950),DATA!P950,"n/a")</f>
        <v>258196.53</v>
      </c>
      <c r="H3461" s="77">
        <f>+IF(ISNUMBER(DATA!Q950),DATA!Q950,"n/a")</f>
        <v>-5.4464288190523404E-3</v>
      </c>
      <c r="I3461" s="76">
        <f>+IF(ISNUMBER(DATA!Z950),DATA!Z950,"n/a")</f>
        <v>515568.53</v>
      </c>
      <c r="J3461" s="77">
        <f>+IF(ISNUMBER(DATA!AA950),DATA!AA950,"n/a")</f>
        <v>3.0013665295808501E-2</v>
      </c>
      <c r="K3461" s="76">
        <f>+IF(ISNUMBER(DATA!AJ950),DATA!AJ950,"n/a")</f>
        <v>956267.89</v>
      </c>
      <c r="L3461" s="77">
        <f>+IF(ISNUMBER(DATA!AK950),DATA!AK950,"n/a")</f>
        <v>5.85714767409658E-2</v>
      </c>
      <c r="M3461" s="66"/>
      <c r="N3461" s="66"/>
      <c r="O3461" s="66"/>
      <c r="P3461" s="66"/>
      <c r="Q3461" s="66"/>
      <c r="S3461" s="70"/>
      <c r="U3461" s="70"/>
      <c r="W3461" s="70"/>
      <c r="Y3461" s="70"/>
    </row>
    <row r="3462" spans="1:25" s="69" customFormat="1" x14ac:dyDescent="0.2">
      <c r="A3462" s="66" t="s">
        <v>27</v>
      </c>
      <c r="B3462" s="66" t="s">
        <v>24</v>
      </c>
      <c r="C3462" s="66" t="s">
        <v>0</v>
      </c>
      <c r="D3462" s="66" t="s">
        <v>309</v>
      </c>
      <c r="E3462" s="76">
        <f>+IF(ISNUMBER(DATA!F951),DATA!F951,"n/a")</f>
        <v>93809.54</v>
      </c>
      <c r="F3462" s="77">
        <f>+IF(ISNUMBER(DATA!G951),DATA!G951,"n/a")</f>
        <v>-4.3863158320668602E-2</v>
      </c>
      <c r="G3462" s="76">
        <f>+IF(ISNUMBER(DATA!P951),DATA!P951,"n/a")</f>
        <v>320126.77</v>
      </c>
      <c r="H3462" s="77">
        <f>+IF(ISNUMBER(DATA!Q951),DATA!Q951,"n/a")</f>
        <v>-2.0490835944986199E-2</v>
      </c>
      <c r="I3462" s="76">
        <f>+IF(ISNUMBER(DATA!Z951),DATA!Z951,"n/a")</f>
        <v>636606.18000000005</v>
      </c>
      <c r="J3462" s="77">
        <f>+IF(ISNUMBER(DATA!AA951),DATA!AA951,"n/a")</f>
        <v>-6.4602864681484098E-3</v>
      </c>
      <c r="K3462" s="76">
        <f>+IF(ISNUMBER(DATA!AJ951),DATA!AJ951,"n/a")</f>
        <v>1203541.26</v>
      </c>
      <c r="L3462" s="77">
        <f>+IF(ISNUMBER(DATA!AK951),DATA!AK951,"n/a")</f>
        <v>8.2555691173451198E-2</v>
      </c>
      <c r="M3462" s="66"/>
      <c r="N3462" s="66"/>
      <c r="O3462" s="66"/>
      <c r="P3462" s="66"/>
      <c r="Q3462" s="66"/>
      <c r="S3462" s="70"/>
      <c r="U3462" s="70"/>
      <c r="W3462" s="70"/>
      <c r="Y3462" s="70"/>
    </row>
    <row r="3463" spans="1:25" s="69" customFormat="1" x14ac:dyDescent="0.2">
      <c r="A3463" s="66" t="s">
        <v>27</v>
      </c>
      <c r="B3463" s="66" t="s">
        <v>24</v>
      </c>
      <c r="C3463" s="66" t="s">
        <v>0</v>
      </c>
      <c r="D3463" s="66" t="s">
        <v>310</v>
      </c>
      <c r="E3463" s="76">
        <f>+IF(ISNUMBER(DATA!F952),DATA!F952,"n/a")</f>
        <v>47901.1</v>
      </c>
      <c r="F3463" s="77">
        <f>+IF(ISNUMBER(DATA!G952),DATA!G952,"n/a")</f>
        <v>-0.100303523198113</v>
      </c>
      <c r="G3463" s="76">
        <f>+IF(ISNUMBER(DATA!P952),DATA!P952,"n/a")</f>
        <v>157974.98000000001</v>
      </c>
      <c r="H3463" s="77">
        <f>+IF(ISNUMBER(DATA!Q952),DATA!Q952,"n/a")</f>
        <v>-0.113263253944541</v>
      </c>
      <c r="I3463" s="76">
        <f>+IF(ISNUMBER(DATA!Z952),DATA!Z952,"n/a")</f>
        <v>309557.52</v>
      </c>
      <c r="J3463" s="77">
        <f>+IF(ISNUMBER(DATA!AA952),DATA!AA952,"n/a")</f>
        <v>-0.110037668742304</v>
      </c>
      <c r="K3463" s="76">
        <f>+IF(ISNUMBER(DATA!AJ952),DATA!AJ952,"n/a")</f>
        <v>586892.5</v>
      </c>
      <c r="L3463" s="77">
        <f>+IF(ISNUMBER(DATA!AK952),DATA!AK952,"n/a")</f>
        <v>-0.13610895793890501</v>
      </c>
      <c r="M3463" s="66"/>
      <c r="N3463" s="66"/>
      <c r="O3463" s="66"/>
      <c r="P3463" s="66"/>
      <c r="Q3463" s="66"/>
      <c r="S3463" s="70"/>
      <c r="U3463" s="70"/>
      <c r="W3463" s="70"/>
      <c r="Y3463" s="70"/>
    </row>
    <row r="3464" spans="1:25" s="69" customFormat="1" x14ac:dyDescent="0.2">
      <c r="A3464" s="66" t="s">
        <v>27</v>
      </c>
      <c r="B3464" s="66" t="s">
        <v>24</v>
      </c>
      <c r="C3464" s="66" t="s">
        <v>0</v>
      </c>
      <c r="D3464" s="66" t="s">
        <v>311</v>
      </c>
      <c r="E3464" s="76">
        <f>+IF(ISNUMBER(DATA!F953),DATA!F953,"n/a")</f>
        <v>89777.31</v>
      </c>
      <c r="F3464" s="77">
        <f>+IF(ISNUMBER(DATA!G953),DATA!G953,"n/a")</f>
        <v>-0.111324977148945</v>
      </c>
      <c r="G3464" s="76">
        <f>+IF(ISNUMBER(DATA!P953),DATA!P953,"n/a")</f>
        <v>291301.25</v>
      </c>
      <c r="H3464" s="77">
        <f>+IF(ISNUMBER(DATA!Q953),DATA!Q953,"n/a")</f>
        <v>-0.140511285306895</v>
      </c>
      <c r="I3464" s="76">
        <f>+IF(ISNUMBER(DATA!Z953),DATA!Z953,"n/a")</f>
        <v>586839.61</v>
      </c>
      <c r="J3464" s="77">
        <f>+IF(ISNUMBER(DATA!AA953),DATA!AA953,"n/a")</f>
        <v>-0.17235239679904199</v>
      </c>
      <c r="K3464" s="76">
        <f>+IF(ISNUMBER(DATA!AJ953),DATA!AJ953,"n/a")</f>
        <v>1170733.1100000001</v>
      </c>
      <c r="L3464" s="77">
        <f>+IF(ISNUMBER(DATA!AK953),DATA!AK953,"n/a")</f>
        <v>-0.14060979127612</v>
      </c>
      <c r="M3464" s="66"/>
      <c r="N3464" s="66"/>
      <c r="O3464" s="66"/>
      <c r="P3464" s="66"/>
      <c r="Q3464" s="66"/>
      <c r="S3464" s="70"/>
      <c r="U3464" s="70"/>
      <c r="W3464" s="70"/>
      <c r="Y3464" s="70"/>
    </row>
    <row r="3465" spans="1:25" s="69" customFormat="1" x14ac:dyDescent="0.2">
      <c r="A3465" s="66" t="s">
        <v>27</v>
      </c>
      <c r="B3465" s="66" t="s">
        <v>24</v>
      </c>
      <c r="C3465" s="66" t="s">
        <v>0</v>
      </c>
      <c r="D3465" s="66" t="s">
        <v>312</v>
      </c>
      <c r="E3465" s="76">
        <f>+IF(ISNUMBER(DATA!F954),DATA!F954,"n/a")</f>
        <v>50007.49</v>
      </c>
      <c r="F3465" s="77">
        <f>+IF(ISNUMBER(DATA!G954),DATA!G954,"n/a")</f>
        <v>5.4020201532806403E-3</v>
      </c>
      <c r="G3465" s="76">
        <f>+IF(ISNUMBER(DATA!P954),DATA!P954,"n/a")</f>
        <v>168531.67</v>
      </c>
      <c r="H3465" s="77">
        <f>+IF(ISNUMBER(DATA!Q954),DATA!Q954,"n/a")</f>
        <v>0.106622511642469</v>
      </c>
      <c r="I3465" s="76">
        <f>+IF(ISNUMBER(DATA!Z954),DATA!Z954,"n/a")</f>
        <v>344261.25</v>
      </c>
      <c r="J3465" s="77">
        <f>+IF(ISNUMBER(DATA!AA954),DATA!AA954,"n/a")</f>
        <v>0.14886815739550099</v>
      </c>
      <c r="K3465" s="76">
        <f>+IF(ISNUMBER(DATA!AJ954),DATA!AJ954,"n/a")</f>
        <v>628114.71</v>
      </c>
      <c r="L3465" s="77">
        <f>+IF(ISNUMBER(DATA!AK954),DATA!AK954,"n/a")</f>
        <v>0.16478589952596701</v>
      </c>
      <c r="M3465" s="66"/>
      <c r="N3465" s="66"/>
      <c r="O3465" s="66"/>
      <c r="P3465" s="66"/>
      <c r="Q3465" s="66"/>
      <c r="S3465" s="70"/>
      <c r="U3465" s="70"/>
      <c r="W3465" s="70"/>
      <c r="Y3465" s="70"/>
    </row>
    <row r="3466" spans="1:25" s="69" customFormat="1" x14ac:dyDescent="0.2">
      <c r="A3466" s="66" t="s">
        <v>27</v>
      </c>
      <c r="B3466" s="66" t="s">
        <v>24</v>
      </c>
      <c r="C3466" s="66" t="s">
        <v>0</v>
      </c>
      <c r="D3466" s="66" t="s">
        <v>313</v>
      </c>
      <c r="E3466" s="76">
        <f>+IF(ISNUMBER(DATA!F955),DATA!F955,"n/a")</f>
        <v>105330.72</v>
      </c>
      <c r="F3466" s="77">
        <f>+IF(ISNUMBER(DATA!G955),DATA!G955,"n/a")</f>
        <v>1.3177371968797201E-2</v>
      </c>
      <c r="G3466" s="76">
        <f>+IF(ISNUMBER(DATA!P955),DATA!P955,"n/a")</f>
        <v>341823.5</v>
      </c>
      <c r="H3466" s="77">
        <f>+IF(ISNUMBER(DATA!Q955),DATA!Q955,"n/a")</f>
        <v>6.5884375818577403E-4</v>
      </c>
      <c r="I3466" s="76">
        <f>+IF(ISNUMBER(DATA!Z955),DATA!Z955,"n/a")</f>
        <v>676544.23</v>
      </c>
      <c r="J3466" s="77">
        <f>+IF(ISNUMBER(DATA!AA955),DATA!AA955,"n/a")</f>
        <v>-1.05896112851221E-2</v>
      </c>
      <c r="K3466" s="76">
        <f>+IF(ISNUMBER(DATA!AJ955),DATA!AJ955,"n/a")</f>
        <v>1293952.8400000001</v>
      </c>
      <c r="L3466" s="77">
        <f>+IF(ISNUMBER(DATA!AK955),DATA!AK955,"n/a")</f>
        <v>-3.64457613310678E-3</v>
      </c>
      <c r="M3466" s="66"/>
      <c r="N3466" s="66"/>
      <c r="O3466" s="66"/>
      <c r="P3466" s="66"/>
      <c r="Q3466" s="66"/>
      <c r="S3466" s="70"/>
      <c r="U3466" s="70"/>
      <c r="W3466" s="70"/>
      <c r="Y3466" s="70"/>
    </row>
    <row r="3467" spans="1:25" s="69" customFormat="1" x14ac:dyDescent="0.2">
      <c r="A3467" s="66" t="s">
        <v>27</v>
      </c>
      <c r="B3467" s="66" t="s">
        <v>24</v>
      </c>
      <c r="C3467" s="66" t="s">
        <v>0</v>
      </c>
      <c r="D3467" s="66" t="s">
        <v>314</v>
      </c>
      <c r="E3467" s="76">
        <f>+IF(ISNUMBER(DATA!F956),DATA!F956,"n/a")</f>
        <v>188729.8</v>
      </c>
      <c r="F3467" s="77">
        <f>+IF(ISNUMBER(DATA!G956),DATA!G956,"n/a")</f>
        <v>-0.102769446968712</v>
      </c>
      <c r="G3467" s="76">
        <f>+IF(ISNUMBER(DATA!P956),DATA!P956,"n/a")</f>
        <v>651913.43999999994</v>
      </c>
      <c r="H3467" s="77">
        <f>+IF(ISNUMBER(DATA!Q956),DATA!Q956,"n/a")</f>
        <v>-6.3906244022994496E-2</v>
      </c>
      <c r="I3467" s="76">
        <f>+IF(ISNUMBER(DATA!Z956),DATA!Z956,"n/a")</f>
        <v>1319955.33</v>
      </c>
      <c r="J3467" s="77">
        <f>+IF(ISNUMBER(DATA!AA956),DATA!AA956,"n/a")</f>
        <v>-9.0996292482253799E-2</v>
      </c>
      <c r="K3467" s="76">
        <f>+IF(ISNUMBER(DATA!AJ956),DATA!AJ956,"n/a")</f>
        <v>2557820.27</v>
      </c>
      <c r="L3467" s="77">
        <f>+IF(ISNUMBER(DATA!AK956),DATA!AK956,"n/a")</f>
        <v>-0.156027801922516</v>
      </c>
      <c r="M3467" s="66"/>
      <c r="N3467" s="66"/>
      <c r="O3467" s="66"/>
      <c r="P3467" s="66"/>
      <c r="Q3467" s="66"/>
      <c r="S3467" s="70"/>
      <c r="U3467" s="70"/>
      <c r="W3467" s="70"/>
      <c r="Y3467" s="70"/>
    </row>
    <row r="3468" spans="1:25" s="69" customFormat="1" x14ac:dyDescent="0.2">
      <c r="A3468" s="66" t="s">
        <v>27</v>
      </c>
      <c r="B3468" s="66" t="s">
        <v>24</v>
      </c>
      <c r="C3468" s="66" t="s">
        <v>0</v>
      </c>
      <c r="D3468" s="66" t="s">
        <v>315</v>
      </c>
      <c r="E3468" s="76">
        <f>+IF(ISNUMBER(DATA!F957),DATA!F957,"n/a")</f>
        <v>239764.69</v>
      </c>
      <c r="F3468" s="77">
        <f>+IF(ISNUMBER(DATA!G957),DATA!G957,"n/a")</f>
        <v>0.119041184913365</v>
      </c>
      <c r="G3468" s="76">
        <f>+IF(ISNUMBER(DATA!P957),DATA!P957,"n/a")</f>
        <v>805990.2</v>
      </c>
      <c r="H3468" s="77">
        <f>+IF(ISNUMBER(DATA!Q957),DATA!Q957,"n/a")</f>
        <v>0.13654034323089601</v>
      </c>
      <c r="I3468" s="76">
        <f>+IF(ISNUMBER(DATA!Z957),DATA!Z957,"n/a")</f>
        <v>1651667.33</v>
      </c>
      <c r="J3468" s="77">
        <f>+IF(ISNUMBER(DATA!AA957),DATA!AA957,"n/a")</f>
        <v>0.14250135355228399</v>
      </c>
      <c r="K3468" s="76">
        <f>+IF(ISNUMBER(DATA!AJ957),DATA!AJ957,"n/a")</f>
        <v>3021327.81</v>
      </c>
      <c r="L3468" s="77">
        <f>+IF(ISNUMBER(DATA!AK957),DATA!AK957,"n/a")</f>
        <v>0.142775631329216</v>
      </c>
      <c r="M3468" s="66"/>
      <c r="N3468" s="66"/>
      <c r="O3468" s="66"/>
      <c r="P3468" s="66"/>
      <c r="Q3468" s="66"/>
      <c r="S3468" s="70"/>
      <c r="U3468" s="70"/>
      <c r="W3468" s="70"/>
      <c r="Y3468" s="70"/>
    </row>
    <row r="3469" spans="1:25" s="69" customFormat="1" x14ac:dyDescent="0.2">
      <c r="A3469" s="66" t="s">
        <v>27</v>
      </c>
      <c r="B3469" s="66" t="s">
        <v>24</v>
      </c>
      <c r="C3469" s="66" t="s">
        <v>0</v>
      </c>
      <c r="D3469" s="66" t="s">
        <v>316</v>
      </c>
      <c r="E3469" s="76">
        <f>+IF(ISNUMBER(DATA!F958),DATA!F958,"n/a")</f>
        <v>147410.04999999999</v>
      </c>
      <c r="F3469" s="77">
        <f>+IF(ISNUMBER(DATA!G958),DATA!G958,"n/a")</f>
        <v>9.2391250379605896E-2</v>
      </c>
      <c r="G3469" s="76">
        <f>+IF(ISNUMBER(DATA!P958),DATA!P958,"n/a")</f>
        <v>488205.44</v>
      </c>
      <c r="H3469" s="77">
        <f>+IF(ISNUMBER(DATA!Q958),DATA!Q958,"n/a")</f>
        <v>5.0917505122089403E-2</v>
      </c>
      <c r="I3469" s="76">
        <f>+IF(ISNUMBER(DATA!Z958),DATA!Z958,"n/a")</f>
        <v>921442.05</v>
      </c>
      <c r="J3469" s="77">
        <f>+IF(ISNUMBER(DATA!AA958),DATA!AA958,"n/a")</f>
        <v>4.5851349582107098E-2</v>
      </c>
      <c r="K3469" s="76">
        <f>+IF(ISNUMBER(DATA!AJ958),DATA!AJ958,"n/a")</f>
        <v>1699558.3999999999</v>
      </c>
      <c r="L3469" s="77">
        <f>+IF(ISNUMBER(DATA!AK958),DATA!AK958,"n/a")</f>
        <v>7.2815586440248603E-2</v>
      </c>
      <c r="M3469" s="66"/>
      <c r="N3469" s="66"/>
      <c r="O3469" s="66"/>
      <c r="P3469" s="66"/>
      <c r="Q3469" s="66"/>
      <c r="S3469" s="70"/>
      <c r="U3469" s="70"/>
      <c r="W3469" s="70"/>
      <c r="Y3469" s="70"/>
    </row>
    <row r="3470" spans="1:25" s="69" customFormat="1" x14ac:dyDescent="0.2">
      <c r="A3470" s="66" t="s">
        <v>27</v>
      </c>
      <c r="B3470" s="66" t="s">
        <v>24</v>
      </c>
      <c r="C3470" s="66" t="s">
        <v>0</v>
      </c>
      <c r="D3470" s="66" t="s">
        <v>317</v>
      </c>
      <c r="E3470" s="76">
        <f>+IF(ISNUMBER(DATA!F959),DATA!F959,"n/a")</f>
        <v>83136.289999999994</v>
      </c>
      <c r="F3470" s="77">
        <f>+IF(ISNUMBER(DATA!G959),DATA!G959,"n/a")</f>
        <v>-4.0934453469748097E-2</v>
      </c>
      <c r="G3470" s="76">
        <f>+IF(ISNUMBER(DATA!P959),DATA!P959,"n/a")</f>
        <v>274635.26</v>
      </c>
      <c r="H3470" s="77">
        <f>+IF(ISNUMBER(DATA!Q959),DATA!Q959,"n/a")</f>
        <v>6.3465810633679995E-2</v>
      </c>
      <c r="I3470" s="76">
        <f>+IF(ISNUMBER(DATA!Z959),DATA!Z959,"n/a")</f>
        <v>582403.1</v>
      </c>
      <c r="J3470" s="77">
        <f>+IF(ISNUMBER(DATA!AA959),DATA!AA959,"n/a")</f>
        <v>0.15380515246936899</v>
      </c>
      <c r="K3470" s="76">
        <f>+IF(ISNUMBER(DATA!AJ959),DATA!AJ959,"n/a")</f>
        <v>1041020.99</v>
      </c>
      <c r="L3470" s="77">
        <f>+IF(ISNUMBER(DATA!AK959),DATA!AK959,"n/a")</f>
        <v>0.15125329752495401</v>
      </c>
      <c r="M3470" s="66"/>
      <c r="N3470" s="66"/>
      <c r="O3470" s="66"/>
      <c r="P3470" s="66"/>
      <c r="Q3470" s="66"/>
      <c r="S3470" s="70"/>
      <c r="U3470" s="70"/>
      <c r="W3470" s="70"/>
      <c r="Y3470" s="70"/>
    </row>
    <row r="3471" spans="1:25" s="69" customFormat="1" x14ac:dyDescent="0.2">
      <c r="A3471" s="66" t="s">
        <v>27</v>
      </c>
      <c r="B3471" s="66" t="s">
        <v>24</v>
      </c>
      <c r="C3471" s="66" t="s">
        <v>0</v>
      </c>
      <c r="D3471" s="66" t="s">
        <v>318</v>
      </c>
      <c r="E3471" s="76">
        <f>+IF(ISNUMBER(DATA!F960),DATA!F960,"n/a")</f>
        <v>164586.29</v>
      </c>
      <c r="F3471" s="77">
        <f>+IF(ISNUMBER(DATA!G960),DATA!G960,"n/a")</f>
        <v>0.101097315473733</v>
      </c>
      <c r="G3471" s="76">
        <f>+IF(ISNUMBER(DATA!P960),DATA!P960,"n/a")</f>
        <v>586082.02</v>
      </c>
      <c r="H3471" s="77">
        <f>+IF(ISNUMBER(DATA!Q960),DATA!Q960,"n/a")</f>
        <v>0.114656058147538</v>
      </c>
      <c r="I3471" s="76">
        <f>+IF(ISNUMBER(DATA!Z960),DATA!Z960,"n/a")</f>
        <v>1146938.96</v>
      </c>
      <c r="J3471" s="77">
        <f>+IF(ISNUMBER(DATA!AA960),DATA!AA960,"n/a")</f>
        <v>0.118421188124126</v>
      </c>
      <c r="K3471" s="76">
        <f>+IF(ISNUMBER(DATA!AJ960),DATA!AJ960,"n/a")</f>
        <v>2025499.39</v>
      </c>
      <c r="L3471" s="77">
        <f>+IF(ISNUMBER(DATA!AK960),DATA!AK960,"n/a")</f>
        <v>0.15051204134614901</v>
      </c>
      <c r="M3471" s="66"/>
      <c r="N3471" s="66"/>
      <c r="O3471" s="66"/>
      <c r="P3471" s="66"/>
      <c r="Q3471" s="66"/>
      <c r="S3471" s="70"/>
      <c r="U3471" s="70"/>
      <c r="W3471" s="70"/>
      <c r="Y3471" s="70"/>
    </row>
    <row r="3472" spans="1:25" s="69" customFormat="1" x14ac:dyDescent="0.2">
      <c r="A3472" s="66" t="s">
        <v>27</v>
      </c>
      <c r="B3472" s="66" t="s">
        <v>24</v>
      </c>
      <c r="C3472" s="66" t="s">
        <v>0</v>
      </c>
      <c r="D3472" s="66" t="s">
        <v>344</v>
      </c>
      <c r="E3472" s="76">
        <f>+IF(ISNUMBER(DATA!F961),DATA!F961,"n/a")</f>
        <v>39419.89</v>
      </c>
      <c r="F3472" s="77">
        <f>+IF(ISNUMBER(DATA!G961),DATA!G961,"n/a")</f>
        <v>4.4622506387476E-3</v>
      </c>
      <c r="G3472" s="76">
        <f>+IF(ISNUMBER(DATA!P961),DATA!P961,"n/a")</f>
        <v>132921.70000000001</v>
      </c>
      <c r="H3472" s="77">
        <f>+IF(ISNUMBER(DATA!Q961),DATA!Q961,"n/a")</f>
        <v>8.3278010145129103E-2</v>
      </c>
      <c r="I3472" s="76">
        <f>+IF(ISNUMBER(DATA!Z961),DATA!Z961,"n/a")</f>
        <v>264682.12</v>
      </c>
      <c r="J3472" s="77">
        <f>+IF(ISNUMBER(DATA!AA961),DATA!AA961,"n/a")</f>
        <v>0.134033911147004</v>
      </c>
      <c r="K3472" s="76">
        <f>+IF(ISNUMBER(DATA!AJ961),DATA!AJ961,"n/a")</f>
        <v>504544.39</v>
      </c>
      <c r="L3472" s="77">
        <f>+IF(ISNUMBER(DATA!AK961),DATA!AK961,"n/a")</f>
        <v>0.18582237055331599</v>
      </c>
      <c r="M3472" s="66"/>
      <c r="N3472" s="66"/>
      <c r="O3472" s="66"/>
      <c r="P3472" s="66"/>
      <c r="Q3472" s="66"/>
      <c r="S3472" s="70"/>
      <c r="U3472" s="70"/>
      <c r="W3472" s="70"/>
      <c r="Y3472" s="70"/>
    </row>
    <row r="3473" spans="1:25" s="69" customFormat="1" x14ac:dyDescent="0.2">
      <c r="A3473" s="66" t="s">
        <v>27</v>
      </c>
      <c r="B3473" s="66" t="s">
        <v>24</v>
      </c>
      <c r="C3473" s="66" t="s">
        <v>0</v>
      </c>
      <c r="D3473" s="66" t="s">
        <v>345</v>
      </c>
      <c r="E3473" s="76">
        <f>+IF(ISNUMBER(DATA!F962),DATA!F962,"n/a")</f>
        <v>150336.47</v>
      </c>
      <c r="F3473" s="77">
        <f>+IF(ISNUMBER(DATA!G962),DATA!G962,"n/a")</f>
        <v>5.6383565759804799E-2</v>
      </c>
      <c r="G3473" s="76">
        <f>+IF(ISNUMBER(DATA!P962),DATA!P962,"n/a")</f>
        <v>493189.4</v>
      </c>
      <c r="H3473" s="77">
        <f>+IF(ISNUMBER(DATA!Q962),DATA!Q962,"n/a")</f>
        <v>8.2131414651742396E-2</v>
      </c>
      <c r="I3473" s="76">
        <f>+IF(ISNUMBER(DATA!Z962),DATA!Z962,"n/a")</f>
        <v>978856.55</v>
      </c>
      <c r="J3473" s="77">
        <f>+IF(ISNUMBER(DATA!AA962),DATA!AA962,"n/a")</f>
        <v>0.113800370441255</v>
      </c>
      <c r="K3473" s="76">
        <f>+IF(ISNUMBER(DATA!AJ962),DATA!AJ962,"n/a")</f>
        <v>1827895.85</v>
      </c>
      <c r="L3473" s="77">
        <f>+IF(ISNUMBER(DATA!AK962),DATA!AK962,"n/a")</f>
        <v>0.21952713903721099</v>
      </c>
      <c r="M3473" s="66"/>
      <c r="N3473" s="66"/>
      <c r="O3473" s="66"/>
      <c r="P3473" s="66"/>
      <c r="Q3473" s="66"/>
      <c r="S3473" s="70"/>
      <c r="U3473" s="70"/>
      <c r="W3473" s="70"/>
      <c r="Y3473" s="70"/>
    </row>
    <row r="3474" spans="1:25" x14ac:dyDescent="0.2">
      <c r="E3474" s="100"/>
      <c r="F3474" s="102"/>
      <c r="G3474" s="100"/>
      <c r="H3474" s="102"/>
      <c r="I3474" s="100"/>
      <c r="J3474" s="102"/>
      <c r="K3474" s="100"/>
      <c r="L3474" s="102"/>
    </row>
    <row r="3475" spans="1:25" s="69" customFormat="1" x14ac:dyDescent="0.2">
      <c r="A3475" s="66" t="s">
        <v>27</v>
      </c>
      <c r="B3475" s="66" t="s">
        <v>24</v>
      </c>
      <c r="C3475" s="66" t="s">
        <v>9</v>
      </c>
      <c r="D3475" s="66" t="s">
        <v>271</v>
      </c>
      <c r="E3475" s="86">
        <f>+IF(ISNUMBER(DATA!H913),DATA!H913,"n/a")</f>
        <v>16573.82</v>
      </c>
      <c r="F3475" s="77">
        <f>+IF(ISNUMBER(DATA!I913),DATA!I913,"n/a")</f>
        <v>0.26063016980737402</v>
      </c>
      <c r="G3475" s="86">
        <f>+IF(ISNUMBER(DATA!R913),DATA!R913,"n/a")</f>
        <v>52408.84</v>
      </c>
      <c r="H3475" s="77">
        <f>+IF(ISNUMBER(DATA!S913),DATA!S913,"n/a")</f>
        <v>0.156946679273198</v>
      </c>
      <c r="I3475" s="86">
        <f>+IF(ISNUMBER(DATA!AB913),DATA!AB913,"n/a")</f>
        <v>103813.39</v>
      </c>
      <c r="J3475" s="77">
        <f>+IF(ISNUMBER(DATA!AC913),DATA!AC913,"n/a")</f>
        <v>0.21630066167360401</v>
      </c>
      <c r="K3475" s="86">
        <f>+IF(ISNUMBER(DATA!AL913),DATA!AL913,"n/a")</f>
        <v>189281.53</v>
      </c>
      <c r="L3475" s="77">
        <f>+IF(ISNUMBER(DATA!AM913),DATA!AM913,"n/a")</f>
        <v>0.21350400809543199</v>
      </c>
      <c r="M3475" s="66"/>
      <c r="N3475" s="66"/>
      <c r="O3475" s="66"/>
      <c r="P3475" s="66"/>
      <c r="Q3475" s="66"/>
      <c r="S3475" s="70"/>
      <c r="U3475" s="70"/>
      <c r="W3475" s="70"/>
      <c r="Y3475" s="70"/>
    </row>
    <row r="3476" spans="1:25" s="69" customFormat="1" x14ac:dyDescent="0.2">
      <c r="A3476" s="66" t="s">
        <v>27</v>
      </c>
      <c r="B3476" s="66" t="s">
        <v>24</v>
      </c>
      <c r="C3476" s="66" t="s">
        <v>9</v>
      </c>
      <c r="D3476" s="66" t="s">
        <v>272</v>
      </c>
      <c r="E3476" s="86">
        <f>+IF(ISNUMBER(DATA!H914),DATA!H914,"n/a")</f>
        <v>35169.279999999999</v>
      </c>
      <c r="F3476" s="77">
        <f>+IF(ISNUMBER(DATA!I914),DATA!I914,"n/a")</f>
        <v>0.44774349922280499</v>
      </c>
      <c r="G3476" s="86">
        <f>+IF(ISNUMBER(DATA!R914),DATA!R914,"n/a")</f>
        <v>119805.85</v>
      </c>
      <c r="H3476" s="77">
        <f>+IF(ISNUMBER(DATA!S914),DATA!S914,"n/a")</f>
        <v>0.43442953679048302</v>
      </c>
      <c r="I3476" s="86">
        <f>+IF(ISNUMBER(DATA!AB914),DATA!AB914,"n/a")</f>
        <v>223460.25</v>
      </c>
      <c r="J3476" s="77">
        <f>+IF(ISNUMBER(DATA!AC914),DATA!AC914,"n/a")</f>
        <v>0.33078394735470801</v>
      </c>
      <c r="K3476" s="86">
        <f>+IF(ISNUMBER(DATA!AL914),DATA!AL914,"n/a")</f>
        <v>389471.8</v>
      </c>
      <c r="L3476" s="77">
        <f>+IF(ISNUMBER(DATA!AM914),DATA!AM914,"n/a")</f>
        <v>0.19977259659600299</v>
      </c>
      <c r="M3476" s="66"/>
      <c r="N3476" s="66"/>
      <c r="O3476" s="66"/>
      <c r="P3476" s="66"/>
      <c r="Q3476" s="66"/>
      <c r="S3476" s="70"/>
      <c r="U3476" s="70"/>
      <c r="W3476" s="70"/>
      <c r="Y3476" s="70"/>
    </row>
    <row r="3477" spans="1:25" s="69" customFormat="1" x14ac:dyDescent="0.2">
      <c r="A3477" s="66" t="s">
        <v>27</v>
      </c>
      <c r="B3477" s="66" t="s">
        <v>24</v>
      </c>
      <c r="C3477" s="66" t="s">
        <v>9</v>
      </c>
      <c r="D3477" s="66" t="s">
        <v>273</v>
      </c>
      <c r="E3477" s="86">
        <f>+IF(ISNUMBER(DATA!H915),DATA!H915,"n/a")</f>
        <v>56661.279999999999</v>
      </c>
      <c r="F3477" s="77">
        <f>+IF(ISNUMBER(DATA!I915),DATA!I915,"n/a")</f>
        <v>0.15188194066376701</v>
      </c>
      <c r="G3477" s="86">
        <f>+IF(ISNUMBER(DATA!R915),DATA!R915,"n/a")</f>
        <v>193728.81</v>
      </c>
      <c r="H3477" s="77">
        <f>+IF(ISNUMBER(DATA!S915),DATA!S915,"n/a")</f>
        <v>0.14970779391303299</v>
      </c>
      <c r="I3477" s="86">
        <f>+IF(ISNUMBER(DATA!AB915),DATA!AB915,"n/a")</f>
        <v>384431.73</v>
      </c>
      <c r="J3477" s="77">
        <f>+IF(ISNUMBER(DATA!AC915),DATA!AC915,"n/a")</f>
        <v>-7.35663296821428E-2</v>
      </c>
      <c r="K3477" s="86">
        <f>+IF(ISNUMBER(DATA!AL915),DATA!AL915,"n/a")</f>
        <v>701974.36</v>
      </c>
      <c r="L3477" s="77">
        <f>+IF(ISNUMBER(DATA!AM915),DATA!AM915,"n/a")</f>
        <v>-0.122615193177757</v>
      </c>
      <c r="M3477" s="66"/>
      <c r="N3477" s="66"/>
      <c r="O3477" s="66"/>
      <c r="P3477" s="66"/>
      <c r="Q3477" s="66"/>
      <c r="S3477" s="70"/>
      <c r="U3477" s="70"/>
      <c r="W3477" s="70"/>
      <c r="Y3477" s="70"/>
    </row>
    <row r="3478" spans="1:25" s="69" customFormat="1" x14ac:dyDescent="0.2">
      <c r="A3478" s="66" t="s">
        <v>27</v>
      </c>
      <c r="B3478" s="66" t="s">
        <v>24</v>
      </c>
      <c r="C3478" s="66" t="s">
        <v>9</v>
      </c>
      <c r="D3478" s="66" t="s">
        <v>274</v>
      </c>
      <c r="E3478" s="86">
        <f>+IF(ISNUMBER(DATA!H916),DATA!H916,"n/a")</f>
        <v>24082.89</v>
      </c>
      <c r="F3478" s="77">
        <f>+IF(ISNUMBER(DATA!I916),DATA!I916,"n/a")</f>
        <v>0.18186921987834301</v>
      </c>
      <c r="G3478" s="86">
        <f>+IF(ISNUMBER(DATA!R916),DATA!R916,"n/a")</f>
        <v>79899.14</v>
      </c>
      <c r="H3478" s="77">
        <f>+IF(ISNUMBER(DATA!S916),DATA!S916,"n/a")</f>
        <v>0.18270852641368901</v>
      </c>
      <c r="I3478" s="86">
        <f>+IF(ISNUMBER(DATA!AB916),DATA!AB916,"n/a")</f>
        <v>147573.45000000001</v>
      </c>
      <c r="J3478" s="77">
        <f>+IF(ISNUMBER(DATA!AC916),DATA!AC916,"n/a")</f>
        <v>0.141664070512451</v>
      </c>
      <c r="K3478" s="86">
        <f>+IF(ISNUMBER(DATA!AL916),DATA!AL916,"n/a")</f>
        <v>272574.95</v>
      </c>
      <c r="L3478" s="77">
        <f>+IF(ISNUMBER(DATA!AM916),DATA!AM916,"n/a")</f>
        <v>0.13599823724882101</v>
      </c>
      <c r="M3478" s="66"/>
      <c r="N3478" s="66"/>
      <c r="O3478" s="66"/>
      <c r="P3478" s="66"/>
      <c r="Q3478" s="66"/>
      <c r="S3478" s="70"/>
      <c r="U3478" s="70"/>
      <c r="W3478" s="70"/>
      <c r="Y3478" s="70"/>
    </row>
    <row r="3479" spans="1:25" s="69" customFormat="1" x14ac:dyDescent="0.2">
      <c r="A3479" s="66" t="s">
        <v>27</v>
      </c>
      <c r="B3479" s="66" t="s">
        <v>24</v>
      </c>
      <c r="C3479" s="66" t="s">
        <v>9</v>
      </c>
      <c r="D3479" s="66" t="s">
        <v>275</v>
      </c>
      <c r="E3479" s="86">
        <f>+IF(ISNUMBER(DATA!H917),DATA!H917,"n/a")</f>
        <v>60873.72</v>
      </c>
      <c r="F3479" s="77">
        <f>+IF(ISNUMBER(DATA!I917),DATA!I917,"n/a")</f>
        <v>0.16243607421949999</v>
      </c>
      <c r="G3479" s="86">
        <f>+IF(ISNUMBER(DATA!R917),DATA!R917,"n/a")</f>
        <v>190860.87</v>
      </c>
      <c r="H3479" s="77">
        <f>+IF(ISNUMBER(DATA!S917),DATA!S917,"n/a")</f>
        <v>4.5603750964464597E-2</v>
      </c>
      <c r="I3479" s="86">
        <f>+IF(ISNUMBER(DATA!AB917),DATA!AB917,"n/a")</f>
        <v>374853.78</v>
      </c>
      <c r="J3479" s="77">
        <f>+IF(ISNUMBER(DATA!AC917),DATA!AC917,"n/a")</f>
        <v>-0.12757369274746999</v>
      </c>
      <c r="K3479" s="86">
        <f>+IF(ISNUMBER(DATA!AL917),DATA!AL917,"n/a")</f>
        <v>725978.96</v>
      </c>
      <c r="L3479" s="77">
        <f>+IF(ISNUMBER(DATA!AM917),DATA!AM917,"n/a")</f>
        <v>-0.11174937588185301</v>
      </c>
      <c r="M3479" s="66"/>
      <c r="N3479" s="66"/>
      <c r="O3479" s="66"/>
      <c r="P3479" s="66"/>
      <c r="Q3479" s="66"/>
      <c r="S3479" s="70"/>
      <c r="U3479" s="70"/>
      <c r="W3479" s="70"/>
      <c r="Y3479" s="70"/>
    </row>
    <row r="3480" spans="1:25" s="69" customFormat="1" x14ac:dyDescent="0.2">
      <c r="A3480" s="66" t="s">
        <v>27</v>
      </c>
      <c r="B3480" s="66" t="s">
        <v>24</v>
      </c>
      <c r="C3480" s="66" t="s">
        <v>9</v>
      </c>
      <c r="D3480" s="66" t="s">
        <v>276</v>
      </c>
      <c r="E3480" s="86">
        <f>+IF(ISNUMBER(DATA!H918),DATA!H918,"n/a")</f>
        <v>24327.14</v>
      </c>
      <c r="F3480" s="77">
        <f>+IF(ISNUMBER(DATA!I918),DATA!I918,"n/a")</f>
        <v>-1.0422899708217401E-2</v>
      </c>
      <c r="G3480" s="86">
        <f>+IF(ISNUMBER(DATA!R918),DATA!R918,"n/a")</f>
        <v>82198.22</v>
      </c>
      <c r="H3480" s="77">
        <f>+IF(ISNUMBER(DATA!S918),DATA!S918,"n/a")</f>
        <v>-1.67998102454309E-2</v>
      </c>
      <c r="I3480" s="86">
        <f>+IF(ISNUMBER(DATA!AB918),DATA!AB918,"n/a")</f>
        <v>174834.99</v>
      </c>
      <c r="J3480" s="77">
        <f>+IF(ISNUMBER(DATA!AC918),DATA!AC918,"n/a")</f>
        <v>5.5387309144039002E-3</v>
      </c>
      <c r="K3480" s="86">
        <f>+IF(ISNUMBER(DATA!AL918),DATA!AL918,"n/a")</f>
        <v>332998.59999999998</v>
      </c>
      <c r="L3480" s="77">
        <f>+IF(ISNUMBER(DATA!AM918),DATA!AM918,"n/a")</f>
        <v>-9.0825258884229994E-3</v>
      </c>
      <c r="M3480" s="66"/>
      <c r="N3480" s="66"/>
      <c r="O3480" s="66"/>
      <c r="P3480" s="66"/>
      <c r="Q3480" s="66"/>
      <c r="S3480" s="70"/>
      <c r="U3480" s="70"/>
      <c r="W3480" s="70"/>
      <c r="Y3480" s="70"/>
    </row>
    <row r="3481" spans="1:25" s="69" customFormat="1" x14ac:dyDescent="0.2">
      <c r="A3481" s="66" t="s">
        <v>27</v>
      </c>
      <c r="B3481" s="66" t="s">
        <v>24</v>
      </c>
      <c r="C3481" s="66" t="s">
        <v>9</v>
      </c>
      <c r="D3481" s="66" t="s">
        <v>277</v>
      </c>
      <c r="E3481" s="86">
        <f>+IF(ISNUMBER(DATA!H919),DATA!H919,"n/a")</f>
        <v>11253.41</v>
      </c>
      <c r="F3481" s="77">
        <f>+IF(ISNUMBER(DATA!I919),DATA!I919,"n/a")</f>
        <v>2.7404676607104401E-2</v>
      </c>
      <c r="G3481" s="86">
        <f>+IF(ISNUMBER(DATA!R919),DATA!R919,"n/a")</f>
        <v>38236.68</v>
      </c>
      <c r="H3481" s="77">
        <f>+IF(ISNUMBER(DATA!S919),DATA!S919,"n/a")</f>
        <v>-5.1041240106916103E-2</v>
      </c>
      <c r="I3481" s="86">
        <f>+IF(ISNUMBER(DATA!AB919),DATA!AB919,"n/a")</f>
        <v>75979.899999999994</v>
      </c>
      <c r="J3481" s="77">
        <f>+IF(ISNUMBER(DATA!AC919),DATA!AC919,"n/a")</f>
        <v>-3.0925481413080502E-2</v>
      </c>
      <c r="K3481" s="86">
        <f>+IF(ISNUMBER(DATA!AL919),DATA!AL919,"n/a")</f>
        <v>155141.38</v>
      </c>
      <c r="L3481" s="77">
        <f>+IF(ISNUMBER(DATA!AM919),DATA!AM919,"n/a")</f>
        <v>0.126553762982139</v>
      </c>
      <c r="M3481" s="66"/>
      <c r="N3481" s="66"/>
      <c r="O3481" s="66"/>
      <c r="P3481" s="66"/>
      <c r="Q3481" s="66"/>
      <c r="S3481" s="70"/>
      <c r="U3481" s="70"/>
      <c r="W3481" s="70"/>
      <c r="Y3481" s="70"/>
    </row>
    <row r="3482" spans="1:25" s="69" customFormat="1" x14ac:dyDescent="0.2">
      <c r="A3482" s="66" t="s">
        <v>27</v>
      </c>
      <c r="B3482" s="66" t="s">
        <v>24</v>
      </c>
      <c r="C3482" s="66" t="s">
        <v>9</v>
      </c>
      <c r="D3482" s="66" t="s">
        <v>278</v>
      </c>
      <c r="E3482" s="86">
        <f>+IF(ISNUMBER(DATA!H920),DATA!H920,"n/a")</f>
        <v>65287.360000000001</v>
      </c>
      <c r="F3482" s="77">
        <f>+IF(ISNUMBER(DATA!I920),DATA!I920,"n/a")</f>
        <v>0.36882770859165398</v>
      </c>
      <c r="G3482" s="86">
        <f>+IF(ISNUMBER(DATA!R920),DATA!R920,"n/a")</f>
        <v>207567.71</v>
      </c>
      <c r="H3482" s="77">
        <f>+IF(ISNUMBER(DATA!S920),DATA!S920,"n/a")</f>
        <v>0.30540754232889</v>
      </c>
      <c r="I3482" s="86">
        <f>+IF(ISNUMBER(DATA!AB920),DATA!AB920,"n/a")</f>
        <v>393774.42</v>
      </c>
      <c r="J3482" s="77">
        <f>+IF(ISNUMBER(DATA!AC920),DATA!AC920,"n/a")</f>
        <v>0.27271055993367799</v>
      </c>
      <c r="K3482" s="86">
        <f>+IF(ISNUMBER(DATA!AL920),DATA!AL920,"n/a")</f>
        <v>665242.12</v>
      </c>
      <c r="L3482" s="77">
        <f>+IF(ISNUMBER(DATA!AM920),DATA!AM920,"n/a")</f>
        <v>0.249316215454566</v>
      </c>
      <c r="M3482" s="66"/>
      <c r="N3482" s="66"/>
      <c r="O3482" s="66"/>
      <c r="P3482" s="66"/>
      <c r="Q3482" s="66"/>
      <c r="S3482" s="70"/>
      <c r="U3482" s="70"/>
      <c r="W3482" s="70"/>
      <c r="Y3482" s="70"/>
    </row>
    <row r="3483" spans="1:25" s="69" customFormat="1" x14ac:dyDescent="0.2">
      <c r="A3483" s="66" t="s">
        <v>27</v>
      </c>
      <c r="B3483" s="66" t="s">
        <v>24</v>
      </c>
      <c r="C3483" s="66" t="s">
        <v>9</v>
      </c>
      <c r="D3483" s="66" t="s">
        <v>279</v>
      </c>
      <c r="E3483" s="86">
        <f>+IF(ISNUMBER(DATA!H921),DATA!H921,"n/a")</f>
        <v>21815.51</v>
      </c>
      <c r="F3483" s="77">
        <f>+IF(ISNUMBER(DATA!I921),DATA!I921,"n/a")</f>
        <v>1.05008103735221E-2</v>
      </c>
      <c r="G3483" s="86">
        <f>+IF(ISNUMBER(DATA!R921),DATA!R921,"n/a")</f>
        <v>74846.23</v>
      </c>
      <c r="H3483" s="77">
        <f>+IF(ISNUMBER(DATA!S921),DATA!S921,"n/a")</f>
        <v>4.16091270987183E-2</v>
      </c>
      <c r="I3483" s="86">
        <f>+IF(ISNUMBER(DATA!AB921),DATA!AB921,"n/a")</f>
        <v>152890.13</v>
      </c>
      <c r="J3483" s="77">
        <f>+IF(ISNUMBER(DATA!AC921),DATA!AC921,"n/a")</f>
        <v>9.8017809863895897E-2</v>
      </c>
      <c r="K3483" s="86">
        <f>+IF(ISNUMBER(DATA!AL921),DATA!AL921,"n/a")</f>
        <v>282973.17</v>
      </c>
      <c r="L3483" s="77">
        <f>+IF(ISNUMBER(DATA!AM921),DATA!AM921,"n/a")</f>
        <v>9.8948447401728798E-2</v>
      </c>
      <c r="M3483" s="66"/>
      <c r="N3483" s="66"/>
      <c r="O3483" s="66"/>
      <c r="P3483" s="66"/>
      <c r="Q3483" s="66"/>
      <c r="S3483" s="70"/>
      <c r="U3483" s="70"/>
      <c r="W3483" s="70"/>
      <c r="Y3483" s="70"/>
    </row>
    <row r="3484" spans="1:25" s="69" customFormat="1" x14ac:dyDescent="0.2">
      <c r="A3484" s="66" t="s">
        <v>27</v>
      </c>
      <c r="B3484" s="66" t="s">
        <v>24</v>
      </c>
      <c r="C3484" s="66" t="s">
        <v>9</v>
      </c>
      <c r="D3484" s="66" t="s">
        <v>280</v>
      </c>
      <c r="E3484" s="86">
        <f>+IF(ISNUMBER(DATA!H922),DATA!H922,"n/a")</f>
        <v>11609.13</v>
      </c>
      <c r="F3484" s="77">
        <f>+IF(ISNUMBER(DATA!I922),DATA!I922,"n/a")</f>
        <v>-0.14777737484014999</v>
      </c>
      <c r="G3484" s="86">
        <f>+IF(ISNUMBER(DATA!R922),DATA!R922,"n/a")</f>
        <v>42584.93</v>
      </c>
      <c r="H3484" s="77">
        <f>+IF(ISNUMBER(DATA!S922),DATA!S922,"n/a")</f>
        <v>7.3984907946341202E-2</v>
      </c>
      <c r="I3484" s="86">
        <f>+IF(ISNUMBER(DATA!AB922),DATA!AB922,"n/a")</f>
        <v>84410.21</v>
      </c>
      <c r="J3484" s="77">
        <f>+IF(ISNUMBER(DATA!AC922),DATA!AC922,"n/a")</f>
        <v>7.6343842100585604E-2</v>
      </c>
      <c r="K3484" s="86">
        <f>+IF(ISNUMBER(DATA!AL922),DATA!AL922,"n/a")</f>
        <v>160092.75</v>
      </c>
      <c r="L3484" s="77">
        <f>+IF(ISNUMBER(DATA!AM922),DATA!AM922,"n/a")</f>
        <v>0.16496837487920499</v>
      </c>
      <c r="M3484" s="66"/>
      <c r="N3484" s="66"/>
      <c r="O3484" s="66"/>
      <c r="P3484" s="66"/>
      <c r="Q3484" s="66"/>
      <c r="S3484" s="70"/>
      <c r="U3484" s="70"/>
      <c r="W3484" s="70"/>
      <c r="Y3484" s="70"/>
    </row>
    <row r="3485" spans="1:25" s="69" customFormat="1" x14ac:dyDescent="0.2">
      <c r="A3485" s="66" t="s">
        <v>27</v>
      </c>
      <c r="B3485" s="66" t="s">
        <v>24</v>
      </c>
      <c r="C3485" s="66" t="s">
        <v>9</v>
      </c>
      <c r="D3485" s="66" t="s">
        <v>281</v>
      </c>
      <c r="E3485" s="86">
        <f>+IF(ISNUMBER(DATA!H923),DATA!H923,"n/a")</f>
        <v>13108.99</v>
      </c>
      <c r="F3485" s="77">
        <f>+IF(ISNUMBER(DATA!I923),DATA!I923,"n/a")</f>
        <v>-0.1260993763562</v>
      </c>
      <c r="G3485" s="86">
        <f>+IF(ISNUMBER(DATA!R923),DATA!R923,"n/a")</f>
        <v>44033.49</v>
      </c>
      <c r="H3485" s="77">
        <f>+IF(ISNUMBER(DATA!S923),DATA!S923,"n/a")</f>
        <v>-7.2612888795659095E-2</v>
      </c>
      <c r="I3485" s="86">
        <f>+IF(ISNUMBER(DATA!AB923),DATA!AB923,"n/a")</f>
        <v>87582.42</v>
      </c>
      <c r="J3485" s="77">
        <f>+IF(ISNUMBER(DATA!AC923),DATA!AC923,"n/a")</f>
        <v>-4.0536171871396798E-2</v>
      </c>
      <c r="K3485" s="86">
        <f>+IF(ISNUMBER(DATA!AL923),DATA!AL923,"n/a")</f>
        <v>165869.91</v>
      </c>
      <c r="L3485" s="77">
        <f>+IF(ISNUMBER(DATA!AM923),DATA!AM923,"n/a")</f>
        <v>2.9822207031813999E-2</v>
      </c>
      <c r="M3485" s="66"/>
      <c r="N3485" s="66"/>
      <c r="O3485" s="66"/>
      <c r="P3485" s="66"/>
      <c r="Q3485" s="66"/>
      <c r="S3485" s="70"/>
      <c r="U3485" s="70"/>
      <c r="W3485" s="70"/>
      <c r="Y3485" s="70"/>
    </row>
    <row r="3486" spans="1:25" s="69" customFormat="1" x14ac:dyDescent="0.2">
      <c r="A3486" s="66" t="s">
        <v>27</v>
      </c>
      <c r="B3486" s="66" t="s">
        <v>24</v>
      </c>
      <c r="C3486" s="66" t="s">
        <v>9</v>
      </c>
      <c r="D3486" s="66" t="s">
        <v>282</v>
      </c>
      <c r="E3486" s="86">
        <f>+IF(ISNUMBER(DATA!H924),DATA!H924,"n/a")</f>
        <v>39800.449999999997</v>
      </c>
      <c r="F3486" s="77">
        <f>+IF(ISNUMBER(DATA!I924),DATA!I924,"n/a")</f>
        <v>7.0713073393322903E-2</v>
      </c>
      <c r="G3486" s="86">
        <f>+IF(ISNUMBER(DATA!R924),DATA!R924,"n/a")</f>
        <v>131634.56</v>
      </c>
      <c r="H3486" s="77">
        <f>+IF(ISNUMBER(DATA!S924),DATA!S924,"n/a")</f>
        <v>9.2460375719322002E-2</v>
      </c>
      <c r="I3486" s="86">
        <f>+IF(ISNUMBER(DATA!AB924),DATA!AB924,"n/a")</f>
        <v>261772.85</v>
      </c>
      <c r="J3486" s="77">
        <f>+IF(ISNUMBER(DATA!AC924),DATA!AC924,"n/a")</f>
        <v>0.13842302664146999</v>
      </c>
      <c r="K3486" s="86">
        <f>+IF(ISNUMBER(DATA!AL924),DATA!AL924,"n/a")</f>
        <v>496720.45</v>
      </c>
      <c r="L3486" s="77">
        <f>+IF(ISNUMBER(DATA!AM924),DATA!AM924,"n/a")</f>
        <v>0.26192661458285599</v>
      </c>
      <c r="M3486" s="66"/>
      <c r="N3486" s="66"/>
      <c r="O3486" s="66"/>
      <c r="P3486" s="66"/>
      <c r="Q3486" s="66"/>
      <c r="S3486" s="70"/>
      <c r="U3486" s="70"/>
      <c r="W3486" s="70"/>
      <c r="Y3486" s="70"/>
    </row>
    <row r="3487" spans="1:25" s="69" customFormat="1" x14ac:dyDescent="0.2">
      <c r="A3487" s="66" t="s">
        <v>27</v>
      </c>
      <c r="B3487" s="66" t="s">
        <v>24</v>
      </c>
      <c r="C3487" s="66" t="s">
        <v>9</v>
      </c>
      <c r="D3487" s="66" t="s">
        <v>283</v>
      </c>
      <c r="E3487" s="86">
        <f>+IF(ISNUMBER(DATA!H925),DATA!H925,"n/a")</f>
        <v>46731.37</v>
      </c>
      <c r="F3487" s="77">
        <f>+IF(ISNUMBER(DATA!I925),DATA!I925,"n/a")</f>
        <v>0.27328818873866401</v>
      </c>
      <c r="G3487" s="86">
        <f>+IF(ISNUMBER(DATA!R925),DATA!R925,"n/a")</f>
        <v>150130.93</v>
      </c>
      <c r="H3487" s="77">
        <f>+IF(ISNUMBER(DATA!S925),DATA!S925,"n/a")</f>
        <v>0.25668879411860202</v>
      </c>
      <c r="I3487" s="86">
        <f>+IF(ISNUMBER(DATA!AB925),DATA!AB925,"n/a")</f>
        <v>294635.21999999997</v>
      </c>
      <c r="J3487" s="77">
        <f>+IF(ISNUMBER(DATA!AC925),DATA!AC925,"n/a")</f>
        <v>0.26914411372963198</v>
      </c>
      <c r="K3487" s="86">
        <f>+IF(ISNUMBER(DATA!AL925),DATA!AL925,"n/a")</f>
        <v>533995.48</v>
      </c>
      <c r="L3487" s="77">
        <f>+IF(ISNUMBER(DATA!AM925),DATA!AM925,"n/a")</f>
        <v>0.26770289673513398</v>
      </c>
      <c r="M3487" s="66"/>
      <c r="N3487" s="66"/>
      <c r="O3487" s="66"/>
      <c r="P3487" s="66"/>
      <c r="Q3487" s="66"/>
      <c r="S3487" s="70"/>
      <c r="U3487" s="70"/>
      <c r="W3487" s="70"/>
      <c r="Y3487" s="70"/>
    </row>
    <row r="3488" spans="1:25" s="69" customFormat="1" x14ac:dyDescent="0.2">
      <c r="A3488" s="66" t="s">
        <v>27</v>
      </c>
      <c r="B3488" s="66" t="s">
        <v>24</v>
      </c>
      <c r="C3488" s="66" t="s">
        <v>9</v>
      </c>
      <c r="D3488" s="66" t="s">
        <v>284</v>
      </c>
      <c r="E3488" s="86">
        <f>+IF(ISNUMBER(DATA!H926),DATA!H926,"n/a")</f>
        <v>15681.61</v>
      </c>
      <c r="F3488" s="77">
        <f>+IF(ISNUMBER(DATA!I926),DATA!I926,"n/a")</f>
        <v>-0.161586534580203</v>
      </c>
      <c r="G3488" s="86">
        <f>+IF(ISNUMBER(DATA!R926),DATA!R926,"n/a")</f>
        <v>49934.83</v>
      </c>
      <c r="H3488" s="77">
        <f>+IF(ISNUMBER(DATA!S926),DATA!S926,"n/a")</f>
        <v>-0.19583598315686501</v>
      </c>
      <c r="I3488" s="86">
        <f>+IF(ISNUMBER(DATA!AB926),DATA!AB926,"n/a")</f>
        <v>100963.13</v>
      </c>
      <c r="J3488" s="77">
        <f>+IF(ISNUMBER(DATA!AC926),DATA!AC926,"n/a")</f>
        <v>-0.17923514663685</v>
      </c>
      <c r="K3488" s="86">
        <f>+IF(ISNUMBER(DATA!AL926),DATA!AL926,"n/a")</f>
        <v>183462.08</v>
      </c>
      <c r="L3488" s="77">
        <f>+IF(ISNUMBER(DATA!AM926),DATA!AM926,"n/a")</f>
        <v>-0.15007552224871901</v>
      </c>
      <c r="M3488" s="66"/>
      <c r="N3488" s="66"/>
      <c r="O3488" s="66"/>
      <c r="P3488" s="66"/>
      <c r="Q3488" s="66"/>
      <c r="S3488" s="70"/>
      <c r="U3488" s="70"/>
      <c r="W3488" s="70"/>
      <c r="Y3488" s="70"/>
    </row>
    <row r="3489" spans="1:25" s="69" customFormat="1" x14ac:dyDescent="0.2">
      <c r="A3489" s="66" t="s">
        <v>27</v>
      </c>
      <c r="B3489" s="66" t="s">
        <v>24</v>
      </c>
      <c r="C3489" s="66" t="s">
        <v>9</v>
      </c>
      <c r="D3489" s="66" t="s">
        <v>285</v>
      </c>
      <c r="E3489" s="86">
        <f>+IF(ISNUMBER(DATA!H927),DATA!H927,"n/a")</f>
        <v>6683.16</v>
      </c>
      <c r="F3489" s="77">
        <f>+IF(ISNUMBER(DATA!I927),DATA!I927,"n/a")</f>
        <v>-6.4283304094345101E-2</v>
      </c>
      <c r="G3489" s="86">
        <f>+IF(ISNUMBER(DATA!R927),DATA!R927,"n/a")</f>
        <v>21793.94</v>
      </c>
      <c r="H3489" s="77">
        <f>+IF(ISNUMBER(DATA!S927),DATA!S927,"n/a")</f>
        <v>9.3213320645857398E-2</v>
      </c>
      <c r="I3489" s="86">
        <f>+IF(ISNUMBER(DATA!AB927),DATA!AB927,"n/a")</f>
        <v>48764.01</v>
      </c>
      <c r="J3489" s="77">
        <f>+IF(ISNUMBER(DATA!AC927),DATA!AC927,"n/a")</f>
        <v>0.259880698385697</v>
      </c>
      <c r="K3489" s="86">
        <f>+IF(ISNUMBER(DATA!AL927),DATA!AL927,"n/a")</f>
        <v>90534.61</v>
      </c>
      <c r="L3489" s="77">
        <f>+IF(ISNUMBER(DATA!AM927),DATA!AM927,"n/a")</f>
        <v>0.23849813516548199</v>
      </c>
      <c r="M3489" s="66"/>
      <c r="N3489" s="66"/>
      <c r="O3489" s="66"/>
      <c r="P3489" s="66"/>
      <c r="Q3489" s="66"/>
      <c r="S3489" s="70"/>
      <c r="U3489" s="70"/>
      <c r="W3489" s="70"/>
      <c r="Y3489" s="70"/>
    </row>
    <row r="3490" spans="1:25" s="69" customFormat="1" x14ac:dyDescent="0.2">
      <c r="A3490" s="66" t="s">
        <v>27</v>
      </c>
      <c r="B3490" s="66" t="s">
        <v>24</v>
      </c>
      <c r="C3490" s="66" t="s">
        <v>9</v>
      </c>
      <c r="D3490" s="66" t="s">
        <v>286</v>
      </c>
      <c r="E3490" s="86">
        <f>+IF(ISNUMBER(DATA!H928),DATA!H928,"n/a")</f>
        <v>33224.21</v>
      </c>
      <c r="F3490" s="77">
        <f>+IF(ISNUMBER(DATA!I928),DATA!I928,"n/a")</f>
        <v>0.15737827470072899</v>
      </c>
      <c r="G3490" s="86">
        <f>+IF(ISNUMBER(DATA!R928),DATA!R928,"n/a")</f>
        <v>108690.27</v>
      </c>
      <c r="H3490" s="77">
        <f>+IF(ISNUMBER(DATA!S928),DATA!S928,"n/a")</f>
        <v>8.2682511837110201E-2</v>
      </c>
      <c r="I3490" s="86">
        <f>+IF(ISNUMBER(DATA!AB928),DATA!AB928,"n/a")</f>
        <v>213794.94</v>
      </c>
      <c r="J3490" s="77">
        <f>+IF(ISNUMBER(DATA!AC928),DATA!AC928,"n/a")</f>
        <v>-0.12430498254814799</v>
      </c>
      <c r="K3490" s="86">
        <f>+IF(ISNUMBER(DATA!AL928),DATA!AL928,"n/a")</f>
        <v>402653.85</v>
      </c>
      <c r="L3490" s="77">
        <f>+IF(ISNUMBER(DATA!AM928),DATA!AM928,"n/a")</f>
        <v>-0.18877860963523599</v>
      </c>
      <c r="M3490" s="66"/>
      <c r="N3490" s="66"/>
      <c r="O3490" s="66"/>
      <c r="P3490" s="66"/>
      <c r="Q3490" s="66"/>
      <c r="S3490" s="70"/>
      <c r="U3490" s="70"/>
      <c r="W3490" s="70"/>
      <c r="Y3490" s="70"/>
    </row>
    <row r="3491" spans="1:25" s="69" customFormat="1" x14ac:dyDescent="0.2">
      <c r="A3491" s="66" t="s">
        <v>27</v>
      </c>
      <c r="B3491" s="66" t="s">
        <v>24</v>
      </c>
      <c r="C3491" s="66" t="s">
        <v>9</v>
      </c>
      <c r="D3491" s="66" t="s">
        <v>287</v>
      </c>
      <c r="E3491" s="86">
        <f>+IF(ISNUMBER(DATA!H929),DATA!H929,"n/a")</f>
        <v>33091.56</v>
      </c>
      <c r="F3491" s="77">
        <f>+IF(ISNUMBER(DATA!I929),DATA!I929,"n/a")</f>
        <v>0.137353442471498</v>
      </c>
      <c r="G3491" s="86">
        <f>+IF(ISNUMBER(DATA!R929),DATA!R929,"n/a")</f>
        <v>111753.82</v>
      </c>
      <c r="H3491" s="77">
        <f>+IF(ISNUMBER(DATA!S929),DATA!S929,"n/a")</f>
        <v>3.55143810193876E-2</v>
      </c>
      <c r="I3491" s="86">
        <f>+IF(ISNUMBER(DATA!AB929),DATA!AB929,"n/a")</f>
        <v>218650.31</v>
      </c>
      <c r="J3491" s="77">
        <f>+IF(ISNUMBER(DATA!AC929),DATA!AC929,"n/a")</f>
        <v>-0.16282904189222</v>
      </c>
      <c r="K3491" s="86">
        <f>+IF(ISNUMBER(DATA!AL929),DATA!AL929,"n/a")</f>
        <v>407776.33</v>
      </c>
      <c r="L3491" s="77">
        <f>+IF(ISNUMBER(DATA!AM929),DATA!AM929,"n/a")</f>
        <v>-0.24990858305043401</v>
      </c>
      <c r="M3491" s="66"/>
      <c r="N3491" s="66"/>
      <c r="O3491" s="66"/>
      <c r="P3491" s="66"/>
      <c r="Q3491" s="66"/>
      <c r="S3491" s="70"/>
      <c r="U3491" s="70"/>
      <c r="W3491" s="70"/>
      <c r="Y3491" s="70"/>
    </row>
    <row r="3492" spans="1:25" s="69" customFormat="1" x14ac:dyDescent="0.2">
      <c r="A3492" s="66" t="s">
        <v>27</v>
      </c>
      <c r="B3492" s="66" t="s">
        <v>24</v>
      </c>
      <c r="C3492" s="66" t="s">
        <v>9</v>
      </c>
      <c r="D3492" s="66" t="s">
        <v>288</v>
      </c>
      <c r="E3492" s="86">
        <f>+IF(ISNUMBER(DATA!H930),DATA!H930,"n/a")</f>
        <v>33429.01</v>
      </c>
      <c r="F3492" s="77">
        <f>+IF(ISNUMBER(DATA!I930),DATA!I930,"n/a")</f>
        <v>8.8805232934027797E-2</v>
      </c>
      <c r="G3492" s="86">
        <f>+IF(ISNUMBER(DATA!R930),DATA!R930,"n/a")</f>
        <v>106491.89</v>
      </c>
      <c r="H3492" s="77">
        <f>+IF(ISNUMBER(DATA!S930),DATA!S930,"n/a")</f>
        <v>0.12619529882880501</v>
      </c>
      <c r="I3492" s="86">
        <f>+IF(ISNUMBER(DATA!AB930),DATA!AB930,"n/a")</f>
        <v>208399.37</v>
      </c>
      <c r="J3492" s="77">
        <f>+IF(ISNUMBER(DATA!AC930),DATA!AC930,"n/a")</f>
        <v>0.194678699250079</v>
      </c>
      <c r="K3492" s="86">
        <f>+IF(ISNUMBER(DATA!AL930),DATA!AL930,"n/a")</f>
        <v>396696.56</v>
      </c>
      <c r="L3492" s="77">
        <f>+IF(ISNUMBER(DATA!AM930),DATA!AM930,"n/a")</f>
        <v>0.31381239139509298</v>
      </c>
      <c r="M3492" s="66"/>
      <c r="N3492" s="66"/>
      <c r="O3492" s="66"/>
      <c r="P3492" s="66"/>
      <c r="Q3492" s="66"/>
      <c r="S3492" s="70"/>
      <c r="U3492" s="70"/>
      <c r="W3492" s="70"/>
      <c r="Y3492" s="70"/>
    </row>
    <row r="3493" spans="1:25" s="69" customFormat="1" x14ac:dyDescent="0.2">
      <c r="A3493" s="66" t="s">
        <v>27</v>
      </c>
      <c r="B3493" s="66" t="s">
        <v>24</v>
      </c>
      <c r="C3493" s="66" t="s">
        <v>9</v>
      </c>
      <c r="D3493" s="66" t="s">
        <v>289</v>
      </c>
      <c r="E3493" s="86">
        <f>+IF(ISNUMBER(DATA!H931),DATA!H931,"n/a")</f>
        <v>16690.11</v>
      </c>
      <c r="F3493" s="77">
        <f>+IF(ISNUMBER(DATA!I931),DATA!I931,"n/a")</f>
        <v>6.9275665009481902E-2</v>
      </c>
      <c r="G3493" s="86">
        <f>+IF(ISNUMBER(DATA!R931),DATA!R931,"n/a")</f>
        <v>54456.11</v>
      </c>
      <c r="H3493" s="77">
        <f>+IF(ISNUMBER(DATA!S931),DATA!S931,"n/a")</f>
        <v>8.8683678214415307E-2</v>
      </c>
      <c r="I3493" s="86">
        <f>+IF(ISNUMBER(DATA!AB931),DATA!AB931,"n/a")</f>
        <v>107574.69</v>
      </c>
      <c r="J3493" s="77">
        <f>+IF(ISNUMBER(DATA!AC931),DATA!AC931,"n/a")</f>
        <v>0.107944201678457</v>
      </c>
      <c r="K3493" s="86">
        <f>+IF(ISNUMBER(DATA!AL931),DATA!AL931,"n/a")</f>
        <v>200431.87</v>
      </c>
      <c r="L3493" s="77">
        <f>+IF(ISNUMBER(DATA!AM931),DATA!AM931,"n/a")</f>
        <v>0.15109842066727</v>
      </c>
      <c r="M3493" s="66"/>
      <c r="N3493" s="66"/>
      <c r="O3493" s="66"/>
      <c r="P3493" s="66"/>
      <c r="Q3493" s="66"/>
      <c r="S3493" s="70"/>
      <c r="U3493" s="70"/>
      <c r="W3493" s="70"/>
      <c r="Y3493" s="70"/>
    </row>
    <row r="3494" spans="1:25" s="69" customFormat="1" x14ac:dyDescent="0.2">
      <c r="A3494" s="66" t="s">
        <v>27</v>
      </c>
      <c r="B3494" s="66" t="s">
        <v>24</v>
      </c>
      <c r="C3494" s="66" t="s">
        <v>9</v>
      </c>
      <c r="D3494" s="66" t="s">
        <v>290</v>
      </c>
      <c r="E3494" s="86">
        <f>+IF(ISNUMBER(DATA!H932),DATA!H932,"n/a")</f>
        <v>16249.99</v>
      </c>
      <c r="F3494" s="77">
        <f>+IF(ISNUMBER(DATA!I932),DATA!I932,"n/a")</f>
        <v>4.9418266734518303E-2</v>
      </c>
      <c r="G3494" s="86">
        <f>+IF(ISNUMBER(DATA!R932),DATA!R932,"n/a")</f>
        <v>54113.07</v>
      </c>
      <c r="H3494" s="77">
        <f>+IF(ISNUMBER(DATA!S932),DATA!S932,"n/a")</f>
        <v>4.0536910428718903E-2</v>
      </c>
      <c r="I3494" s="86">
        <f>+IF(ISNUMBER(DATA!AB932),DATA!AB932,"n/a")</f>
        <v>102791.58</v>
      </c>
      <c r="J3494" s="77">
        <f>+IF(ISNUMBER(DATA!AC932),DATA!AC932,"n/a")</f>
        <v>-1.3967019104710299E-3</v>
      </c>
      <c r="K3494" s="86">
        <f>+IF(ISNUMBER(DATA!AL932),DATA!AL932,"n/a")</f>
        <v>191968.48</v>
      </c>
      <c r="L3494" s="77">
        <f>+IF(ISNUMBER(DATA!AM932),DATA!AM932,"n/a")</f>
        <v>5.8654045585517803E-2</v>
      </c>
      <c r="M3494" s="66"/>
      <c r="N3494" s="66"/>
      <c r="O3494" s="66"/>
      <c r="P3494" s="66"/>
      <c r="Q3494" s="66"/>
      <c r="S3494" s="70"/>
      <c r="U3494" s="70"/>
      <c r="W3494" s="70"/>
      <c r="Y3494" s="70"/>
    </row>
    <row r="3495" spans="1:25" s="69" customFormat="1" x14ac:dyDescent="0.2">
      <c r="A3495" s="66" t="s">
        <v>27</v>
      </c>
      <c r="B3495" s="66" t="s">
        <v>24</v>
      </c>
      <c r="C3495" s="66" t="s">
        <v>9</v>
      </c>
      <c r="D3495" s="66" t="s">
        <v>291</v>
      </c>
      <c r="E3495" s="86">
        <f>+IF(ISNUMBER(DATA!H933),DATA!H933,"n/a")</f>
        <v>24569.15</v>
      </c>
      <c r="F3495" s="77">
        <f>+IF(ISNUMBER(DATA!I933),DATA!I933,"n/a")</f>
        <v>4.2555295108095199E-2</v>
      </c>
      <c r="G3495" s="86">
        <f>+IF(ISNUMBER(DATA!R933),DATA!R933,"n/a")</f>
        <v>88428.79</v>
      </c>
      <c r="H3495" s="77">
        <f>+IF(ISNUMBER(DATA!S933),DATA!S933,"n/a")</f>
        <v>0.249418270071042</v>
      </c>
      <c r="I3495" s="86">
        <f>+IF(ISNUMBER(DATA!AB933),DATA!AB933,"n/a")</f>
        <v>173276.56</v>
      </c>
      <c r="J3495" s="77">
        <f>+IF(ISNUMBER(DATA!AC933),DATA!AC933,"n/a")</f>
        <v>0.20690451125735199</v>
      </c>
      <c r="K3495" s="86">
        <f>+IF(ISNUMBER(DATA!AL933),DATA!AL933,"n/a")</f>
        <v>326101.59999999998</v>
      </c>
      <c r="L3495" s="77">
        <f>+IF(ISNUMBER(DATA!AM933),DATA!AM933,"n/a")</f>
        <v>0.49246901814739102</v>
      </c>
      <c r="M3495" s="66"/>
      <c r="N3495" s="66"/>
      <c r="O3495" s="66"/>
      <c r="P3495" s="66"/>
      <c r="Q3495" s="66"/>
      <c r="S3495" s="70"/>
      <c r="U3495" s="70"/>
      <c r="W3495" s="70"/>
      <c r="Y3495" s="70"/>
    </row>
    <row r="3496" spans="1:25" s="69" customFormat="1" x14ac:dyDescent="0.2">
      <c r="A3496" s="66" t="s">
        <v>27</v>
      </c>
      <c r="B3496" s="66" t="s">
        <v>24</v>
      </c>
      <c r="C3496" s="66" t="s">
        <v>9</v>
      </c>
      <c r="D3496" s="66" t="s">
        <v>292</v>
      </c>
      <c r="E3496" s="86">
        <f>+IF(ISNUMBER(DATA!H934),DATA!H934,"n/a")</f>
        <v>85163.44</v>
      </c>
      <c r="F3496" s="77">
        <f>+IF(ISNUMBER(DATA!I934),DATA!I934,"n/a")</f>
        <v>6.03704423095121E-2</v>
      </c>
      <c r="G3496" s="86">
        <f>+IF(ISNUMBER(DATA!R934),DATA!R934,"n/a")</f>
        <v>271049.2</v>
      </c>
      <c r="H3496" s="77">
        <f>+IF(ISNUMBER(DATA!S934),DATA!S934,"n/a")</f>
        <v>1.55279762578937E-2</v>
      </c>
      <c r="I3496" s="86">
        <f>+IF(ISNUMBER(DATA!AB934),DATA!AB934,"n/a")</f>
        <v>531819.96</v>
      </c>
      <c r="J3496" s="77">
        <f>+IF(ISNUMBER(DATA!AC934),DATA!AC934,"n/a")</f>
        <v>1.1423445003375301E-2</v>
      </c>
      <c r="K3496" s="86">
        <f>+IF(ISNUMBER(DATA!AL934),DATA!AL934,"n/a")</f>
        <v>998376.73</v>
      </c>
      <c r="L3496" s="77">
        <f>+IF(ISNUMBER(DATA!AM934),DATA!AM934,"n/a")</f>
        <v>4.7498380950907103E-2</v>
      </c>
      <c r="M3496" s="66"/>
      <c r="N3496" s="66"/>
      <c r="O3496" s="66"/>
      <c r="P3496" s="66"/>
      <c r="Q3496" s="66"/>
      <c r="S3496" s="70"/>
      <c r="U3496" s="70"/>
      <c r="W3496" s="70"/>
      <c r="Y3496" s="70"/>
    </row>
    <row r="3497" spans="1:25" s="69" customFormat="1" x14ac:dyDescent="0.2">
      <c r="A3497" s="66" t="s">
        <v>27</v>
      </c>
      <c r="B3497" s="66" t="s">
        <v>24</v>
      </c>
      <c r="C3497" s="66" t="s">
        <v>9</v>
      </c>
      <c r="D3497" s="66" t="s">
        <v>293</v>
      </c>
      <c r="E3497" s="86">
        <f>+IF(ISNUMBER(DATA!H935),DATA!H935,"n/a")</f>
        <v>8452.7099999999991</v>
      </c>
      <c r="F3497" s="77">
        <f>+IF(ISNUMBER(DATA!I935),DATA!I935,"n/a")</f>
        <v>0.38655846776177899</v>
      </c>
      <c r="G3497" s="86">
        <f>+IF(ISNUMBER(DATA!R935),DATA!R935,"n/a")</f>
        <v>29233.72</v>
      </c>
      <c r="H3497" s="77">
        <f>+IF(ISNUMBER(DATA!S935),DATA!S935,"n/a")</f>
        <v>0.54400460554461105</v>
      </c>
      <c r="I3497" s="86">
        <f>+IF(ISNUMBER(DATA!AB935),DATA!AB935,"n/a")</f>
        <v>55920.32</v>
      </c>
      <c r="J3497" s="77">
        <f>+IF(ISNUMBER(DATA!AC935),DATA!AC935,"n/a")</f>
        <v>0.67954309000521396</v>
      </c>
      <c r="K3497" s="86">
        <f>+IF(ISNUMBER(DATA!AL935),DATA!AL935,"n/a")</f>
        <v>96378.32</v>
      </c>
      <c r="L3497" s="77">
        <f>+IF(ISNUMBER(DATA!AM935),DATA!AM935,"n/a")</f>
        <v>0.464631080688021</v>
      </c>
      <c r="M3497" s="66"/>
      <c r="N3497" s="66"/>
      <c r="O3497" s="66"/>
      <c r="P3497" s="66"/>
      <c r="Q3497" s="66"/>
      <c r="S3497" s="70"/>
      <c r="U3497" s="70"/>
      <c r="W3497" s="70"/>
      <c r="Y3497" s="70"/>
    </row>
    <row r="3498" spans="1:25" s="69" customFormat="1" x14ac:dyDescent="0.2">
      <c r="A3498" s="66" t="s">
        <v>27</v>
      </c>
      <c r="B3498" s="66" t="s">
        <v>24</v>
      </c>
      <c r="C3498" s="66" t="s">
        <v>9</v>
      </c>
      <c r="D3498" s="66" t="s">
        <v>294</v>
      </c>
      <c r="E3498" s="86">
        <f>+IF(ISNUMBER(DATA!H936),DATA!H936,"n/a")</f>
        <v>53553.75</v>
      </c>
      <c r="F3498" s="77">
        <f>+IF(ISNUMBER(DATA!I936),DATA!I936,"n/a")</f>
        <v>0.16440965303022101</v>
      </c>
      <c r="G3498" s="86">
        <f>+IF(ISNUMBER(DATA!R936),DATA!R936,"n/a")</f>
        <v>177225.87</v>
      </c>
      <c r="H3498" s="77">
        <f>+IF(ISNUMBER(DATA!S936),DATA!S936,"n/a")</f>
        <v>0.109947277058578</v>
      </c>
      <c r="I3498" s="86">
        <f>+IF(ISNUMBER(DATA!AB936),DATA!AB936,"n/a")</f>
        <v>345503.6</v>
      </c>
      <c r="J3498" s="77">
        <f>+IF(ISNUMBER(DATA!AC936),DATA!AC936,"n/a")</f>
        <v>7.6306970390371695E-2</v>
      </c>
      <c r="K3498" s="86">
        <f>+IF(ISNUMBER(DATA!AL936),DATA!AL936,"n/a")</f>
        <v>634072.81000000006</v>
      </c>
      <c r="L3498" s="77">
        <f>+IF(ISNUMBER(DATA!AM936),DATA!AM936,"n/a")</f>
        <v>0.114946251870354</v>
      </c>
      <c r="M3498" s="66"/>
      <c r="N3498" s="66"/>
      <c r="O3498" s="66"/>
      <c r="P3498" s="66"/>
      <c r="Q3498" s="66"/>
      <c r="S3498" s="70"/>
      <c r="U3498" s="70"/>
      <c r="W3498" s="70"/>
      <c r="Y3498" s="70"/>
    </row>
    <row r="3499" spans="1:25" s="69" customFormat="1" x14ac:dyDescent="0.2">
      <c r="A3499" s="66" t="s">
        <v>27</v>
      </c>
      <c r="B3499" s="66" t="s">
        <v>24</v>
      </c>
      <c r="C3499" s="66" t="s">
        <v>9</v>
      </c>
      <c r="D3499" s="66" t="s">
        <v>295</v>
      </c>
      <c r="E3499" s="86">
        <f>+IF(ISNUMBER(DATA!H937),DATA!H937,"n/a")</f>
        <v>49039.43</v>
      </c>
      <c r="F3499" s="77">
        <f>+IF(ISNUMBER(DATA!I937),DATA!I937,"n/a")</f>
        <v>0.174702075179411</v>
      </c>
      <c r="G3499" s="86">
        <f>+IF(ISNUMBER(DATA!R937),DATA!R937,"n/a")</f>
        <v>174612.53</v>
      </c>
      <c r="H3499" s="77">
        <f>+IF(ISNUMBER(DATA!S937),DATA!S937,"n/a")</f>
        <v>0.141618386190416</v>
      </c>
      <c r="I3499" s="86">
        <f>+IF(ISNUMBER(DATA!AB937),DATA!AB937,"n/a")</f>
        <v>350811.39</v>
      </c>
      <c r="J3499" s="77">
        <f>+IF(ISNUMBER(DATA!AC937),DATA!AC937,"n/a")</f>
        <v>0.143590314313156</v>
      </c>
      <c r="K3499" s="86">
        <f>+IF(ISNUMBER(DATA!AL937),DATA!AL937,"n/a")</f>
        <v>661232.59</v>
      </c>
      <c r="L3499" s="77">
        <f>+IF(ISNUMBER(DATA!AM937),DATA!AM937,"n/a")</f>
        <v>0.19787609933954101</v>
      </c>
      <c r="M3499" s="66"/>
      <c r="N3499" s="66"/>
      <c r="O3499" s="66"/>
      <c r="P3499" s="66"/>
      <c r="Q3499" s="66"/>
      <c r="S3499" s="70"/>
      <c r="U3499" s="70"/>
      <c r="W3499" s="70"/>
      <c r="Y3499" s="70"/>
    </row>
    <row r="3500" spans="1:25" s="69" customFormat="1" x14ac:dyDescent="0.2">
      <c r="A3500" s="66" t="s">
        <v>27</v>
      </c>
      <c r="B3500" s="66" t="s">
        <v>24</v>
      </c>
      <c r="C3500" s="66" t="s">
        <v>9</v>
      </c>
      <c r="D3500" s="66" t="s">
        <v>296</v>
      </c>
      <c r="E3500" s="86">
        <f>+IF(ISNUMBER(DATA!H938),DATA!H938,"n/a")</f>
        <v>97234.83</v>
      </c>
      <c r="F3500" s="77">
        <f>+IF(ISNUMBER(DATA!I938),DATA!I938,"n/a")</f>
        <v>1.3825671786616101</v>
      </c>
      <c r="G3500" s="86">
        <f>+IF(ISNUMBER(DATA!R938),DATA!R938,"n/a")</f>
        <v>226843.21</v>
      </c>
      <c r="H3500" s="77">
        <f>+IF(ISNUMBER(DATA!S938),DATA!S938,"n/a")</f>
        <v>0.69922031281121599</v>
      </c>
      <c r="I3500" s="86">
        <f>+IF(ISNUMBER(DATA!AB938),DATA!AB938,"n/a")</f>
        <v>407633.84</v>
      </c>
      <c r="J3500" s="77">
        <f>+IF(ISNUMBER(DATA!AC938),DATA!AC938,"n/a")</f>
        <v>0.50539467093164703</v>
      </c>
      <c r="K3500" s="86">
        <f>+IF(ISNUMBER(DATA!AL938),DATA!AL938,"n/a")</f>
        <v>740373.31</v>
      </c>
      <c r="L3500" s="77">
        <f>+IF(ISNUMBER(DATA!AM938),DATA!AM938,"n/a")</f>
        <v>0.40975784098961598</v>
      </c>
      <c r="M3500" s="66"/>
      <c r="N3500" s="66"/>
      <c r="O3500" s="66"/>
      <c r="P3500" s="66"/>
      <c r="Q3500" s="66"/>
      <c r="S3500" s="70"/>
      <c r="U3500" s="70"/>
      <c r="W3500" s="70"/>
      <c r="Y3500" s="70"/>
    </row>
    <row r="3501" spans="1:25" s="69" customFormat="1" x14ac:dyDescent="0.2">
      <c r="A3501" s="66" t="s">
        <v>27</v>
      </c>
      <c r="B3501" s="66" t="s">
        <v>24</v>
      </c>
      <c r="C3501" s="66" t="s">
        <v>9</v>
      </c>
      <c r="D3501" s="66" t="s">
        <v>297</v>
      </c>
      <c r="E3501" s="86">
        <f>+IF(ISNUMBER(DATA!H939),DATA!H939,"n/a")</f>
        <v>13562.36</v>
      </c>
      <c r="F3501" s="77">
        <f>+IF(ISNUMBER(DATA!I939),DATA!I939,"n/a")</f>
        <v>0.29584817900995702</v>
      </c>
      <c r="G3501" s="86">
        <f>+IF(ISNUMBER(DATA!R939),DATA!R939,"n/a")</f>
        <v>46097.69</v>
      </c>
      <c r="H3501" s="77">
        <f>+IF(ISNUMBER(DATA!S939),DATA!S939,"n/a")</f>
        <v>0.416572018934463</v>
      </c>
      <c r="I3501" s="86">
        <f>+IF(ISNUMBER(DATA!AB939),DATA!AB939,"n/a")</f>
        <v>86362.42</v>
      </c>
      <c r="J3501" s="77">
        <f>+IF(ISNUMBER(DATA!AC939),DATA!AC939,"n/a")</f>
        <v>0.43692562437793497</v>
      </c>
      <c r="K3501" s="86">
        <f>+IF(ISNUMBER(DATA!AL939),DATA!AL939,"n/a")</f>
        <v>157276.72</v>
      </c>
      <c r="L3501" s="77">
        <f>+IF(ISNUMBER(DATA!AM939),DATA!AM939,"n/a")</f>
        <v>0.34519204838755302</v>
      </c>
      <c r="M3501" s="66"/>
      <c r="N3501" s="66"/>
      <c r="O3501" s="66"/>
      <c r="P3501" s="66"/>
      <c r="Q3501" s="66"/>
      <c r="S3501" s="70"/>
      <c r="U3501" s="70"/>
      <c r="W3501" s="70"/>
      <c r="Y3501" s="70"/>
    </row>
    <row r="3502" spans="1:25" s="69" customFormat="1" x14ac:dyDescent="0.2">
      <c r="A3502" s="66" t="s">
        <v>27</v>
      </c>
      <c r="B3502" s="66" t="s">
        <v>24</v>
      </c>
      <c r="C3502" s="66" t="s">
        <v>9</v>
      </c>
      <c r="D3502" s="66" t="s">
        <v>298</v>
      </c>
      <c r="E3502" s="86">
        <f>+IF(ISNUMBER(DATA!H940),DATA!H940,"n/a")</f>
        <v>28016.03</v>
      </c>
      <c r="F3502" s="77">
        <f>+IF(ISNUMBER(DATA!I940),DATA!I940,"n/a")</f>
        <v>4.0524168688337803E-2</v>
      </c>
      <c r="G3502" s="86">
        <f>+IF(ISNUMBER(DATA!R940),DATA!R940,"n/a")</f>
        <v>84644.89</v>
      </c>
      <c r="H3502" s="77">
        <f>+IF(ISNUMBER(DATA!S940),DATA!S940,"n/a")</f>
        <v>6.9123209205245506E-2</v>
      </c>
      <c r="I3502" s="86">
        <f>+IF(ISNUMBER(DATA!AB940),DATA!AB940,"n/a")</f>
        <v>155312.79</v>
      </c>
      <c r="J3502" s="77">
        <f>+IF(ISNUMBER(DATA!AC940),DATA!AC940,"n/a")</f>
        <v>8.2914432889272902E-2</v>
      </c>
      <c r="K3502" s="86">
        <f>+IF(ISNUMBER(DATA!AL940),DATA!AL940,"n/a")</f>
        <v>268147.26</v>
      </c>
      <c r="L3502" s="77">
        <f>+IF(ISNUMBER(DATA!AM940),DATA!AM940,"n/a")</f>
        <v>0.11893664921972801</v>
      </c>
      <c r="M3502" s="66"/>
      <c r="N3502" s="66"/>
      <c r="O3502" s="66"/>
      <c r="P3502" s="66"/>
      <c r="Q3502" s="66"/>
      <c r="S3502" s="70"/>
      <c r="U3502" s="70"/>
      <c r="W3502" s="70"/>
      <c r="Y3502" s="70"/>
    </row>
    <row r="3503" spans="1:25" s="69" customFormat="1" x14ac:dyDescent="0.2">
      <c r="A3503" s="66" t="s">
        <v>27</v>
      </c>
      <c r="B3503" s="66" t="s">
        <v>24</v>
      </c>
      <c r="C3503" s="66" t="s">
        <v>9</v>
      </c>
      <c r="D3503" s="66" t="s">
        <v>299</v>
      </c>
      <c r="E3503" s="86">
        <f>+IF(ISNUMBER(DATA!H941),DATA!H941,"n/a")</f>
        <v>167954.25</v>
      </c>
      <c r="F3503" s="77">
        <f>+IF(ISNUMBER(DATA!I941),DATA!I941,"n/a")</f>
        <v>0.227009047711655</v>
      </c>
      <c r="G3503" s="86">
        <f>+IF(ISNUMBER(DATA!R941),DATA!R941,"n/a")</f>
        <v>569162.43999999994</v>
      </c>
      <c r="H3503" s="77">
        <f>+IF(ISNUMBER(DATA!S941),DATA!S941,"n/a")</f>
        <v>0.1009647850236</v>
      </c>
      <c r="I3503" s="86">
        <f>+IF(ISNUMBER(DATA!AB941),DATA!AB941,"n/a")</f>
        <v>1137320.8999999999</v>
      </c>
      <c r="J3503" s="77">
        <f>+IF(ISNUMBER(DATA!AC941),DATA!AC941,"n/a")</f>
        <v>0.117495084458103</v>
      </c>
      <c r="K3503" s="86">
        <f>+IF(ISNUMBER(DATA!AL941),DATA!AL941,"n/a")</f>
        <v>2048913.63</v>
      </c>
      <c r="L3503" s="77">
        <f>+IF(ISNUMBER(DATA!AM941),DATA!AM941,"n/a")</f>
        <v>6.1477850618685798E-2</v>
      </c>
      <c r="M3503" s="66"/>
      <c r="N3503" s="66"/>
      <c r="O3503" s="66"/>
      <c r="P3503" s="66"/>
      <c r="Q3503" s="66"/>
      <c r="S3503" s="70"/>
      <c r="U3503" s="70"/>
      <c r="W3503" s="70"/>
      <c r="Y3503" s="70"/>
    </row>
    <row r="3504" spans="1:25" s="69" customFormat="1" x14ac:dyDescent="0.2">
      <c r="A3504" s="66" t="s">
        <v>27</v>
      </c>
      <c r="B3504" s="66" t="s">
        <v>24</v>
      </c>
      <c r="C3504" s="66" t="s">
        <v>9</v>
      </c>
      <c r="D3504" s="66" t="s">
        <v>300</v>
      </c>
      <c r="E3504" s="86">
        <f>+IF(ISNUMBER(DATA!H942),DATA!H942,"n/a")</f>
        <v>47129.599999999999</v>
      </c>
      <c r="F3504" s="77">
        <f>+IF(ISNUMBER(DATA!I942),DATA!I942,"n/a")</f>
        <v>0.17838346818725201</v>
      </c>
      <c r="G3504" s="86">
        <f>+IF(ISNUMBER(DATA!R942),DATA!R942,"n/a")</f>
        <v>151462.9</v>
      </c>
      <c r="H3504" s="77">
        <f>+IF(ISNUMBER(DATA!S942),DATA!S942,"n/a")</f>
        <v>9.3282275011457097E-2</v>
      </c>
      <c r="I3504" s="86">
        <f>+IF(ISNUMBER(DATA!AB942),DATA!AB942,"n/a")</f>
        <v>288862.02</v>
      </c>
      <c r="J3504" s="77">
        <f>+IF(ISNUMBER(DATA!AC942),DATA!AC942,"n/a")</f>
        <v>8.3672180165786605E-2</v>
      </c>
      <c r="K3504" s="86">
        <f>+IF(ISNUMBER(DATA!AL942),DATA!AL942,"n/a")</f>
        <v>546570.65</v>
      </c>
      <c r="L3504" s="77">
        <f>+IF(ISNUMBER(DATA!AM942),DATA!AM942,"n/a")</f>
        <v>0.12538302860088299</v>
      </c>
      <c r="M3504" s="66"/>
      <c r="N3504" s="66"/>
      <c r="O3504" s="66"/>
      <c r="P3504" s="66"/>
      <c r="Q3504" s="66"/>
      <c r="S3504" s="70"/>
      <c r="U3504" s="70"/>
      <c r="W3504" s="70"/>
      <c r="Y3504" s="70"/>
    </row>
    <row r="3505" spans="1:25" s="69" customFormat="1" x14ac:dyDescent="0.2">
      <c r="A3505" s="66" t="s">
        <v>27</v>
      </c>
      <c r="B3505" s="66" t="s">
        <v>24</v>
      </c>
      <c r="C3505" s="66" t="s">
        <v>9</v>
      </c>
      <c r="D3505" s="66" t="s">
        <v>301</v>
      </c>
      <c r="E3505" s="86">
        <f>+IF(ISNUMBER(DATA!H943),DATA!H943,"n/a")</f>
        <v>7936.92</v>
      </c>
      <c r="F3505" s="77">
        <f>+IF(ISNUMBER(DATA!I943),DATA!I943,"n/a")</f>
        <v>0.23475904298597799</v>
      </c>
      <c r="G3505" s="86">
        <f>+IF(ISNUMBER(DATA!R943),DATA!R943,"n/a")</f>
        <v>25489</v>
      </c>
      <c r="H3505" s="77">
        <f>+IF(ISNUMBER(DATA!S943),DATA!S943,"n/a")</f>
        <v>0.260100604367762</v>
      </c>
      <c r="I3505" s="86">
        <f>+IF(ISNUMBER(DATA!AB943),DATA!AB943,"n/a")</f>
        <v>48655.73</v>
      </c>
      <c r="J3505" s="77">
        <f>+IF(ISNUMBER(DATA!AC943),DATA!AC943,"n/a")</f>
        <v>0.29621964033008802</v>
      </c>
      <c r="K3505" s="86">
        <f>+IF(ISNUMBER(DATA!AL943),DATA!AL943,"n/a")</f>
        <v>83449.25</v>
      </c>
      <c r="L3505" s="77">
        <f>+IF(ISNUMBER(DATA!AM943),DATA!AM943,"n/a")</f>
        <v>0.294436247394817</v>
      </c>
      <c r="M3505" s="66"/>
      <c r="N3505" s="66"/>
      <c r="O3505" s="66"/>
      <c r="P3505" s="66"/>
      <c r="Q3505" s="66"/>
      <c r="S3505" s="70"/>
      <c r="U3505" s="70"/>
      <c r="W3505" s="70"/>
      <c r="Y3505" s="70"/>
    </row>
    <row r="3506" spans="1:25" s="69" customFormat="1" x14ac:dyDescent="0.2">
      <c r="A3506" s="66" t="s">
        <v>27</v>
      </c>
      <c r="B3506" s="66" t="s">
        <v>24</v>
      </c>
      <c r="C3506" s="66" t="s">
        <v>9</v>
      </c>
      <c r="D3506" s="66" t="s">
        <v>302</v>
      </c>
      <c r="E3506" s="86">
        <f>+IF(ISNUMBER(DATA!H944),DATA!H944,"n/a")</f>
        <v>32560.97</v>
      </c>
      <c r="F3506" s="77">
        <f>+IF(ISNUMBER(DATA!I944),DATA!I944,"n/a")</f>
        <v>0.107193243330091</v>
      </c>
      <c r="G3506" s="86">
        <f>+IF(ISNUMBER(DATA!R944),DATA!R944,"n/a")</f>
        <v>110055.61</v>
      </c>
      <c r="H3506" s="77">
        <f>+IF(ISNUMBER(DATA!S944),DATA!S944,"n/a")</f>
        <v>9.7084595215360101E-2</v>
      </c>
      <c r="I3506" s="86">
        <f>+IF(ISNUMBER(DATA!AB944),DATA!AB944,"n/a")</f>
        <v>214474.02</v>
      </c>
      <c r="J3506" s="77">
        <f>+IF(ISNUMBER(DATA!AC944),DATA!AC944,"n/a")</f>
        <v>6.9481217335732703E-2</v>
      </c>
      <c r="K3506" s="86">
        <f>+IF(ISNUMBER(DATA!AL944),DATA!AL944,"n/a")</f>
        <v>397006.8</v>
      </c>
      <c r="L3506" s="77">
        <f>+IF(ISNUMBER(DATA!AM944),DATA!AM944,"n/a")</f>
        <v>0.14144018763230201</v>
      </c>
      <c r="M3506" s="66"/>
      <c r="N3506" s="66"/>
      <c r="O3506" s="66"/>
      <c r="P3506" s="66"/>
      <c r="Q3506" s="66"/>
      <c r="S3506" s="70"/>
      <c r="U3506" s="70"/>
      <c r="W3506" s="70"/>
      <c r="Y3506" s="70"/>
    </row>
    <row r="3507" spans="1:25" s="69" customFormat="1" x14ac:dyDescent="0.2">
      <c r="A3507" s="66" t="s">
        <v>27</v>
      </c>
      <c r="B3507" s="66" t="s">
        <v>24</v>
      </c>
      <c r="C3507" s="66" t="s">
        <v>9</v>
      </c>
      <c r="D3507" s="66" t="s">
        <v>303</v>
      </c>
      <c r="E3507" s="86">
        <f>+IF(ISNUMBER(DATA!H945),DATA!H945,"n/a")</f>
        <v>13422.06</v>
      </c>
      <c r="F3507" s="77">
        <f>+IF(ISNUMBER(DATA!I945),DATA!I945,"n/a")</f>
        <v>3.2707648557816597E-2</v>
      </c>
      <c r="G3507" s="86">
        <f>+IF(ISNUMBER(DATA!R945),DATA!R945,"n/a")</f>
        <v>43654.65</v>
      </c>
      <c r="H3507" s="77">
        <f>+IF(ISNUMBER(DATA!S945),DATA!S945,"n/a")</f>
        <v>9.3219804177983798E-2</v>
      </c>
      <c r="I3507" s="86">
        <f>+IF(ISNUMBER(DATA!AB945),DATA!AB945,"n/a")</f>
        <v>85642.14</v>
      </c>
      <c r="J3507" s="77">
        <f>+IF(ISNUMBER(DATA!AC945),DATA!AC945,"n/a")</f>
        <v>0.123395571093461</v>
      </c>
      <c r="K3507" s="86">
        <f>+IF(ISNUMBER(DATA!AL945),DATA!AL945,"n/a")</f>
        <v>155902.85</v>
      </c>
      <c r="L3507" s="77">
        <f>+IF(ISNUMBER(DATA!AM945),DATA!AM945,"n/a")</f>
        <v>0.19503816041994099</v>
      </c>
      <c r="M3507" s="66"/>
      <c r="N3507" s="66"/>
      <c r="O3507" s="66"/>
      <c r="P3507" s="66"/>
      <c r="Q3507" s="66"/>
      <c r="S3507" s="70"/>
      <c r="U3507" s="70"/>
      <c r="W3507" s="70"/>
      <c r="Y3507" s="70"/>
    </row>
    <row r="3508" spans="1:25" s="69" customFormat="1" x14ac:dyDescent="0.2">
      <c r="A3508" s="66" t="s">
        <v>27</v>
      </c>
      <c r="B3508" s="66" t="s">
        <v>24</v>
      </c>
      <c r="C3508" s="66" t="s">
        <v>9</v>
      </c>
      <c r="D3508" s="66" t="s">
        <v>304</v>
      </c>
      <c r="E3508" s="86">
        <f>+IF(ISNUMBER(DATA!H946),DATA!H946,"n/a")</f>
        <v>53897.14</v>
      </c>
      <c r="F3508" s="77">
        <f>+IF(ISNUMBER(DATA!I946),DATA!I946,"n/a")</f>
        <v>0.18474104450906001</v>
      </c>
      <c r="G3508" s="86">
        <f>+IF(ISNUMBER(DATA!R946),DATA!R946,"n/a")</f>
        <v>184883.73</v>
      </c>
      <c r="H3508" s="77">
        <f>+IF(ISNUMBER(DATA!S946),DATA!S946,"n/a")</f>
        <v>9.4917247707888994E-2</v>
      </c>
      <c r="I3508" s="86">
        <f>+IF(ISNUMBER(DATA!AB946),DATA!AB946,"n/a")</f>
        <v>367901.42</v>
      </c>
      <c r="J3508" s="77">
        <f>+IF(ISNUMBER(DATA!AC946),DATA!AC946,"n/a")</f>
        <v>3.6893684817609802E-2</v>
      </c>
      <c r="K3508" s="86">
        <f>+IF(ISNUMBER(DATA!AL946),DATA!AL946,"n/a")</f>
        <v>659484.48</v>
      </c>
      <c r="L3508" s="77">
        <f>+IF(ISNUMBER(DATA!AM946),DATA!AM946,"n/a")</f>
        <v>-2.4682949426986601E-2</v>
      </c>
      <c r="M3508" s="66"/>
      <c r="N3508" s="66"/>
      <c r="O3508" s="66"/>
      <c r="P3508" s="66"/>
      <c r="Q3508" s="66"/>
      <c r="S3508" s="70"/>
      <c r="U3508" s="70"/>
      <c r="W3508" s="70"/>
      <c r="Y3508" s="70"/>
    </row>
    <row r="3509" spans="1:25" s="69" customFormat="1" x14ac:dyDescent="0.2">
      <c r="A3509" s="66" t="s">
        <v>27</v>
      </c>
      <c r="B3509" s="66" t="s">
        <v>24</v>
      </c>
      <c r="C3509" s="66" t="s">
        <v>9</v>
      </c>
      <c r="D3509" s="66" t="s">
        <v>305</v>
      </c>
      <c r="E3509" s="86">
        <f>+IF(ISNUMBER(DATA!H947),DATA!H947,"n/a")</f>
        <v>27362.11</v>
      </c>
      <c r="F3509" s="77">
        <f>+IF(ISNUMBER(DATA!I947),DATA!I947,"n/a")</f>
        <v>-0.103254450280998</v>
      </c>
      <c r="G3509" s="86">
        <f>+IF(ISNUMBER(DATA!R947),DATA!R947,"n/a")</f>
        <v>91983.9</v>
      </c>
      <c r="H3509" s="77">
        <f>+IF(ISNUMBER(DATA!S947),DATA!S947,"n/a")</f>
        <v>-0.116548172159193</v>
      </c>
      <c r="I3509" s="86">
        <f>+IF(ISNUMBER(DATA!AB947),DATA!AB947,"n/a")</f>
        <v>191533.81</v>
      </c>
      <c r="J3509" s="77">
        <f>+IF(ISNUMBER(DATA!AC947),DATA!AC947,"n/a")</f>
        <v>-6.3292176163297104E-2</v>
      </c>
      <c r="K3509" s="86">
        <f>+IF(ISNUMBER(DATA!AL947),DATA!AL947,"n/a")</f>
        <v>357142.13</v>
      </c>
      <c r="L3509" s="77">
        <f>+IF(ISNUMBER(DATA!AM947),DATA!AM947,"n/a")</f>
        <v>4.2670801356952899E-2</v>
      </c>
      <c r="M3509" s="66"/>
      <c r="N3509" s="66"/>
      <c r="O3509" s="66"/>
      <c r="P3509" s="66"/>
      <c r="Q3509" s="66"/>
      <c r="S3509" s="70"/>
      <c r="U3509" s="70"/>
      <c r="W3509" s="70"/>
      <c r="Y3509" s="70"/>
    </row>
    <row r="3510" spans="1:25" s="69" customFormat="1" x14ac:dyDescent="0.2">
      <c r="A3510" s="66" t="s">
        <v>27</v>
      </c>
      <c r="B3510" s="66" t="s">
        <v>24</v>
      </c>
      <c r="C3510" s="66" t="s">
        <v>9</v>
      </c>
      <c r="D3510" s="66" t="s">
        <v>306</v>
      </c>
      <c r="E3510" s="86">
        <f>+IF(ISNUMBER(DATA!H948),DATA!H948,"n/a")</f>
        <v>20072</v>
      </c>
      <c r="F3510" s="77">
        <f>+IF(ISNUMBER(DATA!I948),DATA!I948,"n/a")</f>
        <v>-0.18557867248349799</v>
      </c>
      <c r="G3510" s="86">
        <f>+IF(ISNUMBER(DATA!R948),DATA!R948,"n/a")</f>
        <v>76603.45</v>
      </c>
      <c r="H3510" s="77">
        <f>+IF(ISNUMBER(DATA!S948),DATA!S948,"n/a")</f>
        <v>2.7845440476340699E-2</v>
      </c>
      <c r="I3510" s="86">
        <f>+IF(ISNUMBER(DATA!AB948),DATA!AB948,"n/a")</f>
        <v>152068.87</v>
      </c>
      <c r="J3510" s="77">
        <f>+IF(ISNUMBER(DATA!AC948),DATA!AC948,"n/a")</f>
        <v>5.5153425804788603E-2</v>
      </c>
      <c r="K3510" s="86">
        <f>+IF(ISNUMBER(DATA!AL948),DATA!AL948,"n/a")</f>
        <v>292310.86</v>
      </c>
      <c r="L3510" s="77">
        <f>+IF(ISNUMBER(DATA!AM948),DATA!AM948,"n/a")</f>
        <v>0.121288832006064</v>
      </c>
      <c r="M3510" s="66"/>
      <c r="N3510" s="66"/>
      <c r="O3510" s="66"/>
      <c r="P3510" s="66"/>
      <c r="Q3510" s="66"/>
      <c r="S3510" s="70"/>
      <c r="U3510" s="70"/>
      <c r="W3510" s="70"/>
      <c r="Y3510" s="70"/>
    </row>
    <row r="3511" spans="1:25" s="69" customFormat="1" x14ac:dyDescent="0.2">
      <c r="A3511" s="66" t="s">
        <v>27</v>
      </c>
      <c r="B3511" s="66" t="s">
        <v>24</v>
      </c>
      <c r="C3511" s="66" t="s">
        <v>9</v>
      </c>
      <c r="D3511" s="66" t="s">
        <v>307</v>
      </c>
      <c r="E3511" s="86">
        <f>+IF(ISNUMBER(DATA!H949),DATA!H949,"n/a")</f>
        <v>62907.95</v>
      </c>
      <c r="F3511" s="77">
        <f>+IF(ISNUMBER(DATA!I949),DATA!I949,"n/a")</f>
        <v>0.105452848905099</v>
      </c>
      <c r="G3511" s="86">
        <f>+IF(ISNUMBER(DATA!R949),DATA!R949,"n/a")</f>
        <v>200056.56</v>
      </c>
      <c r="H3511" s="77">
        <f>+IF(ISNUMBER(DATA!S949),DATA!S949,"n/a")</f>
        <v>0.109439559792367</v>
      </c>
      <c r="I3511" s="86">
        <f>+IF(ISNUMBER(DATA!AB949),DATA!AB949,"n/a")</f>
        <v>396452.2</v>
      </c>
      <c r="J3511" s="77">
        <f>+IF(ISNUMBER(DATA!AC949),DATA!AC949,"n/a")</f>
        <v>9.4745235461562993E-2</v>
      </c>
      <c r="K3511" s="86">
        <f>+IF(ISNUMBER(DATA!AL949),DATA!AL949,"n/a")</f>
        <v>759008.29</v>
      </c>
      <c r="L3511" s="77">
        <f>+IF(ISNUMBER(DATA!AM949),DATA!AM949,"n/a")</f>
        <v>0.189384876291848</v>
      </c>
      <c r="M3511" s="66"/>
      <c r="N3511" s="66"/>
      <c r="O3511" s="66"/>
      <c r="P3511" s="66"/>
      <c r="Q3511" s="66"/>
      <c r="S3511" s="70"/>
      <c r="U3511" s="70"/>
      <c r="W3511" s="70"/>
      <c r="Y3511" s="70"/>
    </row>
    <row r="3512" spans="1:25" s="69" customFormat="1" x14ac:dyDescent="0.2">
      <c r="A3512" s="66" t="s">
        <v>27</v>
      </c>
      <c r="B3512" s="66" t="s">
        <v>24</v>
      </c>
      <c r="C3512" s="66" t="s">
        <v>9</v>
      </c>
      <c r="D3512" s="66" t="s">
        <v>308</v>
      </c>
      <c r="E3512" s="86">
        <f>+IF(ISNUMBER(DATA!H950),DATA!H950,"n/a")</f>
        <v>16086.98</v>
      </c>
      <c r="F3512" s="77">
        <f>+IF(ISNUMBER(DATA!I950),DATA!I950,"n/a")</f>
        <v>-4.3100674119073999E-2</v>
      </c>
      <c r="G3512" s="86">
        <f>+IF(ISNUMBER(DATA!R950),DATA!R950,"n/a")</f>
        <v>55398.23</v>
      </c>
      <c r="H3512" s="77">
        <f>+IF(ISNUMBER(DATA!S950),DATA!S950,"n/a")</f>
        <v>-7.2945148227252204E-2</v>
      </c>
      <c r="I3512" s="86">
        <f>+IF(ISNUMBER(DATA!AB950),DATA!AB950,"n/a")</f>
        <v>111448.84</v>
      </c>
      <c r="J3512" s="77">
        <f>+IF(ISNUMBER(DATA!AC950),DATA!AC950,"n/a")</f>
        <v>-4.4959441417570897E-2</v>
      </c>
      <c r="K3512" s="86">
        <f>+IF(ISNUMBER(DATA!AL950),DATA!AL950,"n/a")</f>
        <v>206332.05</v>
      </c>
      <c r="L3512" s="77">
        <f>+IF(ISNUMBER(DATA!AM950),DATA!AM950,"n/a")</f>
        <v>-1.14061126625531E-2</v>
      </c>
      <c r="M3512" s="66"/>
      <c r="N3512" s="66"/>
      <c r="O3512" s="66"/>
      <c r="P3512" s="66"/>
      <c r="Q3512" s="66"/>
      <c r="S3512" s="70"/>
      <c r="U3512" s="70"/>
      <c r="W3512" s="70"/>
      <c r="Y3512" s="70"/>
    </row>
    <row r="3513" spans="1:25" s="69" customFormat="1" x14ac:dyDescent="0.2">
      <c r="A3513" s="66" t="s">
        <v>27</v>
      </c>
      <c r="B3513" s="66" t="s">
        <v>24</v>
      </c>
      <c r="C3513" s="66" t="s">
        <v>9</v>
      </c>
      <c r="D3513" s="66" t="s">
        <v>309</v>
      </c>
      <c r="E3513" s="86">
        <f>+IF(ISNUMBER(DATA!H951),DATA!H951,"n/a")</f>
        <v>20860.34</v>
      </c>
      <c r="F3513" s="77">
        <f>+IF(ISNUMBER(DATA!I951),DATA!I951,"n/a")</f>
        <v>-6.5027907520844905E-2</v>
      </c>
      <c r="G3513" s="86">
        <f>+IF(ISNUMBER(DATA!R951),DATA!R951,"n/a")</f>
        <v>71809.09</v>
      </c>
      <c r="H3513" s="77">
        <f>+IF(ISNUMBER(DATA!S951),DATA!S951,"n/a")</f>
        <v>-7.9896515555596598E-2</v>
      </c>
      <c r="I3513" s="86">
        <f>+IF(ISNUMBER(DATA!AB951),DATA!AB951,"n/a")</f>
        <v>143489.22</v>
      </c>
      <c r="J3513" s="77">
        <f>+IF(ISNUMBER(DATA!AC951),DATA!AC951,"n/a")</f>
        <v>-7.4265963563467693E-2</v>
      </c>
      <c r="K3513" s="86">
        <f>+IF(ISNUMBER(DATA!AL951),DATA!AL951,"n/a")</f>
        <v>270274.61</v>
      </c>
      <c r="L3513" s="77">
        <f>+IF(ISNUMBER(DATA!AM951),DATA!AM951,"n/a")</f>
        <v>1.70526417272568E-2</v>
      </c>
      <c r="M3513" s="66"/>
      <c r="N3513" s="66"/>
      <c r="O3513" s="66"/>
      <c r="P3513" s="66"/>
      <c r="Q3513" s="66"/>
      <c r="S3513" s="70"/>
      <c r="U3513" s="70"/>
      <c r="W3513" s="70"/>
      <c r="Y3513" s="70"/>
    </row>
    <row r="3514" spans="1:25" s="69" customFormat="1" x14ac:dyDescent="0.2">
      <c r="A3514" s="66" t="s">
        <v>27</v>
      </c>
      <c r="B3514" s="66" t="s">
        <v>24</v>
      </c>
      <c r="C3514" s="66" t="s">
        <v>9</v>
      </c>
      <c r="D3514" s="66" t="s">
        <v>310</v>
      </c>
      <c r="E3514" s="86">
        <f>+IF(ISNUMBER(DATA!H952),DATA!H952,"n/a")</f>
        <v>10258.23</v>
      </c>
      <c r="F3514" s="77">
        <f>+IF(ISNUMBER(DATA!I952),DATA!I952,"n/a")</f>
        <v>-9.7085353359316395E-2</v>
      </c>
      <c r="G3514" s="86">
        <f>+IF(ISNUMBER(DATA!R952),DATA!R952,"n/a")</f>
        <v>34720.620000000003</v>
      </c>
      <c r="H3514" s="77">
        <f>+IF(ISNUMBER(DATA!S952),DATA!S952,"n/a")</f>
        <v>-0.114927606092717</v>
      </c>
      <c r="I3514" s="86">
        <f>+IF(ISNUMBER(DATA!AB952),DATA!AB952,"n/a")</f>
        <v>67886.09</v>
      </c>
      <c r="J3514" s="77">
        <f>+IF(ISNUMBER(DATA!AC952),DATA!AC952,"n/a")</f>
        <v>-0.123019235392533</v>
      </c>
      <c r="K3514" s="86">
        <f>+IF(ISNUMBER(DATA!AL952),DATA!AL952,"n/a")</f>
        <v>126475.03</v>
      </c>
      <c r="L3514" s="77">
        <f>+IF(ISNUMBER(DATA!AM952),DATA!AM952,"n/a")</f>
        <v>-0.14157025242138599</v>
      </c>
      <c r="M3514" s="66"/>
      <c r="N3514" s="66"/>
      <c r="O3514" s="66"/>
      <c r="P3514" s="66"/>
      <c r="Q3514" s="66"/>
      <c r="S3514" s="70"/>
      <c r="U3514" s="70"/>
      <c r="W3514" s="70"/>
      <c r="Y3514" s="70"/>
    </row>
    <row r="3515" spans="1:25" s="69" customFormat="1" x14ac:dyDescent="0.2">
      <c r="A3515" s="66" t="s">
        <v>27</v>
      </c>
      <c r="B3515" s="66" t="s">
        <v>24</v>
      </c>
      <c r="C3515" s="66" t="s">
        <v>9</v>
      </c>
      <c r="D3515" s="66" t="s">
        <v>311</v>
      </c>
      <c r="E3515" s="86">
        <f>+IF(ISNUMBER(DATA!H953),DATA!H953,"n/a")</f>
        <v>19190.8</v>
      </c>
      <c r="F3515" s="77">
        <f>+IF(ISNUMBER(DATA!I953),DATA!I953,"n/a")</f>
        <v>-7.6384931696724195E-2</v>
      </c>
      <c r="G3515" s="86">
        <f>+IF(ISNUMBER(DATA!R953),DATA!R953,"n/a")</f>
        <v>62534.45</v>
      </c>
      <c r="H3515" s="77">
        <f>+IF(ISNUMBER(DATA!S953),DATA!S953,"n/a")</f>
        <v>-0.108933118455157</v>
      </c>
      <c r="I3515" s="86">
        <f>+IF(ISNUMBER(DATA!AB953),DATA!AB953,"n/a")</f>
        <v>125333.14</v>
      </c>
      <c r="J3515" s="77">
        <f>+IF(ISNUMBER(DATA!AC953),DATA!AC953,"n/a")</f>
        <v>-0.164032263690955</v>
      </c>
      <c r="K3515" s="86">
        <f>+IF(ISNUMBER(DATA!AL953),DATA!AL953,"n/a")</f>
        <v>243185.62</v>
      </c>
      <c r="L3515" s="77">
        <f>+IF(ISNUMBER(DATA!AM953),DATA!AM953,"n/a")</f>
        <v>-0.16950415134168401</v>
      </c>
      <c r="M3515" s="66"/>
      <c r="N3515" s="66"/>
      <c r="O3515" s="66"/>
      <c r="P3515" s="66"/>
      <c r="Q3515" s="66"/>
      <c r="S3515" s="70"/>
      <c r="U3515" s="70"/>
      <c r="W3515" s="70"/>
      <c r="Y3515" s="70"/>
    </row>
    <row r="3516" spans="1:25" s="69" customFormat="1" x14ac:dyDescent="0.2">
      <c r="A3516" s="66" t="s">
        <v>27</v>
      </c>
      <c r="B3516" s="66" t="s">
        <v>24</v>
      </c>
      <c r="C3516" s="66" t="s">
        <v>9</v>
      </c>
      <c r="D3516" s="66" t="s">
        <v>312</v>
      </c>
      <c r="E3516" s="86">
        <f>+IF(ISNUMBER(DATA!H954),DATA!H954,"n/a")</f>
        <v>11876.99</v>
      </c>
      <c r="F3516" s="77">
        <f>+IF(ISNUMBER(DATA!I954),DATA!I954,"n/a")</f>
        <v>1.5658618012156799E-2</v>
      </c>
      <c r="G3516" s="86">
        <f>+IF(ISNUMBER(DATA!R954),DATA!R954,"n/a")</f>
        <v>39817.9</v>
      </c>
      <c r="H3516" s="77">
        <f>+IF(ISNUMBER(DATA!S954),DATA!S954,"n/a")</f>
        <v>0.116094841110671</v>
      </c>
      <c r="I3516" s="86">
        <f>+IF(ISNUMBER(DATA!AB954),DATA!AB954,"n/a")</f>
        <v>82502.31</v>
      </c>
      <c r="J3516" s="77">
        <f>+IF(ISNUMBER(DATA!AC954),DATA!AC954,"n/a")</f>
        <v>0.174628478974169</v>
      </c>
      <c r="K3516" s="86">
        <f>+IF(ISNUMBER(DATA!AL954),DATA!AL954,"n/a")</f>
        <v>148159.20000000001</v>
      </c>
      <c r="L3516" s="77">
        <f>+IF(ISNUMBER(DATA!AM954),DATA!AM954,"n/a")</f>
        <v>0.183190805561155</v>
      </c>
      <c r="M3516" s="66"/>
      <c r="N3516" s="66"/>
      <c r="O3516" s="66"/>
      <c r="P3516" s="66"/>
      <c r="Q3516" s="66"/>
      <c r="S3516" s="70"/>
      <c r="U3516" s="70"/>
      <c r="W3516" s="70"/>
      <c r="Y3516" s="70"/>
    </row>
    <row r="3517" spans="1:25" s="69" customFormat="1" x14ac:dyDescent="0.2">
      <c r="A3517" s="66" t="s">
        <v>27</v>
      </c>
      <c r="B3517" s="66" t="s">
        <v>24</v>
      </c>
      <c r="C3517" s="66" t="s">
        <v>9</v>
      </c>
      <c r="D3517" s="66" t="s">
        <v>313</v>
      </c>
      <c r="E3517" s="86">
        <f>+IF(ISNUMBER(DATA!H955),DATA!H955,"n/a")</f>
        <v>21776.59</v>
      </c>
      <c r="F3517" s="77">
        <f>+IF(ISNUMBER(DATA!I955),DATA!I955,"n/a")</f>
        <v>-6.4531347023431699E-3</v>
      </c>
      <c r="G3517" s="86">
        <f>+IF(ISNUMBER(DATA!R955),DATA!R955,"n/a")</f>
        <v>70432.149999999994</v>
      </c>
      <c r="H3517" s="77">
        <f>+IF(ISNUMBER(DATA!S955),DATA!S955,"n/a")</f>
        <v>-3.1320417266313801E-2</v>
      </c>
      <c r="I3517" s="86">
        <f>+IF(ISNUMBER(DATA!AB955),DATA!AB955,"n/a")</f>
        <v>138727.69</v>
      </c>
      <c r="J3517" s="77">
        <f>+IF(ISNUMBER(DATA!AC955),DATA!AC955,"n/a")</f>
        <v>-2.04287053273664E-2</v>
      </c>
      <c r="K3517" s="86">
        <f>+IF(ISNUMBER(DATA!AL955),DATA!AL955,"n/a")</f>
        <v>272063</v>
      </c>
      <c r="L3517" s="77">
        <f>+IF(ISNUMBER(DATA!AM955),DATA!AM955,"n/a")</f>
        <v>2.1090277144174899E-2</v>
      </c>
      <c r="M3517" s="66"/>
      <c r="N3517" s="66"/>
      <c r="O3517" s="66"/>
      <c r="P3517" s="66"/>
      <c r="Q3517" s="66"/>
      <c r="S3517" s="70"/>
      <c r="U3517" s="70"/>
      <c r="W3517" s="70"/>
      <c r="Y3517" s="70"/>
    </row>
    <row r="3518" spans="1:25" s="69" customFormat="1" x14ac:dyDescent="0.2">
      <c r="A3518" s="66" t="s">
        <v>27</v>
      </c>
      <c r="B3518" s="66" t="s">
        <v>24</v>
      </c>
      <c r="C3518" s="66" t="s">
        <v>9</v>
      </c>
      <c r="D3518" s="66" t="s">
        <v>314</v>
      </c>
      <c r="E3518" s="86">
        <f>+IF(ISNUMBER(DATA!H956),DATA!H956,"n/a")</f>
        <v>35537.64</v>
      </c>
      <c r="F3518" s="77">
        <f>+IF(ISNUMBER(DATA!I956),DATA!I956,"n/a")</f>
        <v>3.1440714196776701E-2</v>
      </c>
      <c r="G3518" s="86">
        <f>+IF(ISNUMBER(DATA!R956),DATA!R956,"n/a")</f>
        <v>120799.26</v>
      </c>
      <c r="H3518" s="77">
        <f>+IF(ISNUMBER(DATA!S956),DATA!S956,"n/a")</f>
        <v>4.6143888273919603E-2</v>
      </c>
      <c r="I3518" s="86">
        <f>+IF(ISNUMBER(DATA!AB956),DATA!AB956,"n/a")</f>
        <v>237100.21</v>
      </c>
      <c r="J3518" s="77">
        <f>+IF(ISNUMBER(DATA!AC956),DATA!AC956,"n/a")</f>
        <v>-5.4455159280496497E-2</v>
      </c>
      <c r="K3518" s="86">
        <f>+IF(ISNUMBER(DATA!AL956),DATA!AL956,"n/a")</f>
        <v>451660.79</v>
      </c>
      <c r="L3518" s="77">
        <f>+IF(ISNUMBER(DATA!AM956),DATA!AM956,"n/a")</f>
        <v>-0.19981539766780801</v>
      </c>
      <c r="M3518" s="66"/>
      <c r="N3518" s="66"/>
      <c r="O3518" s="66"/>
      <c r="P3518" s="66"/>
      <c r="Q3518" s="66"/>
      <c r="S3518" s="70"/>
      <c r="U3518" s="70"/>
      <c r="W3518" s="70"/>
      <c r="Y3518" s="70"/>
    </row>
    <row r="3519" spans="1:25" s="69" customFormat="1" x14ac:dyDescent="0.2">
      <c r="A3519" s="66" t="s">
        <v>27</v>
      </c>
      <c r="B3519" s="66" t="s">
        <v>24</v>
      </c>
      <c r="C3519" s="66" t="s">
        <v>9</v>
      </c>
      <c r="D3519" s="66" t="s">
        <v>315</v>
      </c>
      <c r="E3519" s="86">
        <f>+IF(ISNUMBER(DATA!H957),DATA!H957,"n/a")</f>
        <v>61635.89</v>
      </c>
      <c r="F3519" s="77">
        <f>+IF(ISNUMBER(DATA!I957),DATA!I957,"n/a")</f>
        <v>6.5685642576600006E-2</v>
      </c>
      <c r="G3519" s="86">
        <f>+IF(ISNUMBER(DATA!R957),DATA!R957,"n/a")</f>
        <v>206936.85</v>
      </c>
      <c r="H3519" s="77">
        <f>+IF(ISNUMBER(DATA!S957),DATA!S957,"n/a")</f>
        <v>7.42392428569323E-2</v>
      </c>
      <c r="I3519" s="86">
        <f>+IF(ISNUMBER(DATA!AB957),DATA!AB957,"n/a")</f>
        <v>424479.8</v>
      </c>
      <c r="J3519" s="77">
        <f>+IF(ISNUMBER(DATA!AC957),DATA!AC957,"n/a")</f>
        <v>7.88535904405719E-2</v>
      </c>
      <c r="K3519" s="86">
        <f>+IF(ISNUMBER(DATA!AL957),DATA!AL957,"n/a")</f>
        <v>797536.67</v>
      </c>
      <c r="L3519" s="77">
        <f>+IF(ISNUMBER(DATA!AM957),DATA!AM957,"n/a")</f>
        <v>0.123078016043999</v>
      </c>
      <c r="M3519" s="66"/>
      <c r="N3519" s="66"/>
      <c r="O3519" s="66"/>
      <c r="P3519" s="66"/>
      <c r="Q3519" s="66"/>
      <c r="S3519" s="70"/>
      <c r="U3519" s="70"/>
      <c r="W3519" s="70"/>
      <c r="Y3519" s="70"/>
    </row>
    <row r="3520" spans="1:25" s="69" customFormat="1" x14ac:dyDescent="0.2">
      <c r="A3520" s="66" t="s">
        <v>27</v>
      </c>
      <c r="B3520" s="66" t="s">
        <v>24</v>
      </c>
      <c r="C3520" s="66" t="s">
        <v>9</v>
      </c>
      <c r="D3520" s="66" t="s">
        <v>316</v>
      </c>
      <c r="E3520" s="86">
        <f>+IF(ISNUMBER(DATA!H958),DATA!H958,"n/a")</f>
        <v>33768.269999999997</v>
      </c>
      <c r="F3520" s="77">
        <f>+IF(ISNUMBER(DATA!I958),DATA!I958,"n/a")</f>
        <v>0.10276485837056799</v>
      </c>
      <c r="G3520" s="86">
        <f>+IF(ISNUMBER(DATA!R958),DATA!R958,"n/a")</f>
        <v>112924.91</v>
      </c>
      <c r="H3520" s="77">
        <f>+IF(ISNUMBER(DATA!S958),DATA!S958,"n/a")</f>
        <v>7.5227109474917397E-2</v>
      </c>
      <c r="I3520" s="86">
        <f>+IF(ISNUMBER(DATA!AB958),DATA!AB958,"n/a")</f>
        <v>210365.73</v>
      </c>
      <c r="J3520" s="77">
        <f>+IF(ISNUMBER(DATA!AC958),DATA!AC958,"n/a")</f>
        <v>5.4979874886285397E-2</v>
      </c>
      <c r="K3520" s="86">
        <f>+IF(ISNUMBER(DATA!AL958),DATA!AL958,"n/a")</f>
        <v>388801.87</v>
      </c>
      <c r="L3520" s="77">
        <f>+IF(ISNUMBER(DATA!AM958),DATA!AM958,"n/a")</f>
        <v>8.9162906416116405E-2</v>
      </c>
      <c r="M3520" s="66"/>
      <c r="N3520" s="66"/>
      <c r="O3520" s="66"/>
      <c r="P3520" s="66"/>
      <c r="Q3520" s="66"/>
      <c r="S3520" s="70"/>
      <c r="U3520" s="70"/>
      <c r="W3520" s="70"/>
      <c r="Y3520" s="70"/>
    </row>
    <row r="3521" spans="1:25" s="69" customFormat="1" x14ac:dyDescent="0.2">
      <c r="A3521" s="66" t="s">
        <v>27</v>
      </c>
      <c r="B3521" s="66" t="s">
        <v>24</v>
      </c>
      <c r="C3521" s="66" t="s">
        <v>9</v>
      </c>
      <c r="D3521" s="66" t="s">
        <v>317</v>
      </c>
      <c r="E3521" s="86">
        <f>+IF(ISNUMBER(DATA!H959),DATA!H959,"n/a")</f>
        <v>19174.16</v>
      </c>
      <c r="F3521" s="77">
        <f>+IF(ISNUMBER(DATA!I959),DATA!I959,"n/a")</f>
        <v>-0.105600654537754</v>
      </c>
      <c r="G3521" s="86">
        <f>+IF(ISNUMBER(DATA!R959),DATA!R959,"n/a")</f>
        <v>62987.24</v>
      </c>
      <c r="H3521" s="77">
        <f>+IF(ISNUMBER(DATA!S959),DATA!S959,"n/a")</f>
        <v>3.70793830885561E-3</v>
      </c>
      <c r="I3521" s="86">
        <f>+IF(ISNUMBER(DATA!AB959),DATA!AB959,"n/a")</f>
        <v>133439.72</v>
      </c>
      <c r="J3521" s="77">
        <f>+IF(ISNUMBER(DATA!AC959),DATA!AC959,"n/a")</f>
        <v>0.107851072423508</v>
      </c>
      <c r="K3521" s="86">
        <f>+IF(ISNUMBER(DATA!AL959),DATA!AL959,"n/a")</f>
        <v>237133.13</v>
      </c>
      <c r="L3521" s="77">
        <f>+IF(ISNUMBER(DATA!AM959),DATA!AM959,"n/a")</f>
        <v>0.13362934247019601</v>
      </c>
      <c r="M3521" s="66"/>
      <c r="N3521" s="66"/>
      <c r="O3521" s="66"/>
      <c r="P3521" s="66"/>
      <c r="Q3521" s="66"/>
      <c r="S3521" s="70"/>
      <c r="U3521" s="70"/>
      <c r="W3521" s="70"/>
      <c r="Y3521" s="70"/>
    </row>
    <row r="3522" spans="1:25" s="69" customFormat="1" x14ac:dyDescent="0.2">
      <c r="A3522" s="66" t="s">
        <v>27</v>
      </c>
      <c r="B3522" s="66" t="s">
        <v>24</v>
      </c>
      <c r="C3522" s="66" t="s">
        <v>9</v>
      </c>
      <c r="D3522" s="66" t="s">
        <v>318</v>
      </c>
      <c r="E3522" s="86">
        <f>+IF(ISNUMBER(DATA!H960),DATA!H960,"n/a")</f>
        <v>41787.06</v>
      </c>
      <c r="F3522" s="77">
        <f>+IF(ISNUMBER(DATA!I960),DATA!I960,"n/a")</f>
        <v>0.13716620775874599</v>
      </c>
      <c r="G3522" s="86">
        <f>+IF(ISNUMBER(DATA!R960),DATA!R960,"n/a")</f>
        <v>144264.07</v>
      </c>
      <c r="H3522" s="77">
        <f>+IF(ISNUMBER(DATA!S960),DATA!S960,"n/a")</f>
        <v>0.11726186714546601</v>
      </c>
      <c r="I3522" s="86">
        <f>+IF(ISNUMBER(DATA!AB960),DATA!AB960,"n/a")</f>
        <v>279096.8</v>
      </c>
      <c r="J3522" s="77">
        <f>+IF(ISNUMBER(DATA!AC960),DATA!AC960,"n/a")</f>
        <v>8.0431812241328199E-2</v>
      </c>
      <c r="K3522" s="86">
        <f>+IF(ISNUMBER(DATA!AL960),DATA!AL960,"n/a")</f>
        <v>494300.3</v>
      </c>
      <c r="L3522" s="77">
        <f>+IF(ISNUMBER(DATA!AM960),DATA!AM960,"n/a")</f>
        <v>0.12688768105509601</v>
      </c>
      <c r="M3522" s="66"/>
      <c r="N3522" s="66"/>
      <c r="O3522" s="66"/>
      <c r="P3522" s="66"/>
      <c r="Q3522" s="66"/>
      <c r="S3522" s="70"/>
      <c r="U3522" s="70"/>
      <c r="W3522" s="70"/>
      <c r="Y3522" s="70"/>
    </row>
    <row r="3523" spans="1:25" s="69" customFormat="1" x14ac:dyDescent="0.2">
      <c r="A3523" s="66" t="s">
        <v>27</v>
      </c>
      <c r="B3523" s="66" t="s">
        <v>24</v>
      </c>
      <c r="C3523" s="66" t="s">
        <v>9</v>
      </c>
      <c r="D3523" s="66" t="s">
        <v>344</v>
      </c>
      <c r="E3523" s="86">
        <f>+IF(ISNUMBER(DATA!H961),DATA!H961,"n/a")</f>
        <v>9109.18</v>
      </c>
      <c r="F3523" s="77">
        <f>+IF(ISNUMBER(DATA!I961),DATA!I961,"n/a")</f>
        <v>-5.9692695188104203E-2</v>
      </c>
      <c r="G3523" s="86">
        <f>+IF(ISNUMBER(DATA!R961),DATA!R961,"n/a")</f>
        <v>30741.69</v>
      </c>
      <c r="H3523" s="77">
        <f>+IF(ISNUMBER(DATA!S961),DATA!S961,"n/a")</f>
        <v>1.1755331910898E-2</v>
      </c>
      <c r="I3523" s="86">
        <f>+IF(ISNUMBER(DATA!AB961),DATA!AB961,"n/a")</f>
        <v>61031.45</v>
      </c>
      <c r="J3523" s="77">
        <f>+IF(ISNUMBER(DATA!AC961),DATA!AC961,"n/a")</f>
        <v>6.1614443597136699E-2</v>
      </c>
      <c r="K3523" s="86">
        <f>+IF(ISNUMBER(DATA!AL961),DATA!AL961,"n/a")</f>
        <v>117068.23</v>
      </c>
      <c r="L3523" s="77">
        <f>+IF(ISNUMBER(DATA!AM961),DATA!AM961,"n/a")</f>
        <v>0.13673021460415999</v>
      </c>
      <c r="M3523" s="66"/>
      <c r="N3523" s="66"/>
      <c r="O3523" s="66"/>
      <c r="P3523" s="66"/>
      <c r="Q3523" s="66"/>
      <c r="S3523" s="70"/>
      <c r="U3523" s="70"/>
      <c r="W3523" s="70"/>
      <c r="Y3523" s="70"/>
    </row>
    <row r="3524" spans="1:25" s="69" customFormat="1" x14ac:dyDescent="0.2">
      <c r="A3524" s="66" t="s">
        <v>27</v>
      </c>
      <c r="B3524" s="66" t="s">
        <v>24</v>
      </c>
      <c r="C3524" s="66" t="s">
        <v>9</v>
      </c>
      <c r="D3524" s="66" t="s">
        <v>345</v>
      </c>
      <c r="E3524" s="86">
        <f>+IF(ISNUMBER(DATA!H962),DATA!H962,"n/a")</f>
        <v>50756.44</v>
      </c>
      <c r="F3524" s="77">
        <f>+IF(ISNUMBER(DATA!I962),DATA!I962,"n/a")</f>
        <v>7.1566492662125905E-2</v>
      </c>
      <c r="G3524" s="86">
        <f>+IF(ISNUMBER(DATA!R962),DATA!R962,"n/a")</f>
        <v>165218.74</v>
      </c>
      <c r="H3524" s="77">
        <f>+IF(ISNUMBER(DATA!S962),DATA!S962,"n/a")</f>
        <v>7.6795135523606797E-2</v>
      </c>
      <c r="I3524" s="86">
        <f>+IF(ISNUMBER(DATA!AB962),DATA!AB962,"n/a")</f>
        <v>329543.7</v>
      </c>
      <c r="J3524" s="77">
        <f>+IF(ISNUMBER(DATA!AC962),DATA!AC962,"n/a")</f>
        <v>9.5937338655434995E-2</v>
      </c>
      <c r="K3524" s="86">
        <f>+IF(ISNUMBER(DATA!AL962),DATA!AL962,"n/a")</f>
        <v>612977.14</v>
      </c>
      <c r="L3524" s="77">
        <f>+IF(ISNUMBER(DATA!AM962),DATA!AM962,"n/a")</f>
        <v>0.40085215666261398</v>
      </c>
      <c r="M3524" s="66"/>
      <c r="N3524" s="66"/>
      <c r="O3524" s="66"/>
      <c r="P3524" s="66"/>
      <c r="Q3524" s="66"/>
      <c r="S3524" s="70"/>
      <c r="U3524" s="70"/>
      <c r="W3524" s="70"/>
      <c r="Y3524" s="70"/>
    </row>
    <row r="3525" spans="1:25" x14ac:dyDescent="0.2">
      <c r="E3525" s="100"/>
      <c r="F3525" s="102"/>
      <c r="G3525" s="100"/>
      <c r="H3525" s="102"/>
      <c r="I3525" s="100"/>
      <c r="J3525" s="102"/>
      <c r="K3525" s="100"/>
      <c r="L3525" s="102"/>
    </row>
    <row r="3526" spans="1:25" s="69" customFormat="1" x14ac:dyDescent="0.2">
      <c r="A3526" s="66" t="s">
        <v>27</v>
      </c>
      <c r="B3526" s="66" t="s">
        <v>24</v>
      </c>
      <c r="C3526" s="66" t="s">
        <v>25</v>
      </c>
      <c r="D3526" s="66" t="s">
        <v>271</v>
      </c>
      <c r="E3526" s="86">
        <f>+IF(ISNUMBER(DATA!J913),DATA!J913,"n/a")</f>
        <v>24926.5</v>
      </c>
      <c r="F3526" s="77">
        <f>+IF(ISNUMBER(DATA!K913),DATA!K913,"n/a")</f>
        <v>0.269727344689981</v>
      </c>
      <c r="G3526" s="86">
        <f>+IF(ISNUMBER(DATA!T913),DATA!T913,"n/a")</f>
        <v>78953.58</v>
      </c>
      <c r="H3526" s="77">
        <f>+IF(ISNUMBER(DATA!U913),DATA!U913,"n/a")</f>
        <v>0.15656888890191001</v>
      </c>
      <c r="I3526" s="86">
        <f>+IF(ISNUMBER(DATA!AD913),DATA!AD913,"n/a")</f>
        <v>156607.29999999999</v>
      </c>
      <c r="J3526" s="77">
        <f>+IF(ISNUMBER(DATA!AE913),DATA!AE913,"n/a")</f>
        <v>0.218705684390018</v>
      </c>
      <c r="K3526" s="86">
        <f>+IF(ISNUMBER(DATA!AN913),DATA!AN913,"n/a")</f>
        <v>285942.90000000002</v>
      </c>
      <c r="L3526" s="77">
        <f>+IF(ISNUMBER(DATA!AO913),DATA!AO913,"n/a")</f>
        <v>0.20988099798218399</v>
      </c>
      <c r="M3526" s="66"/>
      <c r="N3526" s="66"/>
      <c r="O3526" s="66"/>
      <c r="P3526" s="66"/>
      <c r="Q3526" s="66"/>
      <c r="S3526" s="70"/>
      <c r="U3526" s="70"/>
      <c r="W3526" s="70"/>
      <c r="Y3526" s="70"/>
    </row>
    <row r="3527" spans="1:25" s="69" customFormat="1" x14ac:dyDescent="0.2">
      <c r="A3527" s="66" t="s">
        <v>27</v>
      </c>
      <c r="B3527" s="66" t="s">
        <v>24</v>
      </c>
      <c r="C3527" s="66" t="s">
        <v>25</v>
      </c>
      <c r="D3527" s="66" t="s">
        <v>272</v>
      </c>
      <c r="E3527" s="86">
        <f>+IF(ISNUMBER(DATA!J914),DATA!J914,"n/a")</f>
        <v>60855.24</v>
      </c>
      <c r="F3527" s="77">
        <f>+IF(ISNUMBER(DATA!K914),DATA!K914,"n/a")</f>
        <v>0.32405710121952902</v>
      </c>
      <c r="G3527" s="86">
        <f>+IF(ISNUMBER(DATA!T914),DATA!T914,"n/a")</f>
        <v>207874.17</v>
      </c>
      <c r="H3527" s="77">
        <f>+IF(ISNUMBER(DATA!U914),DATA!U914,"n/a")</f>
        <v>0.30267117747280697</v>
      </c>
      <c r="I3527" s="86">
        <f>+IF(ISNUMBER(DATA!AD914),DATA!AD914,"n/a")</f>
        <v>390828.09</v>
      </c>
      <c r="J3527" s="77">
        <f>+IF(ISNUMBER(DATA!AE914),DATA!AE914,"n/a")</f>
        <v>0.21848956189906099</v>
      </c>
      <c r="K3527" s="86">
        <f>+IF(ISNUMBER(DATA!AN914),DATA!AN914,"n/a")</f>
        <v>702741.9</v>
      </c>
      <c r="L3527" s="77">
        <f>+IF(ISNUMBER(DATA!AO914),DATA!AO914,"n/a")</f>
        <v>0.12678928263606601</v>
      </c>
      <c r="M3527" s="66"/>
      <c r="N3527" s="66"/>
      <c r="O3527" s="66"/>
      <c r="P3527" s="66"/>
      <c r="Q3527" s="66"/>
      <c r="S3527" s="70"/>
      <c r="U3527" s="70"/>
      <c r="W3527" s="70"/>
      <c r="Y3527" s="70"/>
    </row>
    <row r="3528" spans="1:25" s="69" customFormat="1" x14ac:dyDescent="0.2">
      <c r="A3528" s="66" t="s">
        <v>27</v>
      </c>
      <c r="B3528" s="66" t="s">
        <v>24</v>
      </c>
      <c r="C3528" s="66" t="s">
        <v>25</v>
      </c>
      <c r="D3528" s="66" t="s">
        <v>273</v>
      </c>
      <c r="E3528" s="86">
        <f>+IF(ISNUMBER(DATA!J915),DATA!J915,"n/a")</f>
        <v>99436.47</v>
      </c>
      <c r="F3528" s="77">
        <f>+IF(ISNUMBER(DATA!K915),DATA!K915,"n/a")</f>
        <v>0.16304290615721101</v>
      </c>
      <c r="G3528" s="86">
        <f>+IF(ISNUMBER(DATA!T915),DATA!T915,"n/a")</f>
        <v>339819.31</v>
      </c>
      <c r="H3528" s="77">
        <f>+IF(ISNUMBER(DATA!U915),DATA!U915,"n/a")</f>
        <v>0.161195773692592</v>
      </c>
      <c r="I3528" s="86">
        <f>+IF(ISNUMBER(DATA!AD915),DATA!AD915,"n/a")</f>
        <v>676845.64</v>
      </c>
      <c r="J3528" s="77">
        <f>+IF(ISNUMBER(DATA!AE915),DATA!AE915,"n/a")</f>
        <v>-8.8706292676734105E-2</v>
      </c>
      <c r="K3528" s="86">
        <f>+IF(ISNUMBER(DATA!AN915),DATA!AN915,"n/a")</f>
        <v>1238044.05</v>
      </c>
      <c r="L3528" s="77">
        <f>+IF(ISNUMBER(DATA!AO915),DATA!AO915,"n/a")</f>
        <v>-0.14180023109568601</v>
      </c>
      <c r="M3528" s="66"/>
      <c r="N3528" s="66"/>
      <c r="O3528" s="66"/>
      <c r="P3528" s="66"/>
      <c r="Q3528" s="66"/>
      <c r="S3528" s="70"/>
      <c r="U3528" s="70"/>
      <c r="W3528" s="70"/>
      <c r="Y3528" s="70"/>
    </row>
    <row r="3529" spans="1:25" s="69" customFormat="1" x14ac:dyDescent="0.2">
      <c r="A3529" s="66" t="s">
        <v>27</v>
      </c>
      <c r="B3529" s="66" t="s">
        <v>24</v>
      </c>
      <c r="C3529" s="66" t="s">
        <v>25</v>
      </c>
      <c r="D3529" s="66" t="s">
        <v>274</v>
      </c>
      <c r="E3529" s="86">
        <f>+IF(ISNUMBER(DATA!J916),DATA!J916,"n/a")</f>
        <v>43227.89</v>
      </c>
      <c r="F3529" s="77">
        <f>+IF(ISNUMBER(DATA!K916),DATA!K916,"n/a")</f>
        <v>0.19382994811847301</v>
      </c>
      <c r="G3529" s="86">
        <f>+IF(ISNUMBER(DATA!T916),DATA!T916,"n/a")</f>
        <v>143625.17000000001</v>
      </c>
      <c r="H3529" s="77">
        <f>+IF(ISNUMBER(DATA!U916),DATA!U916,"n/a")</f>
        <v>0.176516504428407</v>
      </c>
      <c r="I3529" s="86">
        <f>+IF(ISNUMBER(DATA!AD916),DATA!AD916,"n/a")</f>
        <v>264652.71999999997</v>
      </c>
      <c r="J3529" s="77">
        <f>+IF(ISNUMBER(DATA!AE916),DATA!AE916,"n/a")</f>
        <v>0.13547032100293399</v>
      </c>
      <c r="K3529" s="86">
        <f>+IF(ISNUMBER(DATA!AN916),DATA!AN916,"n/a")</f>
        <v>491085.63</v>
      </c>
      <c r="L3529" s="77">
        <f>+IF(ISNUMBER(DATA!AO916),DATA!AO916,"n/a")</f>
        <v>0.12187170593317299</v>
      </c>
      <c r="M3529" s="66"/>
      <c r="N3529" s="66"/>
      <c r="O3529" s="66"/>
      <c r="P3529" s="66"/>
      <c r="Q3529" s="66"/>
      <c r="S3529" s="70"/>
      <c r="U3529" s="70"/>
      <c r="W3529" s="70"/>
      <c r="Y3529" s="70"/>
    </row>
    <row r="3530" spans="1:25" s="69" customFormat="1" x14ac:dyDescent="0.2">
      <c r="A3530" s="66" t="s">
        <v>27</v>
      </c>
      <c r="B3530" s="66" t="s">
        <v>24</v>
      </c>
      <c r="C3530" s="66" t="s">
        <v>25</v>
      </c>
      <c r="D3530" s="66" t="s">
        <v>275</v>
      </c>
      <c r="E3530" s="86">
        <f>+IF(ISNUMBER(DATA!J917),DATA!J917,"n/a")</f>
        <v>84868.42</v>
      </c>
      <c r="F3530" s="77">
        <f>+IF(ISNUMBER(DATA!K917),DATA!K917,"n/a")</f>
        <v>0.22408075766052701</v>
      </c>
      <c r="G3530" s="86">
        <f>+IF(ISNUMBER(DATA!T917),DATA!T917,"n/a")</f>
        <v>262545.43</v>
      </c>
      <c r="H3530" s="77">
        <f>+IF(ISNUMBER(DATA!U917),DATA!U917,"n/a")</f>
        <v>9.2325517255611098E-2</v>
      </c>
      <c r="I3530" s="86">
        <f>+IF(ISNUMBER(DATA!AD917),DATA!AD917,"n/a")</f>
        <v>512114.93</v>
      </c>
      <c r="J3530" s="77">
        <f>+IF(ISNUMBER(DATA!AE917),DATA!AE917,"n/a")</f>
        <v>-0.16982075329899499</v>
      </c>
      <c r="K3530" s="86">
        <f>+IF(ISNUMBER(DATA!AN917),DATA!AN917,"n/a")</f>
        <v>973404.71</v>
      </c>
      <c r="L3530" s="77">
        <f>+IF(ISNUMBER(DATA!AO917),DATA!AO917,"n/a")</f>
        <v>-0.18922144003654001</v>
      </c>
      <c r="M3530" s="66"/>
      <c r="N3530" s="66"/>
      <c r="O3530" s="66"/>
      <c r="P3530" s="66"/>
      <c r="Q3530" s="66"/>
      <c r="S3530" s="70"/>
      <c r="U3530" s="70"/>
      <c r="W3530" s="70"/>
      <c r="Y3530" s="70"/>
    </row>
    <row r="3531" spans="1:25" s="69" customFormat="1" x14ac:dyDescent="0.2">
      <c r="A3531" s="66" t="s">
        <v>27</v>
      </c>
      <c r="B3531" s="66" t="s">
        <v>24</v>
      </c>
      <c r="C3531" s="66" t="s">
        <v>25</v>
      </c>
      <c r="D3531" s="66" t="s">
        <v>276</v>
      </c>
      <c r="E3531" s="86">
        <f>+IF(ISNUMBER(DATA!J918),DATA!J918,"n/a")</f>
        <v>42771.8</v>
      </c>
      <c r="F3531" s="77">
        <f>+IF(ISNUMBER(DATA!K918),DATA!K918,"n/a")</f>
        <v>-1.1967921378409499E-2</v>
      </c>
      <c r="G3531" s="86">
        <f>+IF(ISNUMBER(DATA!T918),DATA!T918,"n/a")</f>
        <v>144558.74</v>
      </c>
      <c r="H3531" s="77">
        <f>+IF(ISNUMBER(DATA!U918),DATA!U918,"n/a")</f>
        <v>-2.35266867767705E-2</v>
      </c>
      <c r="I3531" s="86">
        <f>+IF(ISNUMBER(DATA!AD918),DATA!AD918,"n/a")</f>
        <v>306106.84000000003</v>
      </c>
      <c r="J3531" s="77">
        <f>+IF(ISNUMBER(DATA!AE918),DATA!AE918,"n/a")</f>
        <v>8.6377747303156198E-4</v>
      </c>
      <c r="K3531" s="86">
        <f>+IF(ISNUMBER(DATA!AN918),DATA!AN918,"n/a")</f>
        <v>585951.81000000006</v>
      </c>
      <c r="L3531" s="77">
        <f>+IF(ISNUMBER(DATA!AO918),DATA!AO918,"n/a")</f>
        <v>-1.12315947813978E-2</v>
      </c>
      <c r="M3531" s="66"/>
      <c r="N3531" s="66"/>
      <c r="O3531" s="66"/>
      <c r="P3531" s="66"/>
      <c r="Q3531" s="66"/>
      <c r="S3531" s="70"/>
      <c r="U3531" s="70"/>
      <c r="W3531" s="70"/>
      <c r="Y3531" s="70"/>
    </row>
    <row r="3532" spans="1:25" s="69" customFormat="1" x14ac:dyDescent="0.2">
      <c r="A3532" s="66" t="s">
        <v>27</v>
      </c>
      <c r="B3532" s="66" t="s">
        <v>24</v>
      </c>
      <c r="C3532" s="66" t="s">
        <v>25</v>
      </c>
      <c r="D3532" s="66" t="s">
        <v>277</v>
      </c>
      <c r="E3532" s="86">
        <f>+IF(ISNUMBER(DATA!J919),DATA!J919,"n/a")</f>
        <v>18249.189999999999</v>
      </c>
      <c r="F3532" s="77">
        <f>+IF(ISNUMBER(DATA!K919),DATA!K919,"n/a")</f>
        <v>1.8335313362658898E-2</v>
      </c>
      <c r="G3532" s="86">
        <f>+IF(ISNUMBER(DATA!T919),DATA!T919,"n/a")</f>
        <v>61592.01</v>
      </c>
      <c r="H3532" s="77">
        <f>+IF(ISNUMBER(DATA!U919),DATA!U919,"n/a")</f>
        <v>-4.9703996852507502E-2</v>
      </c>
      <c r="I3532" s="86">
        <f>+IF(ISNUMBER(DATA!AD919),DATA!AD919,"n/a")</f>
        <v>122793.34</v>
      </c>
      <c r="J3532" s="77">
        <f>+IF(ISNUMBER(DATA!AE919),DATA!AE919,"n/a")</f>
        <v>-3.32683929482709E-2</v>
      </c>
      <c r="K3532" s="86">
        <f>+IF(ISNUMBER(DATA!AN919),DATA!AN919,"n/a")</f>
        <v>256104.48</v>
      </c>
      <c r="L3532" s="77">
        <f>+IF(ISNUMBER(DATA!AO919),DATA!AO919,"n/a")</f>
        <v>0.13675046411320299</v>
      </c>
      <c r="M3532" s="66"/>
      <c r="N3532" s="66"/>
      <c r="O3532" s="66"/>
      <c r="P3532" s="66"/>
      <c r="Q3532" s="66"/>
      <c r="S3532" s="70"/>
      <c r="U3532" s="70"/>
      <c r="W3532" s="70"/>
      <c r="Y3532" s="70"/>
    </row>
    <row r="3533" spans="1:25" s="69" customFormat="1" x14ac:dyDescent="0.2">
      <c r="A3533" s="66" t="s">
        <v>27</v>
      </c>
      <c r="B3533" s="66" t="s">
        <v>24</v>
      </c>
      <c r="C3533" s="66" t="s">
        <v>25</v>
      </c>
      <c r="D3533" s="66" t="s">
        <v>278</v>
      </c>
      <c r="E3533" s="86">
        <f>+IF(ISNUMBER(DATA!J920),DATA!J920,"n/a")</f>
        <v>117337.69</v>
      </c>
      <c r="F3533" s="77">
        <f>+IF(ISNUMBER(DATA!K920),DATA!K920,"n/a")</f>
        <v>0.42775709837639603</v>
      </c>
      <c r="G3533" s="86">
        <f>+IF(ISNUMBER(DATA!T920),DATA!T920,"n/a")</f>
        <v>371572.34</v>
      </c>
      <c r="H3533" s="77">
        <f>+IF(ISNUMBER(DATA!U920),DATA!U920,"n/a")</f>
        <v>0.348897071128978</v>
      </c>
      <c r="I3533" s="86">
        <f>+IF(ISNUMBER(DATA!AD920),DATA!AD920,"n/a")</f>
        <v>701666.53</v>
      </c>
      <c r="J3533" s="77">
        <f>+IF(ISNUMBER(DATA!AE920),DATA!AE920,"n/a")</f>
        <v>0.31066628022862502</v>
      </c>
      <c r="K3533" s="86">
        <f>+IF(ISNUMBER(DATA!AN920),DATA!AN920,"n/a")</f>
        <v>1208712.81</v>
      </c>
      <c r="L3533" s="77">
        <f>+IF(ISNUMBER(DATA!AO920),DATA!AO920,"n/a")</f>
        <v>0.28377294735755099</v>
      </c>
      <c r="M3533" s="66"/>
      <c r="N3533" s="66"/>
      <c r="O3533" s="66"/>
      <c r="P3533" s="66"/>
      <c r="Q3533" s="66"/>
      <c r="S3533" s="70"/>
      <c r="U3533" s="70"/>
      <c r="W3533" s="70"/>
      <c r="Y3533" s="70"/>
    </row>
    <row r="3534" spans="1:25" s="69" customFormat="1" x14ac:dyDescent="0.2">
      <c r="A3534" s="66" t="s">
        <v>27</v>
      </c>
      <c r="B3534" s="66" t="s">
        <v>24</v>
      </c>
      <c r="C3534" s="66" t="s">
        <v>25</v>
      </c>
      <c r="D3534" s="66" t="s">
        <v>279</v>
      </c>
      <c r="E3534" s="86">
        <f>+IF(ISNUMBER(DATA!J921),DATA!J921,"n/a")</f>
        <v>31286.38</v>
      </c>
      <c r="F3534" s="77">
        <f>+IF(ISNUMBER(DATA!K921),DATA!K921,"n/a")</f>
        <v>1.18263816795868E-2</v>
      </c>
      <c r="G3534" s="86">
        <f>+IF(ISNUMBER(DATA!T921),DATA!T921,"n/a")</f>
        <v>106805.37</v>
      </c>
      <c r="H3534" s="77">
        <f>+IF(ISNUMBER(DATA!U921),DATA!U921,"n/a")</f>
        <v>4.0844667298743302E-2</v>
      </c>
      <c r="I3534" s="86">
        <f>+IF(ISNUMBER(DATA!AD921),DATA!AD921,"n/a")</f>
        <v>218624.26</v>
      </c>
      <c r="J3534" s="77">
        <f>+IF(ISNUMBER(DATA!AE921),DATA!AE921,"n/a")</f>
        <v>9.3054732966762393E-2</v>
      </c>
      <c r="K3534" s="86">
        <f>+IF(ISNUMBER(DATA!AN921),DATA!AN921,"n/a")</f>
        <v>414012.5</v>
      </c>
      <c r="L3534" s="77">
        <f>+IF(ISNUMBER(DATA!AO921),DATA!AO921,"n/a")</f>
        <v>5.2254873445010001E-2</v>
      </c>
      <c r="M3534" s="66"/>
      <c r="N3534" s="66"/>
      <c r="O3534" s="66"/>
      <c r="P3534" s="66"/>
      <c r="Q3534" s="66"/>
      <c r="S3534" s="70"/>
      <c r="U3534" s="70"/>
      <c r="W3534" s="70"/>
      <c r="Y3534" s="70"/>
    </row>
    <row r="3535" spans="1:25" s="69" customFormat="1" x14ac:dyDescent="0.2">
      <c r="A3535" s="66" t="s">
        <v>27</v>
      </c>
      <c r="B3535" s="66" t="s">
        <v>24</v>
      </c>
      <c r="C3535" s="66" t="s">
        <v>25</v>
      </c>
      <c r="D3535" s="66" t="s">
        <v>280</v>
      </c>
      <c r="E3535" s="86">
        <f>+IF(ISNUMBER(DATA!J922),DATA!J922,"n/a")</f>
        <v>17846.82</v>
      </c>
      <c r="F3535" s="77">
        <f>+IF(ISNUMBER(DATA!K922),DATA!K922,"n/a")</f>
        <v>-0.16624644540463901</v>
      </c>
      <c r="G3535" s="86">
        <f>+IF(ISNUMBER(DATA!T922),DATA!T922,"n/a")</f>
        <v>66095.600000000006</v>
      </c>
      <c r="H3535" s="77">
        <f>+IF(ISNUMBER(DATA!U922),DATA!U922,"n/a")</f>
        <v>6.6097441340978697E-2</v>
      </c>
      <c r="I3535" s="86">
        <f>+IF(ISNUMBER(DATA!AD922),DATA!AD922,"n/a")</f>
        <v>132912.51</v>
      </c>
      <c r="J3535" s="77">
        <f>+IF(ISNUMBER(DATA!AE922),DATA!AE922,"n/a")</f>
        <v>7.4315683290184301E-2</v>
      </c>
      <c r="K3535" s="86">
        <f>+IF(ISNUMBER(DATA!AN922),DATA!AN922,"n/a")</f>
        <v>254466.85</v>
      </c>
      <c r="L3535" s="77">
        <f>+IF(ISNUMBER(DATA!AO922),DATA!AO922,"n/a")</f>
        <v>0.13640351411916299</v>
      </c>
      <c r="M3535" s="66"/>
      <c r="N3535" s="66"/>
      <c r="O3535" s="66"/>
      <c r="P3535" s="66"/>
      <c r="Q3535" s="66"/>
      <c r="S3535" s="70"/>
      <c r="U3535" s="70"/>
      <c r="W3535" s="70"/>
      <c r="Y3535" s="70"/>
    </row>
    <row r="3536" spans="1:25" s="69" customFormat="1" x14ac:dyDescent="0.2">
      <c r="A3536" s="66" t="s">
        <v>27</v>
      </c>
      <c r="B3536" s="66" t="s">
        <v>24</v>
      </c>
      <c r="C3536" s="66" t="s">
        <v>25</v>
      </c>
      <c r="D3536" s="66" t="s">
        <v>281</v>
      </c>
      <c r="E3536" s="86">
        <f>+IF(ISNUMBER(DATA!J923),DATA!J923,"n/a")</f>
        <v>22729.67</v>
      </c>
      <c r="F3536" s="77">
        <f>+IF(ISNUMBER(DATA!K923),DATA!K923,"n/a")</f>
        <v>-8.8625171311284195E-2</v>
      </c>
      <c r="G3536" s="86">
        <f>+IF(ISNUMBER(DATA!T923),DATA!T923,"n/a")</f>
        <v>76342.91</v>
      </c>
      <c r="H3536" s="77">
        <f>+IF(ISNUMBER(DATA!U923),DATA!U923,"n/a")</f>
        <v>-2.9056235137998002E-2</v>
      </c>
      <c r="I3536" s="86">
        <f>+IF(ISNUMBER(DATA!AD923),DATA!AD923,"n/a")</f>
        <v>154424.88</v>
      </c>
      <c r="J3536" s="77">
        <f>+IF(ISNUMBER(DATA!AE923),DATA!AE923,"n/a")</f>
        <v>1.28109120401324E-2</v>
      </c>
      <c r="K3536" s="86">
        <f>+IF(ISNUMBER(DATA!AN923),DATA!AN923,"n/a")</f>
        <v>299808.89</v>
      </c>
      <c r="L3536" s="77">
        <f>+IF(ISNUMBER(DATA!AO923),DATA!AO923,"n/a")</f>
        <v>9.2229567169325205E-2</v>
      </c>
      <c r="M3536" s="66"/>
      <c r="N3536" s="66"/>
      <c r="O3536" s="66"/>
      <c r="P3536" s="66"/>
      <c r="Q3536" s="66"/>
      <c r="S3536" s="70"/>
      <c r="U3536" s="70"/>
      <c r="W3536" s="70"/>
      <c r="Y3536" s="70"/>
    </row>
    <row r="3537" spans="1:25" s="69" customFormat="1" x14ac:dyDescent="0.2">
      <c r="A3537" s="66" t="s">
        <v>27</v>
      </c>
      <c r="B3537" s="66" t="s">
        <v>24</v>
      </c>
      <c r="C3537" s="66" t="s">
        <v>25</v>
      </c>
      <c r="D3537" s="66" t="s">
        <v>282</v>
      </c>
      <c r="E3537" s="86">
        <f>+IF(ISNUMBER(DATA!J924),DATA!J924,"n/a")</f>
        <v>60639.38</v>
      </c>
      <c r="F3537" s="77">
        <f>+IF(ISNUMBER(DATA!K924),DATA!K924,"n/a")</f>
        <v>7.4928646095446597E-2</v>
      </c>
      <c r="G3537" s="86">
        <f>+IF(ISNUMBER(DATA!T924),DATA!T924,"n/a")</f>
        <v>200112.07</v>
      </c>
      <c r="H3537" s="77">
        <f>+IF(ISNUMBER(DATA!U924),DATA!U924,"n/a")</f>
        <v>8.4338629636866697E-2</v>
      </c>
      <c r="I3537" s="86">
        <f>+IF(ISNUMBER(DATA!AD924),DATA!AD924,"n/a")</f>
        <v>394207.56</v>
      </c>
      <c r="J3537" s="77">
        <f>+IF(ISNUMBER(DATA!AE924),DATA!AE924,"n/a")</f>
        <v>0.107898660075386</v>
      </c>
      <c r="K3537" s="86">
        <f>+IF(ISNUMBER(DATA!AN924),DATA!AN924,"n/a")</f>
        <v>743011.94</v>
      </c>
      <c r="L3537" s="77">
        <f>+IF(ISNUMBER(DATA!AO924),DATA!AO924,"n/a")</f>
        <v>0.132689966624294</v>
      </c>
      <c r="M3537" s="66"/>
      <c r="N3537" s="66"/>
      <c r="O3537" s="66"/>
      <c r="P3537" s="66"/>
      <c r="Q3537" s="66"/>
      <c r="S3537" s="70"/>
      <c r="U3537" s="70"/>
      <c r="W3537" s="70"/>
      <c r="Y3537" s="70"/>
    </row>
    <row r="3538" spans="1:25" s="69" customFormat="1" x14ac:dyDescent="0.2">
      <c r="A3538" s="66" t="s">
        <v>27</v>
      </c>
      <c r="B3538" s="66" t="s">
        <v>24</v>
      </c>
      <c r="C3538" s="66" t="s">
        <v>25</v>
      </c>
      <c r="D3538" s="66" t="s">
        <v>283</v>
      </c>
      <c r="E3538" s="86">
        <f>+IF(ISNUMBER(DATA!J925),DATA!J925,"n/a")</f>
        <v>78173.13</v>
      </c>
      <c r="F3538" s="77">
        <f>+IF(ISNUMBER(DATA!K925),DATA!K925,"n/a")</f>
        <v>0.208742583856348</v>
      </c>
      <c r="G3538" s="86">
        <f>+IF(ISNUMBER(DATA!T925),DATA!T925,"n/a")</f>
        <v>251151.76</v>
      </c>
      <c r="H3538" s="77">
        <f>+IF(ISNUMBER(DATA!U925),DATA!U925,"n/a")</f>
        <v>0.196533160577674</v>
      </c>
      <c r="I3538" s="86">
        <f>+IF(ISNUMBER(DATA!AD925),DATA!AD925,"n/a")</f>
        <v>497087.96</v>
      </c>
      <c r="J3538" s="77">
        <f>+IF(ISNUMBER(DATA!AE925),DATA!AE925,"n/a")</f>
        <v>0.217390656948172</v>
      </c>
      <c r="K3538" s="86">
        <f>+IF(ISNUMBER(DATA!AN925),DATA!AN925,"n/a")</f>
        <v>901991.34</v>
      </c>
      <c r="L3538" s="77">
        <f>+IF(ISNUMBER(DATA!AO925),DATA!AO925,"n/a")</f>
        <v>0.195043173005226</v>
      </c>
      <c r="M3538" s="66"/>
      <c r="N3538" s="66"/>
      <c r="O3538" s="66"/>
      <c r="P3538" s="66"/>
      <c r="Q3538" s="66"/>
      <c r="S3538" s="70"/>
      <c r="U3538" s="70"/>
      <c r="W3538" s="70"/>
      <c r="Y3538" s="70"/>
    </row>
    <row r="3539" spans="1:25" s="69" customFormat="1" x14ac:dyDescent="0.2">
      <c r="A3539" s="66" t="s">
        <v>27</v>
      </c>
      <c r="B3539" s="66" t="s">
        <v>24</v>
      </c>
      <c r="C3539" s="66" t="s">
        <v>25</v>
      </c>
      <c r="D3539" s="66" t="s">
        <v>284</v>
      </c>
      <c r="E3539" s="86">
        <f>+IF(ISNUMBER(DATA!J926),DATA!J926,"n/a")</f>
        <v>25256.880000000001</v>
      </c>
      <c r="F3539" s="77">
        <f>+IF(ISNUMBER(DATA!K926),DATA!K926,"n/a")</f>
        <v>-0.122367080043685</v>
      </c>
      <c r="G3539" s="86">
        <f>+IF(ISNUMBER(DATA!T926),DATA!T926,"n/a")</f>
        <v>81501.929999999993</v>
      </c>
      <c r="H3539" s="77">
        <f>+IF(ISNUMBER(DATA!U926),DATA!U926,"n/a")</f>
        <v>-0.15384525140894401</v>
      </c>
      <c r="I3539" s="86">
        <f>+IF(ISNUMBER(DATA!AD926),DATA!AD926,"n/a")</f>
        <v>167987.26</v>
      </c>
      <c r="J3539" s="77">
        <f>+IF(ISNUMBER(DATA!AE926),DATA!AE926,"n/a")</f>
        <v>-0.13054937247041201</v>
      </c>
      <c r="K3539" s="86">
        <f>+IF(ISNUMBER(DATA!AN926),DATA!AN926,"n/a")</f>
        <v>319883.46999999997</v>
      </c>
      <c r="L3539" s="77">
        <f>+IF(ISNUMBER(DATA!AO926),DATA!AO926,"n/a")</f>
        <v>-8.77656435244797E-2</v>
      </c>
      <c r="M3539" s="66"/>
      <c r="N3539" s="66"/>
      <c r="O3539" s="66"/>
      <c r="P3539" s="66"/>
      <c r="Q3539" s="66"/>
      <c r="S3539" s="70"/>
      <c r="U3539" s="70"/>
      <c r="W3539" s="70"/>
      <c r="Y3539" s="70"/>
    </row>
    <row r="3540" spans="1:25" s="69" customFormat="1" x14ac:dyDescent="0.2">
      <c r="A3540" s="66" t="s">
        <v>27</v>
      </c>
      <c r="B3540" s="66" t="s">
        <v>24</v>
      </c>
      <c r="C3540" s="66" t="s">
        <v>25</v>
      </c>
      <c r="D3540" s="66" t="s">
        <v>285</v>
      </c>
      <c r="E3540" s="86">
        <f>+IF(ISNUMBER(DATA!J927),DATA!J927,"n/a")</f>
        <v>10238.85</v>
      </c>
      <c r="F3540" s="77">
        <f>+IF(ISNUMBER(DATA!K927),DATA!K927,"n/a")</f>
        <v>-8.6027504378455605E-2</v>
      </c>
      <c r="G3540" s="86">
        <f>+IF(ISNUMBER(DATA!T927),DATA!T927,"n/a")</f>
        <v>34142.03</v>
      </c>
      <c r="H3540" s="77">
        <f>+IF(ISNUMBER(DATA!U927),DATA!U927,"n/a")</f>
        <v>0.10334895294726</v>
      </c>
      <c r="I3540" s="86">
        <f>+IF(ISNUMBER(DATA!AD927),DATA!AD927,"n/a")</f>
        <v>79282.63</v>
      </c>
      <c r="J3540" s="77">
        <f>+IF(ISNUMBER(DATA!AE927),DATA!AE927,"n/a")</f>
        <v>0.28712547076416201</v>
      </c>
      <c r="K3540" s="86">
        <f>+IF(ISNUMBER(DATA!AN927),DATA!AN927,"n/a")</f>
        <v>152054.28</v>
      </c>
      <c r="L3540" s="77">
        <f>+IF(ISNUMBER(DATA!AO927),DATA!AO927,"n/a")</f>
        <v>0.22892811308309699</v>
      </c>
      <c r="M3540" s="66"/>
      <c r="N3540" s="66"/>
      <c r="O3540" s="66"/>
      <c r="P3540" s="66"/>
      <c r="Q3540" s="66"/>
      <c r="S3540" s="70"/>
      <c r="U3540" s="70"/>
      <c r="W3540" s="70"/>
      <c r="Y3540" s="70"/>
    </row>
    <row r="3541" spans="1:25" s="69" customFormat="1" x14ac:dyDescent="0.2">
      <c r="A3541" s="66" t="s">
        <v>27</v>
      </c>
      <c r="B3541" s="66" t="s">
        <v>24</v>
      </c>
      <c r="C3541" s="66" t="s">
        <v>25</v>
      </c>
      <c r="D3541" s="66" t="s">
        <v>286</v>
      </c>
      <c r="E3541" s="86">
        <f>+IF(ISNUMBER(DATA!J928),DATA!J928,"n/a")</f>
        <v>50155.85</v>
      </c>
      <c r="F3541" s="77">
        <f>+IF(ISNUMBER(DATA!K928),DATA!K928,"n/a")</f>
        <v>0.144815639986862</v>
      </c>
      <c r="G3541" s="86">
        <f>+IF(ISNUMBER(DATA!T928),DATA!T928,"n/a")</f>
        <v>164695.99</v>
      </c>
      <c r="H3541" s="77">
        <f>+IF(ISNUMBER(DATA!U928),DATA!U928,"n/a")</f>
        <v>6.7543300727204506E-2</v>
      </c>
      <c r="I3541" s="86">
        <f>+IF(ISNUMBER(DATA!AD928),DATA!AD928,"n/a")</f>
        <v>324463.42</v>
      </c>
      <c r="J3541" s="77">
        <f>+IF(ISNUMBER(DATA!AE928),DATA!AE928,"n/a")</f>
        <v>-0.18090900420578099</v>
      </c>
      <c r="K3541" s="86">
        <f>+IF(ISNUMBER(DATA!AN928),DATA!AN928,"n/a")</f>
        <v>617013.37</v>
      </c>
      <c r="L3541" s="77">
        <f>+IF(ISNUMBER(DATA!AO928),DATA!AO928,"n/a")</f>
        <v>-0.25568463966755201</v>
      </c>
      <c r="M3541" s="66"/>
      <c r="N3541" s="66"/>
      <c r="O3541" s="66"/>
      <c r="P3541" s="66"/>
      <c r="Q3541" s="66"/>
      <c r="S3541" s="70"/>
      <c r="U3541" s="70"/>
      <c r="W3541" s="70"/>
      <c r="Y3541" s="70"/>
    </row>
    <row r="3542" spans="1:25" s="69" customFormat="1" x14ac:dyDescent="0.2">
      <c r="A3542" s="66" t="s">
        <v>27</v>
      </c>
      <c r="B3542" s="66" t="s">
        <v>24</v>
      </c>
      <c r="C3542" s="66" t="s">
        <v>25</v>
      </c>
      <c r="D3542" s="66" t="s">
        <v>287</v>
      </c>
      <c r="E3542" s="86">
        <f>+IF(ISNUMBER(DATA!J929),DATA!J929,"n/a")</f>
        <v>45647.65</v>
      </c>
      <c r="F3542" s="77">
        <f>+IF(ISNUMBER(DATA!K929),DATA!K929,"n/a")</f>
        <v>9.1160712941115205E-2</v>
      </c>
      <c r="G3542" s="86">
        <f>+IF(ISNUMBER(DATA!T929),DATA!T929,"n/a")</f>
        <v>157765.22</v>
      </c>
      <c r="H3542" s="77">
        <f>+IF(ISNUMBER(DATA!U929),DATA!U929,"n/a")</f>
        <v>-8.5352636425898194E-3</v>
      </c>
      <c r="I3542" s="86">
        <f>+IF(ISNUMBER(DATA!AD929),DATA!AD929,"n/a")</f>
        <v>312614.58</v>
      </c>
      <c r="J3542" s="77">
        <f>+IF(ISNUMBER(DATA!AE929),DATA!AE929,"n/a")</f>
        <v>-0.26370653757119</v>
      </c>
      <c r="K3542" s="86">
        <f>+IF(ISNUMBER(DATA!AN929),DATA!AN929,"n/a")</f>
        <v>589806.92000000004</v>
      </c>
      <c r="L3542" s="77">
        <f>+IF(ISNUMBER(DATA!AO929),DATA!AO929,"n/a")</f>
        <v>-0.34893140563949898</v>
      </c>
      <c r="M3542" s="66"/>
      <c r="N3542" s="66"/>
      <c r="O3542" s="66"/>
      <c r="P3542" s="66"/>
      <c r="Q3542" s="66"/>
      <c r="S3542" s="70"/>
      <c r="U3542" s="70"/>
      <c r="W3542" s="70"/>
      <c r="Y3542" s="70"/>
    </row>
    <row r="3543" spans="1:25" s="69" customFormat="1" x14ac:dyDescent="0.2">
      <c r="A3543" s="66" t="s">
        <v>27</v>
      </c>
      <c r="B3543" s="66" t="s">
        <v>24</v>
      </c>
      <c r="C3543" s="66" t="s">
        <v>25</v>
      </c>
      <c r="D3543" s="66" t="s">
        <v>288</v>
      </c>
      <c r="E3543" s="86">
        <f>+IF(ISNUMBER(DATA!J930),DATA!J930,"n/a")</f>
        <v>51499.93</v>
      </c>
      <c r="F3543" s="77">
        <f>+IF(ISNUMBER(DATA!K930),DATA!K930,"n/a")</f>
        <v>9.5850444937164006E-2</v>
      </c>
      <c r="G3543" s="86">
        <f>+IF(ISNUMBER(DATA!T930),DATA!T930,"n/a")</f>
        <v>164341.56</v>
      </c>
      <c r="H3543" s="77">
        <f>+IF(ISNUMBER(DATA!U930),DATA!U930,"n/a")</f>
        <v>0.13374473559452801</v>
      </c>
      <c r="I3543" s="86">
        <f>+IF(ISNUMBER(DATA!AD930),DATA!AD930,"n/a")</f>
        <v>320316.7</v>
      </c>
      <c r="J3543" s="77">
        <f>+IF(ISNUMBER(DATA!AE930),DATA!AE930,"n/a")</f>
        <v>0.170962849036943</v>
      </c>
      <c r="K3543" s="86">
        <f>+IF(ISNUMBER(DATA!AN930),DATA!AN930,"n/a")</f>
        <v>602296.31000000006</v>
      </c>
      <c r="L3543" s="77">
        <f>+IF(ISNUMBER(DATA!AO930),DATA!AO930,"n/a")</f>
        <v>0.191513165509829</v>
      </c>
      <c r="M3543" s="66"/>
      <c r="N3543" s="66"/>
      <c r="O3543" s="66"/>
      <c r="P3543" s="66"/>
      <c r="Q3543" s="66"/>
      <c r="S3543" s="70"/>
      <c r="U3543" s="70"/>
      <c r="W3543" s="70"/>
      <c r="Y3543" s="70"/>
    </row>
    <row r="3544" spans="1:25" s="69" customFormat="1" x14ac:dyDescent="0.2">
      <c r="A3544" s="66" t="s">
        <v>27</v>
      </c>
      <c r="B3544" s="66" t="s">
        <v>24</v>
      </c>
      <c r="C3544" s="66" t="s">
        <v>25</v>
      </c>
      <c r="D3544" s="66" t="s">
        <v>289</v>
      </c>
      <c r="E3544" s="86">
        <f>+IF(ISNUMBER(DATA!J931),DATA!J931,"n/a")</f>
        <v>22942.73</v>
      </c>
      <c r="F3544" s="77">
        <f>+IF(ISNUMBER(DATA!K931),DATA!K931,"n/a")</f>
        <v>5.3172937135260598E-2</v>
      </c>
      <c r="G3544" s="86">
        <f>+IF(ISNUMBER(DATA!T931),DATA!T931,"n/a")</f>
        <v>74411.740000000005</v>
      </c>
      <c r="H3544" s="77">
        <f>+IF(ISNUMBER(DATA!U931),DATA!U931,"n/a")</f>
        <v>7.6878436711824899E-2</v>
      </c>
      <c r="I3544" s="86">
        <f>+IF(ISNUMBER(DATA!AD931),DATA!AD931,"n/a")</f>
        <v>147672.43</v>
      </c>
      <c r="J3544" s="77">
        <f>+IF(ISNUMBER(DATA!AE931),DATA!AE931,"n/a")</f>
        <v>0.10426210340559799</v>
      </c>
      <c r="K3544" s="86">
        <f>+IF(ISNUMBER(DATA!AN931),DATA!AN931,"n/a")</f>
        <v>284122.15000000002</v>
      </c>
      <c r="L3544" s="77">
        <f>+IF(ISNUMBER(DATA!AO931),DATA!AO931,"n/a")</f>
        <v>0.13990987991718801</v>
      </c>
      <c r="M3544" s="66"/>
      <c r="N3544" s="66"/>
      <c r="O3544" s="66"/>
      <c r="P3544" s="66"/>
      <c r="Q3544" s="66"/>
      <c r="S3544" s="70"/>
      <c r="U3544" s="70"/>
      <c r="W3544" s="70"/>
      <c r="Y3544" s="70"/>
    </row>
    <row r="3545" spans="1:25" s="69" customFormat="1" x14ac:dyDescent="0.2">
      <c r="A3545" s="66" t="s">
        <v>27</v>
      </c>
      <c r="B3545" s="66" t="s">
        <v>24</v>
      </c>
      <c r="C3545" s="66" t="s">
        <v>25</v>
      </c>
      <c r="D3545" s="66" t="s">
        <v>290</v>
      </c>
      <c r="E3545" s="86">
        <f>+IF(ISNUMBER(DATA!J932),DATA!J932,"n/a")</f>
        <v>30268.880000000001</v>
      </c>
      <c r="F3545" s="77">
        <f>+IF(ISNUMBER(DATA!K932),DATA!K932,"n/a")</f>
        <v>0.127868588573192</v>
      </c>
      <c r="G3545" s="86">
        <f>+IF(ISNUMBER(DATA!T932),DATA!T932,"n/a")</f>
        <v>100777.18</v>
      </c>
      <c r="H3545" s="77">
        <f>+IF(ISNUMBER(DATA!U932),DATA!U932,"n/a")</f>
        <v>0.104446546436657</v>
      </c>
      <c r="I3545" s="86">
        <f>+IF(ISNUMBER(DATA!AD932),DATA!AD932,"n/a")</f>
        <v>190984.3</v>
      </c>
      <c r="J3545" s="77">
        <f>+IF(ISNUMBER(DATA!AE932),DATA!AE932,"n/a")</f>
        <v>5.7371668403353102E-2</v>
      </c>
      <c r="K3545" s="86">
        <f>+IF(ISNUMBER(DATA!AN932),DATA!AN932,"n/a")</f>
        <v>353677.79</v>
      </c>
      <c r="L3545" s="77">
        <f>+IF(ISNUMBER(DATA!AO932),DATA!AO932,"n/a")</f>
        <v>8.1515720360999994E-2</v>
      </c>
      <c r="M3545" s="66"/>
      <c r="N3545" s="66"/>
      <c r="O3545" s="66"/>
      <c r="P3545" s="66"/>
      <c r="Q3545" s="66"/>
      <c r="S3545" s="70"/>
      <c r="U3545" s="70"/>
      <c r="W3545" s="70"/>
      <c r="Y3545" s="70"/>
    </row>
    <row r="3546" spans="1:25" s="69" customFormat="1" x14ac:dyDescent="0.2">
      <c r="A3546" s="66" t="s">
        <v>27</v>
      </c>
      <c r="B3546" s="66" t="s">
        <v>24</v>
      </c>
      <c r="C3546" s="66" t="s">
        <v>25</v>
      </c>
      <c r="D3546" s="66" t="s">
        <v>291</v>
      </c>
      <c r="E3546" s="86">
        <f>+IF(ISNUMBER(DATA!J933),DATA!J933,"n/a")</f>
        <v>45417.03</v>
      </c>
      <c r="F3546" s="77">
        <f>+IF(ISNUMBER(DATA!K933),DATA!K933,"n/a")</f>
        <v>6.5679281524617895E-4</v>
      </c>
      <c r="G3546" s="86">
        <f>+IF(ISNUMBER(DATA!T933),DATA!T933,"n/a")</f>
        <v>161549.63</v>
      </c>
      <c r="H3546" s="77">
        <f>+IF(ISNUMBER(DATA!U933),DATA!U933,"n/a")</f>
        <v>0.219498631297426</v>
      </c>
      <c r="I3546" s="86">
        <f>+IF(ISNUMBER(DATA!AD933),DATA!AD933,"n/a")</f>
        <v>322364.38</v>
      </c>
      <c r="J3546" s="77">
        <f>+IF(ISNUMBER(DATA!AE933),DATA!AE933,"n/a")</f>
        <v>0.19838879195307499</v>
      </c>
      <c r="K3546" s="86">
        <f>+IF(ISNUMBER(DATA!AN933),DATA!AN933,"n/a")</f>
        <v>627049.21</v>
      </c>
      <c r="L3546" s="77">
        <f>+IF(ISNUMBER(DATA!AO933),DATA!AO933,"n/a")</f>
        <v>0.52609983248778902</v>
      </c>
      <c r="M3546" s="66"/>
      <c r="N3546" s="66"/>
      <c r="O3546" s="66"/>
      <c r="P3546" s="66"/>
      <c r="Q3546" s="66"/>
      <c r="S3546" s="70"/>
      <c r="U3546" s="70"/>
      <c r="W3546" s="70"/>
      <c r="Y3546" s="70"/>
    </row>
    <row r="3547" spans="1:25" s="69" customFormat="1" x14ac:dyDescent="0.2">
      <c r="A3547" s="66" t="s">
        <v>27</v>
      </c>
      <c r="B3547" s="66" t="s">
        <v>24</v>
      </c>
      <c r="C3547" s="66" t="s">
        <v>25</v>
      </c>
      <c r="D3547" s="66" t="s">
        <v>292</v>
      </c>
      <c r="E3547" s="86">
        <f>+IF(ISNUMBER(DATA!J934),DATA!J934,"n/a")</f>
        <v>170747.65</v>
      </c>
      <c r="F3547" s="77">
        <f>+IF(ISNUMBER(DATA!K934),DATA!K934,"n/a")</f>
        <v>5.8888991557918297E-2</v>
      </c>
      <c r="G3547" s="86">
        <f>+IF(ISNUMBER(DATA!T934),DATA!T934,"n/a")</f>
        <v>544539.68000000005</v>
      </c>
      <c r="H3547" s="77">
        <f>+IF(ISNUMBER(DATA!U934),DATA!U934,"n/a")</f>
        <v>1.7220046976637E-2</v>
      </c>
      <c r="I3547" s="86">
        <f>+IF(ISNUMBER(DATA!AD934),DATA!AD934,"n/a")</f>
        <v>1069255.78</v>
      </c>
      <c r="J3547" s="77">
        <f>+IF(ISNUMBER(DATA!AE934),DATA!AE934,"n/a")</f>
        <v>1.5730509861281598E-2</v>
      </c>
      <c r="K3547" s="86">
        <f>+IF(ISNUMBER(DATA!AN934),DATA!AN934,"n/a")</f>
        <v>2049430.11</v>
      </c>
      <c r="L3547" s="77">
        <f>+IF(ISNUMBER(DATA!AO934),DATA!AO934,"n/a")</f>
        <v>5.58433820774554E-2</v>
      </c>
      <c r="M3547" s="66"/>
      <c r="N3547" s="66"/>
      <c r="O3547" s="66"/>
      <c r="P3547" s="66"/>
      <c r="Q3547" s="66"/>
      <c r="S3547" s="70"/>
      <c r="U3547" s="70"/>
      <c r="W3547" s="70"/>
      <c r="Y3547" s="70"/>
    </row>
    <row r="3548" spans="1:25" s="69" customFormat="1" x14ac:dyDescent="0.2">
      <c r="A3548" s="66" t="s">
        <v>27</v>
      </c>
      <c r="B3548" s="66" t="s">
        <v>24</v>
      </c>
      <c r="C3548" s="66" t="s">
        <v>25</v>
      </c>
      <c r="D3548" s="66" t="s">
        <v>293</v>
      </c>
      <c r="E3548" s="86">
        <f>+IF(ISNUMBER(DATA!J935),DATA!J935,"n/a")</f>
        <v>12495.76</v>
      </c>
      <c r="F3548" s="77">
        <f>+IF(ISNUMBER(DATA!K935),DATA!K935,"n/a")</f>
        <v>0.48551429311890298</v>
      </c>
      <c r="G3548" s="86">
        <f>+IF(ISNUMBER(DATA!T935),DATA!T935,"n/a")</f>
        <v>42179.72</v>
      </c>
      <c r="H3548" s="77">
        <f>+IF(ISNUMBER(DATA!U935),DATA!U935,"n/a")</f>
        <v>0.62498752742521801</v>
      </c>
      <c r="I3548" s="86">
        <f>+IF(ISNUMBER(DATA!AD935),DATA!AD935,"n/a")</f>
        <v>80307.67</v>
      </c>
      <c r="J3548" s="77">
        <f>+IF(ISNUMBER(DATA!AE935),DATA!AE935,"n/a")</f>
        <v>0.70394628520020996</v>
      </c>
      <c r="K3548" s="86">
        <f>+IF(ISNUMBER(DATA!AN935),DATA!AN935,"n/a")</f>
        <v>144422.23000000001</v>
      </c>
      <c r="L3548" s="77">
        <f>+IF(ISNUMBER(DATA!AO935),DATA!AO935,"n/a")</f>
        <v>0.370430769975295</v>
      </c>
      <c r="M3548" s="66"/>
      <c r="N3548" s="66"/>
      <c r="O3548" s="66"/>
      <c r="P3548" s="66"/>
      <c r="Q3548" s="66"/>
      <c r="S3548" s="70"/>
      <c r="U3548" s="70"/>
      <c r="W3548" s="70"/>
      <c r="Y3548" s="70"/>
    </row>
    <row r="3549" spans="1:25" s="69" customFormat="1" x14ac:dyDescent="0.2">
      <c r="A3549" s="66" t="s">
        <v>27</v>
      </c>
      <c r="B3549" s="66" t="s">
        <v>24</v>
      </c>
      <c r="C3549" s="66" t="s">
        <v>25</v>
      </c>
      <c r="D3549" s="66" t="s">
        <v>294</v>
      </c>
      <c r="E3549" s="86">
        <f>+IF(ISNUMBER(DATA!J936),DATA!J936,"n/a")</f>
        <v>95249.49</v>
      </c>
      <c r="F3549" s="77">
        <f>+IF(ISNUMBER(DATA!K936),DATA!K936,"n/a")</f>
        <v>0.18981876933231601</v>
      </c>
      <c r="G3549" s="86">
        <f>+IF(ISNUMBER(DATA!T936),DATA!T936,"n/a")</f>
        <v>315783.75</v>
      </c>
      <c r="H3549" s="77">
        <f>+IF(ISNUMBER(DATA!U936),DATA!U936,"n/a")</f>
        <v>0.12541772324048001</v>
      </c>
      <c r="I3549" s="86">
        <f>+IF(ISNUMBER(DATA!AD936),DATA!AD936,"n/a")</f>
        <v>617249.1</v>
      </c>
      <c r="J3549" s="77">
        <f>+IF(ISNUMBER(DATA!AE936),DATA!AE936,"n/a")</f>
        <v>8.6930207374435395E-2</v>
      </c>
      <c r="K3549" s="86">
        <f>+IF(ISNUMBER(DATA!AN936),DATA!AN936,"n/a")</f>
        <v>1137410.5</v>
      </c>
      <c r="L3549" s="77">
        <f>+IF(ISNUMBER(DATA!AO936),DATA!AO936,"n/a")</f>
        <v>0.113264015034074</v>
      </c>
      <c r="M3549" s="66"/>
      <c r="N3549" s="66"/>
      <c r="O3549" s="66"/>
      <c r="P3549" s="66"/>
      <c r="Q3549" s="66"/>
      <c r="S3549" s="70"/>
      <c r="U3549" s="70"/>
      <c r="W3549" s="70"/>
      <c r="Y3549" s="70"/>
    </row>
    <row r="3550" spans="1:25" s="69" customFormat="1" x14ac:dyDescent="0.2">
      <c r="A3550" s="66" t="s">
        <v>27</v>
      </c>
      <c r="B3550" s="66" t="s">
        <v>24</v>
      </c>
      <c r="C3550" s="66" t="s">
        <v>25</v>
      </c>
      <c r="D3550" s="66" t="s">
        <v>295</v>
      </c>
      <c r="E3550" s="86">
        <f>+IF(ISNUMBER(DATA!J937),DATA!J937,"n/a")</f>
        <v>93511.4</v>
      </c>
      <c r="F3550" s="77">
        <f>+IF(ISNUMBER(DATA!K937),DATA!K937,"n/a")</f>
        <v>0.184615306657613</v>
      </c>
      <c r="G3550" s="86">
        <f>+IF(ISNUMBER(DATA!T937),DATA!T937,"n/a")</f>
        <v>334795.55</v>
      </c>
      <c r="H3550" s="77">
        <f>+IF(ISNUMBER(DATA!U937),DATA!U937,"n/a")</f>
        <v>0.14757098701808499</v>
      </c>
      <c r="I3550" s="86">
        <f>+IF(ISNUMBER(DATA!AD937),DATA!AD937,"n/a")</f>
        <v>672730.49</v>
      </c>
      <c r="J3550" s="77">
        <f>+IF(ISNUMBER(DATA!AE937),DATA!AE937,"n/a")</f>
        <v>0.146229139238651</v>
      </c>
      <c r="K3550" s="86">
        <f>+IF(ISNUMBER(DATA!AN937),DATA!AN937,"n/a")</f>
        <v>1281477.1200000001</v>
      </c>
      <c r="L3550" s="77">
        <f>+IF(ISNUMBER(DATA!AO937),DATA!AO937,"n/a")</f>
        <v>0.20267390857904599</v>
      </c>
      <c r="M3550" s="66"/>
      <c r="N3550" s="66"/>
      <c r="O3550" s="66"/>
      <c r="P3550" s="66"/>
      <c r="Q3550" s="66"/>
      <c r="S3550" s="70"/>
      <c r="U3550" s="70"/>
      <c r="W3550" s="70"/>
      <c r="Y3550" s="70"/>
    </row>
    <row r="3551" spans="1:25" s="69" customFormat="1" x14ac:dyDescent="0.2">
      <c r="A3551" s="66" t="s">
        <v>27</v>
      </c>
      <c r="B3551" s="66" t="s">
        <v>24</v>
      </c>
      <c r="C3551" s="66" t="s">
        <v>25</v>
      </c>
      <c r="D3551" s="66" t="s">
        <v>296</v>
      </c>
      <c r="E3551" s="86">
        <f>+IF(ISNUMBER(DATA!J938),DATA!J938,"n/a")</f>
        <v>183163.84</v>
      </c>
      <c r="F3551" s="77">
        <f>+IF(ISNUMBER(DATA!K938),DATA!K938,"n/a")</f>
        <v>1.56305693124726</v>
      </c>
      <c r="G3551" s="86">
        <f>+IF(ISNUMBER(DATA!T938),DATA!T938,"n/a")</f>
        <v>418738.17</v>
      </c>
      <c r="H3551" s="77">
        <f>+IF(ISNUMBER(DATA!U938),DATA!U938,"n/a")</f>
        <v>0.78833154053814802</v>
      </c>
      <c r="I3551" s="86">
        <f>+IF(ISNUMBER(DATA!AD938),DATA!AD938,"n/a")</f>
        <v>745989.38</v>
      </c>
      <c r="J3551" s="77">
        <f>+IF(ISNUMBER(DATA!AE938),DATA!AE938,"n/a")</f>
        <v>0.56926612077866701</v>
      </c>
      <c r="K3551" s="86">
        <f>+IF(ISNUMBER(DATA!AN938),DATA!AN938,"n/a")</f>
        <v>1385576.15</v>
      </c>
      <c r="L3551" s="77">
        <f>+IF(ISNUMBER(DATA!AO938),DATA!AO938,"n/a")</f>
        <v>0.44142669202203699</v>
      </c>
      <c r="M3551" s="66"/>
      <c r="N3551" s="66"/>
      <c r="O3551" s="66"/>
      <c r="P3551" s="66"/>
      <c r="Q3551" s="66"/>
      <c r="S3551" s="70"/>
      <c r="U3551" s="70"/>
      <c r="W3551" s="70"/>
      <c r="Y3551" s="70"/>
    </row>
    <row r="3552" spans="1:25" s="69" customFormat="1" x14ac:dyDescent="0.2">
      <c r="A3552" s="66" t="s">
        <v>27</v>
      </c>
      <c r="B3552" s="66" t="s">
        <v>24</v>
      </c>
      <c r="C3552" s="66" t="s">
        <v>25</v>
      </c>
      <c r="D3552" s="66" t="s">
        <v>297</v>
      </c>
      <c r="E3552" s="86">
        <f>+IF(ISNUMBER(DATA!J939),DATA!J939,"n/a")</f>
        <v>21700.7</v>
      </c>
      <c r="F3552" s="77">
        <f>+IF(ISNUMBER(DATA!K939),DATA!K939,"n/a")</f>
        <v>0.35942126855597201</v>
      </c>
      <c r="G3552" s="86">
        <f>+IF(ISNUMBER(DATA!T939),DATA!T939,"n/a")</f>
        <v>72274.19</v>
      </c>
      <c r="H3552" s="77">
        <f>+IF(ISNUMBER(DATA!U939),DATA!U939,"n/a")</f>
        <v>0.44514043463273101</v>
      </c>
      <c r="I3552" s="86">
        <f>+IF(ISNUMBER(DATA!AD939),DATA!AD939,"n/a")</f>
        <v>135218.4</v>
      </c>
      <c r="J3552" s="77">
        <f>+IF(ISNUMBER(DATA!AE939),DATA!AE939,"n/a")</f>
        <v>0.421105633685878</v>
      </c>
      <c r="K3552" s="86">
        <f>+IF(ISNUMBER(DATA!AN939),DATA!AN939,"n/a")</f>
        <v>254189.11</v>
      </c>
      <c r="L3552" s="77">
        <f>+IF(ISNUMBER(DATA!AO939),DATA!AO939,"n/a")</f>
        <v>0.27672528536685598</v>
      </c>
      <c r="M3552" s="66"/>
      <c r="N3552" s="66"/>
      <c r="O3552" s="66"/>
      <c r="P3552" s="66"/>
      <c r="Q3552" s="66"/>
      <c r="S3552" s="70"/>
      <c r="U3552" s="70"/>
      <c r="W3552" s="70"/>
      <c r="Y3552" s="70"/>
    </row>
    <row r="3553" spans="1:25" s="69" customFormat="1" x14ac:dyDescent="0.2">
      <c r="A3553" s="66" t="s">
        <v>27</v>
      </c>
      <c r="B3553" s="66" t="s">
        <v>24</v>
      </c>
      <c r="C3553" s="66" t="s">
        <v>25</v>
      </c>
      <c r="D3553" s="66" t="s">
        <v>298</v>
      </c>
      <c r="E3553" s="86">
        <f>+IF(ISNUMBER(DATA!J940),DATA!J940,"n/a")</f>
        <v>40412.620000000003</v>
      </c>
      <c r="F3553" s="77">
        <f>+IF(ISNUMBER(DATA!K940),DATA!K940,"n/a")</f>
        <v>1.97942324419903E-2</v>
      </c>
      <c r="G3553" s="86">
        <f>+IF(ISNUMBER(DATA!T940),DATA!T940,"n/a")</f>
        <v>123283.08</v>
      </c>
      <c r="H3553" s="77">
        <f>+IF(ISNUMBER(DATA!U940),DATA!U940,"n/a")</f>
        <v>4.7423977423513501E-2</v>
      </c>
      <c r="I3553" s="86">
        <f>+IF(ISNUMBER(DATA!AD940),DATA!AD940,"n/a")</f>
        <v>225957.12</v>
      </c>
      <c r="J3553" s="77">
        <f>+IF(ISNUMBER(DATA!AE940),DATA!AE940,"n/a")</f>
        <v>6.2752936753118493E-2</v>
      </c>
      <c r="K3553" s="86">
        <f>+IF(ISNUMBER(DATA!AN940),DATA!AN940,"n/a")</f>
        <v>410681.08</v>
      </c>
      <c r="L3553" s="77">
        <f>+IF(ISNUMBER(DATA!AO940),DATA!AO940,"n/a")</f>
        <v>7.9188180802489003E-2</v>
      </c>
      <c r="M3553" s="66"/>
      <c r="N3553" s="66"/>
      <c r="O3553" s="66"/>
      <c r="P3553" s="66"/>
      <c r="Q3553" s="66"/>
      <c r="S3553" s="70"/>
      <c r="U3553" s="70"/>
      <c r="W3553" s="70"/>
      <c r="Y3553" s="70"/>
    </row>
    <row r="3554" spans="1:25" s="69" customFormat="1" x14ac:dyDescent="0.2">
      <c r="A3554" s="66" t="s">
        <v>27</v>
      </c>
      <c r="B3554" s="66" t="s">
        <v>24</v>
      </c>
      <c r="C3554" s="66" t="s">
        <v>25</v>
      </c>
      <c r="D3554" s="66" t="s">
        <v>299</v>
      </c>
      <c r="E3554" s="86">
        <f>+IF(ISNUMBER(DATA!J941),DATA!J941,"n/a")</f>
        <v>201094.67</v>
      </c>
      <c r="F3554" s="77">
        <f>+IF(ISNUMBER(DATA!K941),DATA!K941,"n/a")</f>
        <v>0.183544342537523</v>
      </c>
      <c r="G3554" s="86">
        <f>+IF(ISNUMBER(DATA!T941),DATA!T941,"n/a")</f>
        <v>704087.88</v>
      </c>
      <c r="H3554" s="77">
        <f>+IF(ISNUMBER(DATA!U941),DATA!U941,"n/a")</f>
        <v>6.4778127178344996E-2</v>
      </c>
      <c r="I3554" s="86">
        <f>+IF(ISNUMBER(DATA!AD941),DATA!AD941,"n/a")</f>
        <v>1422667.59</v>
      </c>
      <c r="J3554" s="77">
        <f>+IF(ISNUMBER(DATA!AE941),DATA!AE941,"n/a")</f>
        <v>-3.4434085227484298E-2</v>
      </c>
      <c r="K3554" s="86">
        <f>+IF(ISNUMBER(DATA!AN941),DATA!AN941,"n/a")</f>
        <v>2568117.0099999998</v>
      </c>
      <c r="L3554" s="77">
        <f>+IF(ISNUMBER(DATA!AO941),DATA!AO941,"n/a")</f>
        <v>-0.13595511098344401</v>
      </c>
      <c r="M3554" s="66"/>
      <c r="N3554" s="66"/>
      <c r="O3554" s="66"/>
      <c r="P3554" s="66"/>
      <c r="Q3554" s="66"/>
      <c r="S3554" s="70"/>
      <c r="U3554" s="70"/>
      <c r="W3554" s="70"/>
      <c r="Y3554" s="70"/>
    </row>
    <row r="3555" spans="1:25" s="69" customFormat="1" x14ac:dyDescent="0.2">
      <c r="A3555" s="66" t="s">
        <v>27</v>
      </c>
      <c r="B3555" s="66" t="s">
        <v>24</v>
      </c>
      <c r="C3555" s="66" t="s">
        <v>25</v>
      </c>
      <c r="D3555" s="66" t="s">
        <v>300</v>
      </c>
      <c r="E3555" s="86">
        <f>+IF(ISNUMBER(DATA!J942),DATA!J942,"n/a")</f>
        <v>68860.3</v>
      </c>
      <c r="F3555" s="77">
        <f>+IF(ISNUMBER(DATA!K942),DATA!K942,"n/a")</f>
        <v>0.237572657203932</v>
      </c>
      <c r="G3555" s="86">
        <f>+IF(ISNUMBER(DATA!T942),DATA!T942,"n/a")</f>
        <v>218016.55</v>
      </c>
      <c r="H3555" s="77">
        <f>+IF(ISNUMBER(DATA!U942),DATA!U942,"n/a")</f>
        <v>0.14423564720455601</v>
      </c>
      <c r="I3555" s="86">
        <f>+IF(ISNUMBER(DATA!AD942),DATA!AD942,"n/a")</f>
        <v>414497.11</v>
      </c>
      <c r="J3555" s="77">
        <f>+IF(ISNUMBER(DATA!AE942),DATA!AE942,"n/a")</f>
        <v>0.12627233998499801</v>
      </c>
      <c r="K3555" s="86">
        <f>+IF(ISNUMBER(DATA!AN942),DATA!AN942,"n/a")</f>
        <v>774706.65</v>
      </c>
      <c r="L3555" s="77">
        <f>+IF(ISNUMBER(DATA!AO942),DATA!AO942,"n/a")</f>
        <v>0.14699368532614601</v>
      </c>
      <c r="M3555" s="66"/>
      <c r="N3555" s="66"/>
      <c r="O3555" s="66"/>
      <c r="P3555" s="66"/>
      <c r="Q3555" s="66"/>
      <c r="S3555" s="70"/>
      <c r="U3555" s="70"/>
      <c r="W3555" s="70"/>
      <c r="Y3555" s="70"/>
    </row>
    <row r="3556" spans="1:25" s="69" customFormat="1" x14ac:dyDescent="0.2">
      <c r="A3556" s="66" t="s">
        <v>27</v>
      </c>
      <c r="B3556" s="66" t="s">
        <v>24</v>
      </c>
      <c r="C3556" s="66" t="s">
        <v>25</v>
      </c>
      <c r="D3556" s="66" t="s">
        <v>301</v>
      </c>
      <c r="E3556" s="86">
        <f>+IF(ISNUMBER(DATA!J943),DATA!J943,"n/a")</f>
        <v>12231.39</v>
      </c>
      <c r="F3556" s="77">
        <f>+IF(ISNUMBER(DATA!K943),DATA!K943,"n/a")</f>
        <v>0.268108669642876</v>
      </c>
      <c r="G3556" s="86">
        <f>+IF(ISNUMBER(DATA!T943),DATA!T943,"n/a")</f>
        <v>39711.85</v>
      </c>
      <c r="H3556" s="77">
        <f>+IF(ISNUMBER(DATA!U943),DATA!U943,"n/a")</f>
        <v>0.307594362360949</v>
      </c>
      <c r="I3556" s="86">
        <f>+IF(ISNUMBER(DATA!AD943),DATA!AD943,"n/a")</f>
        <v>75621.95</v>
      </c>
      <c r="J3556" s="77">
        <f>+IF(ISNUMBER(DATA!AE943),DATA!AE943,"n/a")</f>
        <v>0.34929253181737802</v>
      </c>
      <c r="K3556" s="86">
        <f>+IF(ISNUMBER(DATA!AN943),DATA!AN943,"n/a")</f>
        <v>137567.01999999999</v>
      </c>
      <c r="L3556" s="77">
        <f>+IF(ISNUMBER(DATA!AO943),DATA!AO943,"n/a")</f>
        <v>0.39363894436527902</v>
      </c>
      <c r="M3556" s="66"/>
      <c r="N3556" s="66"/>
      <c r="O3556" s="66"/>
      <c r="P3556" s="66"/>
      <c r="Q3556" s="66"/>
      <c r="S3556" s="70"/>
      <c r="U3556" s="70"/>
      <c r="W3556" s="70"/>
      <c r="Y3556" s="70"/>
    </row>
    <row r="3557" spans="1:25" s="69" customFormat="1" x14ac:dyDescent="0.2">
      <c r="A3557" s="66" t="s">
        <v>27</v>
      </c>
      <c r="B3557" s="66" t="s">
        <v>24</v>
      </c>
      <c r="C3557" s="66" t="s">
        <v>25</v>
      </c>
      <c r="D3557" s="66" t="s">
        <v>302</v>
      </c>
      <c r="E3557" s="86">
        <f>+IF(ISNUMBER(DATA!J944),DATA!J944,"n/a")</f>
        <v>55325.48</v>
      </c>
      <c r="F3557" s="77">
        <f>+IF(ISNUMBER(DATA!K944),DATA!K944,"n/a")</f>
        <v>0.14928268348790599</v>
      </c>
      <c r="G3557" s="86">
        <f>+IF(ISNUMBER(DATA!T944),DATA!T944,"n/a")</f>
        <v>189543.44</v>
      </c>
      <c r="H3557" s="77">
        <f>+IF(ISNUMBER(DATA!U944),DATA!U944,"n/a")</f>
        <v>0.12961416873044701</v>
      </c>
      <c r="I3557" s="86">
        <f>+IF(ISNUMBER(DATA!AD944),DATA!AD944,"n/a")</f>
        <v>369491.72</v>
      </c>
      <c r="J3557" s="77">
        <f>+IF(ISNUMBER(DATA!AE944),DATA!AE944,"n/a")</f>
        <v>9.6869458477217105E-2</v>
      </c>
      <c r="K3557" s="86">
        <f>+IF(ISNUMBER(DATA!AN944),DATA!AN944,"n/a")</f>
        <v>682798.14</v>
      </c>
      <c r="L3557" s="77">
        <f>+IF(ISNUMBER(DATA!AO944),DATA!AO944,"n/a")</f>
        <v>0.13398062412450701</v>
      </c>
      <c r="M3557" s="66"/>
      <c r="N3557" s="66"/>
      <c r="O3557" s="66"/>
      <c r="P3557" s="66"/>
      <c r="Q3557" s="66"/>
      <c r="S3557" s="70"/>
      <c r="U3557" s="70"/>
      <c r="W3557" s="70"/>
      <c r="Y3557" s="70"/>
    </row>
    <row r="3558" spans="1:25" s="69" customFormat="1" x14ac:dyDescent="0.2">
      <c r="A3558" s="66" t="s">
        <v>27</v>
      </c>
      <c r="B3558" s="66" t="s">
        <v>24</v>
      </c>
      <c r="C3558" s="66" t="s">
        <v>25</v>
      </c>
      <c r="D3558" s="66" t="s">
        <v>303</v>
      </c>
      <c r="E3558" s="86">
        <f>+IF(ISNUMBER(DATA!J945),DATA!J945,"n/a")</f>
        <v>17829.28</v>
      </c>
      <c r="F3558" s="77">
        <f>+IF(ISNUMBER(DATA!K945),DATA!K945,"n/a")</f>
        <v>-1.24202994320772E-2</v>
      </c>
      <c r="G3558" s="86">
        <f>+IF(ISNUMBER(DATA!T945),DATA!T945,"n/a")</f>
        <v>57722.52</v>
      </c>
      <c r="H3558" s="77">
        <f>+IF(ISNUMBER(DATA!U945),DATA!U945,"n/a")</f>
        <v>5.6199162799259302E-2</v>
      </c>
      <c r="I3558" s="86">
        <f>+IF(ISNUMBER(DATA!AD945),DATA!AD945,"n/a")</f>
        <v>113856.84</v>
      </c>
      <c r="J3558" s="77">
        <f>+IF(ISNUMBER(DATA!AE945),DATA!AE945,"n/a")</f>
        <v>8.6914526205333506E-2</v>
      </c>
      <c r="K3558" s="86">
        <f>+IF(ISNUMBER(DATA!AN945),DATA!AN945,"n/a")</f>
        <v>217750.78</v>
      </c>
      <c r="L3558" s="77">
        <f>+IF(ISNUMBER(DATA!AO945),DATA!AO945,"n/a")</f>
        <v>0.16301657913585099</v>
      </c>
      <c r="M3558" s="66"/>
      <c r="N3558" s="66"/>
      <c r="O3558" s="66"/>
      <c r="P3558" s="66"/>
      <c r="Q3558" s="66"/>
      <c r="S3558" s="70"/>
      <c r="U3558" s="70"/>
      <c r="W3558" s="70"/>
      <c r="Y3558" s="70"/>
    </row>
    <row r="3559" spans="1:25" s="69" customFormat="1" x14ac:dyDescent="0.2">
      <c r="A3559" s="66" t="s">
        <v>27</v>
      </c>
      <c r="B3559" s="66" t="s">
        <v>24</v>
      </c>
      <c r="C3559" s="66" t="s">
        <v>25</v>
      </c>
      <c r="D3559" s="66" t="s">
        <v>304</v>
      </c>
      <c r="E3559" s="86">
        <f>+IF(ISNUMBER(DATA!J946),DATA!J946,"n/a")</f>
        <v>72436.08</v>
      </c>
      <c r="F3559" s="77">
        <f>+IF(ISNUMBER(DATA!K946),DATA!K946,"n/a")</f>
        <v>0.138233386298725</v>
      </c>
      <c r="G3559" s="86">
        <f>+IF(ISNUMBER(DATA!T946),DATA!T946,"n/a")</f>
        <v>255451.86</v>
      </c>
      <c r="H3559" s="77">
        <f>+IF(ISNUMBER(DATA!U946),DATA!U946,"n/a")</f>
        <v>6.1683111032625498E-2</v>
      </c>
      <c r="I3559" s="86">
        <f>+IF(ISNUMBER(DATA!AD946),DATA!AD946,"n/a")</f>
        <v>514525.52</v>
      </c>
      <c r="J3559" s="77">
        <f>+IF(ISNUMBER(DATA!AE946),DATA!AE946,"n/a")</f>
        <v>-6.5506472549628894E-2</v>
      </c>
      <c r="K3559" s="86">
        <f>+IF(ISNUMBER(DATA!AN946),DATA!AN946,"n/a")</f>
        <v>928117.89</v>
      </c>
      <c r="L3559" s="77">
        <f>+IF(ISNUMBER(DATA!AO946),DATA!AO946,"n/a")</f>
        <v>-0.145730897533634</v>
      </c>
      <c r="M3559" s="66"/>
      <c r="N3559" s="66"/>
      <c r="O3559" s="66"/>
      <c r="P3559" s="66"/>
      <c r="Q3559" s="66"/>
      <c r="S3559" s="70"/>
      <c r="U3559" s="70"/>
      <c r="W3559" s="70"/>
      <c r="Y3559" s="70"/>
    </row>
    <row r="3560" spans="1:25" s="69" customFormat="1" x14ac:dyDescent="0.2">
      <c r="A3560" s="66" t="s">
        <v>27</v>
      </c>
      <c r="B3560" s="66" t="s">
        <v>24</v>
      </c>
      <c r="C3560" s="66" t="s">
        <v>25</v>
      </c>
      <c r="D3560" s="66" t="s">
        <v>305</v>
      </c>
      <c r="E3560" s="86">
        <f>+IF(ISNUMBER(DATA!J947),DATA!J947,"n/a")</f>
        <v>38135.72</v>
      </c>
      <c r="F3560" s="77">
        <f>+IF(ISNUMBER(DATA!K947),DATA!K947,"n/a")</f>
        <v>-0.182766130661946</v>
      </c>
      <c r="G3560" s="86">
        <f>+IF(ISNUMBER(DATA!T947),DATA!T947,"n/a")</f>
        <v>129443.42</v>
      </c>
      <c r="H3560" s="77">
        <f>+IF(ISNUMBER(DATA!U947),DATA!U947,"n/a")</f>
        <v>-0.18806978350814099</v>
      </c>
      <c r="I3560" s="86">
        <f>+IF(ISNUMBER(DATA!AD947),DATA!AD947,"n/a")</f>
        <v>270682.94</v>
      </c>
      <c r="J3560" s="77">
        <f>+IF(ISNUMBER(DATA!AE947),DATA!AE947,"n/a")</f>
        <v>-0.143224427878721</v>
      </c>
      <c r="K3560" s="86">
        <f>+IF(ISNUMBER(DATA!AN947),DATA!AN947,"n/a")</f>
        <v>525044.42000000004</v>
      </c>
      <c r="L3560" s="77">
        <f>+IF(ISNUMBER(DATA!AO947),DATA!AO947,"n/a")</f>
        <v>-8.9417135272220394E-2</v>
      </c>
      <c r="M3560" s="66"/>
      <c r="N3560" s="66"/>
      <c r="O3560" s="66"/>
      <c r="P3560" s="66"/>
      <c r="Q3560" s="66"/>
      <c r="S3560" s="70"/>
      <c r="U3560" s="70"/>
      <c r="W3560" s="70"/>
      <c r="Y3560" s="70"/>
    </row>
    <row r="3561" spans="1:25" s="69" customFormat="1" x14ac:dyDescent="0.2">
      <c r="A3561" s="66" t="s">
        <v>27</v>
      </c>
      <c r="B3561" s="66" t="s">
        <v>24</v>
      </c>
      <c r="C3561" s="66" t="s">
        <v>25</v>
      </c>
      <c r="D3561" s="66" t="s">
        <v>306</v>
      </c>
      <c r="E3561" s="86">
        <f>+IF(ISNUMBER(DATA!J948),DATA!J948,"n/a")</f>
        <v>30078.25</v>
      </c>
      <c r="F3561" s="77">
        <f>+IF(ISNUMBER(DATA!K948),DATA!K948,"n/a")</f>
        <v>-0.21292340864814099</v>
      </c>
      <c r="G3561" s="86">
        <f>+IF(ISNUMBER(DATA!T948),DATA!T948,"n/a")</f>
        <v>116697.44</v>
      </c>
      <c r="H3561" s="77">
        <f>+IF(ISNUMBER(DATA!U948),DATA!U948,"n/a")</f>
        <v>1.3951831452659101E-2</v>
      </c>
      <c r="I3561" s="86">
        <f>+IF(ISNUMBER(DATA!AD948),DATA!AD948,"n/a")</f>
        <v>234416.27</v>
      </c>
      <c r="J3561" s="77">
        <f>+IF(ISNUMBER(DATA!AE948),DATA!AE948,"n/a")</f>
        <v>4.2470706449461798E-2</v>
      </c>
      <c r="K3561" s="86">
        <f>+IF(ISNUMBER(DATA!AN948),DATA!AN948,"n/a")</f>
        <v>447055.03</v>
      </c>
      <c r="L3561" s="77">
        <f>+IF(ISNUMBER(DATA!AO948),DATA!AO948,"n/a")</f>
        <v>0.107890355650983</v>
      </c>
      <c r="M3561" s="66"/>
      <c r="N3561" s="66"/>
      <c r="O3561" s="66"/>
      <c r="P3561" s="66"/>
      <c r="Q3561" s="66"/>
      <c r="S3561" s="70"/>
      <c r="U3561" s="70"/>
      <c r="W3561" s="70"/>
      <c r="Y3561" s="70"/>
    </row>
    <row r="3562" spans="1:25" s="69" customFormat="1" x14ac:dyDescent="0.2">
      <c r="A3562" s="66" t="s">
        <v>27</v>
      </c>
      <c r="B3562" s="66" t="s">
        <v>24</v>
      </c>
      <c r="C3562" s="66" t="s">
        <v>25</v>
      </c>
      <c r="D3562" s="66" t="s">
        <v>307</v>
      </c>
      <c r="E3562" s="86">
        <f>+IF(ISNUMBER(DATA!J949),DATA!J949,"n/a")</f>
        <v>133181.78</v>
      </c>
      <c r="F3562" s="77">
        <f>+IF(ISNUMBER(DATA!K949),DATA!K949,"n/a")</f>
        <v>8.8510725871988202E-2</v>
      </c>
      <c r="G3562" s="86">
        <f>+IF(ISNUMBER(DATA!T949),DATA!T949,"n/a")</f>
        <v>428062.05</v>
      </c>
      <c r="H3562" s="77">
        <f>+IF(ISNUMBER(DATA!U949),DATA!U949,"n/a")</f>
        <v>9.21996736378283E-2</v>
      </c>
      <c r="I3562" s="86">
        <f>+IF(ISNUMBER(DATA!AD949),DATA!AD949,"n/a")</f>
        <v>847093.06</v>
      </c>
      <c r="J3562" s="77">
        <f>+IF(ISNUMBER(DATA!AE949),DATA!AE949,"n/a")</f>
        <v>7.8541647976757306E-2</v>
      </c>
      <c r="K3562" s="86">
        <f>+IF(ISNUMBER(DATA!AN949),DATA!AN949,"n/a")</f>
        <v>1626557.73</v>
      </c>
      <c r="L3562" s="77">
        <f>+IF(ISNUMBER(DATA!AO949),DATA!AO949,"n/a")</f>
        <v>0.19132561020897501</v>
      </c>
      <c r="M3562" s="66"/>
      <c r="N3562" s="66"/>
      <c r="O3562" s="66"/>
      <c r="P3562" s="66"/>
      <c r="Q3562" s="66"/>
      <c r="S3562" s="70"/>
      <c r="U3562" s="70"/>
      <c r="W3562" s="70"/>
      <c r="Y3562" s="70"/>
    </row>
    <row r="3563" spans="1:25" s="69" customFormat="1" x14ac:dyDescent="0.2">
      <c r="A3563" s="66" t="s">
        <v>27</v>
      </c>
      <c r="B3563" s="66" t="s">
        <v>24</v>
      </c>
      <c r="C3563" s="66" t="s">
        <v>25</v>
      </c>
      <c r="D3563" s="66" t="s">
        <v>308</v>
      </c>
      <c r="E3563" s="86">
        <f>+IF(ISNUMBER(DATA!J950),DATA!J950,"n/a")</f>
        <v>25706.560000000001</v>
      </c>
      <c r="F3563" s="77">
        <f>+IF(ISNUMBER(DATA!K950),DATA!K950,"n/a")</f>
        <v>-4.9649254793517797E-2</v>
      </c>
      <c r="G3563" s="86">
        <f>+IF(ISNUMBER(DATA!T950),DATA!T950,"n/a")</f>
        <v>87693.32</v>
      </c>
      <c r="H3563" s="77">
        <f>+IF(ISNUMBER(DATA!U950),DATA!U950,"n/a")</f>
        <v>-4.2914633160087999E-2</v>
      </c>
      <c r="I3563" s="86">
        <f>+IF(ISNUMBER(DATA!AD950),DATA!AD950,"n/a")</f>
        <v>176609.36</v>
      </c>
      <c r="J3563" s="77">
        <f>+IF(ISNUMBER(DATA!AE950),DATA!AE950,"n/a")</f>
        <v>-1.7342676062755101E-3</v>
      </c>
      <c r="K3563" s="86">
        <f>+IF(ISNUMBER(DATA!AN950),DATA!AN950,"n/a")</f>
        <v>326959.92</v>
      </c>
      <c r="L3563" s="77">
        <f>+IF(ISNUMBER(DATA!AO950),DATA!AO950,"n/a")</f>
        <v>1.25655275239757E-2</v>
      </c>
      <c r="M3563" s="66"/>
      <c r="N3563" s="66"/>
      <c r="O3563" s="66"/>
      <c r="P3563" s="66"/>
      <c r="Q3563" s="66"/>
      <c r="S3563" s="70"/>
      <c r="U3563" s="70"/>
      <c r="W3563" s="70"/>
      <c r="Y3563" s="70"/>
    </row>
    <row r="3564" spans="1:25" s="69" customFormat="1" x14ac:dyDescent="0.2">
      <c r="A3564" s="66" t="s">
        <v>27</v>
      </c>
      <c r="B3564" s="66" t="s">
        <v>24</v>
      </c>
      <c r="C3564" s="66" t="s">
        <v>25</v>
      </c>
      <c r="D3564" s="66" t="s">
        <v>309</v>
      </c>
      <c r="E3564" s="86">
        <f>+IF(ISNUMBER(DATA!J951),DATA!J951,"n/a")</f>
        <v>35948.9</v>
      </c>
      <c r="F3564" s="77">
        <f>+IF(ISNUMBER(DATA!K951),DATA!K951,"n/a")</f>
        <v>-6.4314166847128901E-2</v>
      </c>
      <c r="G3564" s="86">
        <f>+IF(ISNUMBER(DATA!T951),DATA!T951,"n/a")</f>
        <v>123059.15</v>
      </c>
      <c r="H3564" s="77">
        <f>+IF(ISNUMBER(DATA!U951),DATA!U951,"n/a")</f>
        <v>-3.8304819621905697E-2</v>
      </c>
      <c r="I3564" s="86">
        <f>+IF(ISNUMBER(DATA!AD951),DATA!AD951,"n/a")</f>
        <v>246033.78</v>
      </c>
      <c r="J3564" s="77">
        <f>+IF(ISNUMBER(DATA!AE951),DATA!AE951,"n/a")</f>
        <v>-3.2456014646762101E-2</v>
      </c>
      <c r="K3564" s="86">
        <f>+IF(ISNUMBER(DATA!AN951),DATA!AN951,"n/a")</f>
        <v>463936.98</v>
      </c>
      <c r="L3564" s="77">
        <f>+IF(ISNUMBER(DATA!AO951),DATA!AO951,"n/a")</f>
        <v>5.63121356423446E-2</v>
      </c>
      <c r="M3564" s="66"/>
      <c r="N3564" s="66"/>
      <c r="O3564" s="66"/>
      <c r="P3564" s="66"/>
      <c r="Q3564" s="66"/>
      <c r="S3564" s="70"/>
      <c r="U3564" s="70"/>
      <c r="W3564" s="70"/>
      <c r="Y3564" s="70"/>
    </row>
    <row r="3565" spans="1:25" s="69" customFormat="1" x14ac:dyDescent="0.2">
      <c r="A3565" s="66" t="s">
        <v>27</v>
      </c>
      <c r="B3565" s="66" t="s">
        <v>24</v>
      </c>
      <c r="C3565" s="66" t="s">
        <v>25</v>
      </c>
      <c r="D3565" s="66" t="s">
        <v>310</v>
      </c>
      <c r="E3565" s="86">
        <f>+IF(ISNUMBER(DATA!J952),DATA!J952,"n/a")</f>
        <v>14644.35</v>
      </c>
      <c r="F3565" s="77">
        <f>+IF(ISNUMBER(DATA!K952),DATA!K952,"n/a")</f>
        <v>-0.107298955045372</v>
      </c>
      <c r="G3565" s="86">
        <f>+IF(ISNUMBER(DATA!T952),DATA!T952,"n/a")</f>
        <v>49414.89</v>
      </c>
      <c r="H3565" s="77">
        <f>+IF(ISNUMBER(DATA!U952),DATA!U952,"n/a")</f>
        <v>-0.103828618063112</v>
      </c>
      <c r="I3565" s="86">
        <f>+IF(ISNUMBER(DATA!AD952),DATA!AD952,"n/a")</f>
        <v>97550.97</v>
      </c>
      <c r="J3565" s="77">
        <f>+IF(ISNUMBER(DATA!AE952),DATA!AE952,"n/a")</f>
        <v>-0.107326393639066</v>
      </c>
      <c r="K3565" s="86">
        <f>+IF(ISNUMBER(DATA!AN952),DATA!AN952,"n/a")</f>
        <v>185501.49</v>
      </c>
      <c r="L3565" s="77">
        <f>+IF(ISNUMBER(DATA!AO952),DATA!AO952,"n/a")</f>
        <v>-0.14437481930540599</v>
      </c>
      <c r="M3565" s="66"/>
      <c r="N3565" s="66"/>
      <c r="O3565" s="66"/>
      <c r="P3565" s="66"/>
      <c r="Q3565" s="66"/>
      <c r="S3565" s="70"/>
      <c r="U3565" s="70"/>
      <c r="W3565" s="70"/>
      <c r="Y3565" s="70"/>
    </row>
    <row r="3566" spans="1:25" s="69" customFormat="1" x14ac:dyDescent="0.2">
      <c r="A3566" s="66" t="s">
        <v>27</v>
      </c>
      <c r="B3566" s="66" t="s">
        <v>24</v>
      </c>
      <c r="C3566" s="66" t="s">
        <v>25</v>
      </c>
      <c r="D3566" s="66" t="s">
        <v>311</v>
      </c>
      <c r="E3566" s="86">
        <f>+IF(ISNUMBER(DATA!J953),DATA!J953,"n/a")</f>
        <v>36318.17</v>
      </c>
      <c r="F3566" s="77">
        <f>+IF(ISNUMBER(DATA!K953),DATA!K953,"n/a")</f>
        <v>-0.100460269523807</v>
      </c>
      <c r="G3566" s="86">
        <f>+IF(ISNUMBER(DATA!T953),DATA!T953,"n/a")</f>
        <v>118664.99</v>
      </c>
      <c r="H3566" s="77">
        <f>+IF(ISNUMBER(DATA!U953),DATA!U953,"n/a")</f>
        <v>-0.13266597371546099</v>
      </c>
      <c r="I3566" s="86">
        <f>+IF(ISNUMBER(DATA!AD953),DATA!AD953,"n/a")</f>
        <v>238797.67</v>
      </c>
      <c r="J3566" s="77">
        <f>+IF(ISNUMBER(DATA!AE953),DATA!AE953,"n/a")</f>
        <v>-0.17815201823639301</v>
      </c>
      <c r="K3566" s="86">
        <f>+IF(ISNUMBER(DATA!AN953),DATA!AN953,"n/a")</f>
        <v>476993.23</v>
      </c>
      <c r="L3566" s="77">
        <f>+IF(ISNUMBER(DATA!AO953),DATA!AO953,"n/a")</f>
        <v>-0.165191137102291</v>
      </c>
      <c r="M3566" s="66"/>
      <c r="N3566" s="66"/>
      <c r="O3566" s="66"/>
      <c r="P3566" s="66"/>
      <c r="Q3566" s="66"/>
      <c r="S3566" s="70"/>
      <c r="U3566" s="70"/>
      <c r="W3566" s="70"/>
      <c r="Y3566" s="70"/>
    </row>
    <row r="3567" spans="1:25" s="69" customFormat="1" x14ac:dyDescent="0.2">
      <c r="A3567" s="66" t="s">
        <v>27</v>
      </c>
      <c r="B3567" s="66" t="s">
        <v>24</v>
      </c>
      <c r="C3567" s="66" t="s">
        <v>25</v>
      </c>
      <c r="D3567" s="66" t="s">
        <v>312</v>
      </c>
      <c r="E3567" s="86">
        <f>+IF(ISNUMBER(DATA!J954),DATA!J954,"n/a")</f>
        <v>19496.099999999999</v>
      </c>
      <c r="F3567" s="77">
        <f>+IF(ISNUMBER(DATA!K954),DATA!K954,"n/a")</f>
        <v>4.4297796894333399E-2</v>
      </c>
      <c r="G3567" s="86">
        <f>+IF(ISNUMBER(DATA!T954),DATA!T954,"n/a")</f>
        <v>65089.21</v>
      </c>
      <c r="H3567" s="77">
        <f>+IF(ISNUMBER(DATA!U954),DATA!U954,"n/a")</f>
        <v>0.12566375017813</v>
      </c>
      <c r="I3567" s="86">
        <f>+IF(ISNUMBER(DATA!AD954),DATA!AD954,"n/a")</f>
        <v>135130.45000000001</v>
      </c>
      <c r="J3567" s="77">
        <f>+IF(ISNUMBER(DATA!AE954),DATA!AE954,"n/a")</f>
        <v>0.17997671839377</v>
      </c>
      <c r="K3567" s="86">
        <f>+IF(ISNUMBER(DATA!AN954),DATA!AN954,"n/a")</f>
        <v>246201.9</v>
      </c>
      <c r="L3567" s="77">
        <f>+IF(ISNUMBER(DATA!AO954),DATA!AO954,"n/a")</f>
        <v>0.16524731142082599</v>
      </c>
      <c r="M3567" s="66"/>
      <c r="N3567" s="66"/>
      <c r="O3567" s="66"/>
      <c r="P3567" s="66"/>
      <c r="Q3567" s="66"/>
      <c r="S3567" s="70"/>
      <c r="U3567" s="70"/>
      <c r="W3567" s="70"/>
      <c r="Y3567" s="70"/>
    </row>
    <row r="3568" spans="1:25" s="69" customFormat="1" x14ac:dyDescent="0.2">
      <c r="A3568" s="66" t="s">
        <v>27</v>
      </c>
      <c r="B3568" s="66" t="s">
        <v>24</v>
      </c>
      <c r="C3568" s="66" t="s">
        <v>25</v>
      </c>
      <c r="D3568" s="66" t="s">
        <v>313</v>
      </c>
      <c r="E3568" s="86">
        <f>+IF(ISNUMBER(DATA!J955),DATA!J955,"n/a")</f>
        <v>45057.42</v>
      </c>
      <c r="F3568" s="77">
        <f>+IF(ISNUMBER(DATA!K955),DATA!K955,"n/a")</f>
        <v>-7.3356937448654002E-3</v>
      </c>
      <c r="G3568" s="86">
        <f>+IF(ISNUMBER(DATA!T955),DATA!T955,"n/a")</f>
        <v>145815.98000000001</v>
      </c>
      <c r="H3568" s="77">
        <f>+IF(ISNUMBER(DATA!U955),DATA!U955,"n/a")</f>
        <v>-3.0710093895153199E-2</v>
      </c>
      <c r="I3568" s="86">
        <f>+IF(ISNUMBER(DATA!AD955),DATA!AD955,"n/a")</f>
        <v>286480.73</v>
      </c>
      <c r="J3568" s="77">
        <f>+IF(ISNUMBER(DATA!AE955),DATA!AE955,"n/a")</f>
        <v>-1.9826430206212001E-2</v>
      </c>
      <c r="K3568" s="86">
        <f>+IF(ISNUMBER(DATA!AN955),DATA!AN955,"n/a")</f>
        <v>563951.98</v>
      </c>
      <c r="L3568" s="77">
        <f>+IF(ISNUMBER(DATA!AO955),DATA!AO955,"n/a")</f>
        <v>2.0670001670131999E-2</v>
      </c>
      <c r="M3568" s="66"/>
      <c r="N3568" s="66"/>
      <c r="O3568" s="66"/>
      <c r="P3568" s="66"/>
      <c r="Q3568" s="66"/>
      <c r="S3568" s="70"/>
      <c r="U3568" s="70"/>
      <c r="W3568" s="70"/>
      <c r="Y3568" s="70"/>
    </row>
    <row r="3569" spans="1:25" s="69" customFormat="1" x14ac:dyDescent="0.2">
      <c r="A3569" s="66" t="s">
        <v>27</v>
      </c>
      <c r="B3569" s="66" t="s">
        <v>24</v>
      </c>
      <c r="C3569" s="66" t="s">
        <v>25</v>
      </c>
      <c r="D3569" s="66" t="s">
        <v>314</v>
      </c>
      <c r="E3569" s="86">
        <f>+IF(ISNUMBER(DATA!J956),DATA!J956,"n/a")</f>
        <v>71368.75</v>
      </c>
      <c r="F3569" s="77">
        <f>+IF(ISNUMBER(DATA!K956),DATA!K956,"n/a")</f>
        <v>3.43186174809126E-3</v>
      </c>
      <c r="G3569" s="86">
        <f>+IF(ISNUMBER(DATA!T956),DATA!T956,"n/a")</f>
        <v>242495.09</v>
      </c>
      <c r="H3569" s="77">
        <f>+IF(ISNUMBER(DATA!U956),DATA!U956,"n/a")</f>
        <v>1.7312876190516101E-2</v>
      </c>
      <c r="I3569" s="86">
        <f>+IF(ISNUMBER(DATA!AD956),DATA!AD956,"n/a")</f>
        <v>474865.02</v>
      </c>
      <c r="J3569" s="77">
        <f>+IF(ISNUMBER(DATA!AE956),DATA!AE956,"n/a")</f>
        <v>-6.2637298516327197E-2</v>
      </c>
      <c r="K3569" s="86">
        <f>+IF(ISNUMBER(DATA!AN956),DATA!AN956,"n/a")</f>
        <v>913886.17</v>
      </c>
      <c r="L3569" s="77">
        <f>+IF(ISNUMBER(DATA!AO956),DATA!AO956,"n/a")</f>
        <v>-0.17711292846736801</v>
      </c>
      <c r="M3569" s="66"/>
      <c r="N3569" s="66"/>
      <c r="O3569" s="66"/>
      <c r="P3569" s="66"/>
      <c r="Q3569" s="66"/>
      <c r="S3569" s="70"/>
      <c r="U3569" s="70"/>
      <c r="W3569" s="70"/>
      <c r="Y3569" s="70"/>
    </row>
    <row r="3570" spans="1:25" s="69" customFormat="1" x14ac:dyDescent="0.2">
      <c r="A3570" s="66" t="s">
        <v>27</v>
      </c>
      <c r="B3570" s="66" t="s">
        <v>24</v>
      </c>
      <c r="C3570" s="66" t="s">
        <v>25</v>
      </c>
      <c r="D3570" s="66" t="s">
        <v>315</v>
      </c>
      <c r="E3570" s="86">
        <f>+IF(ISNUMBER(DATA!J957),DATA!J957,"n/a")</f>
        <v>129345.48</v>
      </c>
      <c r="F3570" s="77">
        <f>+IF(ISNUMBER(DATA!K957),DATA!K957,"n/a")</f>
        <v>6.95620852252882E-2</v>
      </c>
      <c r="G3570" s="86">
        <f>+IF(ISNUMBER(DATA!T957),DATA!T957,"n/a")</f>
        <v>429484.34</v>
      </c>
      <c r="H3570" s="77">
        <f>+IF(ISNUMBER(DATA!U957),DATA!U957,"n/a")</f>
        <v>7.6334792774565605E-2</v>
      </c>
      <c r="I3570" s="86">
        <f>+IF(ISNUMBER(DATA!AD957),DATA!AD957,"n/a")</f>
        <v>869135.01</v>
      </c>
      <c r="J3570" s="77">
        <f>+IF(ISNUMBER(DATA!AE957),DATA!AE957,"n/a")</f>
        <v>6.4245122256341006E-2</v>
      </c>
      <c r="K3570" s="86">
        <f>+IF(ISNUMBER(DATA!AN957),DATA!AN957,"n/a")</f>
        <v>1649527.68</v>
      </c>
      <c r="L3570" s="77">
        <f>+IF(ISNUMBER(DATA!AO957),DATA!AO957,"n/a")</f>
        <v>0.106868348764734</v>
      </c>
      <c r="M3570" s="66"/>
      <c r="N3570" s="66"/>
      <c r="O3570" s="66"/>
      <c r="P3570" s="66"/>
      <c r="Q3570" s="66"/>
      <c r="S3570" s="70"/>
      <c r="U3570" s="70"/>
      <c r="W3570" s="70"/>
      <c r="Y3570" s="70"/>
    </row>
    <row r="3571" spans="1:25" s="69" customFormat="1" x14ac:dyDescent="0.2">
      <c r="A3571" s="66" t="s">
        <v>27</v>
      </c>
      <c r="B3571" s="66" t="s">
        <v>24</v>
      </c>
      <c r="C3571" s="66" t="s">
        <v>25</v>
      </c>
      <c r="D3571" s="66" t="s">
        <v>316</v>
      </c>
      <c r="E3571" s="86">
        <f>+IF(ISNUMBER(DATA!J958),DATA!J958,"n/a")</f>
        <v>58280.76</v>
      </c>
      <c r="F3571" s="77">
        <f>+IF(ISNUMBER(DATA!K958),DATA!K958,"n/a")</f>
        <v>8.9388507362809594E-2</v>
      </c>
      <c r="G3571" s="86">
        <f>+IF(ISNUMBER(DATA!T958),DATA!T958,"n/a")</f>
        <v>197849.93</v>
      </c>
      <c r="H3571" s="77">
        <f>+IF(ISNUMBER(DATA!U958),DATA!U958,"n/a")</f>
        <v>5.5920412018849501E-2</v>
      </c>
      <c r="I3571" s="86">
        <f>+IF(ISNUMBER(DATA!AD958),DATA!AD958,"n/a")</f>
        <v>370669.83</v>
      </c>
      <c r="J3571" s="77">
        <f>+IF(ISNUMBER(DATA!AE958),DATA!AE958,"n/a")</f>
        <v>3.4270050330387901E-2</v>
      </c>
      <c r="K3571" s="86">
        <f>+IF(ISNUMBER(DATA!AN958),DATA!AN958,"n/a")</f>
        <v>686372.35</v>
      </c>
      <c r="L3571" s="77">
        <f>+IF(ISNUMBER(DATA!AO958),DATA!AO958,"n/a")</f>
        <v>5.8038085294438498E-2</v>
      </c>
      <c r="M3571" s="66"/>
      <c r="N3571" s="66"/>
      <c r="O3571" s="66"/>
      <c r="P3571" s="66"/>
      <c r="Q3571" s="66"/>
      <c r="S3571" s="70"/>
      <c r="U3571" s="70"/>
      <c r="W3571" s="70"/>
      <c r="Y3571" s="70"/>
    </row>
    <row r="3572" spans="1:25" s="69" customFormat="1" x14ac:dyDescent="0.2">
      <c r="A3572" s="66" t="s">
        <v>27</v>
      </c>
      <c r="B3572" s="66" t="s">
        <v>24</v>
      </c>
      <c r="C3572" s="66" t="s">
        <v>25</v>
      </c>
      <c r="D3572" s="66" t="s">
        <v>317</v>
      </c>
      <c r="E3572" s="86">
        <f>+IF(ISNUMBER(DATA!J959),DATA!J959,"n/a")</f>
        <v>24900.46</v>
      </c>
      <c r="F3572" s="77">
        <f>+IF(ISNUMBER(DATA!K959),DATA!K959,"n/a")</f>
        <v>-0.17624411306618101</v>
      </c>
      <c r="G3572" s="86">
        <f>+IF(ISNUMBER(DATA!T959),DATA!T959,"n/a")</f>
        <v>83475.839999999997</v>
      </c>
      <c r="H3572" s="77">
        <f>+IF(ISNUMBER(DATA!U959),DATA!U959,"n/a")</f>
        <v>-5.3987288708954799E-2</v>
      </c>
      <c r="I3572" s="86">
        <f>+IF(ISNUMBER(DATA!AD959),DATA!AD959,"n/a")</f>
        <v>180105.78</v>
      </c>
      <c r="J3572" s="77">
        <f>+IF(ISNUMBER(DATA!AE959),DATA!AE959,"n/a")</f>
        <v>5.2378854980771002E-2</v>
      </c>
      <c r="K3572" s="86">
        <f>+IF(ISNUMBER(DATA!AN959),DATA!AN959,"n/a")</f>
        <v>334415.06</v>
      </c>
      <c r="L3572" s="77">
        <f>+IF(ISNUMBER(DATA!AO959),DATA!AO959,"n/a")</f>
        <v>9.5383924602197606E-2</v>
      </c>
      <c r="M3572" s="66"/>
      <c r="N3572" s="66"/>
      <c r="O3572" s="66"/>
      <c r="P3572" s="66"/>
      <c r="Q3572" s="66"/>
      <c r="S3572" s="70"/>
      <c r="U3572" s="70"/>
      <c r="W3572" s="70"/>
      <c r="Y3572" s="70"/>
    </row>
    <row r="3573" spans="1:25" s="69" customFormat="1" x14ac:dyDescent="0.2">
      <c r="A3573" s="66" t="s">
        <v>27</v>
      </c>
      <c r="B3573" s="66" t="s">
        <v>24</v>
      </c>
      <c r="C3573" s="66" t="s">
        <v>25</v>
      </c>
      <c r="D3573" s="66" t="s">
        <v>318</v>
      </c>
      <c r="E3573" s="86">
        <f>+IF(ISNUMBER(DATA!J960),DATA!J960,"n/a")</f>
        <v>71243.37</v>
      </c>
      <c r="F3573" s="77">
        <f>+IF(ISNUMBER(DATA!K960),DATA!K960,"n/a")</f>
        <v>0.15943815152248</v>
      </c>
      <c r="G3573" s="86">
        <f>+IF(ISNUMBER(DATA!T960),DATA!T960,"n/a")</f>
        <v>249179.85</v>
      </c>
      <c r="H3573" s="77">
        <f>+IF(ISNUMBER(DATA!U960),DATA!U960,"n/a")</f>
        <v>0.13185922638887901</v>
      </c>
      <c r="I3573" s="86">
        <f>+IF(ISNUMBER(DATA!AD960),DATA!AD960,"n/a")</f>
        <v>484003.94</v>
      </c>
      <c r="J3573" s="77">
        <f>+IF(ISNUMBER(DATA!AE960),DATA!AE960,"n/a")</f>
        <v>9.4585036918198306E-2</v>
      </c>
      <c r="K3573" s="86">
        <f>+IF(ISNUMBER(DATA!AN960),DATA!AN960,"n/a")</f>
        <v>865580.47</v>
      </c>
      <c r="L3573" s="77">
        <f>+IF(ISNUMBER(DATA!AO960),DATA!AO960,"n/a")</f>
        <v>0.111602303899124</v>
      </c>
      <c r="M3573" s="66"/>
      <c r="N3573" s="66"/>
      <c r="O3573" s="66"/>
      <c r="P3573" s="66"/>
      <c r="Q3573" s="66"/>
      <c r="S3573" s="70"/>
      <c r="U3573" s="70"/>
      <c r="W3573" s="70"/>
      <c r="Y3573" s="70"/>
    </row>
    <row r="3574" spans="1:25" s="69" customFormat="1" x14ac:dyDescent="0.2">
      <c r="A3574" s="66" t="s">
        <v>27</v>
      </c>
      <c r="B3574" s="66" t="s">
        <v>24</v>
      </c>
      <c r="C3574" s="66" t="s">
        <v>25</v>
      </c>
      <c r="D3574" s="66" t="s">
        <v>344</v>
      </c>
      <c r="E3574" s="86">
        <f>+IF(ISNUMBER(DATA!J961),DATA!J961,"n/a")</f>
        <v>13788.7</v>
      </c>
      <c r="F3574" s="77">
        <f>+IF(ISNUMBER(DATA!K961),DATA!K961,"n/a")</f>
        <v>-2.84906648103616E-2</v>
      </c>
      <c r="G3574" s="86">
        <f>+IF(ISNUMBER(DATA!T961),DATA!T961,"n/a")</f>
        <v>46850.33</v>
      </c>
      <c r="H3574" s="77">
        <f>+IF(ISNUMBER(DATA!U961),DATA!U961,"n/a")</f>
        <v>3.5868891097449403E-2</v>
      </c>
      <c r="I3574" s="86">
        <f>+IF(ISNUMBER(DATA!AD961),DATA!AD961,"n/a")</f>
        <v>94240.04</v>
      </c>
      <c r="J3574" s="77">
        <f>+IF(ISNUMBER(DATA!AE961),DATA!AE961,"n/a")</f>
        <v>9.1916530524754597E-2</v>
      </c>
      <c r="K3574" s="86">
        <f>+IF(ISNUMBER(DATA!AN961),DATA!AN961,"n/a")</f>
        <v>184274.79</v>
      </c>
      <c r="L3574" s="77">
        <f>+IF(ISNUMBER(DATA!AO961),DATA!AO961,"n/a")</f>
        <v>0.16674888211368599</v>
      </c>
      <c r="M3574" s="66"/>
      <c r="N3574" s="66"/>
      <c r="O3574" s="66"/>
      <c r="P3574" s="66"/>
      <c r="Q3574" s="66"/>
      <c r="S3574" s="70"/>
      <c r="U3574" s="70"/>
      <c r="W3574" s="70"/>
      <c r="Y3574" s="70"/>
    </row>
    <row r="3575" spans="1:25" s="69" customFormat="1" x14ac:dyDescent="0.2">
      <c r="A3575" s="66" t="s">
        <v>27</v>
      </c>
      <c r="B3575" s="66" t="s">
        <v>24</v>
      </c>
      <c r="C3575" s="66" t="s">
        <v>25</v>
      </c>
      <c r="D3575" s="66" t="s">
        <v>345</v>
      </c>
      <c r="E3575" s="86">
        <f>+IF(ISNUMBER(DATA!J962),DATA!J962,"n/a")</f>
        <v>51458.39</v>
      </c>
      <c r="F3575" s="77">
        <f>+IF(ISNUMBER(DATA!K962),DATA!K962,"n/a")</f>
        <v>1.4141868420731099E-2</v>
      </c>
      <c r="G3575" s="86">
        <f>+IF(ISNUMBER(DATA!T962),DATA!T962,"n/a")</f>
        <v>168840.9</v>
      </c>
      <c r="H3575" s="77">
        <f>+IF(ISNUMBER(DATA!U962),DATA!U962,"n/a")</f>
        <v>4.7481349360217098E-2</v>
      </c>
      <c r="I3575" s="86">
        <f>+IF(ISNUMBER(DATA!AD962),DATA!AD962,"n/a")</f>
        <v>339931.93</v>
      </c>
      <c r="J3575" s="77">
        <f>+IF(ISNUMBER(DATA!AE962),DATA!AE962,"n/a")</f>
        <v>0.10540584712895899</v>
      </c>
      <c r="K3575" s="86">
        <f>+IF(ISNUMBER(DATA!AN962),DATA!AN962,"n/a")</f>
        <v>640092.5</v>
      </c>
      <c r="L3575" s="77">
        <f>+IF(ISNUMBER(DATA!AO962),DATA!AO962,"n/a")</f>
        <v>0.135685851667115</v>
      </c>
      <c r="M3575" s="66"/>
      <c r="N3575" s="66"/>
      <c r="O3575" s="66"/>
      <c r="P3575" s="66"/>
      <c r="Q3575" s="66"/>
      <c r="S3575" s="70"/>
      <c r="U3575" s="70"/>
      <c r="W3575" s="70"/>
      <c r="Y3575" s="70"/>
    </row>
    <row r="3576" spans="1:25" x14ac:dyDescent="0.2">
      <c r="E3576" s="100"/>
      <c r="F3576" s="102"/>
      <c r="G3576" s="100"/>
      <c r="H3576" s="102"/>
      <c r="I3576" s="100"/>
      <c r="J3576" s="102"/>
      <c r="K3576" s="100"/>
      <c r="L3576" s="102"/>
    </row>
    <row r="3577" spans="1:25" s="69" customFormat="1" x14ac:dyDescent="0.2">
      <c r="A3577" s="66" t="s">
        <v>27</v>
      </c>
      <c r="B3577" s="66" t="s">
        <v>24</v>
      </c>
      <c r="C3577" s="66" t="s">
        <v>10</v>
      </c>
      <c r="D3577" s="66" t="s">
        <v>271</v>
      </c>
      <c r="E3577" s="87">
        <f>+IF(ISNUMBER(DATA!L913),DATA!L913,"n/a")</f>
        <v>4.7406216551163203</v>
      </c>
      <c r="F3577" s="77">
        <f>+IF(ISNUMBER(DATA!M913),DATA!M913,"n/a")</f>
        <v>2.9746840642842099E-2</v>
      </c>
      <c r="G3577" s="87">
        <f>+IF(ISNUMBER(DATA!V913),DATA!V913,"n/a")</f>
        <v>4.4307903017887798</v>
      </c>
      <c r="H3577" s="77">
        <f>+IF(ISNUMBER(DATA!W913),DATA!W913,"n/a")</f>
        <v>-1.40144043157274E-2</v>
      </c>
      <c r="I3577" s="87">
        <f>+IF(ISNUMBER(DATA!AF913),DATA!AF913,"n/a")</f>
        <v>4.3566907891169002</v>
      </c>
      <c r="J3577" s="77">
        <f>+IF(ISNUMBER(DATA!AG913),DATA!AG913,"n/a")</f>
        <v>-5.8753388299814101E-2</v>
      </c>
      <c r="K3577" s="87">
        <f>+IF(ISNUMBER(DATA!AP913),DATA!AP913,"n/a")</f>
        <v>4.33931768197351</v>
      </c>
      <c r="L3577" s="77">
        <f>+IF(ISNUMBER(DATA!AQ913),DATA!AQ913,"n/a")</f>
        <v>-4.6949374747172402E-2</v>
      </c>
      <c r="M3577" s="66"/>
      <c r="N3577" s="66"/>
      <c r="O3577" s="66"/>
      <c r="P3577" s="66"/>
      <c r="Q3577" s="66"/>
      <c r="S3577" s="70"/>
      <c r="U3577" s="70"/>
      <c r="W3577" s="70"/>
      <c r="Y3577" s="70"/>
    </row>
    <row r="3578" spans="1:25" s="69" customFormat="1" x14ac:dyDescent="0.2">
      <c r="A3578" s="66" t="s">
        <v>27</v>
      </c>
      <c r="B3578" s="66" t="s">
        <v>24</v>
      </c>
      <c r="C3578" s="66" t="s">
        <v>10</v>
      </c>
      <c r="D3578" s="66" t="s">
        <v>272</v>
      </c>
      <c r="E3578" s="87">
        <f>+IF(ISNUMBER(DATA!L914),DATA!L914,"n/a")</f>
        <v>4.2821519234968699</v>
      </c>
      <c r="F3578" s="77">
        <f>+IF(ISNUMBER(DATA!M914),DATA!M914,"n/a")</f>
        <v>-8.7411200376344603E-2</v>
      </c>
      <c r="G3578" s="87">
        <f>+IF(ISNUMBER(DATA!V914),DATA!V914,"n/a")</f>
        <v>4.3348452517135003</v>
      </c>
      <c r="H3578" s="77">
        <f>+IF(ISNUMBER(DATA!W914),DATA!W914,"n/a")</f>
        <v>-7.2553798958051099E-2</v>
      </c>
      <c r="I3578" s="87">
        <f>+IF(ISNUMBER(DATA!AF914),DATA!AF914,"n/a")</f>
        <v>4.3789324052040604</v>
      </c>
      <c r="J3578" s="77">
        <f>+IF(ISNUMBER(DATA!AG914),DATA!AG914,"n/a")</f>
        <v>-6.3152912070730899E-2</v>
      </c>
      <c r="K3578" s="87">
        <f>+IF(ISNUMBER(DATA!AP914),DATA!AP914,"n/a")</f>
        <v>4.3746702071883004</v>
      </c>
      <c r="L3578" s="77">
        <f>+IF(ISNUMBER(DATA!AQ914),DATA!AQ914,"n/a")</f>
        <v>-4.9603336900781003E-2</v>
      </c>
      <c r="M3578" s="66"/>
      <c r="N3578" s="66"/>
      <c r="O3578" s="66"/>
      <c r="P3578" s="66"/>
      <c r="Q3578" s="66"/>
      <c r="S3578" s="70"/>
      <c r="U3578" s="70"/>
      <c r="W3578" s="70"/>
      <c r="Y3578" s="70"/>
    </row>
    <row r="3579" spans="1:25" s="69" customFormat="1" x14ac:dyDescent="0.2">
      <c r="A3579" s="66" t="s">
        <v>27</v>
      </c>
      <c r="B3579" s="66" t="s">
        <v>24</v>
      </c>
      <c r="C3579" s="66" t="s">
        <v>10</v>
      </c>
      <c r="D3579" s="66" t="s">
        <v>273</v>
      </c>
      <c r="E3579" s="87">
        <f>+IF(ISNUMBER(DATA!L915),DATA!L915,"n/a")</f>
        <v>4.2180972614808603</v>
      </c>
      <c r="F3579" s="77">
        <f>+IF(ISNUMBER(DATA!M915),DATA!M915,"n/a")</f>
        <v>2.7075870589627501E-2</v>
      </c>
      <c r="G3579" s="87">
        <f>+IF(ISNUMBER(DATA!V915),DATA!V915,"n/a")</f>
        <v>4.2264185177207301</v>
      </c>
      <c r="H3579" s="77">
        <f>+IF(ISNUMBER(DATA!W915),DATA!W915,"n/a")</f>
        <v>3.4017050943721601E-2</v>
      </c>
      <c r="I3579" s="87">
        <f>+IF(ISNUMBER(DATA!AF915),DATA!AF915,"n/a")</f>
        <v>4.2529023553804999</v>
      </c>
      <c r="J3579" s="77">
        <f>+IF(ISNUMBER(DATA!AG915),DATA!AG915,"n/a")</f>
        <v>7.4569026287005596E-2</v>
      </c>
      <c r="K3579" s="87">
        <f>+IF(ISNUMBER(DATA!AP915),DATA!AP915,"n/a")</f>
        <v>4.2093592706149598</v>
      </c>
      <c r="L3579" s="77">
        <f>+IF(ISNUMBER(DATA!AQ915),DATA!AQ915,"n/a")</f>
        <v>6.7075690226541002E-2</v>
      </c>
      <c r="M3579" s="66"/>
      <c r="N3579" s="66"/>
      <c r="O3579" s="66"/>
      <c r="P3579" s="66"/>
      <c r="Q3579" s="66"/>
      <c r="S3579" s="70"/>
      <c r="U3579" s="70"/>
      <c r="W3579" s="70"/>
      <c r="Y3579" s="70"/>
    </row>
    <row r="3580" spans="1:25" s="69" customFormat="1" x14ac:dyDescent="0.2">
      <c r="A3580" s="66" t="s">
        <v>27</v>
      </c>
      <c r="B3580" s="66" t="s">
        <v>24</v>
      </c>
      <c r="C3580" s="66" t="s">
        <v>10</v>
      </c>
      <c r="D3580" s="66" t="s">
        <v>274</v>
      </c>
      <c r="E3580" s="87">
        <f>+IF(ISNUMBER(DATA!L916),DATA!L916,"n/a")</f>
        <v>4.3228105098682104</v>
      </c>
      <c r="F3580" s="77">
        <f>+IF(ISNUMBER(DATA!M916),DATA!M916,"n/a")</f>
        <v>-2.25520481908059E-2</v>
      </c>
      <c r="G3580" s="87">
        <f>+IF(ISNUMBER(DATA!V916),DATA!V916,"n/a")</f>
        <v>4.3488340425191101</v>
      </c>
      <c r="H3580" s="77">
        <f>+IF(ISNUMBER(DATA!W916),DATA!W916,"n/a")</f>
        <v>-1.9884969749012701E-2</v>
      </c>
      <c r="I3580" s="87">
        <f>+IF(ISNUMBER(DATA!AF916),DATA!AF916,"n/a")</f>
        <v>4.3628818056364498</v>
      </c>
      <c r="J3580" s="77">
        <f>+IF(ISNUMBER(DATA!AG916),DATA!AG916,"n/a")</f>
        <v>-1.3461992649537299E-3</v>
      </c>
      <c r="K3580" s="87">
        <f>+IF(ISNUMBER(DATA!AP916),DATA!AP916,"n/a")</f>
        <v>4.3278966023840404</v>
      </c>
      <c r="L3580" s="77">
        <f>+IF(ISNUMBER(DATA!AQ916),DATA!AQ916,"n/a")</f>
        <v>-7.1273492600543598E-3</v>
      </c>
      <c r="M3580" s="66"/>
      <c r="N3580" s="66"/>
      <c r="O3580" s="66"/>
      <c r="P3580" s="66"/>
      <c r="Q3580" s="66"/>
      <c r="S3580" s="70"/>
      <c r="U3580" s="70"/>
      <c r="W3580" s="70"/>
      <c r="Y3580" s="70"/>
    </row>
    <row r="3581" spans="1:25" s="69" customFormat="1" x14ac:dyDescent="0.2">
      <c r="A3581" s="66" t="s">
        <v>27</v>
      </c>
      <c r="B3581" s="66" t="s">
        <v>24</v>
      </c>
      <c r="C3581" s="66" t="s">
        <v>10</v>
      </c>
      <c r="D3581" s="66" t="s">
        <v>275</v>
      </c>
      <c r="E3581" s="87">
        <f>+IF(ISNUMBER(DATA!L917),DATA!L917,"n/a")</f>
        <v>3.7411776379035202</v>
      </c>
      <c r="F3581" s="77">
        <f>+IF(ISNUMBER(DATA!M917),DATA!M917,"n/a")</f>
        <v>3.8261405279263801E-3</v>
      </c>
      <c r="G3581" s="87">
        <f>+IF(ISNUMBER(DATA!V917),DATA!V917,"n/a")</f>
        <v>3.7561947611367401</v>
      </c>
      <c r="H3581" s="77">
        <f>+IF(ISNUMBER(DATA!W917),DATA!W917,"n/a")</f>
        <v>3.2621719877832599E-2</v>
      </c>
      <c r="I3581" s="87">
        <f>+IF(ISNUMBER(DATA!AF917),DATA!AF917,"n/a")</f>
        <v>3.7421636777945801</v>
      </c>
      <c r="J3581" s="77">
        <f>+IF(ISNUMBER(DATA!AG917),DATA!AG917,"n/a")</f>
        <v>3.6619391969542399E-2</v>
      </c>
      <c r="K3581" s="87">
        <f>+IF(ISNUMBER(DATA!AP917),DATA!AP917,"n/a")</f>
        <v>3.7520838620447101</v>
      </c>
      <c r="L3581" s="77">
        <f>+IF(ISNUMBER(DATA!AQ917),DATA!AQ917,"n/a")</f>
        <v>1.6706620028233001E-2</v>
      </c>
      <c r="M3581" s="66"/>
      <c r="N3581" s="66"/>
      <c r="O3581" s="66"/>
      <c r="P3581" s="66"/>
      <c r="Q3581" s="66"/>
      <c r="S3581" s="70"/>
      <c r="U3581" s="70"/>
      <c r="W3581" s="70"/>
      <c r="Y3581" s="70"/>
    </row>
    <row r="3582" spans="1:25" s="69" customFormat="1" x14ac:dyDescent="0.2">
      <c r="A3582" s="66" t="s">
        <v>27</v>
      </c>
      <c r="B3582" s="66" t="s">
        <v>24</v>
      </c>
      <c r="C3582" s="66" t="s">
        <v>10</v>
      </c>
      <c r="D3582" s="66" t="s">
        <v>276</v>
      </c>
      <c r="E3582" s="87">
        <f>+IF(ISNUMBER(DATA!L918),DATA!L918,"n/a")</f>
        <v>4.2324046312061299</v>
      </c>
      <c r="F3582" s="77">
        <f>+IF(ISNUMBER(DATA!M918),DATA!M918,"n/a")</f>
        <v>2.8030576472376698E-2</v>
      </c>
      <c r="G3582" s="87">
        <f>+IF(ISNUMBER(DATA!V918),DATA!V918,"n/a")</f>
        <v>4.1502997266850796</v>
      </c>
      <c r="H3582" s="77">
        <f>+IF(ISNUMBER(DATA!W918),DATA!W918,"n/a")</f>
        <v>1.08118710865742E-2</v>
      </c>
      <c r="I3582" s="87">
        <f>+IF(ISNUMBER(DATA!AF918),DATA!AF918,"n/a")</f>
        <v>4.12028524724942</v>
      </c>
      <c r="J3582" s="77">
        <f>+IF(ISNUMBER(DATA!AG918),DATA!AG918,"n/a")</f>
        <v>6.9301892122913397E-3</v>
      </c>
      <c r="K3582" s="87">
        <f>+IF(ISNUMBER(DATA!AP918),DATA!AP918,"n/a")</f>
        <v>4.1342935375704304</v>
      </c>
      <c r="L3582" s="77">
        <f>+IF(ISNUMBER(DATA!AQ918),DATA!AQ918,"n/a")</f>
        <v>8.7519461691807094E-3</v>
      </c>
      <c r="M3582" s="66"/>
      <c r="N3582" s="66"/>
      <c r="O3582" s="66"/>
      <c r="P3582" s="66"/>
      <c r="Q3582" s="66"/>
      <c r="S3582" s="70"/>
      <c r="U3582" s="70"/>
      <c r="W3582" s="70"/>
      <c r="Y3582" s="70"/>
    </row>
    <row r="3583" spans="1:25" s="69" customFormat="1" x14ac:dyDescent="0.2">
      <c r="A3583" s="66" t="s">
        <v>27</v>
      </c>
      <c r="B3583" s="66" t="s">
        <v>24</v>
      </c>
      <c r="C3583" s="66" t="s">
        <v>10</v>
      </c>
      <c r="D3583" s="66" t="s">
        <v>277</v>
      </c>
      <c r="E3583" s="87">
        <f>+IF(ISNUMBER(DATA!L919),DATA!L919,"n/a")</f>
        <v>4.6805146173471002</v>
      </c>
      <c r="F3583" s="77">
        <f>+IF(ISNUMBER(DATA!M919),DATA!M919,"n/a")</f>
        <v>2.06967277791168E-2</v>
      </c>
      <c r="G3583" s="87">
        <f>+IF(ISNUMBER(DATA!V919),DATA!V919,"n/a")</f>
        <v>4.6707072894403998</v>
      </c>
      <c r="H3583" s="77">
        <f>+IF(ISNUMBER(DATA!W919),DATA!W919,"n/a")</f>
        <v>7.1167338907074107E-2</v>
      </c>
      <c r="I3583" s="87">
        <f>+IF(ISNUMBER(DATA!AF919),DATA!AF919,"n/a")</f>
        <v>4.63053491778747</v>
      </c>
      <c r="J3583" s="77">
        <f>+IF(ISNUMBER(DATA!AG919),DATA!AG919,"n/a")</f>
        <v>6.04140091423555E-2</v>
      </c>
      <c r="K3583" s="87">
        <f>+IF(ISNUMBER(DATA!AP919),DATA!AP919,"n/a")</f>
        <v>4.6154450862819401</v>
      </c>
      <c r="L3583" s="77">
        <f>+IF(ISNUMBER(DATA!AQ919),DATA!AQ919,"n/a")</f>
        <v>5.1198869436872303E-2</v>
      </c>
      <c r="M3583" s="66"/>
      <c r="N3583" s="66"/>
      <c r="O3583" s="66"/>
      <c r="P3583" s="66"/>
      <c r="Q3583" s="66"/>
      <c r="S3583" s="70"/>
      <c r="U3583" s="70"/>
      <c r="W3583" s="70"/>
      <c r="Y3583" s="70"/>
    </row>
    <row r="3584" spans="1:25" s="69" customFormat="1" x14ac:dyDescent="0.2">
      <c r="A3584" s="66" t="s">
        <v>27</v>
      </c>
      <c r="B3584" s="66" t="s">
        <v>24</v>
      </c>
      <c r="C3584" s="66" t="s">
        <v>10</v>
      </c>
      <c r="D3584" s="66" t="s">
        <v>278</v>
      </c>
      <c r="E3584" s="87">
        <f>+IF(ISNUMBER(DATA!L920),DATA!L920,"n/a")</f>
        <v>3.8392990618704799</v>
      </c>
      <c r="F3584" s="77">
        <f>+IF(ISNUMBER(DATA!M920),DATA!M920,"n/a")</f>
        <v>-8.63958288924917E-2</v>
      </c>
      <c r="G3584" s="87">
        <f>+IF(ISNUMBER(DATA!V920),DATA!V920,"n/a")</f>
        <v>3.8721551150706399</v>
      </c>
      <c r="H3584" s="77">
        <f>+IF(ISNUMBER(DATA!W920),DATA!W920,"n/a")</f>
        <v>-6.7094341437451493E-2</v>
      </c>
      <c r="I3584" s="87">
        <f>+IF(ISNUMBER(DATA!AF920),DATA!AF920,"n/a")</f>
        <v>3.9609690492338201</v>
      </c>
      <c r="J3584" s="77">
        <f>+IF(ISNUMBER(DATA!AG920),DATA!AG920,"n/a")</f>
        <v>-5.3436549419046103E-2</v>
      </c>
      <c r="K3584" s="87">
        <f>+IF(ISNUMBER(DATA!AP920),DATA!AP920,"n/a")</f>
        <v>4.0666192784064803</v>
      </c>
      <c r="L3584" s="77">
        <f>+IF(ISNUMBER(DATA!AQ920),DATA!AQ920,"n/a")</f>
        <v>-4.45824489096555E-2</v>
      </c>
      <c r="M3584" s="66"/>
      <c r="N3584" s="66"/>
      <c r="O3584" s="66"/>
      <c r="P3584" s="66"/>
      <c r="Q3584" s="66"/>
      <c r="S3584" s="70"/>
      <c r="U3584" s="70"/>
      <c r="W3584" s="70"/>
      <c r="Y3584" s="70"/>
    </row>
    <row r="3585" spans="1:25" s="69" customFormat="1" x14ac:dyDescent="0.2">
      <c r="A3585" s="66" t="s">
        <v>27</v>
      </c>
      <c r="B3585" s="66" t="s">
        <v>24</v>
      </c>
      <c r="C3585" s="66" t="s">
        <v>10</v>
      </c>
      <c r="D3585" s="66" t="s">
        <v>279</v>
      </c>
      <c r="E3585" s="87">
        <f>+IF(ISNUMBER(DATA!L921),DATA!L921,"n/a")</f>
        <v>4.22632108990347</v>
      </c>
      <c r="F3585" s="77">
        <f>+IF(ISNUMBER(DATA!M921),DATA!M921,"n/a")</f>
        <v>0.11482876796871901</v>
      </c>
      <c r="G3585" s="87">
        <f>+IF(ISNUMBER(DATA!V921),DATA!V921,"n/a")</f>
        <v>4.1798952332001198</v>
      </c>
      <c r="H3585" s="77">
        <f>+IF(ISNUMBER(DATA!W921),DATA!W921,"n/a")</f>
        <v>0.15804836611463999</v>
      </c>
      <c r="I3585" s="87">
        <f>+IF(ISNUMBER(DATA!AF921),DATA!AF921,"n/a")</f>
        <v>4.1674766709924302</v>
      </c>
      <c r="J3585" s="77">
        <f>+IF(ISNUMBER(DATA!AG921),DATA!AG921,"n/a")</f>
        <v>7.63083920948779E-2</v>
      </c>
      <c r="K3585" s="87">
        <f>+IF(ISNUMBER(DATA!AP921),DATA!AP921,"n/a")</f>
        <v>4.1869658879673999</v>
      </c>
      <c r="L3585" s="77">
        <f>+IF(ISNUMBER(DATA!AQ921),DATA!AQ921,"n/a")</f>
        <v>9.8425469152784897E-2</v>
      </c>
      <c r="M3585" s="66"/>
      <c r="N3585" s="66"/>
      <c r="O3585" s="66"/>
      <c r="P3585" s="66"/>
      <c r="Q3585" s="66"/>
      <c r="S3585" s="70"/>
      <c r="U3585" s="70"/>
      <c r="W3585" s="70"/>
      <c r="Y3585" s="70"/>
    </row>
    <row r="3586" spans="1:25" s="69" customFormat="1" x14ac:dyDescent="0.2">
      <c r="A3586" s="66" t="s">
        <v>27</v>
      </c>
      <c r="B3586" s="66" t="s">
        <v>24</v>
      </c>
      <c r="C3586" s="66" t="s">
        <v>10</v>
      </c>
      <c r="D3586" s="66" t="s">
        <v>280</v>
      </c>
      <c r="E3586" s="87">
        <f>+IF(ISNUMBER(DATA!L922),DATA!L922,"n/a")</f>
        <v>4.7016787649031402</v>
      </c>
      <c r="F3586" s="77">
        <f>+IF(ISNUMBER(DATA!M922),DATA!M922,"n/a")</f>
        <v>5.6241139876346997E-2</v>
      </c>
      <c r="G3586" s="87">
        <f>+IF(ISNUMBER(DATA!V922),DATA!V922,"n/a")</f>
        <v>4.47415271082986</v>
      </c>
      <c r="H3586" s="77">
        <f>+IF(ISNUMBER(DATA!W922),DATA!W922,"n/a")</f>
        <v>-1.0126461714975899E-2</v>
      </c>
      <c r="I3586" s="87">
        <f>+IF(ISNUMBER(DATA!AF922),DATA!AF922,"n/a")</f>
        <v>4.5000735100647198</v>
      </c>
      <c r="J3586" s="77">
        <f>+IF(ISNUMBER(DATA!AG922),DATA!AG922,"n/a")</f>
        <v>-1.1653930720431801E-2</v>
      </c>
      <c r="K3586" s="87">
        <f>+IF(ISNUMBER(DATA!AP922),DATA!AP922,"n/a")</f>
        <v>4.5602323653007399</v>
      </c>
      <c r="L3586" s="77">
        <f>+IF(ISNUMBER(DATA!AQ922),DATA!AQ922,"n/a")</f>
        <v>-2.8651540911693599E-2</v>
      </c>
      <c r="M3586" s="66"/>
      <c r="N3586" s="66"/>
      <c r="O3586" s="66"/>
      <c r="P3586" s="66"/>
      <c r="Q3586" s="66"/>
      <c r="S3586" s="70"/>
      <c r="U3586" s="70"/>
      <c r="W3586" s="70"/>
      <c r="Y3586" s="70"/>
    </row>
    <row r="3587" spans="1:25" s="69" customFormat="1" x14ac:dyDescent="0.2">
      <c r="A3587" s="66" t="s">
        <v>27</v>
      </c>
      <c r="B3587" s="66" t="s">
        <v>24</v>
      </c>
      <c r="C3587" s="66" t="s">
        <v>10</v>
      </c>
      <c r="D3587" s="66" t="s">
        <v>281</v>
      </c>
      <c r="E3587" s="87">
        <f>+IF(ISNUMBER(DATA!L923),DATA!L923,"n/a")</f>
        <v>4.5231821826090304</v>
      </c>
      <c r="F3587" s="77">
        <f>+IF(ISNUMBER(DATA!M923),DATA!M923,"n/a")</f>
        <v>9.0847625068222998E-2</v>
      </c>
      <c r="G3587" s="87">
        <f>+IF(ISNUMBER(DATA!V923),DATA!V923,"n/a")</f>
        <v>4.40138540006709</v>
      </c>
      <c r="H3587" s="77">
        <f>+IF(ISNUMBER(DATA!W923),DATA!W923,"n/a")</f>
        <v>6.5712387524317198E-2</v>
      </c>
      <c r="I3587" s="87">
        <f>+IF(ISNUMBER(DATA!AF923),DATA!AF923,"n/a")</f>
        <v>4.3904510745421303</v>
      </c>
      <c r="J3587" s="77">
        <f>+IF(ISNUMBER(DATA!AG923),DATA!AG923,"n/a")</f>
        <v>6.2788288701756803E-2</v>
      </c>
      <c r="K3587" s="87">
        <f>+IF(ISNUMBER(DATA!AP923),DATA!AP923,"n/a")</f>
        <v>4.4251748252591403</v>
      </c>
      <c r="L3587" s="77">
        <f>+IF(ISNUMBER(DATA!AQ923),DATA!AQ923,"n/a")</f>
        <v>4.60176223642772E-2</v>
      </c>
      <c r="M3587" s="66"/>
      <c r="N3587" s="66"/>
      <c r="O3587" s="66"/>
      <c r="P3587" s="66"/>
      <c r="Q3587" s="66"/>
      <c r="S3587" s="70"/>
      <c r="U3587" s="70"/>
      <c r="W3587" s="70"/>
      <c r="Y3587" s="70"/>
    </row>
    <row r="3588" spans="1:25" s="69" customFormat="1" x14ac:dyDescent="0.2">
      <c r="A3588" s="66" t="s">
        <v>27</v>
      </c>
      <c r="B3588" s="66" t="s">
        <v>24</v>
      </c>
      <c r="C3588" s="66" t="s">
        <v>10</v>
      </c>
      <c r="D3588" s="66" t="s">
        <v>282</v>
      </c>
      <c r="E3588" s="87">
        <f>+IF(ISNUMBER(DATA!L924),DATA!L924,"n/a")</f>
        <v>4.7145537299201399</v>
      </c>
      <c r="F3588" s="77">
        <f>+IF(ISNUMBER(DATA!M924),DATA!M924,"n/a")</f>
        <v>6.0195034318190697E-2</v>
      </c>
      <c r="G3588" s="87">
        <f>+IF(ISNUMBER(DATA!V924),DATA!V924,"n/a")</f>
        <v>4.6123764154337596</v>
      </c>
      <c r="H3588" s="77">
        <f>+IF(ISNUMBER(DATA!W924),DATA!W924,"n/a")</f>
        <v>3.8527551177140899E-2</v>
      </c>
      <c r="I3588" s="87">
        <f>+IF(ISNUMBER(DATA!AF924),DATA!AF924,"n/a")</f>
        <v>4.6077739918406397</v>
      </c>
      <c r="J3588" s="77">
        <f>+IF(ISNUMBER(DATA!AG924),DATA!AG924,"n/a")</f>
        <v>4.5710750122990702E-2</v>
      </c>
      <c r="K3588" s="87">
        <f>+IF(ISNUMBER(DATA!AP924),DATA!AP924,"n/a")</f>
        <v>4.5066665968755704</v>
      </c>
      <c r="L3588" s="77">
        <f>+IF(ISNUMBER(DATA!AQ924),DATA!AQ924,"n/a")</f>
        <v>-2.0581487451698001E-2</v>
      </c>
      <c r="M3588" s="66"/>
      <c r="N3588" s="66"/>
      <c r="O3588" s="66"/>
      <c r="P3588" s="66"/>
      <c r="Q3588" s="66"/>
      <c r="S3588" s="70"/>
      <c r="U3588" s="70"/>
      <c r="W3588" s="70"/>
      <c r="Y3588" s="70"/>
    </row>
    <row r="3589" spans="1:25" s="69" customFormat="1" x14ac:dyDescent="0.2">
      <c r="A3589" s="66" t="s">
        <v>27</v>
      </c>
      <c r="B3589" s="66" t="s">
        <v>24</v>
      </c>
      <c r="C3589" s="66" t="s">
        <v>10</v>
      </c>
      <c r="D3589" s="66" t="s">
        <v>283</v>
      </c>
      <c r="E3589" s="87">
        <f>+IF(ISNUMBER(DATA!L925),DATA!L925,"n/a")</f>
        <v>4.3720609945738804</v>
      </c>
      <c r="F3589" s="77">
        <f>+IF(ISNUMBER(DATA!M925),DATA!M925,"n/a")</f>
        <v>1.43882838094466E-3</v>
      </c>
      <c r="G3589" s="87">
        <f>+IF(ISNUMBER(DATA!V925),DATA!V925,"n/a")</f>
        <v>4.4357180762152097</v>
      </c>
      <c r="H3589" s="77">
        <f>+IF(ISNUMBER(DATA!W925),DATA!W925,"n/a")</f>
        <v>2.01428627251375E-2</v>
      </c>
      <c r="I3589" s="87">
        <f>+IF(ISNUMBER(DATA!AF925),DATA!AF925,"n/a")</f>
        <v>4.4971085602054002</v>
      </c>
      <c r="J3589" s="77">
        <f>+IF(ISNUMBER(DATA!AG925),DATA!AG925,"n/a")</f>
        <v>3.3545946353473403E-2</v>
      </c>
      <c r="K3589" s="87">
        <f>+IF(ISNUMBER(DATA!AP925),DATA!AP925,"n/a")</f>
        <v>4.4481224260549901</v>
      </c>
      <c r="L3589" s="77">
        <f>+IF(ISNUMBER(DATA!AQ925),DATA!AQ925,"n/a")</f>
        <v>-8.8446819762534792E-3</v>
      </c>
      <c r="M3589" s="66"/>
      <c r="N3589" s="66"/>
      <c r="O3589" s="66"/>
      <c r="P3589" s="66"/>
      <c r="Q3589" s="66"/>
      <c r="S3589" s="70"/>
      <c r="U3589" s="70"/>
      <c r="W3589" s="70"/>
      <c r="Y3589" s="70"/>
    </row>
    <row r="3590" spans="1:25" s="69" customFormat="1" x14ac:dyDescent="0.2">
      <c r="A3590" s="66" t="s">
        <v>27</v>
      </c>
      <c r="B3590" s="66" t="s">
        <v>24</v>
      </c>
      <c r="C3590" s="66" t="s">
        <v>10</v>
      </c>
      <c r="D3590" s="66" t="s">
        <v>284</v>
      </c>
      <c r="E3590" s="87">
        <f>+IF(ISNUMBER(DATA!L926),DATA!L926,"n/a")</f>
        <v>4.7572876764566896</v>
      </c>
      <c r="F3590" s="77">
        <f>+IF(ISNUMBER(DATA!M926),DATA!M926,"n/a")</f>
        <v>0.11734064713869199</v>
      </c>
      <c r="G3590" s="87">
        <f>+IF(ISNUMBER(DATA!V926),DATA!V926,"n/a")</f>
        <v>4.7206272655779502</v>
      </c>
      <c r="H3590" s="77">
        <f>+IF(ISNUMBER(DATA!W926),DATA!W926,"n/a")</f>
        <v>0.10346295038874399</v>
      </c>
      <c r="I3590" s="87">
        <f>+IF(ISNUMBER(DATA!AF926),DATA!AF926,"n/a")</f>
        <v>4.7313796630512499</v>
      </c>
      <c r="J3590" s="77">
        <f>+IF(ISNUMBER(DATA!AG926),DATA!AG926,"n/a")</f>
        <v>0.10316351963727</v>
      </c>
      <c r="K3590" s="87">
        <f>+IF(ISNUMBER(DATA!AP926),DATA!AP926,"n/a")</f>
        <v>4.7832424553346398</v>
      </c>
      <c r="L3590" s="77">
        <f>+IF(ISNUMBER(DATA!AQ926),DATA!AQ926,"n/a")</f>
        <v>9.5774867791221102E-2</v>
      </c>
      <c r="M3590" s="66"/>
      <c r="N3590" s="66"/>
      <c r="O3590" s="66"/>
      <c r="P3590" s="66"/>
      <c r="Q3590" s="66"/>
      <c r="S3590" s="70"/>
      <c r="U3590" s="70"/>
      <c r="W3590" s="70"/>
      <c r="Y3590" s="70"/>
    </row>
    <row r="3591" spans="1:25" s="69" customFormat="1" x14ac:dyDescent="0.2">
      <c r="A3591" s="66" t="s">
        <v>27</v>
      </c>
      <c r="B3591" s="66" t="s">
        <v>24</v>
      </c>
      <c r="C3591" s="66" t="s">
        <v>10</v>
      </c>
      <c r="D3591" s="66" t="s">
        <v>285</v>
      </c>
      <c r="E3591" s="87">
        <f>+IF(ISNUMBER(DATA!L927),DATA!L927,"n/a")</f>
        <v>3.8657012550948999</v>
      </c>
      <c r="F3591" s="77">
        <f>+IF(ISNUMBER(DATA!M927),DATA!M927,"n/a")</f>
        <v>9.6407639949988907E-3</v>
      </c>
      <c r="G3591" s="87">
        <f>+IF(ISNUMBER(DATA!V927),DATA!V927,"n/a")</f>
        <v>3.89517820091273</v>
      </c>
      <c r="H3591" s="77">
        <f>+IF(ISNUMBER(DATA!W927),DATA!W927,"n/a")</f>
        <v>-3.2129844357884199E-2</v>
      </c>
      <c r="I3591" s="87">
        <f>+IF(ISNUMBER(DATA!AF927),DATA!AF927,"n/a")</f>
        <v>3.72338431560489</v>
      </c>
      <c r="J3591" s="77">
        <f>+IF(ISNUMBER(DATA!AG927),DATA!AG927,"n/a")</f>
        <v>-8.9744650118856101E-2</v>
      </c>
      <c r="K3591" s="87">
        <f>+IF(ISNUMBER(DATA!AP927),DATA!AP927,"n/a")</f>
        <v>3.7355772560350098</v>
      </c>
      <c r="L3591" s="77">
        <f>+IF(ISNUMBER(DATA!AQ927),DATA!AQ927,"n/a")</f>
        <v>-7.0746340654327902E-2</v>
      </c>
      <c r="M3591" s="66"/>
      <c r="N3591" s="66"/>
      <c r="O3591" s="66"/>
      <c r="P3591" s="66"/>
      <c r="Q3591" s="66"/>
      <c r="S3591" s="70"/>
      <c r="U3591" s="70"/>
      <c r="W3591" s="70"/>
      <c r="Y3591" s="70"/>
    </row>
    <row r="3592" spans="1:25" s="69" customFormat="1" x14ac:dyDescent="0.2">
      <c r="A3592" s="66" t="s">
        <v>27</v>
      </c>
      <c r="B3592" s="66" t="s">
        <v>24</v>
      </c>
      <c r="C3592" s="66" t="s">
        <v>10</v>
      </c>
      <c r="D3592" s="66" t="s">
        <v>286</v>
      </c>
      <c r="E3592" s="87">
        <f>+IF(ISNUMBER(DATA!L928),DATA!L928,"n/a")</f>
        <v>3.90357814376926</v>
      </c>
      <c r="F3592" s="77">
        <f>+IF(ISNUMBER(DATA!M928),DATA!M928,"n/a")</f>
        <v>7.6869474356323301E-3</v>
      </c>
      <c r="G3592" s="87">
        <f>+IF(ISNUMBER(DATA!V928),DATA!V928,"n/a")</f>
        <v>3.8817907067486401</v>
      </c>
      <c r="H3592" s="77">
        <f>+IF(ISNUMBER(DATA!W928),DATA!W928,"n/a")</f>
        <v>1.2615946469104499E-2</v>
      </c>
      <c r="I3592" s="87">
        <f>+IF(ISNUMBER(DATA!AF928),DATA!AF928,"n/a")</f>
        <v>3.9162774385586498</v>
      </c>
      <c r="J3592" s="77">
        <f>+IF(ISNUMBER(DATA!AG928),DATA!AG928,"n/a")</f>
        <v>3.58327521107615E-2</v>
      </c>
      <c r="K3592" s="87">
        <f>+IF(ISNUMBER(DATA!AP928),DATA!AP928,"n/a")</f>
        <v>3.8854722735173199</v>
      </c>
      <c r="L3592" s="77">
        <f>+IF(ISNUMBER(DATA!AQ928),DATA!AQ928,"n/a")</f>
        <v>2.8743876623797501E-2</v>
      </c>
      <c r="M3592" s="66"/>
      <c r="N3592" s="66"/>
      <c r="O3592" s="66"/>
      <c r="P3592" s="66"/>
      <c r="Q3592" s="66"/>
      <c r="S3592" s="70"/>
      <c r="U3592" s="70"/>
      <c r="W3592" s="70"/>
      <c r="Y3592" s="70"/>
    </row>
    <row r="3593" spans="1:25" s="69" customFormat="1" x14ac:dyDescent="0.2">
      <c r="A3593" s="66" t="s">
        <v>27</v>
      </c>
      <c r="B3593" s="66" t="s">
        <v>24</v>
      </c>
      <c r="C3593" s="66" t="s">
        <v>10</v>
      </c>
      <c r="D3593" s="66" t="s">
        <v>287</v>
      </c>
      <c r="E3593" s="87">
        <f>+IF(ISNUMBER(DATA!L929),DATA!L929,"n/a")</f>
        <v>4.0860814660898397</v>
      </c>
      <c r="F3593" s="77">
        <f>+IF(ISNUMBER(DATA!M929),DATA!M929,"n/a")</f>
        <v>-2.8911265509942701E-2</v>
      </c>
      <c r="G3593" s="87">
        <f>+IF(ISNUMBER(DATA!V929),DATA!V929,"n/a")</f>
        <v>3.8308196534131902</v>
      </c>
      <c r="H3593" s="77">
        <f>+IF(ISNUMBER(DATA!W929),DATA!W929,"n/a")</f>
        <v>1.1933688253139301E-2</v>
      </c>
      <c r="I3593" s="87">
        <f>+IF(ISNUMBER(DATA!AF929),DATA!AF929,"n/a")</f>
        <v>3.8281006324665201</v>
      </c>
      <c r="J3593" s="77">
        <f>+IF(ISNUMBER(DATA!AG929),DATA!AG929,"n/a")</f>
        <v>1.3131278112239599E-2</v>
      </c>
      <c r="K3593" s="87">
        <f>+IF(ISNUMBER(DATA!AP929),DATA!AP929,"n/a")</f>
        <v>3.7841116722003001</v>
      </c>
      <c r="L3593" s="77">
        <f>+IF(ISNUMBER(DATA!AQ929),DATA!AQ929,"n/a")</f>
        <v>1.44390243468974E-2</v>
      </c>
      <c r="M3593" s="66"/>
      <c r="N3593" s="66"/>
      <c r="O3593" s="66"/>
      <c r="P3593" s="66"/>
      <c r="Q3593" s="66"/>
      <c r="S3593" s="70"/>
      <c r="U3593" s="70"/>
      <c r="W3593" s="70"/>
      <c r="Y3593" s="70"/>
    </row>
    <row r="3594" spans="1:25" s="69" customFormat="1" x14ac:dyDescent="0.2">
      <c r="A3594" s="66" t="s">
        <v>27</v>
      </c>
      <c r="B3594" s="66" t="s">
        <v>24</v>
      </c>
      <c r="C3594" s="66" t="s">
        <v>10</v>
      </c>
      <c r="D3594" s="66" t="s">
        <v>288</v>
      </c>
      <c r="E3594" s="87">
        <f>+IF(ISNUMBER(DATA!L930),DATA!L930,"n/a")</f>
        <v>4.6947684062435604</v>
      </c>
      <c r="F3594" s="77">
        <f>+IF(ISNUMBER(DATA!M930),DATA!M930,"n/a")</f>
        <v>6.46725120311505E-2</v>
      </c>
      <c r="G3594" s="87">
        <f>+IF(ISNUMBER(DATA!V930),DATA!V930,"n/a")</f>
        <v>4.6675202214929197</v>
      </c>
      <c r="H3594" s="77">
        <f>+IF(ISNUMBER(DATA!W930),DATA!W930,"n/a")</f>
        <v>6.1595510424702599E-2</v>
      </c>
      <c r="I3594" s="87">
        <f>+IF(ISNUMBER(DATA!AF930),DATA!AF930,"n/a")</f>
        <v>4.6526846506301798</v>
      </c>
      <c r="J3594" s="77">
        <f>+IF(ISNUMBER(DATA!AG930),DATA!AG930,"n/a")</f>
        <v>5.4942025179364001E-2</v>
      </c>
      <c r="K3594" s="87">
        <f>+IF(ISNUMBER(DATA!AP930),DATA!AP930,"n/a")</f>
        <v>4.5292756760986297</v>
      </c>
      <c r="L3594" s="77">
        <f>+IF(ISNUMBER(DATA!AQ930),DATA!AQ930,"n/a")</f>
        <v>-1.7185019825275101E-2</v>
      </c>
      <c r="M3594" s="66"/>
      <c r="N3594" s="66"/>
      <c r="O3594" s="66"/>
      <c r="P3594" s="66"/>
      <c r="Q3594" s="66"/>
      <c r="S3594" s="70"/>
      <c r="U3594" s="70"/>
      <c r="W3594" s="70"/>
      <c r="Y3594" s="70"/>
    </row>
    <row r="3595" spans="1:25" s="69" customFormat="1" x14ac:dyDescent="0.2">
      <c r="A3595" s="66" t="s">
        <v>27</v>
      </c>
      <c r="B3595" s="66" t="s">
        <v>24</v>
      </c>
      <c r="C3595" s="66" t="s">
        <v>10</v>
      </c>
      <c r="D3595" s="66" t="s">
        <v>289</v>
      </c>
      <c r="E3595" s="87">
        <f>+IF(ISNUMBER(DATA!L931),DATA!L931,"n/a")</f>
        <v>4.0036195087989199</v>
      </c>
      <c r="F3595" s="77">
        <f>+IF(ISNUMBER(DATA!M931),DATA!M931,"n/a")</f>
        <v>-2.29938781033191E-3</v>
      </c>
      <c r="G3595" s="87">
        <f>+IF(ISNUMBER(DATA!V931),DATA!V931,"n/a")</f>
        <v>4.0055389560510299</v>
      </c>
      <c r="H3595" s="77">
        <f>+IF(ISNUMBER(DATA!W931),DATA!W931,"n/a")</f>
        <v>8.8949546250010596E-3</v>
      </c>
      <c r="I3595" s="87">
        <f>+IF(ISNUMBER(DATA!AF931),DATA!AF931,"n/a")</f>
        <v>4.0093366757552404</v>
      </c>
      <c r="J3595" s="77">
        <f>+IF(ISNUMBER(DATA!AG931),DATA!AG931,"n/a")</f>
        <v>2.6075422310071799E-2</v>
      </c>
      <c r="K3595" s="87">
        <f>+IF(ISNUMBER(DATA!AP931),DATA!AP931,"n/a")</f>
        <v>4.0513666314643499</v>
      </c>
      <c r="L3595" s="77">
        <f>+IF(ISNUMBER(DATA!AQ931),DATA!AQ931,"n/a")</f>
        <v>3.5188343289338599E-2</v>
      </c>
      <c r="M3595" s="66"/>
      <c r="N3595" s="66"/>
      <c r="O3595" s="66"/>
      <c r="P3595" s="66"/>
      <c r="Q3595" s="66"/>
      <c r="S3595" s="70"/>
      <c r="U3595" s="70"/>
      <c r="W3595" s="70"/>
      <c r="Y3595" s="70"/>
    </row>
    <row r="3596" spans="1:25" s="69" customFormat="1" x14ac:dyDescent="0.2">
      <c r="A3596" s="66" t="s">
        <v>27</v>
      </c>
      <c r="B3596" s="66" t="s">
        <v>24</v>
      </c>
      <c r="C3596" s="66" t="s">
        <v>10</v>
      </c>
      <c r="D3596" s="66" t="s">
        <v>290</v>
      </c>
      <c r="E3596" s="87">
        <f>+IF(ISNUMBER(DATA!L932),DATA!L932,"n/a")</f>
        <v>4.1364653147478903</v>
      </c>
      <c r="F3596" s="77">
        <f>+IF(ISNUMBER(DATA!M932),DATA!M932,"n/a")</f>
        <v>-1.0968952779106299E-2</v>
      </c>
      <c r="G3596" s="87">
        <f>+IF(ISNUMBER(DATA!V932),DATA!V932,"n/a")</f>
        <v>4.1788226023768402</v>
      </c>
      <c r="H3596" s="77">
        <f>+IF(ISNUMBER(DATA!W932),DATA!W932,"n/a")</f>
        <v>-2.8639949111737501E-3</v>
      </c>
      <c r="I3596" s="87">
        <f>+IF(ISNUMBER(DATA!AF932),DATA!AF932,"n/a")</f>
        <v>4.1876434820828701</v>
      </c>
      <c r="J3596" s="77">
        <f>+IF(ISNUMBER(DATA!AG932),DATA!AG932,"n/a")</f>
        <v>2.2998492505499499E-2</v>
      </c>
      <c r="K3596" s="87">
        <f>+IF(ISNUMBER(DATA!AP932),DATA!AP932,"n/a")</f>
        <v>4.1778459672129502</v>
      </c>
      <c r="L3596" s="77">
        <f>+IF(ISNUMBER(DATA!AQ932),DATA!AQ932,"n/a")</f>
        <v>1.54933926689719E-2</v>
      </c>
      <c r="M3596" s="66"/>
      <c r="N3596" s="66"/>
      <c r="O3596" s="66"/>
      <c r="P3596" s="66"/>
      <c r="Q3596" s="66"/>
      <c r="S3596" s="70"/>
      <c r="U3596" s="70"/>
      <c r="W3596" s="70"/>
      <c r="Y3596" s="70"/>
    </row>
    <row r="3597" spans="1:25" s="69" customFormat="1" x14ac:dyDescent="0.2">
      <c r="A3597" s="66" t="s">
        <v>27</v>
      </c>
      <c r="B3597" s="66" t="s">
        <v>24</v>
      </c>
      <c r="C3597" s="66" t="s">
        <v>10</v>
      </c>
      <c r="D3597" s="66" t="s">
        <v>291</v>
      </c>
      <c r="E3597" s="87">
        <f>+IF(ISNUMBER(DATA!L933),DATA!L933,"n/a")</f>
        <v>5.5467966942283304</v>
      </c>
      <c r="F3597" s="77">
        <f>+IF(ISNUMBER(DATA!M933),DATA!M933,"n/a")</f>
        <v>0.12886062227502501</v>
      </c>
      <c r="G3597" s="87">
        <f>+IF(ISNUMBER(DATA!V933),DATA!V933,"n/a")</f>
        <v>5.36429696708504</v>
      </c>
      <c r="H3597" s="77">
        <f>+IF(ISNUMBER(DATA!W933),DATA!W933,"n/a")</f>
        <v>1.2600806690345001E-2</v>
      </c>
      <c r="I3597" s="87">
        <f>+IF(ISNUMBER(DATA!AF933),DATA!AF933,"n/a")</f>
        <v>5.4661120350034604</v>
      </c>
      <c r="J3597" s="77">
        <f>+IF(ISNUMBER(DATA!AG933),DATA!AG933,"n/a")</f>
        <v>1.7443700169588999E-2</v>
      </c>
      <c r="K3597" s="87">
        <f>+IF(ISNUMBER(DATA!AP933),DATA!AP933,"n/a")</f>
        <v>5.4489000667276697</v>
      </c>
      <c r="L3597" s="77">
        <f>+IF(ISNUMBER(DATA!AQ933),DATA!AQ933,"n/a")</f>
        <v>1.1322340234457599E-2</v>
      </c>
      <c r="M3597" s="66"/>
      <c r="N3597" s="66"/>
      <c r="O3597" s="66"/>
      <c r="P3597" s="66"/>
      <c r="Q3597" s="66"/>
      <c r="S3597" s="70"/>
      <c r="U3597" s="70"/>
      <c r="W3597" s="70"/>
      <c r="Y3597" s="70"/>
    </row>
    <row r="3598" spans="1:25" s="69" customFormat="1" x14ac:dyDescent="0.2">
      <c r="A3598" s="66" t="s">
        <v>27</v>
      </c>
      <c r="B3598" s="66" t="s">
        <v>24</v>
      </c>
      <c r="C3598" s="66" t="s">
        <v>10</v>
      </c>
      <c r="D3598" s="66" t="s">
        <v>292</v>
      </c>
      <c r="E3598" s="87">
        <f>+IF(ISNUMBER(DATA!L934),DATA!L934,"n/a")</f>
        <v>4.8417462939496101</v>
      </c>
      <c r="F3598" s="77">
        <f>+IF(ISNUMBER(DATA!M934),DATA!M934,"n/a")</f>
        <v>1.76448241224063E-2</v>
      </c>
      <c r="G3598" s="87">
        <f>+IF(ISNUMBER(DATA!V934),DATA!V934,"n/a")</f>
        <v>4.8932009022716203</v>
      </c>
      <c r="H3598" s="77">
        <f>+IF(ISNUMBER(DATA!W934),DATA!W934,"n/a")</f>
        <v>2.7813054698453299E-2</v>
      </c>
      <c r="I3598" s="87">
        <f>+IF(ISNUMBER(DATA!AF934),DATA!AF934,"n/a")</f>
        <v>4.9410183288344403</v>
      </c>
      <c r="J3598" s="77">
        <f>+IF(ISNUMBER(DATA!AG934),DATA!AG934,"n/a")</f>
        <v>1.6589980384608499E-2</v>
      </c>
      <c r="K3598" s="87">
        <f>+IF(ISNUMBER(DATA!AP934),DATA!AP934,"n/a")</f>
        <v>4.8912628001656202</v>
      </c>
      <c r="L3598" s="77">
        <f>+IF(ISNUMBER(DATA!AQ934),DATA!AQ934,"n/a")</f>
        <v>-9.4404767721599295E-3</v>
      </c>
      <c r="M3598" s="66"/>
      <c r="N3598" s="66"/>
      <c r="O3598" s="66"/>
      <c r="P3598" s="66"/>
      <c r="Q3598" s="66"/>
      <c r="S3598" s="70"/>
      <c r="U3598" s="70"/>
      <c r="W3598" s="70"/>
      <c r="Y3598" s="70"/>
    </row>
    <row r="3599" spans="1:25" s="69" customFormat="1" x14ac:dyDescent="0.2">
      <c r="A3599" s="66" t="s">
        <v>27</v>
      </c>
      <c r="B3599" s="66" t="s">
        <v>24</v>
      </c>
      <c r="C3599" s="66" t="s">
        <v>10</v>
      </c>
      <c r="D3599" s="66" t="s">
        <v>293</v>
      </c>
      <c r="E3599" s="87">
        <f>+IF(ISNUMBER(DATA!L935),DATA!L935,"n/a")</f>
        <v>4.4165575300702402</v>
      </c>
      <c r="F3599" s="77">
        <f>+IF(ISNUMBER(DATA!M935),DATA!M935,"n/a")</f>
        <v>-2.0702502402817902E-2</v>
      </c>
      <c r="G3599" s="87">
        <f>+IF(ISNUMBER(DATA!V935),DATA!V935,"n/a")</f>
        <v>4.3170263654437404</v>
      </c>
      <c r="H3599" s="77">
        <f>+IF(ISNUMBER(DATA!W935),DATA!W935,"n/a")</f>
        <v>-9.4317823292117201E-2</v>
      </c>
      <c r="I3599" s="87">
        <f>+IF(ISNUMBER(DATA!AF935),DATA!AF935,"n/a")</f>
        <v>4.2725629967782703</v>
      </c>
      <c r="J3599" s="77">
        <f>+IF(ISNUMBER(DATA!AG935),DATA!AG935,"n/a")</f>
        <v>-0.13063158822084001</v>
      </c>
      <c r="K3599" s="87">
        <f>+IF(ISNUMBER(DATA!AP935),DATA!AP935,"n/a")</f>
        <v>4.3222996624137</v>
      </c>
      <c r="L3599" s="77">
        <f>+IF(ISNUMBER(DATA!AQ935),DATA!AQ935,"n/a")</f>
        <v>-0.102063697776641</v>
      </c>
      <c r="M3599" s="66"/>
      <c r="N3599" s="66"/>
      <c r="O3599" s="66"/>
      <c r="P3599" s="66"/>
      <c r="Q3599" s="66"/>
      <c r="S3599" s="70"/>
      <c r="U3599" s="70"/>
      <c r="W3599" s="70"/>
      <c r="Y3599" s="70"/>
    </row>
    <row r="3600" spans="1:25" s="69" customFormat="1" x14ac:dyDescent="0.2">
      <c r="A3600" s="66" t="s">
        <v>27</v>
      </c>
      <c r="B3600" s="66" t="s">
        <v>24</v>
      </c>
      <c r="C3600" s="66" t="s">
        <v>10</v>
      </c>
      <c r="D3600" s="66" t="s">
        <v>294</v>
      </c>
      <c r="E3600" s="87">
        <f>+IF(ISNUMBER(DATA!L936),DATA!L936,"n/a")</f>
        <v>4.0487672665312902</v>
      </c>
      <c r="F3600" s="77">
        <f>+IF(ISNUMBER(DATA!M936),DATA!M936,"n/a")</f>
        <v>-4.0753651524105802E-2</v>
      </c>
      <c r="G3600" s="87">
        <f>+IF(ISNUMBER(DATA!V936),DATA!V936,"n/a")</f>
        <v>4.10060805456901</v>
      </c>
      <c r="H3600" s="77">
        <f>+IF(ISNUMBER(DATA!W936),DATA!W936,"n/a")</f>
        <v>-2.9961678570559199E-2</v>
      </c>
      <c r="I3600" s="87">
        <f>+IF(ISNUMBER(DATA!AF936),DATA!AF936,"n/a")</f>
        <v>4.1233327235953503</v>
      </c>
      <c r="J3600" s="77">
        <f>+IF(ISNUMBER(DATA!AG936),DATA!AG936,"n/a")</f>
        <v>-2.6137630619655402E-3</v>
      </c>
      <c r="K3600" s="87">
        <f>+IF(ISNUMBER(DATA!AP936),DATA!AP936,"n/a")</f>
        <v>4.1207675661096399</v>
      </c>
      <c r="L3600" s="77">
        <f>+IF(ISNUMBER(DATA!AQ936),DATA!AQ936,"n/a")</f>
        <v>-6.5505609802013302E-3</v>
      </c>
      <c r="M3600" s="66"/>
      <c r="N3600" s="66"/>
      <c r="O3600" s="66"/>
      <c r="P3600" s="66"/>
      <c r="Q3600" s="66"/>
      <c r="S3600" s="70"/>
      <c r="U3600" s="70"/>
      <c r="W3600" s="70"/>
      <c r="Y3600" s="70"/>
    </row>
    <row r="3601" spans="1:25" s="69" customFormat="1" x14ac:dyDescent="0.2">
      <c r="A3601" s="66" t="s">
        <v>27</v>
      </c>
      <c r="B3601" s="66" t="s">
        <v>24</v>
      </c>
      <c r="C3601" s="66" t="s">
        <v>10</v>
      </c>
      <c r="D3601" s="66" t="s">
        <v>295</v>
      </c>
      <c r="E3601" s="87">
        <f>+IF(ISNUMBER(DATA!L937),DATA!L937,"n/a")</f>
        <v>3.9719833611442898</v>
      </c>
      <c r="F3601" s="77">
        <f>+IF(ISNUMBER(DATA!M937),DATA!M937,"n/a")</f>
        <v>-1.6331291512669901E-2</v>
      </c>
      <c r="G3601" s="87">
        <f>+IF(ISNUMBER(DATA!V937),DATA!V937,"n/a")</f>
        <v>3.9009049350582101</v>
      </c>
      <c r="H3601" s="77">
        <f>+IF(ISNUMBER(DATA!W937),DATA!W937,"n/a")</f>
        <v>2.84558998677698E-2</v>
      </c>
      <c r="I3601" s="87">
        <f>+IF(ISNUMBER(DATA!AF937),DATA!AF937,"n/a")</f>
        <v>3.8175621948876901</v>
      </c>
      <c r="J3601" s="77">
        <f>+IF(ISNUMBER(DATA!AG937),DATA!AG937,"n/a")</f>
        <v>1.0039308617816701E-2</v>
      </c>
      <c r="K3601" s="87">
        <f>+IF(ISNUMBER(DATA!AP937),DATA!AP937,"n/a")</f>
        <v>3.8090954046896002</v>
      </c>
      <c r="L3601" s="77">
        <f>+IF(ISNUMBER(DATA!AQ937),DATA!AQ937,"n/a")</f>
        <v>9.3700224879478995E-3</v>
      </c>
      <c r="M3601" s="66"/>
      <c r="N3601" s="66"/>
      <c r="O3601" s="66"/>
      <c r="P3601" s="66"/>
      <c r="Q3601" s="66"/>
      <c r="S3601" s="70"/>
      <c r="U3601" s="70"/>
      <c r="W3601" s="70"/>
      <c r="Y3601" s="70"/>
    </row>
    <row r="3602" spans="1:25" s="69" customFormat="1" x14ac:dyDescent="0.2">
      <c r="A3602" s="66" t="s">
        <v>27</v>
      </c>
      <c r="B3602" s="66" t="s">
        <v>24</v>
      </c>
      <c r="C3602" s="66" t="s">
        <v>10</v>
      </c>
      <c r="D3602" s="66" t="s">
        <v>296</v>
      </c>
      <c r="E3602" s="87">
        <f>+IF(ISNUMBER(DATA!L938),DATA!L938,"n/a")</f>
        <v>3.6417264266312799</v>
      </c>
      <c r="F3602" s="77">
        <f>+IF(ISNUMBER(DATA!M938),DATA!M938,"n/a")</f>
        <v>-9.6151594150243297E-2</v>
      </c>
      <c r="G3602" s="87">
        <f>+IF(ISNUMBER(DATA!V938),DATA!V938,"n/a")</f>
        <v>3.8188092118781101</v>
      </c>
      <c r="H3602" s="77">
        <f>+IF(ISNUMBER(DATA!W938),DATA!W938,"n/a")</f>
        <v>-5.5347793387785903E-3</v>
      </c>
      <c r="I3602" s="87">
        <f>+IF(ISNUMBER(DATA!AF938),DATA!AF938,"n/a")</f>
        <v>3.9188099054779202</v>
      </c>
      <c r="J3602" s="77">
        <f>+IF(ISNUMBER(DATA!AG938),DATA!AG938,"n/a")</f>
        <v>2.4891909349745601E-2</v>
      </c>
      <c r="K3602" s="87">
        <f>+IF(ISNUMBER(DATA!AP938),DATA!AP938,"n/a")</f>
        <v>3.9491014202011101</v>
      </c>
      <c r="L3602" s="77">
        <f>+IF(ISNUMBER(DATA!AQ938),DATA!AQ938,"n/a")</f>
        <v>6.7130100367693596E-2</v>
      </c>
      <c r="M3602" s="66"/>
      <c r="N3602" s="66"/>
      <c r="O3602" s="66"/>
      <c r="P3602" s="66"/>
      <c r="Q3602" s="66"/>
      <c r="S3602" s="70"/>
      <c r="U3602" s="70"/>
      <c r="W3602" s="70"/>
      <c r="Y3602" s="70"/>
    </row>
    <row r="3603" spans="1:25" s="69" customFormat="1" x14ac:dyDescent="0.2">
      <c r="A3603" s="66" t="s">
        <v>27</v>
      </c>
      <c r="B3603" s="66" t="s">
        <v>24</v>
      </c>
      <c r="C3603" s="66" t="s">
        <v>10</v>
      </c>
      <c r="D3603" s="66" t="s">
        <v>297</v>
      </c>
      <c r="E3603" s="87">
        <f>+IF(ISNUMBER(DATA!L939),DATA!L939,"n/a")</f>
        <v>4.2295205259261701</v>
      </c>
      <c r="F3603" s="77">
        <f>+IF(ISNUMBER(DATA!M939),DATA!M939,"n/a")</f>
        <v>-3.89787743171809E-2</v>
      </c>
      <c r="G3603" s="87">
        <f>+IF(ISNUMBER(DATA!V939),DATA!V939,"n/a")</f>
        <v>4.2286153601189103</v>
      </c>
      <c r="H3603" s="77">
        <f>+IF(ISNUMBER(DATA!W939),DATA!W939,"n/a")</f>
        <v>-6.6237474616626907E-2</v>
      </c>
      <c r="I3603" s="87">
        <f>+IF(ISNUMBER(DATA!AF939),DATA!AF939,"n/a")</f>
        <v>4.2155862468883996</v>
      </c>
      <c r="J3603" s="77">
        <f>+IF(ISNUMBER(DATA!AG939),DATA!AG939,"n/a")</f>
        <v>-7.84727557528105E-2</v>
      </c>
      <c r="K3603" s="87">
        <f>+IF(ISNUMBER(DATA!AP939),DATA!AP939,"n/a")</f>
        <v>4.2449097361643897</v>
      </c>
      <c r="L3603" s="77">
        <f>+IF(ISNUMBER(DATA!AQ939),DATA!AQ939,"n/a")</f>
        <v>-6.7988839127269302E-2</v>
      </c>
      <c r="M3603" s="66"/>
      <c r="N3603" s="66"/>
      <c r="O3603" s="66"/>
      <c r="P3603" s="66"/>
      <c r="Q3603" s="66"/>
      <c r="S3603" s="70"/>
      <c r="U3603" s="70"/>
      <c r="W3603" s="70"/>
      <c r="Y3603" s="70"/>
    </row>
    <row r="3604" spans="1:25" s="69" customFormat="1" x14ac:dyDescent="0.2">
      <c r="A3604" s="66" t="s">
        <v>27</v>
      </c>
      <c r="B3604" s="66" t="s">
        <v>24</v>
      </c>
      <c r="C3604" s="66" t="s">
        <v>10</v>
      </c>
      <c r="D3604" s="66" t="s">
        <v>298</v>
      </c>
      <c r="E3604" s="87">
        <f>+IF(ISNUMBER(DATA!L940),DATA!L940,"n/a")</f>
        <v>4.2546659894353303</v>
      </c>
      <c r="F3604" s="77">
        <f>+IF(ISNUMBER(DATA!M940),DATA!M940,"n/a")</f>
        <v>3.1657527200632397E-2</v>
      </c>
      <c r="G3604" s="87">
        <f>+IF(ISNUMBER(DATA!V940),DATA!V940,"n/a")</f>
        <v>4.20400688098242</v>
      </c>
      <c r="H3604" s="77">
        <f>+IF(ISNUMBER(DATA!W940),DATA!W940,"n/a")</f>
        <v>6.2922881957277396E-3</v>
      </c>
      <c r="I3604" s="87">
        <f>+IF(ISNUMBER(DATA!AF940),DATA!AF940,"n/a")</f>
        <v>4.1673692810489102</v>
      </c>
      <c r="J3604" s="77">
        <f>+IF(ISNUMBER(DATA!AG940),DATA!AG940,"n/a")</f>
        <v>-1.47765038141898E-3</v>
      </c>
      <c r="K3604" s="87">
        <f>+IF(ISNUMBER(DATA!AP940),DATA!AP940,"n/a")</f>
        <v>4.2691934275218797</v>
      </c>
      <c r="L3604" s="77">
        <f>+IF(ISNUMBER(DATA!AQ940),DATA!AQ940,"n/a")</f>
        <v>-2.7765021722111299E-2</v>
      </c>
      <c r="M3604" s="66"/>
      <c r="N3604" s="66"/>
      <c r="O3604" s="66"/>
      <c r="P3604" s="66"/>
      <c r="Q3604" s="66"/>
      <c r="S3604" s="70"/>
      <c r="U3604" s="70"/>
      <c r="W3604" s="70"/>
      <c r="Y3604" s="70"/>
    </row>
    <row r="3605" spans="1:25" s="69" customFormat="1" x14ac:dyDescent="0.2">
      <c r="A3605" s="66" t="s">
        <v>27</v>
      </c>
      <c r="B3605" s="66" t="s">
        <v>24</v>
      </c>
      <c r="C3605" s="66" t="s">
        <v>10</v>
      </c>
      <c r="D3605" s="66" t="s">
        <v>299</v>
      </c>
      <c r="E3605" s="87">
        <f>+IF(ISNUMBER(DATA!L941),DATA!L941,"n/a")</f>
        <v>3.5142552212879399</v>
      </c>
      <c r="F3605" s="77">
        <f>+IF(ISNUMBER(DATA!M941),DATA!M941,"n/a")</f>
        <v>-1.32385503136014E-2</v>
      </c>
      <c r="G3605" s="87">
        <f>+IF(ISNUMBER(DATA!V941),DATA!V941,"n/a")</f>
        <v>3.49694516033068</v>
      </c>
      <c r="H3605" s="77">
        <f>+IF(ISNUMBER(DATA!W941),DATA!W941,"n/a")</f>
        <v>1.2574051623477699E-2</v>
      </c>
      <c r="I3605" s="87">
        <f>+IF(ISNUMBER(DATA!AF941),DATA!AF941,"n/a")</f>
        <v>3.4970001342628998</v>
      </c>
      <c r="J3605" s="77">
        <f>+IF(ISNUMBER(DATA!AG941),DATA!AG941,"n/a")</f>
        <v>-8.1262976365238396E-2</v>
      </c>
      <c r="K3605" s="87">
        <f>+IF(ISNUMBER(DATA!AP941),DATA!AP941,"n/a")</f>
        <v>3.49359534008273</v>
      </c>
      <c r="L3605" s="77">
        <f>+IF(ISNUMBER(DATA!AQ941),DATA!AQ941,"n/a")</f>
        <v>-0.10700685163104499</v>
      </c>
      <c r="M3605" s="66"/>
      <c r="N3605" s="66"/>
      <c r="O3605" s="66"/>
      <c r="P3605" s="66"/>
      <c r="Q3605" s="66"/>
      <c r="S3605" s="70"/>
      <c r="U3605" s="70"/>
      <c r="W3605" s="70"/>
      <c r="Y3605" s="70"/>
    </row>
    <row r="3606" spans="1:25" s="69" customFormat="1" x14ac:dyDescent="0.2">
      <c r="A3606" s="66" t="s">
        <v>27</v>
      </c>
      <c r="B3606" s="66" t="s">
        <v>24</v>
      </c>
      <c r="C3606" s="66" t="s">
        <v>10</v>
      </c>
      <c r="D3606" s="66" t="s">
        <v>300</v>
      </c>
      <c r="E3606" s="87">
        <f>+IF(ISNUMBER(DATA!L942),DATA!L942,"n/a")</f>
        <v>3.9831460483432899</v>
      </c>
      <c r="F3606" s="77">
        <f>+IF(ISNUMBER(DATA!M942),DATA!M942,"n/a")</f>
        <v>-5.8962191961324897E-4</v>
      </c>
      <c r="G3606" s="87">
        <f>+IF(ISNUMBER(DATA!V942),DATA!V942,"n/a")</f>
        <v>3.9843559710001601</v>
      </c>
      <c r="H3606" s="77">
        <f>+IF(ISNUMBER(DATA!W942),DATA!W942,"n/a")</f>
        <v>1.9722361571494498E-2</v>
      </c>
      <c r="I3606" s="87">
        <f>+IF(ISNUMBER(DATA!AF942),DATA!AF942,"n/a")</f>
        <v>3.9829519297829501</v>
      </c>
      <c r="J3606" s="77">
        <f>+IF(ISNUMBER(DATA!AG942),DATA!AG942,"n/a")</f>
        <v>1.47946711582336E-2</v>
      </c>
      <c r="K3606" s="87">
        <f>+IF(ISNUMBER(DATA!AP942),DATA!AP942,"n/a")</f>
        <v>3.9707285050889598</v>
      </c>
      <c r="L3606" s="77">
        <f>+IF(ISNUMBER(DATA!AQ942),DATA!AQ942,"n/a")</f>
        <v>-1.1574390577717901E-3</v>
      </c>
      <c r="M3606" s="66"/>
      <c r="N3606" s="66"/>
      <c r="O3606" s="66"/>
      <c r="P3606" s="66"/>
      <c r="Q3606" s="66"/>
      <c r="S3606" s="70"/>
      <c r="U3606" s="70"/>
      <c r="W3606" s="70"/>
      <c r="Y3606" s="70"/>
    </row>
    <row r="3607" spans="1:25" s="69" customFormat="1" x14ac:dyDescent="0.2">
      <c r="A3607" s="66" t="s">
        <v>27</v>
      </c>
      <c r="B3607" s="66" t="s">
        <v>24</v>
      </c>
      <c r="C3607" s="66" t="s">
        <v>10</v>
      </c>
      <c r="D3607" s="66" t="s">
        <v>301</v>
      </c>
      <c r="E3607" s="87">
        <f>+IF(ISNUMBER(DATA!L943),DATA!L943,"n/a")</f>
        <v>4.3593320834782299</v>
      </c>
      <c r="F3607" s="77">
        <f>+IF(ISNUMBER(DATA!M943),DATA!M943,"n/a")</f>
        <v>-5.7514741993874895E-4</v>
      </c>
      <c r="G3607" s="87">
        <f>+IF(ISNUMBER(DATA!V943),DATA!V943,"n/a")</f>
        <v>4.4105818196084599</v>
      </c>
      <c r="H3607" s="77">
        <f>+IF(ISNUMBER(DATA!W943),DATA!W943,"n/a")</f>
        <v>1.77428973841669E-2</v>
      </c>
      <c r="I3607" s="87">
        <f>+IF(ISNUMBER(DATA!AF943),DATA!AF943,"n/a")</f>
        <v>4.4446405387402503</v>
      </c>
      <c r="J3607" s="77">
        <f>+IF(ISNUMBER(DATA!AG943),DATA!AG943,"n/a")</f>
        <v>9.3040035534332193E-3</v>
      </c>
      <c r="K3607" s="87">
        <f>+IF(ISNUMBER(DATA!AP943),DATA!AP943,"n/a")</f>
        <v>4.6026534690245899</v>
      </c>
      <c r="L3607" s="77">
        <f>+IF(ISNUMBER(DATA!AQ943),DATA!AQ943,"n/a")</f>
        <v>-3.1741912172060398E-2</v>
      </c>
      <c r="M3607" s="66"/>
      <c r="N3607" s="66"/>
      <c r="O3607" s="66"/>
      <c r="P3607" s="66"/>
      <c r="Q3607" s="66"/>
      <c r="S3607" s="70"/>
      <c r="U3607" s="70"/>
      <c r="W3607" s="70"/>
      <c r="Y3607" s="70"/>
    </row>
    <row r="3608" spans="1:25" s="69" customFormat="1" x14ac:dyDescent="0.2">
      <c r="A3608" s="66" t="s">
        <v>27</v>
      </c>
      <c r="B3608" s="66" t="s">
        <v>24</v>
      </c>
      <c r="C3608" s="66" t="s">
        <v>10</v>
      </c>
      <c r="D3608" s="66" t="s">
        <v>302</v>
      </c>
      <c r="E3608" s="87">
        <f>+IF(ISNUMBER(DATA!L944),DATA!L944,"n/a")</f>
        <v>3.9940348828674299</v>
      </c>
      <c r="F3608" s="77">
        <f>+IF(ISNUMBER(DATA!M944),DATA!M944,"n/a")</f>
        <v>-2.7610433766894801E-2</v>
      </c>
      <c r="G3608" s="87">
        <f>+IF(ISNUMBER(DATA!V944),DATA!V944,"n/a")</f>
        <v>4.0955223454760699</v>
      </c>
      <c r="H3608" s="77">
        <f>+IF(ISNUMBER(DATA!W944),DATA!W944,"n/a")</f>
        <v>-4.3535022293000802E-3</v>
      </c>
      <c r="I3608" s="87">
        <f>+IF(ISNUMBER(DATA!AF944),DATA!AF944,"n/a")</f>
        <v>4.1256175922846001</v>
      </c>
      <c r="J3608" s="77">
        <f>+IF(ISNUMBER(DATA!AG944),DATA!AG944,"n/a")</f>
        <v>2.73642726681716E-2</v>
      </c>
      <c r="K3608" s="87">
        <f>+IF(ISNUMBER(DATA!AP944),DATA!AP944,"n/a")</f>
        <v>4.0991029372796604</v>
      </c>
      <c r="L3608" s="77">
        <f>+IF(ISNUMBER(DATA!AQ944),DATA!AQ944,"n/a")</f>
        <v>1.04151168246113E-2</v>
      </c>
      <c r="M3608" s="66"/>
      <c r="N3608" s="66"/>
      <c r="O3608" s="66"/>
      <c r="P3608" s="66"/>
      <c r="Q3608" s="66"/>
      <c r="S3608" s="70"/>
      <c r="U3608" s="70"/>
      <c r="W3608" s="70"/>
      <c r="Y3608" s="70"/>
    </row>
    <row r="3609" spans="1:25" s="69" customFormat="1" x14ac:dyDescent="0.2">
      <c r="A3609" s="66" t="s">
        <v>27</v>
      </c>
      <c r="B3609" s="66" t="s">
        <v>24</v>
      </c>
      <c r="C3609" s="66" t="s">
        <v>10</v>
      </c>
      <c r="D3609" s="66" t="s">
        <v>303</v>
      </c>
      <c r="E3609" s="87">
        <f>+IF(ISNUMBER(DATA!L945),DATA!L945,"n/a")</f>
        <v>4.2806126630338399</v>
      </c>
      <c r="F3609" s="77">
        <f>+IF(ISNUMBER(DATA!M945),DATA!M945,"n/a")</f>
        <v>5.8523637947852499E-3</v>
      </c>
      <c r="G3609" s="87">
        <f>+IF(ISNUMBER(DATA!V945),DATA!V945,"n/a")</f>
        <v>4.2667592112180497</v>
      </c>
      <c r="H3609" s="77">
        <f>+IF(ISNUMBER(DATA!W945),DATA!W945,"n/a")</f>
        <v>6.9698289598475903E-3</v>
      </c>
      <c r="I3609" s="87">
        <f>+IF(ISNUMBER(DATA!AF945),DATA!AF945,"n/a")</f>
        <v>4.2791211195796803</v>
      </c>
      <c r="J3609" s="77">
        <f>+IF(ISNUMBER(DATA!AG945),DATA!AG945,"n/a")</f>
        <v>8.8410934183979408E-3</v>
      </c>
      <c r="K3609" s="87">
        <f>+IF(ISNUMBER(DATA!AP945),DATA!AP945,"n/a")</f>
        <v>4.3389703908555903</v>
      </c>
      <c r="L3609" s="77">
        <f>+IF(ISNUMBER(DATA!AQ945),DATA!AQ945,"n/a")</f>
        <v>9.4562674885602192E-3</v>
      </c>
      <c r="M3609" s="66"/>
      <c r="N3609" s="66"/>
      <c r="O3609" s="66"/>
      <c r="P3609" s="66"/>
      <c r="Q3609" s="66"/>
      <c r="S3609" s="70"/>
      <c r="U3609" s="70"/>
      <c r="W3609" s="70"/>
      <c r="Y3609" s="70"/>
    </row>
    <row r="3610" spans="1:25" s="69" customFormat="1" x14ac:dyDescent="0.2">
      <c r="A3610" s="66" t="s">
        <v>27</v>
      </c>
      <c r="B3610" s="66" t="s">
        <v>24</v>
      </c>
      <c r="C3610" s="66" t="s">
        <v>10</v>
      </c>
      <c r="D3610" s="66" t="s">
        <v>304</v>
      </c>
      <c r="E3610" s="87">
        <f>+IF(ISNUMBER(DATA!L946),DATA!L946,"n/a")</f>
        <v>3.7049928808838501</v>
      </c>
      <c r="F3610" s="77">
        <f>+IF(ISNUMBER(DATA!M946),DATA!M946,"n/a")</f>
        <v>-1.8702130569007099E-2</v>
      </c>
      <c r="G3610" s="87">
        <f>+IF(ISNUMBER(DATA!V946),DATA!V946,"n/a")</f>
        <v>3.68877234356966</v>
      </c>
      <c r="H3610" s="77">
        <f>+IF(ISNUMBER(DATA!W946),DATA!W946,"n/a")</f>
        <v>2.3382169943692199E-3</v>
      </c>
      <c r="I3610" s="87">
        <f>+IF(ISNUMBER(DATA!AF946),DATA!AF946,"n/a")</f>
        <v>3.7192253022562398</v>
      </c>
      <c r="J3610" s="77">
        <f>+IF(ISNUMBER(DATA!AG946),DATA!AG946,"n/a")</f>
        <v>-3.8926747842472E-2</v>
      </c>
      <c r="K3610" s="87">
        <f>+IF(ISNUMBER(DATA!AP946),DATA!AP946,"n/a")</f>
        <v>3.7132153890869399</v>
      </c>
      <c r="L3610" s="77">
        <f>+IF(ISNUMBER(DATA!AQ946),DATA!AQ946,"n/a")</f>
        <v>-4.6469582336930701E-2</v>
      </c>
      <c r="M3610" s="66"/>
      <c r="N3610" s="66"/>
      <c r="O3610" s="66"/>
      <c r="P3610" s="66"/>
      <c r="Q3610" s="66"/>
      <c r="S3610" s="70"/>
      <c r="U3610" s="70"/>
      <c r="W3610" s="70"/>
      <c r="Y3610" s="70"/>
    </row>
    <row r="3611" spans="1:25" s="69" customFormat="1" x14ac:dyDescent="0.2">
      <c r="A3611" s="66" t="s">
        <v>27</v>
      </c>
      <c r="B3611" s="66" t="s">
        <v>24</v>
      </c>
      <c r="C3611" s="66" t="s">
        <v>10</v>
      </c>
      <c r="D3611" s="66" t="s">
        <v>305</v>
      </c>
      <c r="E3611" s="87">
        <f>+IF(ISNUMBER(DATA!L947),DATA!L947,"n/a")</f>
        <v>4.5801603019650203</v>
      </c>
      <c r="F3611" s="77">
        <f>+IF(ISNUMBER(DATA!M947),DATA!M947,"n/a")</f>
        <v>6.0111528516106197E-2</v>
      </c>
      <c r="G3611" s="87">
        <f>+IF(ISNUMBER(DATA!V947),DATA!V947,"n/a")</f>
        <v>4.63266669493248</v>
      </c>
      <c r="H3611" s="77">
        <f>+IF(ISNUMBER(DATA!W947),DATA!W947,"n/a")</f>
        <v>8.0395524818522093E-2</v>
      </c>
      <c r="I3611" s="87">
        <f>+IF(ISNUMBER(DATA!AF947),DATA!AF947,"n/a")</f>
        <v>4.6589326970522897</v>
      </c>
      <c r="J3611" s="77">
        <f>+IF(ISNUMBER(DATA!AG947),DATA!AG947,"n/a")</f>
        <v>5.4997728328841797E-2</v>
      </c>
      <c r="K3611" s="87">
        <f>+IF(ISNUMBER(DATA!AP947),DATA!AP947,"n/a")</f>
        <v>4.5613540469168399</v>
      </c>
      <c r="L3611" s="77">
        <f>+IF(ISNUMBER(DATA!AQ947),DATA!AQ947,"n/a")</f>
        <v>-2.4967733870221501E-2</v>
      </c>
      <c r="M3611" s="66"/>
      <c r="N3611" s="66"/>
      <c r="O3611" s="66"/>
      <c r="P3611" s="66"/>
      <c r="Q3611" s="66"/>
      <c r="S3611" s="70"/>
      <c r="U3611" s="70"/>
      <c r="W3611" s="70"/>
      <c r="Y3611" s="70"/>
    </row>
    <row r="3612" spans="1:25" s="69" customFormat="1" x14ac:dyDescent="0.2">
      <c r="A3612" s="66" t="s">
        <v>27</v>
      </c>
      <c r="B3612" s="66" t="s">
        <v>24</v>
      </c>
      <c r="C3612" s="66" t="s">
        <v>10</v>
      </c>
      <c r="D3612" s="66" t="s">
        <v>306</v>
      </c>
      <c r="E3612" s="87">
        <f>+IF(ISNUMBER(DATA!L948),DATA!L948,"n/a")</f>
        <v>4.59404344360303</v>
      </c>
      <c r="F3612" s="77">
        <f>+IF(ISNUMBER(DATA!M948),DATA!M948,"n/a")</f>
        <v>5.0525718654660302E-2</v>
      </c>
      <c r="G3612" s="87">
        <f>+IF(ISNUMBER(DATA!V948),DATA!V948,"n/a")</f>
        <v>4.4005380958690496</v>
      </c>
      <c r="H3612" s="77">
        <f>+IF(ISNUMBER(DATA!W948),DATA!W948,"n/a")</f>
        <v>6.9682070171888401E-6</v>
      </c>
      <c r="I3612" s="87">
        <f>+IF(ISNUMBER(DATA!AF948),DATA!AF948,"n/a")</f>
        <v>4.4184828229472597</v>
      </c>
      <c r="J3612" s="77">
        <f>+IF(ISNUMBER(DATA!AG948),DATA!AG948,"n/a")</f>
        <v>6.1086578554754003E-4</v>
      </c>
      <c r="K3612" s="87">
        <f>+IF(ISNUMBER(DATA!AP948),DATA!AP948,"n/a")</f>
        <v>4.4338111146469199</v>
      </c>
      <c r="L3612" s="77">
        <f>+IF(ISNUMBER(DATA!AQ948),DATA!AQ948,"n/a")</f>
        <v>-2.0375070676505202E-3</v>
      </c>
      <c r="M3612" s="66"/>
      <c r="N3612" s="66"/>
      <c r="O3612" s="66"/>
      <c r="P3612" s="66"/>
      <c r="Q3612" s="66"/>
      <c r="S3612" s="70"/>
      <c r="U3612" s="70"/>
      <c r="W3612" s="70"/>
      <c r="Y3612" s="70"/>
    </row>
    <row r="3613" spans="1:25" s="69" customFormat="1" x14ac:dyDescent="0.2">
      <c r="A3613" s="66" t="s">
        <v>27</v>
      </c>
      <c r="B3613" s="66" t="s">
        <v>24</v>
      </c>
      <c r="C3613" s="66" t="s">
        <v>10</v>
      </c>
      <c r="D3613" s="66" t="s">
        <v>307</v>
      </c>
      <c r="E3613" s="87">
        <f>+IF(ISNUMBER(DATA!L949),DATA!L949,"n/a")</f>
        <v>3.3965455876403499</v>
      </c>
      <c r="F3613" s="77">
        <f>+IF(ISNUMBER(DATA!M949),DATA!M949,"n/a")</f>
        <v>1.3531313234303399E-2</v>
      </c>
      <c r="G3613" s="87">
        <f>+IF(ISNUMBER(DATA!V949),DATA!V949,"n/a")</f>
        <v>3.41429018873463</v>
      </c>
      <c r="H3613" s="77">
        <f>+IF(ISNUMBER(DATA!W949),DATA!W949,"n/a")</f>
        <v>2.1018811067664799E-2</v>
      </c>
      <c r="I3613" s="87">
        <f>+IF(ISNUMBER(DATA!AF949),DATA!AF949,"n/a")</f>
        <v>3.4318995833545598</v>
      </c>
      <c r="J3613" s="77">
        <f>+IF(ISNUMBER(DATA!AG949),DATA!AG949,"n/a")</f>
        <v>2.0312896824159099E-2</v>
      </c>
      <c r="K3613" s="87">
        <f>+IF(ISNUMBER(DATA!AP949),DATA!AP949,"n/a")</f>
        <v>3.3813425410676299</v>
      </c>
      <c r="L3613" s="77">
        <f>+IF(ISNUMBER(DATA!AQ949),DATA!AQ949,"n/a")</f>
        <v>-5.22720322596954E-2</v>
      </c>
      <c r="M3613" s="66"/>
      <c r="N3613" s="66"/>
      <c r="O3613" s="66"/>
      <c r="P3613" s="66"/>
      <c r="Q3613" s="66"/>
      <c r="S3613" s="70"/>
      <c r="U3613" s="70"/>
      <c r="W3613" s="70"/>
      <c r="Y3613" s="70"/>
    </row>
    <row r="3614" spans="1:25" s="69" customFormat="1" x14ac:dyDescent="0.2">
      <c r="A3614" s="66" t="s">
        <v>27</v>
      </c>
      <c r="B3614" s="66" t="s">
        <v>24</v>
      </c>
      <c r="C3614" s="66" t="s">
        <v>10</v>
      </c>
      <c r="D3614" s="66" t="s">
        <v>308</v>
      </c>
      <c r="E3614" s="87">
        <f>+IF(ISNUMBER(DATA!L950),DATA!L950,"n/a")</f>
        <v>4.6849302976693004</v>
      </c>
      <c r="F3614" s="77">
        <f>+IF(ISNUMBER(DATA!M950),DATA!M950,"n/a")</f>
        <v>1.4389349674819E-2</v>
      </c>
      <c r="G3614" s="87">
        <f>+IF(ISNUMBER(DATA!V950),DATA!V950,"n/a")</f>
        <v>4.6607360921097998</v>
      </c>
      <c r="H3614" s="77">
        <f>+IF(ISNUMBER(DATA!W950),DATA!W950,"n/a")</f>
        <v>7.2809844292520798E-2</v>
      </c>
      <c r="I3614" s="87">
        <f>+IF(ISNUMBER(DATA!AF950),DATA!AF950,"n/a")</f>
        <v>4.6260555964512502</v>
      </c>
      <c r="J3614" s="77">
        <f>+IF(ISNUMBER(DATA!AG950),DATA!AG950,"n/a")</f>
        <v>7.8502536923313798E-2</v>
      </c>
      <c r="K3614" s="87">
        <f>+IF(ISNUMBER(DATA!AP950),DATA!AP950,"n/a")</f>
        <v>4.6346066449686303</v>
      </c>
      <c r="L3614" s="77">
        <f>+IF(ISNUMBER(DATA!AQ950),DATA!AQ950,"n/a")</f>
        <v>7.0784970754763199E-2</v>
      </c>
      <c r="M3614" s="66"/>
      <c r="N3614" s="66"/>
      <c r="O3614" s="66"/>
      <c r="P3614" s="66"/>
      <c r="Q3614" s="66"/>
      <c r="S3614" s="70"/>
      <c r="U3614" s="70"/>
      <c r="W3614" s="70"/>
      <c r="Y3614" s="70"/>
    </row>
    <row r="3615" spans="1:25" s="69" customFormat="1" x14ac:dyDescent="0.2">
      <c r="A3615" s="66" t="s">
        <v>27</v>
      </c>
      <c r="B3615" s="66" t="s">
        <v>24</v>
      </c>
      <c r="C3615" s="66" t="s">
        <v>10</v>
      </c>
      <c r="D3615" s="66" t="s">
        <v>309</v>
      </c>
      <c r="E3615" s="87">
        <f>+IF(ISNUMBER(DATA!L951),DATA!L951,"n/a")</f>
        <v>4.4970283322323601</v>
      </c>
      <c r="F3615" s="77">
        <f>+IF(ISNUMBER(DATA!M951),DATA!M951,"n/a")</f>
        <v>2.2636771054905198E-2</v>
      </c>
      <c r="G3615" s="87">
        <f>+IF(ISNUMBER(DATA!V951),DATA!V951,"n/a")</f>
        <v>4.4580257179139897</v>
      </c>
      <c r="H3615" s="77">
        <f>+IF(ISNUMBER(DATA!W951),DATA!W951,"n/a")</f>
        <v>6.4564128508308102E-2</v>
      </c>
      <c r="I3615" s="87">
        <f>+IF(ISNUMBER(DATA!AF951),DATA!AF951,"n/a")</f>
        <v>4.4366132870469297</v>
      </c>
      <c r="J3615" s="77">
        <f>+IF(ISNUMBER(DATA!AG951),DATA!AG951,"n/a")</f>
        <v>7.3245310668630798E-2</v>
      </c>
      <c r="K3615" s="87">
        <f>+IF(ISNUMBER(DATA!AP951),DATA!AP951,"n/a")</f>
        <v>4.4530311596786696</v>
      </c>
      <c r="L3615" s="77">
        <f>+IF(ISNUMBER(DATA!AQ951),DATA!AQ951,"n/a")</f>
        <v>6.4404777844095401E-2</v>
      </c>
      <c r="M3615" s="66"/>
      <c r="N3615" s="66"/>
      <c r="O3615" s="66"/>
      <c r="P3615" s="66"/>
      <c r="Q3615" s="66"/>
      <c r="S3615" s="70"/>
      <c r="U3615" s="70"/>
      <c r="W3615" s="70"/>
      <c r="Y3615" s="70"/>
    </row>
    <row r="3616" spans="1:25" s="69" customFormat="1" x14ac:dyDescent="0.2">
      <c r="A3616" s="66" t="s">
        <v>27</v>
      </c>
      <c r="B3616" s="66" t="s">
        <v>24</v>
      </c>
      <c r="C3616" s="66" t="s">
        <v>10</v>
      </c>
      <c r="D3616" s="66" t="s">
        <v>310</v>
      </c>
      <c r="E3616" s="87">
        <f>+IF(ISNUMBER(DATA!L952),DATA!L952,"n/a")</f>
        <v>4.6695287588599603</v>
      </c>
      <c r="F3616" s="77">
        <f>+IF(ISNUMBER(DATA!M952),DATA!M952,"n/a")</f>
        <v>-3.5642016117133201E-3</v>
      </c>
      <c r="G3616" s="87">
        <f>+IF(ISNUMBER(DATA!V952),DATA!V952,"n/a")</f>
        <v>4.5498893740952804</v>
      </c>
      <c r="H3616" s="77">
        <f>+IF(ISNUMBER(DATA!W952),DATA!W952,"n/a")</f>
        <v>1.88047007186517E-3</v>
      </c>
      <c r="I3616" s="87">
        <f>+IF(ISNUMBER(DATA!AF952),DATA!AF952,"n/a")</f>
        <v>4.5599550659052497</v>
      </c>
      <c r="J3616" s="77">
        <f>+IF(ISNUMBER(DATA!AG952),DATA!AG952,"n/a")</f>
        <v>1.4802567141868801E-2</v>
      </c>
      <c r="K3616" s="87">
        <f>+IF(ISNUMBER(DATA!AP952),DATA!AP952,"n/a")</f>
        <v>4.6403823742915904</v>
      </c>
      <c r="L3616" s="77">
        <f>+IF(ISNUMBER(DATA!AQ952),DATA!AQ952,"n/a")</f>
        <v>6.3619585619963297E-3</v>
      </c>
      <c r="M3616" s="66"/>
      <c r="N3616" s="66"/>
      <c r="O3616" s="66"/>
      <c r="P3616" s="66"/>
      <c r="Q3616" s="66"/>
      <c r="S3616" s="70"/>
      <c r="U3616" s="70"/>
      <c r="W3616" s="70"/>
      <c r="Y3616" s="70"/>
    </row>
    <row r="3617" spans="1:25" s="69" customFormat="1" x14ac:dyDescent="0.2">
      <c r="A3617" s="66" t="s">
        <v>27</v>
      </c>
      <c r="B3617" s="66" t="s">
        <v>24</v>
      </c>
      <c r="C3617" s="66" t="s">
        <v>10</v>
      </c>
      <c r="D3617" s="66" t="s">
        <v>311</v>
      </c>
      <c r="E3617" s="87">
        <f>+IF(ISNUMBER(DATA!L953),DATA!L953,"n/a")</f>
        <v>4.67814317277029</v>
      </c>
      <c r="F3617" s="77">
        <f>+IF(ISNUMBER(DATA!M953),DATA!M953,"n/a")</f>
        <v>-3.7829661567136297E-2</v>
      </c>
      <c r="G3617" s="87">
        <f>+IF(ISNUMBER(DATA!V953),DATA!V953,"n/a")</f>
        <v>4.6582523712929396</v>
      </c>
      <c r="H3617" s="77">
        <f>+IF(ISNUMBER(DATA!W953),DATA!W953,"n/a")</f>
        <v>-3.5438604560177701E-2</v>
      </c>
      <c r="I3617" s="87">
        <f>+IF(ISNUMBER(DATA!AF953),DATA!AF953,"n/a")</f>
        <v>4.6822381534524702</v>
      </c>
      <c r="J3617" s="77">
        <f>+IF(ISNUMBER(DATA!AG953),DATA!AG953,"n/a")</f>
        <v>-9.9526964339822794E-3</v>
      </c>
      <c r="K3617" s="87">
        <f>+IF(ISNUMBER(DATA!AP953),DATA!AP953,"n/a")</f>
        <v>4.8141543484355704</v>
      </c>
      <c r="L3617" s="77">
        <f>+IF(ISNUMBER(DATA!AQ953),DATA!AQ953,"n/a")</f>
        <v>3.4791697167713902E-2</v>
      </c>
      <c r="M3617" s="66"/>
      <c r="N3617" s="66"/>
      <c r="O3617" s="66"/>
      <c r="P3617" s="66"/>
      <c r="Q3617" s="66"/>
      <c r="S3617" s="70"/>
      <c r="U3617" s="70"/>
      <c r="W3617" s="70"/>
      <c r="Y3617" s="70"/>
    </row>
    <row r="3618" spans="1:25" s="69" customFormat="1" x14ac:dyDescent="0.2">
      <c r="A3618" s="66" t="s">
        <v>27</v>
      </c>
      <c r="B3618" s="66" t="s">
        <v>24</v>
      </c>
      <c r="C3618" s="66" t="s">
        <v>10</v>
      </c>
      <c r="D3618" s="66" t="s">
        <v>312</v>
      </c>
      <c r="E3618" s="87">
        <f>+IF(ISNUMBER(DATA!L954),DATA!L954,"n/a")</f>
        <v>4.21045146960636</v>
      </c>
      <c r="F3618" s="77">
        <f>+IF(ISNUMBER(DATA!M954),DATA!M954,"n/a")</f>
        <v>-1.00984697781135E-2</v>
      </c>
      <c r="G3618" s="87">
        <f>+IF(ISNUMBER(DATA!V954),DATA!V954,"n/a")</f>
        <v>4.2325604815924498</v>
      </c>
      <c r="H3618" s="77">
        <f>+IF(ISNUMBER(DATA!W954),DATA!W954,"n/a")</f>
        <v>-8.4870291657078399E-3</v>
      </c>
      <c r="I3618" s="87">
        <f>+IF(ISNUMBER(DATA!AF954),DATA!AF954,"n/a")</f>
        <v>4.1727467994532503</v>
      </c>
      <c r="J3618" s="77">
        <f>+IF(ISNUMBER(DATA!AG954),DATA!AG954,"n/a")</f>
        <v>-2.1930612138031699E-2</v>
      </c>
      <c r="K3618" s="87">
        <f>+IF(ISNUMBER(DATA!AP954),DATA!AP954,"n/a")</f>
        <v>4.2394580289310397</v>
      </c>
      <c r="L3618" s="77">
        <f>+IF(ISNUMBER(DATA!AQ954),DATA!AQ954,"n/a")</f>
        <v>-1.5555315295455599E-2</v>
      </c>
      <c r="M3618" s="66"/>
      <c r="N3618" s="66"/>
      <c r="O3618" s="66"/>
      <c r="P3618" s="66"/>
      <c r="Q3618" s="66"/>
      <c r="S3618" s="70"/>
      <c r="U3618" s="70"/>
      <c r="W3618" s="70"/>
      <c r="Y3618" s="70"/>
    </row>
    <row r="3619" spans="1:25" s="69" customFormat="1" x14ac:dyDescent="0.2">
      <c r="A3619" s="66" t="s">
        <v>27</v>
      </c>
      <c r="B3619" s="66" t="s">
        <v>24</v>
      </c>
      <c r="C3619" s="66" t="s">
        <v>10</v>
      </c>
      <c r="D3619" s="66" t="s">
        <v>313</v>
      </c>
      <c r="E3619" s="87">
        <f>+IF(ISNUMBER(DATA!L955),DATA!L955,"n/a")</f>
        <v>4.8368785011794797</v>
      </c>
      <c r="F3619" s="77">
        <f>+IF(ISNUMBER(DATA!M955),DATA!M955,"n/a")</f>
        <v>1.9758007756643998E-2</v>
      </c>
      <c r="G3619" s="87">
        <f>+IF(ISNUMBER(DATA!V955),DATA!V955,"n/a")</f>
        <v>4.85323108835951</v>
      </c>
      <c r="H3619" s="77">
        <f>+IF(ISNUMBER(DATA!W955),DATA!W955,"n/a")</f>
        <v>3.3013249783020802E-2</v>
      </c>
      <c r="I3619" s="87">
        <f>+IF(ISNUMBER(DATA!AF955),DATA!AF955,"n/a")</f>
        <v>4.8767786013015897</v>
      </c>
      <c r="J3619" s="77">
        <f>+IF(ISNUMBER(DATA!AG955),DATA!AG955,"n/a")</f>
        <v>1.00442857970154E-2</v>
      </c>
      <c r="K3619" s="87">
        <f>+IF(ISNUMBER(DATA!AP955),DATA!AP955,"n/a")</f>
        <v>4.7560779672355302</v>
      </c>
      <c r="L3619" s="77">
        <f>+IF(ISNUMBER(DATA!AQ955),DATA!AQ955,"n/a")</f>
        <v>-2.42239631802793E-2</v>
      </c>
      <c r="M3619" s="66"/>
      <c r="N3619" s="66"/>
      <c r="O3619" s="66"/>
      <c r="P3619" s="66"/>
      <c r="Q3619" s="66"/>
      <c r="S3619" s="70"/>
      <c r="U3619" s="70"/>
      <c r="W3619" s="70"/>
      <c r="Y3619" s="70"/>
    </row>
    <row r="3620" spans="1:25" s="69" customFormat="1" x14ac:dyDescent="0.2">
      <c r="A3620" s="66" t="s">
        <v>27</v>
      </c>
      <c r="B3620" s="66" t="s">
        <v>24</v>
      </c>
      <c r="C3620" s="66" t="s">
        <v>10</v>
      </c>
      <c r="D3620" s="66" t="s">
        <v>314</v>
      </c>
      <c r="E3620" s="87">
        <f>+IF(ISNUMBER(DATA!L956),DATA!L956,"n/a")</f>
        <v>5.3107015547458998</v>
      </c>
      <c r="F3620" s="77">
        <f>+IF(ISNUMBER(DATA!M956),DATA!M956,"n/a")</f>
        <v>-0.130119123007475</v>
      </c>
      <c r="G3620" s="87">
        <f>+IF(ISNUMBER(DATA!V956),DATA!V956,"n/a")</f>
        <v>5.3966674961419496</v>
      </c>
      <c r="H3620" s="77">
        <f>+IF(ISNUMBER(DATA!W956),DATA!W956,"n/a")</f>
        <v>-0.10519598071589401</v>
      </c>
      <c r="I3620" s="87">
        <f>+IF(ISNUMBER(DATA!AF956),DATA!AF956,"n/a")</f>
        <v>5.56707786129755</v>
      </c>
      <c r="J3620" s="77">
        <f>+IF(ISNUMBER(DATA!AG956),DATA!AG956,"n/a")</f>
        <v>-3.8645584670475998E-2</v>
      </c>
      <c r="K3620" s="87">
        <f>+IF(ISNUMBER(DATA!AP956),DATA!AP956,"n/a")</f>
        <v>5.6631443920558198</v>
      </c>
      <c r="L3620" s="77">
        <f>+IF(ISNUMBER(DATA!AQ956),DATA!AQ956,"n/a")</f>
        <v>5.4721867451173398E-2</v>
      </c>
      <c r="M3620" s="66"/>
      <c r="N3620" s="66"/>
      <c r="O3620" s="66"/>
      <c r="P3620" s="66"/>
      <c r="Q3620" s="66"/>
      <c r="S3620" s="70"/>
      <c r="U3620" s="70"/>
      <c r="W3620" s="70"/>
      <c r="Y3620" s="70"/>
    </row>
    <row r="3621" spans="1:25" s="69" customFormat="1" x14ac:dyDescent="0.2">
      <c r="A3621" s="66" t="s">
        <v>27</v>
      </c>
      <c r="B3621" s="66" t="s">
        <v>24</v>
      </c>
      <c r="C3621" s="66" t="s">
        <v>10</v>
      </c>
      <c r="D3621" s="66" t="s">
        <v>315</v>
      </c>
      <c r="E3621" s="87">
        <f>+IF(ISNUMBER(DATA!L957),DATA!L957,"n/a")</f>
        <v>3.8900174881874801</v>
      </c>
      <c r="F3621" s="77">
        <f>+IF(ISNUMBER(DATA!M957),DATA!M957,"n/a")</f>
        <v>5.0066867944061302E-2</v>
      </c>
      <c r="G3621" s="87">
        <f>+IF(ISNUMBER(DATA!V957),DATA!V957,"n/a")</f>
        <v>3.89486067851134</v>
      </c>
      <c r="H3621" s="77">
        <f>+IF(ISNUMBER(DATA!W957),DATA!W957,"n/a")</f>
        <v>5.79955543313374E-2</v>
      </c>
      <c r="I3621" s="87">
        <f>+IF(ISNUMBER(DATA!AF957),DATA!AF957,"n/a")</f>
        <v>3.8910387019594301</v>
      </c>
      <c r="J3621" s="77">
        <f>+IF(ISNUMBER(DATA!AG957),DATA!AG957,"n/a")</f>
        <v>5.8995737397249497E-2</v>
      </c>
      <c r="K3621" s="87">
        <f>+IF(ISNUMBER(DATA!AP957),DATA!AP957,"n/a")</f>
        <v>3.78832462963741</v>
      </c>
      <c r="L3621" s="77">
        <f>+IF(ISNUMBER(DATA!AQ957),DATA!AQ957,"n/a")</f>
        <v>1.75389554455011E-2</v>
      </c>
      <c r="M3621" s="66"/>
      <c r="N3621" s="66"/>
      <c r="O3621" s="66"/>
      <c r="P3621" s="66"/>
      <c r="Q3621" s="66"/>
      <c r="S3621" s="70"/>
      <c r="U3621" s="70"/>
      <c r="W3621" s="70"/>
      <c r="Y3621" s="70"/>
    </row>
    <row r="3622" spans="1:25" s="69" customFormat="1" x14ac:dyDescent="0.2">
      <c r="A3622" s="66" t="s">
        <v>27</v>
      </c>
      <c r="B3622" s="66" t="s">
        <v>24</v>
      </c>
      <c r="C3622" s="66" t="s">
        <v>10</v>
      </c>
      <c r="D3622" s="66" t="s">
        <v>316</v>
      </c>
      <c r="E3622" s="87">
        <f>+IF(ISNUMBER(DATA!L958),DATA!L958,"n/a")</f>
        <v>4.3653420800058802</v>
      </c>
      <c r="F3622" s="77">
        <f>+IF(ISNUMBER(DATA!M958),DATA!M958,"n/a")</f>
        <v>-9.4069083832518698E-3</v>
      </c>
      <c r="G3622" s="87">
        <f>+IF(ISNUMBER(DATA!V958),DATA!V958,"n/a")</f>
        <v>4.3232749975182596</v>
      </c>
      <c r="H3622" s="77">
        <f>+IF(ISNUMBER(DATA!W958),DATA!W958,"n/a")</f>
        <v>-2.2608809002871402E-2</v>
      </c>
      <c r="I3622" s="87">
        <f>+IF(ISNUMBER(DATA!AF958),DATA!AF958,"n/a")</f>
        <v>4.3801908704426298</v>
      </c>
      <c r="J3622" s="77">
        <f>+IF(ISNUMBER(DATA!AG958),DATA!AG958,"n/a")</f>
        <v>-8.6527956802610103E-3</v>
      </c>
      <c r="K3622" s="87">
        <f>+IF(ISNUMBER(DATA!AP958),DATA!AP958,"n/a")</f>
        <v>4.3712711566948004</v>
      </c>
      <c r="L3622" s="77">
        <f>+IF(ISNUMBER(DATA!AQ958),DATA!AQ958,"n/a")</f>
        <v>-1.50090678626382E-2</v>
      </c>
      <c r="M3622" s="66"/>
      <c r="N3622" s="66"/>
      <c r="O3622" s="66"/>
      <c r="P3622" s="66"/>
      <c r="Q3622" s="66"/>
      <c r="S3622" s="70"/>
      <c r="U3622" s="70"/>
      <c r="W3622" s="70"/>
      <c r="Y3622" s="70"/>
    </row>
    <row r="3623" spans="1:25" s="69" customFormat="1" x14ac:dyDescent="0.2">
      <c r="A3623" s="66" t="s">
        <v>27</v>
      </c>
      <c r="B3623" s="66" t="s">
        <v>24</v>
      </c>
      <c r="C3623" s="66" t="s">
        <v>10</v>
      </c>
      <c r="D3623" s="66" t="s">
        <v>317</v>
      </c>
      <c r="E3623" s="87">
        <f>+IF(ISNUMBER(DATA!L959),DATA!L959,"n/a")</f>
        <v>4.3358504362120698</v>
      </c>
      <c r="F3623" s="77">
        <f>+IF(ISNUMBER(DATA!M959),DATA!M959,"n/a")</f>
        <v>7.23012616188628E-2</v>
      </c>
      <c r="G3623" s="87">
        <f>+IF(ISNUMBER(DATA!V959),DATA!V959,"n/a")</f>
        <v>4.3601729493148103</v>
      </c>
      <c r="H3623" s="77">
        <f>+IF(ISNUMBER(DATA!W959),DATA!W959,"n/a")</f>
        <v>5.9537112385013302E-2</v>
      </c>
      <c r="I3623" s="87">
        <f>+IF(ISNUMBER(DATA!AF959),DATA!AF959,"n/a")</f>
        <v>4.3645407829093203</v>
      </c>
      <c r="J3623" s="77">
        <f>+IF(ISNUMBER(DATA!AG959),DATA!AG959,"n/a")</f>
        <v>4.1480376911431298E-2</v>
      </c>
      <c r="K3623" s="87">
        <f>+IF(ISNUMBER(DATA!AP959),DATA!AP959,"n/a")</f>
        <v>4.3900276186629803</v>
      </c>
      <c r="L3623" s="77">
        <f>+IF(ISNUMBER(DATA!AQ959),DATA!AQ959,"n/a")</f>
        <v>1.55464880755069E-2</v>
      </c>
      <c r="M3623" s="66"/>
      <c r="N3623" s="66"/>
      <c r="O3623" s="66"/>
      <c r="P3623" s="66"/>
      <c r="Q3623" s="66"/>
      <c r="S3623" s="70"/>
      <c r="U3623" s="70"/>
      <c r="W3623" s="70"/>
      <c r="Y3623" s="70"/>
    </row>
    <row r="3624" spans="1:25" s="69" customFormat="1" x14ac:dyDescent="0.2">
      <c r="A3624" s="66" t="s">
        <v>27</v>
      </c>
      <c r="B3624" s="66" t="s">
        <v>24</v>
      </c>
      <c r="C3624" s="66" t="s">
        <v>10</v>
      </c>
      <c r="D3624" s="66" t="s">
        <v>318</v>
      </c>
      <c r="E3624" s="87">
        <f>+IF(ISNUMBER(DATA!L960),DATA!L960,"n/a")</f>
        <v>3.9386903505534998</v>
      </c>
      <c r="F3624" s="77">
        <f>+IF(ISNUMBER(DATA!M960),DATA!M960,"n/a")</f>
        <v>-3.1718223808374801E-2</v>
      </c>
      <c r="G3624" s="87">
        <f>+IF(ISNUMBER(DATA!V960),DATA!V960,"n/a")</f>
        <v>4.0625640188856504</v>
      </c>
      <c r="H3624" s="77">
        <f>+IF(ISNUMBER(DATA!W960),DATA!W960,"n/a")</f>
        <v>-2.3323171358076598E-3</v>
      </c>
      <c r="I3624" s="87">
        <f>+IF(ISNUMBER(DATA!AF960),DATA!AF960,"n/a")</f>
        <v>4.1094665363415102</v>
      </c>
      <c r="J3624" s="77">
        <f>+IF(ISNUMBER(DATA!AG960),DATA!AG960,"n/a")</f>
        <v>3.5161289636584797E-2</v>
      </c>
      <c r="K3624" s="87">
        <f>+IF(ISNUMBER(DATA!AP960),DATA!AP960,"n/a")</f>
        <v>4.0977102178574398</v>
      </c>
      <c r="L3624" s="77">
        <f>+IF(ISNUMBER(DATA!AQ960),DATA!AQ960,"n/a")</f>
        <v>2.0964254635327601E-2</v>
      </c>
      <c r="M3624" s="66"/>
      <c r="N3624" s="66"/>
      <c r="O3624" s="66"/>
      <c r="P3624" s="66"/>
      <c r="Q3624" s="66"/>
      <c r="S3624" s="70"/>
      <c r="U3624" s="70"/>
      <c r="W3624" s="70"/>
      <c r="Y3624" s="70"/>
    </row>
    <row r="3625" spans="1:25" s="69" customFormat="1" x14ac:dyDescent="0.2">
      <c r="A3625" s="66" t="s">
        <v>27</v>
      </c>
      <c r="B3625" s="66" t="s">
        <v>24</v>
      </c>
      <c r="C3625" s="66" t="s">
        <v>10</v>
      </c>
      <c r="D3625" s="66" t="s">
        <v>344</v>
      </c>
      <c r="E3625" s="87">
        <f>+IF(ISNUMBER(DATA!L961),DATA!L961,"n/a")</f>
        <v>4.3274905095738596</v>
      </c>
      <c r="F3625" s="77">
        <f>+IF(ISNUMBER(DATA!M961),DATA!M961,"n/a")</f>
        <v>6.8227637388912604E-2</v>
      </c>
      <c r="G3625" s="87">
        <f>+IF(ISNUMBER(DATA!V961),DATA!V961,"n/a")</f>
        <v>4.3238253980181298</v>
      </c>
      <c r="H3625" s="77">
        <f>+IF(ISNUMBER(DATA!W961),DATA!W961,"n/a")</f>
        <v>7.0691674141362404E-2</v>
      </c>
      <c r="I3625" s="87">
        <f>+IF(ISNUMBER(DATA!AF961),DATA!AF961,"n/a")</f>
        <v>4.3368151993767103</v>
      </c>
      <c r="J3625" s="77">
        <f>+IF(ISNUMBER(DATA!AG961),DATA!AG961,"n/a")</f>
        <v>6.8216354804370993E-2</v>
      </c>
      <c r="K3625" s="87">
        <f>+IF(ISNUMBER(DATA!AP961),DATA!AP961,"n/a")</f>
        <v>4.3098318818008998</v>
      </c>
      <c r="L3625" s="77">
        <f>+IF(ISNUMBER(DATA!AQ961),DATA!AQ961,"n/a")</f>
        <v>4.31871655371205E-2</v>
      </c>
      <c r="M3625" s="66"/>
      <c r="N3625" s="66"/>
      <c r="O3625" s="66"/>
      <c r="P3625" s="66"/>
      <c r="Q3625" s="66"/>
      <c r="S3625" s="70"/>
      <c r="U3625" s="70"/>
      <c r="W3625" s="70"/>
      <c r="Y3625" s="70"/>
    </row>
    <row r="3626" spans="1:25" s="69" customFormat="1" x14ac:dyDescent="0.2">
      <c r="A3626" s="66" t="s">
        <v>27</v>
      </c>
      <c r="B3626" s="66" t="s">
        <v>24</v>
      </c>
      <c r="C3626" s="66" t="s">
        <v>10</v>
      </c>
      <c r="D3626" s="66" t="s">
        <v>345</v>
      </c>
      <c r="E3626" s="87">
        <f>+IF(ISNUMBER(DATA!L962),DATA!L962,"n/a")</f>
        <v>2.96191911804689</v>
      </c>
      <c r="F3626" s="77">
        <f>+IF(ISNUMBER(DATA!M962),DATA!M962,"n/a")</f>
        <v>-1.41689078617993E-2</v>
      </c>
      <c r="G3626" s="87">
        <f>+IF(ISNUMBER(DATA!V962),DATA!V962,"n/a")</f>
        <v>2.98506936924952</v>
      </c>
      <c r="H3626" s="77">
        <f>+IF(ISNUMBER(DATA!W962),DATA!W962,"n/a")</f>
        <v>4.9557050845524704E-3</v>
      </c>
      <c r="I3626" s="87">
        <f>+IF(ISNUMBER(DATA!AF962),DATA!AF962,"n/a")</f>
        <v>2.9703391386332099</v>
      </c>
      <c r="J3626" s="77">
        <f>+IF(ISNUMBER(DATA!AG962),DATA!AG962,"n/a")</f>
        <v>1.62993185429153E-2</v>
      </c>
      <c r="K3626" s="87">
        <f>+IF(ISNUMBER(DATA!AP962),DATA!AP962,"n/a")</f>
        <v>2.9819967674487802</v>
      </c>
      <c r="L3626" s="77">
        <f>+IF(ISNUMBER(DATA!AQ962),DATA!AQ962,"n/a")</f>
        <v>-0.12943908232071399</v>
      </c>
      <c r="M3626" s="66"/>
      <c r="N3626" s="66"/>
      <c r="O3626" s="66"/>
      <c r="P3626" s="66"/>
      <c r="Q3626" s="66"/>
      <c r="S3626" s="70"/>
      <c r="U3626" s="70"/>
      <c r="W3626" s="70"/>
      <c r="Y3626" s="70"/>
    </row>
    <row r="3627" spans="1:25" x14ac:dyDescent="0.2">
      <c r="E3627" s="100"/>
      <c r="F3627" s="102"/>
      <c r="G3627" s="100"/>
      <c r="H3627" s="102"/>
      <c r="I3627" s="100"/>
      <c r="J3627" s="102"/>
      <c r="K3627" s="100"/>
      <c r="L3627" s="102"/>
    </row>
    <row r="3628" spans="1:25" s="69" customFormat="1" x14ac:dyDescent="0.2">
      <c r="A3628" s="66" t="s">
        <v>27</v>
      </c>
      <c r="B3628" s="66" t="s">
        <v>24</v>
      </c>
      <c r="C3628" s="66" t="s">
        <v>26</v>
      </c>
      <c r="D3628" s="66" t="s">
        <v>271</v>
      </c>
      <c r="E3628" s="87">
        <f>+IF(ISNUMBER(DATA!N913),DATA!N913,"n/a")</f>
        <v>3.1520755019758102</v>
      </c>
      <c r="F3628" s="77">
        <f>+IF(ISNUMBER(DATA!O913),DATA!O913,"n/a")</f>
        <v>2.2369046399600901E-2</v>
      </c>
      <c r="G3628" s="87">
        <f>+IF(ISNUMBER(DATA!X913),DATA!X913,"n/a")</f>
        <v>2.9411279387204501</v>
      </c>
      <c r="H3628" s="77">
        <f>+IF(ISNUMBER(DATA!Y913),DATA!Y913,"n/a")</f>
        <v>-1.3692334555895099E-2</v>
      </c>
      <c r="I3628" s="87">
        <f>+IF(ISNUMBER(DATA!AH913),DATA!AH913,"n/a")</f>
        <v>2.88800611465749</v>
      </c>
      <c r="J3628" s="77">
        <f>+IF(ISNUMBER(DATA!AI913),DATA!AI913,"n/a")</f>
        <v>-6.0610866698317098E-2</v>
      </c>
      <c r="K3628" s="87">
        <f>+IF(ISNUMBER(DATA!AR913),DATA!AR913,"n/a")</f>
        <v>2.8724360353063498</v>
      </c>
      <c r="L3628" s="77">
        <f>+IF(ISNUMBER(DATA!AS913),DATA!AS913,"n/a")</f>
        <v>-4.4095447741551899E-2</v>
      </c>
      <c r="M3628" s="66"/>
      <c r="N3628" s="66"/>
      <c r="O3628" s="66"/>
      <c r="P3628" s="66"/>
      <c r="Q3628" s="66"/>
      <c r="S3628" s="70"/>
      <c r="U3628" s="70"/>
      <c r="W3628" s="70"/>
      <c r="Y3628" s="70"/>
    </row>
    <row r="3629" spans="1:25" s="69" customFormat="1" x14ac:dyDescent="0.2">
      <c r="A3629" s="66" t="s">
        <v>27</v>
      </c>
      <c r="B3629" s="66" t="s">
        <v>24</v>
      </c>
      <c r="C3629" s="66" t="s">
        <v>26</v>
      </c>
      <c r="D3629" s="66" t="s">
        <v>272</v>
      </c>
      <c r="E3629" s="87">
        <f>+IF(ISNUMBER(DATA!N914),DATA!N914,"n/a")</f>
        <v>2.4747285525453502</v>
      </c>
      <c r="F3629" s="77">
        <f>+IF(ISNUMBER(DATA!O914),DATA!O914,"n/a")</f>
        <v>-2.1619906710992299E-3</v>
      </c>
      <c r="G3629" s="87">
        <f>+IF(ISNUMBER(DATA!X914),DATA!X914,"n/a")</f>
        <v>2.4983374317261302</v>
      </c>
      <c r="H3629" s="77">
        <f>+IF(ISNUMBER(DATA!Y914),DATA!Y914,"n/a")</f>
        <v>2.12525214072809E-2</v>
      </c>
      <c r="I3629" s="87">
        <f>+IF(ISNUMBER(DATA!AH914),DATA!AH914,"n/a")</f>
        <v>2.5037026637466102</v>
      </c>
      <c r="J3629" s="77">
        <f>+IF(ISNUMBER(DATA!AI914),DATA!AI914,"n/a")</f>
        <v>2.3185675714106201E-2</v>
      </c>
      <c r="K3629" s="87">
        <f>+IF(ISNUMBER(DATA!AR914),DATA!AR914,"n/a")</f>
        <v>2.4245184184976001</v>
      </c>
      <c r="L3629" s="77">
        <f>+IF(ISNUMBER(DATA!AS914),DATA!AS914,"n/a")</f>
        <v>1.1954843602299099E-2</v>
      </c>
      <c r="M3629" s="66"/>
      <c r="N3629" s="66"/>
      <c r="O3629" s="66"/>
      <c r="P3629" s="66"/>
      <c r="Q3629" s="66"/>
      <c r="S3629" s="70"/>
      <c r="U3629" s="70"/>
      <c r="W3629" s="70"/>
      <c r="Y3629" s="70"/>
    </row>
    <row r="3630" spans="1:25" s="69" customFormat="1" x14ac:dyDescent="0.2">
      <c r="A3630" s="66" t="s">
        <v>27</v>
      </c>
      <c r="B3630" s="66" t="s">
        <v>24</v>
      </c>
      <c r="C3630" s="66" t="s">
        <v>26</v>
      </c>
      <c r="D3630" s="66" t="s">
        <v>273</v>
      </c>
      <c r="E3630" s="87">
        <f>+IF(ISNUMBER(DATA!N915),DATA!N915,"n/a")</f>
        <v>2.4035727535380098</v>
      </c>
      <c r="F3630" s="77">
        <f>+IF(ISNUMBER(DATA!O915),DATA!O915,"n/a")</f>
        <v>1.72196922060837E-2</v>
      </c>
      <c r="G3630" s="87">
        <f>+IF(ISNUMBER(DATA!X915),DATA!X915,"n/a")</f>
        <v>2.40945410076902</v>
      </c>
      <c r="H3630" s="77">
        <f>+IF(ISNUMBER(DATA!Y915),DATA!Y915,"n/a")</f>
        <v>2.3787279838729001E-2</v>
      </c>
      <c r="I3630" s="87">
        <f>+IF(ISNUMBER(DATA!AH915),DATA!AH915,"n/a")</f>
        <v>2.4155442738760899</v>
      </c>
      <c r="J3630" s="77">
        <f>+IF(ISNUMBER(DATA!AI915),DATA!AI915,"n/a")</f>
        <v>9.2421596937258502E-2</v>
      </c>
      <c r="K3630" s="87">
        <f>+IF(ISNUMBER(DATA!AR915),DATA!AR915,"n/a")</f>
        <v>2.3867182108746499</v>
      </c>
      <c r="L3630" s="77">
        <f>+IF(ISNUMBER(DATA!AS915),DATA!AS915,"n/a")</f>
        <v>9.0930145005098703E-2</v>
      </c>
      <c r="M3630" s="66"/>
      <c r="N3630" s="66"/>
      <c r="O3630" s="66"/>
      <c r="P3630" s="66"/>
      <c r="Q3630" s="66"/>
      <c r="S3630" s="70"/>
      <c r="U3630" s="70"/>
      <c r="W3630" s="70"/>
      <c r="Y3630" s="70"/>
    </row>
    <row r="3631" spans="1:25" s="69" customFormat="1" x14ac:dyDescent="0.2">
      <c r="A3631" s="66" t="s">
        <v>27</v>
      </c>
      <c r="B3631" s="66" t="s">
        <v>24</v>
      </c>
      <c r="C3631" s="66" t="s">
        <v>26</v>
      </c>
      <c r="D3631" s="66" t="s">
        <v>274</v>
      </c>
      <c r="E3631" s="87">
        <f>+IF(ISNUMBER(DATA!N916),DATA!N916,"n/a")</f>
        <v>2.4083009834623001</v>
      </c>
      <c r="F3631" s="77">
        <f>+IF(ISNUMBER(DATA!O916),DATA!O916,"n/a")</f>
        <v>-3.2344891249306097E-2</v>
      </c>
      <c r="G3631" s="87">
        <f>+IF(ISNUMBER(DATA!X916),DATA!X916,"n/a")</f>
        <v>2.4192702435095499</v>
      </c>
      <c r="H3631" s="77">
        <f>+IF(ISNUMBER(DATA!Y916),DATA!Y916,"n/a")</f>
        <v>-1.47266113302607E-2</v>
      </c>
      <c r="I3631" s="87">
        <f>+IF(ISNUMBER(DATA!AH916),DATA!AH916,"n/a")</f>
        <v>2.4327938892900902</v>
      </c>
      <c r="J3631" s="77">
        <f>+IF(ISNUMBER(DATA!AI916),DATA!AI916,"n/a")</f>
        <v>4.1012451764089299E-3</v>
      </c>
      <c r="K3631" s="87">
        <f>+IF(ISNUMBER(DATA!AR916),DATA!AR916,"n/a")</f>
        <v>2.4021802470579301</v>
      </c>
      <c r="L3631" s="77">
        <f>+IF(ISNUMBER(DATA!AS916),DATA!AS916,"n/a")</f>
        <v>5.3748348301146699E-3</v>
      </c>
      <c r="M3631" s="66"/>
      <c r="N3631" s="66"/>
      <c r="O3631" s="66"/>
      <c r="P3631" s="66"/>
      <c r="Q3631" s="66"/>
      <c r="S3631" s="70"/>
      <c r="U3631" s="70"/>
      <c r="W3631" s="70"/>
      <c r="Y3631" s="70"/>
    </row>
    <row r="3632" spans="1:25" s="69" customFormat="1" x14ac:dyDescent="0.2">
      <c r="A3632" s="66" t="s">
        <v>27</v>
      </c>
      <c r="B3632" s="66" t="s">
        <v>24</v>
      </c>
      <c r="C3632" s="66" t="s">
        <v>26</v>
      </c>
      <c r="D3632" s="66" t="s">
        <v>275</v>
      </c>
      <c r="E3632" s="87">
        <f>+IF(ISNUMBER(DATA!N917),DATA!N917,"n/a")</f>
        <v>2.6834410255310499</v>
      </c>
      <c r="F3632" s="77">
        <f>+IF(ISNUMBER(DATA!O917),DATA!O917,"n/a")</f>
        <v>-4.6726524625424301E-2</v>
      </c>
      <c r="G3632" s="87">
        <f>+IF(ISNUMBER(DATA!X917),DATA!X917,"n/a")</f>
        <v>2.7306154214910499</v>
      </c>
      <c r="H3632" s="77">
        <f>+IF(ISNUMBER(DATA!Y917),DATA!Y917,"n/a")</f>
        <v>-1.15463508127692E-2</v>
      </c>
      <c r="I3632" s="87">
        <f>+IF(ISNUMBER(DATA!AH917),DATA!AH917,"n/a")</f>
        <v>2.7391589618369498</v>
      </c>
      <c r="J3632" s="77">
        <f>+IF(ISNUMBER(DATA!AI917),DATA!AI917,"n/a")</f>
        <v>8.9372002198541606E-2</v>
      </c>
      <c r="K3632" s="87">
        <f>+IF(ISNUMBER(DATA!AR917),DATA!AR917,"n/a")</f>
        <v>2.7983570574668799</v>
      </c>
      <c r="L3632" s="77">
        <f>+IF(ISNUMBER(DATA!AS917),DATA!AS917,"n/a")</f>
        <v>0.11385566217467501</v>
      </c>
      <c r="M3632" s="66"/>
      <c r="N3632" s="66"/>
      <c r="O3632" s="66"/>
      <c r="P3632" s="66"/>
      <c r="Q3632" s="66"/>
      <c r="S3632" s="70"/>
      <c r="U3632" s="70"/>
      <c r="W3632" s="70"/>
      <c r="Y3632" s="70"/>
    </row>
    <row r="3633" spans="1:25" s="69" customFormat="1" x14ac:dyDescent="0.2">
      <c r="A3633" s="66" t="s">
        <v>27</v>
      </c>
      <c r="B3633" s="66" t="s">
        <v>24</v>
      </c>
      <c r="C3633" s="66" t="s">
        <v>26</v>
      </c>
      <c r="D3633" s="66" t="s">
        <v>276</v>
      </c>
      <c r="E3633" s="87">
        <f>+IF(ISNUMBER(DATA!N918),DATA!N918,"n/a")</f>
        <v>2.4072472984536502</v>
      </c>
      <c r="F3633" s="77">
        <f>+IF(ISNUMBER(DATA!O918),DATA!O918,"n/a")</f>
        <v>2.9638145247356001E-2</v>
      </c>
      <c r="G3633" s="87">
        <f>+IF(ISNUMBER(DATA!X918),DATA!X918,"n/a")</f>
        <v>2.3599213025791501</v>
      </c>
      <c r="H3633" s="77">
        <f>+IF(ISNUMBER(DATA!Y918),DATA!Y918,"n/a")</f>
        <v>1.7775304250730099E-2</v>
      </c>
      <c r="I3633" s="87">
        <f>+IF(ISNUMBER(DATA!AH918),DATA!AH918,"n/a")</f>
        <v>2.35332875933122</v>
      </c>
      <c r="J3633" s="77">
        <f>+IF(ISNUMBER(DATA!AI918),DATA!AI918,"n/a")</f>
        <v>1.16334783703472E-2</v>
      </c>
      <c r="K3633" s="87">
        <f>+IF(ISNUMBER(DATA!AR918),DATA!AR918,"n/a")</f>
        <v>2.3495344437966699</v>
      </c>
      <c r="L3633" s="77">
        <f>+IF(ISNUMBER(DATA!AS918),DATA!AS918,"n/a")</f>
        <v>1.09444488996465E-2</v>
      </c>
      <c r="M3633" s="66"/>
      <c r="N3633" s="66"/>
      <c r="O3633" s="66"/>
      <c r="P3633" s="66"/>
      <c r="Q3633" s="66"/>
      <c r="S3633" s="70"/>
      <c r="U3633" s="70"/>
      <c r="W3633" s="70"/>
      <c r="Y3633" s="70"/>
    </row>
    <row r="3634" spans="1:25" s="69" customFormat="1" x14ac:dyDescent="0.2">
      <c r="A3634" s="66" t="s">
        <v>27</v>
      </c>
      <c r="B3634" s="66" t="s">
        <v>24</v>
      </c>
      <c r="C3634" s="66" t="s">
        <v>26</v>
      </c>
      <c r="D3634" s="66" t="s">
        <v>277</v>
      </c>
      <c r="E3634" s="87">
        <f>+IF(ISNUMBER(DATA!N919),DATA!N919,"n/a")</f>
        <v>2.8862513897877098</v>
      </c>
      <c r="F3634" s="77">
        <f>+IF(ISNUMBER(DATA!O919),DATA!O919,"n/a")</f>
        <v>2.9787121940228398E-2</v>
      </c>
      <c r="G3634" s="87">
        <f>+IF(ISNUMBER(DATA!X919),DATA!X919,"n/a")</f>
        <v>2.8996023997268501</v>
      </c>
      <c r="H3634" s="77">
        <f>+IF(ISNUMBER(DATA!Y919),DATA!Y919,"n/a")</f>
        <v>6.9660007198267607E-2</v>
      </c>
      <c r="I3634" s="87">
        <f>+IF(ISNUMBER(DATA!AH919),DATA!AH919,"n/a")</f>
        <v>2.8652008325532998</v>
      </c>
      <c r="J3634" s="77">
        <f>+IF(ISNUMBER(DATA!AI919),DATA!AI919,"n/a")</f>
        <v>6.2983963611594404E-2</v>
      </c>
      <c r="K3634" s="87">
        <f>+IF(ISNUMBER(DATA!AR919),DATA!AR919,"n/a")</f>
        <v>2.7959156356811898</v>
      </c>
      <c r="L3634" s="77">
        <f>+IF(ISNUMBER(DATA!AS919),DATA!AS919,"n/a")</f>
        <v>4.1769569833003901E-2</v>
      </c>
      <c r="M3634" s="66"/>
      <c r="N3634" s="66"/>
      <c r="O3634" s="66"/>
      <c r="P3634" s="66"/>
      <c r="Q3634" s="66"/>
      <c r="S3634" s="70"/>
      <c r="U3634" s="70"/>
      <c r="W3634" s="70"/>
      <c r="Y3634" s="70"/>
    </row>
    <row r="3635" spans="1:25" s="69" customFormat="1" x14ac:dyDescent="0.2">
      <c r="A3635" s="66" t="s">
        <v>27</v>
      </c>
      <c r="B3635" s="66" t="s">
        <v>24</v>
      </c>
      <c r="C3635" s="66" t="s">
        <v>26</v>
      </c>
      <c r="D3635" s="66" t="s">
        <v>278</v>
      </c>
      <c r="E3635" s="87">
        <f>+IF(ISNUMBER(DATA!N920),DATA!N920,"n/a")</f>
        <v>2.13620789705337</v>
      </c>
      <c r="F3635" s="77">
        <f>+IF(ISNUMBER(DATA!O920),DATA!O920,"n/a")</f>
        <v>-0.124104019150753</v>
      </c>
      <c r="G3635" s="87">
        <f>+IF(ISNUMBER(DATA!X920),DATA!X920,"n/a")</f>
        <v>2.1630629718024799</v>
      </c>
      <c r="H3635" s="77">
        <f>+IF(ISNUMBER(DATA!Y920),DATA!Y920,"n/a")</f>
        <v>-9.7171971802431298E-2</v>
      </c>
      <c r="I3635" s="87">
        <f>+IF(ISNUMBER(DATA!AH920),DATA!AH920,"n/a")</f>
        <v>2.2228911075464901</v>
      </c>
      <c r="J3635" s="77">
        <f>+IF(ISNUMBER(DATA!AI920),DATA!AI920,"n/a")</f>
        <v>-8.08481782322963E-2</v>
      </c>
      <c r="K3635" s="87">
        <f>+IF(ISNUMBER(DATA!AR920),DATA!AR920,"n/a")</f>
        <v>2.2381548434156202</v>
      </c>
      <c r="L3635" s="77">
        <f>+IF(ISNUMBER(DATA!AS920),DATA!AS920,"n/a")</f>
        <v>-7.0226053942063202E-2</v>
      </c>
      <c r="M3635" s="66"/>
      <c r="N3635" s="66"/>
      <c r="O3635" s="66"/>
      <c r="P3635" s="66"/>
      <c r="Q3635" s="66"/>
      <c r="S3635" s="70"/>
      <c r="U3635" s="70"/>
      <c r="W3635" s="70"/>
      <c r="Y3635" s="70"/>
    </row>
    <row r="3636" spans="1:25" s="69" customFormat="1" x14ac:dyDescent="0.2">
      <c r="A3636" s="66" t="s">
        <v>27</v>
      </c>
      <c r="B3636" s="66" t="s">
        <v>24</v>
      </c>
      <c r="C3636" s="66" t="s">
        <v>26</v>
      </c>
      <c r="D3636" s="66" t="s">
        <v>279</v>
      </c>
      <c r="E3636" s="87">
        <f>+IF(ISNUMBER(DATA!N921),DATA!N921,"n/a")</f>
        <v>2.9469484804569901</v>
      </c>
      <c r="F3636" s="77">
        <f>+IF(ISNUMBER(DATA!O921),DATA!O921,"n/a")</f>
        <v>0.113368255520386</v>
      </c>
      <c r="G3636" s="87">
        <f>+IF(ISNUMBER(DATA!X921),DATA!X921,"n/a")</f>
        <v>2.9291542176203298</v>
      </c>
      <c r="H3636" s="77">
        <f>+IF(ISNUMBER(DATA!Y921),DATA!Y921,"n/a")</f>
        <v>0.158898907458738</v>
      </c>
      <c r="I3636" s="87">
        <f>+IF(ISNUMBER(DATA!AH921),DATA!AH921,"n/a")</f>
        <v>2.91443433587837</v>
      </c>
      <c r="J3636" s="77">
        <f>+IF(ISNUMBER(DATA!AI921),DATA!AI921,"n/a")</f>
        <v>8.1195431283206804E-2</v>
      </c>
      <c r="K3636" s="87">
        <f>+IF(ISNUMBER(DATA!AR921),DATA!AR921,"n/a")</f>
        <v>2.86174695208478</v>
      </c>
      <c r="L3636" s="77">
        <f>+IF(ISNUMBER(DATA!AS921),DATA!AS921,"n/a")</f>
        <v>0.14716785293658399</v>
      </c>
      <c r="M3636" s="66"/>
      <c r="N3636" s="66"/>
      <c r="O3636" s="66"/>
      <c r="P3636" s="66"/>
      <c r="Q3636" s="66"/>
      <c r="S3636" s="70"/>
      <c r="U3636" s="70"/>
      <c r="W3636" s="70"/>
      <c r="Y3636" s="70"/>
    </row>
    <row r="3637" spans="1:25" s="69" customFormat="1" x14ac:dyDescent="0.2">
      <c r="A3637" s="66" t="s">
        <v>27</v>
      </c>
      <c r="B3637" s="66" t="s">
        <v>24</v>
      </c>
      <c r="C3637" s="66" t="s">
        <v>26</v>
      </c>
      <c r="D3637" s="66" t="s">
        <v>280</v>
      </c>
      <c r="E3637" s="87">
        <f>+IF(ISNUMBER(DATA!N922),DATA!N922,"n/a")</f>
        <v>3.0583823896918299</v>
      </c>
      <c r="F3637" s="77">
        <f>+IF(ISNUMBER(DATA!O922),DATA!O922,"n/a")</f>
        <v>7.9638691872343403E-2</v>
      </c>
      <c r="G3637" s="87">
        <f>+IF(ISNUMBER(DATA!X922),DATA!X922,"n/a")</f>
        <v>2.8826651093264899</v>
      </c>
      <c r="H3637" s="77">
        <f>+IF(ISNUMBER(DATA!Y922),DATA!Y922,"n/a")</f>
        <v>-2.8029337015004398E-3</v>
      </c>
      <c r="I3637" s="87">
        <f>+IF(ISNUMBER(DATA!AH922),DATA!AH922,"n/a")</f>
        <v>2.8579111928591199</v>
      </c>
      <c r="J3637" s="77">
        <f>+IF(ISNUMBER(DATA!AI922),DATA!AI922,"n/a")</f>
        <v>-9.7880706019273008E-3</v>
      </c>
      <c r="K3637" s="87">
        <f>+IF(ISNUMBER(DATA!AR922),DATA!AR922,"n/a")</f>
        <v>2.86897935821503</v>
      </c>
      <c r="L3637" s="77">
        <f>+IF(ISNUMBER(DATA!AS922),DATA!AS922,"n/a")</f>
        <v>-4.2355362631647997E-3</v>
      </c>
      <c r="M3637" s="66"/>
      <c r="N3637" s="66"/>
      <c r="O3637" s="66"/>
      <c r="P3637" s="66"/>
      <c r="Q3637" s="66"/>
      <c r="S3637" s="70"/>
      <c r="U3637" s="70"/>
      <c r="W3637" s="70"/>
      <c r="Y3637" s="70"/>
    </row>
    <row r="3638" spans="1:25" s="69" customFormat="1" x14ac:dyDescent="0.2">
      <c r="A3638" s="66" t="s">
        <v>27</v>
      </c>
      <c r="B3638" s="66" t="s">
        <v>24</v>
      </c>
      <c r="C3638" s="66" t="s">
        <v>26</v>
      </c>
      <c r="D3638" s="66" t="s">
        <v>281</v>
      </c>
      <c r="E3638" s="87">
        <f>+IF(ISNUMBER(DATA!N923),DATA!N923,"n/a")</f>
        <v>2.6086762368305401</v>
      </c>
      <c r="F3638" s="77">
        <f>+IF(ISNUMBER(DATA!O923),DATA!O923,"n/a")</f>
        <v>4.59937995205255E-2</v>
      </c>
      <c r="G3638" s="87">
        <f>+IF(ISNUMBER(DATA!X923),DATA!X923,"n/a")</f>
        <v>2.5386556525026398</v>
      </c>
      <c r="H3638" s="77">
        <f>+IF(ISNUMBER(DATA!Y923),DATA!Y923,"n/a")</f>
        <v>1.7904402096167098E-2</v>
      </c>
      <c r="I3638" s="87">
        <f>+IF(ISNUMBER(DATA!AH923),DATA!AH923,"n/a")</f>
        <v>2.4900542580962299</v>
      </c>
      <c r="J3638" s="77">
        <f>+IF(ISNUMBER(DATA!AI923),DATA!AI923,"n/a")</f>
        <v>6.8087812304583103E-3</v>
      </c>
      <c r="K3638" s="87">
        <f>+IF(ISNUMBER(DATA!AR923),DATA!AR923,"n/a")</f>
        <v>2.4482374421919202</v>
      </c>
      <c r="L3638" s="77">
        <f>+IF(ISNUMBER(DATA!AS923),DATA!AS923,"n/a")</f>
        <v>-1.3749298831832801E-2</v>
      </c>
      <c r="M3638" s="66"/>
      <c r="N3638" s="66"/>
      <c r="O3638" s="66"/>
      <c r="P3638" s="66"/>
      <c r="Q3638" s="66"/>
      <c r="S3638" s="70"/>
      <c r="U3638" s="70"/>
      <c r="W3638" s="70"/>
      <c r="Y3638" s="70"/>
    </row>
    <row r="3639" spans="1:25" s="69" customFormat="1" x14ac:dyDescent="0.2">
      <c r="A3639" s="66" t="s">
        <v>27</v>
      </c>
      <c r="B3639" s="66" t="s">
        <v>24</v>
      </c>
      <c r="C3639" s="66" t="s">
        <v>26</v>
      </c>
      <c r="D3639" s="66" t="s">
        <v>282</v>
      </c>
      <c r="E3639" s="87">
        <f>+IF(ISNUMBER(DATA!N924),DATA!N924,"n/a")</f>
        <v>3.09438124202457</v>
      </c>
      <c r="F3639" s="77">
        <f>+IF(ISNUMBER(DATA!O924),DATA!O924,"n/a")</f>
        <v>5.6037242764460003E-2</v>
      </c>
      <c r="G3639" s="87">
        <f>+IF(ISNUMBER(DATA!X924),DATA!X924,"n/a")</f>
        <v>3.0340405753635999</v>
      </c>
      <c r="H3639" s="77">
        <f>+IF(ISNUMBER(DATA!Y924),DATA!Y924,"n/a")</f>
        <v>4.6306170180246402E-2</v>
      </c>
      <c r="I3639" s="87">
        <f>+IF(ISNUMBER(DATA!AH924),DATA!AH924,"n/a")</f>
        <v>3.0597843684174899</v>
      </c>
      <c r="J3639" s="77">
        <f>+IF(ISNUMBER(DATA!AI924),DATA!AI924,"n/a")</f>
        <v>7.4521741063874103E-2</v>
      </c>
      <c r="K3639" s="87">
        <f>+IF(ISNUMBER(DATA!AR924),DATA!AR924,"n/a")</f>
        <v>3.0128095384308402</v>
      </c>
      <c r="L3639" s="77">
        <f>+IF(ISNUMBER(DATA!AS924),DATA!AS924,"n/a")</f>
        <v>9.1167331059985396E-2</v>
      </c>
      <c r="M3639" s="66"/>
      <c r="N3639" s="66"/>
      <c r="O3639" s="66"/>
      <c r="P3639" s="66"/>
      <c r="Q3639" s="66"/>
      <c r="S3639" s="70"/>
      <c r="U3639" s="70"/>
      <c r="W3639" s="70"/>
      <c r="Y3639" s="70"/>
    </row>
    <row r="3640" spans="1:25" s="69" customFormat="1" x14ac:dyDescent="0.2">
      <c r="A3640" s="66" t="s">
        <v>27</v>
      </c>
      <c r="B3640" s="66" t="s">
        <v>24</v>
      </c>
      <c r="C3640" s="66" t="s">
        <v>26</v>
      </c>
      <c r="D3640" s="66" t="s">
        <v>283</v>
      </c>
      <c r="E3640" s="87">
        <f>+IF(ISNUMBER(DATA!N925),DATA!N925,"n/a")</f>
        <v>2.6135885821637199</v>
      </c>
      <c r="F3640" s="77">
        <f>+IF(ISNUMBER(DATA!O925),DATA!O925,"n/a")</f>
        <v>5.4914626945320802E-2</v>
      </c>
      <c r="G3640" s="87">
        <f>+IF(ISNUMBER(DATA!X925),DATA!X925,"n/a")</f>
        <v>2.65153817755448</v>
      </c>
      <c r="H3640" s="77">
        <f>+IF(ISNUMBER(DATA!Y925),DATA!Y925,"n/a")</f>
        <v>7.1430484523983998E-2</v>
      </c>
      <c r="I3640" s="87">
        <f>+IF(ISNUMBER(DATA!AH925),DATA!AH925,"n/a")</f>
        <v>2.66553744331285</v>
      </c>
      <c r="J3640" s="77">
        <f>+IF(ISNUMBER(DATA!AI925),DATA!AI925,"n/a")</f>
        <v>7.7483835280885496E-2</v>
      </c>
      <c r="K3640" s="87">
        <f>+IF(ISNUMBER(DATA!AR925),DATA!AR925,"n/a")</f>
        <v>2.6333703713829499</v>
      </c>
      <c r="L3640" s="77">
        <f>+IF(ISNUMBER(DATA!AS925),DATA!AS925,"n/a")</f>
        <v>5.1418472701188198E-2</v>
      </c>
      <c r="M3640" s="66"/>
      <c r="N3640" s="66"/>
      <c r="O3640" s="66"/>
      <c r="P3640" s="66"/>
      <c r="Q3640" s="66"/>
      <c r="S3640" s="70"/>
      <c r="U3640" s="70"/>
      <c r="W3640" s="70"/>
      <c r="Y3640" s="70"/>
    </row>
    <row r="3641" spans="1:25" s="69" customFormat="1" x14ac:dyDescent="0.2">
      <c r="A3641" s="66" t="s">
        <v>27</v>
      </c>
      <c r="B3641" s="66" t="s">
        <v>24</v>
      </c>
      <c r="C3641" s="66" t="s">
        <v>26</v>
      </c>
      <c r="D3641" s="66" t="s">
        <v>284</v>
      </c>
      <c r="E3641" s="87">
        <f>+IF(ISNUMBER(DATA!N926),DATA!N926,"n/a")</f>
        <v>2.9537270636753199</v>
      </c>
      <c r="F3641" s="77">
        <f>+IF(ISNUMBER(DATA!O926),DATA!O926,"n/a")</f>
        <v>6.7409189788117399E-2</v>
      </c>
      <c r="G3641" s="87">
        <f>+IF(ISNUMBER(DATA!X926),DATA!X926,"n/a")</f>
        <v>2.89224709157194</v>
      </c>
      <c r="H3641" s="77">
        <f>+IF(ISNUMBER(DATA!Y926),DATA!Y926,"n/a")</f>
        <v>4.8703207184918898E-2</v>
      </c>
      <c r="I3641" s="87">
        <f>+IF(ISNUMBER(DATA!AH926),DATA!AH926,"n/a")</f>
        <v>2.8436376663325502</v>
      </c>
      <c r="J3641" s="77">
        <f>+IF(ISNUMBER(DATA!AI926),DATA!AI926,"n/a")</f>
        <v>4.1390753841105597E-2</v>
      </c>
      <c r="K3641" s="87">
        <f>+IF(ISNUMBER(DATA!AR926),DATA!AR926,"n/a")</f>
        <v>2.7433227793858799</v>
      </c>
      <c r="L3641" s="77">
        <f>+IF(ISNUMBER(DATA!AS926),DATA!AS926,"n/a")</f>
        <v>2.0928312586990599E-2</v>
      </c>
      <c r="M3641" s="66"/>
      <c r="N3641" s="66"/>
      <c r="O3641" s="66"/>
      <c r="P3641" s="66"/>
      <c r="Q3641" s="66"/>
      <c r="S3641" s="70"/>
      <c r="U3641" s="70"/>
      <c r="W3641" s="70"/>
      <c r="Y3641" s="70"/>
    </row>
    <row r="3642" spans="1:25" s="69" customFormat="1" x14ac:dyDescent="0.2">
      <c r="A3642" s="66" t="s">
        <v>27</v>
      </c>
      <c r="B3642" s="66" t="s">
        <v>24</v>
      </c>
      <c r="C3642" s="66" t="s">
        <v>26</v>
      </c>
      <c r="D3642" s="66" t="s">
        <v>285</v>
      </c>
      <c r="E3642" s="87">
        <f>+IF(ISNUMBER(DATA!N927),DATA!N927,"n/a")</f>
        <v>2.5232423563193098</v>
      </c>
      <c r="F3642" s="77">
        <f>+IF(ISNUMBER(DATA!O927),DATA!O927,"n/a")</f>
        <v>3.36609955582911E-2</v>
      </c>
      <c r="G3642" s="87">
        <f>+IF(ISNUMBER(DATA!X927),DATA!X927,"n/a")</f>
        <v>2.4864157169330601</v>
      </c>
      <c r="H3642" s="77">
        <f>+IF(ISNUMBER(DATA!Y927),DATA!Y927,"n/a")</f>
        <v>-4.1020935419225302E-2</v>
      </c>
      <c r="I3642" s="87">
        <f>+IF(ISNUMBER(DATA!AH927),DATA!AH927,"n/a")</f>
        <v>2.2901252140601298</v>
      </c>
      <c r="J3642" s="77">
        <f>+IF(ISNUMBER(DATA!AI927),DATA!AI927,"n/a")</f>
        <v>-0.109012157737261</v>
      </c>
      <c r="K3642" s="87">
        <f>+IF(ISNUMBER(DATA!AR927),DATA!AR927,"n/a")</f>
        <v>2.2241993451286</v>
      </c>
      <c r="L3642" s="77">
        <f>+IF(ISNUMBER(DATA!AS927),DATA!AS927,"n/a")</f>
        <v>-6.3509971052720701E-2</v>
      </c>
      <c r="M3642" s="66"/>
      <c r="N3642" s="66"/>
      <c r="O3642" s="66"/>
      <c r="P3642" s="66"/>
      <c r="Q3642" s="66"/>
      <c r="S3642" s="70"/>
      <c r="U3642" s="70"/>
      <c r="W3642" s="70"/>
      <c r="Y3642" s="70"/>
    </row>
    <row r="3643" spans="1:25" s="69" customFormat="1" x14ac:dyDescent="0.2">
      <c r="A3643" s="66" t="s">
        <v>27</v>
      </c>
      <c r="B3643" s="66" t="s">
        <v>24</v>
      </c>
      <c r="C3643" s="66" t="s">
        <v>26</v>
      </c>
      <c r="D3643" s="66" t="s">
        <v>286</v>
      </c>
      <c r="E3643" s="87">
        <f>+IF(ISNUMBER(DATA!N928),DATA!N928,"n/a")</f>
        <v>2.58580604256532</v>
      </c>
      <c r="F3643" s="77">
        <f>+IF(ISNUMBER(DATA!O928),DATA!O928,"n/a")</f>
        <v>1.87448004072348E-2</v>
      </c>
      <c r="G3643" s="87">
        <f>+IF(ISNUMBER(DATA!X928),DATA!X928,"n/a")</f>
        <v>2.5617677758881698</v>
      </c>
      <c r="H3643" s="77">
        <f>+IF(ISNUMBER(DATA!Y928),DATA!Y928,"n/a")</f>
        <v>2.6976213238995701E-2</v>
      </c>
      <c r="I3643" s="87">
        <f>+IF(ISNUMBER(DATA!AH928),DATA!AH928,"n/a")</f>
        <v>2.5805075345627602</v>
      </c>
      <c r="J3643" s="77">
        <f>+IF(ISNUMBER(DATA!AI928),DATA!AI928,"n/a")</f>
        <v>0.107414908226775</v>
      </c>
      <c r="K3643" s="87">
        <f>+IF(ISNUMBER(DATA!AR928),DATA!AR928,"n/a")</f>
        <v>2.5356020567269102</v>
      </c>
      <c r="L3643" s="77">
        <f>+IF(ISNUMBER(DATA!AS928),DATA!AS928,"n/a")</f>
        <v>0.121217003436888</v>
      </c>
      <c r="M3643" s="66"/>
      <c r="N3643" s="66"/>
      <c r="O3643" s="66"/>
      <c r="P3643" s="66"/>
      <c r="Q3643" s="66"/>
      <c r="S3643" s="70"/>
      <c r="U3643" s="70"/>
      <c r="W3643" s="70"/>
      <c r="Y3643" s="70"/>
    </row>
    <row r="3644" spans="1:25" s="69" customFormat="1" x14ac:dyDescent="0.2">
      <c r="A3644" s="66" t="s">
        <v>27</v>
      </c>
      <c r="B3644" s="66" t="s">
        <v>24</v>
      </c>
      <c r="C3644" s="66" t="s">
        <v>26</v>
      </c>
      <c r="D3644" s="66" t="s">
        <v>287</v>
      </c>
      <c r="E3644" s="87">
        <f>+IF(ISNUMBER(DATA!N929),DATA!N929,"n/a")</f>
        <v>2.9621417531899201</v>
      </c>
      <c r="F3644" s="77">
        <f>+IF(ISNUMBER(DATA!O929),DATA!O929,"n/a")</f>
        <v>1.21983883937361E-2</v>
      </c>
      <c r="G3644" s="87">
        <f>+IF(ISNUMBER(DATA!X929),DATA!X929,"n/a")</f>
        <v>2.7135811682701698</v>
      </c>
      <c r="H3644" s="77">
        <f>+IF(ISNUMBER(DATA!Y929),DATA!Y929,"n/a")</f>
        <v>5.6892745045015201E-2</v>
      </c>
      <c r="I3644" s="87">
        <f>+IF(ISNUMBER(DATA!AH929),DATA!AH929,"n/a")</f>
        <v>2.6774675384622202</v>
      </c>
      <c r="J3644" s="77">
        <f>+IF(ISNUMBER(DATA!AI929),DATA!AI929,"n/a")</f>
        <v>0.15193754401722601</v>
      </c>
      <c r="K3644" s="87">
        <f>+IF(ISNUMBER(DATA!AR929),DATA!AR929,"n/a")</f>
        <v>2.6162310370993902</v>
      </c>
      <c r="L3644" s="77">
        <f>+IF(ISNUMBER(DATA!AS929),DATA!AS929,"n/a")</f>
        <v>0.16872786027822501</v>
      </c>
      <c r="M3644" s="66"/>
      <c r="N3644" s="66"/>
      <c r="O3644" s="66"/>
      <c r="P3644" s="66"/>
      <c r="Q3644" s="66"/>
      <c r="S3644" s="70"/>
      <c r="U3644" s="70"/>
      <c r="W3644" s="70"/>
      <c r="Y3644" s="70"/>
    </row>
    <row r="3645" spans="1:25" s="69" customFormat="1" x14ac:dyDescent="0.2">
      <c r="A3645" s="66" t="s">
        <v>27</v>
      </c>
      <c r="B3645" s="66" t="s">
        <v>24</v>
      </c>
      <c r="C3645" s="66" t="s">
        <v>26</v>
      </c>
      <c r="D3645" s="66" t="s">
        <v>288</v>
      </c>
      <c r="E3645" s="87">
        <f>+IF(ISNUMBER(DATA!N930),DATA!N930,"n/a")</f>
        <v>3.04741113240348</v>
      </c>
      <c r="F3645" s="77">
        <f>+IF(ISNUMBER(DATA!O930),DATA!O930,"n/a")</f>
        <v>5.7827742659723E-2</v>
      </c>
      <c r="G3645" s="87">
        <f>+IF(ISNUMBER(DATA!X930),DATA!X930,"n/a")</f>
        <v>3.0245121806072701</v>
      </c>
      <c r="H3645" s="77">
        <f>+IF(ISNUMBER(DATA!Y930),DATA!Y930,"n/a")</f>
        <v>5.4526504567291599E-2</v>
      </c>
      <c r="I3645" s="87">
        <f>+IF(ISNUMBER(DATA!AH930),DATA!AH930,"n/a")</f>
        <v>3.02705587938437</v>
      </c>
      <c r="J3645" s="77">
        <f>+IF(ISNUMBER(DATA!AI930),DATA!AI930,"n/a")</f>
        <v>7.6308071995684804E-2</v>
      </c>
      <c r="K3645" s="87">
        <f>+IF(ISNUMBER(DATA!AR930),DATA!AR930,"n/a")</f>
        <v>2.98316302153669</v>
      </c>
      <c r="L3645" s="77">
        <f>+IF(ISNUMBER(DATA!AS930),DATA!AS930,"n/a")</f>
        <v>8.3693018909932498E-2</v>
      </c>
      <c r="M3645" s="66"/>
      <c r="N3645" s="66"/>
      <c r="O3645" s="66"/>
      <c r="P3645" s="66"/>
      <c r="Q3645" s="66"/>
      <c r="S3645" s="70"/>
      <c r="U3645" s="70"/>
      <c r="W3645" s="70"/>
      <c r="Y3645" s="70"/>
    </row>
    <row r="3646" spans="1:25" s="69" customFormat="1" x14ac:dyDescent="0.2">
      <c r="A3646" s="66" t="s">
        <v>27</v>
      </c>
      <c r="B3646" s="66" t="s">
        <v>24</v>
      </c>
      <c r="C3646" s="66" t="s">
        <v>26</v>
      </c>
      <c r="D3646" s="66" t="s">
        <v>289</v>
      </c>
      <c r="E3646" s="87">
        <f>+IF(ISNUMBER(DATA!N931),DATA!N931,"n/a")</f>
        <v>2.9125064889836598</v>
      </c>
      <c r="F3646" s="77">
        <f>+IF(ISNUMBER(DATA!O931),DATA!O931,"n/a")</f>
        <v>1.29551832971773E-2</v>
      </c>
      <c r="G3646" s="87">
        <f>+IF(ISNUMBER(DATA!X931),DATA!X931,"n/a")</f>
        <v>2.9313394633696199</v>
      </c>
      <c r="H3646" s="77">
        <f>+IF(ISNUMBER(DATA!Y931),DATA!Y931,"n/a")</f>
        <v>1.99549296268779E-2</v>
      </c>
      <c r="I3646" s="87">
        <f>+IF(ISNUMBER(DATA!AH931),DATA!AH931,"n/a")</f>
        <v>2.9206748341582802</v>
      </c>
      <c r="J3646" s="77">
        <f>+IF(ISNUMBER(DATA!AI931),DATA!AI931,"n/a")</f>
        <v>2.9496811605836198E-2</v>
      </c>
      <c r="K3646" s="87">
        <f>+IF(ISNUMBER(DATA!AR931),DATA!AR931,"n/a")</f>
        <v>2.8580066355263001</v>
      </c>
      <c r="L3646" s="77">
        <f>+IF(ISNUMBER(DATA!AS931),DATA!AS931,"n/a")</f>
        <v>4.5349012274630597E-2</v>
      </c>
      <c r="M3646" s="66"/>
      <c r="N3646" s="66"/>
      <c r="O3646" s="66"/>
      <c r="P3646" s="66"/>
      <c r="Q3646" s="66"/>
      <c r="S3646" s="70"/>
      <c r="U3646" s="70"/>
      <c r="W3646" s="70"/>
      <c r="Y3646" s="70"/>
    </row>
    <row r="3647" spans="1:25" s="69" customFormat="1" x14ac:dyDescent="0.2">
      <c r="A3647" s="66" t="s">
        <v>27</v>
      </c>
      <c r="B3647" s="66" t="s">
        <v>24</v>
      </c>
      <c r="C3647" s="66" t="s">
        <v>26</v>
      </c>
      <c r="D3647" s="66" t="s">
        <v>290</v>
      </c>
      <c r="E3647" s="87">
        <f>+IF(ISNUMBER(DATA!N932),DATA!N932,"n/a")</f>
        <v>2.2206807784100402</v>
      </c>
      <c r="F3647" s="77">
        <f>+IF(ISNUMBER(DATA!O932),DATA!O932,"n/a")</f>
        <v>-7.9762254364953503E-2</v>
      </c>
      <c r="G3647" s="87">
        <f>+IF(ISNUMBER(DATA!X932),DATA!X932,"n/a")</f>
        <v>2.2438504431261102</v>
      </c>
      <c r="H3647" s="77">
        <f>+IF(ISNUMBER(DATA!Y932),DATA!Y932,"n/a")</f>
        <v>-6.0564025158216198E-2</v>
      </c>
      <c r="I3647" s="87">
        <f>+IF(ISNUMBER(DATA!AH932),DATA!AH932,"n/a")</f>
        <v>2.2538736953770502</v>
      </c>
      <c r="J3647" s="77">
        <f>+IF(ISNUMBER(DATA!AI932),DATA!AI932,"n/a")</f>
        <v>-3.3859427972764401E-2</v>
      </c>
      <c r="K3647" s="87">
        <f>+IF(ISNUMBER(DATA!AR932),DATA!AR932,"n/a")</f>
        <v>2.2676423645375099</v>
      </c>
      <c r="L3647" s="77">
        <f>+IF(ISNUMBER(DATA!AS932),DATA!AS932,"n/a")</f>
        <v>-5.97266579211063E-3</v>
      </c>
      <c r="M3647" s="66"/>
      <c r="N3647" s="66"/>
      <c r="O3647" s="66"/>
      <c r="P3647" s="66"/>
      <c r="Q3647" s="66"/>
      <c r="S3647" s="70"/>
      <c r="U3647" s="70"/>
      <c r="W3647" s="70"/>
      <c r="Y3647" s="70"/>
    </row>
    <row r="3648" spans="1:25" s="69" customFormat="1" x14ac:dyDescent="0.2">
      <c r="A3648" s="66" t="s">
        <v>27</v>
      </c>
      <c r="B3648" s="66" t="s">
        <v>24</v>
      </c>
      <c r="C3648" s="66" t="s">
        <v>26</v>
      </c>
      <c r="D3648" s="66" t="s">
        <v>291</v>
      </c>
      <c r="E3648" s="87">
        <f>+IF(ISNUMBER(DATA!N933),DATA!N933,"n/a")</f>
        <v>3.0006383068201501</v>
      </c>
      <c r="F3648" s="77">
        <f>+IF(ISNUMBER(DATA!O933),DATA!O933,"n/a")</f>
        <v>0.17612714733166299</v>
      </c>
      <c r="G3648" s="87">
        <f>+IF(ISNUMBER(DATA!X933),DATA!X933,"n/a")</f>
        <v>2.93630068976326</v>
      </c>
      <c r="H3648" s="77">
        <f>+IF(ISNUMBER(DATA!Y933),DATA!Y933,"n/a")</f>
        <v>3.7444336302030201E-2</v>
      </c>
      <c r="I3648" s="87">
        <f>+IF(ISNUMBER(DATA!AH933),DATA!AH933,"n/a")</f>
        <v>2.9381319673097899</v>
      </c>
      <c r="J3648" s="77">
        <f>+IF(ISNUMBER(DATA!AI933),DATA!AI933,"n/a")</f>
        <v>2.4673628400500199E-2</v>
      </c>
      <c r="K3648" s="87">
        <f>+IF(ISNUMBER(DATA!AR933),DATA!AR933,"n/a")</f>
        <v>2.83374095950141</v>
      </c>
      <c r="L3648" s="77">
        <f>+IF(ISNUMBER(DATA!AS933),DATA!AS933,"n/a")</f>
        <v>-1.0964271125218399E-2</v>
      </c>
      <c r="M3648" s="66"/>
      <c r="N3648" s="66"/>
      <c r="O3648" s="66"/>
      <c r="P3648" s="66"/>
      <c r="Q3648" s="66"/>
      <c r="S3648" s="70"/>
      <c r="U3648" s="70"/>
      <c r="W3648" s="70"/>
      <c r="Y3648" s="70"/>
    </row>
    <row r="3649" spans="1:25" s="69" customFormat="1" x14ac:dyDescent="0.2">
      <c r="A3649" s="66" t="s">
        <v>27</v>
      </c>
      <c r="B3649" s="66" t="s">
        <v>24</v>
      </c>
      <c r="C3649" s="66" t="s">
        <v>26</v>
      </c>
      <c r="D3649" s="66" t="s">
        <v>292</v>
      </c>
      <c r="E3649" s="87">
        <f>+IF(ISNUMBER(DATA!N934),DATA!N934,"n/a")</f>
        <v>2.4149074379647399</v>
      </c>
      <c r="F3649" s="77">
        <f>+IF(ISNUMBER(DATA!O934),DATA!O934,"n/a")</f>
        <v>1.9068571749939599E-2</v>
      </c>
      <c r="G3649" s="87">
        <f>+IF(ISNUMBER(DATA!X934),DATA!X934,"n/a")</f>
        <v>2.4356318533114099</v>
      </c>
      <c r="H3649" s="77">
        <f>+IF(ISNUMBER(DATA!Y934),DATA!Y934,"n/a")</f>
        <v>2.6103363290614499E-2</v>
      </c>
      <c r="I3649" s="87">
        <f>+IF(ISNUMBER(DATA!AH934),DATA!AH934,"n/a")</f>
        <v>2.4575337530557899</v>
      </c>
      <c r="J3649" s="77">
        <f>+IF(ISNUMBER(DATA!AI934),DATA!AI934,"n/a")</f>
        <v>1.22792710607226E-2</v>
      </c>
      <c r="K3649" s="87">
        <f>+IF(ISNUMBER(DATA!AR934),DATA!AR934,"n/a")</f>
        <v>2.3827711597347401</v>
      </c>
      <c r="L3649" s="77">
        <f>+IF(ISNUMBER(DATA!AS934),DATA!AS934,"n/a")</f>
        <v>-1.7269498081158501E-2</v>
      </c>
      <c r="M3649" s="66"/>
      <c r="N3649" s="66"/>
      <c r="O3649" s="66"/>
      <c r="P3649" s="66"/>
      <c r="Q3649" s="66"/>
      <c r="S3649" s="70"/>
      <c r="U3649" s="70"/>
      <c r="W3649" s="70"/>
      <c r="Y3649" s="70"/>
    </row>
    <row r="3650" spans="1:25" s="69" customFormat="1" x14ac:dyDescent="0.2">
      <c r="A3650" s="66" t="s">
        <v>27</v>
      </c>
      <c r="B3650" s="66" t="s">
        <v>24</v>
      </c>
      <c r="C3650" s="66" t="s">
        <v>26</v>
      </c>
      <c r="D3650" s="66" t="s">
        <v>293</v>
      </c>
      <c r="E3650" s="87">
        <f>+IF(ISNUMBER(DATA!N935),DATA!N935,"n/a")</f>
        <v>2.98756378163473</v>
      </c>
      <c r="F3650" s="77">
        <f>+IF(ISNUMBER(DATA!O935),DATA!O935,"n/a")</f>
        <v>-8.5937278395066999E-2</v>
      </c>
      <c r="G3650" s="87">
        <f>+IF(ISNUMBER(DATA!X935),DATA!X935,"n/a")</f>
        <v>2.9920241291312499</v>
      </c>
      <c r="H3650" s="77">
        <f>+IF(ISNUMBER(DATA!Y935),DATA!Y935,"n/a")</f>
        <v>-0.13945342447498099</v>
      </c>
      <c r="I3650" s="87">
        <f>+IF(ISNUMBER(DATA!AH935),DATA!AH935,"n/a")</f>
        <v>2.9750967746916301</v>
      </c>
      <c r="J3650" s="77">
        <f>+IF(ISNUMBER(DATA!AI935),DATA!AI935,"n/a")</f>
        <v>-0.143082313477428</v>
      </c>
      <c r="K3650" s="87">
        <f>+IF(ISNUMBER(DATA!AR935),DATA!AR935,"n/a")</f>
        <v>2.8844311571701899</v>
      </c>
      <c r="L3650" s="77">
        <f>+IF(ISNUMBER(DATA!AS935),DATA!AS935,"n/a")</f>
        <v>-4.0341587821972301E-2</v>
      </c>
      <c r="M3650" s="66"/>
      <c r="N3650" s="66"/>
      <c r="O3650" s="66"/>
      <c r="P3650" s="66"/>
      <c r="Q3650" s="66"/>
      <c r="S3650" s="70"/>
      <c r="U3650" s="70"/>
      <c r="W3650" s="70"/>
      <c r="Y3650" s="70"/>
    </row>
    <row r="3651" spans="1:25" s="69" customFormat="1" x14ac:dyDescent="0.2">
      <c r="A3651" s="66" t="s">
        <v>27</v>
      </c>
      <c r="B3651" s="66" t="s">
        <v>24</v>
      </c>
      <c r="C3651" s="66" t="s">
        <v>26</v>
      </c>
      <c r="D3651" s="66" t="s">
        <v>294</v>
      </c>
      <c r="E3651" s="87">
        <f>+IF(ISNUMBER(DATA!N936),DATA!N936,"n/a")</f>
        <v>2.2764076742038202</v>
      </c>
      <c r="F3651" s="77">
        <f>+IF(ISNUMBER(DATA!O936),DATA!O936,"n/a")</f>
        <v>-6.1238789814924803E-2</v>
      </c>
      <c r="G3651" s="87">
        <f>+IF(ISNUMBER(DATA!X936),DATA!X936,"n/a")</f>
        <v>2.30136550724982</v>
      </c>
      <c r="H3651" s="77">
        <f>+IF(ISNUMBER(DATA!Y936),DATA!Y936,"n/a")</f>
        <v>-4.3296216792373297E-2</v>
      </c>
      <c r="I3651" s="87">
        <f>+IF(ISNUMBER(DATA!AH936),DATA!AH936,"n/a")</f>
        <v>2.3080249124705099</v>
      </c>
      <c r="J3651" s="77">
        <f>+IF(ISNUMBER(DATA!AI936),DATA!AI936,"n/a")</f>
        <v>-1.23618317859274E-2</v>
      </c>
      <c r="K3651" s="87">
        <f>+IF(ISNUMBER(DATA!AR936),DATA!AR936,"n/a")</f>
        <v>2.29720639118419</v>
      </c>
      <c r="L3651" s="77">
        <f>+IF(ISNUMBER(DATA!AS936),DATA!AS936,"n/a")</f>
        <v>-5.0493741828809202E-3</v>
      </c>
      <c r="M3651" s="66"/>
      <c r="N3651" s="66"/>
      <c r="O3651" s="66"/>
      <c r="P3651" s="66"/>
      <c r="Q3651" s="66"/>
      <c r="S3651" s="70"/>
      <c r="U3651" s="70"/>
      <c r="W3651" s="70"/>
      <c r="Y3651" s="70"/>
    </row>
    <row r="3652" spans="1:25" s="69" customFormat="1" x14ac:dyDescent="0.2">
      <c r="A3652" s="66" t="s">
        <v>27</v>
      </c>
      <c r="B3652" s="66" t="s">
        <v>24</v>
      </c>
      <c r="C3652" s="66" t="s">
        <v>26</v>
      </c>
      <c r="D3652" s="66" t="s">
        <v>295</v>
      </c>
      <c r="E3652" s="87">
        <f>+IF(ISNUMBER(DATA!N937),DATA!N937,"n/a")</f>
        <v>2.0829952283892701</v>
      </c>
      <c r="F3652" s="77">
        <f>+IF(ISNUMBER(DATA!O937),DATA!O937,"n/a")</f>
        <v>-2.4562938993751199E-2</v>
      </c>
      <c r="G3652" s="87">
        <f>+IF(ISNUMBER(DATA!X937),DATA!X937,"n/a")</f>
        <v>2.0345159306926299</v>
      </c>
      <c r="H3652" s="77">
        <f>+IF(ISNUMBER(DATA!Y937),DATA!Y937,"n/a")</f>
        <v>2.3121164579035201E-2</v>
      </c>
      <c r="I3652" s="87">
        <f>+IF(ISNUMBER(DATA!AH937),DATA!AH937,"n/a")</f>
        <v>1.9907590333834899</v>
      </c>
      <c r="J3652" s="77">
        <f>+IF(ISNUMBER(DATA!AI937),DATA!AI937,"n/a")</f>
        <v>7.7140170927023303E-3</v>
      </c>
      <c r="K3652" s="87">
        <f>+IF(ISNUMBER(DATA!AR937),DATA!AR937,"n/a")</f>
        <v>1.96546468188211</v>
      </c>
      <c r="L3652" s="77">
        <f>+IF(ISNUMBER(DATA!AS937),DATA!AS937,"n/a")</f>
        <v>5.3433575828333701E-3</v>
      </c>
      <c r="M3652" s="66"/>
      <c r="N3652" s="66"/>
      <c r="O3652" s="66"/>
      <c r="P3652" s="66"/>
      <c r="Q3652" s="66"/>
      <c r="S3652" s="70"/>
      <c r="U3652" s="70"/>
      <c r="W3652" s="70"/>
      <c r="Y3652" s="70"/>
    </row>
    <row r="3653" spans="1:25" s="69" customFormat="1" x14ac:dyDescent="0.2">
      <c r="A3653" s="66" t="s">
        <v>27</v>
      </c>
      <c r="B3653" s="66" t="s">
        <v>24</v>
      </c>
      <c r="C3653" s="66" t="s">
        <v>26</v>
      </c>
      <c r="D3653" s="66" t="s">
        <v>296</v>
      </c>
      <c r="E3653" s="87">
        <f>+IF(ISNUMBER(DATA!N938),DATA!N938,"n/a")</f>
        <v>1.93325631303646</v>
      </c>
      <c r="F3653" s="77">
        <f>+IF(ISNUMBER(DATA!O938),DATA!O938,"n/a")</f>
        <v>-0.159800346215758</v>
      </c>
      <c r="G3653" s="87">
        <f>+IF(ISNUMBER(DATA!X938),DATA!X938,"n/a")</f>
        <v>2.0687651665478701</v>
      </c>
      <c r="H3653" s="77">
        <f>+IF(ISNUMBER(DATA!Y938),DATA!Y938,"n/a")</f>
        <v>-5.5088240056799902E-2</v>
      </c>
      <c r="I3653" s="87">
        <f>+IF(ISNUMBER(DATA!AH938),DATA!AH938,"n/a")</f>
        <v>2.14137033693429</v>
      </c>
      <c r="J3653" s="77">
        <f>+IF(ISNUMBER(DATA!AI938),DATA!AI938,"n/a")</f>
        <v>-1.6822705730433901E-2</v>
      </c>
      <c r="K3653" s="87">
        <f>+IF(ISNUMBER(DATA!AR938),DATA!AR938,"n/a")</f>
        <v>2.11017582108353</v>
      </c>
      <c r="L3653" s="77">
        <f>+IF(ISNUMBER(DATA!AS938),DATA!AS938,"n/a")</f>
        <v>4.3684728939646901E-2</v>
      </c>
      <c r="M3653" s="66"/>
      <c r="N3653" s="66"/>
      <c r="O3653" s="66"/>
      <c r="P3653" s="66"/>
      <c r="Q3653" s="66"/>
      <c r="S3653" s="70"/>
      <c r="U3653" s="70"/>
      <c r="W3653" s="70"/>
      <c r="Y3653" s="70"/>
    </row>
    <row r="3654" spans="1:25" s="69" customFormat="1" x14ac:dyDescent="0.2">
      <c r="A3654" s="66" t="s">
        <v>27</v>
      </c>
      <c r="B3654" s="66" t="s">
        <v>24</v>
      </c>
      <c r="C3654" s="66" t="s">
        <v>26</v>
      </c>
      <c r="D3654" s="66" t="s">
        <v>297</v>
      </c>
      <c r="E3654" s="87">
        <f>+IF(ISNUMBER(DATA!N939),DATA!N939,"n/a")</f>
        <v>2.6433377725142502</v>
      </c>
      <c r="F3654" s="77">
        <f>+IF(ISNUMBER(DATA!O939),DATA!O939,"n/a")</f>
        <v>-8.3920757975309096E-2</v>
      </c>
      <c r="G3654" s="87">
        <f>+IF(ISNUMBER(DATA!X939),DATA!X939,"n/a")</f>
        <v>2.6970817659803599</v>
      </c>
      <c r="H3654" s="77">
        <f>+IF(ISNUMBER(DATA!Y939),DATA!Y939,"n/a")</f>
        <v>-8.4696660554079498E-2</v>
      </c>
      <c r="I3654" s="87">
        <f>+IF(ISNUMBER(DATA!AH939),DATA!AH939,"n/a")</f>
        <v>2.6924459245191499</v>
      </c>
      <c r="J3654" s="77">
        <f>+IF(ISNUMBER(DATA!AI939),DATA!AI939,"n/a")</f>
        <v>-6.8214157038613998E-2</v>
      </c>
      <c r="K3654" s="87">
        <f>+IF(ISNUMBER(DATA!AR939),DATA!AR939,"n/a")</f>
        <v>2.6264912765145598</v>
      </c>
      <c r="L3654" s="77">
        <f>+IF(ISNUMBER(DATA!AS939),DATA!AS939,"n/a")</f>
        <v>-1.8008010819492201E-2</v>
      </c>
      <c r="M3654" s="66"/>
      <c r="N3654" s="66"/>
      <c r="O3654" s="66"/>
      <c r="P3654" s="66"/>
      <c r="Q3654" s="66"/>
      <c r="S3654" s="70"/>
      <c r="U3654" s="70"/>
      <c r="W3654" s="70"/>
      <c r="Y3654" s="70"/>
    </row>
    <row r="3655" spans="1:25" s="69" customFormat="1" x14ac:dyDescent="0.2">
      <c r="A3655" s="66" t="s">
        <v>27</v>
      </c>
      <c r="B3655" s="66" t="s">
        <v>24</v>
      </c>
      <c r="C3655" s="66" t="s">
        <v>26</v>
      </c>
      <c r="D3655" s="66" t="s">
        <v>298</v>
      </c>
      <c r="E3655" s="87">
        <f>+IF(ISNUMBER(DATA!N940),DATA!N940,"n/a")</f>
        <v>2.9495452163210398</v>
      </c>
      <c r="F3655" s="77">
        <f>+IF(ISNUMBER(DATA!O940),DATA!O940,"n/a")</f>
        <v>5.2628615373706701E-2</v>
      </c>
      <c r="G3655" s="87">
        <f>+IF(ISNUMBER(DATA!X940),DATA!X940,"n/a")</f>
        <v>2.8864277239017699</v>
      </c>
      <c r="H3655" s="77">
        <f>+IF(ISNUMBER(DATA!Y940),DATA!Y940,"n/a")</f>
        <v>2.7139404618860202E-2</v>
      </c>
      <c r="I3655" s="87">
        <f>+IF(ISNUMBER(DATA!AH940),DATA!AH940,"n/a")</f>
        <v>2.8644627352304699</v>
      </c>
      <c r="J3655" s="77">
        <f>+IF(ISNUMBER(DATA!AI940),DATA!AI940,"n/a")</f>
        <v>1.7465326671370199E-2</v>
      </c>
      <c r="K3655" s="87">
        <f>+IF(ISNUMBER(DATA!AR940),DATA!AR940,"n/a")</f>
        <v>2.7874975881528301</v>
      </c>
      <c r="L3655" s="77">
        <f>+IF(ISNUMBER(DATA!AS940),DATA!AS940,"n/a")</f>
        <v>8.0441652349565393E-3</v>
      </c>
      <c r="M3655" s="66"/>
      <c r="N3655" s="66"/>
      <c r="O3655" s="66"/>
      <c r="P3655" s="66"/>
      <c r="Q3655" s="66"/>
      <c r="S3655" s="70"/>
      <c r="U3655" s="70"/>
      <c r="W3655" s="70"/>
      <c r="Y3655" s="70"/>
    </row>
    <row r="3656" spans="1:25" s="69" customFormat="1" x14ac:dyDescent="0.2">
      <c r="A3656" s="66" t="s">
        <v>27</v>
      </c>
      <c r="B3656" s="66" t="s">
        <v>24</v>
      </c>
      <c r="C3656" s="66" t="s">
        <v>26</v>
      </c>
      <c r="D3656" s="66" t="s">
        <v>299</v>
      </c>
      <c r="E3656" s="87">
        <f>+IF(ISNUMBER(DATA!N941),DATA!N941,"n/a")</f>
        <v>2.9351056395477801</v>
      </c>
      <c r="F3656" s="77">
        <f>+IF(ISNUMBER(DATA!O941),DATA!O941,"n/a")</f>
        <v>2.29994628696342E-2</v>
      </c>
      <c r="G3656" s="87">
        <f>+IF(ISNUMBER(DATA!X941),DATA!X941,"n/a")</f>
        <v>2.8268201975014802</v>
      </c>
      <c r="H3656" s="77">
        <f>+IF(ISNUMBER(DATA!Y941),DATA!Y941,"n/a")</f>
        <v>4.6986545469667997E-2</v>
      </c>
      <c r="I3656" s="87">
        <f>+IF(ISNUMBER(DATA!AH941),DATA!AH941,"n/a")</f>
        <v>2.7956012830797698</v>
      </c>
      <c r="J3656" s="77">
        <f>+IF(ISNUMBER(DATA!AI941),DATA!AI941,"n/a")</f>
        <v>6.3297794706639099E-2</v>
      </c>
      <c r="K3656" s="87">
        <f>+IF(ISNUMBER(DATA!AR941),DATA!AR941,"n/a")</f>
        <v>2.7872854243506602</v>
      </c>
      <c r="L3656" s="77">
        <f>+IF(ISNUMBER(DATA!AS941),DATA!AS941,"n/a")</f>
        <v>9.7040743828447407E-2</v>
      </c>
      <c r="M3656" s="66"/>
      <c r="N3656" s="66"/>
      <c r="O3656" s="66"/>
      <c r="P3656" s="66"/>
      <c r="Q3656" s="66"/>
      <c r="S3656" s="70"/>
      <c r="U3656" s="70"/>
      <c r="W3656" s="70"/>
      <c r="Y3656" s="70"/>
    </row>
    <row r="3657" spans="1:25" s="69" customFormat="1" x14ac:dyDescent="0.2">
      <c r="A3657" s="66" t="s">
        <v>27</v>
      </c>
      <c r="B3657" s="66" t="s">
        <v>24</v>
      </c>
      <c r="C3657" s="66" t="s">
        <v>26</v>
      </c>
      <c r="D3657" s="66" t="s">
        <v>300</v>
      </c>
      <c r="E3657" s="87">
        <f>+IF(ISNUMBER(DATA!N942),DATA!N942,"n/a")</f>
        <v>2.7261583234461702</v>
      </c>
      <c r="F3657" s="77">
        <f>+IF(ISNUMBER(DATA!O942),DATA!O942,"n/a")</f>
        <v>-4.8388261804789702E-2</v>
      </c>
      <c r="G3657" s="87">
        <f>+IF(ISNUMBER(DATA!X942),DATA!X942,"n/a")</f>
        <v>2.7680564159005399</v>
      </c>
      <c r="H3657" s="77">
        <f>+IF(ISNUMBER(DATA!Y942),DATA!Y942,"n/a")</f>
        <v>-2.56863732024269E-2</v>
      </c>
      <c r="I3657" s="87">
        <f>+IF(ISNUMBER(DATA!AH942),DATA!AH942,"n/a")</f>
        <v>2.7757094373951099</v>
      </c>
      <c r="J3657" s="77">
        <f>+IF(ISNUMBER(DATA!AI942),DATA!AI942,"n/a")</f>
        <v>-2.3588953867664599E-2</v>
      </c>
      <c r="K3657" s="87">
        <f>+IF(ISNUMBER(DATA!AR942),DATA!AR942,"n/a")</f>
        <v>2.80142639797916</v>
      </c>
      <c r="L3657" s="77">
        <f>+IF(ISNUMBER(DATA!AS942),DATA!AS942,"n/a")</f>
        <v>-1.9976761241718401E-2</v>
      </c>
      <c r="M3657" s="66"/>
      <c r="N3657" s="66"/>
      <c r="O3657" s="66"/>
      <c r="P3657" s="66"/>
      <c r="Q3657" s="66"/>
      <c r="S3657" s="70"/>
      <c r="U3657" s="70"/>
      <c r="W3657" s="70"/>
      <c r="Y3657" s="70"/>
    </row>
    <row r="3658" spans="1:25" s="69" customFormat="1" x14ac:dyDescent="0.2">
      <c r="A3658" s="66" t="s">
        <v>27</v>
      </c>
      <c r="B3658" s="66" t="s">
        <v>24</v>
      </c>
      <c r="C3658" s="66" t="s">
        <v>26</v>
      </c>
      <c r="D3658" s="66" t="s">
        <v>301</v>
      </c>
      <c r="E3658" s="87">
        <f>+IF(ISNUMBER(DATA!N943),DATA!N943,"n/a")</f>
        <v>2.8287602635514002</v>
      </c>
      <c r="F3658" s="77">
        <f>+IF(ISNUMBER(DATA!O943),DATA!O943,"n/a")</f>
        <v>-2.6858735335599199E-2</v>
      </c>
      <c r="G3658" s="87">
        <f>+IF(ISNUMBER(DATA!X943),DATA!X943,"n/a")</f>
        <v>2.8309262852272101</v>
      </c>
      <c r="H3658" s="77">
        <f>+IF(ISNUMBER(DATA!Y943),DATA!Y943,"n/a")</f>
        <v>-1.9223027415611001E-2</v>
      </c>
      <c r="I3658" s="87">
        <f>+IF(ISNUMBER(DATA!AH943),DATA!AH943,"n/a")</f>
        <v>2.8597150695003202</v>
      </c>
      <c r="J3658" s="77">
        <f>+IF(ISNUMBER(DATA!AI943),DATA!AI943,"n/a")</f>
        <v>-3.0395824760393601E-2</v>
      </c>
      <c r="K3658" s="87">
        <f>+IF(ISNUMBER(DATA!AR943),DATA!AR943,"n/a")</f>
        <v>2.7920062526614302</v>
      </c>
      <c r="L3658" s="77">
        <f>+IF(ISNUMBER(DATA!AS943),DATA!AS943,"n/a")</f>
        <v>-0.100664938515688</v>
      </c>
      <c r="M3658" s="66"/>
      <c r="N3658" s="66"/>
      <c r="O3658" s="66"/>
      <c r="P3658" s="66"/>
      <c r="Q3658" s="66"/>
      <c r="S3658" s="70"/>
      <c r="U3658" s="70"/>
      <c r="W3658" s="70"/>
      <c r="Y3658" s="70"/>
    </row>
    <row r="3659" spans="1:25" s="69" customFormat="1" x14ac:dyDescent="0.2">
      <c r="A3659" s="66" t="s">
        <v>27</v>
      </c>
      <c r="B3659" s="66" t="s">
        <v>24</v>
      </c>
      <c r="C3659" s="66" t="s">
        <v>26</v>
      </c>
      <c r="D3659" s="66" t="s">
        <v>302</v>
      </c>
      <c r="E3659" s="87">
        <f>+IF(ISNUMBER(DATA!N944),DATA!N944,"n/a")</f>
        <v>2.3506284988399599</v>
      </c>
      <c r="F3659" s="77">
        <f>+IF(ISNUMBER(DATA!O944),DATA!O944,"n/a")</f>
        <v>-6.3221631121616995E-2</v>
      </c>
      <c r="G3659" s="87">
        <f>+IF(ISNUMBER(DATA!X944),DATA!X944,"n/a")</f>
        <v>2.3780047993219902</v>
      </c>
      <c r="H3659" s="77">
        <f>+IF(ISNUMBER(DATA!Y944),DATA!Y944,"n/a")</f>
        <v>-3.3025199912298103E-2</v>
      </c>
      <c r="I3659" s="87">
        <f>+IF(ISNUMBER(DATA!AH944),DATA!AH944,"n/a")</f>
        <v>2.39474321643798</v>
      </c>
      <c r="J3659" s="77">
        <f>+IF(ISNUMBER(DATA!AI944),DATA!AI944,"n/a")</f>
        <v>1.7115386782534099E-3</v>
      </c>
      <c r="K3659" s="87">
        <f>+IF(ISNUMBER(DATA!AR944),DATA!AR944,"n/a")</f>
        <v>2.3833863109234601</v>
      </c>
      <c r="L3659" s="77">
        <f>+IF(ISNUMBER(DATA!AS944),DATA!AS944,"n/a")</f>
        <v>1.7061840386584402E-2</v>
      </c>
      <c r="M3659" s="66"/>
      <c r="N3659" s="66"/>
      <c r="O3659" s="66"/>
      <c r="P3659" s="66"/>
      <c r="Q3659" s="66"/>
      <c r="S3659" s="70"/>
      <c r="U3659" s="70"/>
      <c r="W3659" s="70"/>
      <c r="Y3659" s="70"/>
    </row>
    <row r="3660" spans="1:25" s="69" customFormat="1" x14ac:dyDescent="0.2">
      <c r="A3660" s="66" t="s">
        <v>27</v>
      </c>
      <c r="B3660" s="66" t="s">
        <v>24</v>
      </c>
      <c r="C3660" s="66" t="s">
        <v>26</v>
      </c>
      <c r="D3660" s="66" t="s">
        <v>303</v>
      </c>
      <c r="E3660" s="87">
        <f>+IF(ISNUMBER(DATA!N945),DATA!N945,"n/a")</f>
        <v>3.2224879524018899</v>
      </c>
      <c r="F3660" s="77">
        <f>+IF(ISNUMBER(DATA!O945),DATA!O945,"n/a")</f>
        <v>5.1815290263139503E-2</v>
      </c>
      <c r="G3660" s="87">
        <f>+IF(ISNUMBER(DATA!X945),DATA!X945,"n/a")</f>
        <v>3.2268840653526598</v>
      </c>
      <c r="H3660" s="77">
        <f>+IF(ISNUMBER(DATA!Y945),DATA!Y945,"n/a")</f>
        <v>4.2264942069308697E-2</v>
      </c>
      <c r="I3660" s="87">
        <f>+IF(ISNUMBER(DATA!AH945),DATA!AH945,"n/a")</f>
        <v>3.21871826058057</v>
      </c>
      <c r="J3660" s="77">
        <f>+IF(ISNUMBER(DATA!AI945),DATA!AI945,"n/a")</f>
        <v>4.2701692689689499E-2</v>
      </c>
      <c r="K3660" s="87">
        <f>+IF(ISNUMBER(DATA!AR945),DATA!AR945,"n/a")</f>
        <v>3.1065691245744298</v>
      </c>
      <c r="L3660" s="77">
        <f>+IF(ISNUMBER(DATA!AS945),DATA!AS945,"n/a")</f>
        <v>3.72498402561438E-2</v>
      </c>
      <c r="M3660" s="66"/>
      <c r="N3660" s="66"/>
      <c r="O3660" s="66"/>
      <c r="P3660" s="66"/>
      <c r="Q3660" s="66"/>
      <c r="S3660" s="70"/>
      <c r="U3660" s="70"/>
      <c r="W3660" s="70"/>
      <c r="Y3660" s="70"/>
    </row>
    <row r="3661" spans="1:25" s="69" customFormat="1" x14ac:dyDescent="0.2">
      <c r="A3661" s="66" t="s">
        <v>27</v>
      </c>
      <c r="B3661" s="66" t="s">
        <v>24</v>
      </c>
      <c r="C3661" s="66" t="s">
        <v>26</v>
      </c>
      <c r="D3661" s="66" t="s">
        <v>304</v>
      </c>
      <c r="E3661" s="87">
        <f>+IF(ISNUMBER(DATA!N946),DATA!N946,"n/a")</f>
        <v>2.75675492102831</v>
      </c>
      <c r="F3661" s="77">
        <f>+IF(ISNUMBER(DATA!O946),DATA!O946,"n/a")</f>
        <v>2.1393219350776E-2</v>
      </c>
      <c r="G3661" s="87">
        <f>+IF(ISNUMBER(DATA!X946),DATA!X946,"n/a")</f>
        <v>2.66975542867451</v>
      </c>
      <c r="H3661" s="77">
        <f>+IF(ISNUMBER(DATA!Y946),DATA!Y946,"n/a")</f>
        <v>3.3714665345356699E-2</v>
      </c>
      <c r="I3661" s="87">
        <f>+IF(ISNUMBER(DATA!AH946),DATA!AH946,"n/a")</f>
        <v>2.65935938415649</v>
      </c>
      <c r="J3661" s="77">
        <f>+IF(ISNUMBER(DATA!AI946),DATA!AI946,"n/a")</f>
        <v>6.6385969015913496E-2</v>
      </c>
      <c r="K3661" s="87">
        <f>+IF(ISNUMBER(DATA!AR946),DATA!AR946,"n/a")</f>
        <v>2.6384664560231701</v>
      </c>
      <c r="L3661" s="77">
        <f>+IF(ISNUMBER(DATA!AS946),DATA!AS946,"n/a")</f>
        <v>8.8643463636698797E-2</v>
      </c>
      <c r="M3661" s="66"/>
      <c r="N3661" s="66"/>
      <c r="O3661" s="66"/>
      <c r="P3661" s="66"/>
      <c r="Q3661" s="66"/>
      <c r="S3661" s="70"/>
      <c r="U3661" s="70"/>
      <c r="W3661" s="70"/>
      <c r="Y3661" s="70"/>
    </row>
    <row r="3662" spans="1:25" s="69" customFormat="1" x14ac:dyDescent="0.2">
      <c r="A3662" s="66" t="s">
        <v>27</v>
      </c>
      <c r="B3662" s="66" t="s">
        <v>24</v>
      </c>
      <c r="C3662" s="66" t="s">
        <v>26</v>
      </c>
      <c r="D3662" s="66" t="s">
        <v>305</v>
      </c>
      <c r="E3662" s="87">
        <f>+IF(ISNUMBER(DATA!N947),DATA!N947,"n/a")</f>
        <v>3.28623269732419</v>
      </c>
      <c r="F3662" s="77">
        <f>+IF(ISNUMBER(DATA!O947),DATA!O947,"n/a")</f>
        <v>0.16325366712057399</v>
      </c>
      <c r="G3662" s="87">
        <f>+IF(ISNUMBER(DATA!X947),DATA!X947,"n/a")</f>
        <v>3.29202326390944</v>
      </c>
      <c r="H3662" s="77">
        <f>+IF(ISNUMBER(DATA!Y947),DATA!Y947,"n/a")</f>
        <v>0.17556580824889301</v>
      </c>
      <c r="I3662" s="87">
        <f>+IF(ISNUMBER(DATA!AH947),DATA!AH947,"n/a")</f>
        <v>3.2966360199870701</v>
      </c>
      <c r="J3662" s="77">
        <f>+IF(ISNUMBER(DATA!AI947),DATA!AI947,"n/a")</f>
        <v>0.15342297144261799</v>
      </c>
      <c r="K3662" s="87">
        <f>+IF(ISNUMBER(DATA!AR947),DATA!AR947,"n/a")</f>
        <v>3.1026931016617598</v>
      </c>
      <c r="L3662" s="77">
        <f>+IF(ISNUMBER(DATA!AS947),DATA!AS947,"n/a")</f>
        <v>0.116469147020845</v>
      </c>
      <c r="M3662" s="66"/>
      <c r="N3662" s="66"/>
      <c r="O3662" s="66"/>
      <c r="P3662" s="66"/>
      <c r="Q3662" s="66"/>
      <c r="S3662" s="70"/>
      <c r="U3662" s="70"/>
      <c r="W3662" s="70"/>
      <c r="Y3662" s="70"/>
    </row>
    <row r="3663" spans="1:25" s="69" customFormat="1" x14ac:dyDescent="0.2">
      <c r="A3663" s="66" t="s">
        <v>27</v>
      </c>
      <c r="B3663" s="66" t="s">
        <v>24</v>
      </c>
      <c r="C3663" s="66" t="s">
        <v>26</v>
      </c>
      <c r="D3663" s="66" t="s">
        <v>306</v>
      </c>
      <c r="E3663" s="87">
        <f>+IF(ISNUMBER(DATA!N948),DATA!N948,"n/a")</f>
        <v>3.0657249008835299</v>
      </c>
      <c r="F3663" s="77">
        <f>+IF(ISNUMBER(DATA!O948),DATA!O948,"n/a")</f>
        <v>8.7023244977281394E-2</v>
      </c>
      <c r="G3663" s="87">
        <f>+IF(ISNUMBER(DATA!X948),DATA!X948,"n/a")</f>
        <v>2.8886357747007998</v>
      </c>
      <c r="H3663" s="77">
        <f>+IF(ISNUMBER(DATA!Y948),DATA!Y948,"n/a")</f>
        <v>1.37094986490406E-2</v>
      </c>
      <c r="I3663" s="87">
        <f>+IF(ISNUMBER(DATA!AH948),DATA!AH948,"n/a")</f>
        <v>2.86632702585021</v>
      </c>
      <c r="J3663" s="77">
        <f>+IF(ISNUMBER(DATA!AI948),DATA!AI948,"n/a")</f>
        <v>1.27843174865272E-2</v>
      </c>
      <c r="K3663" s="87">
        <f>+IF(ISNUMBER(DATA!AR948),DATA!AR948,"n/a")</f>
        <v>2.8990863607999202</v>
      </c>
      <c r="L3663" s="77">
        <f>+IF(ISNUMBER(DATA!AS948),DATA!AS948,"n/a")</f>
        <v>1.0031536404575599E-2</v>
      </c>
      <c r="M3663" s="66"/>
      <c r="N3663" s="66"/>
      <c r="O3663" s="66"/>
      <c r="P3663" s="66"/>
      <c r="Q3663" s="66"/>
      <c r="S3663" s="70"/>
      <c r="U3663" s="70"/>
      <c r="W3663" s="70"/>
      <c r="Y3663" s="70"/>
    </row>
    <row r="3664" spans="1:25" s="69" customFormat="1" x14ac:dyDescent="0.2">
      <c r="A3664" s="66" t="s">
        <v>27</v>
      </c>
      <c r="B3664" s="66" t="s">
        <v>24</v>
      </c>
      <c r="C3664" s="66" t="s">
        <v>26</v>
      </c>
      <c r="D3664" s="66" t="s">
        <v>307</v>
      </c>
      <c r="E3664" s="87">
        <f>+IF(ISNUMBER(DATA!N949),DATA!N949,"n/a")</f>
        <v>1.60434648042698</v>
      </c>
      <c r="F3664" s="77">
        <f>+IF(ISNUMBER(DATA!O949),DATA!O949,"n/a")</f>
        <v>2.9306419348182001E-2</v>
      </c>
      <c r="G3664" s="87">
        <f>+IF(ISNUMBER(DATA!X949),DATA!X949,"n/a")</f>
        <v>1.5956825651795099</v>
      </c>
      <c r="H3664" s="77">
        <f>+IF(ISNUMBER(DATA!Y949),DATA!Y949,"n/a")</f>
        <v>3.71351389601835E-2</v>
      </c>
      <c r="I3664" s="87">
        <f>+IF(ISNUMBER(DATA!AH949),DATA!AH949,"n/a")</f>
        <v>1.6061802465953401</v>
      </c>
      <c r="J3664" s="77">
        <f>+IF(ISNUMBER(DATA!AI949),DATA!AI949,"n/a")</f>
        <v>3.5641678347413101E-2</v>
      </c>
      <c r="K3664" s="87">
        <f>+IF(ISNUMBER(DATA!AR949),DATA!AR949,"n/a")</f>
        <v>1.57785178642261</v>
      </c>
      <c r="L3664" s="77">
        <f>+IF(ISNUMBER(DATA!AS949),DATA!AS949,"n/a")</f>
        <v>-5.3815932428920701E-2</v>
      </c>
      <c r="M3664" s="66"/>
      <c r="N3664" s="66"/>
      <c r="O3664" s="66"/>
      <c r="P3664" s="66"/>
      <c r="Q3664" s="66"/>
      <c r="S3664" s="70"/>
      <c r="U3664" s="70"/>
      <c r="W3664" s="70"/>
      <c r="Y3664" s="70"/>
    </row>
    <row r="3665" spans="1:25" s="69" customFormat="1" x14ac:dyDescent="0.2">
      <c r="A3665" s="66" t="s">
        <v>27</v>
      </c>
      <c r="B3665" s="66" t="s">
        <v>24</v>
      </c>
      <c r="C3665" s="66" t="s">
        <v>26</v>
      </c>
      <c r="D3665" s="66" t="s">
        <v>308</v>
      </c>
      <c r="E3665" s="87">
        <f>+IF(ISNUMBER(DATA!N950),DATA!N950,"n/a")</f>
        <v>2.9317956194838999</v>
      </c>
      <c r="F3665" s="77">
        <f>+IF(ISNUMBER(DATA!O950),DATA!O950,"n/a")</f>
        <v>2.1379201079837599E-2</v>
      </c>
      <c r="G3665" s="87">
        <f>+IF(ISNUMBER(DATA!X950),DATA!X950,"n/a")</f>
        <v>2.94431240600766</v>
      </c>
      <c r="H3665" s="77">
        <f>+IF(ISNUMBER(DATA!Y950),DATA!Y950,"n/a")</f>
        <v>3.9148236551507801E-2</v>
      </c>
      <c r="I3665" s="87">
        <f>+IF(ISNUMBER(DATA!AH950),DATA!AH950,"n/a")</f>
        <v>2.91925937560727</v>
      </c>
      <c r="J3665" s="77">
        <f>+IF(ISNUMBER(DATA!AI950),DATA!AI950,"n/a")</f>
        <v>3.18030879673252E-2</v>
      </c>
      <c r="K3665" s="87">
        <f>+IF(ISNUMBER(DATA!AR950),DATA!AR950,"n/a")</f>
        <v>2.9247251161549102</v>
      </c>
      <c r="L3665" s="77">
        <f>+IF(ISNUMBER(DATA!AS950),DATA!AS950,"n/a")</f>
        <v>4.5435034046130897E-2</v>
      </c>
      <c r="M3665" s="66"/>
      <c r="N3665" s="66"/>
      <c r="O3665" s="66"/>
      <c r="P3665" s="66"/>
      <c r="Q3665" s="66"/>
      <c r="S3665" s="70"/>
      <c r="U3665" s="70"/>
      <c r="W3665" s="70"/>
      <c r="Y3665" s="70"/>
    </row>
    <row r="3666" spans="1:25" s="69" customFormat="1" x14ac:dyDescent="0.2">
      <c r="A3666" s="66" t="s">
        <v>27</v>
      </c>
      <c r="B3666" s="66" t="s">
        <v>24</v>
      </c>
      <c r="C3666" s="66" t="s">
        <v>26</v>
      </c>
      <c r="D3666" s="66" t="s">
        <v>309</v>
      </c>
      <c r="E3666" s="87">
        <f>+IF(ISNUMBER(DATA!N951),DATA!N951,"n/a")</f>
        <v>2.6095246307953799</v>
      </c>
      <c r="F3666" s="77">
        <f>+IF(ISNUMBER(DATA!O951),DATA!O951,"n/a")</f>
        <v>2.1856704250345398E-2</v>
      </c>
      <c r="G3666" s="87">
        <f>+IF(ISNUMBER(DATA!X951),DATA!X951,"n/a")</f>
        <v>2.60140566548688</v>
      </c>
      <c r="H3666" s="77">
        <f>+IF(ISNUMBER(DATA!Y951),DATA!Y951,"n/a")</f>
        <v>1.85235239194146E-2</v>
      </c>
      <c r="I3666" s="87">
        <f>+IF(ISNUMBER(DATA!AH951),DATA!AH951,"n/a")</f>
        <v>2.5874746955479</v>
      </c>
      <c r="J3666" s="77">
        <f>+IF(ISNUMBER(DATA!AI951),DATA!AI951,"n/a")</f>
        <v>2.68677482079774E-2</v>
      </c>
      <c r="K3666" s="87">
        <f>+IF(ISNUMBER(DATA!AR951),DATA!AR951,"n/a")</f>
        <v>2.5941912627874602</v>
      </c>
      <c r="L3666" s="77">
        <f>+IF(ISNUMBER(DATA!AS951),DATA!AS951,"n/a")</f>
        <v>2.4844508214560902E-2</v>
      </c>
      <c r="M3666" s="66"/>
      <c r="N3666" s="66"/>
      <c r="O3666" s="66"/>
      <c r="P3666" s="66"/>
      <c r="Q3666" s="66"/>
      <c r="S3666" s="70"/>
      <c r="U3666" s="70"/>
      <c r="W3666" s="70"/>
      <c r="Y3666" s="70"/>
    </row>
    <row r="3667" spans="1:25" s="69" customFormat="1" x14ac:dyDescent="0.2">
      <c r="A3667" s="66" t="s">
        <v>27</v>
      </c>
      <c r="B3667" s="66" t="s">
        <v>24</v>
      </c>
      <c r="C3667" s="66" t="s">
        <v>26</v>
      </c>
      <c r="D3667" s="66" t="s">
        <v>310</v>
      </c>
      <c r="E3667" s="87">
        <f>+IF(ISNUMBER(DATA!N952),DATA!N952,"n/a")</f>
        <v>3.27096115566754</v>
      </c>
      <c r="F3667" s="77">
        <f>+IF(ISNUMBER(DATA!O952),DATA!O952,"n/a")</f>
        <v>7.8362536784241706E-3</v>
      </c>
      <c r="G3667" s="87">
        <f>+IF(ISNUMBER(DATA!X952),DATA!X952,"n/a")</f>
        <v>3.19691048588796</v>
      </c>
      <c r="H3667" s="77">
        <f>+IF(ISNUMBER(DATA!Y952),DATA!Y952,"n/a")</f>
        <v>-1.05277138632095E-2</v>
      </c>
      <c r="I3667" s="87">
        <f>+IF(ISNUMBER(DATA!AH952),DATA!AH952,"n/a")</f>
        <v>3.1732900246917102</v>
      </c>
      <c r="J3667" s="77">
        <f>+IF(ISNUMBER(DATA!AI952),DATA!AI952,"n/a")</f>
        <v>-3.03725245590082E-3</v>
      </c>
      <c r="K3667" s="87">
        <f>+IF(ISNUMBER(DATA!AR952),DATA!AR952,"n/a")</f>
        <v>3.1638155574922902</v>
      </c>
      <c r="L3667" s="77">
        <f>+IF(ISNUMBER(DATA!AS952),DATA!AS952,"n/a")</f>
        <v>9.6606102216278793E-3</v>
      </c>
      <c r="M3667" s="66"/>
      <c r="N3667" s="66"/>
      <c r="O3667" s="66"/>
      <c r="P3667" s="66"/>
      <c r="Q3667" s="66"/>
      <c r="S3667" s="70"/>
      <c r="U3667" s="70"/>
      <c r="W3667" s="70"/>
      <c r="Y3667" s="70"/>
    </row>
    <row r="3668" spans="1:25" s="69" customFormat="1" x14ac:dyDescent="0.2">
      <c r="A3668" s="66" t="s">
        <v>27</v>
      </c>
      <c r="B3668" s="66" t="s">
        <v>24</v>
      </c>
      <c r="C3668" s="66" t="s">
        <v>26</v>
      </c>
      <c r="D3668" s="66" t="s">
        <v>311</v>
      </c>
      <c r="E3668" s="87">
        <f>+IF(ISNUMBER(DATA!N953),DATA!N953,"n/a")</f>
        <v>2.4719667868727999</v>
      </c>
      <c r="F3668" s="77">
        <f>+IF(ISNUMBER(DATA!O953),DATA!O953,"n/a")</f>
        <v>-1.20780742162285E-2</v>
      </c>
      <c r="G3668" s="87">
        <f>+IF(ISNUMBER(DATA!X953),DATA!X953,"n/a")</f>
        <v>2.4548204992896401</v>
      </c>
      <c r="H3668" s="77">
        <f>+IF(ISNUMBER(DATA!Y953),DATA!Y953,"n/a")</f>
        <v>-9.0453174367459508E-3</v>
      </c>
      <c r="I3668" s="87">
        <f>+IF(ISNUMBER(DATA!AH953),DATA!AH953,"n/a")</f>
        <v>2.4574762810709201</v>
      </c>
      <c r="J3668" s="77">
        <f>+IF(ISNUMBER(DATA!AI953),DATA!AI953,"n/a")</f>
        <v>7.0568055967052904E-3</v>
      </c>
      <c r="K3668" s="87">
        <f>+IF(ISNUMBER(DATA!AR953),DATA!AR953,"n/a")</f>
        <v>2.4544019419311298</v>
      </c>
      <c r="L3668" s="77">
        <f>+IF(ISNUMBER(DATA!AS953),DATA!AS953,"n/a")</f>
        <v>2.9445477783796199E-2</v>
      </c>
      <c r="M3668" s="66"/>
      <c r="N3668" s="66"/>
      <c r="O3668" s="66"/>
      <c r="P3668" s="66"/>
      <c r="Q3668" s="66"/>
      <c r="S3668" s="70"/>
      <c r="U3668" s="70"/>
      <c r="W3668" s="70"/>
      <c r="Y3668" s="70"/>
    </row>
    <row r="3669" spans="1:25" s="69" customFormat="1" x14ac:dyDescent="0.2">
      <c r="A3669" s="66" t="s">
        <v>27</v>
      </c>
      <c r="B3669" s="66" t="s">
        <v>24</v>
      </c>
      <c r="C3669" s="66" t="s">
        <v>26</v>
      </c>
      <c r="D3669" s="66" t="s">
        <v>312</v>
      </c>
      <c r="E3669" s="87">
        <f>+IF(ISNUMBER(DATA!N954),DATA!N954,"n/a")</f>
        <v>2.5649996665999901</v>
      </c>
      <c r="F3669" s="77">
        <f>+IF(ISNUMBER(DATA!O954),DATA!O954,"n/a")</f>
        <v>-3.7245866894219298E-2</v>
      </c>
      <c r="G3669" s="87">
        <f>+IF(ISNUMBER(DATA!X954),DATA!X954,"n/a")</f>
        <v>2.5892412889939802</v>
      </c>
      <c r="H3669" s="77">
        <f>+IF(ISNUMBER(DATA!Y954),DATA!Y954,"n/a")</f>
        <v>-1.6915565178898299E-2</v>
      </c>
      <c r="I3669" s="87">
        <f>+IF(ISNUMBER(DATA!AH954),DATA!AH954,"n/a")</f>
        <v>2.54762157604004</v>
      </c>
      <c r="J3669" s="77">
        <f>+IF(ISNUMBER(DATA!AI954),DATA!AI954,"n/a")</f>
        <v>-2.6363707447224799E-2</v>
      </c>
      <c r="K3669" s="87">
        <f>+IF(ISNUMBER(DATA!AR954),DATA!AR954,"n/a")</f>
        <v>2.55121796379313</v>
      </c>
      <c r="L3669" s="77">
        <f>+IF(ISNUMBER(DATA!AS954),DATA!AS954,"n/a")</f>
        <v>-3.9597765241536001E-4</v>
      </c>
      <c r="M3669" s="66"/>
      <c r="N3669" s="66"/>
      <c r="O3669" s="66"/>
      <c r="P3669" s="66"/>
      <c r="Q3669" s="66"/>
      <c r="S3669" s="70"/>
      <c r="U3669" s="70"/>
      <c r="W3669" s="70"/>
      <c r="Y3669" s="70"/>
    </row>
    <row r="3670" spans="1:25" s="69" customFormat="1" x14ac:dyDescent="0.2">
      <c r="A3670" s="66" t="s">
        <v>27</v>
      </c>
      <c r="B3670" s="66" t="s">
        <v>24</v>
      </c>
      <c r="C3670" s="66" t="s">
        <v>26</v>
      </c>
      <c r="D3670" s="66" t="s">
        <v>313</v>
      </c>
      <c r="E3670" s="87">
        <f>+IF(ISNUMBER(DATA!N955),DATA!N955,"n/a")</f>
        <v>2.3376997617706499</v>
      </c>
      <c r="F3670" s="77">
        <f>+IF(ISNUMBER(DATA!O955),DATA!O955,"n/a")</f>
        <v>2.0664655296259202E-2</v>
      </c>
      <c r="G3670" s="87">
        <f>+IF(ISNUMBER(DATA!X955),DATA!X955,"n/a")</f>
        <v>2.34421151920386</v>
      </c>
      <c r="H3670" s="77">
        <f>+IF(ISNUMBER(DATA!Y955),DATA!Y955,"n/a")</f>
        <v>3.2362802352288E-2</v>
      </c>
      <c r="I3670" s="87">
        <f>+IF(ISNUMBER(DATA!AH955),DATA!AH955,"n/a")</f>
        <v>2.36156976422114</v>
      </c>
      <c r="J3670" s="77">
        <f>+IF(ISNUMBER(DATA!AI955),DATA!AI955,"n/a")</f>
        <v>9.4236563867287609E-3</v>
      </c>
      <c r="K3670" s="87">
        <f>+IF(ISNUMBER(DATA!AR955),DATA!AR955,"n/a")</f>
        <v>2.2944379767937</v>
      </c>
      <c r="L3670" s="77">
        <f>+IF(ISNUMBER(DATA!AS955),DATA!AS955,"n/a")</f>
        <v>-2.3822173438479099E-2</v>
      </c>
      <c r="M3670" s="66"/>
      <c r="N3670" s="66"/>
      <c r="O3670" s="66"/>
      <c r="P3670" s="66"/>
      <c r="Q3670" s="66"/>
      <c r="S3670" s="70"/>
      <c r="U3670" s="70"/>
      <c r="W3670" s="70"/>
      <c r="Y3670" s="70"/>
    </row>
    <row r="3671" spans="1:25" s="69" customFormat="1" x14ac:dyDescent="0.2">
      <c r="A3671" s="66" t="s">
        <v>27</v>
      </c>
      <c r="B3671" s="66" t="s">
        <v>24</v>
      </c>
      <c r="C3671" s="66" t="s">
        <v>26</v>
      </c>
      <c r="D3671" s="66" t="s">
        <v>314</v>
      </c>
      <c r="E3671" s="87">
        <f>+IF(ISNUMBER(DATA!N956),DATA!N956,"n/a")</f>
        <v>2.6444319117260702</v>
      </c>
      <c r="F3671" s="77">
        <f>+IF(ISNUMBER(DATA!O956),DATA!O956,"n/a")</f>
        <v>-0.10583808703441901</v>
      </c>
      <c r="G3671" s="87">
        <f>+IF(ISNUMBER(DATA!X956),DATA!X956,"n/a")</f>
        <v>2.68835727766694</v>
      </c>
      <c r="H3671" s="77">
        <f>+IF(ISNUMBER(DATA!Y956),DATA!Y956,"n/a")</f>
        <v>-7.9836913612700997E-2</v>
      </c>
      <c r="I3671" s="87">
        <f>+IF(ISNUMBER(DATA!AH956),DATA!AH956,"n/a")</f>
        <v>2.7796432131387601</v>
      </c>
      <c r="J3671" s="77">
        <f>+IF(ISNUMBER(DATA!AI956),DATA!AI956,"n/a")</f>
        <v>-3.0254024318483699E-2</v>
      </c>
      <c r="K3671" s="87">
        <f>+IF(ISNUMBER(DATA!AR956),DATA!AR956,"n/a")</f>
        <v>2.7988390173362601</v>
      </c>
      <c r="L3671" s="77">
        <f>+IF(ISNUMBER(DATA!AS956),DATA!AS956,"n/a")</f>
        <v>2.5623353767827099E-2</v>
      </c>
      <c r="M3671" s="66"/>
      <c r="N3671" s="66"/>
      <c r="O3671" s="66"/>
      <c r="P3671" s="66"/>
      <c r="Q3671" s="66"/>
      <c r="S3671" s="70"/>
      <c r="U3671" s="70"/>
      <c r="W3671" s="70"/>
      <c r="Y3671" s="70"/>
    </row>
    <row r="3672" spans="1:25" s="69" customFormat="1" x14ac:dyDescent="0.2">
      <c r="A3672" s="66" t="s">
        <v>27</v>
      </c>
      <c r="B3672" s="66" t="s">
        <v>24</v>
      </c>
      <c r="C3672" s="66" t="s">
        <v>26</v>
      </c>
      <c r="D3672" s="66" t="s">
        <v>315</v>
      </c>
      <c r="E3672" s="87">
        <f>+IF(ISNUMBER(DATA!N957),DATA!N957,"n/a")</f>
        <v>1.85367660315614</v>
      </c>
      <c r="F3672" s="77">
        <f>+IF(ISNUMBER(DATA!O957),DATA!O957,"n/a")</f>
        <v>4.6261082336005302E-2</v>
      </c>
      <c r="G3672" s="87">
        <f>+IF(ISNUMBER(DATA!X957),DATA!X957,"n/a")</f>
        <v>1.8766463056604099</v>
      </c>
      <c r="H3672" s="77">
        <f>+IF(ISNUMBER(DATA!Y957),DATA!Y957,"n/a")</f>
        <v>5.5935709651393398E-2</v>
      </c>
      <c r="I3672" s="87">
        <f>+IF(ISNUMBER(DATA!AH957),DATA!AH957,"n/a")</f>
        <v>1.90035760957322</v>
      </c>
      <c r="J3672" s="77">
        <f>+IF(ISNUMBER(DATA!AI957),DATA!AI957,"n/a")</f>
        <v>7.3532149369901698E-2</v>
      </c>
      <c r="K3672" s="87">
        <f>+IF(ISNUMBER(DATA!AR957),DATA!AR957,"n/a")</f>
        <v>1.8316320766439</v>
      </c>
      <c r="L3672" s="77">
        <f>+IF(ISNUMBER(DATA!AS957),DATA!AS957,"n/a")</f>
        <v>3.2440427630399497E-2</v>
      </c>
      <c r="M3672" s="66"/>
      <c r="N3672" s="66"/>
      <c r="O3672" s="66"/>
      <c r="P3672" s="66"/>
      <c r="Q3672" s="66"/>
      <c r="S3672" s="70"/>
      <c r="U3672" s="70"/>
      <c r="W3672" s="70"/>
      <c r="Y3672" s="70"/>
    </row>
    <row r="3673" spans="1:25" s="69" customFormat="1" x14ac:dyDescent="0.2">
      <c r="A3673" s="66" t="s">
        <v>27</v>
      </c>
      <c r="B3673" s="66" t="s">
        <v>24</v>
      </c>
      <c r="C3673" s="66" t="s">
        <v>26</v>
      </c>
      <c r="D3673" s="66" t="s">
        <v>316</v>
      </c>
      <c r="E3673" s="87">
        <f>+IF(ISNUMBER(DATA!N958),DATA!N958,"n/a")</f>
        <v>2.5293089863618801</v>
      </c>
      <c r="F3673" s="77">
        <f>+IF(ISNUMBER(DATA!O958),DATA!O958,"n/a")</f>
        <v>2.7563564297784001E-3</v>
      </c>
      <c r="G3673" s="87">
        <f>+IF(ISNUMBER(DATA!X958),DATA!X958,"n/a")</f>
        <v>2.46755427206873</v>
      </c>
      <c r="H3673" s="77">
        <f>+IF(ISNUMBER(DATA!Y958),DATA!Y958,"n/a")</f>
        <v>-4.73795831562246E-3</v>
      </c>
      <c r="I3673" s="87">
        <f>+IF(ISNUMBER(DATA!AH958),DATA!AH958,"n/a")</f>
        <v>2.48588359619125</v>
      </c>
      <c r="J3673" s="77">
        <f>+IF(ISNUMBER(DATA!AI958),DATA!AI958,"n/a")</f>
        <v>1.11975583630402E-2</v>
      </c>
      <c r="K3673" s="87">
        <f>+IF(ISNUMBER(DATA!AR958),DATA!AR958,"n/a")</f>
        <v>2.47614636574448</v>
      </c>
      <c r="L3673" s="77">
        <f>+IF(ISNUMBER(DATA!AS958),DATA!AS958,"n/a")</f>
        <v>1.3966889615034801E-2</v>
      </c>
      <c r="M3673" s="66"/>
      <c r="N3673" s="66"/>
      <c r="O3673" s="66"/>
      <c r="P3673" s="66"/>
      <c r="Q3673" s="66"/>
      <c r="S3673" s="70"/>
      <c r="U3673" s="70"/>
      <c r="W3673" s="70"/>
      <c r="Y3673" s="70"/>
    </row>
    <row r="3674" spans="1:25" s="69" customFormat="1" x14ac:dyDescent="0.2">
      <c r="A3674" s="66" t="s">
        <v>27</v>
      </c>
      <c r="B3674" s="66" t="s">
        <v>24</v>
      </c>
      <c r="C3674" s="66" t="s">
        <v>26</v>
      </c>
      <c r="D3674" s="66" t="s">
        <v>317</v>
      </c>
      <c r="E3674" s="87">
        <f>+IF(ISNUMBER(DATA!N959),DATA!N959,"n/a")</f>
        <v>3.3387451476800001</v>
      </c>
      <c r="F3674" s="77">
        <f>+IF(ISNUMBER(DATA!O959),DATA!O959,"n/a")</f>
        <v>0.16425941440015901</v>
      </c>
      <c r="G3674" s="87">
        <f>+IF(ISNUMBER(DATA!X959),DATA!X959,"n/a")</f>
        <v>3.2899969619952301</v>
      </c>
      <c r="H3674" s="77">
        <f>+IF(ISNUMBER(DATA!Y959),DATA!Y959,"n/a")</f>
        <v>0.124155942029937</v>
      </c>
      <c r="I3674" s="87">
        <f>+IF(ISNUMBER(DATA!AH959),DATA!AH959,"n/a")</f>
        <v>3.2336724562643102</v>
      </c>
      <c r="J3674" s="77">
        <f>+IF(ISNUMBER(DATA!AI959),DATA!AI959,"n/a")</f>
        <v>9.6378121822345897E-2</v>
      </c>
      <c r="K3674" s="87">
        <f>+IF(ISNUMBER(DATA!AR959),DATA!AR959,"n/a")</f>
        <v>3.1129608517032699</v>
      </c>
      <c r="L3674" s="77">
        <f>+IF(ISNUMBER(DATA!AS959),DATA!AS959,"n/a")</f>
        <v>5.1004375423024197E-2</v>
      </c>
      <c r="M3674" s="66"/>
      <c r="N3674" s="66"/>
      <c r="O3674" s="66"/>
      <c r="P3674" s="66"/>
      <c r="Q3674" s="66"/>
      <c r="S3674" s="70"/>
      <c r="U3674" s="70"/>
      <c r="W3674" s="70"/>
      <c r="Y3674" s="70"/>
    </row>
    <row r="3675" spans="1:25" s="69" customFormat="1" x14ac:dyDescent="0.2">
      <c r="A3675" s="66" t="s">
        <v>27</v>
      </c>
      <c r="B3675" s="66" t="s">
        <v>24</v>
      </c>
      <c r="C3675" s="66" t="s">
        <v>26</v>
      </c>
      <c r="D3675" s="66" t="s">
        <v>318</v>
      </c>
      <c r="E3675" s="87">
        <f>+IF(ISNUMBER(DATA!N960),DATA!N960,"n/a")</f>
        <v>2.3101979875460699</v>
      </c>
      <c r="F3675" s="77">
        <f>+IF(ISNUMBER(DATA!O960),DATA!O960,"n/a")</f>
        <v>-5.0318195905610402E-2</v>
      </c>
      <c r="G3675" s="87">
        <f>+IF(ISNUMBER(DATA!X960),DATA!X960,"n/a")</f>
        <v>2.35204419619002</v>
      </c>
      <c r="H3675" s="77">
        <f>+IF(ISNUMBER(DATA!Y960),DATA!Y960,"n/a")</f>
        <v>-1.5199035215913001E-2</v>
      </c>
      <c r="I3675" s="87">
        <f>+IF(ISNUMBER(DATA!AH960),DATA!AH960,"n/a")</f>
        <v>2.36968930459533</v>
      </c>
      <c r="J3675" s="77">
        <f>+IF(ISNUMBER(DATA!AI960),DATA!AI960,"n/a")</f>
        <v>2.1776427049503701E-2</v>
      </c>
      <c r="K3675" s="87">
        <f>+IF(ISNUMBER(DATA!AR960),DATA!AR960,"n/a")</f>
        <v>2.3400474712651498</v>
      </c>
      <c r="L3675" s="77">
        <f>+IF(ISNUMBER(DATA!AS960),DATA!AS960,"n/a")</f>
        <v>3.5003289675221601E-2</v>
      </c>
      <c r="M3675" s="66"/>
      <c r="N3675" s="66"/>
      <c r="O3675" s="66"/>
      <c r="P3675" s="66"/>
      <c r="Q3675" s="66"/>
      <c r="S3675" s="70"/>
      <c r="U3675" s="70"/>
      <c r="W3675" s="70"/>
      <c r="Y3675" s="70"/>
    </row>
    <row r="3676" spans="1:25" s="69" customFormat="1" x14ac:dyDescent="0.2">
      <c r="A3676" s="66" t="s">
        <v>27</v>
      </c>
      <c r="B3676" s="66" t="s">
        <v>24</v>
      </c>
      <c r="C3676" s="66" t="s">
        <v>26</v>
      </c>
      <c r="D3676" s="66" t="s">
        <v>344</v>
      </c>
      <c r="E3676" s="87">
        <f>+IF(ISNUMBER(DATA!N961),DATA!N961,"n/a")</f>
        <v>2.8588547143675598</v>
      </c>
      <c r="F3676" s="77">
        <f>+IF(ISNUMBER(DATA!O961),DATA!O961,"n/a")</f>
        <v>3.3919298822462501E-2</v>
      </c>
      <c r="G3676" s="87">
        <f>+IF(ISNUMBER(DATA!X961),DATA!X961,"n/a")</f>
        <v>2.83715610967948</v>
      </c>
      <c r="H3676" s="77">
        <f>+IF(ISNUMBER(DATA!Y961),DATA!Y961,"n/a")</f>
        <v>4.5767489935383703E-2</v>
      </c>
      <c r="I3676" s="87">
        <f>+IF(ISNUMBER(DATA!AH961),DATA!AH961,"n/a")</f>
        <v>2.8085951576421202</v>
      </c>
      <c r="J3676" s="77">
        <f>+IF(ISNUMBER(DATA!AI961),DATA!AI961,"n/a")</f>
        <v>3.8571978209734202E-2</v>
      </c>
      <c r="K3676" s="87">
        <f>+IF(ISNUMBER(DATA!AR961),DATA!AR961,"n/a")</f>
        <v>2.7380000812916401</v>
      </c>
      <c r="L3676" s="77">
        <f>+IF(ISNUMBER(DATA!AS961),DATA!AS961,"n/a")</f>
        <v>1.63475523585477E-2</v>
      </c>
      <c r="M3676" s="66"/>
      <c r="N3676" s="66"/>
      <c r="O3676" s="66"/>
      <c r="P3676" s="66"/>
      <c r="Q3676" s="66"/>
      <c r="S3676" s="70"/>
      <c r="U3676" s="70"/>
      <c r="W3676" s="70"/>
      <c r="Y3676" s="70"/>
    </row>
    <row r="3677" spans="1:25" s="69" customFormat="1" x14ac:dyDescent="0.2">
      <c r="A3677" s="66" t="s">
        <v>27</v>
      </c>
      <c r="B3677" s="66" t="s">
        <v>24</v>
      </c>
      <c r="C3677" s="66" t="s">
        <v>26</v>
      </c>
      <c r="D3677" s="66" t="s">
        <v>345</v>
      </c>
      <c r="E3677" s="87">
        <f>+IF(ISNUMBER(DATA!N962),DATA!N962,"n/a")</f>
        <v>2.92151522812898</v>
      </c>
      <c r="F3677" s="77">
        <f>+IF(ISNUMBER(DATA!O962),DATA!O962,"n/a")</f>
        <v>4.1652651028848998E-2</v>
      </c>
      <c r="G3677" s="87">
        <f>+IF(ISNUMBER(DATA!X962),DATA!X962,"n/a")</f>
        <v>2.9210303901483599</v>
      </c>
      <c r="H3677" s="77">
        <f>+IF(ISNUMBER(DATA!Y962),DATA!Y962,"n/a")</f>
        <v>3.3079410256506202E-2</v>
      </c>
      <c r="I3677" s="87">
        <f>+IF(ISNUMBER(DATA!AH962),DATA!AH962,"n/a")</f>
        <v>2.8795663590648899</v>
      </c>
      <c r="J3677" s="77">
        <f>+IF(ISNUMBER(DATA!AI962),DATA!AI962,"n/a")</f>
        <v>7.59406450951785E-3</v>
      </c>
      <c r="K3677" s="87">
        <f>+IF(ISNUMBER(DATA!AR962),DATA!AR962,"n/a")</f>
        <v>2.8556745314153802</v>
      </c>
      <c r="L3677" s="77">
        <f>+IF(ISNUMBER(DATA!AS962),DATA!AS962,"n/a")</f>
        <v>7.3824365467811306E-2</v>
      </c>
      <c r="M3677" s="66"/>
      <c r="N3677" s="66"/>
      <c r="O3677" s="66"/>
      <c r="P3677" s="66"/>
      <c r="Q3677" s="66"/>
      <c r="S3677" s="70"/>
      <c r="U3677" s="70"/>
      <c r="W3677" s="70"/>
      <c r="Y3677" s="70"/>
    </row>
    <row r="3678" spans="1:25" x14ac:dyDescent="0.2">
      <c r="E3678" s="100"/>
      <c r="F3678" s="102"/>
      <c r="G3678" s="100"/>
      <c r="H3678" s="102"/>
      <c r="I3678" s="100"/>
      <c r="J3678" s="102"/>
      <c r="K3678" s="100"/>
      <c r="L3678" s="102"/>
    </row>
    <row r="3679" spans="1:25" s="69" customFormat="1" x14ac:dyDescent="0.2">
      <c r="A3679" s="66" t="s">
        <v>28</v>
      </c>
      <c r="B3679" s="66" t="s">
        <v>24</v>
      </c>
      <c r="C3679" s="66" t="s">
        <v>0</v>
      </c>
      <c r="D3679" s="66" t="s">
        <v>271</v>
      </c>
      <c r="E3679" s="76">
        <f>+IF(ISNUMBER(DATA!F1031),DATA!F1031,"n/a")</f>
        <v>12239.06</v>
      </c>
      <c r="F3679" s="77">
        <f>+IF(ISNUMBER(DATA!G1031),DATA!G1031,"n/a")</f>
        <v>-0.27376309210803501</v>
      </c>
      <c r="G3679" s="76">
        <f>+IF(ISNUMBER(DATA!P1031),DATA!P1031,"n/a")</f>
        <v>34743.82</v>
      </c>
      <c r="H3679" s="77">
        <f>+IF(ISNUMBER(DATA!Q1031),DATA!Q1031,"n/a")</f>
        <v>-0.226624949666032</v>
      </c>
      <c r="I3679" s="76">
        <f>+IF(ISNUMBER(DATA!Z1031),DATA!Z1031,"n/a")</f>
        <v>71065.259999999995</v>
      </c>
      <c r="J3679" s="77">
        <f>+IF(ISNUMBER(DATA!AA1031),DATA!AA1031,"n/a")</f>
        <v>-0.137427719705393</v>
      </c>
      <c r="K3679" s="76">
        <f>+IF(ISNUMBER(DATA!AJ1031),DATA!AJ1031,"n/a")</f>
        <v>201334.94</v>
      </c>
      <c r="L3679" s="77">
        <f>+IF(ISNUMBER(DATA!AK1031),DATA!AK1031,"n/a")</f>
        <v>4.2499086482945703E-2</v>
      </c>
      <c r="M3679" s="66"/>
      <c r="N3679" s="66"/>
      <c r="O3679" s="66"/>
      <c r="P3679" s="66"/>
      <c r="Q3679" s="66"/>
      <c r="S3679" s="70"/>
      <c r="U3679" s="70"/>
      <c r="W3679" s="70"/>
      <c r="Y3679" s="70"/>
    </row>
    <row r="3680" spans="1:25" s="69" customFormat="1" x14ac:dyDescent="0.2">
      <c r="A3680" s="66" t="s">
        <v>28</v>
      </c>
      <c r="B3680" s="66" t="s">
        <v>24</v>
      </c>
      <c r="C3680" s="66" t="s">
        <v>0</v>
      </c>
      <c r="D3680" s="66" t="s">
        <v>272</v>
      </c>
      <c r="E3680" s="76">
        <f>+IF(ISNUMBER(DATA!F1032),DATA!F1032,"n/a")</f>
        <v>60011.38</v>
      </c>
      <c r="F3680" s="77">
        <f>+IF(ISNUMBER(DATA!G1032),DATA!G1032,"n/a")</f>
        <v>-3.0378303722932098E-2</v>
      </c>
      <c r="G3680" s="76">
        <f>+IF(ISNUMBER(DATA!P1032),DATA!P1032,"n/a")</f>
        <v>200272.98</v>
      </c>
      <c r="H3680" s="77">
        <f>+IF(ISNUMBER(DATA!Q1032),DATA!Q1032,"n/a")</f>
        <v>3.8457188869203102E-2</v>
      </c>
      <c r="I3680" s="76">
        <f>+IF(ISNUMBER(DATA!Z1032),DATA!Z1032,"n/a")</f>
        <v>364310.15</v>
      </c>
      <c r="J3680" s="77">
        <f>+IF(ISNUMBER(DATA!AA1032),DATA!AA1032,"n/a")</f>
        <v>5.4240844174811703E-2</v>
      </c>
      <c r="K3680" s="76">
        <f>+IF(ISNUMBER(DATA!AJ1032),DATA!AJ1032,"n/a")</f>
        <v>813542.79</v>
      </c>
      <c r="L3680" s="77">
        <f>+IF(ISNUMBER(DATA!AK1032),DATA!AK1032,"n/a")</f>
        <v>0.279631107496839</v>
      </c>
      <c r="M3680" s="66"/>
      <c r="N3680" s="66"/>
      <c r="O3680" s="66"/>
      <c r="P3680" s="66"/>
      <c r="Q3680" s="66"/>
      <c r="S3680" s="70"/>
      <c r="U3680" s="70"/>
      <c r="W3680" s="70"/>
      <c r="Y3680" s="70"/>
    </row>
    <row r="3681" spans="1:25" s="69" customFormat="1" x14ac:dyDescent="0.2">
      <c r="A3681" s="66" t="s">
        <v>28</v>
      </c>
      <c r="B3681" s="66" t="s">
        <v>24</v>
      </c>
      <c r="C3681" s="66" t="s">
        <v>0</v>
      </c>
      <c r="D3681" s="66" t="s">
        <v>273</v>
      </c>
      <c r="E3681" s="76">
        <f>+IF(ISNUMBER(DATA!F1033),DATA!F1033,"n/a")</f>
        <v>127227.32</v>
      </c>
      <c r="F3681" s="77">
        <f>+IF(ISNUMBER(DATA!G1033),DATA!G1033,"n/a")</f>
        <v>0.134117197788126</v>
      </c>
      <c r="G3681" s="76">
        <f>+IF(ISNUMBER(DATA!P1033),DATA!P1033,"n/a")</f>
        <v>390296.1</v>
      </c>
      <c r="H3681" s="77">
        <f>+IF(ISNUMBER(DATA!Q1033),DATA!Q1033,"n/a")</f>
        <v>9.6590776750570997E-2</v>
      </c>
      <c r="I3681" s="76">
        <f>+IF(ISNUMBER(DATA!Z1033),DATA!Z1033,"n/a")</f>
        <v>727323.58</v>
      </c>
      <c r="J3681" s="77">
        <f>+IF(ISNUMBER(DATA!AA1033),DATA!AA1033,"n/a")</f>
        <v>0.16917203714718301</v>
      </c>
      <c r="K3681" s="76">
        <f>+IF(ISNUMBER(DATA!AJ1033),DATA!AJ1033,"n/a")</f>
        <v>1546045.73</v>
      </c>
      <c r="L3681" s="77">
        <f>+IF(ISNUMBER(DATA!AK1033),DATA!AK1033,"n/a")</f>
        <v>0.17820585589093901</v>
      </c>
      <c r="M3681" s="66"/>
      <c r="N3681" s="66"/>
      <c r="O3681" s="66"/>
      <c r="P3681" s="66"/>
      <c r="Q3681" s="66"/>
      <c r="S3681" s="70"/>
      <c r="U3681" s="70"/>
      <c r="W3681" s="70"/>
      <c r="Y3681" s="70"/>
    </row>
    <row r="3682" spans="1:25" s="69" customFormat="1" x14ac:dyDescent="0.2">
      <c r="A3682" s="66" t="s">
        <v>28</v>
      </c>
      <c r="B3682" s="66" t="s">
        <v>24</v>
      </c>
      <c r="C3682" s="66" t="s">
        <v>0</v>
      </c>
      <c r="D3682" s="66" t="s">
        <v>274</v>
      </c>
      <c r="E3682" s="76">
        <f>+IF(ISNUMBER(DATA!F1034),DATA!F1034,"n/a")</f>
        <v>41169.74</v>
      </c>
      <c r="F3682" s="77">
        <f>+IF(ISNUMBER(DATA!G1034),DATA!G1034,"n/a")</f>
        <v>1.99277350499872E-2</v>
      </c>
      <c r="G3682" s="76">
        <f>+IF(ISNUMBER(DATA!P1034),DATA!P1034,"n/a")</f>
        <v>131496</v>
      </c>
      <c r="H3682" s="77">
        <f>+IF(ISNUMBER(DATA!Q1034),DATA!Q1034,"n/a")</f>
        <v>-1.5095508706493199E-3</v>
      </c>
      <c r="I3682" s="76">
        <f>+IF(ISNUMBER(DATA!Z1034),DATA!Z1034,"n/a")</f>
        <v>229544.25</v>
      </c>
      <c r="J3682" s="77">
        <f>+IF(ISNUMBER(DATA!AA1034),DATA!AA1034,"n/a")</f>
        <v>1.25632354680171E-3</v>
      </c>
      <c r="K3682" s="76">
        <f>+IF(ISNUMBER(DATA!AJ1034),DATA!AJ1034,"n/a")</f>
        <v>501073.37</v>
      </c>
      <c r="L3682" s="77">
        <f>+IF(ISNUMBER(DATA!AK1034),DATA!AK1034,"n/a")</f>
        <v>8.3926126346383606E-2</v>
      </c>
      <c r="M3682" s="66"/>
      <c r="N3682" s="66"/>
      <c r="O3682" s="66"/>
      <c r="P3682" s="66"/>
      <c r="Q3682" s="66"/>
      <c r="S3682" s="70"/>
      <c r="U3682" s="70"/>
      <c r="W3682" s="70"/>
      <c r="Y3682" s="70"/>
    </row>
    <row r="3683" spans="1:25" s="69" customFormat="1" x14ac:dyDescent="0.2">
      <c r="A3683" s="66" t="s">
        <v>28</v>
      </c>
      <c r="B3683" s="66" t="s">
        <v>24</v>
      </c>
      <c r="C3683" s="66" t="s">
        <v>0</v>
      </c>
      <c r="D3683" s="66" t="s">
        <v>275</v>
      </c>
      <c r="E3683" s="76">
        <f>+IF(ISNUMBER(DATA!F1035),DATA!F1035,"n/a")</f>
        <v>90069.440000000002</v>
      </c>
      <c r="F3683" s="77">
        <f>+IF(ISNUMBER(DATA!G1035),DATA!G1035,"n/a")</f>
        <v>-3.0742662137196199E-2</v>
      </c>
      <c r="G3683" s="76">
        <f>+IF(ISNUMBER(DATA!P1035),DATA!P1035,"n/a")</f>
        <v>264937.27</v>
      </c>
      <c r="H3683" s="77">
        <f>+IF(ISNUMBER(DATA!Q1035),DATA!Q1035,"n/a")</f>
        <v>-7.4580615027052793E-2</v>
      </c>
      <c r="I3683" s="76">
        <f>+IF(ISNUMBER(DATA!Z1035),DATA!Z1035,"n/a")</f>
        <v>515846.48</v>
      </c>
      <c r="J3683" s="77">
        <f>+IF(ISNUMBER(DATA!AA1035),DATA!AA1035,"n/a")</f>
        <v>-9.2439243332131896E-2</v>
      </c>
      <c r="K3683" s="76">
        <f>+IF(ISNUMBER(DATA!AJ1035),DATA!AJ1035,"n/a")</f>
        <v>1223665.43</v>
      </c>
      <c r="L3683" s="77">
        <f>+IF(ISNUMBER(DATA!AK1035),DATA!AK1035,"n/a")</f>
        <v>-9.1852797388000798E-2</v>
      </c>
      <c r="M3683" s="66"/>
      <c r="N3683" s="66"/>
      <c r="O3683" s="66"/>
      <c r="P3683" s="66"/>
      <c r="Q3683" s="66"/>
      <c r="S3683" s="70"/>
      <c r="U3683" s="70"/>
      <c r="W3683" s="70"/>
      <c r="Y3683" s="70"/>
    </row>
    <row r="3684" spans="1:25" s="69" customFormat="1" x14ac:dyDescent="0.2">
      <c r="A3684" s="66" t="s">
        <v>28</v>
      </c>
      <c r="B3684" s="66" t="s">
        <v>24</v>
      </c>
      <c r="C3684" s="66" t="s">
        <v>0</v>
      </c>
      <c r="D3684" s="66" t="s">
        <v>276</v>
      </c>
      <c r="E3684" s="76">
        <f>+IF(ISNUMBER(DATA!F1036),DATA!F1036,"n/a")</f>
        <v>56477.13</v>
      </c>
      <c r="F3684" s="77">
        <f>+IF(ISNUMBER(DATA!G1036),DATA!G1036,"n/a")</f>
        <v>-5.3931283049950202E-3</v>
      </c>
      <c r="G3684" s="76">
        <f>+IF(ISNUMBER(DATA!P1036),DATA!P1036,"n/a")</f>
        <v>141076.60999999999</v>
      </c>
      <c r="H3684" s="77">
        <f>+IF(ISNUMBER(DATA!Q1036),DATA!Q1036,"n/a")</f>
        <v>-0.17192428336976501</v>
      </c>
      <c r="I3684" s="76">
        <f>+IF(ISNUMBER(DATA!Z1036),DATA!Z1036,"n/a")</f>
        <v>257848.48</v>
      </c>
      <c r="J3684" s="77">
        <f>+IF(ISNUMBER(DATA!AA1036),DATA!AA1036,"n/a")</f>
        <v>-0.122343157781302</v>
      </c>
      <c r="K3684" s="76">
        <f>+IF(ISNUMBER(DATA!AJ1036),DATA!AJ1036,"n/a")</f>
        <v>713779.63</v>
      </c>
      <c r="L3684" s="77">
        <f>+IF(ISNUMBER(DATA!AK1036),DATA!AK1036,"n/a")</f>
        <v>-6.1794676330693903E-2</v>
      </c>
      <c r="M3684" s="66"/>
      <c r="N3684" s="66"/>
      <c r="O3684" s="66"/>
      <c r="P3684" s="66"/>
      <c r="Q3684" s="66"/>
      <c r="S3684" s="70"/>
      <c r="U3684" s="70"/>
      <c r="W3684" s="70"/>
      <c r="Y3684" s="70"/>
    </row>
    <row r="3685" spans="1:25" s="69" customFormat="1" x14ac:dyDescent="0.2">
      <c r="A3685" s="66" t="s">
        <v>28</v>
      </c>
      <c r="B3685" s="66" t="s">
        <v>24</v>
      </c>
      <c r="C3685" s="66" t="s">
        <v>0</v>
      </c>
      <c r="D3685" s="66" t="s">
        <v>277</v>
      </c>
      <c r="E3685" s="76">
        <f>+IF(ISNUMBER(DATA!F1037),DATA!F1037,"n/a")</f>
        <v>29188.13</v>
      </c>
      <c r="F3685" s="77">
        <f>+IF(ISNUMBER(DATA!G1037),DATA!G1037,"n/a")</f>
        <v>-5.241158683667E-2</v>
      </c>
      <c r="G3685" s="76">
        <f>+IF(ISNUMBER(DATA!P1037),DATA!P1037,"n/a")</f>
        <v>94956.87</v>
      </c>
      <c r="H3685" s="77">
        <f>+IF(ISNUMBER(DATA!Q1037),DATA!Q1037,"n/a")</f>
        <v>-1.6385551453919501E-2</v>
      </c>
      <c r="I3685" s="76">
        <f>+IF(ISNUMBER(DATA!Z1037),DATA!Z1037,"n/a")</f>
        <v>176173.31</v>
      </c>
      <c r="J3685" s="77">
        <f>+IF(ISNUMBER(DATA!AA1037),DATA!AA1037,"n/a")</f>
        <v>-1.40643040508789E-2</v>
      </c>
      <c r="K3685" s="76">
        <f>+IF(ISNUMBER(DATA!AJ1037),DATA!AJ1037,"n/a")</f>
        <v>368179.97</v>
      </c>
      <c r="L3685" s="77">
        <f>+IF(ISNUMBER(DATA!AK1037),DATA!AK1037,"n/a")</f>
        <v>-7.9339496926434605E-2</v>
      </c>
      <c r="M3685" s="66"/>
      <c r="N3685" s="66"/>
      <c r="O3685" s="66"/>
      <c r="P3685" s="66"/>
      <c r="Q3685" s="66"/>
      <c r="S3685" s="70"/>
      <c r="U3685" s="70"/>
      <c r="W3685" s="70"/>
      <c r="Y3685" s="70"/>
    </row>
    <row r="3686" spans="1:25" s="69" customFormat="1" x14ac:dyDescent="0.2">
      <c r="A3686" s="66" t="s">
        <v>28</v>
      </c>
      <c r="B3686" s="66" t="s">
        <v>24</v>
      </c>
      <c r="C3686" s="66" t="s">
        <v>0</v>
      </c>
      <c r="D3686" s="66" t="s">
        <v>278</v>
      </c>
      <c r="E3686" s="76">
        <f>+IF(ISNUMBER(DATA!F1038),DATA!F1038,"n/a")</f>
        <v>155542.87</v>
      </c>
      <c r="F3686" s="77">
        <f>+IF(ISNUMBER(DATA!G1038),DATA!G1038,"n/a")</f>
        <v>0.43121880193351803</v>
      </c>
      <c r="G3686" s="76">
        <f>+IF(ISNUMBER(DATA!P1038),DATA!P1038,"n/a")</f>
        <v>435225.22</v>
      </c>
      <c r="H3686" s="77">
        <f>+IF(ISNUMBER(DATA!Q1038),DATA!Q1038,"n/a")</f>
        <v>0.29552456432101698</v>
      </c>
      <c r="I3686" s="76">
        <f>+IF(ISNUMBER(DATA!Z1038),DATA!Z1038,"n/a")</f>
        <v>788433.63</v>
      </c>
      <c r="J3686" s="77">
        <f>+IF(ISNUMBER(DATA!AA1038),DATA!AA1038,"n/a")</f>
        <v>0.213140586379819</v>
      </c>
      <c r="K3686" s="76">
        <f>+IF(ISNUMBER(DATA!AJ1038),DATA!AJ1038,"n/a")</f>
        <v>1578488.15</v>
      </c>
      <c r="L3686" s="77">
        <f>+IF(ISNUMBER(DATA!AK1038),DATA!AK1038,"n/a")</f>
        <v>0.15896147901775701</v>
      </c>
      <c r="M3686" s="66"/>
      <c r="N3686" s="66"/>
      <c r="O3686" s="66"/>
      <c r="P3686" s="66"/>
      <c r="Q3686" s="66"/>
      <c r="S3686" s="70"/>
      <c r="U3686" s="70"/>
      <c r="W3686" s="70"/>
      <c r="Y3686" s="70"/>
    </row>
    <row r="3687" spans="1:25" s="69" customFormat="1" x14ac:dyDescent="0.2">
      <c r="A3687" s="66" t="s">
        <v>28</v>
      </c>
      <c r="B3687" s="66" t="s">
        <v>24</v>
      </c>
      <c r="C3687" s="66" t="s">
        <v>0</v>
      </c>
      <c r="D3687" s="66" t="s">
        <v>279</v>
      </c>
      <c r="E3687" s="76">
        <f>+IF(ISNUMBER(DATA!F1039),DATA!F1039,"n/a")</f>
        <v>82979.39</v>
      </c>
      <c r="F3687" s="77">
        <f>+IF(ISNUMBER(DATA!G1039),DATA!G1039,"n/a")</f>
        <v>0.28658136012402602</v>
      </c>
      <c r="G3687" s="76">
        <f>+IF(ISNUMBER(DATA!P1039),DATA!P1039,"n/a")</f>
        <v>241907.64</v>
      </c>
      <c r="H3687" s="77">
        <f>+IF(ISNUMBER(DATA!Q1039),DATA!Q1039,"n/a")</f>
        <v>0.20487329207507299</v>
      </c>
      <c r="I3687" s="76">
        <f>+IF(ISNUMBER(DATA!Z1039),DATA!Z1039,"n/a")</f>
        <v>437671.08</v>
      </c>
      <c r="J3687" s="77">
        <f>+IF(ISNUMBER(DATA!AA1039),DATA!AA1039,"n/a")</f>
        <v>0.18452984617036799</v>
      </c>
      <c r="K3687" s="76">
        <f>+IF(ISNUMBER(DATA!AJ1039),DATA!AJ1039,"n/a")</f>
        <v>919426.03</v>
      </c>
      <c r="L3687" s="77">
        <f>+IF(ISNUMBER(DATA!AK1039),DATA!AK1039,"n/a")</f>
        <v>0.61604187078636397</v>
      </c>
      <c r="M3687" s="66"/>
      <c r="N3687" s="66"/>
      <c r="O3687" s="66"/>
      <c r="P3687" s="66"/>
      <c r="Q3687" s="66"/>
      <c r="S3687" s="70"/>
      <c r="U3687" s="70"/>
      <c r="W3687" s="70"/>
      <c r="Y3687" s="70"/>
    </row>
    <row r="3688" spans="1:25" s="69" customFormat="1" x14ac:dyDescent="0.2">
      <c r="A3688" s="66" t="s">
        <v>28</v>
      </c>
      <c r="B3688" s="66" t="s">
        <v>24</v>
      </c>
      <c r="C3688" s="66" t="s">
        <v>0</v>
      </c>
      <c r="D3688" s="66" t="s">
        <v>280</v>
      </c>
      <c r="E3688" s="76">
        <f>+IF(ISNUMBER(DATA!F1040),DATA!F1040,"n/a")</f>
        <v>18119.71</v>
      </c>
      <c r="F3688" s="77">
        <f>+IF(ISNUMBER(DATA!G1040),DATA!G1040,"n/a")</f>
        <v>-0.13625961057650801</v>
      </c>
      <c r="G3688" s="76">
        <f>+IF(ISNUMBER(DATA!P1040),DATA!P1040,"n/a")</f>
        <v>52082.16</v>
      </c>
      <c r="H3688" s="77">
        <f>+IF(ISNUMBER(DATA!Q1040),DATA!Q1040,"n/a")</f>
        <v>-0.105536171729933</v>
      </c>
      <c r="I3688" s="76">
        <f>+IF(ISNUMBER(DATA!Z1040),DATA!Z1040,"n/a")</f>
        <v>103905.24</v>
      </c>
      <c r="J3688" s="77">
        <f>+IF(ISNUMBER(DATA!AA1040),DATA!AA1040,"n/a")</f>
        <v>-4.91758124355492E-2</v>
      </c>
      <c r="K3688" s="76">
        <f>+IF(ISNUMBER(DATA!AJ1040),DATA!AJ1040,"n/a")</f>
        <v>293010.88</v>
      </c>
      <c r="L3688" s="77">
        <f>+IF(ISNUMBER(DATA!AK1040),DATA!AK1040,"n/a")</f>
        <v>0.113171148419829</v>
      </c>
      <c r="M3688" s="66"/>
      <c r="N3688" s="66"/>
      <c r="O3688" s="66"/>
      <c r="P3688" s="66"/>
      <c r="Q3688" s="66"/>
      <c r="S3688" s="70"/>
      <c r="U3688" s="70"/>
      <c r="W3688" s="70"/>
      <c r="Y3688" s="70"/>
    </row>
    <row r="3689" spans="1:25" s="69" customFormat="1" x14ac:dyDescent="0.2">
      <c r="A3689" s="66" t="s">
        <v>28</v>
      </c>
      <c r="B3689" s="66" t="s">
        <v>24</v>
      </c>
      <c r="C3689" s="66" t="s">
        <v>0</v>
      </c>
      <c r="D3689" s="66" t="s">
        <v>281</v>
      </c>
      <c r="E3689" s="76">
        <f>+IF(ISNUMBER(DATA!F1041),DATA!F1041,"n/a")</f>
        <v>55913.96</v>
      </c>
      <c r="F3689" s="77">
        <f>+IF(ISNUMBER(DATA!G1041),DATA!G1041,"n/a")</f>
        <v>0.40404117258137701</v>
      </c>
      <c r="G3689" s="76">
        <f>+IF(ISNUMBER(DATA!P1041),DATA!P1041,"n/a")</f>
        <v>152613.22</v>
      </c>
      <c r="H3689" s="77">
        <f>+IF(ISNUMBER(DATA!Q1041),DATA!Q1041,"n/a")</f>
        <v>0.27564863956251201</v>
      </c>
      <c r="I3689" s="76">
        <f>+IF(ISNUMBER(DATA!Z1041),DATA!Z1041,"n/a")</f>
        <v>272151.57</v>
      </c>
      <c r="J3689" s="77">
        <f>+IF(ISNUMBER(DATA!AA1041),DATA!AA1041,"n/a")</f>
        <v>0.24861407619240899</v>
      </c>
      <c r="K3689" s="76">
        <f>+IF(ISNUMBER(DATA!AJ1041),DATA!AJ1041,"n/a")</f>
        <v>587685.43999999994</v>
      </c>
      <c r="L3689" s="77">
        <f>+IF(ISNUMBER(DATA!AK1041),DATA!AK1041,"n/a")</f>
        <v>0.42093512662352001</v>
      </c>
      <c r="M3689" s="66"/>
      <c r="N3689" s="66"/>
      <c r="O3689" s="66"/>
      <c r="P3689" s="66"/>
      <c r="Q3689" s="66"/>
      <c r="S3689" s="70"/>
      <c r="U3689" s="70"/>
      <c r="W3689" s="70"/>
      <c r="Y3689" s="70"/>
    </row>
    <row r="3690" spans="1:25" s="69" customFormat="1" x14ac:dyDescent="0.2">
      <c r="A3690" s="66" t="s">
        <v>28</v>
      </c>
      <c r="B3690" s="66" t="s">
        <v>24</v>
      </c>
      <c r="C3690" s="66" t="s">
        <v>0</v>
      </c>
      <c r="D3690" s="66" t="s">
        <v>282</v>
      </c>
      <c r="E3690" s="76">
        <f>+IF(ISNUMBER(DATA!F1042),DATA!F1042,"n/a")</f>
        <v>69341.67</v>
      </c>
      <c r="F3690" s="77">
        <f>+IF(ISNUMBER(DATA!G1042),DATA!G1042,"n/a")</f>
        <v>-7.1221678401575297E-2</v>
      </c>
      <c r="G3690" s="76">
        <f>+IF(ISNUMBER(DATA!P1042),DATA!P1042,"n/a")</f>
        <v>219732.87</v>
      </c>
      <c r="H3690" s="77">
        <f>+IF(ISNUMBER(DATA!Q1042),DATA!Q1042,"n/a")</f>
        <v>-7.56942004091576E-2</v>
      </c>
      <c r="I3690" s="76">
        <f>+IF(ISNUMBER(DATA!Z1042),DATA!Z1042,"n/a")</f>
        <v>417022.4</v>
      </c>
      <c r="J3690" s="77">
        <f>+IF(ISNUMBER(DATA!AA1042),DATA!AA1042,"n/a")</f>
        <v>-4.0274964634190898E-2</v>
      </c>
      <c r="K3690" s="76">
        <f>+IF(ISNUMBER(DATA!AJ1042),DATA!AJ1042,"n/a")</f>
        <v>876755.48</v>
      </c>
      <c r="L3690" s="77">
        <f>+IF(ISNUMBER(DATA!AK1042),DATA!AK1042,"n/a")</f>
        <v>8.7257434909432302E-2</v>
      </c>
      <c r="M3690" s="66"/>
      <c r="N3690" s="66"/>
      <c r="O3690" s="66"/>
      <c r="P3690" s="66"/>
      <c r="Q3690" s="66"/>
      <c r="S3690" s="70"/>
      <c r="U3690" s="70"/>
      <c r="W3690" s="70"/>
      <c r="Y3690" s="70"/>
    </row>
    <row r="3691" spans="1:25" s="69" customFormat="1" x14ac:dyDescent="0.2">
      <c r="A3691" s="66" t="s">
        <v>28</v>
      </c>
      <c r="B3691" s="66" t="s">
        <v>24</v>
      </c>
      <c r="C3691" s="66" t="s">
        <v>0</v>
      </c>
      <c r="D3691" s="66" t="s">
        <v>283</v>
      </c>
      <c r="E3691" s="76">
        <f>+IF(ISNUMBER(DATA!F1043),DATA!F1043,"n/a")</f>
        <v>81951.77</v>
      </c>
      <c r="F3691" s="77">
        <f>+IF(ISNUMBER(DATA!G1043),DATA!G1043,"n/a")</f>
        <v>5.8820436201341898E-2</v>
      </c>
      <c r="G3691" s="76">
        <f>+IF(ISNUMBER(DATA!P1043),DATA!P1043,"n/a")</f>
        <v>264423.93</v>
      </c>
      <c r="H3691" s="77">
        <f>+IF(ISNUMBER(DATA!Q1043),DATA!Q1043,"n/a")</f>
        <v>8.1294452402343995E-2</v>
      </c>
      <c r="I3691" s="76">
        <f>+IF(ISNUMBER(DATA!Z1043),DATA!Z1043,"n/a")</f>
        <v>496478.41</v>
      </c>
      <c r="J3691" s="77">
        <f>+IF(ISNUMBER(DATA!AA1043),DATA!AA1043,"n/a")</f>
        <v>0.13190037557700099</v>
      </c>
      <c r="K3691" s="76">
        <f>+IF(ISNUMBER(DATA!AJ1043),DATA!AJ1043,"n/a")</f>
        <v>1049308.8899999999</v>
      </c>
      <c r="L3691" s="77">
        <f>+IF(ISNUMBER(DATA!AK1043),DATA!AK1043,"n/a")</f>
        <v>0.332567499788395</v>
      </c>
      <c r="M3691" s="66"/>
      <c r="N3691" s="66"/>
      <c r="O3691" s="66"/>
      <c r="P3691" s="66"/>
      <c r="Q3691" s="66"/>
      <c r="S3691" s="70"/>
      <c r="U3691" s="70"/>
      <c r="W3691" s="70"/>
      <c r="Y3691" s="70"/>
    </row>
    <row r="3692" spans="1:25" s="69" customFormat="1" x14ac:dyDescent="0.2">
      <c r="A3692" s="66" t="s">
        <v>28</v>
      </c>
      <c r="B3692" s="66" t="s">
        <v>24</v>
      </c>
      <c r="C3692" s="66" t="s">
        <v>0</v>
      </c>
      <c r="D3692" s="66" t="s">
        <v>284</v>
      </c>
      <c r="E3692" s="76">
        <f>+IF(ISNUMBER(DATA!F1044),DATA!F1044,"n/a")</f>
        <v>198667.94</v>
      </c>
      <c r="F3692" s="77">
        <f>+IF(ISNUMBER(DATA!G1044),DATA!G1044,"n/a")</f>
        <v>0.92034752396617003</v>
      </c>
      <c r="G3692" s="76">
        <f>+IF(ISNUMBER(DATA!P1044),DATA!P1044,"n/a")</f>
        <v>533326.34</v>
      </c>
      <c r="H3692" s="77">
        <f>+IF(ISNUMBER(DATA!Q1044),DATA!Q1044,"n/a")</f>
        <v>0.60206959265284499</v>
      </c>
      <c r="I3692" s="76">
        <f>+IF(ISNUMBER(DATA!Z1044),DATA!Z1044,"n/a")</f>
        <v>930852.62</v>
      </c>
      <c r="J3692" s="77">
        <f>+IF(ISNUMBER(DATA!AA1044),DATA!AA1044,"n/a")</f>
        <v>0.51308495803864795</v>
      </c>
      <c r="K3692" s="76">
        <f>+IF(ISNUMBER(DATA!AJ1044),DATA!AJ1044,"n/a")</f>
        <v>1763350.86</v>
      </c>
      <c r="L3692" s="77">
        <f>+IF(ISNUMBER(DATA!AK1044),DATA!AK1044,"n/a")</f>
        <v>0.54032177130095105</v>
      </c>
      <c r="M3692" s="66"/>
      <c r="N3692" s="66"/>
      <c r="O3692" s="66"/>
      <c r="P3692" s="66"/>
      <c r="Q3692" s="66"/>
      <c r="S3692" s="70"/>
      <c r="U3692" s="70"/>
      <c r="W3692" s="70"/>
      <c r="Y3692" s="70"/>
    </row>
    <row r="3693" spans="1:25" s="69" customFormat="1" x14ac:dyDescent="0.2">
      <c r="A3693" s="66" t="s">
        <v>28</v>
      </c>
      <c r="B3693" s="66" t="s">
        <v>24</v>
      </c>
      <c r="C3693" s="66" t="s">
        <v>0</v>
      </c>
      <c r="D3693" s="66" t="s">
        <v>285</v>
      </c>
      <c r="E3693" s="76">
        <f>+IF(ISNUMBER(DATA!F1045),DATA!F1045,"n/a")</f>
        <v>138630.35</v>
      </c>
      <c r="F3693" s="77">
        <f>+IF(ISNUMBER(DATA!G1045),DATA!G1045,"n/a")</f>
        <v>1.1661151261579601</v>
      </c>
      <c r="G3693" s="76">
        <f>+IF(ISNUMBER(DATA!P1045),DATA!P1045,"n/a")</f>
        <v>343441.08</v>
      </c>
      <c r="H3693" s="77">
        <f>+IF(ISNUMBER(DATA!Q1045),DATA!Q1045,"n/a")</f>
        <v>0.642234127606508</v>
      </c>
      <c r="I3693" s="76">
        <f>+IF(ISNUMBER(DATA!Z1045),DATA!Z1045,"n/a")</f>
        <v>587075.01</v>
      </c>
      <c r="J3693" s="77">
        <f>+IF(ISNUMBER(DATA!AA1045),DATA!AA1045,"n/a")</f>
        <v>0.44224789466695602</v>
      </c>
      <c r="K3693" s="76">
        <f>+IF(ISNUMBER(DATA!AJ1045),DATA!AJ1045,"n/a")</f>
        <v>1090455.68</v>
      </c>
      <c r="L3693" s="77">
        <f>+IF(ISNUMBER(DATA!AK1045),DATA!AK1045,"n/a")</f>
        <v>0.281893622274769</v>
      </c>
      <c r="M3693" s="66"/>
      <c r="N3693" s="66"/>
      <c r="O3693" s="66"/>
      <c r="P3693" s="66"/>
      <c r="Q3693" s="66"/>
      <c r="S3693" s="70"/>
      <c r="U3693" s="70"/>
      <c r="W3693" s="70"/>
      <c r="Y3693" s="70"/>
    </row>
    <row r="3694" spans="1:25" s="69" customFormat="1" x14ac:dyDescent="0.2">
      <c r="A3694" s="66" t="s">
        <v>28</v>
      </c>
      <c r="B3694" s="66" t="s">
        <v>24</v>
      </c>
      <c r="C3694" s="66" t="s">
        <v>0</v>
      </c>
      <c r="D3694" s="66" t="s">
        <v>286</v>
      </c>
      <c r="E3694" s="76">
        <f>+IF(ISNUMBER(DATA!F1046),DATA!F1046,"n/a")</f>
        <v>55378.14</v>
      </c>
      <c r="F3694" s="77">
        <f>+IF(ISNUMBER(DATA!G1046),DATA!G1046,"n/a")</f>
        <v>4.8124498206318297E-2</v>
      </c>
      <c r="G3694" s="76">
        <f>+IF(ISNUMBER(DATA!P1046),DATA!P1046,"n/a")</f>
        <v>157910.66</v>
      </c>
      <c r="H3694" s="77">
        <f>+IF(ISNUMBER(DATA!Q1046),DATA!Q1046,"n/a")</f>
        <v>-6.8640620127814302E-3</v>
      </c>
      <c r="I3694" s="76">
        <f>+IF(ISNUMBER(DATA!Z1046),DATA!Z1046,"n/a")</f>
        <v>296751.53000000003</v>
      </c>
      <c r="J3694" s="77">
        <f>+IF(ISNUMBER(DATA!AA1046),DATA!AA1046,"n/a")</f>
        <v>1.18287024266511E-2</v>
      </c>
      <c r="K3694" s="76">
        <f>+IF(ISNUMBER(DATA!AJ1046),DATA!AJ1046,"n/a")</f>
        <v>726449.35</v>
      </c>
      <c r="L3694" s="77">
        <f>+IF(ISNUMBER(DATA!AK1046),DATA!AK1046,"n/a")</f>
        <v>-3.9884206587921599E-2</v>
      </c>
      <c r="M3694" s="66"/>
      <c r="N3694" s="66"/>
      <c r="O3694" s="66"/>
      <c r="P3694" s="66"/>
      <c r="Q3694" s="66"/>
      <c r="S3694" s="70"/>
      <c r="U3694" s="70"/>
      <c r="W3694" s="70"/>
      <c r="Y3694" s="70"/>
    </row>
    <row r="3695" spans="1:25" s="69" customFormat="1" x14ac:dyDescent="0.2">
      <c r="A3695" s="66" t="s">
        <v>28</v>
      </c>
      <c r="B3695" s="66" t="s">
        <v>24</v>
      </c>
      <c r="C3695" s="66" t="s">
        <v>0</v>
      </c>
      <c r="D3695" s="66" t="s">
        <v>287</v>
      </c>
      <c r="E3695" s="76">
        <f>+IF(ISNUMBER(DATA!F1047),DATA!F1047,"n/a")</f>
        <v>56520.82</v>
      </c>
      <c r="F3695" s="77">
        <f>+IF(ISNUMBER(DATA!G1047),DATA!G1047,"n/a")</f>
        <v>-2.4093591727224001E-2</v>
      </c>
      <c r="G3695" s="76">
        <f>+IF(ISNUMBER(DATA!P1047),DATA!P1047,"n/a")</f>
        <v>169728.42</v>
      </c>
      <c r="H3695" s="77">
        <f>+IF(ISNUMBER(DATA!Q1047),DATA!Q1047,"n/a")</f>
        <v>-3.5581427419823598E-2</v>
      </c>
      <c r="I3695" s="76">
        <f>+IF(ISNUMBER(DATA!Z1047),DATA!Z1047,"n/a")</f>
        <v>327853.13</v>
      </c>
      <c r="J3695" s="77">
        <f>+IF(ISNUMBER(DATA!AA1047),DATA!AA1047,"n/a")</f>
        <v>-4.2429979620324E-2</v>
      </c>
      <c r="K3695" s="76">
        <f>+IF(ISNUMBER(DATA!AJ1047),DATA!AJ1047,"n/a")</f>
        <v>866318.97</v>
      </c>
      <c r="L3695" s="77">
        <f>+IF(ISNUMBER(DATA!AK1047),DATA!AK1047,"n/a")</f>
        <v>-4.9086155913043099E-2</v>
      </c>
      <c r="M3695" s="66"/>
      <c r="N3695" s="66"/>
      <c r="O3695" s="66"/>
      <c r="P3695" s="66"/>
      <c r="Q3695" s="66"/>
      <c r="S3695" s="70"/>
      <c r="U3695" s="70"/>
      <c r="W3695" s="70"/>
      <c r="Y3695" s="70"/>
    </row>
    <row r="3696" spans="1:25" s="69" customFormat="1" x14ac:dyDescent="0.2">
      <c r="A3696" s="66" t="s">
        <v>28</v>
      </c>
      <c r="B3696" s="66" t="s">
        <v>24</v>
      </c>
      <c r="C3696" s="66" t="s">
        <v>0</v>
      </c>
      <c r="D3696" s="66" t="s">
        <v>288</v>
      </c>
      <c r="E3696" s="76">
        <f>+IF(ISNUMBER(DATA!F1048),DATA!F1048,"n/a")</f>
        <v>71346.259999999995</v>
      </c>
      <c r="F3696" s="77">
        <f>+IF(ISNUMBER(DATA!G1048),DATA!G1048,"n/a")</f>
        <v>7.2083876666174704E-2</v>
      </c>
      <c r="G3696" s="76">
        <f>+IF(ISNUMBER(DATA!P1048),DATA!P1048,"n/a")</f>
        <v>233335.52</v>
      </c>
      <c r="H3696" s="77">
        <f>+IF(ISNUMBER(DATA!Q1048),DATA!Q1048,"n/a")</f>
        <v>9.0680782877842897E-3</v>
      </c>
      <c r="I3696" s="76">
        <f>+IF(ISNUMBER(DATA!Z1048),DATA!Z1048,"n/a")</f>
        <v>430911.48</v>
      </c>
      <c r="J3696" s="77">
        <f>+IF(ISNUMBER(DATA!AA1048),DATA!AA1048,"n/a")</f>
        <v>2.1093732153847099E-2</v>
      </c>
      <c r="K3696" s="76">
        <f>+IF(ISNUMBER(DATA!AJ1048),DATA!AJ1048,"n/a")</f>
        <v>867313.97</v>
      </c>
      <c r="L3696" s="77">
        <f>+IF(ISNUMBER(DATA!AK1048),DATA!AK1048,"n/a")</f>
        <v>0.37046813413476598</v>
      </c>
      <c r="M3696" s="66"/>
      <c r="N3696" s="66"/>
      <c r="O3696" s="66"/>
      <c r="P3696" s="66"/>
      <c r="Q3696" s="66"/>
      <c r="S3696" s="70"/>
      <c r="U3696" s="70"/>
      <c r="W3696" s="70"/>
      <c r="Y3696" s="70"/>
    </row>
    <row r="3697" spans="1:25" s="69" customFormat="1" x14ac:dyDescent="0.2">
      <c r="A3697" s="66" t="s">
        <v>28</v>
      </c>
      <c r="B3697" s="66" t="s">
        <v>24</v>
      </c>
      <c r="C3697" s="66" t="s">
        <v>0</v>
      </c>
      <c r="D3697" s="66" t="s">
        <v>289</v>
      </c>
      <c r="E3697" s="76">
        <f>+IF(ISNUMBER(DATA!F1049),DATA!F1049,"n/a")</f>
        <v>58427.72</v>
      </c>
      <c r="F3697" s="77">
        <f>+IF(ISNUMBER(DATA!G1049),DATA!G1049,"n/a")</f>
        <v>0.42749796238275101</v>
      </c>
      <c r="G3697" s="76">
        <f>+IF(ISNUMBER(DATA!P1049),DATA!P1049,"n/a")</f>
        <v>158731.10999999999</v>
      </c>
      <c r="H3697" s="77">
        <f>+IF(ISNUMBER(DATA!Q1049),DATA!Q1049,"n/a")</f>
        <v>0.209377029280921</v>
      </c>
      <c r="I3697" s="76">
        <f>+IF(ISNUMBER(DATA!Z1049),DATA!Z1049,"n/a")</f>
        <v>279875.25</v>
      </c>
      <c r="J3697" s="77">
        <f>+IF(ISNUMBER(DATA!AA1049),DATA!AA1049,"n/a")</f>
        <v>0.17650329031787501</v>
      </c>
      <c r="K3697" s="76">
        <f>+IF(ISNUMBER(DATA!AJ1049),DATA!AJ1049,"n/a")</f>
        <v>569913.68999999994</v>
      </c>
      <c r="L3697" s="77">
        <f>+IF(ISNUMBER(DATA!AK1049),DATA!AK1049,"n/a")</f>
        <v>0.384344914403557</v>
      </c>
      <c r="M3697" s="66"/>
      <c r="N3697" s="66"/>
      <c r="O3697" s="66"/>
      <c r="P3697" s="66"/>
      <c r="Q3697" s="66"/>
      <c r="S3697" s="70"/>
      <c r="U3697" s="70"/>
      <c r="W3697" s="70"/>
      <c r="Y3697" s="70"/>
    </row>
    <row r="3698" spans="1:25" s="69" customFormat="1" x14ac:dyDescent="0.2">
      <c r="A3698" s="66" t="s">
        <v>28</v>
      </c>
      <c r="B3698" s="66" t="s">
        <v>24</v>
      </c>
      <c r="C3698" s="66" t="s">
        <v>0</v>
      </c>
      <c r="D3698" s="66" t="s">
        <v>290</v>
      </c>
      <c r="E3698" s="76">
        <f>+IF(ISNUMBER(DATA!F1050),DATA!F1050,"n/a")</f>
        <v>30867.84</v>
      </c>
      <c r="F3698" s="77">
        <f>+IF(ISNUMBER(DATA!G1050),DATA!G1050,"n/a")</f>
        <v>0.23216105515813401</v>
      </c>
      <c r="G3698" s="76">
        <f>+IF(ISNUMBER(DATA!P1050),DATA!P1050,"n/a")</f>
        <v>101591.38</v>
      </c>
      <c r="H3698" s="77">
        <f>+IF(ISNUMBER(DATA!Q1050),DATA!Q1050,"n/a")</f>
        <v>0.20624145184901299</v>
      </c>
      <c r="I3698" s="76">
        <f>+IF(ISNUMBER(DATA!Z1050),DATA!Z1050,"n/a")</f>
        <v>183886.53</v>
      </c>
      <c r="J3698" s="77">
        <f>+IF(ISNUMBER(DATA!AA1050),DATA!AA1050,"n/a")</f>
        <v>0.20194847570788099</v>
      </c>
      <c r="K3698" s="76">
        <f>+IF(ISNUMBER(DATA!AJ1050),DATA!AJ1050,"n/a")</f>
        <v>362035.35</v>
      </c>
      <c r="L3698" s="77">
        <f>+IF(ISNUMBER(DATA!AK1050),DATA!AK1050,"n/a")</f>
        <v>0.121653260810969</v>
      </c>
      <c r="M3698" s="66"/>
      <c r="N3698" s="66"/>
      <c r="O3698" s="66"/>
      <c r="P3698" s="66"/>
      <c r="Q3698" s="66"/>
      <c r="S3698" s="70"/>
      <c r="U3698" s="70"/>
      <c r="W3698" s="70"/>
      <c r="Y3698" s="70"/>
    </row>
    <row r="3699" spans="1:25" s="69" customFormat="1" x14ac:dyDescent="0.2">
      <c r="A3699" s="66" t="s">
        <v>28</v>
      </c>
      <c r="B3699" s="66" t="s">
        <v>24</v>
      </c>
      <c r="C3699" s="66" t="s">
        <v>0</v>
      </c>
      <c r="D3699" s="66" t="s">
        <v>291</v>
      </c>
      <c r="E3699" s="76">
        <f>+IF(ISNUMBER(DATA!F1051),DATA!F1051,"n/a")</f>
        <v>20613.41</v>
      </c>
      <c r="F3699" s="77">
        <f>+IF(ISNUMBER(DATA!G1051),DATA!G1051,"n/a")</f>
        <v>-0.19338150069613599</v>
      </c>
      <c r="G3699" s="76">
        <f>+IF(ISNUMBER(DATA!P1051),DATA!P1051,"n/a")</f>
        <v>60045.23</v>
      </c>
      <c r="H3699" s="77">
        <f>+IF(ISNUMBER(DATA!Q1051),DATA!Q1051,"n/a")</f>
        <v>-8.5749501347503601E-2</v>
      </c>
      <c r="I3699" s="76">
        <f>+IF(ISNUMBER(DATA!Z1051),DATA!Z1051,"n/a")</f>
        <v>116766.06</v>
      </c>
      <c r="J3699" s="77">
        <f>+IF(ISNUMBER(DATA!AA1051),DATA!AA1051,"n/a")</f>
        <v>-2.5958412684906899E-2</v>
      </c>
      <c r="K3699" s="76">
        <f>+IF(ISNUMBER(DATA!AJ1051),DATA!AJ1051,"n/a")</f>
        <v>267526.39</v>
      </c>
      <c r="L3699" s="77">
        <f>+IF(ISNUMBER(DATA!AK1051),DATA!AK1051,"n/a")</f>
        <v>0.14461441872522601</v>
      </c>
      <c r="M3699" s="66"/>
      <c r="N3699" s="66"/>
      <c r="O3699" s="66"/>
      <c r="P3699" s="66"/>
      <c r="Q3699" s="66"/>
      <c r="S3699" s="70"/>
      <c r="U3699" s="70"/>
      <c r="W3699" s="70"/>
      <c r="Y3699" s="70"/>
    </row>
    <row r="3700" spans="1:25" s="69" customFormat="1" x14ac:dyDescent="0.2">
      <c r="A3700" s="66" t="s">
        <v>28</v>
      </c>
      <c r="B3700" s="66" t="s">
        <v>24</v>
      </c>
      <c r="C3700" s="66" t="s">
        <v>0</v>
      </c>
      <c r="D3700" s="66" t="s">
        <v>292</v>
      </c>
      <c r="E3700" s="76">
        <f>+IF(ISNUMBER(DATA!F1052),DATA!F1052,"n/a")</f>
        <v>157085.45000000001</v>
      </c>
      <c r="F3700" s="77">
        <f>+IF(ISNUMBER(DATA!G1052),DATA!G1052,"n/a")</f>
        <v>1.45169757004035E-3</v>
      </c>
      <c r="G3700" s="76">
        <f>+IF(ISNUMBER(DATA!P1052),DATA!P1052,"n/a")</f>
        <v>492784.86</v>
      </c>
      <c r="H3700" s="77">
        <f>+IF(ISNUMBER(DATA!Q1052),DATA!Q1052,"n/a")</f>
        <v>-1.43665883689404E-2</v>
      </c>
      <c r="I3700" s="76">
        <f>+IF(ISNUMBER(DATA!Z1052),DATA!Z1052,"n/a")</f>
        <v>965965.07</v>
      </c>
      <c r="J3700" s="77">
        <f>+IF(ISNUMBER(DATA!AA1052),DATA!AA1052,"n/a")</f>
        <v>4.3200089005680599E-2</v>
      </c>
      <c r="K3700" s="76">
        <f>+IF(ISNUMBER(DATA!AJ1052),DATA!AJ1052,"n/a")</f>
        <v>1909111.95</v>
      </c>
      <c r="L3700" s="77">
        <f>+IF(ISNUMBER(DATA!AK1052),DATA!AK1052,"n/a")</f>
        <v>0.13591675000300199</v>
      </c>
      <c r="M3700" s="66"/>
      <c r="N3700" s="66"/>
      <c r="O3700" s="66"/>
      <c r="P3700" s="66"/>
      <c r="Q3700" s="66"/>
      <c r="S3700" s="70"/>
      <c r="U3700" s="70"/>
      <c r="W3700" s="70"/>
      <c r="Y3700" s="70"/>
    </row>
    <row r="3701" spans="1:25" s="69" customFormat="1" x14ac:dyDescent="0.2">
      <c r="A3701" s="66" t="s">
        <v>28</v>
      </c>
      <c r="B3701" s="66" t="s">
        <v>24</v>
      </c>
      <c r="C3701" s="66" t="s">
        <v>0</v>
      </c>
      <c r="D3701" s="66" t="s">
        <v>293</v>
      </c>
      <c r="E3701" s="76">
        <f>+IF(ISNUMBER(DATA!F1053),DATA!F1053,"n/a")</f>
        <v>27366.94</v>
      </c>
      <c r="F3701" s="77">
        <f>+IF(ISNUMBER(DATA!G1053),DATA!G1053,"n/a")</f>
        <v>0.28387989947367698</v>
      </c>
      <c r="G3701" s="76">
        <f>+IF(ISNUMBER(DATA!P1053),DATA!P1053,"n/a")</f>
        <v>79458.36</v>
      </c>
      <c r="H3701" s="77">
        <f>+IF(ISNUMBER(DATA!Q1053),DATA!Q1053,"n/a")</f>
        <v>0.14421627487562599</v>
      </c>
      <c r="I3701" s="76">
        <f>+IF(ISNUMBER(DATA!Z1053),DATA!Z1053,"n/a")</f>
        <v>138544.07999999999</v>
      </c>
      <c r="J3701" s="77">
        <f>+IF(ISNUMBER(DATA!AA1053),DATA!AA1053,"n/a")</f>
        <v>0.12238405694485301</v>
      </c>
      <c r="K3701" s="76">
        <f>+IF(ISNUMBER(DATA!AJ1053),DATA!AJ1053,"n/a")</f>
        <v>275794.73</v>
      </c>
      <c r="L3701" s="77">
        <f>+IF(ISNUMBER(DATA!AK1053),DATA!AK1053,"n/a")</f>
        <v>0.43719873878450299</v>
      </c>
      <c r="M3701" s="66"/>
      <c r="N3701" s="66"/>
      <c r="O3701" s="66"/>
      <c r="P3701" s="66"/>
      <c r="Q3701" s="66"/>
      <c r="S3701" s="70"/>
      <c r="U3701" s="70"/>
      <c r="W3701" s="70"/>
      <c r="Y3701" s="70"/>
    </row>
    <row r="3702" spans="1:25" s="69" customFormat="1" x14ac:dyDescent="0.2">
      <c r="A3702" s="66" t="s">
        <v>28</v>
      </c>
      <c r="B3702" s="66" t="s">
        <v>24</v>
      </c>
      <c r="C3702" s="66" t="s">
        <v>0</v>
      </c>
      <c r="D3702" s="66" t="s">
        <v>294</v>
      </c>
      <c r="E3702" s="76">
        <f>+IF(ISNUMBER(DATA!F1054),DATA!F1054,"n/a")</f>
        <v>90901.5</v>
      </c>
      <c r="F3702" s="77">
        <f>+IF(ISNUMBER(DATA!G1054),DATA!G1054,"n/a")</f>
        <v>0.117882791984876</v>
      </c>
      <c r="G3702" s="76">
        <f>+IF(ISNUMBER(DATA!P1054),DATA!P1054,"n/a")</f>
        <v>303095.67999999999</v>
      </c>
      <c r="H3702" s="77">
        <f>+IF(ISNUMBER(DATA!Q1054),DATA!Q1054,"n/a")</f>
        <v>9.6531412961460894E-2</v>
      </c>
      <c r="I3702" s="76">
        <f>+IF(ISNUMBER(DATA!Z1054),DATA!Z1054,"n/a")</f>
        <v>574511.05000000005</v>
      </c>
      <c r="J3702" s="77">
        <f>+IF(ISNUMBER(DATA!AA1054),DATA!AA1054,"n/a")</f>
        <v>0.102363506325795</v>
      </c>
      <c r="K3702" s="76">
        <f>+IF(ISNUMBER(DATA!AJ1054),DATA!AJ1054,"n/a")</f>
        <v>1129199.6200000001</v>
      </c>
      <c r="L3702" s="77">
        <f>+IF(ISNUMBER(DATA!AK1054),DATA!AK1054,"n/a")</f>
        <v>8.9554133591944696E-2</v>
      </c>
      <c r="M3702" s="66"/>
      <c r="N3702" s="66"/>
      <c r="O3702" s="66"/>
      <c r="P3702" s="66"/>
      <c r="Q3702" s="66"/>
      <c r="S3702" s="70"/>
      <c r="U3702" s="70"/>
      <c r="W3702" s="70"/>
      <c r="Y3702" s="70"/>
    </row>
    <row r="3703" spans="1:25" s="69" customFormat="1" x14ac:dyDescent="0.2">
      <c r="A3703" s="66" t="s">
        <v>28</v>
      </c>
      <c r="B3703" s="66" t="s">
        <v>24</v>
      </c>
      <c r="C3703" s="66" t="s">
        <v>0</v>
      </c>
      <c r="D3703" s="66" t="s">
        <v>295</v>
      </c>
      <c r="E3703" s="76">
        <f>+IF(ISNUMBER(DATA!F1055),DATA!F1055,"n/a")</f>
        <v>23603.59</v>
      </c>
      <c r="F3703" s="77">
        <f>+IF(ISNUMBER(DATA!G1055),DATA!G1055,"n/a")</f>
        <v>-3.32063323428577E-3</v>
      </c>
      <c r="G3703" s="76">
        <f>+IF(ISNUMBER(DATA!P1055),DATA!P1055,"n/a")</f>
        <v>67756.759999999995</v>
      </c>
      <c r="H3703" s="77">
        <f>+IF(ISNUMBER(DATA!Q1055),DATA!Q1055,"n/a")</f>
        <v>-0.22820485716550801</v>
      </c>
      <c r="I3703" s="76">
        <f>+IF(ISNUMBER(DATA!Z1055),DATA!Z1055,"n/a")</f>
        <v>136097.9</v>
      </c>
      <c r="J3703" s="77">
        <f>+IF(ISNUMBER(DATA!AA1055),DATA!AA1055,"n/a")</f>
        <v>-0.122350146552376</v>
      </c>
      <c r="K3703" s="76">
        <f>+IF(ISNUMBER(DATA!AJ1055),DATA!AJ1055,"n/a")</f>
        <v>325457.65000000002</v>
      </c>
      <c r="L3703" s="77">
        <f>+IF(ISNUMBER(DATA!AK1055),DATA!AK1055,"n/a")</f>
        <v>2.0202289023709099E-2</v>
      </c>
      <c r="M3703" s="66"/>
      <c r="N3703" s="66"/>
      <c r="O3703" s="66"/>
      <c r="P3703" s="66"/>
      <c r="Q3703" s="66"/>
      <c r="S3703" s="70"/>
      <c r="U3703" s="70"/>
      <c r="W3703" s="70"/>
      <c r="Y3703" s="70"/>
    </row>
    <row r="3704" spans="1:25" s="69" customFormat="1" x14ac:dyDescent="0.2">
      <c r="A3704" s="66" t="s">
        <v>28</v>
      </c>
      <c r="B3704" s="66" t="s">
        <v>24</v>
      </c>
      <c r="C3704" s="66" t="s">
        <v>0</v>
      </c>
      <c r="D3704" s="66" t="s">
        <v>296</v>
      </c>
      <c r="E3704" s="76">
        <f>+IF(ISNUMBER(DATA!F1056),DATA!F1056,"n/a")</f>
        <v>21378.85</v>
      </c>
      <c r="F3704" s="77">
        <f>+IF(ISNUMBER(DATA!G1056),DATA!G1056,"n/a")</f>
        <v>-8.64961225272005E-2</v>
      </c>
      <c r="G3704" s="76">
        <f>+IF(ISNUMBER(DATA!P1056),DATA!P1056,"n/a")</f>
        <v>62008.21</v>
      </c>
      <c r="H3704" s="77">
        <f>+IF(ISNUMBER(DATA!Q1056),DATA!Q1056,"n/a")</f>
        <v>-0.244122274583527</v>
      </c>
      <c r="I3704" s="76">
        <f>+IF(ISNUMBER(DATA!Z1056),DATA!Z1056,"n/a")</f>
        <v>128058.26</v>
      </c>
      <c r="J3704" s="77">
        <f>+IF(ISNUMBER(DATA!AA1056),DATA!AA1056,"n/a")</f>
        <v>-0.140073033677685</v>
      </c>
      <c r="K3704" s="76">
        <f>+IF(ISNUMBER(DATA!AJ1056),DATA!AJ1056,"n/a")</f>
        <v>309281.11</v>
      </c>
      <c r="L3704" s="77">
        <f>+IF(ISNUMBER(DATA!AK1056),DATA!AK1056,"n/a")</f>
        <v>-6.5718555249855801E-2</v>
      </c>
      <c r="M3704" s="66"/>
      <c r="N3704" s="66"/>
      <c r="O3704" s="66"/>
      <c r="P3704" s="66"/>
      <c r="Q3704" s="66"/>
      <c r="S3704" s="70"/>
      <c r="U3704" s="70"/>
      <c r="W3704" s="70"/>
      <c r="Y3704" s="70"/>
    </row>
    <row r="3705" spans="1:25" s="69" customFormat="1" x14ac:dyDescent="0.2">
      <c r="A3705" s="66" t="s">
        <v>28</v>
      </c>
      <c r="B3705" s="66" t="s">
        <v>24</v>
      </c>
      <c r="C3705" s="66" t="s">
        <v>0</v>
      </c>
      <c r="D3705" s="66" t="s">
        <v>297</v>
      </c>
      <c r="E3705" s="76">
        <f>+IF(ISNUMBER(DATA!F1057),DATA!F1057,"n/a")</f>
        <v>24623.97</v>
      </c>
      <c r="F3705" s="77">
        <f>+IF(ISNUMBER(DATA!G1057),DATA!G1057,"n/a")</f>
        <v>1.93120628675887E-2</v>
      </c>
      <c r="G3705" s="76">
        <f>+IF(ISNUMBER(DATA!P1057),DATA!P1057,"n/a")</f>
        <v>72739.679999999993</v>
      </c>
      <c r="H3705" s="77">
        <f>+IF(ISNUMBER(DATA!Q1057),DATA!Q1057,"n/a")</f>
        <v>-2.5128841972877899E-2</v>
      </c>
      <c r="I3705" s="76">
        <f>+IF(ISNUMBER(DATA!Z1057),DATA!Z1057,"n/a")</f>
        <v>128954.53</v>
      </c>
      <c r="J3705" s="77">
        <f>+IF(ISNUMBER(DATA!AA1057),DATA!AA1057,"n/a")</f>
        <v>1.32999690795246E-2</v>
      </c>
      <c r="K3705" s="76">
        <f>+IF(ISNUMBER(DATA!AJ1057),DATA!AJ1057,"n/a")</f>
        <v>274981.96999999997</v>
      </c>
      <c r="L3705" s="77">
        <f>+IF(ISNUMBER(DATA!AK1057),DATA!AK1057,"n/a")</f>
        <v>0.33563399635799701</v>
      </c>
      <c r="M3705" s="66"/>
      <c r="N3705" s="66"/>
      <c r="O3705" s="66"/>
      <c r="P3705" s="66"/>
      <c r="Q3705" s="66"/>
      <c r="S3705" s="70"/>
      <c r="U3705" s="70"/>
      <c r="W3705" s="70"/>
      <c r="Y3705" s="70"/>
    </row>
    <row r="3706" spans="1:25" s="69" customFormat="1" x14ac:dyDescent="0.2">
      <c r="A3706" s="66" t="s">
        <v>28</v>
      </c>
      <c r="B3706" s="66" t="s">
        <v>24</v>
      </c>
      <c r="C3706" s="66" t="s">
        <v>0</v>
      </c>
      <c r="D3706" s="66" t="s">
        <v>298</v>
      </c>
      <c r="E3706" s="76">
        <f>+IF(ISNUMBER(DATA!F1058),DATA!F1058,"n/a")</f>
        <v>40289.379999999997</v>
      </c>
      <c r="F3706" s="77">
        <f>+IF(ISNUMBER(DATA!G1058),DATA!G1058,"n/a")</f>
        <v>0.166822235705194</v>
      </c>
      <c r="G3706" s="76">
        <f>+IF(ISNUMBER(DATA!P1058),DATA!P1058,"n/a")</f>
        <v>128407.27</v>
      </c>
      <c r="H3706" s="77">
        <f>+IF(ISNUMBER(DATA!Q1058),DATA!Q1058,"n/a")</f>
        <v>0.16011027651343401</v>
      </c>
      <c r="I3706" s="76">
        <f>+IF(ISNUMBER(DATA!Z1058),DATA!Z1058,"n/a")</f>
        <v>219448.38</v>
      </c>
      <c r="J3706" s="77">
        <f>+IF(ISNUMBER(DATA!AA1058),DATA!AA1058,"n/a")</f>
        <v>0.15717317143933199</v>
      </c>
      <c r="K3706" s="76">
        <f>+IF(ISNUMBER(DATA!AJ1058),DATA!AJ1058,"n/a")</f>
        <v>445600.48</v>
      </c>
      <c r="L3706" s="77">
        <f>+IF(ISNUMBER(DATA!AK1058),DATA!AK1058,"n/a")</f>
        <v>0.152663731619612</v>
      </c>
      <c r="M3706" s="66"/>
      <c r="N3706" s="66"/>
      <c r="O3706" s="66"/>
      <c r="P3706" s="66"/>
      <c r="Q3706" s="66"/>
      <c r="S3706" s="70"/>
      <c r="U3706" s="70"/>
      <c r="W3706" s="70"/>
      <c r="Y3706" s="70"/>
    </row>
    <row r="3707" spans="1:25" s="69" customFormat="1" x14ac:dyDescent="0.2">
      <c r="A3707" s="66" t="s">
        <v>28</v>
      </c>
      <c r="B3707" s="66" t="s">
        <v>24</v>
      </c>
      <c r="C3707" s="66" t="s">
        <v>0</v>
      </c>
      <c r="D3707" s="66" t="s">
        <v>299</v>
      </c>
      <c r="E3707" s="76">
        <f>+IF(ISNUMBER(DATA!F1059),DATA!F1059,"n/a")</f>
        <v>206580.69</v>
      </c>
      <c r="F3707" s="77">
        <f>+IF(ISNUMBER(DATA!G1059),DATA!G1059,"n/a")</f>
        <v>-0.18294002021403899</v>
      </c>
      <c r="G3707" s="76">
        <f>+IF(ISNUMBER(DATA!P1059),DATA!P1059,"n/a")</f>
        <v>633413.65</v>
      </c>
      <c r="H3707" s="77">
        <f>+IF(ISNUMBER(DATA!Q1059),DATA!Q1059,"n/a")</f>
        <v>-0.176642854254354</v>
      </c>
      <c r="I3707" s="76">
        <f>+IF(ISNUMBER(DATA!Z1059),DATA!Z1059,"n/a")</f>
        <v>1248200.27</v>
      </c>
      <c r="J3707" s="77">
        <f>+IF(ISNUMBER(DATA!AA1059),DATA!AA1059,"n/a")</f>
        <v>-0.172882600789455</v>
      </c>
      <c r="K3707" s="76">
        <f>+IF(ISNUMBER(DATA!AJ1059),DATA!AJ1059,"n/a")</f>
        <v>3362014.32</v>
      </c>
      <c r="L3707" s="77">
        <f>+IF(ISNUMBER(DATA!AK1059),DATA!AK1059,"n/a")</f>
        <v>-6.7005772639921496E-2</v>
      </c>
      <c r="M3707" s="66"/>
      <c r="N3707" s="66"/>
      <c r="O3707" s="66"/>
      <c r="P3707" s="66"/>
      <c r="Q3707" s="66"/>
      <c r="S3707" s="70"/>
      <c r="U3707" s="70"/>
      <c r="W3707" s="70"/>
      <c r="Y3707" s="70"/>
    </row>
    <row r="3708" spans="1:25" s="69" customFormat="1" x14ac:dyDescent="0.2">
      <c r="A3708" s="66" t="s">
        <v>28</v>
      </c>
      <c r="B3708" s="66" t="s">
        <v>24</v>
      </c>
      <c r="C3708" s="66" t="s">
        <v>0</v>
      </c>
      <c r="D3708" s="66" t="s">
        <v>300</v>
      </c>
      <c r="E3708" s="76">
        <f>+IF(ISNUMBER(DATA!F1060),DATA!F1060,"n/a")</f>
        <v>67875.27</v>
      </c>
      <c r="F3708" s="77">
        <f>+IF(ISNUMBER(DATA!G1060),DATA!G1060,"n/a")</f>
        <v>-0.114761532377884</v>
      </c>
      <c r="G3708" s="76">
        <f>+IF(ISNUMBER(DATA!P1060),DATA!P1060,"n/a")</f>
        <v>206352.27</v>
      </c>
      <c r="H3708" s="77">
        <f>+IF(ISNUMBER(DATA!Q1060),DATA!Q1060,"n/a")</f>
        <v>-0.117820216089132</v>
      </c>
      <c r="I3708" s="76">
        <f>+IF(ISNUMBER(DATA!Z1060),DATA!Z1060,"n/a")</f>
        <v>401713.64</v>
      </c>
      <c r="J3708" s="77">
        <f>+IF(ISNUMBER(DATA!AA1060),DATA!AA1060,"n/a")</f>
        <v>-8.0957504982038603E-2</v>
      </c>
      <c r="K3708" s="76">
        <f>+IF(ISNUMBER(DATA!AJ1060),DATA!AJ1060,"n/a")</f>
        <v>1008997.51</v>
      </c>
      <c r="L3708" s="77">
        <f>+IF(ISNUMBER(DATA!AK1060),DATA!AK1060,"n/a")</f>
        <v>-3.7076529261760902E-2</v>
      </c>
      <c r="M3708" s="66"/>
      <c r="N3708" s="66"/>
      <c r="O3708" s="66"/>
      <c r="P3708" s="66"/>
      <c r="Q3708" s="66"/>
      <c r="S3708" s="70"/>
      <c r="U3708" s="70"/>
      <c r="W3708" s="70"/>
      <c r="Y3708" s="70"/>
    </row>
    <row r="3709" spans="1:25" s="69" customFormat="1" x14ac:dyDescent="0.2">
      <c r="A3709" s="66" t="s">
        <v>28</v>
      </c>
      <c r="B3709" s="66" t="s">
        <v>24</v>
      </c>
      <c r="C3709" s="66" t="s">
        <v>0</v>
      </c>
      <c r="D3709" s="66" t="s">
        <v>301</v>
      </c>
      <c r="E3709" s="76">
        <f>+IF(ISNUMBER(DATA!F1061),DATA!F1061,"n/a")</f>
        <v>17315.89</v>
      </c>
      <c r="F3709" s="77">
        <f>+IF(ISNUMBER(DATA!G1061),DATA!G1061,"n/a")</f>
        <v>6.8505483561041206E-2</v>
      </c>
      <c r="G3709" s="76">
        <f>+IF(ISNUMBER(DATA!P1061),DATA!P1061,"n/a")</f>
        <v>51537.78</v>
      </c>
      <c r="H3709" s="77">
        <f>+IF(ISNUMBER(DATA!Q1061),DATA!Q1061,"n/a")</f>
        <v>0.14754389644673599</v>
      </c>
      <c r="I3709" s="76">
        <f>+IF(ISNUMBER(DATA!Z1061),DATA!Z1061,"n/a")</f>
        <v>90939.1</v>
      </c>
      <c r="J3709" s="77">
        <f>+IF(ISNUMBER(DATA!AA1061),DATA!AA1061,"n/a")</f>
        <v>0.13761329021685401</v>
      </c>
      <c r="K3709" s="76">
        <f>+IF(ISNUMBER(DATA!AJ1061),DATA!AJ1061,"n/a")</f>
        <v>202917.89</v>
      </c>
      <c r="L3709" s="77">
        <f>+IF(ISNUMBER(DATA!AK1061),DATA!AK1061,"n/a")</f>
        <v>0.52479031097344198</v>
      </c>
      <c r="M3709" s="66"/>
      <c r="N3709" s="66"/>
      <c r="O3709" s="66"/>
      <c r="P3709" s="66"/>
      <c r="Q3709" s="66"/>
      <c r="S3709" s="70"/>
      <c r="U3709" s="70"/>
      <c r="W3709" s="70"/>
      <c r="Y3709" s="70"/>
    </row>
    <row r="3710" spans="1:25" s="69" customFormat="1" x14ac:dyDescent="0.2">
      <c r="A3710" s="66" t="s">
        <v>28</v>
      </c>
      <c r="B3710" s="66" t="s">
        <v>24</v>
      </c>
      <c r="C3710" s="66" t="s">
        <v>0</v>
      </c>
      <c r="D3710" s="66" t="s">
        <v>302</v>
      </c>
      <c r="E3710" s="76">
        <f>+IF(ISNUMBER(DATA!F1062),DATA!F1062,"n/a")</f>
        <v>51790.17</v>
      </c>
      <c r="F3710" s="77">
        <f>+IF(ISNUMBER(DATA!G1062),DATA!G1062,"n/a")</f>
        <v>4.9620605652813503E-2</v>
      </c>
      <c r="G3710" s="76">
        <f>+IF(ISNUMBER(DATA!P1062),DATA!P1062,"n/a")</f>
        <v>174447.45</v>
      </c>
      <c r="H3710" s="77">
        <f>+IF(ISNUMBER(DATA!Q1062),DATA!Q1062,"n/a")</f>
        <v>7.7037490528321803E-2</v>
      </c>
      <c r="I3710" s="76">
        <f>+IF(ISNUMBER(DATA!Z1062),DATA!Z1062,"n/a")</f>
        <v>319678.12</v>
      </c>
      <c r="J3710" s="77">
        <f>+IF(ISNUMBER(DATA!AA1062),DATA!AA1062,"n/a")</f>
        <v>6.5003260025866302E-2</v>
      </c>
      <c r="K3710" s="76">
        <f>+IF(ISNUMBER(DATA!AJ1062),DATA!AJ1062,"n/a")</f>
        <v>658815.52</v>
      </c>
      <c r="L3710" s="77">
        <f>+IF(ISNUMBER(DATA!AK1062),DATA!AK1062,"n/a")</f>
        <v>1.1558580974585101E-2</v>
      </c>
      <c r="M3710" s="66"/>
      <c r="N3710" s="66"/>
      <c r="O3710" s="66"/>
      <c r="P3710" s="66"/>
      <c r="Q3710" s="66"/>
      <c r="S3710" s="70"/>
      <c r="U3710" s="70"/>
      <c r="W3710" s="70"/>
      <c r="Y3710" s="70"/>
    </row>
    <row r="3711" spans="1:25" s="69" customFormat="1" x14ac:dyDescent="0.2">
      <c r="A3711" s="66" t="s">
        <v>28</v>
      </c>
      <c r="B3711" s="66" t="s">
        <v>24</v>
      </c>
      <c r="C3711" s="66" t="s">
        <v>0</v>
      </c>
      <c r="D3711" s="66" t="s">
        <v>303</v>
      </c>
      <c r="E3711" s="76">
        <f>+IF(ISNUMBER(DATA!F1063),DATA!F1063,"n/a")</f>
        <v>58410.62</v>
      </c>
      <c r="F3711" s="77">
        <f>+IF(ISNUMBER(DATA!G1063),DATA!G1063,"n/a")</f>
        <v>0.36254512610115203</v>
      </c>
      <c r="G3711" s="76">
        <f>+IF(ISNUMBER(DATA!P1063),DATA!P1063,"n/a")</f>
        <v>156020.49</v>
      </c>
      <c r="H3711" s="77">
        <f>+IF(ISNUMBER(DATA!Q1063),DATA!Q1063,"n/a")</f>
        <v>0.14560294563388701</v>
      </c>
      <c r="I3711" s="76">
        <f>+IF(ISNUMBER(DATA!Z1063),DATA!Z1063,"n/a")</f>
        <v>273871.15999999997</v>
      </c>
      <c r="J3711" s="77">
        <f>+IF(ISNUMBER(DATA!AA1063),DATA!AA1063,"n/a")</f>
        <v>7.7800180856520504E-2</v>
      </c>
      <c r="K3711" s="76">
        <f>+IF(ISNUMBER(DATA!AJ1063),DATA!AJ1063,"n/a")</f>
        <v>548458.06000000006</v>
      </c>
      <c r="L3711" s="77">
        <f>+IF(ISNUMBER(DATA!AK1063),DATA!AK1063,"n/a")</f>
        <v>0.18943380183042399</v>
      </c>
      <c r="M3711" s="66"/>
      <c r="N3711" s="66"/>
      <c r="O3711" s="66"/>
      <c r="P3711" s="66"/>
      <c r="Q3711" s="66"/>
      <c r="S3711" s="70"/>
      <c r="U3711" s="70"/>
      <c r="W3711" s="70"/>
      <c r="Y3711" s="70"/>
    </row>
    <row r="3712" spans="1:25" s="69" customFormat="1" x14ac:dyDescent="0.2">
      <c r="A3712" s="66" t="s">
        <v>28</v>
      </c>
      <c r="B3712" s="66" t="s">
        <v>24</v>
      </c>
      <c r="C3712" s="66" t="s">
        <v>0</v>
      </c>
      <c r="D3712" s="66" t="s">
        <v>304</v>
      </c>
      <c r="E3712" s="76">
        <f>+IF(ISNUMBER(DATA!F1064),DATA!F1064,"n/a")</f>
        <v>84914.25</v>
      </c>
      <c r="F3712" s="77">
        <f>+IF(ISNUMBER(DATA!G1064),DATA!G1064,"n/a")</f>
        <v>2.6380440399242099E-2</v>
      </c>
      <c r="G3712" s="76">
        <f>+IF(ISNUMBER(DATA!P1064),DATA!P1064,"n/a")</f>
        <v>247385.89</v>
      </c>
      <c r="H3712" s="77">
        <f>+IF(ISNUMBER(DATA!Q1064),DATA!Q1064,"n/a")</f>
        <v>-2.71157789702194E-3</v>
      </c>
      <c r="I3712" s="76">
        <f>+IF(ISNUMBER(DATA!Z1064),DATA!Z1064,"n/a")</f>
        <v>469280.61</v>
      </c>
      <c r="J3712" s="77">
        <f>+IF(ISNUMBER(DATA!AA1064),DATA!AA1064,"n/a")</f>
        <v>3.1461785242175798E-3</v>
      </c>
      <c r="K3712" s="76">
        <f>+IF(ISNUMBER(DATA!AJ1064),DATA!AJ1064,"n/a")</f>
        <v>1128374.2</v>
      </c>
      <c r="L3712" s="77">
        <f>+IF(ISNUMBER(DATA!AK1064),DATA!AK1064,"n/a")</f>
        <v>7.2000202515743903E-3</v>
      </c>
      <c r="M3712" s="66"/>
      <c r="N3712" s="66"/>
      <c r="O3712" s="66"/>
      <c r="P3712" s="66"/>
      <c r="Q3712" s="66"/>
      <c r="S3712" s="70"/>
      <c r="U3712" s="70"/>
      <c r="W3712" s="70"/>
      <c r="Y3712" s="70"/>
    </row>
    <row r="3713" spans="1:25" s="69" customFormat="1" x14ac:dyDescent="0.2">
      <c r="A3713" s="66" t="s">
        <v>28</v>
      </c>
      <c r="B3713" s="66" t="s">
        <v>24</v>
      </c>
      <c r="C3713" s="66" t="s">
        <v>0</v>
      </c>
      <c r="D3713" s="66" t="s">
        <v>305</v>
      </c>
      <c r="E3713" s="76">
        <f>+IF(ISNUMBER(DATA!F1065),DATA!F1065,"n/a")</f>
        <v>73531.22</v>
      </c>
      <c r="F3713" s="77">
        <f>+IF(ISNUMBER(DATA!G1065),DATA!G1065,"n/a")</f>
        <v>0.73537985024484398</v>
      </c>
      <c r="G3713" s="76">
        <f>+IF(ISNUMBER(DATA!P1065),DATA!P1065,"n/a")</f>
        <v>231446.07</v>
      </c>
      <c r="H3713" s="77">
        <f>+IF(ISNUMBER(DATA!Q1065),DATA!Q1065,"n/a")</f>
        <v>0.63566543349509597</v>
      </c>
      <c r="I3713" s="76">
        <f>+IF(ISNUMBER(DATA!Z1065),DATA!Z1065,"n/a")</f>
        <v>448117.51</v>
      </c>
      <c r="J3713" s="77">
        <f>+IF(ISNUMBER(DATA!AA1065),DATA!AA1065,"n/a")</f>
        <v>0.65644110844515402</v>
      </c>
      <c r="K3713" s="76">
        <f>+IF(ISNUMBER(DATA!AJ1065),DATA!AJ1065,"n/a")</f>
        <v>747162.94</v>
      </c>
      <c r="L3713" s="77">
        <f>+IF(ISNUMBER(DATA!AK1065),DATA!AK1065,"n/a")</f>
        <v>0.46818037702784998</v>
      </c>
      <c r="M3713" s="66"/>
      <c r="N3713" s="66"/>
      <c r="O3713" s="66"/>
      <c r="P3713" s="66"/>
      <c r="Q3713" s="66"/>
      <c r="S3713" s="70"/>
      <c r="U3713" s="70"/>
      <c r="W3713" s="70"/>
      <c r="Y3713" s="70"/>
    </row>
    <row r="3714" spans="1:25" s="69" customFormat="1" x14ac:dyDescent="0.2">
      <c r="A3714" s="66" t="s">
        <v>28</v>
      </c>
      <c r="B3714" s="66" t="s">
        <v>24</v>
      </c>
      <c r="C3714" s="66" t="s">
        <v>0</v>
      </c>
      <c r="D3714" s="66" t="s">
        <v>306</v>
      </c>
      <c r="E3714" s="76">
        <f>+IF(ISNUMBER(DATA!F1066),DATA!F1066,"n/a")</f>
        <v>44987.72</v>
      </c>
      <c r="F3714" s="77">
        <f>+IF(ISNUMBER(DATA!G1066),DATA!G1066,"n/a")</f>
        <v>-5.0986684240159202E-2</v>
      </c>
      <c r="G3714" s="76">
        <f>+IF(ISNUMBER(DATA!P1066),DATA!P1066,"n/a")</f>
        <v>136714.62</v>
      </c>
      <c r="H3714" s="77">
        <f>+IF(ISNUMBER(DATA!Q1066),DATA!Q1066,"n/a")</f>
        <v>-3.9038624056090002E-2</v>
      </c>
      <c r="I3714" s="76">
        <f>+IF(ISNUMBER(DATA!Z1066),DATA!Z1066,"n/a")</f>
        <v>266655.76</v>
      </c>
      <c r="J3714" s="77">
        <f>+IF(ISNUMBER(DATA!AA1066),DATA!AA1066,"n/a")</f>
        <v>6.24564482216774E-3</v>
      </c>
      <c r="K3714" s="76">
        <f>+IF(ISNUMBER(DATA!AJ1066),DATA!AJ1066,"n/a")</f>
        <v>654609.17000000004</v>
      </c>
      <c r="L3714" s="77">
        <f>+IF(ISNUMBER(DATA!AK1066),DATA!AK1066,"n/a")</f>
        <v>7.6713088042250493E-2</v>
      </c>
      <c r="M3714" s="66"/>
      <c r="N3714" s="66"/>
      <c r="O3714" s="66"/>
      <c r="P3714" s="66"/>
      <c r="Q3714" s="66"/>
      <c r="S3714" s="70"/>
      <c r="U3714" s="70"/>
      <c r="W3714" s="70"/>
      <c r="Y3714" s="70"/>
    </row>
    <row r="3715" spans="1:25" s="69" customFormat="1" x14ac:dyDescent="0.2">
      <c r="A3715" s="66" t="s">
        <v>28</v>
      </c>
      <c r="B3715" s="66" t="s">
        <v>24</v>
      </c>
      <c r="C3715" s="66" t="s">
        <v>0</v>
      </c>
      <c r="D3715" s="66" t="s">
        <v>307</v>
      </c>
      <c r="E3715" s="76">
        <f>+IF(ISNUMBER(DATA!F1067),DATA!F1067,"n/a")</f>
        <v>70770.929999999993</v>
      </c>
      <c r="F3715" s="77">
        <f>+IF(ISNUMBER(DATA!G1067),DATA!G1067,"n/a")</f>
        <v>8.9958681606260998E-2</v>
      </c>
      <c r="G3715" s="76">
        <f>+IF(ISNUMBER(DATA!P1067),DATA!P1067,"n/a")</f>
        <v>220326.3</v>
      </c>
      <c r="H3715" s="77">
        <f>+IF(ISNUMBER(DATA!Q1067),DATA!Q1067,"n/a")</f>
        <v>8.1204307027332501E-2</v>
      </c>
      <c r="I3715" s="76">
        <f>+IF(ISNUMBER(DATA!Z1067),DATA!Z1067,"n/a")</f>
        <v>426760.68</v>
      </c>
      <c r="J3715" s="77">
        <f>+IF(ISNUMBER(DATA!AA1067),DATA!AA1067,"n/a")</f>
        <v>0.201114809291946</v>
      </c>
      <c r="K3715" s="76">
        <f>+IF(ISNUMBER(DATA!AJ1067),DATA!AJ1067,"n/a")</f>
        <v>874586.36</v>
      </c>
      <c r="L3715" s="77">
        <f>+IF(ISNUMBER(DATA!AK1067),DATA!AK1067,"n/a")</f>
        <v>0.25466466089339801</v>
      </c>
      <c r="M3715" s="66"/>
      <c r="N3715" s="66"/>
      <c r="O3715" s="66"/>
      <c r="P3715" s="66"/>
      <c r="Q3715" s="66"/>
      <c r="S3715" s="70"/>
      <c r="U3715" s="70"/>
      <c r="W3715" s="70"/>
      <c r="Y3715" s="70"/>
    </row>
    <row r="3716" spans="1:25" s="69" customFormat="1" x14ac:dyDescent="0.2">
      <c r="A3716" s="66" t="s">
        <v>28</v>
      </c>
      <c r="B3716" s="66" t="s">
        <v>24</v>
      </c>
      <c r="C3716" s="66" t="s">
        <v>0</v>
      </c>
      <c r="D3716" s="66" t="s">
        <v>308</v>
      </c>
      <c r="E3716" s="76">
        <f>+IF(ISNUMBER(DATA!F1068),DATA!F1068,"n/a")</f>
        <v>38410.629999999997</v>
      </c>
      <c r="F3716" s="77">
        <f>+IF(ISNUMBER(DATA!G1068),DATA!G1068,"n/a")</f>
        <v>-9.8118453776335296E-2</v>
      </c>
      <c r="G3716" s="76">
        <f>+IF(ISNUMBER(DATA!P1068),DATA!P1068,"n/a")</f>
        <v>125025.53</v>
      </c>
      <c r="H3716" s="77">
        <f>+IF(ISNUMBER(DATA!Q1068),DATA!Q1068,"n/a")</f>
        <v>-5.53491642113908E-2</v>
      </c>
      <c r="I3716" s="76">
        <f>+IF(ISNUMBER(DATA!Z1068),DATA!Z1068,"n/a")</f>
        <v>237515.59</v>
      </c>
      <c r="J3716" s="77">
        <f>+IF(ISNUMBER(DATA!AA1068),DATA!AA1068,"n/a")</f>
        <v>-2.1823396720370598E-2</v>
      </c>
      <c r="K3716" s="76">
        <f>+IF(ISNUMBER(DATA!AJ1068),DATA!AJ1068,"n/a")</f>
        <v>515828.62</v>
      </c>
      <c r="L3716" s="77">
        <f>+IF(ISNUMBER(DATA!AK1068),DATA!AK1068,"n/a")</f>
        <v>8.6763252006358694E-3</v>
      </c>
      <c r="M3716" s="66"/>
      <c r="N3716" s="66"/>
      <c r="O3716" s="66"/>
      <c r="P3716" s="66"/>
      <c r="Q3716" s="66"/>
      <c r="S3716" s="70"/>
      <c r="U3716" s="70"/>
      <c r="W3716" s="70"/>
      <c r="Y3716" s="70"/>
    </row>
    <row r="3717" spans="1:25" s="69" customFormat="1" x14ac:dyDescent="0.2">
      <c r="A3717" s="66" t="s">
        <v>28</v>
      </c>
      <c r="B3717" s="66" t="s">
        <v>24</v>
      </c>
      <c r="C3717" s="66" t="s">
        <v>0</v>
      </c>
      <c r="D3717" s="66" t="s">
        <v>309</v>
      </c>
      <c r="E3717" s="76">
        <f>+IF(ISNUMBER(DATA!F1069),DATA!F1069,"n/a")</f>
        <v>41023.61</v>
      </c>
      <c r="F3717" s="77">
        <f>+IF(ISNUMBER(DATA!G1069),DATA!G1069,"n/a")</f>
        <v>0.13388412071735201</v>
      </c>
      <c r="G3717" s="76">
        <f>+IF(ISNUMBER(DATA!P1069),DATA!P1069,"n/a")</f>
        <v>132890.71</v>
      </c>
      <c r="H3717" s="77">
        <f>+IF(ISNUMBER(DATA!Q1069),DATA!Q1069,"n/a")</f>
        <v>0.171079229797229</v>
      </c>
      <c r="I3717" s="76">
        <f>+IF(ISNUMBER(DATA!Z1069),DATA!Z1069,"n/a")</f>
        <v>247408.72</v>
      </c>
      <c r="J3717" s="77">
        <f>+IF(ISNUMBER(DATA!AA1069),DATA!AA1069,"n/a")</f>
        <v>0.18256812623761401</v>
      </c>
      <c r="K3717" s="76">
        <f>+IF(ISNUMBER(DATA!AJ1069),DATA!AJ1069,"n/a")</f>
        <v>518700.6</v>
      </c>
      <c r="L3717" s="77">
        <f>+IF(ISNUMBER(DATA!AK1069),DATA!AK1069,"n/a")</f>
        <v>0.22414888238663999</v>
      </c>
      <c r="M3717" s="66"/>
      <c r="N3717" s="66"/>
      <c r="O3717" s="66"/>
      <c r="P3717" s="66"/>
      <c r="Q3717" s="66"/>
      <c r="S3717" s="70"/>
      <c r="U3717" s="70"/>
      <c r="W3717" s="70"/>
      <c r="Y3717" s="70"/>
    </row>
    <row r="3718" spans="1:25" s="69" customFormat="1" x14ac:dyDescent="0.2">
      <c r="A3718" s="66" t="s">
        <v>28</v>
      </c>
      <c r="B3718" s="66" t="s">
        <v>24</v>
      </c>
      <c r="C3718" s="66" t="s">
        <v>0</v>
      </c>
      <c r="D3718" s="66" t="s">
        <v>310</v>
      </c>
      <c r="E3718" s="76">
        <f>+IF(ISNUMBER(DATA!F1070),DATA!F1070,"n/a")</f>
        <v>34865.61</v>
      </c>
      <c r="F3718" s="77">
        <f>+IF(ISNUMBER(DATA!G1070),DATA!G1070,"n/a")</f>
        <v>0.30948631401356802</v>
      </c>
      <c r="G3718" s="76">
        <f>+IF(ISNUMBER(DATA!P1070),DATA!P1070,"n/a")</f>
        <v>114245.98</v>
      </c>
      <c r="H3718" s="77">
        <f>+IF(ISNUMBER(DATA!Q1070),DATA!Q1070,"n/a")</f>
        <v>0.36788867424952598</v>
      </c>
      <c r="I3718" s="76">
        <f>+IF(ISNUMBER(DATA!Z1070),DATA!Z1070,"n/a")</f>
        <v>207283.18</v>
      </c>
      <c r="J3718" s="77">
        <f>+IF(ISNUMBER(DATA!AA1070),DATA!AA1070,"n/a")</f>
        <v>0.38725302148549401</v>
      </c>
      <c r="K3718" s="76">
        <f>+IF(ISNUMBER(DATA!AJ1070),DATA!AJ1070,"n/a")</f>
        <v>429832.03</v>
      </c>
      <c r="L3718" s="77">
        <f>+IF(ISNUMBER(DATA!AK1070),DATA!AK1070,"n/a")</f>
        <v>0.59148684631207504</v>
      </c>
      <c r="M3718" s="66"/>
      <c r="N3718" s="66"/>
      <c r="O3718" s="66"/>
      <c r="P3718" s="66"/>
      <c r="Q3718" s="66"/>
      <c r="S3718" s="70"/>
      <c r="U3718" s="70"/>
      <c r="W3718" s="70"/>
      <c r="Y3718" s="70"/>
    </row>
    <row r="3719" spans="1:25" s="69" customFormat="1" x14ac:dyDescent="0.2">
      <c r="A3719" s="66" t="s">
        <v>28</v>
      </c>
      <c r="B3719" s="66" t="s">
        <v>24</v>
      </c>
      <c r="C3719" s="66" t="s">
        <v>0</v>
      </c>
      <c r="D3719" s="66" t="s">
        <v>311</v>
      </c>
      <c r="E3719" s="76">
        <f>+IF(ISNUMBER(DATA!F1071),DATA!F1071,"n/a")</f>
        <v>39057.14</v>
      </c>
      <c r="F3719" s="77">
        <f>+IF(ISNUMBER(DATA!G1071),DATA!G1071,"n/a")</f>
        <v>-5.94852893546697E-2</v>
      </c>
      <c r="G3719" s="76">
        <f>+IF(ISNUMBER(DATA!P1071),DATA!P1071,"n/a")</f>
        <v>118870.05</v>
      </c>
      <c r="H3719" s="77">
        <f>+IF(ISNUMBER(DATA!Q1071),DATA!Q1071,"n/a")</f>
        <v>-0.10949819004291</v>
      </c>
      <c r="I3719" s="76">
        <f>+IF(ISNUMBER(DATA!Z1071),DATA!Z1071,"n/a")</f>
        <v>229362.49</v>
      </c>
      <c r="J3719" s="77">
        <f>+IF(ISNUMBER(DATA!AA1071),DATA!AA1071,"n/a")</f>
        <v>-0.10425113282531299</v>
      </c>
      <c r="K3719" s="76">
        <f>+IF(ISNUMBER(DATA!AJ1071),DATA!AJ1071,"n/a")</f>
        <v>502835.39</v>
      </c>
      <c r="L3719" s="77">
        <f>+IF(ISNUMBER(DATA!AK1071),DATA!AK1071,"n/a")</f>
        <v>-0.12599511870994501</v>
      </c>
      <c r="M3719" s="66"/>
      <c r="N3719" s="66"/>
      <c r="O3719" s="66"/>
      <c r="P3719" s="66"/>
      <c r="Q3719" s="66"/>
      <c r="S3719" s="70"/>
      <c r="U3719" s="70"/>
      <c r="W3719" s="70"/>
      <c r="Y3719" s="70"/>
    </row>
    <row r="3720" spans="1:25" s="69" customFormat="1" x14ac:dyDescent="0.2">
      <c r="A3720" s="66" t="s">
        <v>28</v>
      </c>
      <c r="B3720" s="66" t="s">
        <v>24</v>
      </c>
      <c r="C3720" s="66" t="s">
        <v>0</v>
      </c>
      <c r="D3720" s="66" t="s">
        <v>312</v>
      </c>
      <c r="E3720" s="76">
        <f>+IF(ISNUMBER(DATA!F1072),DATA!F1072,"n/a")</f>
        <v>20620.580000000002</v>
      </c>
      <c r="F3720" s="77">
        <f>+IF(ISNUMBER(DATA!G1072),DATA!G1072,"n/a")</f>
        <v>5.1635803570973401E-2</v>
      </c>
      <c r="G3720" s="76">
        <f>+IF(ISNUMBER(DATA!P1072),DATA!P1072,"n/a")</f>
        <v>65803.95</v>
      </c>
      <c r="H3720" s="77">
        <f>+IF(ISNUMBER(DATA!Q1072),DATA!Q1072,"n/a")</f>
        <v>3.5134411528376902E-2</v>
      </c>
      <c r="I3720" s="76">
        <f>+IF(ISNUMBER(DATA!Z1072),DATA!Z1072,"n/a")</f>
        <v>124412.05</v>
      </c>
      <c r="J3720" s="77">
        <f>+IF(ISNUMBER(DATA!AA1072),DATA!AA1072,"n/a")</f>
        <v>0.10411751571351401</v>
      </c>
      <c r="K3720" s="76">
        <f>+IF(ISNUMBER(DATA!AJ1072),DATA!AJ1072,"n/a")</f>
        <v>255418.16</v>
      </c>
      <c r="L3720" s="77">
        <f>+IF(ISNUMBER(DATA!AK1072),DATA!AK1072,"n/a")</f>
        <v>0.24443271666510699</v>
      </c>
      <c r="M3720" s="66"/>
      <c r="N3720" s="66"/>
      <c r="O3720" s="66"/>
      <c r="P3720" s="66"/>
      <c r="Q3720" s="66"/>
      <c r="S3720" s="70"/>
      <c r="U3720" s="70"/>
      <c r="W3720" s="70"/>
      <c r="Y3720" s="70"/>
    </row>
    <row r="3721" spans="1:25" s="69" customFormat="1" x14ac:dyDescent="0.2">
      <c r="A3721" s="66" t="s">
        <v>28</v>
      </c>
      <c r="B3721" s="66" t="s">
        <v>24</v>
      </c>
      <c r="C3721" s="66" t="s">
        <v>0</v>
      </c>
      <c r="D3721" s="66" t="s">
        <v>313</v>
      </c>
      <c r="E3721" s="76">
        <f>+IF(ISNUMBER(DATA!F1073),DATA!F1073,"n/a")</f>
        <v>45578.64</v>
      </c>
      <c r="F3721" s="77">
        <f>+IF(ISNUMBER(DATA!G1073),DATA!G1073,"n/a")</f>
        <v>5.9225436298633201E-2</v>
      </c>
      <c r="G3721" s="76">
        <f>+IF(ISNUMBER(DATA!P1073),DATA!P1073,"n/a")</f>
        <v>145445.97</v>
      </c>
      <c r="H3721" s="77">
        <f>+IF(ISNUMBER(DATA!Q1073),DATA!Q1073,"n/a")</f>
        <v>6.19506806169499E-3</v>
      </c>
      <c r="I3721" s="76">
        <f>+IF(ISNUMBER(DATA!Z1073),DATA!Z1073,"n/a")</f>
        <v>285048.26</v>
      </c>
      <c r="J3721" s="77">
        <f>+IF(ISNUMBER(DATA!AA1073),DATA!AA1073,"n/a")</f>
        <v>4.1682120236760198E-2</v>
      </c>
      <c r="K3721" s="76">
        <f>+IF(ISNUMBER(DATA!AJ1073),DATA!AJ1073,"n/a")</f>
        <v>562472.39</v>
      </c>
      <c r="L3721" s="77">
        <f>+IF(ISNUMBER(DATA!AK1073),DATA!AK1073,"n/a")</f>
        <v>6.5550686386617693E-2</v>
      </c>
      <c r="M3721" s="66"/>
      <c r="N3721" s="66"/>
      <c r="O3721" s="66"/>
      <c r="P3721" s="66"/>
      <c r="Q3721" s="66"/>
      <c r="S3721" s="70"/>
      <c r="U3721" s="70"/>
      <c r="W3721" s="70"/>
      <c r="Y3721" s="70"/>
    </row>
    <row r="3722" spans="1:25" s="69" customFormat="1" x14ac:dyDescent="0.2">
      <c r="A3722" s="66" t="s">
        <v>28</v>
      </c>
      <c r="B3722" s="66" t="s">
        <v>24</v>
      </c>
      <c r="C3722" s="66" t="s">
        <v>0</v>
      </c>
      <c r="D3722" s="66" t="s">
        <v>314</v>
      </c>
      <c r="E3722" s="76">
        <f>+IF(ISNUMBER(DATA!F1074),DATA!F1074,"n/a")</f>
        <v>80317.38</v>
      </c>
      <c r="F3722" s="77">
        <f>+IF(ISNUMBER(DATA!G1074),DATA!G1074,"n/a")</f>
        <v>-5.3732253808315901E-2</v>
      </c>
      <c r="G3722" s="76">
        <f>+IF(ISNUMBER(DATA!P1074),DATA!P1074,"n/a")</f>
        <v>250093.74</v>
      </c>
      <c r="H3722" s="77">
        <f>+IF(ISNUMBER(DATA!Q1074),DATA!Q1074,"n/a")</f>
        <v>-7.2516247782244095E-2</v>
      </c>
      <c r="I3722" s="76">
        <f>+IF(ISNUMBER(DATA!Z1074),DATA!Z1074,"n/a")</f>
        <v>487678.61</v>
      </c>
      <c r="J3722" s="77">
        <f>+IF(ISNUMBER(DATA!AA1074),DATA!AA1074,"n/a")</f>
        <v>-0.11358168566715</v>
      </c>
      <c r="K3722" s="76">
        <f>+IF(ISNUMBER(DATA!AJ1074),DATA!AJ1074,"n/a")</f>
        <v>1068421.8600000001</v>
      </c>
      <c r="L3722" s="77">
        <f>+IF(ISNUMBER(DATA!AK1074),DATA!AK1074,"n/a")</f>
        <v>-0.18230210081838899</v>
      </c>
      <c r="M3722" s="66"/>
      <c r="N3722" s="66"/>
      <c r="O3722" s="66"/>
      <c r="P3722" s="66"/>
      <c r="Q3722" s="66"/>
      <c r="S3722" s="70"/>
      <c r="U3722" s="70"/>
      <c r="W3722" s="70"/>
      <c r="Y3722" s="70"/>
    </row>
    <row r="3723" spans="1:25" s="69" customFormat="1" x14ac:dyDescent="0.2">
      <c r="A3723" s="66" t="s">
        <v>28</v>
      </c>
      <c r="B3723" s="66" t="s">
        <v>24</v>
      </c>
      <c r="C3723" s="66" t="s">
        <v>0</v>
      </c>
      <c r="D3723" s="66" t="s">
        <v>315</v>
      </c>
      <c r="E3723" s="76">
        <f>+IF(ISNUMBER(DATA!F1075),DATA!F1075,"n/a")</f>
        <v>83663.25</v>
      </c>
      <c r="F3723" s="77">
        <f>+IF(ISNUMBER(DATA!G1075),DATA!G1075,"n/a")</f>
        <v>6.8760970150969603E-2</v>
      </c>
      <c r="G3723" s="76">
        <f>+IF(ISNUMBER(DATA!P1075),DATA!P1075,"n/a")</f>
        <v>245918.16</v>
      </c>
      <c r="H3723" s="77">
        <f>+IF(ISNUMBER(DATA!Q1075),DATA!Q1075,"n/a")</f>
        <v>-3.6457497258769303E-2</v>
      </c>
      <c r="I3723" s="76">
        <f>+IF(ISNUMBER(DATA!Z1075),DATA!Z1075,"n/a")</f>
        <v>486208.81</v>
      </c>
      <c r="J3723" s="77">
        <f>+IF(ISNUMBER(DATA!AA1075),DATA!AA1075,"n/a")</f>
        <v>5.6841615851554499E-2</v>
      </c>
      <c r="K3723" s="76">
        <f>+IF(ISNUMBER(DATA!AJ1075),DATA!AJ1075,"n/a")</f>
        <v>1044366.36</v>
      </c>
      <c r="L3723" s="77">
        <f>+IF(ISNUMBER(DATA!AK1075),DATA!AK1075,"n/a")</f>
        <v>0.17157806350216001</v>
      </c>
      <c r="M3723" s="66"/>
      <c r="N3723" s="66"/>
      <c r="O3723" s="66"/>
      <c r="P3723" s="66"/>
      <c r="Q3723" s="66"/>
      <c r="S3723" s="70"/>
      <c r="U3723" s="70"/>
      <c r="W3723" s="70"/>
      <c r="Y3723" s="70"/>
    </row>
    <row r="3724" spans="1:25" s="69" customFormat="1" x14ac:dyDescent="0.2">
      <c r="A3724" s="66" t="s">
        <v>28</v>
      </c>
      <c r="B3724" s="66" t="s">
        <v>24</v>
      </c>
      <c r="C3724" s="66" t="s">
        <v>0</v>
      </c>
      <c r="D3724" s="66" t="s">
        <v>316</v>
      </c>
      <c r="E3724" s="76">
        <f>+IF(ISNUMBER(DATA!F1076),DATA!F1076,"n/a")</f>
        <v>58426.1</v>
      </c>
      <c r="F3724" s="77">
        <f>+IF(ISNUMBER(DATA!G1076),DATA!G1076,"n/a")</f>
        <v>1.9072385132166501E-2</v>
      </c>
      <c r="G3724" s="76">
        <f>+IF(ISNUMBER(DATA!P1076),DATA!P1076,"n/a")</f>
        <v>189555.34</v>
      </c>
      <c r="H3724" s="77">
        <f>+IF(ISNUMBER(DATA!Q1076),DATA!Q1076,"n/a")</f>
        <v>5.3260063392745402E-2</v>
      </c>
      <c r="I3724" s="76">
        <f>+IF(ISNUMBER(DATA!Z1076),DATA!Z1076,"n/a")</f>
        <v>340756.95</v>
      </c>
      <c r="J3724" s="77">
        <f>+IF(ISNUMBER(DATA!AA1076),DATA!AA1076,"n/a")</f>
        <v>6.8738912549991496E-2</v>
      </c>
      <c r="K3724" s="76">
        <f>+IF(ISNUMBER(DATA!AJ1076),DATA!AJ1076,"n/a")</f>
        <v>740493.44</v>
      </c>
      <c r="L3724" s="77">
        <f>+IF(ISNUMBER(DATA!AK1076),DATA!AK1076,"n/a")</f>
        <v>6.36418846206218E-2</v>
      </c>
      <c r="M3724" s="66"/>
      <c r="N3724" s="66"/>
      <c r="O3724" s="66"/>
      <c r="P3724" s="66"/>
      <c r="Q3724" s="66"/>
      <c r="S3724" s="70"/>
      <c r="U3724" s="70"/>
      <c r="W3724" s="70"/>
      <c r="Y3724" s="70"/>
    </row>
    <row r="3725" spans="1:25" s="69" customFormat="1" x14ac:dyDescent="0.2">
      <c r="A3725" s="66" t="s">
        <v>28</v>
      </c>
      <c r="B3725" s="66" t="s">
        <v>24</v>
      </c>
      <c r="C3725" s="66" t="s">
        <v>0</v>
      </c>
      <c r="D3725" s="66" t="s">
        <v>317</v>
      </c>
      <c r="E3725" s="76">
        <f>+IF(ISNUMBER(DATA!F1077),DATA!F1077,"n/a")</f>
        <v>38686.769999999997</v>
      </c>
      <c r="F3725" s="77">
        <f>+IF(ISNUMBER(DATA!G1077),DATA!G1077,"n/a")</f>
        <v>-5.2533897232991504E-3</v>
      </c>
      <c r="G3725" s="76">
        <f>+IF(ISNUMBER(DATA!P1077),DATA!P1077,"n/a")</f>
        <v>109923.22</v>
      </c>
      <c r="H3725" s="77">
        <f>+IF(ISNUMBER(DATA!Q1077),DATA!Q1077,"n/a")</f>
        <v>-6.3986310349273004E-2</v>
      </c>
      <c r="I3725" s="76">
        <f>+IF(ISNUMBER(DATA!Z1077),DATA!Z1077,"n/a")</f>
        <v>203411.82</v>
      </c>
      <c r="J3725" s="77">
        <f>+IF(ISNUMBER(DATA!AA1077),DATA!AA1077,"n/a")</f>
        <v>-8.4848015315352701E-2</v>
      </c>
      <c r="K3725" s="76">
        <f>+IF(ISNUMBER(DATA!AJ1077),DATA!AJ1077,"n/a")</f>
        <v>465093.49</v>
      </c>
      <c r="L3725" s="77">
        <f>+IF(ISNUMBER(DATA!AK1077),DATA!AK1077,"n/a")</f>
        <v>-8.4509805222256706E-2</v>
      </c>
      <c r="M3725" s="66"/>
      <c r="N3725" s="66"/>
      <c r="O3725" s="66"/>
      <c r="P3725" s="66"/>
      <c r="Q3725" s="66"/>
      <c r="S3725" s="70"/>
      <c r="U3725" s="70"/>
      <c r="W3725" s="70"/>
      <c r="Y3725" s="70"/>
    </row>
    <row r="3726" spans="1:25" s="69" customFormat="1" x14ac:dyDescent="0.2">
      <c r="A3726" s="66" t="s">
        <v>28</v>
      </c>
      <c r="B3726" s="66" t="s">
        <v>24</v>
      </c>
      <c r="C3726" s="66" t="s">
        <v>0</v>
      </c>
      <c r="D3726" s="66" t="s">
        <v>318</v>
      </c>
      <c r="E3726" s="76">
        <f>+IF(ISNUMBER(DATA!F1078),DATA!F1078,"n/a")</f>
        <v>63029.65</v>
      </c>
      <c r="F3726" s="77">
        <f>+IF(ISNUMBER(DATA!G1078),DATA!G1078,"n/a")</f>
        <v>7.0009562008869304E-3</v>
      </c>
      <c r="G3726" s="76">
        <f>+IF(ISNUMBER(DATA!P1078),DATA!P1078,"n/a")</f>
        <v>212938.07</v>
      </c>
      <c r="H3726" s="77">
        <f>+IF(ISNUMBER(DATA!Q1078),DATA!Q1078,"n/a")</f>
        <v>-3.0094461192981601E-3</v>
      </c>
      <c r="I3726" s="76">
        <f>+IF(ISNUMBER(DATA!Z1078),DATA!Z1078,"n/a")</f>
        <v>397875.05</v>
      </c>
      <c r="J3726" s="77">
        <f>+IF(ISNUMBER(DATA!AA1078),DATA!AA1078,"n/a")</f>
        <v>2.8236839716142999E-3</v>
      </c>
      <c r="K3726" s="76">
        <f>+IF(ISNUMBER(DATA!AJ1078),DATA!AJ1078,"n/a")</f>
        <v>833714.27</v>
      </c>
      <c r="L3726" s="77">
        <f>+IF(ISNUMBER(DATA!AK1078),DATA!AK1078,"n/a")</f>
        <v>-2.6341638433548802E-2</v>
      </c>
      <c r="M3726" s="66"/>
      <c r="N3726" s="66"/>
      <c r="O3726" s="66"/>
      <c r="P3726" s="66"/>
      <c r="Q3726" s="66"/>
      <c r="S3726" s="70"/>
      <c r="U3726" s="70"/>
      <c r="W3726" s="70"/>
      <c r="Y3726" s="70"/>
    </row>
    <row r="3727" spans="1:25" s="69" customFormat="1" x14ac:dyDescent="0.2">
      <c r="A3727" s="66" t="s">
        <v>28</v>
      </c>
      <c r="B3727" s="66" t="s">
        <v>24</v>
      </c>
      <c r="C3727" s="66" t="s">
        <v>0</v>
      </c>
      <c r="D3727" s="66" t="s">
        <v>344</v>
      </c>
      <c r="E3727" s="76">
        <f>+IF(ISNUMBER(DATA!F1079),DATA!F1079,"n/a")</f>
        <v>52090.89</v>
      </c>
      <c r="F3727" s="77">
        <f>+IF(ISNUMBER(DATA!G1079),DATA!G1079,"n/a")</f>
        <v>0.44134112992683799</v>
      </c>
      <c r="G3727" s="76">
        <f>+IF(ISNUMBER(DATA!P1079),DATA!P1079,"n/a")</f>
        <v>144338.74</v>
      </c>
      <c r="H3727" s="77">
        <f>+IF(ISNUMBER(DATA!Q1079),DATA!Q1079,"n/a")</f>
        <v>0.266971834515567</v>
      </c>
      <c r="I3727" s="76">
        <f>+IF(ISNUMBER(DATA!Z1079),DATA!Z1079,"n/a")</f>
        <v>253359.21</v>
      </c>
      <c r="J3727" s="77">
        <f>+IF(ISNUMBER(DATA!AA1079),DATA!AA1079,"n/a")</f>
        <v>0.22267213569965699</v>
      </c>
      <c r="K3727" s="76">
        <f>+IF(ISNUMBER(DATA!AJ1079),DATA!AJ1079,"n/a")</f>
        <v>522204.18</v>
      </c>
      <c r="L3727" s="77">
        <f>+IF(ISNUMBER(DATA!AK1079),DATA!AK1079,"n/a")</f>
        <v>0.33714362443782198</v>
      </c>
      <c r="M3727" s="66"/>
      <c r="N3727" s="66"/>
      <c r="O3727" s="66"/>
      <c r="P3727" s="66"/>
      <c r="Q3727" s="66"/>
      <c r="S3727" s="70"/>
      <c r="U3727" s="70"/>
      <c r="W3727" s="70"/>
      <c r="Y3727" s="70"/>
    </row>
    <row r="3728" spans="1:25" s="69" customFormat="1" x14ac:dyDescent="0.2">
      <c r="A3728" s="66" t="s">
        <v>28</v>
      </c>
      <c r="B3728" s="66" t="s">
        <v>24</v>
      </c>
      <c r="C3728" s="66" t="s">
        <v>0</v>
      </c>
      <c r="D3728" s="66" t="s">
        <v>345</v>
      </c>
      <c r="E3728" s="76">
        <f>+IF(ISNUMBER(DATA!F1080),DATA!F1080,"n/a")</f>
        <v>49428.66</v>
      </c>
      <c r="F3728" s="77">
        <f>+IF(ISNUMBER(DATA!G1080),DATA!G1080,"n/a")</f>
        <v>0.31252130946602302</v>
      </c>
      <c r="G3728" s="76">
        <f>+IF(ISNUMBER(DATA!P1080),DATA!P1080,"n/a")</f>
        <v>155744.74</v>
      </c>
      <c r="H3728" s="77">
        <f>+IF(ISNUMBER(DATA!Q1080),DATA!Q1080,"n/a")</f>
        <v>0.32116093717288002</v>
      </c>
      <c r="I3728" s="76">
        <f>+IF(ISNUMBER(DATA!Z1080),DATA!Z1080,"n/a")</f>
        <v>290244.82</v>
      </c>
      <c r="J3728" s="77">
        <f>+IF(ISNUMBER(DATA!AA1080),DATA!AA1080,"n/a")</f>
        <v>0.27916389270820802</v>
      </c>
      <c r="K3728" s="76">
        <f>+IF(ISNUMBER(DATA!AJ1080),DATA!AJ1080,"n/a")</f>
        <v>552890.9</v>
      </c>
      <c r="L3728" s="77">
        <f>+IF(ISNUMBER(DATA!AK1080),DATA!AK1080,"n/a")</f>
        <v>0.109409168594002</v>
      </c>
      <c r="M3728" s="66"/>
      <c r="N3728" s="66"/>
      <c r="O3728" s="66"/>
      <c r="P3728" s="66"/>
      <c r="Q3728" s="66"/>
      <c r="S3728" s="70"/>
      <c r="U3728" s="70"/>
      <c r="W3728" s="70"/>
      <c r="Y3728" s="70"/>
    </row>
    <row r="3729" spans="1:25" x14ac:dyDescent="0.2">
      <c r="E3729" s="100"/>
      <c r="F3729" s="102"/>
      <c r="G3729" s="100"/>
      <c r="H3729" s="102"/>
      <c r="I3729" s="100"/>
      <c r="J3729" s="102"/>
      <c r="K3729" s="100"/>
      <c r="L3729" s="102"/>
    </row>
    <row r="3730" spans="1:25" s="69" customFormat="1" x14ac:dyDescent="0.2">
      <c r="A3730" s="66" t="s">
        <v>28</v>
      </c>
      <c r="B3730" s="66" t="s">
        <v>24</v>
      </c>
      <c r="C3730" s="66" t="s">
        <v>9</v>
      </c>
      <c r="D3730" s="66" t="s">
        <v>271</v>
      </c>
      <c r="E3730" s="86">
        <f>+IF(ISNUMBER(DATA!H1031),DATA!H1031,"n/a")</f>
        <v>2904.71</v>
      </c>
      <c r="F3730" s="77">
        <f>+IF(ISNUMBER(DATA!I1031),DATA!I1031,"n/a")</f>
        <v>-0.35225329090410401</v>
      </c>
      <c r="G3730" s="86">
        <f>+IF(ISNUMBER(DATA!R1031),DATA!R1031,"n/a")</f>
        <v>8826.67</v>
      </c>
      <c r="H3730" s="77">
        <f>+IF(ISNUMBER(DATA!S1031),DATA!S1031,"n/a")</f>
        <v>-0.229484598718175</v>
      </c>
      <c r="I3730" s="86">
        <f>+IF(ISNUMBER(DATA!AB1031),DATA!AB1031,"n/a")</f>
        <v>18519.5</v>
      </c>
      <c r="J3730" s="77">
        <f>+IF(ISNUMBER(DATA!AC1031),DATA!AC1031,"n/a")</f>
        <v>-0.12060271680316199</v>
      </c>
      <c r="K3730" s="86">
        <f>+IF(ISNUMBER(DATA!AL1031),DATA!AL1031,"n/a")</f>
        <v>51061.19</v>
      </c>
      <c r="L3730" s="77">
        <f>+IF(ISNUMBER(DATA!AM1031),DATA!AM1031,"n/a")</f>
        <v>9.2578343487841303E-2</v>
      </c>
      <c r="M3730" s="66"/>
      <c r="N3730" s="66"/>
      <c r="O3730" s="66"/>
      <c r="P3730" s="66"/>
      <c r="Q3730" s="66"/>
      <c r="S3730" s="70"/>
      <c r="U3730" s="70"/>
      <c r="W3730" s="70"/>
      <c r="Y3730" s="70"/>
    </row>
    <row r="3731" spans="1:25" s="69" customFormat="1" x14ac:dyDescent="0.2">
      <c r="A3731" s="66" t="s">
        <v>28</v>
      </c>
      <c r="B3731" s="66" t="s">
        <v>24</v>
      </c>
      <c r="C3731" s="66" t="s">
        <v>9</v>
      </c>
      <c r="D3731" s="66" t="s">
        <v>272</v>
      </c>
      <c r="E3731" s="86">
        <f>+IF(ISNUMBER(DATA!H1032),DATA!H1032,"n/a")</f>
        <v>8026.85</v>
      </c>
      <c r="F3731" s="77">
        <f>+IF(ISNUMBER(DATA!I1032),DATA!I1032,"n/a")</f>
        <v>-5.0490437300678502E-2</v>
      </c>
      <c r="G3731" s="86">
        <f>+IF(ISNUMBER(DATA!R1032),DATA!R1032,"n/a")</f>
        <v>26980.92</v>
      </c>
      <c r="H3731" s="77">
        <f>+IF(ISNUMBER(DATA!S1032),DATA!S1032,"n/a")</f>
        <v>4.6282815931416301E-3</v>
      </c>
      <c r="I3731" s="86">
        <f>+IF(ISNUMBER(DATA!AB1032),DATA!AB1032,"n/a")</f>
        <v>49506.99</v>
      </c>
      <c r="J3731" s="77">
        <f>+IF(ISNUMBER(DATA!AC1032),DATA!AC1032,"n/a")</f>
        <v>3.7789706831213701E-2</v>
      </c>
      <c r="K3731" s="86">
        <f>+IF(ISNUMBER(DATA!AL1032),DATA!AL1032,"n/a")</f>
        <v>108044.22</v>
      </c>
      <c r="L3731" s="77">
        <f>+IF(ISNUMBER(DATA!AM1032),DATA!AM1032,"n/a")</f>
        <v>0.30564540278264202</v>
      </c>
      <c r="M3731" s="66"/>
      <c r="N3731" s="66"/>
      <c r="O3731" s="66"/>
      <c r="P3731" s="66"/>
      <c r="Q3731" s="66"/>
      <c r="S3731" s="70"/>
      <c r="U3731" s="70"/>
      <c r="W3731" s="70"/>
      <c r="Y3731" s="70"/>
    </row>
    <row r="3732" spans="1:25" s="69" customFormat="1" x14ac:dyDescent="0.2">
      <c r="A3732" s="66" t="s">
        <v>28</v>
      </c>
      <c r="B3732" s="66" t="s">
        <v>24</v>
      </c>
      <c r="C3732" s="66" t="s">
        <v>9</v>
      </c>
      <c r="D3732" s="66" t="s">
        <v>273</v>
      </c>
      <c r="E3732" s="86">
        <f>+IF(ISNUMBER(DATA!H1033),DATA!H1033,"n/a")</f>
        <v>22586.77</v>
      </c>
      <c r="F3732" s="77">
        <f>+IF(ISNUMBER(DATA!I1033),DATA!I1033,"n/a")</f>
        <v>0.19864282977474601</v>
      </c>
      <c r="G3732" s="86">
        <f>+IF(ISNUMBER(DATA!R1033),DATA!R1033,"n/a")</f>
        <v>69503.460000000006</v>
      </c>
      <c r="H3732" s="77">
        <f>+IF(ISNUMBER(DATA!S1033),DATA!S1033,"n/a")</f>
        <v>0.159514182738346</v>
      </c>
      <c r="I3732" s="86">
        <f>+IF(ISNUMBER(DATA!AB1033),DATA!AB1033,"n/a")</f>
        <v>130762.91</v>
      </c>
      <c r="J3732" s="77">
        <f>+IF(ISNUMBER(DATA!AC1033),DATA!AC1033,"n/a")</f>
        <v>0.22902819925340701</v>
      </c>
      <c r="K3732" s="86">
        <f>+IF(ISNUMBER(DATA!AL1033),DATA!AL1033,"n/a")</f>
        <v>271005.28999999998</v>
      </c>
      <c r="L3732" s="77">
        <f>+IF(ISNUMBER(DATA!AM1033),DATA!AM1033,"n/a")</f>
        <v>0.22332747877985801</v>
      </c>
      <c r="M3732" s="66"/>
      <c r="N3732" s="66"/>
      <c r="O3732" s="66"/>
      <c r="P3732" s="66"/>
      <c r="Q3732" s="66"/>
      <c r="S3732" s="70"/>
      <c r="U3732" s="70"/>
      <c r="W3732" s="70"/>
      <c r="Y3732" s="70"/>
    </row>
    <row r="3733" spans="1:25" s="69" customFormat="1" x14ac:dyDescent="0.2">
      <c r="A3733" s="66" t="s">
        <v>28</v>
      </c>
      <c r="B3733" s="66" t="s">
        <v>24</v>
      </c>
      <c r="C3733" s="66" t="s">
        <v>9</v>
      </c>
      <c r="D3733" s="66" t="s">
        <v>274</v>
      </c>
      <c r="E3733" s="86">
        <f>+IF(ISNUMBER(DATA!H1034),DATA!H1034,"n/a")</f>
        <v>8280.0300000000007</v>
      </c>
      <c r="F3733" s="77">
        <f>+IF(ISNUMBER(DATA!I1034),DATA!I1034,"n/a")</f>
        <v>-4.3038449605690204E-3</v>
      </c>
      <c r="G3733" s="86">
        <f>+IF(ISNUMBER(DATA!R1034),DATA!R1034,"n/a")</f>
        <v>26984</v>
      </c>
      <c r="H3733" s="77">
        <f>+IF(ISNUMBER(DATA!S1034),DATA!S1034,"n/a")</f>
        <v>9.2018987237620607E-3</v>
      </c>
      <c r="I3733" s="86">
        <f>+IF(ISNUMBER(DATA!AB1034),DATA!AB1034,"n/a")</f>
        <v>48040.38</v>
      </c>
      <c r="J3733" s="77">
        <f>+IF(ISNUMBER(DATA!AC1034),DATA!AC1034,"n/a")</f>
        <v>2.9300993597558399E-2</v>
      </c>
      <c r="K3733" s="86">
        <f>+IF(ISNUMBER(DATA!AL1034),DATA!AL1034,"n/a")</f>
        <v>100789.05</v>
      </c>
      <c r="L3733" s="77">
        <f>+IF(ISNUMBER(DATA!AM1034),DATA!AM1034,"n/a")</f>
        <v>0.20151500322405799</v>
      </c>
      <c r="M3733" s="66"/>
      <c r="N3733" s="66"/>
      <c r="O3733" s="66"/>
      <c r="P3733" s="66"/>
      <c r="Q3733" s="66"/>
      <c r="S3733" s="70"/>
      <c r="U3733" s="70"/>
      <c r="W3733" s="70"/>
      <c r="Y3733" s="70"/>
    </row>
    <row r="3734" spans="1:25" s="69" customFormat="1" x14ac:dyDescent="0.2">
      <c r="A3734" s="66" t="s">
        <v>28</v>
      </c>
      <c r="B3734" s="66" t="s">
        <v>24</v>
      </c>
      <c r="C3734" s="66" t="s">
        <v>9</v>
      </c>
      <c r="D3734" s="66" t="s">
        <v>275</v>
      </c>
      <c r="E3734" s="86">
        <f>+IF(ISNUMBER(DATA!H1035),DATA!H1035,"n/a")</f>
        <v>15029.35</v>
      </c>
      <c r="F3734" s="77">
        <f>+IF(ISNUMBER(DATA!I1035),DATA!I1035,"n/a")</f>
        <v>-3.6798083510590197E-2</v>
      </c>
      <c r="G3734" s="86">
        <f>+IF(ISNUMBER(DATA!R1035),DATA!R1035,"n/a")</f>
        <v>44167.45</v>
      </c>
      <c r="H3734" s="77">
        <f>+IF(ISNUMBER(DATA!S1035),DATA!S1035,"n/a")</f>
        <v>-7.9237855953382702E-2</v>
      </c>
      <c r="I3734" s="86">
        <f>+IF(ISNUMBER(DATA!AB1035),DATA!AB1035,"n/a")</f>
        <v>86459.57</v>
      </c>
      <c r="J3734" s="77">
        <f>+IF(ISNUMBER(DATA!AC1035),DATA!AC1035,"n/a")</f>
        <v>-0.10201991477559499</v>
      </c>
      <c r="K3734" s="86">
        <f>+IF(ISNUMBER(DATA!AL1035),DATA!AL1035,"n/a")</f>
        <v>207824.24</v>
      </c>
      <c r="L3734" s="77">
        <f>+IF(ISNUMBER(DATA!AM1035),DATA!AM1035,"n/a")</f>
        <v>-0.10009063862209901</v>
      </c>
      <c r="M3734" s="66"/>
      <c r="N3734" s="66"/>
      <c r="O3734" s="66"/>
      <c r="P3734" s="66"/>
      <c r="Q3734" s="66"/>
      <c r="S3734" s="70"/>
      <c r="U3734" s="70"/>
      <c r="W3734" s="70"/>
      <c r="Y3734" s="70"/>
    </row>
    <row r="3735" spans="1:25" s="69" customFormat="1" x14ac:dyDescent="0.2">
      <c r="A3735" s="66" t="s">
        <v>28</v>
      </c>
      <c r="B3735" s="66" t="s">
        <v>24</v>
      </c>
      <c r="C3735" s="66" t="s">
        <v>9</v>
      </c>
      <c r="D3735" s="66" t="s">
        <v>276</v>
      </c>
      <c r="E3735" s="86">
        <f>+IF(ISNUMBER(DATA!H1036),DATA!H1036,"n/a")</f>
        <v>9599.8799999999992</v>
      </c>
      <c r="F3735" s="77">
        <f>+IF(ISNUMBER(DATA!I1036),DATA!I1036,"n/a")</f>
        <v>-6.0344270671216199E-2</v>
      </c>
      <c r="G3735" s="86">
        <f>+IF(ISNUMBER(DATA!R1036),DATA!R1036,"n/a")</f>
        <v>23915.96</v>
      </c>
      <c r="H3735" s="77">
        <f>+IF(ISNUMBER(DATA!S1036),DATA!S1036,"n/a")</f>
        <v>-0.217167868608628</v>
      </c>
      <c r="I3735" s="86">
        <f>+IF(ISNUMBER(DATA!AB1036),DATA!AB1036,"n/a")</f>
        <v>44524.41</v>
      </c>
      <c r="J3735" s="77">
        <f>+IF(ISNUMBER(DATA!AC1036),DATA!AC1036,"n/a")</f>
        <v>-0.15723919827542601</v>
      </c>
      <c r="K3735" s="86">
        <f>+IF(ISNUMBER(DATA!AL1036),DATA!AL1036,"n/a")</f>
        <v>124366.58</v>
      </c>
      <c r="L3735" s="77">
        <f>+IF(ISNUMBER(DATA!AM1036),DATA!AM1036,"n/a")</f>
        <v>-9.7944574252510797E-2</v>
      </c>
      <c r="M3735" s="66"/>
      <c r="N3735" s="66"/>
      <c r="O3735" s="66"/>
      <c r="P3735" s="66"/>
      <c r="Q3735" s="66"/>
      <c r="S3735" s="70"/>
      <c r="U3735" s="70"/>
      <c r="W3735" s="70"/>
      <c r="Y3735" s="70"/>
    </row>
    <row r="3736" spans="1:25" s="69" customFormat="1" x14ac:dyDescent="0.2">
      <c r="A3736" s="66" t="s">
        <v>28</v>
      </c>
      <c r="B3736" s="66" t="s">
        <v>24</v>
      </c>
      <c r="C3736" s="66" t="s">
        <v>9</v>
      </c>
      <c r="D3736" s="66" t="s">
        <v>277</v>
      </c>
      <c r="E3736" s="86">
        <f>+IF(ISNUMBER(DATA!H1037),DATA!H1037,"n/a")</f>
        <v>5704.41</v>
      </c>
      <c r="F3736" s="77">
        <f>+IF(ISNUMBER(DATA!I1037),DATA!I1037,"n/a")</f>
        <v>4.98360209215956E-2</v>
      </c>
      <c r="G3736" s="86">
        <f>+IF(ISNUMBER(DATA!R1037),DATA!R1037,"n/a")</f>
        <v>19421.689999999999</v>
      </c>
      <c r="H3736" s="77">
        <f>+IF(ISNUMBER(DATA!S1037),DATA!S1037,"n/a")</f>
        <v>0.18969660475923</v>
      </c>
      <c r="I3736" s="86">
        <f>+IF(ISNUMBER(DATA!AB1037),DATA!AB1037,"n/a")</f>
        <v>36088.92</v>
      </c>
      <c r="J3736" s="77">
        <f>+IF(ISNUMBER(DATA!AC1037),DATA!AC1037,"n/a")</f>
        <v>0.219001591268593</v>
      </c>
      <c r="K3736" s="86">
        <f>+IF(ISNUMBER(DATA!AL1037),DATA!AL1037,"n/a")</f>
        <v>68939.960000000006</v>
      </c>
      <c r="L3736" s="77">
        <f>+IF(ISNUMBER(DATA!AM1037),DATA!AM1037,"n/a")</f>
        <v>7.3950592012881303E-2</v>
      </c>
      <c r="M3736" s="66"/>
      <c r="N3736" s="66"/>
      <c r="O3736" s="66"/>
      <c r="P3736" s="66"/>
      <c r="Q3736" s="66"/>
      <c r="S3736" s="70"/>
      <c r="U3736" s="70"/>
      <c r="W3736" s="70"/>
      <c r="Y3736" s="70"/>
    </row>
    <row r="3737" spans="1:25" s="69" customFormat="1" x14ac:dyDescent="0.2">
      <c r="A3737" s="66" t="s">
        <v>28</v>
      </c>
      <c r="B3737" s="66" t="s">
        <v>24</v>
      </c>
      <c r="C3737" s="66" t="s">
        <v>9</v>
      </c>
      <c r="D3737" s="66" t="s">
        <v>278</v>
      </c>
      <c r="E3737" s="86">
        <f>+IF(ISNUMBER(DATA!H1038),DATA!H1038,"n/a")</f>
        <v>34062.94</v>
      </c>
      <c r="F3737" s="77">
        <f>+IF(ISNUMBER(DATA!I1038),DATA!I1038,"n/a")</f>
        <v>0.50670038977973797</v>
      </c>
      <c r="G3737" s="86">
        <f>+IF(ISNUMBER(DATA!R1038),DATA!R1038,"n/a")</f>
        <v>102603.84</v>
      </c>
      <c r="H3737" s="77">
        <f>+IF(ISNUMBER(DATA!S1038),DATA!S1038,"n/a")</f>
        <v>0.37626733247255001</v>
      </c>
      <c r="I3737" s="86">
        <f>+IF(ISNUMBER(DATA!AB1038),DATA!AB1038,"n/a")</f>
        <v>186963.8</v>
      </c>
      <c r="J3737" s="77">
        <f>+IF(ISNUMBER(DATA!AC1038),DATA!AC1038,"n/a")</f>
        <v>0.326918886847262</v>
      </c>
      <c r="K3737" s="86">
        <f>+IF(ISNUMBER(DATA!AL1038),DATA!AL1038,"n/a")</f>
        <v>357184.08</v>
      </c>
      <c r="L3737" s="77">
        <f>+IF(ISNUMBER(DATA!AM1038),DATA!AM1038,"n/a")</f>
        <v>0.19467230002729299</v>
      </c>
      <c r="M3737" s="66"/>
      <c r="N3737" s="66"/>
      <c r="O3737" s="66"/>
      <c r="P3737" s="66"/>
      <c r="Q3737" s="66"/>
      <c r="S3737" s="70"/>
      <c r="U3737" s="70"/>
      <c r="W3737" s="70"/>
      <c r="Y3737" s="70"/>
    </row>
    <row r="3738" spans="1:25" s="69" customFormat="1" x14ac:dyDescent="0.2">
      <c r="A3738" s="66" t="s">
        <v>28</v>
      </c>
      <c r="B3738" s="66" t="s">
        <v>24</v>
      </c>
      <c r="C3738" s="66" t="s">
        <v>9</v>
      </c>
      <c r="D3738" s="66" t="s">
        <v>279</v>
      </c>
      <c r="E3738" s="86">
        <f>+IF(ISNUMBER(DATA!H1039),DATA!H1039,"n/a")</f>
        <v>18268.580000000002</v>
      </c>
      <c r="F3738" s="77">
        <f>+IF(ISNUMBER(DATA!I1039),DATA!I1039,"n/a")</f>
        <v>0.34080041805105699</v>
      </c>
      <c r="G3738" s="86">
        <f>+IF(ISNUMBER(DATA!R1039),DATA!R1039,"n/a")</f>
        <v>59336.480000000003</v>
      </c>
      <c r="H3738" s="77">
        <f>+IF(ISNUMBER(DATA!S1039),DATA!S1039,"n/a")</f>
        <v>0.210374508090449</v>
      </c>
      <c r="I3738" s="86">
        <f>+IF(ISNUMBER(DATA!AB1039),DATA!AB1039,"n/a")</f>
        <v>103193.1</v>
      </c>
      <c r="J3738" s="77">
        <f>+IF(ISNUMBER(DATA!AC1039),DATA!AC1039,"n/a")</f>
        <v>0.18575141679191401</v>
      </c>
      <c r="K3738" s="86">
        <f>+IF(ISNUMBER(DATA!AL1039),DATA!AL1039,"n/a")</f>
        <v>210078.34</v>
      </c>
      <c r="L3738" s="77">
        <f>+IF(ISNUMBER(DATA!AM1039),DATA!AM1039,"n/a")</f>
        <v>0.35462731269556602</v>
      </c>
      <c r="M3738" s="66"/>
      <c r="N3738" s="66"/>
      <c r="O3738" s="66"/>
      <c r="P3738" s="66"/>
      <c r="Q3738" s="66"/>
      <c r="S3738" s="70"/>
      <c r="U3738" s="70"/>
      <c r="W3738" s="70"/>
      <c r="Y3738" s="70"/>
    </row>
    <row r="3739" spans="1:25" s="69" customFormat="1" x14ac:dyDescent="0.2">
      <c r="A3739" s="66" t="s">
        <v>28</v>
      </c>
      <c r="B3739" s="66" t="s">
        <v>24</v>
      </c>
      <c r="C3739" s="66" t="s">
        <v>9</v>
      </c>
      <c r="D3739" s="66" t="s">
        <v>280</v>
      </c>
      <c r="E3739" s="86">
        <f>+IF(ISNUMBER(DATA!H1040),DATA!H1040,"n/a")</f>
        <v>2578.13</v>
      </c>
      <c r="F3739" s="77">
        <f>+IF(ISNUMBER(DATA!I1040),DATA!I1040,"n/a")</f>
        <v>-0.164658881775059</v>
      </c>
      <c r="G3739" s="86">
        <f>+IF(ISNUMBER(DATA!R1040),DATA!R1040,"n/a")</f>
        <v>7403.65</v>
      </c>
      <c r="H3739" s="77">
        <f>+IF(ISNUMBER(DATA!S1040),DATA!S1040,"n/a")</f>
        <v>-0.14501582095757201</v>
      </c>
      <c r="I3739" s="86">
        <f>+IF(ISNUMBER(DATA!AB1040),DATA!AB1040,"n/a")</f>
        <v>15233.19</v>
      </c>
      <c r="J3739" s="77">
        <f>+IF(ISNUMBER(DATA!AC1040),DATA!AC1040,"n/a")</f>
        <v>-7.1410806441584193E-2</v>
      </c>
      <c r="K3739" s="86">
        <f>+IF(ISNUMBER(DATA!AL1040),DATA!AL1040,"n/a")</f>
        <v>42725.760000000002</v>
      </c>
      <c r="L3739" s="77">
        <f>+IF(ISNUMBER(DATA!AM1040),DATA!AM1040,"n/a")</f>
        <v>0.124630240788988</v>
      </c>
      <c r="M3739" s="66"/>
      <c r="N3739" s="66"/>
      <c r="O3739" s="66"/>
      <c r="P3739" s="66"/>
      <c r="Q3739" s="66"/>
      <c r="S3739" s="70"/>
      <c r="U3739" s="70"/>
      <c r="W3739" s="70"/>
      <c r="Y3739" s="70"/>
    </row>
    <row r="3740" spans="1:25" s="69" customFormat="1" x14ac:dyDescent="0.2">
      <c r="A3740" s="66" t="s">
        <v>28</v>
      </c>
      <c r="B3740" s="66" t="s">
        <v>24</v>
      </c>
      <c r="C3740" s="66" t="s">
        <v>9</v>
      </c>
      <c r="D3740" s="66" t="s">
        <v>281</v>
      </c>
      <c r="E3740" s="86">
        <f>+IF(ISNUMBER(DATA!H1041),DATA!H1041,"n/a")</f>
        <v>13588.26</v>
      </c>
      <c r="F3740" s="77">
        <f>+IF(ISNUMBER(DATA!I1041),DATA!I1041,"n/a")</f>
        <v>0.36901834155286101</v>
      </c>
      <c r="G3740" s="86">
        <f>+IF(ISNUMBER(DATA!R1041),DATA!R1041,"n/a")</f>
        <v>42061.38</v>
      </c>
      <c r="H3740" s="77">
        <f>+IF(ISNUMBER(DATA!S1041),DATA!S1041,"n/a")</f>
        <v>0.26606588202856502</v>
      </c>
      <c r="I3740" s="86">
        <f>+IF(ISNUMBER(DATA!AB1041),DATA!AB1041,"n/a")</f>
        <v>73661.73</v>
      </c>
      <c r="J3740" s="77">
        <f>+IF(ISNUMBER(DATA!AC1041),DATA!AC1041,"n/a")</f>
        <v>0.22259361683693901</v>
      </c>
      <c r="K3740" s="86">
        <f>+IF(ISNUMBER(DATA!AL1041),DATA!AL1041,"n/a")</f>
        <v>151222.85999999999</v>
      </c>
      <c r="L3740" s="77">
        <f>+IF(ISNUMBER(DATA!AM1041),DATA!AM1041,"n/a")</f>
        <v>0.26275694826760798</v>
      </c>
      <c r="M3740" s="66"/>
      <c r="N3740" s="66"/>
      <c r="O3740" s="66"/>
      <c r="P3740" s="66"/>
      <c r="Q3740" s="66"/>
      <c r="S3740" s="70"/>
      <c r="U3740" s="70"/>
      <c r="W3740" s="70"/>
      <c r="Y3740" s="70"/>
    </row>
    <row r="3741" spans="1:25" s="69" customFormat="1" x14ac:dyDescent="0.2">
      <c r="A3741" s="66" t="s">
        <v>28</v>
      </c>
      <c r="B3741" s="66" t="s">
        <v>24</v>
      </c>
      <c r="C3741" s="66" t="s">
        <v>9</v>
      </c>
      <c r="D3741" s="66" t="s">
        <v>282</v>
      </c>
      <c r="E3741" s="86">
        <f>+IF(ISNUMBER(DATA!H1042),DATA!H1042,"n/a")</f>
        <v>11035.51</v>
      </c>
      <c r="F3741" s="77">
        <f>+IF(ISNUMBER(DATA!I1042),DATA!I1042,"n/a")</f>
        <v>-0.124124859814864</v>
      </c>
      <c r="G3741" s="86">
        <f>+IF(ISNUMBER(DATA!R1042),DATA!R1042,"n/a")</f>
        <v>35259.65</v>
      </c>
      <c r="H3741" s="77">
        <f>+IF(ISNUMBER(DATA!S1042),DATA!S1042,"n/a")</f>
        <v>-0.11344920461071301</v>
      </c>
      <c r="I3741" s="86">
        <f>+IF(ISNUMBER(DATA!AB1042),DATA!AB1042,"n/a")</f>
        <v>67299.149999999994</v>
      </c>
      <c r="J3741" s="77">
        <f>+IF(ISNUMBER(DATA!AC1042),DATA!AC1042,"n/a")</f>
        <v>-7.5254868061386898E-2</v>
      </c>
      <c r="K3741" s="86">
        <f>+IF(ISNUMBER(DATA!AL1042),DATA!AL1042,"n/a")</f>
        <v>144352.07</v>
      </c>
      <c r="L3741" s="77">
        <f>+IF(ISNUMBER(DATA!AM1042),DATA!AM1042,"n/a")</f>
        <v>0.13734189322833101</v>
      </c>
      <c r="M3741" s="66"/>
      <c r="N3741" s="66"/>
      <c r="O3741" s="66"/>
      <c r="P3741" s="66"/>
      <c r="Q3741" s="66"/>
      <c r="S3741" s="70"/>
      <c r="U3741" s="70"/>
      <c r="W3741" s="70"/>
      <c r="Y3741" s="70"/>
    </row>
    <row r="3742" spans="1:25" s="69" customFormat="1" x14ac:dyDescent="0.2">
      <c r="A3742" s="66" t="s">
        <v>28</v>
      </c>
      <c r="B3742" s="66" t="s">
        <v>24</v>
      </c>
      <c r="C3742" s="66" t="s">
        <v>9</v>
      </c>
      <c r="D3742" s="66" t="s">
        <v>283</v>
      </c>
      <c r="E3742" s="86">
        <f>+IF(ISNUMBER(DATA!H1043),DATA!H1043,"n/a")</f>
        <v>11780.99</v>
      </c>
      <c r="F3742" s="77">
        <f>+IF(ISNUMBER(DATA!I1043),DATA!I1043,"n/a")</f>
        <v>-0.370954195110621</v>
      </c>
      <c r="G3742" s="86">
        <f>+IF(ISNUMBER(DATA!R1043),DATA!R1043,"n/a")</f>
        <v>37477.480000000003</v>
      </c>
      <c r="H3742" s="77">
        <f>+IF(ISNUMBER(DATA!S1043),DATA!S1043,"n/a")</f>
        <v>-0.355844871927747</v>
      </c>
      <c r="I3742" s="86">
        <f>+IF(ISNUMBER(DATA!AB1043),DATA!AB1043,"n/a")</f>
        <v>71925.990000000005</v>
      </c>
      <c r="J3742" s="77">
        <f>+IF(ISNUMBER(DATA!AC1043),DATA!AC1043,"n/a")</f>
        <v>-0.32312092060687098</v>
      </c>
      <c r="K3742" s="86">
        <f>+IF(ISNUMBER(DATA!AL1043),DATA!AL1043,"n/a")</f>
        <v>193246.87</v>
      </c>
      <c r="L3742" s="77">
        <f>+IF(ISNUMBER(DATA!AM1043),DATA!AM1043,"n/a")</f>
        <v>-0.103615639374997</v>
      </c>
      <c r="M3742" s="66"/>
      <c r="N3742" s="66"/>
      <c r="O3742" s="66"/>
      <c r="P3742" s="66"/>
      <c r="Q3742" s="66"/>
      <c r="S3742" s="70"/>
      <c r="U3742" s="70"/>
      <c r="W3742" s="70"/>
      <c r="Y3742" s="70"/>
    </row>
    <row r="3743" spans="1:25" s="69" customFormat="1" x14ac:dyDescent="0.2">
      <c r="A3743" s="66" t="s">
        <v>28</v>
      </c>
      <c r="B3743" s="66" t="s">
        <v>24</v>
      </c>
      <c r="C3743" s="66" t="s">
        <v>9</v>
      </c>
      <c r="D3743" s="66" t="s">
        <v>284</v>
      </c>
      <c r="E3743" s="86">
        <f>+IF(ISNUMBER(DATA!H1044),DATA!H1044,"n/a")</f>
        <v>56945.46</v>
      </c>
      <c r="F3743" s="77">
        <f>+IF(ISNUMBER(DATA!I1044),DATA!I1044,"n/a")</f>
        <v>0.83308959935671001</v>
      </c>
      <c r="G3743" s="86">
        <f>+IF(ISNUMBER(DATA!R1044),DATA!R1044,"n/a")</f>
        <v>178848.09</v>
      </c>
      <c r="H3743" s="77">
        <f>+IF(ISNUMBER(DATA!S1044),DATA!S1044,"n/a")</f>
        <v>0.56132334238680703</v>
      </c>
      <c r="I3743" s="86">
        <f>+IF(ISNUMBER(DATA!AB1044),DATA!AB1044,"n/a")</f>
        <v>305405.61</v>
      </c>
      <c r="J3743" s="77">
        <f>+IF(ISNUMBER(DATA!AC1044),DATA!AC1044,"n/a")</f>
        <v>0.50709796050557998</v>
      </c>
      <c r="K3743" s="86">
        <f>+IF(ISNUMBER(DATA!AL1044),DATA!AL1044,"n/a")</f>
        <v>563444.57999999996</v>
      </c>
      <c r="L3743" s="77">
        <f>+IF(ISNUMBER(DATA!AM1044),DATA!AM1044,"n/a")</f>
        <v>0.34676432843630201</v>
      </c>
      <c r="M3743" s="66"/>
      <c r="N3743" s="66"/>
      <c r="O3743" s="66"/>
      <c r="P3743" s="66"/>
      <c r="Q3743" s="66"/>
      <c r="S3743" s="70"/>
      <c r="U3743" s="70"/>
      <c r="W3743" s="70"/>
      <c r="Y3743" s="70"/>
    </row>
    <row r="3744" spans="1:25" s="69" customFormat="1" x14ac:dyDescent="0.2">
      <c r="A3744" s="66" t="s">
        <v>28</v>
      </c>
      <c r="B3744" s="66" t="s">
        <v>24</v>
      </c>
      <c r="C3744" s="66" t="s">
        <v>9</v>
      </c>
      <c r="D3744" s="66" t="s">
        <v>285</v>
      </c>
      <c r="E3744" s="86">
        <f>+IF(ISNUMBER(DATA!H1045),DATA!H1045,"n/a")</f>
        <v>44728.76</v>
      </c>
      <c r="F3744" s="77">
        <f>+IF(ISNUMBER(DATA!I1045),DATA!I1045,"n/a")</f>
        <v>1.1150839980688001</v>
      </c>
      <c r="G3744" s="86">
        <f>+IF(ISNUMBER(DATA!R1045),DATA!R1045,"n/a")</f>
        <v>133321.73000000001</v>
      </c>
      <c r="H3744" s="77">
        <f>+IF(ISNUMBER(DATA!S1045),DATA!S1045,"n/a")</f>
        <v>0.63152740164398902</v>
      </c>
      <c r="I3744" s="86">
        <f>+IF(ISNUMBER(DATA!AB1045),DATA!AB1045,"n/a")</f>
        <v>222699.65</v>
      </c>
      <c r="J3744" s="77">
        <f>+IF(ISNUMBER(DATA!AC1045),DATA!AC1045,"n/a")</f>
        <v>0.49233363486069998</v>
      </c>
      <c r="K3744" s="86">
        <f>+IF(ISNUMBER(DATA!AL1045),DATA!AL1045,"n/a")</f>
        <v>419462.91</v>
      </c>
      <c r="L3744" s="77">
        <f>+IF(ISNUMBER(DATA!AM1045),DATA!AM1045,"n/a")</f>
        <v>0.24528241895545</v>
      </c>
      <c r="M3744" s="66"/>
      <c r="N3744" s="66"/>
      <c r="O3744" s="66"/>
      <c r="P3744" s="66"/>
      <c r="Q3744" s="66"/>
      <c r="S3744" s="70"/>
      <c r="U3744" s="70"/>
      <c r="W3744" s="70"/>
      <c r="Y3744" s="70"/>
    </row>
    <row r="3745" spans="1:25" s="69" customFormat="1" x14ac:dyDescent="0.2">
      <c r="A3745" s="66" t="s">
        <v>28</v>
      </c>
      <c r="B3745" s="66" t="s">
        <v>24</v>
      </c>
      <c r="C3745" s="66" t="s">
        <v>9</v>
      </c>
      <c r="D3745" s="66" t="s">
        <v>286</v>
      </c>
      <c r="E3745" s="86">
        <f>+IF(ISNUMBER(DATA!H1046),DATA!H1046,"n/a")</f>
        <v>10343.620000000001</v>
      </c>
      <c r="F3745" s="77">
        <f>+IF(ISNUMBER(DATA!I1046),DATA!I1046,"n/a")</f>
        <v>3.7566003819795503E-2</v>
      </c>
      <c r="G3745" s="86">
        <f>+IF(ISNUMBER(DATA!R1046),DATA!R1046,"n/a")</f>
        <v>28840.25</v>
      </c>
      <c r="H3745" s="77">
        <f>+IF(ISNUMBER(DATA!S1046),DATA!S1046,"n/a")</f>
        <v>-1.0081701875851499E-2</v>
      </c>
      <c r="I3745" s="86">
        <f>+IF(ISNUMBER(DATA!AB1046),DATA!AB1046,"n/a")</f>
        <v>55076.05</v>
      </c>
      <c r="J3745" s="77">
        <f>+IF(ISNUMBER(DATA!AC1046),DATA!AC1046,"n/a")</f>
        <v>3.9527136001153602E-2</v>
      </c>
      <c r="K3745" s="86">
        <f>+IF(ISNUMBER(DATA!AL1046),DATA!AL1046,"n/a")</f>
        <v>129997.79</v>
      </c>
      <c r="L3745" s="77">
        <f>+IF(ISNUMBER(DATA!AM1046),DATA!AM1046,"n/a")</f>
        <v>-1.67682746547399E-3</v>
      </c>
      <c r="M3745" s="66"/>
      <c r="N3745" s="66"/>
      <c r="O3745" s="66"/>
      <c r="P3745" s="66"/>
      <c r="Q3745" s="66"/>
      <c r="S3745" s="70"/>
      <c r="U3745" s="70"/>
      <c r="W3745" s="70"/>
      <c r="Y3745" s="70"/>
    </row>
    <row r="3746" spans="1:25" s="69" customFormat="1" x14ac:dyDescent="0.2">
      <c r="A3746" s="66" t="s">
        <v>28</v>
      </c>
      <c r="B3746" s="66" t="s">
        <v>24</v>
      </c>
      <c r="C3746" s="66" t="s">
        <v>9</v>
      </c>
      <c r="D3746" s="66" t="s">
        <v>287</v>
      </c>
      <c r="E3746" s="86">
        <f>+IF(ISNUMBER(DATA!H1047),DATA!H1047,"n/a")</f>
        <v>11150.72</v>
      </c>
      <c r="F3746" s="77">
        <f>+IF(ISNUMBER(DATA!I1047),DATA!I1047,"n/a")</f>
        <v>-0.148139971046269</v>
      </c>
      <c r="G3746" s="86">
        <f>+IF(ISNUMBER(DATA!R1047),DATA!R1047,"n/a")</f>
        <v>36180.07</v>
      </c>
      <c r="H3746" s="77">
        <f>+IF(ISNUMBER(DATA!S1047),DATA!S1047,"n/a")</f>
        <v>-6.2336126190964299E-2</v>
      </c>
      <c r="I3746" s="86">
        <f>+IF(ISNUMBER(DATA!AB1047),DATA!AB1047,"n/a")</f>
        <v>72358.73</v>
      </c>
      <c r="J3746" s="77">
        <f>+IF(ISNUMBER(DATA!AC1047),DATA!AC1047,"n/a")</f>
        <v>-2.4247129259318399E-2</v>
      </c>
      <c r="K3746" s="86">
        <f>+IF(ISNUMBER(DATA!AL1047),DATA!AL1047,"n/a")</f>
        <v>188198.16</v>
      </c>
      <c r="L3746" s="77">
        <f>+IF(ISNUMBER(DATA!AM1047),DATA!AM1047,"n/a")</f>
        <v>-3.7939596124934097E-2</v>
      </c>
      <c r="M3746" s="66"/>
      <c r="N3746" s="66"/>
      <c r="O3746" s="66"/>
      <c r="P3746" s="66"/>
      <c r="Q3746" s="66"/>
      <c r="S3746" s="70"/>
      <c r="U3746" s="70"/>
      <c r="W3746" s="70"/>
      <c r="Y3746" s="70"/>
    </row>
    <row r="3747" spans="1:25" s="69" customFormat="1" x14ac:dyDescent="0.2">
      <c r="A3747" s="66" t="s">
        <v>28</v>
      </c>
      <c r="B3747" s="66" t="s">
        <v>24</v>
      </c>
      <c r="C3747" s="66" t="s">
        <v>9</v>
      </c>
      <c r="D3747" s="66" t="s">
        <v>288</v>
      </c>
      <c r="E3747" s="86">
        <f>+IF(ISNUMBER(DATA!H1048),DATA!H1048,"n/a")</f>
        <v>9824.9</v>
      </c>
      <c r="F3747" s="77">
        <f>+IF(ISNUMBER(DATA!I1048),DATA!I1048,"n/a")</f>
        <v>7.8078948003695595E-2</v>
      </c>
      <c r="G3747" s="86">
        <f>+IF(ISNUMBER(DATA!R1048),DATA!R1048,"n/a")</f>
        <v>32265.03</v>
      </c>
      <c r="H3747" s="77">
        <f>+IF(ISNUMBER(DATA!S1048),DATA!S1048,"n/a")</f>
        <v>4.6497507449626803E-3</v>
      </c>
      <c r="I3747" s="86">
        <f>+IF(ISNUMBER(DATA!AB1048),DATA!AB1048,"n/a")</f>
        <v>59706.04</v>
      </c>
      <c r="J3747" s="77">
        <f>+IF(ISNUMBER(DATA!AC1048),DATA!AC1048,"n/a")</f>
        <v>1.8879097224509402E-2</v>
      </c>
      <c r="K3747" s="86">
        <f>+IF(ISNUMBER(DATA!AL1048),DATA!AL1048,"n/a")</f>
        <v>120204.9</v>
      </c>
      <c r="L3747" s="77">
        <f>+IF(ISNUMBER(DATA!AM1048),DATA!AM1048,"n/a")</f>
        <v>0.33472655932068102</v>
      </c>
      <c r="M3747" s="66"/>
      <c r="N3747" s="66"/>
      <c r="O3747" s="66"/>
      <c r="P3747" s="66"/>
      <c r="Q3747" s="66"/>
      <c r="S3747" s="70"/>
      <c r="U3747" s="70"/>
      <c r="W3747" s="70"/>
      <c r="Y3747" s="70"/>
    </row>
    <row r="3748" spans="1:25" s="69" customFormat="1" x14ac:dyDescent="0.2">
      <c r="A3748" s="66" t="s">
        <v>28</v>
      </c>
      <c r="B3748" s="66" t="s">
        <v>24</v>
      </c>
      <c r="C3748" s="66" t="s">
        <v>9</v>
      </c>
      <c r="D3748" s="66" t="s">
        <v>289</v>
      </c>
      <c r="E3748" s="86">
        <f>+IF(ISNUMBER(DATA!H1049),DATA!H1049,"n/a")</f>
        <v>14665.58</v>
      </c>
      <c r="F3748" s="77">
        <f>+IF(ISNUMBER(DATA!I1049),DATA!I1049,"n/a")</f>
        <v>0.51776433306908498</v>
      </c>
      <c r="G3748" s="86">
        <f>+IF(ISNUMBER(DATA!R1049),DATA!R1049,"n/a")</f>
        <v>45900.42</v>
      </c>
      <c r="H3748" s="77">
        <f>+IF(ISNUMBER(DATA!S1049),DATA!S1049,"n/a")</f>
        <v>0.28333121776673298</v>
      </c>
      <c r="I3748" s="86">
        <f>+IF(ISNUMBER(DATA!AB1049),DATA!AB1049,"n/a")</f>
        <v>78528.06</v>
      </c>
      <c r="J3748" s="77">
        <f>+IF(ISNUMBER(DATA!AC1049),DATA!AC1049,"n/a")</f>
        <v>0.24255363184155199</v>
      </c>
      <c r="K3748" s="86">
        <f>+IF(ISNUMBER(DATA!AL1049),DATA!AL1049,"n/a")</f>
        <v>153665.23000000001</v>
      </c>
      <c r="L3748" s="77">
        <f>+IF(ISNUMBER(DATA!AM1049),DATA!AM1049,"n/a")</f>
        <v>0.26108121189998001</v>
      </c>
      <c r="M3748" s="66"/>
      <c r="N3748" s="66"/>
      <c r="O3748" s="66"/>
      <c r="P3748" s="66"/>
      <c r="Q3748" s="66"/>
      <c r="S3748" s="70"/>
      <c r="U3748" s="70"/>
      <c r="W3748" s="70"/>
      <c r="Y3748" s="70"/>
    </row>
    <row r="3749" spans="1:25" s="69" customFormat="1" x14ac:dyDescent="0.2">
      <c r="A3749" s="66" t="s">
        <v>28</v>
      </c>
      <c r="B3749" s="66" t="s">
        <v>24</v>
      </c>
      <c r="C3749" s="66" t="s">
        <v>9</v>
      </c>
      <c r="D3749" s="66" t="s">
        <v>290</v>
      </c>
      <c r="E3749" s="86">
        <f>+IF(ISNUMBER(DATA!H1050),DATA!H1050,"n/a")</f>
        <v>5406.01</v>
      </c>
      <c r="F3749" s="77">
        <f>+IF(ISNUMBER(DATA!I1050),DATA!I1050,"n/a")</f>
        <v>0.21727920811698101</v>
      </c>
      <c r="G3749" s="86">
        <f>+IF(ISNUMBER(DATA!R1050),DATA!R1050,"n/a")</f>
        <v>18988.38</v>
      </c>
      <c r="H3749" s="77">
        <f>+IF(ISNUMBER(DATA!S1050),DATA!S1050,"n/a")</f>
        <v>0.25341715684365401</v>
      </c>
      <c r="I3749" s="86">
        <f>+IF(ISNUMBER(DATA!AB1050),DATA!AB1050,"n/a")</f>
        <v>34309.360000000001</v>
      </c>
      <c r="J3749" s="77">
        <f>+IF(ISNUMBER(DATA!AC1050),DATA!AC1050,"n/a")</f>
        <v>0.23942701351040399</v>
      </c>
      <c r="K3749" s="86">
        <f>+IF(ISNUMBER(DATA!AL1050),DATA!AL1050,"n/a")</f>
        <v>64647.8</v>
      </c>
      <c r="L3749" s="77">
        <f>+IF(ISNUMBER(DATA!AM1050),DATA!AM1050,"n/a")</f>
        <v>0.31308560228299798</v>
      </c>
      <c r="M3749" s="66"/>
      <c r="N3749" s="66"/>
      <c r="O3749" s="66"/>
      <c r="P3749" s="66"/>
      <c r="Q3749" s="66"/>
      <c r="S3749" s="70"/>
      <c r="U3749" s="70"/>
      <c r="W3749" s="70"/>
      <c r="Y3749" s="70"/>
    </row>
    <row r="3750" spans="1:25" s="69" customFormat="1" x14ac:dyDescent="0.2">
      <c r="A3750" s="66" t="s">
        <v>28</v>
      </c>
      <c r="B3750" s="66" t="s">
        <v>24</v>
      </c>
      <c r="C3750" s="66" t="s">
        <v>9</v>
      </c>
      <c r="D3750" s="66" t="s">
        <v>291</v>
      </c>
      <c r="E3750" s="86">
        <f>+IF(ISNUMBER(DATA!H1051),DATA!H1051,"n/a")</f>
        <v>2897.95</v>
      </c>
      <c r="F3750" s="77">
        <f>+IF(ISNUMBER(DATA!I1051),DATA!I1051,"n/a")</f>
        <v>-0.53969229694012399</v>
      </c>
      <c r="G3750" s="86">
        <f>+IF(ISNUMBER(DATA!R1051),DATA!R1051,"n/a")</f>
        <v>8601.34</v>
      </c>
      <c r="H3750" s="77">
        <f>+IF(ISNUMBER(DATA!S1051),DATA!S1051,"n/a")</f>
        <v>-0.32550835808044498</v>
      </c>
      <c r="I3750" s="86">
        <f>+IF(ISNUMBER(DATA!AB1051),DATA!AB1051,"n/a")</f>
        <v>17736.099999999999</v>
      </c>
      <c r="J3750" s="77">
        <f>+IF(ISNUMBER(DATA!AC1051),DATA!AC1051,"n/a")</f>
        <v>-0.18096483608537001</v>
      </c>
      <c r="K3750" s="86">
        <f>+IF(ISNUMBER(DATA!AL1051),DATA!AL1051,"n/a")</f>
        <v>43414.61</v>
      </c>
      <c r="L3750" s="77">
        <f>+IF(ISNUMBER(DATA!AM1051),DATA!AM1051,"n/a")</f>
        <v>9.0946532460065704E-2</v>
      </c>
      <c r="M3750" s="66"/>
      <c r="N3750" s="66"/>
      <c r="O3750" s="66"/>
      <c r="P3750" s="66"/>
      <c r="Q3750" s="66"/>
      <c r="S3750" s="70"/>
      <c r="U3750" s="70"/>
      <c r="W3750" s="70"/>
      <c r="Y3750" s="70"/>
    </row>
    <row r="3751" spans="1:25" s="69" customFormat="1" x14ac:dyDescent="0.2">
      <c r="A3751" s="66" t="s">
        <v>28</v>
      </c>
      <c r="B3751" s="66" t="s">
        <v>24</v>
      </c>
      <c r="C3751" s="66" t="s">
        <v>9</v>
      </c>
      <c r="D3751" s="66" t="s">
        <v>292</v>
      </c>
      <c r="E3751" s="86">
        <f>+IF(ISNUMBER(DATA!H1052),DATA!H1052,"n/a")</f>
        <v>25684.42</v>
      </c>
      <c r="F3751" s="77">
        <f>+IF(ISNUMBER(DATA!I1052),DATA!I1052,"n/a")</f>
        <v>2.53891856026278E-2</v>
      </c>
      <c r="G3751" s="86">
        <f>+IF(ISNUMBER(DATA!R1052),DATA!R1052,"n/a")</f>
        <v>79190.97</v>
      </c>
      <c r="H3751" s="77">
        <f>+IF(ISNUMBER(DATA!S1052),DATA!S1052,"n/a")</f>
        <v>-1.29132401377293E-2</v>
      </c>
      <c r="I3751" s="86">
        <f>+IF(ISNUMBER(DATA!AB1052),DATA!AB1052,"n/a")</f>
        <v>154589.5</v>
      </c>
      <c r="J3751" s="77">
        <f>+IF(ISNUMBER(DATA!AC1052),DATA!AC1052,"n/a")</f>
        <v>1.31267812434033E-2</v>
      </c>
      <c r="K3751" s="86">
        <f>+IF(ISNUMBER(DATA!AL1052),DATA!AL1052,"n/a")</f>
        <v>309984.75</v>
      </c>
      <c r="L3751" s="77">
        <f>+IF(ISNUMBER(DATA!AM1052),DATA!AM1052,"n/a")</f>
        <v>6.8457731197622607E-2</v>
      </c>
      <c r="M3751" s="66"/>
      <c r="N3751" s="66"/>
      <c r="O3751" s="66"/>
      <c r="P3751" s="66"/>
      <c r="Q3751" s="66"/>
      <c r="S3751" s="70"/>
      <c r="U3751" s="70"/>
      <c r="W3751" s="70"/>
      <c r="Y3751" s="70"/>
    </row>
    <row r="3752" spans="1:25" s="69" customFormat="1" x14ac:dyDescent="0.2">
      <c r="A3752" s="66" t="s">
        <v>28</v>
      </c>
      <c r="B3752" s="66" t="s">
        <v>24</v>
      </c>
      <c r="C3752" s="66" t="s">
        <v>9</v>
      </c>
      <c r="D3752" s="66" t="s">
        <v>293</v>
      </c>
      <c r="E3752" s="86">
        <f>+IF(ISNUMBER(DATA!H1053),DATA!H1053,"n/a")</f>
        <v>5860.32</v>
      </c>
      <c r="F3752" s="77">
        <f>+IF(ISNUMBER(DATA!I1053),DATA!I1053,"n/a")</f>
        <v>0.40672888581633798</v>
      </c>
      <c r="G3752" s="86">
        <f>+IF(ISNUMBER(DATA!R1053),DATA!R1053,"n/a")</f>
        <v>19756.61</v>
      </c>
      <c r="H3752" s="77">
        <f>+IF(ISNUMBER(DATA!S1053),DATA!S1053,"n/a")</f>
        <v>0.245236436979027</v>
      </c>
      <c r="I3752" s="86">
        <f>+IF(ISNUMBER(DATA!AB1053),DATA!AB1053,"n/a")</f>
        <v>33229.699999999997</v>
      </c>
      <c r="J3752" s="77">
        <f>+IF(ISNUMBER(DATA!AC1053),DATA!AC1053,"n/a")</f>
        <v>0.19008385815562201</v>
      </c>
      <c r="K3752" s="86">
        <f>+IF(ISNUMBER(DATA!AL1053),DATA!AL1053,"n/a")</f>
        <v>64818.12</v>
      </c>
      <c r="L3752" s="77">
        <f>+IF(ISNUMBER(DATA!AM1053),DATA!AM1053,"n/a")</f>
        <v>0.26384986229252499</v>
      </c>
      <c r="M3752" s="66"/>
      <c r="N3752" s="66"/>
      <c r="O3752" s="66"/>
      <c r="P3752" s="66"/>
      <c r="Q3752" s="66"/>
      <c r="S3752" s="70"/>
      <c r="U3752" s="70"/>
      <c r="W3752" s="70"/>
      <c r="Y3752" s="70"/>
    </row>
    <row r="3753" spans="1:25" s="69" customFormat="1" x14ac:dyDescent="0.2">
      <c r="A3753" s="66" t="s">
        <v>28</v>
      </c>
      <c r="B3753" s="66" t="s">
        <v>24</v>
      </c>
      <c r="C3753" s="66" t="s">
        <v>9</v>
      </c>
      <c r="D3753" s="66" t="s">
        <v>294</v>
      </c>
      <c r="E3753" s="86">
        <f>+IF(ISNUMBER(DATA!H1054),DATA!H1054,"n/a")</f>
        <v>12853.79</v>
      </c>
      <c r="F3753" s="77">
        <f>+IF(ISNUMBER(DATA!I1054),DATA!I1054,"n/a")</f>
        <v>0.304276664593292</v>
      </c>
      <c r="G3753" s="86">
        <f>+IF(ISNUMBER(DATA!R1054),DATA!R1054,"n/a")</f>
        <v>43899.14</v>
      </c>
      <c r="H3753" s="77">
        <f>+IF(ISNUMBER(DATA!S1054),DATA!S1054,"n/a")</f>
        <v>0.34917191798841002</v>
      </c>
      <c r="I3753" s="86">
        <f>+IF(ISNUMBER(DATA!AB1054),DATA!AB1054,"n/a")</f>
        <v>81023.320000000007</v>
      </c>
      <c r="J3753" s="77">
        <f>+IF(ISNUMBER(DATA!AC1054),DATA!AC1054,"n/a")</f>
        <v>0.344059267565821</v>
      </c>
      <c r="K3753" s="86">
        <f>+IF(ISNUMBER(DATA!AL1054),DATA!AL1054,"n/a")</f>
        <v>152566.04</v>
      </c>
      <c r="L3753" s="77">
        <f>+IF(ISNUMBER(DATA!AM1054),DATA!AM1054,"n/a")</f>
        <v>0.277393055848485</v>
      </c>
      <c r="M3753" s="66"/>
      <c r="N3753" s="66"/>
      <c r="O3753" s="66"/>
      <c r="P3753" s="66"/>
      <c r="Q3753" s="66"/>
      <c r="S3753" s="70"/>
      <c r="U3753" s="70"/>
      <c r="W3753" s="70"/>
      <c r="Y3753" s="70"/>
    </row>
    <row r="3754" spans="1:25" s="69" customFormat="1" x14ac:dyDescent="0.2">
      <c r="A3754" s="66" t="s">
        <v>28</v>
      </c>
      <c r="B3754" s="66" t="s">
        <v>24</v>
      </c>
      <c r="C3754" s="66" t="s">
        <v>9</v>
      </c>
      <c r="D3754" s="66" t="s">
        <v>295</v>
      </c>
      <c r="E3754" s="86">
        <f>+IF(ISNUMBER(DATA!H1055),DATA!H1055,"n/a")</f>
        <v>2989.27</v>
      </c>
      <c r="F3754" s="77">
        <f>+IF(ISNUMBER(DATA!I1055),DATA!I1055,"n/a")</f>
        <v>-6.0344394009882903E-2</v>
      </c>
      <c r="G3754" s="86">
        <f>+IF(ISNUMBER(DATA!R1055),DATA!R1055,"n/a")</f>
        <v>8762.01</v>
      </c>
      <c r="H3754" s="77">
        <f>+IF(ISNUMBER(DATA!S1055),DATA!S1055,"n/a")</f>
        <v>-0.32568904773118701</v>
      </c>
      <c r="I3754" s="86">
        <f>+IF(ISNUMBER(DATA!AB1055),DATA!AB1055,"n/a")</f>
        <v>17839.93</v>
      </c>
      <c r="J3754" s="77">
        <f>+IF(ISNUMBER(DATA!AC1055),DATA!AC1055,"n/a")</f>
        <v>-0.204927596429647</v>
      </c>
      <c r="K3754" s="86">
        <f>+IF(ISNUMBER(DATA!AL1055),DATA!AL1055,"n/a")</f>
        <v>44278.36</v>
      </c>
      <c r="L3754" s="77">
        <f>+IF(ISNUMBER(DATA!AM1055),DATA!AM1055,"n/a")</f>
        <v>-2.8296108541676902E-2</v>
      </c>
      <c r="M3754" s="66"/>
      <c r="N3754" s="66"/>
      <c r="O3754" s="66"/>
      <c r="P3754" s="66"/>
      <c r="Q3754" s="66"/>
      <c r="S3754" s="70"/>
      <c r="U3754" s="70"/>
      <c r="W3754" s="70"/>
      <c r="Y3754" s="70"/>
    </row>
    <row r="3755" spans="1:25" s="69" customFormat="1" x14ac:dyDescent="0.2">
      <c r="A3755" s="66" t="s">
        <v>28</v>
      </c>
      <c r="B3755" s="66" t="s">
        <v>24</v>
      </c>
      <c r="C3755" s="66" t="s">
        <v>9</v>
      </c>
      <c r="D3755" s="66" t="s">
        <v>296</v>
      </c>
      <c r="E3755" s="86">
        <f>+IF(ISNUMBER(DATA!H1056),DATA!H1056,"n/a")</f>
        <v>2708.24</v>
      </c>
      <c r="F3755" s="77">
        <f>+IF(ISNUMBER(DATA!I1056),DATA!I1056,"n/a")</f>
        <v>-0.227093839273738</v>
      </c>
      <c r="G3755" s="86">
        <f>+IF(ISNUMBER(DATA!R1056),DATA!R1056,"n/a")</f>
        <v>8192.0400000000009</v>
      </c>
      <c r="H3755" s="77">
        <f>+IF(ISNUMBER(DATA!S1056),DATA!S1056,"n/a")</f>
        <v>-0.364466956244477</v>
      </c>
      <c r="I3755" s="86">
        <f>+IF(ISNUMBER(DATA!AB1056),DATA!AB1056,"n/a")</f>
        <v>18264.29</v>
      </c>
      <c r="J3755" s="77">
        <f>+IF(ISNUMBER(DATA!AC1056),DATA!AC1056,"n/a")</f>
        <v>-0.18461389420149299</v>
      </c>
      <c r="K3755" s="86">
        <f>+IF(ISNUMBER(DATA!AL1056),DATA!AL1056,"n/a")</f>
        <v>45948.04</v>
      </c>
      <c r="L3755" s="77">
        <f>+IF(ISNUMBER(DATA!AM1056),DATA!AM1056,"n/a")</f>
        <v>-2.0252322975284801E-2</v>
      </c>
      <c r="M3755" s="66"/>
      <c r="N3755" s="66"/>
      <c r="O3755" s="66"/>
      <c r="P3755" s="66"/>
      <c r="Q3755" s="66"/>
      <c r="S3755" s="70"/>
      <c r="U3755" s="70"/>
      <c r="W3755" s="70"/>
      <c r="Y3755" s="70"/>
    </row>
    <row r="3756" spans="1:25" s="69" customFormat="1" x14ac:dyDescent="0.2">
      <c r="A3756" s="66" t="s">
        <v>28</v>
      </c>
      <c r="B3756" s="66" t="s">
        <v>24</v>
      </c>
      <c r="C3756" s="66" t="s">
        <v>9</v>
      </c>
      <c r="D3756" s="66" t="s">
        <v>297</v>
      </c>
      <c r="E3756" s="86">
        <f>+IF(ISNUMBER(DATA!H1057),DATA!H1057,"n/a")</f>
        <v>3099.95</v>
      </c>
      <c r="F3756" s="77">
        <f>+IF(ISNUMBER(DATA!I1057),DATA!I1057,"n/a")</f>
        <v>2.91417815063558E-2</v>
      </c>
      <c r="G3756" s="86">
        <f>+IF(ISNUMBER(DATA!R1057),DATA!R1057,"n/a")</f>
        <v>9167.3799999999992</v>
      </c>
      <c r="H3756" s="77">
        <f>+IF(ISNUMBER(DATA!S1057),DATA!S1057,"n/a")</f>
        <v>-4.3821551350088597E-2</v>
      </c>
      <c r="I3756" s="86">
        <f>+IF(ISNUMBER(DATA!AB1057),DATA!AB1057,"n/a")</f>
        <v>16240.95</v>
      </c>
      <c r="J3756" s="77">
        <f>+IF(ISNUMBER(DATA!AC1057),DATA!AC1057,"n/a")</f>
        <v>-1.61370736515234E-2</v>
      </c>
      <c r="K3756" s="86">
        <f>+IF(ISNUMBER(DATA!AL1057),DATA!AL1057,"n/a")</f>
        <v>34308.36</v>
      </c>
      <c r="L3756" s="77">
        <f>+IF(ISNUMBER(DATA!AM1057),DATA!AM1057,"n/a")</f>
        <v>0.28754638071838101</v>
      </c>
      <c r="M3756" s="66"/>
      <c r="N3756" s="66"/>
      <c r="O3756" s="66"/>
      <c r="P3756" s="66"/>
      <c r="Q3756" s="66"/>
      <c r="S3756" s="70"/>
      <c r="U3756" s="70"/>
      <c r="W3756" s="70"/>
      <c r="Y3756" s="70"/>
    </row>
    <row r="3757" spans="1:25" s="69" customFormat="1" x14ac:dyDescent="0.2">
      <c r="A3757" s="66" t="s">
        <v>28</v>
      </c>
      <c r="B3757" s="66" t="s">
        <v>24</v>
      </c>
      <c r="C3757" s="66" t="s">
        <v>9</v>
      </c>
      <c r="D3757" s="66" t="s">
        <v>298</v>
      </c>
      <c r="E3757" s="86">
        <f>+IF(ISNUMBER(DATA!H1058),DATA!H1058,"n/a")</f>
        <v>11420.75</v>
      </c>
      <c r="F3757" s="77">
        <f>+IF(ISNUMBER(DATA!I1058),DATA!I1058,"n/a")</f>
        <v>0.41772461452712301</v>
      </c>
      <c r="G3757" s="86">
        <f>+IF(ISNUMBER(DATA!R1058),DATA!R1058,"n/a")</f>
        <v>36535.67</v>
      </c>
      <c r="H3757" s="77">
        <f>+IF(ISNUMBER(DATA!S1058),DATA!S1058,"n/a")</f>
        <v>0.52471211075379098</v>
      </c>
      <c r="I3757" s="86">
        <f>+IF(ISNUMBER(DATA!AB1058),DATA!AB1058,"n/a")</f>
        <v>62057.51</v>
      </c>
      <c r="J3757" s="77">
        <f>+IF(ISNUMBER(DATA!AC1058),DATA!AC1058,"n/a")</f>
        <v>0.53192674795634098</v>
      </c>
      <c r="K3757" s="86">
        <f>+IF(ISNUMBER(DATA!AL1058),DATA!AL1058,"n/a")</f>
        <v>117598.02</v>
      </c>
      <c r="L3757" s="77">
        <f>+IF(ISNUMBER(DATA!AM1058),DATA!AM1058,"n/a")</f>
        <v>0.667477543265107</v>
      </c>
      <c r="M3757" s="66"/>
      <c r="N3757" s="66"/>
      <c r="O3757" s="66"/>
      <c r="P3757" s="66"/>
      <c r="Q3757" s="66"/>
      <c r="S3757" s="70"/>
      <c r="U3757" s="70"/>
      <c r="W3757" s="70"/>
      <c r="Y3757" s="70"/>
    </row>
    <row r="3758" spans="1:25" s="69" customFormat="1" x14ac:dyDescent="0.2">
      <c r="A3758" s="66" t="s">
        <v>28</v>
      </c>
      <c r="B3758" s="66" t="s">
        <v>24</v>
      </c>
      <c r="C3758" s="66" t="s">
        <v>9</v>
      </c>
      <c r="D3758" s="66" t="s">
        <v>299</v>
      </c>
      <c r="E3758" s="86">
        <f>+IF(ISNUMBER(DATA!H1059),DATA!H1059,"n/a")</f>
        <v>74720.240000000005</v>
      </c>
      <c r="F3758" s="77">
        <f>+IF(ISNUMBER(DATA!I1059),DATA!I1059,"n/a")</f>
        <v>-0.19535417601980101</v>
      </c>
      <c r="G3758" s="86">
        <f>+IF(ISNUMBER(DATA!R1059),DATA!R1059,"n/a")</f>
        <v>247597.6</v>
      </c>
      <c r="H3758" s="77">
        <f>+IF(ISNUMBER(DATA!S1059),DATA!S1059,"n/a")</f>
        <v>-8.0945609232621799E-2</v>
      </c>
      <c r="I3758" s="86">
        <f>+IF(ISNUMBER(DATA!AB1059),DATA!AB1059,"n/a")</f>
        <v>486809.04</v>
      </c>
      <c r="J3758" s="77">
        <f>+IF(ISNUMBER(DATA!AC1059),DATA!AC1059,"n/a")</f>
        <v>-1.8578401327773501E-2</v>
      </c>
      <c r="K3758" s="86">
        <f>+IF(ISNUMBER(DATA!AL1059),DATA!AL1059,"n/a")</f>
        <v>1283291.97</v>
      </c>
      <c r="L3758" s="77">
        <f>+IF(ISNUMBER(DATA!AM1059),DATA!AM1059,"n/a")</f>
        <v>7.7200025259336197E-2</v>
      </c>
      <c r="M3758" s="66"/>
      <c r="N3758" s="66"/>
      <c r="O3758" s="66"/>
      <c r="P3758" s="66"/>
      <c r="Q3758" s="66"/>
      <c r="S3758" s="70"/>
      <c r="U3758" s="70"/>
      <c r="W3758" s="70"/>
      <c r="Y3758" s="70"/>
    </row>
    <row r="3759" spans="1:25" s="69" customFormat="1" x14ac:dyDescent="0.2">
      <c r="A3759" s="66" t="s">
        <v>28</v>
      </c>
      <c r="B3759" s="66" t="s">
        <v>24</v>
      </c>
      <c r="C3759" s="66" t="s">
        <v>9</v>
      </c>
      <c r="D3759" s="66" t="s">
        <v>300</v>
      </c>
      <c r="E3759" s="86">
        <f>+IF(ISNUMBER(DATA!H1060),DATA!H1060,"n/a")</f>
        <v>11452.5</v>
      </c>
      <c r="F3759" s="77">
        <f>+IF(ISNUMBER(DATA!I1060),DATA!I1060,"n/a")</f>
        <v>-0.15991505624406299</v>
      </c>
      <c r="G3759" s="86">
        <f>+IF(ISNUMBER(DATA!R1060),DATA!R1060,"n/a")</f>
        <v>34945.919999999998</v>
      </c>
      <c r="H3759" s="77">
        <f>+IF(ISNUMBER(DATA!S1060),DATA!S1060,"n/a")</f>
        <v>-0.14017941961854899</v>
      </c>
      <c r="I3759" s="86">
        <f>+IF(ISNUMBER(DATA!AB1060),DATA!AB1060,"n/a")</f>
        <v>68756.66</v>
      </c>
      <c r="J3759" s="77">
        <f>+IF(ISNUMBER(DATA!AC1060),DATA!AC1060,"n/a")</f>
        <v>-9.6173945803820493E-2</v>
      </c>
      <c r="K3759" s="86">
        <f>+IF(ISNUMBER(DATA!AL1060),DATA!AL1060,"n/a")</f>
        <v>177332.11</v>
      </c>
      <c r="L3759" s="77">
        <f>+IF(ISNUMBER(DATA!AM1060),DATA!AM1060,"n/a")</f>
        <v>-1.5646608625681801E-2</v>
      </c>
      <c r="M3759" s="66"/>
      <c r="N3759" s="66"/>
      <c r="O3759" s="66"/>
      <c r="P3759" s="66"/>
      <c r="Q3759" s="66"/>
      <c r="S3759" s="70"/>
      <c r="U3759" s="70"/>
      <c r="W3759" s="70"/>
      <c r="Y3759" s="70"/>
    </row>
    <row r="3760" spans="1:25" s="69" customFormat="1" x14ac:dyDescent="0.2">
      <c r="A3760" s="66" t="s">
        <v>28</v>
      </c>
      <c r="B3760" s="66" t="s">
        <v>24</v>
      </c>
      <c r="C3760" s="66" t="s">
        <v>9</v>
      </c>
      <c r="D3760" s="66" t="s">
        <v>301</v>
      </c>
      <c r="E3760" s="86">
        <f>+IF(ISNUMBER(DATA!H1061),DATA!H1061,"n/a")</f>
        <v>2535.59</v>
      </c>
      <c r="F3760" s="77">
        <f>+IF(ISNUMBER(DATA!I1061),DATA!I1061,"n/a")</f>
        <v>-7.9346758637957905E-3</v>
      </c>
      <c r="G3760" s="86">
        <f>+IF(ISNUMBER(DATA!R1061),DATA!R1061,"n/a")</f>
        <v>7306.22</v>
      </c>
      <c r="H3760" s="77">
        <f>+IF(ISNUMBER(DATA!S1061),DATA!S1061,"n/a")</f>
        <v>-4.9681997085540101E-3</v>
      </c>
      <c r="I3760" s="86">
        <f>+IF(ISNUMBER(DATA!AB1061),DATA!AB1061,"n/a")</f>
        <v>13134.56</v>
      </c>
      <c r="J3760" s="77">
        <f>+IF(ISNUMBER(DATA!AC1061),DATA!AC1061,"n/a")</f>
        <v>-3.0405752060503E-2</v>
      </c>
      <c r="K3760" s="86">
        <f>+IF(ISNUMBER(DATA!AL1061),DATA!AL1061,"n/a")</f>
        <v>29587.74</v>
      </c>
      <c r="L3760" s="77">
        <f>+IF(ISNUMBER(DATA!AM1061),DATA!AM1061,"n/a")</f>
        <v>0.176086611741333</v>
      </c>
      <c r="M3760" s="66"/>
      <c r="N3760" s="66"/>
      <c r="O3760" s="66"/>
      <c r="P3760" s="66"/>
      <c r="Q3760" s="66"/>
      <c r="S3760" s="70"/>
      <c r="U3760" s="70"/>
      <c r="W3760" s="70"/>
      <c r="Y3760" s="70"/>
    </row>
    <row r="3761" spans="1:25" s="69" customFormat="1" x14ac:dyDescent="0.2">
      <c r="A3761" s="66" t="s">
        <v>28</v>
      </c>
      <c r="B3761" s="66" t="s">
        <v>24</v>
      </c>
      <c r="C3761" s="66" t="s">
        <v>9</v>
      </c>
      <c r="D3761" s="66" t="s">
        <v>302</v>
      </c>
      <c r="E3761" s="86">
        <f>+IF(ISNUMBER(DATA!H1062),DATA!H1062,"n/a")</f>
        <v>6961.33</v>
      </c>
      <c r="F3761" s="77">
        <f>+IF(ISNUMBER(DATA!I1062),DATA!I1062,"n/a")</f>
        <v>7.1727352923516896E-2</v>
      </c>
      <c r="G3761" s="86">
        <f>+IF(ISNUMBER(DATA!R1062),DATA!R1062,"n/a")</f>
        <v>24351.72</v>
      </c>
      <c r="H3761" s="77">
        <f>+IF(ISNUMBER(DATA!S1062),DATA!S1062,"n/a")</f>
        <v>0.236624451746869</v>
      </c>
      <c r="I3761" s="86">
        <f>+IF(ISNUMBER(DATA!AB1062),DATA!AB1062,"n/a")</f>
        <v>44764.31</v>
      </c>
      <c r="J3761" s="77">
        <f>+IF(ISNUMBER(DATA!AC1062),DATA!AC1062,"n/a")</f>
        <v>0.25954053706522101</v>
      </c>
      <c r="K3761" s="86">
        <f>+IF(ISNUMBER(DATA!AL1062),DATA!AL1062,"n/a")</f>
        <v>91568.66</v>
      </c>
      <c r="L3761" s="77">
        <f>+IF(ISNUMBER(DATA!AM1062),DATA!AM1062,"n/a")</f>
        <v>0.21148542564483799</v>
      </c>
      <c r="M3761" s="66"/>
      <c r="N3761" s="66"/>
      <c r="O3761" s="66"/>
      <c r="P3761" s="66"/>
      <c r="Q3761" s="66"/>
      <c r="S3761" s="70"/>
      <c r="U3761" s="70"/>
      <c r="W3761" s="70"/>
      <c r="Y3761" s="70"/>
    </row>
    <row r="3762" spans="1:25" s="69" customFormat="1" x14ac:dyDescent="0.2">
      <c r="A3762" s="66" t="s">
        <v>28</v>
      </c>
      <c r="B3762" s="66" t="s">
        <v>24</v>
      </c>
      <c r="C3762" s="66" t="s">
        <v>9</v>
      </c>
      <c r="D3762" s="66" t="s">
        <v>303</v>
      </c>
      <c r="E3762" s="86">
        <f>+IF(ISNUMBER(DATA!H1063),DATA!H1063,"n/a")</f>
        <v>15252.82</v>
      </c>
      <c r="F3762" s="77">
        <f>+IF(ISNUMBER(DATA!I1063),DATA!I1063,"n/a")</f>
        <v>0.49016477686832099</v>
      </c>
      <c r="G3762" s="86">
        <f>+IF(ISNUMBER(DATA!R1063),DATA!R1063,"n/a")</f>
        <v>45831.57</v>
      </c>
      <c r="H3762" s="77">
        <f>+IF(ISNUMBER(DATA!S1063),DATA!S1063,"n/a")</f>
        <v>0.23818877801194699</v>
      </c>
      <c r="I3762" s="86">
        <f>+IF(ISNUMBER(DATA!AB1063),DATA!AB1063,"n/a")</f>
        <v>78778.39</v>
      </c>
      <c r="J3762" s="77">
        <f>+IF(ISNUMBER(DATA!AC1063),DATA!AC1063,"n/a")</f>
        <v>0.162206165542671</v>
      </c>
      <c r="K3762" s="86">
        <f>+IF(ISNUMBER(DATA!AL1063),DATA!AL1063,"n/a")</f>
        <v>150318.91</v>
      </c>
      <c r="L3762" s="77">
        <f>+IF(ISNUMBER(DATA!AM1063),DATA!AM1063,"n/a")</f>
        <v>0.133976286657886</v>
      </c>
      <c r="M3762" s="66"/>
      <c r="N3762" s="66"/>
      <c r="O3762" s="66"/>
      <c r="P3762" s="66"/>
      <c r="Q3762" s="66"/>
      <c r="S3762" s="70"/>
      <c r="U3762" s="70"/>
      <c r="W3762" s="70"/>
      <c r="Y3762" s="70"/>
    </row>
    <row r="3763" spans="1:25" s="69" customFormat="1" x14ac:dyDescent="0.2">
      <c r="A3763" s="66" t="s">
        <v>28</v>
      </c>
      <c r="B3763" s="66" t="s">
        <v>24</v>
      </c>
      <c r="C3763" s="66" t="s">
        <v>9</v>
      </c>
      <c r="D3763" s="66" t="s">
        <v>304</v>
      </c>
      <c r="E3763" s="86">
        <f>+IF(ISNUMBER(DATA!H1064),DATA!H1064,"n/a")</f>
        <v>25374.39</v>
      </c>
      <c r="F3763" s="77">
        <f>+IF(ISNUMBER(DATA!I1064),DATA!I1064,"n/a")</f>
        <v>6.6250745342945894E-2</v>
      </c>
      <c r="G3763" s="86">
        <f>+IF(ISNUMBER(DATA!R1064),DATA!R1064,"n/a")</f>
        <v>80580.44</v>
      </c>
      <c r="H3763" s="77">
        <f>+IF(ISNUMBER(DATA!S1064),DATA!S1064,"n/a")</f>
        <v>9.3447600561891705E-2</v>
      </c>
      <c r="I3763" s="86">
        <f>+IF(ISNUMBER(DATA!AB1064),DATA!AB1064,"n/a")</f>
        <v>152605.89000000001</v>
      </c>
      <c r="J3763" s="77">
        <f>+IF(ISNUMBER(DATA!AC1064),DATA!AC1064,"n/a")</f>
        <v>0.10751831489536499</v>
      </c>
      <c r="K3763" s="86">
        <f>+IF(ISNUMBER(DATA!AL1064),DATA!AL1064,"n/a")</f>
        <v>332669.63</v>
      </c>
      <c r="L3763" s="77">
        <f>+IF(ISNUMBER(DATA!AM1064),DATA!AM1064,"n/a")</f>
        <v>5.4709146675403601E-2</v>
      </c>
      <c r="M3763" s="66"/>
      <c r="N3763" s="66"/>
      <c r="O3763" s="66"/>
      <c r="P3763" s="66"/>
      <c r="Q3763" s="66"/>
      <c r="S3763" s="70"/>
      <c r="U3763" s="70"/>
      <c r="W3763" s="70"/>
      <c r="Y3763" s="70"/>
    </row>
    <row r="3764" spans="1:25" s="69" customFormat="1" x14ac:dyDescent="0.2">
      <c r="A3764" s="66" t="s">
        <v>28</v>
      </c>
      <c r="B3764" s="66" t="s">
        <v>24</v>
      </c>
      <c r="C3764" s="66" t="s">
        <v>9</v>
      </c>
      <c r="D3764" s="66" t="s">
        <v>305</v>
      </c>
      <c r="E3764" s="86">
        <f>+IF(ISNUMBER(DATA!H1065),DATA!H1065,"n/a")</f>
        <v>24512.37</v>
      </c>
      <c r="F3764" s="77">
        <f>+IF(ISNUMBER(DATA!I1065),DATA!I1065,"n/a")</f>
        <v>0.15768934136159601</v>
      </c>
      <c r="G3764" s="86">
        <f>+IF(ISNUMBER(DATA!R1065),DATA!R1065,"n/a")</f>
        <v>76725.039999999994</v>
      </c>
      <c r="H3764" s="77">
        <f>+IF(ISNUMBER(DATA!S1065),DATA!S1065,"n/a")</f>
        <v>0.169496142150905</v>
      </c>
      <c r="I3764" s="86">
        <f>+IF(ISNUMBER(DATA!AB1065),DATA!AB1065,"n/a")</f>
        <v>149570.23000000001</v>
      </c>
      <c r="J3764" s="77">
        <f>+IF(ISNUMBER(DATA!AC1065),DATA!AC1065,"n/a")</f>
        <v>0.19481654757263001</v>
      </c>
      <c r="K3764" s="86">
        <f>+IF(ISNUMBER(DATA!AL1065),DATA!AL1065,"n/a")</f>
        <v>270295.92</v>
      </c>
      <c r="L3764" s="77">
        <f>+IF(ISNUMBER(DATA!AM1065),DATA!AM1065,"n/a")</f>
        <v>9.53873486727701E-2</v>
      </c>
      <c r="M3764" s="66"/>
      <c r="N3764" s="66"/>
      <c r="O3764" s="66"/>
      <c r="P3764" s="66"/>
      <c r="Q3764" s="66"/>
      <c r="S3764" s="70"/>
      <c r="U3764" s="70"/>
      <c r="W3764" s="70"/>
      <c r="Y3764" s="70"/>
    </row>
    <row r="3765" spans="1:25" s="69" customFormat="1" x14ac:dyDescent="0.2">
      <c r="A3765" s="66" t="s">
        <v>28</v>
      </c>
      <c r="B3765" s="66" t="s">
        <v>24</v>
      </c>
      <c r="C3765" s="66" t="s">
        <v>9</v>
      </c>
      <c r="D3765" s="66" t="s">
        <v>306</v>
      </c>
      <c r="E3765" s="86">
        <f>+IF(ISNUMBER(DATA!H1066),DATA!H1066,"n/a")</f>
        <v>7350.62</v>
      </c>
      <c r="F3765" s="77">
        <f>+IF(ISNUMBER(DATA!I1066),DATA!I1066,"n/a")</f>
        <v>6.4389403340597604E-2</v>
      </c>
      <c r="G3765" s="86">
        <f>+IF(ISNUMBER(DATA!R1066),DATA!R1066,"n/a")</f>
        <v>22441.66</v>
      </c>
      <c r="H3765" s="77">
        <f>+IF(ISNUMBER(DATA!S1066),DATA!S1066,"n/a")</f>
        <v>8.3013818021773406E-2</v>
      </c>
      <c r="I3765" s="86">
        <f>+IF(ISNUMBER(DATA!AB1066),DATA!AB1066,"n/a")</f>
        <v>44430.65</v>
      </c>
      <c r="J3765" s="77">
        <f>+IF(ISNUMBER(DATA!AC1066),DATA!AC1066,"n/a")</f>
        <v>0.15007941463030799</v>
      </c>
      <c r="K3765" s="86">
        <f>+IF(ISNUMBER(DATA!AL1066),DATA!AL1066,"n/a")</f>
        <v>101809.55</v>
      </c>
      <c r="L3765" s="77">
        <f>+IF(ISNUMBER(DATA!AM1066),DATA!AM1066,"n/a")</f>
        <v>0.18694591555194001</v>
      </c>
      <c r="M3765" s="66"/>
      <c r="N3765" s="66"/>
      <c r="O3765" s="66"/>
      <c r="P3765" s="66"/>
      <c r="Q3765" s="66"/>
      <c r="S3765" s="70"/>
      <c r="U3765" s="70"/>
      <c r="W3765" s="70"/>
      <c r="Y3765" s="70"/>
    </row>
    <row r="3766" spans="1:25" s="69" customFormat="1" x14ac:dyDescent="0.2">
      <c r="A3766" s="66" t="s">
        <v>28</v>
      </c>
      <c r="B3766" s="66" t="s">
        <v>24</v>
      </c>
      <c r="C3766" s="66" t="s">
        <v>9</v>
      </c>
      <c r="D3766" s="66" t="s">
        <v>307</v>
      </c>
      <c r="E3766" s="86">
        <f>+IF(ISNUMBER(DATA!H1067),DATA!H1067,"n/a")</f>
        <v>10861.74</v>
      </c>
      <c r="F3766" s="77">
        <f>+IF(ISNUMBER(DATA!I1067),DATA!I1067,"n/a")</f>
        <v>9.9356382381132105E-2</v>
      </c>
      <c r="G3766" s="86">
        <f>+IF(ISNUMBER(DATA!R1067),DATA!R1067,"n/a")</f>
        <v>33665.919999999998</v>
      </c>
      <c r="H3766" s="77">
        <f>+IF(ISNUMBER(DATA!S1067),DATA!S1067,"n/a")</f>
        <v>8.1195863402753005E-2</v>
      </c>
      <c r="I3766" s="86">
        <f>+IF(ISNUMBER(DATA!AB1067),DATA!AB1067,"n/a")</f>
        <v>64814.67</v>
      </c>
      <c r="J3766" s="77">
        <f>+IF(ISNUMBER(DATA!AC1067),DATA!AC1067,"n/a")</f>
        <v>0.167377771421892</v>
      </c>
      <c r="K3766" s="86">
        <f>+IF(ISNUMBER(DATA!AL1067),DATA!AL1067,"n/a")</f>
        <v>134241.26</v>
      </c>
      <c r="L3766" s="77">
        <f>+IF(ISNUMBER(DATA!AM1067),DATA!AM1067,"n/a")</f>
        <v>0.202609918536126</v>
      </c>
      <c r="M3766" s="66"/>
      <c r="N3766" s="66"/>
      <c r="O3766" s="66"/>
      <c r="P3766" s="66"/>
      <c r="Q3766" s="66"/>
      <c r="S3766" s="70"/>
      <c r="U3766" s="70"/>
      <c r="W3766" s="70"/>
      <c r="Y3766" s="70"/>
    </row>
    <row r="3767" spans="1:25" s="69" customFormat="1" x14ac:dyDescent="0.2">
      <c r="A3767" s="66" t="s">
        <v>28</v>
      </c>
      <c r="B3767" s="66" t="s">
        <v>24</v>
      </c>
      <c r="C3767" s="66" t="s">
        <v>9</v>
      </c>
      <c r="D3767" s="66" t="s">
        <v>308</v>
      </c>
      <c r="E3767" s="86">
        <f>+IF(ISNUMBER(DATA!H1068),DATA!H1068,"n/a")</f>
        <v>7438.73</v>
      </c>
      <c r="F3767" s="77">
        <f>+IF(ISNUMBER(DATA!I1068),DATA!I1068,"n/a")</f>
        <v>-1.78947938217149E-2</v>
      </c>
      <c r="G3767" s="86">
        <f>+IF(ISNUMBER(DATA!R1068),DATA!R1068,"n/a")</f>
        <v>25176.48</v>
      </c>
      <c r="H3767" s="77">
        <f>+IF(ISNUMBER(DATA!S1068),DATA!S1068,"n/a")</f>
        <v>8.3322504330883701E-2</v>
      </c>
      <c r="I3767" s="86">
        <f>+IF(ISNUMBER(DATA!AB1068),DATA!AB1068,"n/a")</f>
        <v>47837.59</v>
      </c>
      <c r="J3767" s="77">
        <f>+IF(ISNUMBER(DATA!AC1068),DATA!AC1068,"n/a")</f>
        <v>0.115909249426913</v>
      </c>
      <c r="K3767" s="86">
        <f>+IF(ISNUMBER(DATA!AL1068),DATA!AL1068,"n/a")</f>
        <v>97228.22</v>
      </c>
      <c r="L3767" s="77">
        <f>+IF(ISNUMBER(DATA!AM1068),DATA!AM1068,"n/a")</f>
        <v>0.11626869422644399</v>
      </c>
      <c r="M3767" s="66"/>
      <c r="N3767" s="66"/>
      <c r="O3767" s="66"/>
      <c r="P3767" s="66"/>
      <c r="Q3767" s="66"/>
      <c r="S3767" s="70"/>
      <c r="U3767" s="70"/>
      <c r="W3767" s="70"/>
      <c r="Y3767" s="70"/>
    </row>
    <row r="3768" spans="1:25" s="69" customFormat="1" x14ac:dyDescent="0.2">
      <c r="A3768" s="66" t="s">
        <v>28</v>
      </c>
      <c r="B3768" s="66" t="s">
        <v>24</v>
      </c>
      <c r="C3768" s="66" t="s">
        <v>9</v>
      </c>
      <c r="D3768" s="66" t="s">
        <v>309</v>
      </c>
      <c r="E3768" s="86">
        <f>+IF(ISNUMBER(DATA!H1069),DATA!H1069,"n/a")</f>
        <v>7317.38</v>
      </c>
      <c r="F3768" s="77">
        <f>+IF(ISNUMBER(DATA!I1069),DATA!I1069,"n/a")</f>
        <v>0.255418073512861</v>
      </c>
      <c r="G3768" s="86">
        <f>+IF(ISNUMBER(DATA!R1069),DATA!R1069,"n/a")</f>
        <v>24019.84</v>
      </c>
      <c r="H3768" s="77">
        <f>+IF(ISNUMBER(DATA!S1069),DATA!S1069,"n/a")</f>
        <v>0.30663117016074098</v>
      </c>
      <c r="I3768" s="86">
        <f>+IF(ISNUMBER(DATA!AB1069),DATA!AB1069,"n/a")</f>
        <v>44850.65</v>
      </c>
      <c r="J3768" s="77">
        <f>+IF(ISNUMBER(DATA!AC1069),DATA!AC1069,"n/a")</f>
        <v>0.32058785771659698</v>
      </c>
      <c r="K3768" s="86">
        <f>+IF(ISNUMBER(DATA!AL1069),DATA!AL1069,"n/a")</f>
        <v>87093.19</v>
      </c>
      <c r="L3768" s="77">
        <f>+IF(ISNUMBER(DATA!AM1069),DATA!AM1069,"n/a")</f>
        <v>0.31329870939840498</v>
      </c>
      <c r="M3768" s="66"/>
      <c r="N3768" s="66"/>
      <c r="O3768" s="66"/>
      <c r="P3768" s="66"/>
      <c r="Q3768" s="66"/>
      <c r="S3768" s="70"/>
      <c r="U3768" s="70"/>
      <c r="W3768" s="70"/>
      <c r="Y3768" s="70"/>
    </row>
    <row r="3769" spans="1:25" s="69" customFormat="1" x14ac:dyDescent="0.2">
      <c r="A3769" s="66" t="s">
        <v>28</v>
      </c>
      <c r="B3769" s="66" t="s">
        <v>24</v>
      </c>
      <c r="C3769" s="66" t="s">
        <v>9</v>
      </c>
      <c r="D3769" s="66" t="s">
        <v>310</v>
      </c>
      <c r="E3769" s="86">
        <f>+IF(ISNUMBER(DATA!H1070),DATA!H1070,"n/a")</f>
        <v>5393.6</v>
      </c>
      <c r="F3769" s="77">
        <f>+IF(ISNUMBER(DATA!I1070),DATA!I1070,"n/a")</f>
        <v>0.220122428481588</v>
      </c>
      <c r="G3769" s="86">
        <f>+IF(ISNUMBER(DATA!R1070),DATA!R1070,"n/a")</f>
        <v>17989.72</v>
      </c>
      <c r="H3769" s="77">
        <f>+IF(ISNUMBER(DATA!S1070),DATA!S1070,"n/a")</f>
        <v>0.26407935084755801</v>
      </c>
      <c r="I3769" s="86">
        <f>+IF(ISNUMBER(DATA!AB1070),DATA!AB1070,"n/a")</f>
        <v>33195.47</v>
      </c>
      <c r="J3769" s="77">
        <f>+IF(ISNUMBER(DATA!AC1070),DATA!AC1070,"n/a")</f>
        <v>0.29877558046954</v>
      </c>
      <c r="K3769" s="86">
        <f>+IF(ISNUMBER(DATA!AL1070),DATA!AL1070,"n/a")</f>
        <v>66913.75</v>
      </c>
      <c r="L3769" s="77">
        <f>+IF(ISNUMBER(DATA!AM1070),DATA!AM1070,"n/a")</f>
        <v>0.46089077686171298</v>
      </c>
      <c r="M3769" s="66"/>
      <c r="N3769" s="66"/>
      <c r="O3769" s="66"/>
      <c r="P3769" s="66"/>
      <c r="Q3769" s="66"/>
      <c r="S3769" s="70"/>
      <c r="U3769" s="70"/>
      <c r="W3769" s="70"/>
      <c r="Y3769" s="70"/>
    </row>
    <row r="3770" spans="1:25" s="69" customFormat="1" x14ac:dyDescent="0.2">
      <c r="A3770" s="66" t="s">
        <v>28</v>
      </c>
      <c r="B3770" s="66" t="s">
        <v>24</v>
      </c>
      <c r="C3770" s="66" t="s">
        <v>9</v>
      </c>
      <c r="D3770" s="66" t="s">
        <v>311</v>
      </c>
      <c r="E3770" s="86">
        <f>+IF(ISNUMBER(DATA!H1071),DATA!H1071,"n/a")</f>
        <v>6137.11</v>
      </c>
      <c r="F3770" s="77">
        <f>+IF(ISNUMBER(DATA!I1071),DATA!I1071,"n/a")</f>
        <v>-9.5974899280416595E-2</v>
      </c>
      <c r="G3770" s="86">
        <f>+IF(ISNUMBER(DATA!R1071),DATA!R1071,"n/a")</f>
        <v>18723.37</v>
      </c>
      <c r="H3770" s="77">
        <f>+IF(ISNUMBER(DATA!S1071),DATA!S1071,"n/a")</f>
        <v>-0.152434704630033</v>
      </c>
      <c r="I3770" s="86">
        <f>+IF(ISNUMBER(DATA!AB1071),DATA!AB1071,"n/a")</f>
        <v>36217.360000000001</v>
      </c>
      <c r="J3770" s="77">
        <f>+IF(ISNUMBER(DATA!AC1071),DATA!AC1071,"n/a")</f>
        <v>-0.16410996147978599</v>
      </c>
      <c r="K3770" s="86">
        <f>+IF(ISNUMBER(DATA!AL1071),DATA!AL1071,"n/a")</f>
        <v>80333.320000000007</v>
      </c>
      <c r="L3770" s="77">
        <f>+IF(ISNUMBER(DATA!AM1071),DATA!AM1071,"n/a")</f>
        <v>-0.23371587133673999</v>
      </c>
      <c r="M3770" s="66"/>
      <c r="N3770" s="66"/>
      <c r="O3770" s="66"/>
      <c r="P3770" s="66"/>
      <c r="Q3770" s="66"/>
      <c r="S3770" s="70"/>
      <c r="U3770" s="70"/>
      <c r="W3770" s="70"/>
      <c r="Y3770" s="70"/>
    </row>
    <row r="3771" spans="1:25" s="69" customFormat="1" x14ac:dyDescent="0.2">
      <c r="A3771" s="66" t="s">
        <v>28</v>
      </c>
      <c r="B3771" s="66" t="s">
        <v>24</v>
      </c>
      <c r="C3771" s="66" t="s">
        <v>9</v>
      </c>
      <c r="D3771" s="66" t="s">
        <v>312</v>
      </c>
      <c r="E3771" s="86">
        <f>+IF(ISNUMBER(DATA!H1072),DATA!H1072,"n/a")</f>
        <v>2879.73</v>
      </c>
      <c r="F3771" s="77">
        <f>+IF(ISNUMBER(DATA!I1072),DATA!I1072,"n/a")</f>
        <v>3.8923603093973601E-2</v>
      </c>
      <c r="G3771" s="86">
        <f>+IF(ISNUMBER(DATA!R1072),DATA!R1072,"n/a")</f>
        <v>9185.89</v>
      </c>
      <c r="H3771" s="77">
        <f>+IF(ISNUMBER(DATA!S1072),DATA!S1072,"n/a")</f>
        <v>1.47194630516623E-2</v>
      </c>
      <c r="I3771" s="86">
        <f>+IF(ISNUMBER(DATA!AB1072),DATA!AB1072,"n/a")</f>
        <v>17443.900000000001</v>
      </c>
      <c r="J3771" s="77">
        <f>+IF(ISNUMBER(DATA!AC1072),DATA!AC1072,"n/a")</f>
        <v>6.9102252947954301E-2</v>
      </c>
      <c r="K3771" s="86">
        <f>+IF(ISNUMBER(DATA!AL1072),DATA!AL1072,"n/a")</f>
        <v>35842.49</v>
      </c>
      <c r="L3771" s="77">
        <f>+IF(ISNUMBER(DATA!AM1072),DATA!AM1072,"n/a")</f>
        <v>0.155999783265098</v>
      </c>
      <c r="M3771" s="66"/>
      <c r="N3771" s="66"/>
      <c r="O3771" s="66"/>
      <c r="P3771" s="66"/>
      <c r="Q3771" s="66"/>
      <c r="S3771" s="70"/>
      <c r="U3771" s="70"/>
      <c r="W3771" s="70"/>
      <c r="Y3771" s="70"/>
    </row>
    <row r="3772" spans="1:25" s="69" customFormat="1" x14ac:dyDescent="0.2">
      <c r="A3772" s="66" t="s">
        <v>28</v>
      </c>
      <c r="B3772" s="66" t="s">
        <v>24</v>
      </c>
      <c r="C3772" s="66" t="s">
        <v>9</v>
      </c>
      <c r="D3772" s="66" t="s">
        <v>313</v>
      </c>
      <c r="E3772" s="86">
        <f>+IF(ISNUMBER(DATA!H1073),DATA!H1073,"n/a")</f>
        <v>8575.11</v>
      </c>
      <c r="F3772" s="77">
        <f>+IF(ISNUMBER(DATA!I1073),DATA!I1073,"n/a")</f>
        <v>5.2647666466574199E-2</v>
      </c>
      <c r="G3772" s="86">
        <f>+IF(ISNUMBER(DATA!R1073),DATA!R1073,"n/a")</f>
        <v>26970.75</v>
      </c>
      <c r="H3772" s="77">
        <f>+IF(ISNUMBER(DATA!S1073),DATA!S1073,"n/a")</f>
        <v>5.6271795906237404E-3</v>
      </c>
      <c r="I3772" s="86">
        <f>+IF(ISNUMBER(DATA!AB1073),DATA!AB1073,"n/a")</f>
        <v>52535.06</v>
      </c>
      <c r="J3772" s="77">
        <f>+IF(ISNUMBER(DATA!AC1073),DATA!AC1073,"n/a")</f>
        <v>1.6926429275059201E-2</v>
      </c>
      <c r="K3772" s="86">
        <f>+IF(ISNUMBER(DATA!AL1073),DATA!AL1073,"n/a")</f>
        <v>105961.65</v>
      </c>
      <c r="L3772" s="77">
        <f>+IF(ISNUMBER(DATA!AM1073),DATA!AM1073,"n/a")</f>
        <v>1.2392345416468799E-2</v>
      </c>
      <c r="M3772" s="66"/>
      <c r="N3772" s="66"/>
      <c r="O3772" s="66"/>
      <c r="P3772" s="66"/>
      <c r="Q3772" s="66"/>
      <c r="S3772" s="70"/>
      <c r="U3772" s="70"/>
      <c r="W3772" s="70"/>
      <c r="Y3772" s="70"/>
    </row>
    <row r="3773" spans="1:25" s="69" customFormat="1" x14ac:dyDescent="0.2">
      <c r="A3773" s="66" t="s">
        <v>28</v>
      </c>
      <c r="B3773" s="66" t="s">
        <v>24</v>
      </c>
      <c r="C3773" s="66" t="s">
        <v>9</v>
      </c>
      <c r="D3773" s="66" t="s">
        <v>314</v>
      </c>
      <c r="E3773" s="86">
        <f>+IF(ISNUMBER(DATA!H1074),DATA!H1074,"n/a")</f>
        <v>10927.62</v>
      </c>
      <c r="F3773" s="77">
        <f>+IF(ISNUMBER(DATA!I1074),DATA!I1074,"n/a")</f>
        <v>-7.7065357666502202E-2</v>
      </c>
      <c r="G3773" s="86">
        <f>+IF(ISNUMBER(DATA!R1074),DATA!R1074,"n/a")</f>
        <v>33984.94</v>
      </c>
      <c r="H3773" s="77">
        <f>+IF(ISNUMBER(DATA!S1074),DATA!S1074,"n/a")</f>
        <v>-0.100055900701711</v>
      </c>
      <c r="I3773" s="86">
        <f>+IF(ISNUMBER(DATA!AB1074),DATA!AB1074,"n/a")</f>
        <v>65390.12</v>
      </c>
      <c r="J3773" s="77">
        <f>+IF(ISNUMBER(DATA!AC1074),DATA!AC1074,"n/a")</f>
        <v>-0.216764162720151</v>
      </c>
      <c r="K3773" s="86">
        <f>+IF(ISNUMBER(DATA!AL1074),DATA!AL1074,"n/a")</f>
        <v>144852.26</v>
      </c>
      <c r="L3773" s="77">
        <f>+IF(ISNUMBER(DATA!AM1074),DATA!AM1074,"n/a")</f>
        <v>-0.364239515700713</v>
      </c>
      <c r="M3773" s="66"/>
      <c r="N3773" s="66"/>
      <c r="O3773" s="66"/>
      <c r="P3773" s="66"/>
      <c r="Q3773" s="66"/>
      <c r="S3773" s="70"/>
      <c r="U3773" s="70"/>
      <c r="W3773" s="70"/>
      <c r="Y3773" s="70"/>
    </row>
    <row r="3774" spans="1:25" s="69" customFormat="1" x14ac:dyDescent="0.2">
      <c r="A3774" s="66" t="s">
        <v>28</v>
      </c>
      <c r="B3774" s="66" t="s">
        <v>24</v>
      </c>
      <c r="C3774" s="66" t="s">
        <v>9</v>
      </c>
      <c r="D3774" s="66" t="s">
        <v>315</v>
      </c>
      <c r="E3774" s="86">
        <f>+IF(ISNUMBER(DATA!H1075),DATA!H1075,"n/a")</f>
        <v>12150.83</v>
      </c>
      <c r="F3774" s="77">
        <f>+IF(ISNUMBER(DATA!I1075),DATA!I1075,"n/a")</f>
        <v>8.3443527914821305E-2</v>
      </c>
      <c r="G3774" s="86">
        <f>+IF(ISNUMBER(DATA!R1075),DATA!R1075,"n/a")</f>
        <v>35553.39</v>
      </c>
      <c r="H3774" s="77">
        <f>+IF(ISNUMBER(DATA!S1075),DATA!S1075,"n/a")</f>
        <v>-3.9055234054905699E-2</v>
      </c>
      <c r="I3774" s="86">
        <f>+IF(ISNUMBER(DATA!AB1075),DATA!AB1075,"n/a")</f>
        <v>69631.94</v>
      </c>
      <c r="J3774" s="77">
        <f>+IF(ISNUMBER(DATA!AC1075),DATA!AC1075,"n/a")</f>
        <v>2.1061613478752201E-2</v>
      </c>
      <c r="K3774" s="86">
        <f>+IF(ISNUMBER(DATA!AL1075),DATA!AL1075,"n/a")</f>
        <v>150208.51999999999</v>
      </c>
      <c r="L3774" s="77">
        <f>+IF(ISNUMBER(DATA!AM1075),DATA!AM1075,"n/a")</f>
        <v>0.12414849832906499</v>
      </c>
      <c r="M3774" s="66"/>
      <c r="N3774" s="66"/>
      <c r="O3774" s="66"/>
      <c r="P3774" s="66"/>
      <c r="Q3774" s="66"/>
      <c r="S3774" s="70"/>
      <c r="U3774" s="70"/>
      <c r="W3774" s="70"/>
      <c r="Y3774" s="70"/>
    </row>
    <row r="3775" spans="1:25" s="69" customFormat="1" x14ac:dyDescent="0.2">
      <c r="A3775" s="66" t="s">
        <v>28</v>
      </c>
      <c r="B3775" s="66" t="s">
        <v>24</v>
      </c>
      <c r="C3775" s="66" t="s">
        <v>9</v>
      </c>
      <c r="D3775" s="66" t="s">
        <v>316</v>
      </c>
      <c r="E3775" s="86">
        <f>+IF(ISNUMBER(DATA!H1076),DATA!H1076,"n/a")</f>
        <v>8639.68</v>
      </c>
      <c r="F3775" s="77">
        <f>+IF(ISNUMBER(DATA!I1076),DATA!I1076,"n/a")</f>
        <v>6.2530515063526804E-2</v>
      </c>
      <c r="G3775" s="86">
        <f>+IF(ISNUMBER(DATA!R1076),DATA!R1076,"n/a")</f>
        <v>29644.16</v>
      </c>
      <c r="H3775" s="77">
        <f>+IF(ISNUMBER(DATA!S1076),DATA!S1076,"n/a")</f>
        <v>0.17385040972084201</v>
      </c>
      <c r="I3775" s="86">
        <f>+IF(ISNUMBER(DATA!AB1076),DATA!AB1076,"n/a")</f>
        <v>53442.86</v>
      </c>
      <c r="J3775" s="77">
        <f>+IF(ISNUMBER(DATA!AC1076),DATA!AC1076,"n/a")</f>
        <v>0.208631847237472</v>
      </c>
      <c r="K3775" s="86">
        <f>+IF(ISNUMBER(DATA!AL1076),DATA!AL1076,"n/a")</f>
        <v>108178.6</v>
      </c>
      <c r="L3775" s="77">
        <f>+IF(ISNUMBER(DATA!AM1076),DATA!AM1076,"n/a")</f>
        <v>0.16759022039333099</v>
      </c>
      <c r="M3775" s="66"/>
      <c r="N3775" s="66"/>
      <c r="O3775" s="66"/>
      <c r="P3775" s="66"/>
      <c r="Q3775" s="66"/>
      <c r="S3775" s="70"/>
      <c r="U3775" s="70"/>
      <c r="W3775" s="70"/>
      <c r="Y3775" s="70"/>
    </row>
    <row r="3776" spans="1:25" s="69" customFormat="1" x14ac:dyDescent="0.2">
      <c r="A3776" s="66" t="s">
        <v>28</v>
      </c>
      <c r="B3776" s="66" t="s">
        <v>24</v>
      </c>
      <c r="C3776" s="66" t="s">
        <v>9</v>
      </c>
      <c r="D3776" s="66" t="s">
        <v>317</v>
      </c>
      <c r="E3776" s="86">
        <f>+IF(ISNUMBER(DATA!H1077),DATA!H1077,"n/a")</f>
        <v>5667.39</v>
      </c>
      <c r="F3776" s="77">
        <f>+IF(ISNUMBER(DATA!I1077),DATA!I1077,"n/a")</f>
        <v>-2.78735962428108E-2</v>
      </c>
      <c r="G3776" s="86">
        <f>+IF(ISNUMBER(DATA!R1077),DATA!R1077,"n/a")</f>
        <v>16199.73</v>
      </c>
      <c r="H3776" s="77">
        <f>+IF(ISNUMBER(DATA!S1077),DATA!S1077,"n/a")</f>
        <v>-0.11418363279346901</v>
      </c>
      <c r="I3776" s="86">
        <f>+IF(ISNUMBER(DATA!AB1077),DATA!AB1077,"n/a")</f>
        <v>30963.93</v>
      </c>
      <c r="J3776" s="77">
        <f>+IF(ISNUMBER(DATA!AC1077),DATA!AC1077,"n/a")</f>
        <v>-0.103793373022684</v>
      </c>
      <c r="K3776" s="86">
        <f>+IF(ISNUMBER(DATA!AL1077),DATA!AL1077,"n/a")</f>
        <v>72266.460000000006</v>
      </c>
      <c r="L3776" s="77">
        <f>+IF(ISNUMBER(DATA!AM1077),DATA!AM1077,"n/a")</f>
        <v>-0.109408932571794</v>
      </c>
      <c r="M3776" s="66"/>
      <c r="N3776" s="66"/>
      <c r="O3776" s="66"/>
      <c r="P3776" s="66"/>
      <c r="Q3776" s="66"/>
      <c r="S3776" s="70"/>
      <c r="U3776" s="70"/>
      <c r="W3776" s="70"/>
      <c r="Y3776" s="70"/>
    </row>
    <row r="3777" spans="1:25" s="69" customFormat="1" x14ac:dyDescent="0.2">
      <c r="A3777" s="66" t="s">
        <v>28</v>
      </c>
      <c r="B3777" s="66" t="s">
        <v>24</v>
      </c>
      <c r="C3777" s="66" t="s">
        <v>9</v>
      </c>
      <c r="D3777" s="66" t="s">
        <v>318</v>
      </c>
      <c r="E3777" s="86">
        <f>+IF(ISNUMBER(DATA!H1078),DATA!H1078,"n/a")</f>
        <v>9349.56</v>
      </c>
      <c r="F3777" s="77">
        <f>+IF(ISNUMBER(DATA!I1078),DATA!I1078,"n/a")</f>
        <v>0.182416948689542</v>
      </c>
      <c r="G3777" s="86">
        <f>+IF(ISNUMBER(DATA!R1078),DATA!R1078,"n/a")</f>
        <v>30162.07</v>
      </c>
      <c r="H3777" s="77">
        <f>+IF(ISNUMBER(DATA!S1078),DATA!S1078,"n/a")</f>
        <v>0.165277650071357</v>
      </c>
      <c r="I3777" s="86">
        <f>+IF(ISNUMBER(DATA!AB1078),DATA!AB1078,"n/a")</f>
        <v>55516.639999999999</v>
      </c>
      <c r="J3777" s="77">
        <f>+IF(ISNUMBER(DATA!AC1078),DATA!AC1078,"n/a")</f>
        <v>0.17010578168829599</v>
      </c>
      <c r="K3777" s="86">
        <f>+IF(ISNUMBER(DATA!AL1078),DATA!AL1078,"n/a")</f>
        <v>112258.82</v>
      </c>
      <c r="L3777" s="77">
        <f>+IF(ISNUMBER(DATA!AM1078),DATA!AM1078,"n/a")</f>
        <v>0.10469077337334599</v>
      </c>
      <c r="M3777" s="66"/>
      <c r="N3777" s="66"/>
      <c r="O3777" s="66"/>
      <c r="P3777" s="66"/>
      <c r="Q3777" s="66"/>
      <c r="S3777" s="70"/>
      <c r="U3777" s="70"/>
      <c r="W3777" s="70"/>
      <c r="Y3777" s="70"/>
    </row>
    <row r="3778" spans="1:25" s="69" customFormat="1" x14ac:dyDescent="0.2">
      <c r="A3778" s="66" t="s">
        <v>28</v>
      </c>
      <c r="B3778" s="66" t="s">
        <v>24</v>
      </c>
      <c r="C3778" s="66" t="s">
        <v>9</v>
      </c>
      <c r="D3778" s="66" t="s">
        <v>344</v>
      </c>
      <c r="E3778" s="86">
        <f>+IF(ISNUMBER(DATA!H1079),DATA!H1079,"n/a")</f>
        <v>14832.58</v>
      </c>
      <c r="F3778" s="77">
        <f>+IF(ISNUMBER(DATA!I1079),DATA!I1079,"n/a")</f>
        <v>0.425907981004018</v>
      </c>
      <c r="G3778" s="86">
        <f>+IF(ISNUMBER(DATA!R1079),DATA!R1079,"n/a")</f>
        <v>48220.76</v>
      </c>
      <c r="H3778" s="77">
        <f>+IF(ISNUMBER(DATA!S1079),DATA!S1079,"n/a")</f>
        <v>0.27130958906132102</v>
      </c>
      <c r="I3778" s="86">
        <f>+IF(ISNUMBER(DATA!AB1079),DATA!AB1079,"n/a")</f>
        <v>82473.47</v>
      </c>
      <c r="J3778" s="77">
        <f>+IF(ISNUMBER(DATA!AC1079),DATA!AC1079,"n/a")</f>
        <v>0.22963142428177599</v>
      </c>
      <c r="K3778" s="86">
        <f>+IF(ISNUMBER(DATA!AL1079),DATA!AL1079,"n/a")</f>
        <v>164899.54999999999</v>
      </c>
      <c r="L3778" s="77">
        <f>+IF(ISNUMBER(DATA!AM1079),DATA!AM1079,"n/a")</f>
        <v>0.20089052574897601</v>
      </c>
      <c r="M3778" s="66"/>
      <c r="N3778" s="66"/>
      <c r="O3778" s="66"/>
      <c r="P3778" s="66"/>
      <c r="Q3778" s="66"/>
      <c r="S3778" s="70"/>
      <c r="U3778" s="70"/>
      <c r="W3778" s="70"/>
      <c r="Y3778" s="70"/>
    </row>
    <row r="3779" spans="1:25" s="69" customFormat="1" x14ac:dyDescent="0.2">
      <c r="A3779" s="66" t="s">
        <v>28</v>
      </c>
      <c r="B3779" s="66" t="s">
        <v>24</v>
      </c>
      <c r="C3779" s="66" t="s">
        <v>9</v>
      </c>
      <c r="D3779" s="66" t="s">
        <v>345</v>
      </c>
      <c r="E3779" s="86">
        <f>+IF(ISNUMBER(DATA!H1080),DATA!H1080,"n/a")</f>
        <v>59142.01</v>
      </c>
      <c r="F3779" s="77">
        <f>+IF(ISNUMBER(DATA!I1080),DATA!I1080,"n/a")</f>
        <v>3.9303454872408501E-2</v>
      </c>
      <c r="G3779" s="86">
        <f>+IF(ISNUMBER(DATA!R1080),DATA!R1080,"n/a")</f>
        <v>183125.68</v>
      </c>
      <c r="H3779" s="77">
        <f>+IF(ISNUMBER(DATA!S1080),DATA!S1080,"n/a")</f>
        <v>2.7426937522238602E-2</v>
      </c>
      <c r="I3779" s="86">
        <f>+IF(ISNUMBER(DATA!AB1080),DATA!AB1080,"n/a")</f>
        <v>342305.71</v>
      </c>
      <c r="J3779" s="77">
        <f>+IF(ISNUMBER(DATA!AC1080),DATA!AC1080,"n/a")</f>
        <v>6.0007250843081396E-3</v>
      </c>
      <c r="K3779" s="86">
        <f>+IF(ISNUMBER(DATA!AL1080),DATA!AL1080,"n/a")</f>
        <v>686345.05</v>
      </c>
      <c r="L3779" s="77">
        <f>+IF(ISNUMBER(DATA!AM1080),DATA!AM1080,"n/a")</f>
        <v>-6.44139966911082E-2</v>
      </c>
      <c r="M3779" s="66"/>
      <c r="N3779" s="66"/>
      <c r="O3779" s="66"/>
      <c r="P3779" s="66"/>
      <c r="Q3779" s="66"/>
      <c r="S3779" s="70"/>
      <c r="U3779" s="70"/>
      <c r="W3779" s="70"/>
      <c r="Y3779" s="70"/>
    </row>
    <row r="3780" spans="1:25" x14ac:dyDescent="0.2">
      <c r="E3780" s="100"/>
      <c r="F3780" s="102"/>
      <c r="G3780" s="100"/>
      <c r="H3780" s="102"/>
      <c r="I3780" s="100"/>
      <c r="J3780" s="102"/>
      <c r="K3780" s="100"/>
      <c r="L3780" s="102"/>
    </row>
    <row r="3781" spans="1:25" s="69" customFormat="1" x14ac:dyDescent="0.2">
      <c r="A3781" s="66" t="s">
        <v>28</v>
      </c>
      <c r="B3781" s="66" t="s">
        <v>24</v>
      </c>
      <c r="C3781" s="66" t="s">
        <v>25</v>
      </c>
      <c r="D3781" s="66" t="s">
        <v>271</v>
      </c>
      <c r="E3781" s="86">
        <f>+IF(ISNUMBER(DATA!J1031),DATA!J1031,"n/a")</f>
        <v>4429.93</v>
      </c>
      <c r="F3781" s="77">
        <f>+IF(ISNUMBER(DATA!K1031),DATA!K1031,"n/a")</f>
        <v>-0.36653568190723002</v>
      </c>
      <c r="G3781" s="86">
        <f>+IF(ISNUMBER(DATA!T1031),DATA!T1031,"n/a")</f>
        <v>12769.41</v>
      </c>
      <c r="H3781" s="77">
        <f>+IF(ISNUMBER(DATA!U1031),DATA!U1031,"n/a")</f>
        <v>-0.253860442667599</v>
      </c>
      <c r="I3781" s="86">
        <f>+IF(ISNUMBER(DATA!AD1031),DATA!AD1031,"n/a")</f>
        <v>26061.79</v>
      </c>
      <c r="J3781" s="77">
        <f>+IF(ISNUMBER(DATA!AE1031),DATA!AE1031,"n/a")</f>
        <v>-0.15203137333500799</v>
      </c>
      <c r="K3781" s="86">
        <f>+IF(ISNUMBER(DATA!AN1031),DATA!AN1031,"n/a")</f>
        <v>72215.31</v>
      </c>
      <c r="L3781" s="77">
        <f>+IF(ISNUMBER(DATA!AO1031),DATA!AO1031,"n/a")</f>
        <v>3.2510759712479402E-2</v>
      </c>
      <c r="M3781" s="66"/>
      <c r="N3781" s="66"/>
      <c r="O3781" s="66"/>
      <c r="P3781" s="66"/>
      <c r="Q3781" s="66"/>
      <c r="S3781" s="70"/>
      <c r="U3781" s="70"/>
      <c r="W3781" s="70"/>
      <c r="Y3781" s="70"/>
    </row>
    <row r="3782" spans="1:25" s="69" customFormat="1" x14ac:dyDescent="0.2">
      <c r="A3782" s="66" t="s">
        <v>28</v>
      </c>
      <c r="B3782" s="66" t="s">
        <v>24</v>
      </c>
      <c r="C3782" s="66" t="s">
        <v>25</v>
      </c>
      <c r="D3782" s="66" t="s">
        <v>272</v>
      </c>
      <c r="E3782" s="86">
        <f>+IF(ISNUMBER(DATA!J1032),DATA!J1032,"n/a")</f>
        <v>17850.560000000001</v>
      </c>
      <c r="F3782" s="77">
        <f>+IF(ISNUMBER(DATA!K1032),DATA!K1032,"n/a")</f>
        <v>-5.91836605620054E-2</v>
      </c>
      <c r="G3782" s="86">
        <f>+IF(ISNUMBER(DATA!T1032),DATA!T1032,"n/a")</f>
        <v>60208.09</v>
      </c>
      <c r="H3782" s="77">
        <f>+IF(ISNUMBER(DATA!U1032),DATA!U1032,"n/a")</f>
        <v>-2.8745483313974301E-3</v>
      </c>
      <c r="I3782" s="86">
        <f>+IF(ISNUMBER(DATA!AD1032),DATA!AD1032,"n/a")</f>
        <v>110481.35</v>
      </c>
      <c r="J3782" s="77">
        <f>+IF(ISNUMBER(DATA!AE1032),DATA!AE1032,"n/a")</f>
        <v>2.7443414812655199E-2</v>
      </c>
      <c r="K3782" s="86">
        <f>+IF(ISNUMBER(DATA!AN1032),DATA!AN1032,"n/a")</f>
        <v>241697.35</v>
      </c>
      <c r="L3782" s="77">
        <f>+IF(ISNUMBER(DATA!AO1032),DATA!AO1032,"n/a")</f>
        <v>0.256861200960945</v>
      </c>
      <c r="M3782" s="66"/>
      <c r="N3782" s="66"/>
      <c r="O3782" s="66"/>
      <c r="P3782" s="66"/>
      <c r="Q3782" s="66"/>
      <c r="S3782" s="70"/>
      <c r="U3782" s="70"/>
      <c r="W3782" s="70"/>
      <c r="Y3782" s="70"/>
    </row>
    <row r="3783" spans="1:25" s="69" customFormat="1" x14ac:dyDescent="0.2">
      <c r="A3783" s="66" t="s">
        <v>28</v>
      </c>
      <c r="B3783" s="66" t="s">
        <v>24</v>
      </c>
      <c r="C3783" s="66" t="s">
        <v>25</v>
      </c>
      <c r="D3783" s="66" t="s">
        <v>273</v>
      </c>
      <c r="E3783" s="86">
        <f>+IF(ISNUMBER(DATA!J1033),DATA!J1033,"n/a")</f>
        <v>39130.39</v>
      </c>
      <c r="F3783" s="77">
        <f>+IF(ISNUMBER(DATA!K1033),DATA!K1033,"n/a")</f>
        <v>0.15795188081707401</v>
      </c>
      <c r="G3783" s="86">
        <f>+IF(ISNUMBER(DATA!T1033),DATA!T1033,"n/a")</f>
        <v>119117.77</v>
      </c>
      <c r="H3783" s="77">
        <f>+IF(ISNUMBER(DATA!U1033),DATA!U1033,"n/a")</f>
        <v>0.102409483564425</v>
      </c>
      <c r="I3783" s="86">
        <f>+IF(ISNUMBER(DATA!AD1033),DATA!AD1033,"n/a")</f>
        <v>223646.57</v>
      </c>
      <c r="J3783" s="77">
        <f>+IF(ISNUMBER(DATA!AE1033),DATA!AE1033,"n/a")</f>
        <v>0.148867045097409</v>
      </c>
      <c r="K3783" s="86">
        <f>+IF(ISNUMBER(DATA!AN1033),DATA!AN1033,"n/a")</f>
        <v>471669.55</v>
      </c>
      <c r="L3783" s="77">
        <f>+IF(ISNUMBER(DATA!AO1033),DATA!AO1033,"n/a")</f>
        <v>0.13031333987409299</v>
      </c>
      <c r="M3783" s="66"/>
      <c r="N3783" s="66"/>
      <c r="O3783" s="66"/>
      <c r="P3783" s="66"/>
      <c r="Q3783" s="66"/>
      <c r="S3783" s="70"/>
      <c r="U3783" s="70"/>
      <c r="W3783" s="70"/>
      <c r="Y3783" s="70"/>
    </row>
    <row r="3784" spans="1:25" s="69" customFormat="1" x14ac:dyDescent="0.2">
      <c r="A3784" s="66" t="s">
        <v>28</v>
      </c>
      <c r="B3784" s="66" t="s">
        <v>24</v>
      </c>
      <c r="C3784" s="66" t="s">
        <v>25</v>
      </c>
      <c r="D3784" s="66" t="s">
        <v>274</v>
      </c>
      <c r="E3784" s="86">
        <f>+IF(ISNUMBER(DATA!J1034),DATA!J1034,"n/a")</f>
        <v>11568.59</v>
      </c>
      <c r="F3784" s="77">
        <f>+IF(ISNUMBER(DATA!K1034),DATA!K1034,"n/a")</f>
        <v>1.27843495678728E-2</v>
      </c>
      <c r="G3784" s="86">
        <f>+IF(ISNUMBER(DATA!T1034),DATA!T1034,"n/a")</f>
        <v>38059.97</v>
      </c>
      <c r="H3784" s="77">
        <f>+IF(ISNUMBER(DATA!U1034),DATA!U1034,"n/a")</f>
        <v>-1.3756677616733699E-3</v>
      </c>
      <c r="I3784" s="86">
        <f>+IF(ISNUMBER(DATA!AD1034),DATA!AD1034,"n/a")</f>
        <v>65793.149999999994</v>
      </c>
      <c r="J3784" s="77">
        <f>+IF(ISNUMBER(DATA!AE1034),DATA!AE1034,"n/a")</f>
        <v>-1.04303677295723E-2</v>
      </c>
      <c r="K3784" s="86">
        <f>+IF(ISNUMBER(DATA!AN1034),DATA!AN1034,"n/a")</f>
        <v>140633.10999999999</v>
      </c>
      <c r="L3784" s="77">
        <f>+IF(ISNUMBER(DATA!AO1034),DATA!AO1034,"n/a")</f>
        <v>6.0490829818927901E-2</v>
      </c>
      <c r="M3784" s="66"/>
      <c r="N3784" s="66"/>
      <c r="O3784" s="66"/>
      <c r="P3784" s="66"/>
      <c r="Q3784" s="66"/>
      <c r="S3784" s="70"/>
      <c r="U3784" s="70"/>
      <c r="W3784" s="70"/>
      <c r="Y3784" s="70"/>
    </row>
    <row r="3785" spans="1:25" s="69" customFormat="1" x14ac:dyDescent="0.2">
      <c r="A3785" s="66" t="s">
        <v>28</v>
      </c>
      <c r="B3785" s="66" t="s">
        <v>24</v>
      </c>
      <c r="C3785" s="66" t="s">
        <v>25</v>
      </c>
      <c r="D3785" s="66" t="s">
        <v>275</v>
      </c>
      <c r="E3785" s="86">
        <f>+IF(ISNUMBER(DATA!J1035),DATA!J1035,"n/a")</f>
        <v>29448.85</v>
      </c>
      <c r="F3785" s="77">
        <f>+IF(ISNUMBER(DATA!K1035),DATA!K1035,"n/a")</f>
        <v>-6.4587762130533201E-3</v>
      </c>
      <c r="G3785" s="86">
        <f>+IF(ISNUMBER(DATA!T1035),DATA!T1035,"n/a")</f>
        <v>88028.45</v>
      </c>
      <c r="H3785" s="77">
        <f>+IF(ISNUMBER(DATA!U1035),DATA!U1035,"n/a")</f>
        <v>-4.9189820502930602E-2</v>
      </c>
      <c r="I3785" s="86">
        <f>+IF(ISNUMBER(DATA!AD1035),DATA!AD1035,"n/a")</f>
        <v>170537.58</v>
      </c>
      <c r="J3785" s="77">
        <f>+IF(ISNUMBER(DATA!AE1035),DATA!AE1035,"n/a")</f>
        <v>-6.78870337824964E-2</v>
      </c>
      <c r="K3785" s="86">
        <f>+IF(ISNUMBER(DATA!AN1035),DATA!AN1035,"n/a")</f>
        <v>410414.13</v>
      </c>
      <c r="L3785" s="77">
        <f>+IF(ISNUMBER(DATA!AO1035),DATA!AO1035,"n/a")</f>
        <v>-7.5167291722236795E-2</v>
      </c>
      <c r="M3785" s="66"/>
      <c r="N3785" s="66"/>
      <c r="O3785" s="66"/>
      <c r="P3785" s="66"/>
      <c r="Q3785" s="66"/>
      <c r="S3785" s="70"/>
      <c r="U3785" s="70"/>
      <c r="W3785" s="70"/>
      <c r="Y3785" s="70"/>
    </row>
    <row r="3786" spans="1:25" s="69" customFormat="1" x14ac:dyDescent="0.2">
      <c r="A3786" s="66" t="s">
        <v>28</v>
      </c>
      <c r="B3786" s="66" t="s">
        <v>24</v>
      </c>
      <c r="C3786" s="66" t="s">
        <v>25</v>
      </c>
      <c r="D3786" s="66" t="s">
        <v>276</v>
      </c>
      <c r="E3786" s="86">
        <f>+IF(ISNUMBER(DATA!J1036),DATA!J1036,"n/a")</f>
        <v>16848.77</v>
      </c>
      <c r="F3786" s="77">
        <f>+IF(ISNUMBER(DATA!K1036),DATA!K1036,"n/a")</f>
        <v>-4.3737041974778901E-2</v>
      </c>
      <c r="G3786" s="86">
        <f>+IF(ISNUMBER(DATA!T1036),DATA!T1036,"n/a")</f>
        <v>42344.81</v>
      </c>
      <c r="H3786" s="77">
        <f>+IF(ISNUMBER(DATA!U1036),DATA!U1036,"n/a")</f>
        <v>-0.18369515074767101</v>
      </c>
      <c r="I3786" s="86">
        <f>+IF(ISNUMBER(DATA!AD1036),DATA!AD1036,"n/a")</f>
        <v>79160.820000000007</v>
      </c>
      <c r="J3786" s="77">
        <f>+IF(ISNUMBER(DATA!AE1036),DATA!AE1036,"n/a")</f>
        <v>-0.123873448615754</v>
      </c>
      <c r="K3786" s="86">
        <f>+IF(ISNUMBER(DATA!AN1036),DATA!AN1036,"n/a")</f>
        <v>217911.87</v>
      </c>
      <c r="L3786" s="77">
        <f>+IF(ISNUMBER(DATA!AO1036),DATA!AO1036,"n/a")</f>
        <v>-9.7679207441939794E-2</v>
      </c>
      <c r="M3786" s="66"/>
      <c r="N3786" s="66"/>
      <c r="O3786" s="66"/>
      <c r="P3786" s="66"/>
      <c r="Q3786" s="66"/>
      <c r="S3786" s="70"/>
      <c r="U3786" s="70"/>
      <c r="W3786" s="70"/>
      <c r="Y3786" s="70"/>
    </row>
    <row r="3787" spans="1:25" s="69" customFormat="1" x14ac:dyDescent="0.2">
      <c r="A3787" s="66" t="s">
        <v>28</v>
      </c>
      <c r="B3787" s="66" t="s">
        <v>24</v>
      </c>
      <c r="C3787" s="66" t="s">
        <v>25</v>
      </c>
      <c r="D3787" s="66" t="s">
        <v>277</v>
      </c>
      <c r="E3787" s="86">
        <f>+IF(ISNUMBER(DATA!J1037),DATA!J1037,"n/a")</f>
        <v>8184.07</v>
      </c>
      <c r="F3787" s="77">
        <f>+IF(ISNUMBER(DATA!K1037),DATA!K1037,"n/a")</f>
        <v>-6.8369102083516001E-2</v>
      </c>
      <c r="G3787" s="86">
        <f>+IF(ISNUMBER(DATA!T1037),DATA!T1037,"n/a")</f>
        <v>27449.94</v>
      </c>
      <c r="H3787" s="77">
        <f>+IF(ISNUMBER(DATA!U1037),DATA!U1037,"n/a")</f>
        <v>-1.2219359031519401E-2</v>
      </c>
      <c r="I3787" s="86">
        <f>+IF(ISNUMBER(DATA!AD1037),DATA!AD1037,"n/a")</f>
        <v>50976.86</v>
      </c>
      <c r="J3787" s="77">
        <f>+IF(ISNUMBER(DATA!AE1037),DATA!AE1037,"n/a")</f>
        <v>-4.2681594058213103E-3</v>
      </c>
      <c r="K3787" s="86">
        <f>+IF(ISNUMBER(DATA!AN1037),DATA!AN1037,"n/a")</f>
        <v>108638.55</v>
      </c>
      <c r="L3787" s="77">
        <f>+IF(ISNUMBER(DATA!AO1037),DATA!AO1037,"n/a")</f>
        <v>-4.9604501071571203E-2</v>
      </c>
      <c r="M3787" s="66"/>
      <c r="N3787" s="66"/>
      <c r="O3787" s="66"/>
      <c r="P3787" s="66"/>
      <c r="Q3787" s="66"/>
      <c r="S3787" s="70"/>
      <c r="U3787" s="70"/>
      <c r="W3787" s="70"/>
      <c r="Y3787" s="70"/>
    </row>
    <row r="3788" spans="1:25" s="69" customFormat="1" x14ac:dyDescent="0.2">
      <c r="A3788" s="66" t="s">
        <v>28</v>
      </c>
      <c r="B3788" s="66" t="s">
        <v>24</v>
      </c>
      <c r="C3788" s="66" t="s">
        <v>25</v>
      </c>
      <c r="D3788" s="66" t="s">
        <v>278</v>
      </c>
      <c r="E3788" s="86">
        <f>+IF(ISNUMBER(DATA!J1038),DATA!J1038,"n/a")</f>
        <v>62997.99</v>
      </c>
      <c r="F3788" s="77">
        <f>+IF(ISNUMBER(DATA!K1038),DATA!K1038,"n/a")</f>
        <v>0.45657869729618</v>
      </c>
      <c r="G3788" s="86">
        <f>+IF(ISNUMBER(DATA!T1038),DATA!T1038,"n/a")</f>
        <v>187832.16</v>
      </c>
      <c r="H3788" s="77">
        <f>+IF(ISNUMBER(DATA!U1038),DATA!U1038,"n/a")</f>
        <v>0.33755628720064601</v>
      </c>
      <c r="I3788" s="86">
        <f>+IF(ISNUMBER(DATA!AD1038),DATA!AD1038,"n/a")</f>
        <v>345000.37</v>
      </c>
      <c r="J3788" s="77">
        <f>+IF(ISNUMBER(DATA!AE1038),DATA!AE1038,"n/a")</f>
        <v>0.29127493201257598</v>
      </c>
      <c r="K3788" s="86">
        <f>+IF(ISNUMBER(DATA!AN1038),DATA!AN1038,"n/a")</f>
        <v>671050.82999999996</v>
      </c>
      <c r="L3788" s="77">
        <f>+IF(ISNUMBER(DATA!AO1038),DATA!AO1038,"n/a")</f>
        <v>0.159570451606729</v>
      </c>
      <c r="M3788" s="66"/>
      <c r="N3788" s="66"/>
      <c r="O3788" s="66"/>
      <c r="P3788" s="66"/>
      <c r="Q3788" s="66"/>
      <c r="S3788" s="70"/>
      <c r="U3788" s="70"/>
      <c r="W3788" s="70"/>
      <c r="Y3788" s="70"/>
    </row>
    <row r="3789" spans="1:25" s="69" customFormat="1" x14ac:dyDescent="0.2">
      <c r="A3789" s="66" t="s">
        <v>28</v>
      </c>
      <c r="B3789" s="66" t="s">
        <v>24</v>
      </c>
      <c r="C3789" s="66" t="s">
        <v>25</v>
      </c>
      <c r="D3789" s="66" t="s">
        <v>279</v>
      </c>
      <c r="E3789" s="86">
        <f>+IF(ISNUMBER(DATA!J1039),DATA!J1039,"n/a")</f>
        <v>33218.17</v>
      </c>
      <c r="F3789" s="77">
        <f>+IF(ISNUMBER(DATA!K1039),DATA!K1039,"n/a")</f>
        <v>0.308831513923157</v>
      </c>
      <c r="G3789" s="86">
        <f>+IF(ISNUMBER(DATA!T1039),DATA!T1039,"n/a")</f>
        <v>106339.11</v>
      </c>
      <c r="H3789" s="77">
        <f>+IF(ISNUMBER(DATA!U1039),DATA!U1039,"n/a")</f>
        <v>0.18394196520424</v>
      </c>
      <c r="I3789" s="86">
        <f>+IF(ISNUMBER(DATA!AD1039),DATA!AD1039,"n/a")</f>
        <v>185360.31</v>
      </c>
      <c r="J3789" s="77">
        <f>+IF(ISNUMBER(DATA!AE1039),DATA!AE1039,"n/a")</f>
        <v>0.17528225019254601</v>
      </c>
      <c r="K3789" s="86">
        <f>+IF(ISNUMBER(DATA!AN1039),DATA!AN1039,"n/a")</f>
        <v>380744.94</v>
      </c>
      <c r="L3789" s="77">
        <f>+IF(ISNUMBER(DATA!AO1039),DATA!AO1039,"n/a")</f>
        <v>0.39092170327357001</v>
      </c>
      <c r="M3789" s="66"/>
      <c r="N3789" s="66"/>
      <c r="O3789" s="66"/>
      <c r="P3789" s="66"/>
      <c r="Q3789" s="66"/>
      <c r="S3789" s="70"/>
      <c r="U3789" s="70"/>
      <c r="W3789" s="70"/>
      <c r="Y3789" s="70"/>
    </row>
    <row r="3790" spans="1:25" s="69" customFormat="1" x14ac:dyDescent="0.2">
      <c r="A3790" s="66" t="s">
        <v>28</v>
      </c>
      <c r="B3790" s="66" t="s">
        <v>24</v>
      </c>
      <c r="C3790" s="66" t="s">
        <v>25</v>
      </c>
      <c r="D3790" s="66" t="s">
        <v>280</v>
      </c>
      <c r="E3790" s="86">
        <f>+IF(ISNUMBER(DATA!J1040),DATA!J1040,"n/a")</f>
        <v>5680.71</v>
      </c>
      <c r="F3790" s="77">
        <f>+IF(ISNUMBER(DATA!K1040),DATA!K1040,"n/a")</f>
        <v>-0.159186881402443</v>
      </c>
      <c r="G3790" s="86">
        <f>+IF(ISNUMBER(DATA!T1040),DATA!T1040,"n/a")</f>
        <v>16460.740000000002</v>
      </c>
      <c r="H3790" s="77">
        <f>+IF(ISNUMBER(DATA!U1040),DATA!U1040,"n/a")</f>
        <v>-0.12544609010688099</v>
      </c>
      <c r="I3790" s="86">
        <f>+IF(ISNUMBER(DATA!AD1040),DATA!AD1040,"n/a")</f>
        <v>33060.06</v>
      </c>
      <c r="J3790" s="77">
        <f>+IF(ISNUMBER(DATA!AE1040),DATA!AE1040,"n/a")</f>
        <v>-7.0024810545325805E-2</v>
      </c>
      <c r="K3790" s="86">
        <f>+IF(ISNUMBER(DATA!AN1040),DATA!AN1040,"n/a")</f>
        <v>91928.51</v>
      </c>
      <c r="L3790" s="77">
        <f>+IF(ISNUMBER(DATA!AO1040),DATA!AO1040,"n/a")</f>
        <v>6.9786269693847297E-2</v>
      </c>
      <c r="M3790" s="66"/>
      <c r="N3790" s="66"/>
      <c r="O3790" s="66"/>
      <c r="P3790" s="66"/>
      <c r="Q3790" s="66"/>
      <c r="S3790" s="70"/>
      <c r="U3790" s="70"/>
      <c r="W3790" s="70"/>
      <c r="Y3790" s="70"/>
    </row>
    <row r="3791" spans="1:25" s="69" customFormat="1" x14ac:dyDescent="0.2">
      <c r="A3791" s="66" t="s">
        <v>28</v>
      </c>
      <c r="B3791" s="66" t="s">
        <v>24</v>
      </c>
      <c r="C3791" s="66" t="s">
        <v>25</v>
      </c>
      <c r="D3791" s="66" t="s">
        <v>281</v>
      </c>
      <c r="E3791" s="86">
        <f>+IF(ISNUMBER(DATA!J1041),DATA!J1041,"n/a")</f>
        <v>22960.36</v>
      </c>
      <c r="F3791" s="77">
        <f>+IF(ISNUMBER(DATA!K1041),DATA!K1041,"n/a")</f>
        <v>0.323690224447299</v>
      </c>
      <c r="G3791" s="86">
        <f>+IF(ISNUMBER(DATA!T1041),DATA!T1041,"n/a")</f>
        <v>70665.3</v>
      </c>
      <c r="H3791" s="77">
        <f>+IF(ISNUMBER(DATA!U1041),DATA!U1041,"n/a")</f>
        <v>0.236910664850007</v>
      </c>
      <c r="I3791" s="86">
        <f>+IF(ISNUMBER(DATA!AD1041),DATA!AD1041,"n/a")</f>
        <v>123971.94</v>
      </c>
      <c r="J3791" s="77">
        <f>+IF(ISNUMBER(DATA!AE1041),DATA!AE1041,"n/a")</f>
        <v>0.19992671047132399</v>
      </c>
      <c r="K3791" s="86">
        <f>+IF(ISNUMBER(DATA!AN1041),DATA!AN1041,"n/a")</f>
        <v>258347.59</v>
      </c>
      <c r="L3791" s="77">
        <f>+IF(ISNUMBER(DATA!AO1041),DATA!AO1041,"n/a")</f>
        <v>0.241573477301773</v>
      </c>
      <c r="M3791" s="66"/>
      <c r="N3791" s="66"/>
      <c r="O3791" s="66"/>
      <c r="P3791" s="66"/>
      <c r="Q3791" s="66"/>
      <c r="S3791" s="70"/>
      <c r="U3791" s="70"/>
      <c r="W3791" s="70"/>
      <c r="Y3791" s="70"/>
    </row>
    <row r="3792" spans="1:25" s="69" customFormat="1" x14ac:dyDescent="0.2">
      <c r="A3792" s="66" t="s">
        <v>28</v>
      </c>
      <c r="B3792" s="66" t="s">
        <v>24</v>
      </c>
      <c r="C3792" s="66" t="s">
        <v>25</v>
      </c>
      <c r="D3792" s="66" t="s">
        <v>282</v>
      </c>
      <c r="E3792" s="86">
        <f>+IF(ISNUMBER(DATA!J1042),DATA!J1042,"n/a")</f>
        <v>19839.03</v>
      </c>
      <c r="F3792" s="77">
        <f>+IF(ISNUMBER(DATA!K1042),DATA!K1042,"n/a")</f>
        <v>-9.8441873242182495E-2</v>
      </c>
      <c r="G3792" s="86">
        <f>+IF(ISNUMBER(DATA!T1042),DATA!T1042,"n/a")</f>
        <v>63841.51</v>
      </c>
      <c r="H3792" s="77">
        <f>+IF(ISNUMBER(DATA!U1042),DATA!U1042,"n/a")</f>
        <v>-8.9142764363496399E-2</v>
      </c>
      <c r="I3792" s="86">
        <f>+IF(ISNUMBER(DATA!AD1042),DATA!AD1042,"n/a")</f>
        <v>121214.36</v>
      </c>
      <c r="J3792" s="77">
        <f>+IF(ISNUMBER(DATA!AE1042),DATA!AE1042,"n/a")</f>
        <v>-5.1386087861606401E-2</v>
      </c>
      <c r="K3792" s="86">
        <f>+IF(ISNUMBER(DATA!AN1042),DATA!AN1042,"n/a")</f>
        <v>256020.43</v>
      </c>
      <c r="L3792" s="77">
        <f>+IF(ISNUMBER(DATA!AO1042),DATA!AO1042,"n/a")</f>
        <v>7.1277627185551001E-2</v>
      </c>
      <c r="M3792" s="66"/>
      <c r="N3792" s="66"/>
      <c r="O3792" s="66"/>
      <c r="P3792" s="66"/>
      <c r="Q3792" s="66"/>
      <c r="S3792" s="70"/>
      <c r="U3792" s="70"/>
      <c r="W3792" s="70"/>
      <c r="Y3792" s="70"/>
    </row>
    <row r="3793" spans="1:25" s="69" customFormat="1" x14ac:dyDescent="0.2">
      <c r="A3793" s="66" t="s">
        <v>28</v>
      </c>
      <c r="B3793" s="66" t="s">
        <v>24</v>
      </c>
      <c r="C3793" s="66" t="s">
        <v>25</v>
      </c>
      <c r="D3793" s="66" t="s">
        <v>283</v>
      </c>
      <c r="E3793" s="86">
        <f>+IF(ISNUMBER(DATA!J1043),DATA!J1043,"n/a")</f>
        <v>23896.16</v>
      </c>
      <c r="F3793" s="77">
        <f>+IF(ISNUMBER(DATA!K1043),DATA!K1043,"n/a")</f>
        <v>2.55673393151972E-2</v>
      </c>
      <c r="G3793" s="86">
        <f>+IF(ISNUMBER(DATA!T1043),DATA!T1043,"n/a")</f>
        <v>75872.53</v>
      </c>
      <c r="H3793" s="77">
        <f>+IF(ISNUMBER(DATA!U1043),DATA!U1043,"n/a")</f>
        <v>2.2738629371044199E-2</v>
      </c>
      <c r="I3793" s="86">
        <f>+IF(ISNUMBER(DATA!AD1043),DATA!AD1043,"n/a")</f>
        <v>142899.51999999999</v>
      </c>
      <c r="J3793" s="77">
        <f>+IF(ISNUMBER(DATA!AE1043),DATA!AE1043,"n/a")</f>
        <v>6.8139453287167306E-2</v>
      </c>
      <c r="K3793" s="86">
        <f>+IF(ISNUMBER(DATA!AN1043),DATA!AN1043,"n/a")</f>
        <v>306712.08</v>
      </c>
      <c r="L3793" s="77">
        <f>+IF(ISNUMBER(DATA!AO1043),DATA!AO1043,"n/a")</f>
        <v>0.24473935709613701</v>
      </c>
      <c r="M3793" s="66"/>
      <c r="N3793" s="66"/>
      <c r="O3793" s="66"/>
      <c r="P3793" s="66"/>
      <c r="Q3793" s="66"/>
      <c r="S3793" s="70"/>
      <c r="U3793" s="70"/>
      <c r="W3793" s="70"/>
      <c r="Y3793" s="70"/>
    </row>
    <row r="3794" spans="1:25" s="69" customFormat="1" x14ac:dyDescent="0.2">
      <c r="A3794" s="66" t="s">
        <v>28</v>
      </c>
      <c r="B3794" s="66" t="s">
        <v>24</v>
      </c>
      <c r="C3794" s="66" t="s">
        <v>25</v>
      </c>
      <c r="D3794" s="66" t="s">
        <v>284</v>
      </c>
      <c r="E3794" s="86">
        <f>+IF(ISNUMBER(DATA!J1044),DATA!J1044,"n/a")</f>
        <v>92771.7</v>
      </c>
      <c r="F3794" s="77">
        <f>+IF(ISNUMBER(DATA!K1044),DATA!K1044,"n/a")</f>
        <v>0.839025479065585</v>
      </c>
      <c r="G3794" s="86">
        <f>+IF(ISNUMBER(DATA!T1044),DATA!T1044,"n/a")</f>
        <v>290225.26</v>
      </c>
      <c r="H3794" s="77">
        <f>+IF(ISNUMBER(DATA!U1044),DATA!U1044,"n/a")</f>
        <v>0.56289022071829697</v>
      </c>
      <c r="I3794" s="86">
        <f>+IF(ISNUMBER(DATA!AD1044),DATA!AD1044,"n/a")</f>
        <v>497124.39</v>
      </c>
      <c r="J3794" s="77">
        <f>+IF(ISNUMBER(DATA!AE1044),DATA!AE1044,"n/a")</f>
        <v>0.51358796432954801</v>
      </c>
      <c r="K3794" s="86">
        <f>+IF(ISNUMBER(DATA!AN1044),DATA!AN1044,"n/a")</f>
        <v>922411.4</v>
      </c>
      <c r="L3794" s="77">
        <f>+IF(ISNUMBER(DATA!AO1044),DATA!AO1044,"n/a")</f>
        <v>0.35908107923495097</v>
      </c>
      <c r="M3794" s="66"/>
      <c r="N3794" s="66"/>
      <c r="O3794" s="66"/>
      <c r="P3794" s="66"/>
      <c r="Q3794" s="66"/>
      <c r="S3794" s="70"/>
      <c r="U3794" s="70"/>
      <c r="W3794" s="70"/>
      <c r="Y3794" s="70"/>
    </row>
    <row r="3795" spans="1:25" s="69" customFormat="1" x14ac:dyDescent="0.2">
      <c r="A3795" s="66" t="s">
        <v>28</v>
      </c>
      <c r="B3795" s="66" t="s">
        <v>24</v>
      </c>
      <c r="C3795" s="66" t="s">
        <v>25</v>
      </c>
      <c r="D3795" s="66" t="s">
        <v>285</v>
      </c>
      <c r="E3795" s="86">
        <f>+IF(ISNUMBER(DATA!J1045),DATA!J1045,"n/a")</f>
        <v>71682.25</v>
      </c>
      <c r="F3795" s="77">
        <f>+IF(ISNUMBER(DATA!K1045),DATA!K1045,"n/a")</f>
        <v>1.1133567442355501</v>
      </c>
      <c r="G3795" s="86">
        <f>+IF(ISNUMBER(DATA!T1045),DATA!T1045,"n/a")</f>
        <v>212281.01</v>
      </c>
      <c r="H3795" s="77">
        <f>+IF(ISNUMBER(DATA!U1045),DATA!U1045,"n/a")</f>
        <v>0.61847277981593796</v>
      </c>
      <c r="I3795" s="86">
        <f>+IF(ISNUMBER(DATA!AD1045),DATA!AD1045,"n/a")</f>
        <v>355378.03</v>
      </c>
      <c r="J3795" s="77">
        <f>+IF(ISNUMBER(DATA!AE1045),DATA!AE1045,"n/a")</f>
        <v>0.482340928707716</v>
      </c>
      <c r="K3795" s="86">
        <f>+IF(ISNUMBER(DATA!AN1045),DATA!AN1045,"n/a")</f>
        <v>671252.71</v>
      </c>
      <c r="L3795" s="77">
        <f>+IF(ISNUMBER(DATA!AO1045),DATA!AO1045,"n/a")</f>
        <v>0.24020438337915201</v>
      </c>
      <c r="M3795" s="66"/>
      <c r="N3795" s="66"/>
      <c r="O3795" s="66"/>
      <c r="P3795" s="66"/>
      <c r="Q3795" s="66"/>
      <c r="S3795" s="70"/>
      <c r="U3795" s="70"/>
      <c r="W3795" s="70"/>
      <c r="Y3795" s="70"/>
    </row>
    <row r="3796" spans="1:25" s="69" customFormat="1" x14ac:dyDescent="0.2">
      <c r="A3796" s="66" t="s">
        <v>28</v>
      </c>
      <c r="B3796" s="66" t="s">
        <v>24</v>
      </c>
      <c r="C3796" s="66" t="s">
        <v>25</v>
      </c>
      <c r="D3796" s="66" t="s">
        <v>286</v>
      </c>
      <c r="E3796" s="86">
        <f>+IF(ISNUMBER(DATA!J1046),DATA!J1046,"n/a")</f>
        <v>15221.48</v>
      </c>
      <c r="F3796" s="77">
        <f>+IF(ISNUMBER(DATA!K1046),DATA!K1046,"n/a")</f>
        <v>4.9929574647424799E-2</v>
      </c>
      <c r="G3796" s="86">
        <f>+IF(ISNUMBER(DATA!T1046),DATA!T1046,"n/a")</f>
        <v>43074.01</v>
      </c>
      <c r="H3796" s="77">
        <f>+IF(ISNUMBER(DATA!U1046),DATA!U1046,"n/a")</f>
        <v>-7.8338586233830092E-3</v>
      </c>
      <c r="I3796" s="86">
        <f>+IF(ISNUMBER(DATA!AD1046),DATA!AD1046,"n/a")</f>
        <v>80961.740000000005</v>
      </c>
      <c r="J3796" s="77">
        <f>+IF(ISNUMBER(DATA!AE1046),DATA!AE1046,"n/a")</f>
        <v>9.56371474552342E-3</v>
      </c>
      <c r="K3796" s="86">
        <f>+IF(ISNUMBER(DATA!AN1046),DATA!AN1046,"n/a")</f>
        <v>192345.32</v>
      </c>
      <c r="L3796" s="77">
        <f>+IF(ISNUMBER(DATA!AO1046),DATA!AO1046,"n/a")</f>
        <v>-4.8657917206049797E-2</v>
      </c>
      <c r="M3796" s="66"/>
      <c r="N3796" s="66"/>
      <c r="O3796" s="66"/>
      <c r="P3796" s="66"/>
      <c r="Q3796" s="66"/>
      <c r="S3796" s="70"/>
      <c r="U3796" s="70"/>
      <c r="W3796" s="70"/>
      <c r="Y3796" s="70"/>
    </row>
    <row r="3797" spans="1:25" s="69" customFormat="1" x14ac:dyDescent="0.2">
      <c r="A3797" s="66" t="s">
        <v>28</v>
      </c>
      <c r="B3797" s="66" t="s">
        <v>24</v>
      </c>
      <c r="C3797" s="66" t="s">
        <v>25</v>
      </c>
      <c r="D3797" s="66" t="s">
        <v>287</v>
      </c>
      <c r="E3797" s="86">
        <f>+IF(ISNUMBER(DATA!J1047),DATA!J1047,"n/a")</f>
        <v>16524.11</v>
      </c>
      <c r="F3797" s="77">
        <f>+IF(ISNUMBER(DATA!K1047),DATA!K1047,"n/a")</f>
        <v>-7.4447032833834498E-2</v>
      </c>
      <c r="G3797" s="86">
        <f>+IF(ISNUMBER(DATA!T1047),DATA!T1047,"n/a")</f>
        <v>50019.35</v>
      </c>
      <c r="H3797" s="77">
        <f>+IF(ISNUMBER(DATA!U1047),DATA!U1047,"n/a")</f>
        <v>-7.2813622735899003E-2</v>
      </c>
      <c r="I3797" s="86">
        <f>+IF(ISNUMBER(DATA!AD1047),DATA!AD1047,"n/a")</f>
        <v>98237.119999999995</v>
      </c>
      <c r="J3797" s="77">
        <f>+IF(ISNUMBER(DATA!AE1047),DATA!AE1047,"n/a")</f>
        <v>-6.2322450266029901E-2</v>
      </c>
      <c r="K3797" s="86">
        <f>+IF(ISNUMBER(DATA!AN1047),DATA!AN1047,"n/a")</f>
        <v>257247.15</v>
      </c>
      <c r="L3797" s="77">
        <f>+IF(ISNUMBER(DATA!AO1047),DATA!AO1047,"n/a")</f>
        <v>-0.10018593565067101</v>
      </c>
      <c r="M3797" s="66"/>
      <c r="N3797" s="66"/>
      <c r="O3797" s="66"/>
      <c r="P3797" s="66"/>
      <c r="Q3797" s="66"/>
      <c r="S3797" s="70"/>
      <c r="U3797" s="70"/>
      <c r="W3797" s="70"/>
      <c r="Y3797" s="70"/>
    </row>
    <row r="3798" spans="1:25" s="69" customFormat="1" x14ac:dyDescent="0.2">
      <c r="A3798" s="66" t="s">
        <v>28</v>
      </c>
      <c r="B3798" s="66" t="s">
        <v>24</v>
      </c>
      <c r="C3798" s="66" t="s">
        <v>25</v>
      </c>
      <c r="D3798" s="66" t="s">
        <v>288</v>
      </c>
      <c r="E3798" s="86">
        <f>+IF(ISNUMBER(DATA!J1048),DATA!J1048,"n/a")</f>
        <v>20326.939999999999</v>
      </c>
      <c r="F3798" s="77">
        <f>+IF(ISNUMBER(DATA!K1048),DATA!K1048,"n/a")</f>
        <v>6.8282066819461501E-2</v>
      </c>
      <c r="G3798" s="86">
        <f>+IF(ISNUMBER(DATA!T1048),DATA!T1048,"n/a")</f>
        <v>66958.86</v>
      </c>
      <c r="H3798" s="77">
        <f>+IF(ISNUMBER(DATA!U1048),DATA!U1048,"n/a")</f>
        <v>7.9115479337385705E-3</v>
      </c>
      <c r="I3798" s="86">
        <f>+IF(ISNUMBER(DATA!AD1048),DATA!AD1048,"n/a")</f>
        <v>123579.22</v>
      </c>
      <c r="J3798" s="77">
        <f>+IF(ISNUMBER(DATA!AE1048),DATA!AE1048,"n/a")</f>
        <v>2.37175429662962E-2</v>
      </c>
      <c r="K3798" s="86">
        <f>+IF(ISNUMBER(DATA!AN1048),DATA!AN1048,"n/a")</f>
        <v>249497.86</v>
      </c>
      <c r="L3798" s="77">
        <f>+IF(ISNUMBER(DATA!AO1048),DATA!AO1048,"n/a")</f>
        <v>0.34135771403158799</v>
      </c>
      <c r="M3798" s="66"/>
      <c r="N3798" s="66"/>
      <c r="O3798" s="66"/>
      <c r="P3798" s="66"/>
      <c r="Q3798" s="66"/>
      <c r="S3798" s="70"/>
      <c r="U3798" s="70"/>
      <c r="W3798" s="70"/>
      <c r="Y3798" s="70"/>
    </row>
    <row r="3799" spans="1:25" s="69" customFormat="1" x14ac:dyDescent="0.2">
      <c r="A3799" s="66" t="s">
        <v>28</v>
      </c>
      <c r="B3799" s="66" t="s">
        <v>24</v>
      </c>
      <c r="C3799" s="66" t="s">
        <v>25</v>
      </c>
      <c r="D3799" s="66" t="s">
        <v>289</v>
      </c>
      <c r="E3799" s="86">
        <f>+IF(ISNUMBER(DATA!J1049),DATA!J1049,"n/a")</f>
        <v>25319.59</v>
      </c>
      <c r="F3799" s="77">
        <f>+IF(ISNUMBER(DATA!K1049),DATA!K1049,"n/a")</f>
        <v>0.51077128151518703</v>
      </c>
      <c r="G3799" s="86">
        <f>+IF(ISNUMBER(DATA!T1049),DATA!T1049,"n/a")</f>
        <v>78128.58</v>
      </c>
      <c r="H3799" s="77">
        <f>+IF(ISNUMBER(DATA!U1049),DATA!U1049,"n/a")</f>
        <v>0.28059002950835998</v>
      </c>
      <c r="I3799" s="86">
        <f>+IF(ISNUMBER(DATA!AD1049),DATA!AD1049,"n/a")</f>
        <v>133851.32</v>
      </c>
      <c r="J3799" s="77">
        <f>+IF(ISNUMBER(DATA!AE1049),DATA!AE1049,"n/a")</f>
        <v>0.24075302815837399</v>
      </c>
      <c r="K3799" s="86">
        <f>+IF(ISNUMBER(DATA!AN1049),DATA!AN1049,"n/a")</f>
        <v>264300.21000000002</v>
      </c>
      <c r="L3799" s="77">
        <f>+IF(ISNUMBER(DATA!AO1049),DATA!AO1049,"n/a")</f>
        <v>0.27994829652237901</v>
      </c>
      <c r="M3799" s="66"/>
      <c r="N3799" s="66"/>
      <c r="O3799" s="66"/>
      <c r="P3799" s="66"/>
      <c r="Q3799" s="66"/>
      <c r="S3799" s="70"/>
      <c r="U3799" s="70"/>
      <c r="W3799" s="70"/>
      <c r="Y3799" s="70"/>
    </row>
    <row r="3800" spans="1:25" s="69" customFormat="1" x14ac:dyDescent="0.2">
      <c r="A3800" s="66" t="s">
        <v>28</v>
      </c>
      <c r="B3800" s="66" t="s">
        <v>24</v>
      </c>
      <c r="C3800" s="66" t="s">
        <v>25</v>
      </c>
      <c r="D3800" s="66" t="s">
        <v>290</v>
      </c>
      <c r="E3800" s="86">
        <f>+IF(ISNUMBER(DATA!J1050),DATA!J1050,"n/a")</f>
        <v>8264.81</v>
      </c>
      <c r="F3800" s="77">
        <f>+IF(ISNUMBER(DATA!K1050),DATA!K1050,"n/a")</f>
        <v>0.20009438345821001</v>
      </c>
      <c r="G3800" s="86">
        <f>+IF(ISNUMBER(DATA!T1050),DATA!T1050,"n/a")</f>
        <v>28037.86</v>
      </c>
      <c r="H3800" s="77">
        <f>+IF(ISNUMBER(DATA!U1050),DATA!U1050,"n/a")</f>
        <v>0.170991605721591</v>
      </c>
      <c r="I3800" s="86">
        <f>+IF(ISNUMBER(DATA!AD1050),DATA!AD1050,"n/a")</f>
        <v>50183.09</v>
      </c>
      <c r="J3800" s="77">
        <f>+IF(ISNUMBER(DATA!AE1050),DATA!AE1050,"n/a")</f>
        <v>0.15265118714843201</v>
      </c>
      <c r="K3800" s="86">
        <f>+IF(ISNUMBER(DATA!AN1050),DATA!AN1050,"n/a")</f>
        <v>98874.51</v>
      </c>
      <c r="L3800" s="77">
        <f>+IF(ISNUMBER(DATA!AO1050),DATA!AO1050,"n/a")</f>
        <v>8.2706127188897693E-2</v>
      </c>
      <c r="M3800" s="66"/>
      <c r="N3800" s="66"/>
      <c r="O3800" s="66"/>
      <c r="P3800" s="66"/>
      <c r="Q3800" s="66"/>
      <c r="S3800" s="70"/>
      <c r="U3800" s="70"/>
      <c r="W3800" s="70"/>
      <c r="Y3800" s="70"/>
    </row>
    <row r="3801" spans="1:25" s="69" customFormat="1" x14ac:dyDescent="0.2">
      <c r="A3801" s="66" t="s">
        <v>28</v>
      </c>
      <c r="B3801" s="66" t="s">
        <v>24</v>
      </c>
      <c r="C3801" s="66" t="s">
        <v>25</v>
      </c>
      <c r="D3801" s="66" t="s">
        <v>291</v>
      </c>
      <c r="E3801" s="86">
        <f>+IF(ISNUMBER(DATA!J1051),DATA!J1051,"n/a")</f>
        <v>6092.58</v>
      </c>
      <c r="F3801" s="77">
        <f>+IF(ISNUMBER(DATA!K1051),DATA!K1051,"n/a")</f>
        <v>-0.50626030214770901</v>
      </c>
      <c r="G3801" s="86">
        <f>+IF(ISNUMBER(DATA!T1051),DATA!T1051,"n/a")</f>
        <v>17882.8</v>
      </c>
      <c r="H3801" s="77">
        <f>+IF(ISNUMBER(DATA!U1051),DATA!U1051,"n/a")</f>
        <v>-0.30017348127572302</v>
      </c>
      <c r="I3801" s="86">
        <f>+IF(ISNUMBER(DATA!AD1051),DATA!AD1051,"n/a")</f>
        <v>36592.17</v>
      </c>
      <c r="J3801" s="77">
        <f>+IF(ISNUMBER(DATA!AE1051),DATA!AE1051,"n/a")</f>
        <v>-0.16418449436046401</v>
      </c>
      <c r="K3801" s="86">
        <f>+IF(ISNUMBER(DATA!AN1051),DATA!AN1051,"n/a")</f>
        <v>88716.35</v>
      </c>
      <c r="L3801" s="77">
        <f>+IF(ISNUMBER(DATA!AO1051),DATA!AO1051,"n/a")</f>
        <v>8.7014349130732693E-2</v>
      </c>
      <c r="M3801" s="66"/>
      <c r="N3801" s="66"/>
      <c r="O3801" s="66"/>
      <c r="P3801" s="66"/>
      <c r="Q3801" s="66"/>
      <c r="S3801" s="70"/>
      <c r="U3801" s="70"/>
      <c r="W3801" s="70"/>
      <c r="Y3801" s="70"/>
    </row>
    <row r="3802" spans="1:25" s="69" customFormat="1" x14ac:dyDescent="0.2">
      <c r="A3802" s="66" t="s">
        <v>28</v>
      </c>
      <c r="B3802" s="66" t="s">
        <v>24</v>
      </c>
      <c r="C3802" s="66" t="s">
        <v>25</v>
      </c>
      <c r="D3802" s="66" t="s">
        <v>292</v>
      </c>
      <c r="E3802" s="86">
        <f>+IF(ISNUMBER(DATA!J1052),DATA!J1052,"n/a")</f>
        <v>51494.19</v>
      </c>
      <c r="F3802" s="77">
        <f>+IF(ISNUMBER(DATA!K1052),DATA!K1052,"n/a")</f>
        <v>2.2083260555440999E-2</v>
      </c>
      <c r="G3802" s="86">
        <f>+IF(ISNUMBER(DATA!T1052),DATA!T1052,"n/a")</f>
        <v>158777.35</v>
      </c>
      <c r="H3802" s="77">
        <f>+IF(ISNUMBER(DATA!U1052),DATA!U1052,"n/a")</f>
        <v>-1.31356215320023E-2</v>
      </c>
      <c r="I3802" s="86">
        <f>+IF(ISNUMBER(DATA!AD1052),DATA!AD1052,"n/a")</f>
        <v>309545.77</v>
      </c>
      <c r="J3802" s="77">
        <f>+IF(ISNUMBER(DATA!AE1052),DATA!AE1052,"n/a")</f>
        <v>1.6828436739020999E-2</v>
      </c>
      <c r="K3802" s="86">
        <f>+IF(ISNUMBER(DATA!AN1052),DATA!AN1052,"n/a")</f>
        <v>620908.37</v>
      </c>
      <c r="L3802" s="77">
        <f>+IF(ISNUMBER(DATA!AO1052),DATA!AO1052,"n/a")</f>
        <v>7.8048177460762799E-2</v>
      </c>
      <c r="M3802" s="66"/>
      <c r="N3802" s="66"/>
      <c r="O3802" s="66"/>
      <c r="P3802" s="66"/>
      <c r="Q3802" s="66"/>
      <c r="S3802" s="70"/>
      <c r="U3802" s="70"/>
      <c r="W3802" s="70"/>
      <c r="Y3802" s="70"/>
    </row>
    <row r="3803" spans="1:25" s="69" customFormat="1" x14ac:dyDescent="0.2">
      <c r="A3803" s="66" t="s">
        <v>28</v>
      </c>
      <c r="B3803" s="66" t="s">
        <v>24</v>
      </c>
      <c r="C3803" s="66" t="s">
        <v>25</v>
      </c>
      <c r="D3803" s="66" t="s">
        <v>293</v>
      </c>
      <c r="E3803" s="86">
        <f>+IF(ISNUMBER(DATA!J1053),DATA!J1053,"n/a")</f>
        <v>10375.92</v>
      </c>
      <c r="F3803" s="77">
        <f>+IF(ISNUMBER(DATA!K1053),DATA!K1053,"n/a")</f>
        <v>0.34146978437542802</v>
      </c>
      <c r="G3803" s="86">
        <f>+IF(ISNUMBER(DATA!T1053),DATA!T1053,"n/a")</f>
        <v>34484.93</v>
      </c>
      <c r="H3803" s="77">
        <f>+IF(ISNUMBER(DATA!U1053),DATA!U1053,"n/a")</f>
        <v>0.19927810162776599</v>
      </c>
      <c r="I3803" s="86">
        <f>+IF(ISNUMBER(DATA!AD1053),DATA!AD1053,"n/a")</f>
        <v>58415.7</v>
      </c>
      <c r="J3803" s="77">
        <f>+IF(ISNUMBER(DATA!AE1053),DATA!AE1053,"n/a")</f>
        <v>0.16203089892948799</v>
      </c>
      <c r="K3803" s="86">
        <f>+IF(ISNUMBER(DATA!AN1053),DATA!AN1053,"n/a")</f>
        <v>115156.03</v>
      </c>
      <c r="L3803" s="77">
        <f>+IF(ISNUMBER(DATA!AO1053),DATA!AO1053,"n/a")</f>
        <v>0.281842831701347</v>
      </c>
      <c r="M3803" s="66"/>
      <c r="N3803" s="66"/>
      <c r="O3803" s="66"/>
      <c r="P3803" s="66"/>
      <c r="Q3803" s="66"/>
      <c r="S3803" s="70"/>
      <c r="U3803" s="70"/>
      <c r="W3803" s="70"/>
      <c r="Y3803" s="70"/>
    </row>
    <row r="3804" spans="1:25" s="69" customFormat="1" x14ac:dyDescent="0.2">
      <c r="A3804" s="66" t="s">
        <v>28</v>
      </c>
      <c r="B3804" s="66" t="s">
        <v>24</v>
      </c>
      <c r="C3804" s="66" t="s">
        <v>25</v>
      </c>
      <c r="D3804" s="66" t="s">
        <v>294</v>
      </c>
      <c r="E3804" s="86">
        <f>+IF(ISNUMBER(DATA!J1054),DATA!J1054,"n/a")</f>
        <v>25197.58</v>
      </c>
      <c r="F3804" s="77">
        <f>+IF(ISNUMBER(DATA!K1054),DATA!K1054,"n/a")</f>
        <v>0.102214877305578</v>
      </c>
      <c r="G3804" s="86">
        <f>+IF(ISNUMBER(DATA!T1054),DATA!T1054,"n/a")</f>
        <v>85833.01</v>
      </c>
      <c r="H3804" s="77">
        <f>+IF(ISNUMBER(DATA!U1054),DATA!U1054,"n/a")</f>
        <v>5.9309632764558001E-2</v>
      </c>
      <c r="I3804" s="86">
        <f>+IF(ISNUMBER(DATA!AD1054),DATA!AD1054,"n/a")</f>
        <v>161526.04</v>
      </c>
      <c r="J3804" s="77">
        <f>+IF(ISNUMBER(DATA!AE1054),DATA!AE1054,"n/a")</f>
        <v>6.2937259894696104E-2</v>
      </c>
      <c r="K3804" s="86">
        <f>+IF(ISNUMBER(DATA!AN1054),DATA!AN1054,"n/a")</f>
        <v>317567.65000000002</v>
      </c>
      <c r="L3804" s="77">
        <f>+IF(ISNUMBER(DATA!AO1054),DATA!AO1054,"n/a")</f>
        <v>5.6738952733567299E-2</v>
      </c>
      <c r="M3804" s="66"/>
      <c r="N3804" s="66"/>
      <c r="O3804" s="66"/>
      <c r="P3804" s="66"/>
      <c r="Q3804" s="66"/>
      <c r="S3804" s="70"/>
      <c r="U3804" s="70"/>
      <c r="W3804" s="70"/>
      <c r="Y3804" s="70"/>
    </row>
    <row r="3805" spans="1:25" s="69" customFormat="1" x14ac:dyDescent="0.2">
      <c r="A3805" s="66" t="s">
        <v>28</v>
      </c>
      <c r="B3805" s="66" t="s">
        <v>24</v>
      </c>
      <c r="C3805" s="66" t="s">
        <v>25</v>
      </c>
      <c r="D3805" s="66" t="s">
        <v>295</v>
      </c>
      <c r="E3805" s="86">
        <f>+IF(ISNUMBER(DATA!J1055),DATA!J1055,"n/a")</f>
        <v>7365.05</v>
      </c>
      <c r="F3805" s="77">
        <f>+IF(ISNUMBER(DATA!K1055),DATA!K1055,"n/a")</f>
        <v>-4.1120234764460903E-2</v>
      </c>
      <c r="G3805" s="86">
        <f>+IF(ISNUMBER(DATA!T1055),DATA!T1055,"n/a")</f>
        <v>21541.43</v>
      </c>
      <c r="H3805" s="77">
        <f>+IF(ISNUMBER(DATA!U1055),DATA!U1055,"n/a")</f>
        <v>-0.327620988194195</v>
      </c>
      <c r="I3805" s="86">
        <f>+IF(ISNUMBER(DATA!AD1055),DATA!AD1055,"n/a")</f>
        <v>43894.8</v>
      </c>
      <c r="J3805" s="77">
        <f>+IF(ISNUMBER(DATA!AE1055),DATA!AE1055,"n/a")</f>
        <v>-0.19530707621528101</v>
      </c>
      <c r="K3805" s="86">
        <f>+IF(ISNUMBER(DATA!AN1055),DATA!AN1055,"n/a")</f>
        <v>109244.96</v>
      </c>
      <c r="L3805" s="77">
        <f>+IF(ISNUMBER(DATA!AO1055),DATA!AO1055,"n/a")</f>
        <v>-1.00990861773645E-2</v>
      </c>
      <c r="M3805" s="66"/>
      <c r="N3805" s="66"/>
      <c r="O3805" s="66"/>
      <c r="P3805" s="66"/>
      <c r="Q3805" s="66"/>
      <c r="S3805" s="70"/>
      <c r="U3805" s="70"/>
      <c r="W3805" s="70"/>
      <c r="Y3805" s="70"/>
    </row>
    <row r="3806" spans="1:25" s="69" customFormat="1" x14ac:dyDescent="0.2">
      <c r="A3806" s="66" t="s">
        <v>28</v>
      </c>
      <c r="B3806" s="66" t="s">
        <v>24</v>
      </c>
      <c r="C3806" s="66" t="s">
        <v>25</v>
      </c>
      <c r="D3806" s="66" t="s">
        <v>296</v>
      </c>
      <c r="E3806" s="86">
        <f>+IF(ISNUMBER(DATA!J1056),DATA!J1056,"n/a")</f>
        <v>5705.91</v>
      </c>
      <c r="F3806" s="77">
        <f>+IF(ISNUMBER(DATA!K1056),DATA!K1056,"n/a")</f>
        <v>-0.15019428479514799</v>
      </c>
      <c r="G3806" s="86">
        <f>+IF(ISNUMBER(DATA!T1056),DATA!T1056,"n/a")</f>
        <v>17029.509999999998</v>
      </c>
      <c r="H3806" s="77">
        <f>+IF(ISNUMBER(DATA!U1056),DATA!U1056,"n/a")</f>
        <v>-0.35017892534894102</v>
      </c>
      <c r="I3806" s="86">
        <f>+IF(ISNUMBER(DATA!AD1056),DATA!AD1056,"n/a")</f>
        <v>36363.56</v>
      </c>
      <c r="J3806" s="77">
        <f>+IF(ISNUMBER(DATA!AE1056),DATA!AE1056,"n/a")</f>
        <v>-0.20682949790635299</v>
      </c>
      <c r="K3806" s="86">
        <f>+IF(ISNUMBER(DATA!AN1056),DATA!AN1056,"n/a")</f>
        <v>89888.41</v>
      </c>
      <c r="L3806" s="77">
        <f>+IF(ISNUMBER(DATA!AO1056),DATA!AO1056,"n/a")</f>
        <v>-9.7319677905431196E-2</v>
      </c>
      <c r="M3806" s="66"/>
      <c r="N3806" s="66"/>
      <c r="O3806" s="66"/>
      <c r="P3806" s="66"/>
      <c r="Q3806" s="66"/>
      <c r="S3806" s="70"/>
      <c r="U3806" s="70"/>
      <c r="W3806" s="70"/>
      <c r="Y3806" s="70"/>
    </row>
    <row r="3807" spans="1:25" s="69" customFormat="1" x14ac:dyDescent="0.2">
      <c r="A3807" s="66" t="s">
        <v>28</v>
      </c>
      <c r="B3807" s="66" t="s">
        <v>24</v>
      </c>
      <c r="C3807" s="66" t="s">
        <v>25</v>
      </c>
      <c r="D3807" s="66" t="s">
        <v>297</v>
      </c>
      <c r="E3807" s="86">
        <f>+IF(ISNUMBER(DATA!J1057),DATA!J1057,"n/a")</f>
        <v>6822.41</v>
      </c>
      <c r="F3807" s="77">
        <f>+IF(ISNUMBER(DATA!K1057),DATA!K1057,"n/a")</f>
        <v>4.9611635755141704E-3</v>
      </c>
      <c r="G3807" s="86">
        <f>+IF(ISNUMBER(DATA!T1057),DATA!T1057,"n/a")</f>
        <v>19988.84</v>
      </c>
      <c r="H3807" s="77">
        <f>+IF(ISNUMBER(DATA!U1057),DATA!U1057,"n/a")</f>
        <v>-7.31687413003098E-2</v>
      </c>
      <c r="I3807" s="86">
        <f>+IF(ISNUMBER(DATA!AD1057),DATA!AD1057,"n/a")</f>
        <v>35508.94</v>
      </c>
      <c r="J3807" s="77">
        <f>+IF(ISNUMBER(DATA!AE1057),DATA!AE1057,"n/a")</f>
        <v>-3.0105060976009498E-2</v>
      </c>
      <c r="K3807" s="86">
        <f>+IF(ISNUMBER(DATA!AN1057),DATA!AN1057,"n/a")</f>
        <v>76321.22</v>
      </c>
      <c r="L3807" s="77">
        <f>+IF(ISNUMBER(DATA!AO1057),DATA!AO1057,"n/a")</f>
        <v>0.26720221929520299</v>
      </c>
      <c r="M3807" s="66"/>
      <c r="N3807" s="66"/>
      <c r="O3807" s="66"/>
      <c r="P3807" s="66"/>
      <c r="Q3807" s="66"/>
      <c r="S3807" s="70"/>
      <c r="U3807" s="70"/>
      <c r="W3807" s="70"/>
      <c r="Y3807" s="70"/>
    </row>
    <row r="3808" spans="1:25" s="69" customFormat="1" x14ac:dyDescent="0.2">
      <c r="A3808" s="66" t="s">
        <v>28</v>
      </c>
      <c r="B3808" s="66" t="s">
        <v>24</v>
      </c>
      <c r="C3808" s="66" t="s">
        <v>25</v>
      </c>
      <c r="D3808" s="66" t="s">
        <v>298</v>
      </c>
      <c r="E3808" s="86">
        <f>+IF(ISNUMBER(DATA!J1058),DATA!J1058,"n/a")</f>
        <v>11074.71</v>
      </c>
      <c r="F3808" s="77">
        <f>+IF(ISNUMBER(DATA!K1058),DATA!K1058,"n/a")</f>
        <v>0.14373069419816401</v>
      </c>
      <c r="G3808" s="86">
        <f>+IF(ISNUMBER(DATA!T1058),DATA!T1058,"n/a")</f>
        <v>37149.589999999997</v>
      </c>
      <c r="H3808" s="77">
        <f>+IF(ISNUMBER(DATA!U1058),DATA!U1058,"n/a")</f>
        <v>0.16159042401176199</v>
      </c>
      <c r="I3808" s="86">
        <f>+IF(ISNUMBER(DATA!AD1058),DATA!AD1058,"n/a")</f>
        <v>62452.84</v>
      </c>
      <c r="J3808" s="77">
        <f>+IF(ISNUMBER(DATA!AE1058),DATA!AE1058,"n/a")</f>
        <v>0.134252523438185</v>
      </c>
      <c r="K3808" s="86">
        <f>+IF(ISNUMBER(DATA!AN1058),DATA!AN1058,"n/a")</f>
        <v>126131.59</v>
      </c>
      <c r="L3808" s="77">
        <f>+IF(ISNUMBER(DATA!AO1058),DATA!AO1058,"n/a")</f>
        <v>0.11117229886695899</v>
      </c>
      <c r="M3808" s="66"/>
      <c r="N3808" s="66"/>
      <c r="O3808" s="66"/>
      <c r="P3808" s="66"/>
      <c r="Q3808" s="66"/>
      <c r="S3808" s="70"/>
      <c r="U3808" s="70"/>
      <c r="W3808" s="70"/>
      <c r="Y3808" s="70"/>
    </row>
    <row r="3809" spans="1:25" s="69" customFormat="1" x14ac:dyDescent="0.2">
      <c r="A3809" s="66" t="s">
        <v>28</v>
      </c>
      <c r="B3809" s="66" t="s">
        <v>24</v>
      </c>
      <c r="C3809" s="66" t="s">
        <v>25</v>
      </c>
      <c r="D3809" s="66" t="s">
        <v>299</v>
      </c>
      <c r="E3809" s="86">
        <f>+IF(ISNUMBER(DATA!J1059),DATA!J1059,"n/a")</f>
        <v>58814.66</v>
      </c>
      <c r="F3809" s="77">
        <f>+IF(ISNUMBER(DATA!K1059),DATA!K1059,"n/a")</f>
        <v>-0.170893959522644</v>
      </c>
      <c r="G3809" s="86">
        <f>+IF(ISNUMBER(DATA!T1059),DATA!T1059,"n/a")</f>
        <v>183414.58</v>
      </c>
      <c r="H3809" s="77">
        <f>+IF(ISNUMBER(DATA!U1059),DATA!U1059,"n/a")</f>
        <v>-0.147788808559423</v>
      </c>
      <c r="I3809" s="86">
        <f>+IF(ISNUMBER(DATA!AD1059),DATA!AD1059,"n/a")</f>
        <v>363266.98</v>
      </c>
      <c r="J3809" s="77">
        <f>+IF(ISNUMBER(DATA!AE1059),DATA!AE1059,"n/a")</f>
        <v>-0.12621153856792999</v>
      </c>
      <c r="K3809" s="86">
        <f>+IF(ISNUMBER(DATA!AN1059),DATA!AN1059,"n/a")</f>
        <v>946078.23</v>
      </c>
      <c r="L3809" s="77">
        <f>+IF(ISNUMBER(DATA!AO1059),DATA!AO1059,"n/a")</f>
        <v>-6.7460306664667E-2</v>
      </c>
      <c r="M3809" s="66"/>
      <c r="N3809" s="66"/>
      <c r="O3809" s="66"/>
      <c r="P3809" s="66"/>
      <c r="Q3809" s="66"/>
      <c r="S3809" s="70"/>
      <c r="U3809" s="70"/>
      <c r="W3809" s="70"/>
      <c r="Y3809" s="70"/>
    </row>
    <row r="3810" spans="1:25" s="69" customFormat="1" x14ac:dyDescent="0.2">
      <c r="A3810" s="66" t="s">
        <v>28</v>
      </c>
      <c r="B3810" s="66" t="s">
        <v>24</v>
      </c>
      <c r="C3810" s="66" t="s">
        <v>25</v>
      </c>
      <c r="D3810" s="66" t="s">
        <v>300</v>
      </c>
      <c r="E3810" s="86">
        <f>+IF(ISNUMBER(DATA!J1060),DATA!J1060,"n/a")</f>
        <v>23350.35</v>
      </c>
      <c r="F3810" s="77">
        <f>+IF(ISNUMBER(DATA!K1060),DATA!K1060,"n/a")</f>
        <v>-9.6582929348814406E-2</v>
      </c>
      <c r="G3810" s="86">
        <f>+IF(ISNUMBER(DATA!T1060),DATA!T1060,"n/a")</f>
        <v>72267.53</v>
      </c>
      <c r="H3810" s="77">
        <f>+IF(ISNUMBER(DATA!U1060),DATA!U1060,"n/a")</f>
        <v>-7.8052119200313297E-2</v>
      </c>
      <c r="I3810" s="86">
        <f>+IF(ISNUMBER(DATA!AD1060),DATA!AD1060,"n/a")</f>
        <v>139191.28</v>
      </c>
      <c r="J3810" s="77">
        <f>+IF(ISNUMBER(DATA!AE1060),DATA!AE1060,"n/a")</f>
        <v>-4.75311720425221E-2</v>
      </c>
      <c r="K3810" s="86">
        <f>+IF(ISNUMBER(DATA!AN1060),DATA!AN1060,"n/a")</f>
        <v>351327.96</v>
      </c>
      <c r="L3810" s="77">
        <f>+IF(ISNUMBER(DATA!AO1060),DATA!AO1060,"n/a")</f>
        <v>1.6833433276853899E-2</v>
      </c>
      <c r="M3810" s="66"/>
      <c r="N3810" s="66"/>
      <c r="O3810" s="66"/>
      <c r="P3810" s="66"/>
      <c r="Q3810" s="66"/>
      <c r="S3810" s="70"/>
      <c r="U3810" s="70"/>
      <c r="W3810" s="70"/>
      <c r="Y3810" s="70"/>
    </row>
    <row r="3811" spans="1:25" s="69" customFormat="1" x14ac:dyDescent="0.2">
      <c r="A3811" s="66" t="s">
        <v>28</v>
      </c>
      <c r="B3811" s="66" t="s">
        <v>24</v>
      </c>
      <c r="C3811" s="66" t="s">
        <v>25</v>
      </c>
      <c r="D3811" s="66" t="s">
        <v>301</v>
      </c>
      <c r="E3811" s="86">
        <f>+IF(ISNUMBER(DATA!J1061),DATA!J1061,"n/a")</f>
        <v>5227.6000000000004</v>
      </c>
      <c r="F3811" s="77">
        <f>+IF(ISNUMBER(DATA!K1061),DATA!K1061,"n/a")</f>
        <v>2.1716059251557299E-2</v>
      </c>
      <c r="G3811" s="86">
        <f>+IF(ISNUMBER(DATA!T1061),DATA!T1061,"n/a")</f>
        <v>15178.2</v>
      </c>
      <c r="H3811" s="77">
        <f>+IF(ISNUMBER(DATA!U1061),DATA!U1061,"n/a")</f>
        <v>2.95107141500578E-2</v>
      </c>
      <c r="I3811" s="86">
        <f>+IF(ISNUMBER(DATA!AD1061),DATA!AD1061,"n/a")</f>
        <v>26955.19</v>
      </c>
      <c r="J3811" s="77">
        <f>+IF(ISNUMBER(DATA!AE1061),DATA!AE1061,"n/a")</f>
        <v>-4.2198909322770702E-3</v>
      </c>
      <c r="K3811" s="86">
        <f>+IF(ISNUMBER(DATA!AN1061),DATA!AN1061,"n/a")</f>
        <v>60289.88</v>
      </c>
      <c r="L3811" s="77">
        <f>+IF(ISNUMBER(DATA!AO1061),DATA!AO1061,"n/a")</f>
        <v>0.20368152787399699</v>
      </c>
      <c r="M3811" s="66"/>
      <c r="N3811" s="66"/>
      <c r="O3811" s="66"/>
      <c r="P3811" s="66"/>
      <c r="Q3811" s="66"/>
      <c r="S3811" s="70"/>
      <c r="U3811" s="70"/>
      <c r="W3811" s="70"/>
      <c r="Y3811" s="70"/>
    </row>
    <row r="3812" spans="1:25" s="69" customFormat="1" x14ac:dyDescent="0.2">
      <c r="A3812" s="66" t="s">
        <v>28</v>
      </c>
      <c r="B3812" s="66" t="s">
        <v>24</v>
      </c>
      <c r="C3812" s="66" t="s">
        <v>25</v>
      </c>
      <c r="D3812" s="66" t="s">
        <v>302</v>
      </c>
      <c r="E3812" s="86">
        <f>+IF(ISNUMBER(DATA!J1062),DATA!J1062,"n/a")</f>
        <v>14106.77</v>
      </c>
      <c r="F3812" s="77">
        <f>+IF(ISNUMBER(DATA!K1062),DATA!K1062,"n/a")</f>
        <v>2.9710031204949E-2</v>
      </c>
      <c r="G3812" s="86">
        <f>+IF(ISNUMBER(DATA!T1062),DATA!T1062,"n/a")</f>
        <v>48472.04</v>
      </c>
      <c r="H3812" s="77">
        <f>+IF(ISNUMBER(DATA!U1062),DATA!U1062,"n/a")</f>
        <v>3.8134802780893401E-2</v>
      </c>
      <c r="I3812" s="86">
        <f>+IF(ISNUMBER(DATA!AD1062),DATA!AD1062,"n/a")</f>
        <v>87900.73</v>
      </c>
      <c r="J3812" s="77">
        <f>+IF(ISNUMBER(DATA!AE1062),DATA!AE1062,"n/a")</f>
        <v>1.98057628408605E-2</v>
      </c>
      <c r="K3812" s="86">
        <f>+IF(ISNUMBER(DATA!AN1062),DATA!AN1062,"n/a")</f>
        <v>181232.57</v>
      </c>
      <c r="L3812" s="77">
        <f>+IF(ISNUMBER(DATA!AO1062),DATA!AO1062,"n/a")</f>
        <v>-1.30249129390637E-2</v>
      </c>
      <c r="M3812" s="66"/>
      <c r="N3812" s="66"/>
      <c r="O3812" s="66"/>
      <c r="P3812" s="66"/>
      <c r="Q3812" s="66"/>
      <c r="S3812" s="70"/>
      <c r="U3812" s="70"/>
      <c r="W3812" s="70"/>
      <c r="Y3812" s="70"/>
    </row>
    <row r="3813" spans="1:25" s="69" customFormat="1" x14ac:dyDescent="0.2">
      <c r="A3813" s="66" t="s">
        <v>28</v>
      </c>
      <c r="B3813" s="66" t="s">
        <v>24</v>
      </c>
      <c r="C3813" s="66" t="s">
        <v>25</v>
      </c>
      <c r="D3813" s="66" t="s">
        <v>303</v>
      </c>
      <c r="E3813" s="86">
        <f>+IF(ISNUMBER(DATA!J1063),DATA!J1063,"n/a")</f>
        <v>25913.63</v>
      </c>
      <c r="F3813" s="77">
        <f>+IF(ISNUMBER(DATA!K1063),DATA!K1063,"n/a")</f>
        <v>0.46363674360179302</v>
      </c>
      <c r="G3813" s="86">
        <f>+IF(ISNUMBER(DATA!T1063),DATA!T1063,"n/a")</f>
        <v>77289.39</v>
      </c>
      <c r="H3813" s="77">
        <f>+IF(ISNUMBER(DATA!U1063),DATA!U1063,"n/a")</f>
        <v>0.221093052006272</v>
      </c>
      <c r="I3813" s="86">
        <f>+IF(ISNUMBER(DATA!AD1063),DATA!AD1063,"n/a")</f>
        <v>133118.35999999999</v>
      </c>
      <c r="J3813" s="77">
        <f>+IF(ISNUMBER(DATA!AE1063),DATA!AE1063,"n/a")</f>
        <v>0.14609538434358599</v>
      </c>
      <c r="K3813" s="86">
        <f>+IF(ISNUMBER(DATA!AN1063),DATA!AN1063,"n/a")</f>
        <v>257037.79</v>
      </c>
      <c r="L3813" s="77">
        <f>+IF(ISNUMBER(DATA!AO1063),DATA!AO1063,"n/a")</f>
        <v>0.13109765072993701</v>
      </c>
      <c r="M3813" s="66"/>
      <c r="N3813" s="66"/>
      <c r="O3813" s="66"/>
      <c r="P3813" s="66"/>
      <c r="Q3813" s="66"/>
      <c r="S3813" s="70"/>
      <c r="U3813" s="70"/>
      <c r="W3813" s="70"/>
      <c r="Y3813" s="70"/>
    </row>
    <row r="3814" spans="1:25" s="69" customFormat="1" x14ac:dyDescent="0.2">
      <c r="A3814" s="66" t="s">
        <v>28</v>
      </c>
      <c r="B3814" s="66" t="s">
        <v>24</v>
      </c>
      <c r="C3814" s="66" t="s">
        <v>25</v>
      </c>
      <c r="D3814" s="66" t="s">
        <v>304</v>
      </c>
      <c r="E3814" s="86">
        <f>+IF(ISNUMBER(DATA!J1064),DATA!J1064,"n/a")</f>
        <v>23381.85</v>
      </c>
      <c r="F3814" s="77">
        <f>+IF(ISNUMBER(DATA!K1064),DATA!K1064,"n/a")</f>
        <v>2.1818334375610399E-2</v>
      </c>
      <c r="G3814" s="86">
        <f>+IF(ISNUMBER(DATA!T1064),DATA!T1064,"n/a")</f>
        <v>69959.69</v>
      </c>
      <c r="H3814" s="77">
        <f>+IF(ISNUMBER(DATA!U1064),DATA!U1064,"n/a")</f>
        <v>1.55335515859509E-2</v>
      </c>
      <c r="I3814" s="86">
        <f>+IF(ISNUMBER(DATA!AD1064),DATA!AD1064,"n/a")</f>
        <v>133418.31</v>
      </c>
      <c r="J3814" s="77">
        <f>+IF(ISNUMBER(DATA!AE1064),DATA!AE1064,"n/a")</f>
        <v>2.6320113467425899E-2</v>
      </c>
      <c r="K3814" s="86">
        <f>+IF(ISNUMBER(DATA!AN1064),DATA!AN1064,"n/a")</f>
        <v>309816.59999999998</v>
      </c>
      <c r="L3814" s="77">
        <f>+IF(ISNUMBER(DATA!AO1064),DATA!AO1064,"n/a")</f>
        <v>-4.51414828345736E-3</v>
      </c>
      <c r="M3814" s="66"/>
      <c r="N3814" s="66"/>
      <c r="O3814" s="66"/>
      <c r="P3814" s="66"/>
      <c r="Q3814" s="66"/>
      <c r="S3814" s="70"/>
      <c r="U3814" s="70"/>
      <c r="W3814" s="70"/>
      <c r="Y3814" s="70"/>
    </row>
    <row r="3815" spans="1:25" s="69" customFormat="1" x14ac:dyDescent="0.2">
      <c r="A3815" s="66" t="s">
        <v>28</v>
      </c>
      <c r="B3815" s="66" t="s">
        <v>24</v>
      </c>
      <c r="C3815" s="66" t="s">
        <v>25</v>
      </c>
      <c r="D3815" s="66" t="s">
        <v>305</v>
      </c>
      <c r="E3815" s="86">
        <f>+IF(ISNUMBER(DATA!J1065),DATA!J1065,"n/a")</f>
        <v>20580.060000000001</v>
      </c>
      <c r="F3815" s="77">
        <f>+IF(ISNUMBER(DATA!K1065),DATA!K1065,"n/a")</f>
        <v>0.51105201366550901</v>
      </c>
      <c r="G3815" s="86">
        <f>+IF(ISNUMBER(DATA!T1065),DATA!T1065,"n/a")</f>
        <v>64552.82</v>
      </c>
      <c r="H3815" s="77">
        <f>+IF(ISNUMBER(DATA!U1065),DATA!U1065,"n/a")</f>
        <v>0.45006860288230899</v>
      </c>
      <c r="I3815" s="86">
        <f>+IF(ISNUMBER(DATA!AD1065),DATA!AD1065,"n/a")</f>
        <v>125734.58</v>
      </c>
      <c r="J3815" s="77">
        <f>+IF(ISNUMBER(DATA!AE1065),DATA!AE1065,"n/a")</f>
        <v>0.46490120636447402</v>
      </c>
      <c r="K3815" s="86">
        <f>+IF(ISNUMBER(DATA!AN1065),DATA!AN1065,"n/a")</f>
        <v>215730.22</v>
      </c>
      <c r="L3815" s="77">
        <f>+IF(ISNUMBER(DATA!AO1065),DATA!AO1065,"n/a")</f>
        <v>0.315405311554037</v>
      </c>
      <c r="M3815" s="66"/>
      <c r="N3815" s="66"/>
      <c r="O3815" s="66"/>
      <c r="P3815" s="66"/>
      <c r="Q3815" s="66"/>
      <c r="S3815" s="70"/>
      <c r="U3815" s="70"/>
      <c r="W3815" s="70"/>
      <c r="Y3815" s="70"/>
    </row>
    <row r="3816" spans="1:25" s="69" customFormat="1" x14ac:dyDescent="0.2">
      <c r="A3816" s="66" t="s">
        <v>28</v>
      </c>
      <c r="B3816" s="66" t="s">
        <v>24</v>
      </c>
      <c r="C3816" s="66" t="s">
        <v>25</v>
      </c>
      <c r="D3816" s="66" t="s">
        <v>306</v>
      </c>
      <c r="E3816" s="86">
        <f>+IF(ISNUMBER(DATA!J1066),DATA!J1066,"n/a")</f>
        <v>13531.78</v>
      </c>
      <c r="F3816" s="77">
        <f>+IF(ISNUMBER(DATA!K1066),DATA!K1066,"n/a")</f>
        <v>-8.7895614521110402E-2</v>
      </c>
      <c r="G3816" s="86">
        <f>+IF(ISNUMBER(DATA!T1066),DATA!T1066,"n/a")</f>
        <v>41073.1</v>
      </c>
      <c r="H3816" s="77">
        <f>+IF(ISNUMBER(DATA!U1066),DATA!U1066,"n/a")</f>
        <v>-7.39977125614555E-2</v>
      </c>
      <c r="I3816" s="86">
        <f>+IF(ISNUMBER(DATA!AD1066),DATA!AD1066,"n/a")</f>
        <v>80920.42</v>
      </c>
      <c r="J3816" s="77">
        <f>+IF(ISNUMBER(DATA!AE1066),DATA!AE1066,"n/a")</f>
        <v>-2.3663136090662298E-2</v>
      </c>
      <c r="K3816" s="86">
        <f>+IF(ISNUMBER(DATA!AN1066),DATA!AN1066,"n/a")</f>
        <v>202642.86</v>
      </c>
      <c r="L3816" s="77">
        <f>+IF(ISNUMBER(DATA!AO1066),DATA!AO1066,"n/a")</f>
        <v>6.18742633691877E-2</v>
      </c>
      <c r="M3816" s="66"/>
      <c r="N3816" s="66"/>
      <c r="O3816" s="66"/>
      <c r="P3816" s="66"/>
      <c r="Q3816" s="66"/>
      <c r="S3816" s="70"/>
      <c r="U3816" s="70"/>
      <c r="W3816" s="70"/>
      <c r="Y3816" s="70"/>
    </row>
    <row r="3817" spans="1:25" s="69" customFormat="1" x14ac:dyDescent="0.2">
      <c r="A3817" s="66" t="s">
        <v>28</v>
      </c>
      <c r="B3817" s="66" t="s">
        <v>24</v>
      </c>
      <c r="C3817" s="66" t="s">
        <v>25</v>
      </c>
      <c r="D3817" s="66" t="s">
        <v>307</v>
      </c>
      <c r="E3817" s="86">
        <f>+IF(ISNUMBER(DATA!J1067),DATA!J1067,"n/a")</f>
        <v>21237.68</v>
      </c>
      <c r="F3817" s="77">
        <f>+IF(ISNUMBER(DATA!K1067),DATA!K1067,"n/a")</f>
        <v>0.10713365981009799</v>
      </c>
      <c r="G3817" s="86">
        <f>+IF(ISNUMBER(DATA!T1067),DATA!T1067,"n/a")</f>
        <v>66000.179999999993</v>
      </c>
      <c r="H3817" s="77">
        <f>+IF(ISNUMBER(DATA!U1067),DATA!U1067,"n/a")</f>
        <v>8.3095695674570605E-2</v>
      </c>
      <c r="I3817" s="86">
        <f>+IF(ISNUMBER(DATA!AD1067),DATA!AD1067,"n/a")</f>
        <v>127104</v>
      </c>
      <c r="J3817" s="77">
        <f>+IF(ISNUMBER(DATA!AE1067),DATA!AE1067,"n/a")</f>
        <v>0.177792080927244</v>
      </c>
      <c r="K3817" s="86">
        <f>+IF(ISNUMBER(DATA!AN1067),DATA!AN1067,"n/a")</f>
        <v>263612.86</v>
      </c>
      <c r="L3817" s="77">
        <f>+IF(ISNUMBER(DATA!AO1067),DATA!AO1067,"n/a")</f>
        <v>0.23994725119080401</v>
      </c>
      <c r="M3817" s="66"/>
      <c r="N3817" s="66"/>
      <c r="O3817" s="66"/>
      <c r="P3817" s="66"/>
      <c r="Q3817" s="66"/>
      <c r="S3817" s="70"/>
      <c r="U3817" s="70"/>
      <c r="W3817" s="70"/>
      <c r="Y3817" s="70"/>
    </row>
    <row r="3818" spans="1:25" s="69" customFormat="1" x14ac:dyDescent="0.2">
      <c r="A3818" s="66" t="s">
        <v>28</v>
      </c>
      <c r="B3818" s="66" t="s">
        <v>24</v>
      </c>
      <c r="C3818" s="66" t="s">
        <v>25</v>
      </c>
      <c r="D3818" s="66" t="s">
        <v>308</v>
      </c>
      <c r="E3818" s="86">
        <f>+IF(ISNUMBER(DATA!J1068),DATA!J1068,"n/a")</f>
        <v>11126.26</v>
      </c>
      <c r="F3818" s="77">
        <f>+IF(ISNUMBER(DATA!K1068),DATA!K1068,"n/a")</f>
        <v>-0.110571607864455</v>
      </c>
      <c r="G3818" s="86">
        <f>+IF(ISNUMBER(DATA!T1068),DATA!T1068,"n/a")</f>
        <v>37020.5</v>
      </c>
      <c r="H3818" s="77">
        <f>+IF(ISNUMBER(DATA!U1068),DATA!U1068,"n/a")</f>
        <v>-5.73582860957896E-2</v>
      </c>
      <c r="I3818" s="86">
        <f>+IF(ISNUMBER(DATA!AD1068),DATA!AD1068,"n/a")</f>
        <v>70790.13</v>
      </c>
      <c r="J3818" s="77">
        <f>+IF(ISNUMBER(DATA!AE1068),DATA!AE1068,"n/a")</f>
        <v>-1.3866578998141E-2</v>
      </c>
      <c r="K3818" s="86">
        <f>+IF(ISNUMBER(DATA!AN1068),DATA!AN1068,"n/a")</f>
        <v>155034.91</v>
      </c>
      <c r="L3818" s="77">
        <f>+IF(ISNUMBER(DATA!AO1068),DATA!AO1068,"n/a")</f>
        <v>3.95037118688615E-2</v>
      </c>
      <c r="M3818" s="66"/>
      <c r="N3818" s="66"/>
      <c r="O3818" s="66"/>
      <c r="P3818" s="66"/>
      <c r="Q3818" s="66"/>
      <c r="S3818" s="70"/>
      <c r="U3818" s="70"/>
      <c r="W3818" s="70"/>
      <c r="Y3818" s="70"/>
    </row>
    <row r="3819" spans="1:25" s="69" customFormat="1" x14ac:dyDescent="0.2">
      <c r="A3819" s="66" t="s">
        <v>28</v>
      </c>
      <c r="B3819" s="66" t="s">
        <v>24</v>
      </c>
      <c r="C3819" s="66" t="s">
        <v>25</v>
      </c>
      <c r="D3819" s="66" t="s">
        <v>309</v>
      </c>
      <c r="E3819" s="86">
        <f>+IF(ISNUMBER(DATA!J1069),DATA!J1069,"n/a")</f>
        <v>12166.58</v>
      </c>
      <c r="F3819" s="77">
        <f>+IF(ISNUMBER(DATA!K1069),DATA!K1069,"n/a")</f>
        <v>9.7133035692546804E-2</v>
      </c>
      <c r="G3819" s="86">
        <f>+IF(ISNUMBER(DATA!T1069),DATA!T1069,"n/a")</f>
        <v>39816.28</v>
      </c>
      <c r="H3819" s="77">
        <f>+IF(ISNUMBER(DATA!U1069),DATA!U1069,"n/a")</f>
        <v>0.14206367987103999</v>
      </c>
      <c r="I3819" s="86">
        <f>+IF(ISNUMBER(DATA!AD1069),DATA!AD1069,"n/a")</f>
        <v>74657.94</v>
      </c>
      <c r="J3819" s="77">
        <f>+IF(ISNUMBER(DATA!AE1069),DATA!AE1069,"n/a")</f>
        <v>0.16634788840058001</v>
      </c>
      <c r="K3819" s="86">
        <f>+IF(ISNUMBER(DATA!AN1069),DATA!AN1069,"n/a")</f>
        <v>156143.93</v>
      </c>
      <c r="L3819" s="77">
        <f>+IF(ISNUMBER(DATA!AO1069),DATA!AO1069,"n/a")</f>
        <v>0.20857063532109299</v>
      </c>
      <c r="M3819" s="66"/>
      <c r="N3819" s="66"/>
      <c r="O3819" s="66"/>
      <c r="P3819" s="66"/>
      <c r="Q3819" s="66"/>
      <c r="S3819" s="70"/>
      <c r="U3819" s="70"/>
      <c r="W3819" s="70"/>
      <c r="Y3819" s="70"/>
    </row>
    <row r="3820" spans="1:25" s="69" customFormat="1" x14ac:dyDescent="0.2">
      <c r="A3820" s="66" t="s">
        <v>28</v>
      </c>
      <c r="B3820" s="66" t="s">
        <v>24</v>
      </c>
      <c r="C3820" s="66" t="s">
        <v>25</v>
      </c>
      <c r="D3820" s="66" t="s">
        <v>310</v>
      </c>
      <c r="E3820" s="86">
        <f>+IF(ISNUMBER(DATA!J1070),DATA!J1070,"n/a")</f>
        <v>10322.23</v>
      </c>
      <c r="F3820" s="77">
        <f>+IF(ISNUMBER(DATA!K1070),DATA!K1070,"n/a")</f>
        <v>0.195909529061738</v>
      </c>
      <c r="G3820" s="86">
        <f>+IF(ISNUMBER(DATA!T1070),DATA!T1070,"n/a")</f>
        <v>34042.050000000003</v>
      </c>
      <c r="H3820" s="77">
        <f>+IF(ISNUMBER(DATA!U1070),DATA!U1070,"n/a")</f>
        <v>0.22582260923171801</v>
      </c>
      <c r="I3820" s="86">
        <f>+IF(ISNUMBER(DATA!AD1070),DATA!AD1070,"n/a")</f>
        <v>62486.63</v>
      </c>
      <c r="J3820" s="77">
        <f>+IF(ISNUMBER(DATA!AE1070),DATA!AE1070,"n/a")</f>
        <v>0.25675484336277399</v>
      </c>
      <c r="K3820" s="86">
        <f>+IF(ISNUMBER(DATA!AN1070),DATA!AN1070,"n/a")</f>
        <v>129171</v>
      </c>
      <c r="L3820" s="77">
        <f>+IF(ISNUMBER(DATA!AO1070),DATA!AO1070,"n/a")</f>
        <v>0.40619187746227298</v>
      </c>
      <c r="M3820" s="66"/>
      <c r="N3820" s="66"/>
      <c r="O3820" s="66"/>
      <c r="P3820" s="66"/>
      <c r="Q3820" s="66"/>
      <c r="S3820" s="70"/>
      <c r="U3820" s="70"/>
      <c r="W3820" s="70"/>
      <c r="Y3820" s="70"/>
    </row>
    <row r="3821" spans="1:25" s="69" customFormat="1" x14ac:dyDescent="0.2">
      <c r="A3821" s="66" t="s">
        <v>28</v>
      </c>
      <c r="B3821" s="66" t="s">
        <v>24</v>
      </c>
      <c r="C3821" s="66" t="s">
        <v>25</v>
      </c>
      <c r="D3821" s="66" t="s">
        <v>311</v>
      </c>
      <c r="E3821" s="86">
        <f>+IF(ISNUMBER(DATA!J1071),DATA!J1071,"n/a")</f>
        <v>12515.82</v>
      </c>
      <c r="F3821" s="77">
        <f>+IF(ISNUMBER(DATA!K1071),DATA!K1071,"n/a")</f>
        <v>-8.5385022927818494E-2</v>
      </c>
      <c r="G3821" s="86">
        <f>+IF(ISNUMBER(DATA!T1071),DATA!T1071,"n/a")</f>
        <v>38214.35</v>
      </c>
      <c r="H3821" s="77">
        <f>+IF(ISNUMBER(DATA!U1071),DATA!U1071,"n/a")</f>
        <v>-0.14045456477785401</v>
      </c>
      <c r="I3821" s="86">
        <f>+IF(ISNUMBER(DATA!AD1071),DATA!AD1071,"n/a")</f>
        <v>73888.05</v>
      </c>
      <c r="J3821" s="77">
        <f>+IF(ISNUMBER(DATA!AE1071),DATA!AE1071,"n/a")</f>
        <v>-0.15033313707722501</v>
      </c>
      <c r="K3821" s="86">
        <f>+IF(ISNUMBER(DATA!AN1071),DATA!AN1071,"n/a")</f>
        <v>163008.98000000001</v>
      </c>
      <c r="L3821" s="77">
        <f>+IF(ISNUMBER(DATA!AO1071),DATA!AO1071,"n/a")</f>
        <v>-0.215236305809512</v>
      </c>
      <c r="M3821" s="66"/>
      <c r="N3821" s="66"/>
      <c r="O3821" s="66"/>
      <c r="P3821" s="66"/>
      <c r="Q3821" s="66"/>
      <c r="S3821" s="70"/>
      <c r="U3821" s="70"/>
      <c r="W3821" s="70"/>
      <c r="Y3821" s="70"/>
    </row>
    <row r="3822" spans="1:25" s="69" customFormat="1" x14ac:dyDescent="0.2">
      <c r="A3822" s="66" t="s">
        <v>28</v>
      </c>
      <c r="B3822" s="66" t="s">
        <v>24</v>
      </c>
      <c r="C3822" s="66" t="s">
        <v>25</v>
      </c>
      <c r="D3822" s="66" t="s">
        <v>312</v>
      </c>
      <c r="E3822" s="86">
        <f>+IF(ISNUMBER(DATA!J1072),DATA!J1072,"n/a")</f>
        <v>5917.66</v>
      </c>
      <c r="F3822" s="77">
        <f>+IF(ISNUMBER(DATA!K1072),DATA!K1072,"n/a")</f>
        <v>3.00772689373302E-2</v>
      </c>
      <c r="G3822" s="86">
        <f>+IF(ISNUMBER(DATA!T1072),DATA!T1072,"n/a")</f>
        <v>18858.14</v>
      </c>
      <c r="H3822" s="77">
        <f>+IF(ISNUMBER(DATA!U1072),DATA!U1072,"n/a")</f>
        <v>7.44331503979142E-3</v>
      </c>
      <c r="I3822" s="86">
        <f>+IF(ISNUMBER(DATA!AD1072),DATA!AD1072,"n/a")</f>
        <v>35686.26</v>
      </c>
      <c r="J3822" s="77">
        <f>+IF(ISNUMBER(DATA!AE1072),DATA!AE1072,"n/a")</f>
        <v>6.0694805617486199E-2</v>
      </c>
      <c r="K3822" s="86">
        <f>+IF(ISNUMBER(DATA!AN1072),DATA!AN1072,"n/a")</f>
        <v>73641.539999999994</v>
      </c>
      <c r="L3822" s="77">
        <f>+IF(ISNUMBER(DATA!AO1072),DATA!AO1072,"n/a")</f>
        <v>0.160652069823015</v>
      </c>
      <c r="M3822" s="66"/>
      <c r="N3822" s="66"/>
      <c r="O3822" s="66"/>
      <c r="P3822" s="66"/>
      <c r="Q3822" s="66"/>
      <c r="S3822" s="70"/>
      <c r="U3822" s="70"/>
      <c r="W3822" s="70"/>
      <c r="Y3822" s="70"/>
    </row>
    <row r="3823" spans="1:25" s="69" customFormat="1" x14ac:dyDescent="0.2">
      <c r="A3823" s="66" t="s">
        <v>28</v>
      </c>
      <c r="B3823" s="66" t="s">
        <v>24</v>
      </c>
      <c r="C3823" s="66" t="s">
        <v>25</v>
      </c>
      <c r="D3823" s="66" t="s">
        <v>313</v>
      </c>
      <c r="E3823" s="86">
        <f>+IF(ISNUMBER(DATA!J1073),DATA!J1073,"n/a")</f>
        <v>16707.93</v>
      </c>
      <c r="F3823" s="77">
        <f>+IF(ISNUMBER(DATA!K1073),DATA!K1073,"n/a")</f>
        <v>5.0007541383341098E-2</v>
      </c>
      <c r="G3823" s="86">
        <f>+IF(ISNUMBER(DATA!T1073),DATA!T1073,"n/a")</f>
        <v>52547.76</v>
      </c>
      <c r="H3823" s="77">
        <f>+IF(ISNUMBER(DATA!U1073),DATA!U1073,"n/a")</f>
        <v>1.8331181826449501E-3</v>
      </c>
      <c r="I3823" s="86">
        <f>+IF(ISNUMBER(DATA!AD1073),DATA!AD1073,"n/a")</f>
        <v>102348.86</v>
      </c>
      <c r="J3823" s="77">
        <f>+IF(ISNUMBER(DATA!AE1073),DATA!AE1073,"n/a")</f>
        <v>1.64962241238743E-2</v>
      </c>
      <c r="K3823" s="86">
        <f>+IF(ISNUMBER(DATA!AN1073),DATA!AN1073,"n/a")</f>
        <v>206517.4</v>
      </c>
      <c r="L3823" s="77">
        <f>+IF(ISNUMBER(DATA!AO1073),DATA!AO1073,"n/a")</f>
        <v>1.75612329319716E-2</v>
      </c>
      <c r="M3823" s="66"/>
      <c r="N3823" s="66"/>
      <c r="O3823" s="66"/>
      <c r="P3823" s="66"/>
      <c r="Q3823" s="66"/>
      <c r="S3823" s="70"/>
      <c r="U3823" s="70"/>
      <c r="W3823" s="70"/>
      <c r="Y3823" s="70"/>
    </row>
    <row r="3824" spans="1:25" s="69" customFormat="1" x14ac:dyDescent="0.2">
      <c r="A3824" s="66" t="s">
        <v>28</v>
      </c>
      <c r="B3824" s="66" t="s">
        <v>24</v>
      </c>
      <c r="C3824" s="66" t="s">
        <v>25</v>
      </c>
      <c r="D3824" s="66" t="s">
        <v>314</v>
      </c>
      <c r="E3824" s="86">
        <f>+IF(ISNUMBER(DATA!J1074),DATA!J1074,"n/a")</f>
        <v>21959.919999999998</v>
      </c>
      <c r="F3824" s="77">
        <f>+IF(ISNUMBER(DATA!K1074),DATA!K1074,"n/a")</f>
        <v>-6.6627166773846405E-2</v>
      </c>
      <c r="G3824" s="86">
        <f>+IF(ISNUMBER(DATA!T1074),DATA!T1074,"n/a")</f>
        <v>68238.97</v>
      </c>
      <c r="H3824" s="77">
        <f>+IF(ISNUMBER(DATA!U1074),DATA!U1074,"n/a")</f>
        <v>-8.9208222502422205E-2</v>
      </c>
      <c r="I3824" s="86">
        <f>+IF(ISNUMBER(DATA!AD1074),DATA!AD1074,"n/a")</f>
        <v>131331.41</v>
      </c>
      <c r="J3824" s="77">
        <f>+IF(ISNUMBER(DATA!AE1074),DATA!AE1074,"n/a")</f>
        <v>-0.198912623855971</v>
      </c>
      <c r="K3824" s="86">
        <f>+IF(ISNUMBER(DATA!AN1074),DATA!AN1074,"n/a")</f>
        <v>290088.34000000003</v>
      </c>
      <c r="L3824" s="77">
        <f>+IF(ISNUMBER(DATA!AO1074),DATA!AO1074,"n/a")</f>
        <v>-0.342534607617903</v>
      </c>
      <c r="M3824" s="66"/>
      <c r="N3824" s="66"/>
      <c r="O3824" s="66"/>
      <c r="P3824" s="66"/>
      <c r="Q3824" s="66"/>
      <c r="S3824" s="70"/>
      <c r="U3824" s="70"/>
      <c r="W3824" s="70"/>
      <c r="Y3824" s="70"/>
    </row>
    <row r="3825" spans="1:25" s="69" customFormat="1" x14ac:dyDescent="0.2">
      <c r="A3825" s="66" t="s">
        <v>28</v>
      </c>
      <c r="B3825" s="66" t="s">
        <v>24</v>
      </c>
      <c r="C3825" s="66" t="s">
        <v>25</v>
      </c>
      <c r="D3825" s="66" t="s">
        <v>315</v>
      </c>
      <c r="E3825" s="86">
        <f>+IF(ISNUMBER(DATA!J1075),DATA!J1075,"n/a")</f>
        <v>23496.66</v>
      </c>
      <c r="F3825" s="77">
        <f>+IF(ISNUMBER(DATA!K1075),DATA!K1075,"n/a")</f>
        <v>7.7115962743909805E-2</v>
      </c>
      <c r="G3825" s="86">
        <f>+IF(ISNUMBER(DATA!T1075),DATA!T1075,"n/a")</f>
        <v>69321.429999999993</v>
      </c>
      <c r="H3825" s="77">
        <f>+IF(ISNUMBER(DATA!U1075),DATA!U1075,"n/a")</f>
        <v>-3.2878387244972697E-2</v>
      </c>
      <c r="I3825" s="86">
        <f>+IF(ISNUMBER(DATA!AD1075),DATA!AD1075,"n/a")</f>
        <v>135683.75</v>
      </c>
      <c r="J3825" s="77">
        <f>+IF(ISNUMBER(DATA!AE1075),DATA!AE1075,"n/a")</f>
        <v>3.3654708685864898E-2</v>
      </c>
      <c r="K3825" s="86">
        <f>+IF(ISNUMBER(DATA!AN1075),DATA!AN1075,"n/a")</f>
        <v>291810.21000000002</v>
      </c>
      <c r="L3825" s="77">
        <f>+IF(ISNUMBER(DATA!AO1075),DATA!AO1075,"n/a")</f>
        <v>0.13743428360342999</v>
      </c>
      <c r="M3825" s="66"/>
      <c r="N3825" s="66"/>
      <c r="O3825" s="66"/>
      <c r="P3825" s="66"/>
      <c r="Q3825" s="66"/>
      <c r="S3825" s="70"/>
      <c r="U3825" s="70"/>
      <c r="W3825" s="70"/>
      <c r="Y3825" s="70"/>
    </row>
    <row r="3826" spans="1:25" s="69" customFormat="1" x14ac:dyDescent="0.2">
      <c r="A3826" s="66" t="s">
        <v>28</v>
      </c>
      <c r="B3826" s="66" t="s">
        <v>24</v>
      </c>
      <c r="C3826" s="66" t="s">
        <v>25</v>
      </c>
      <c r="D3826" s="66" t="s">
        <v>316</v>
      </c>
      <c r="E3826" s="86">
        <f>+IF(ISNUMBER(DATA!J1076),DATA!J1076,"n/a")</f>
        <v>16959.439999999999</v>
      </c>
      <c r="F3826" s="77">
        <f>+IF(ISNUMBER(DATA!K1076),DATA!K1076,"n/a")</f>
        <v>-4.31898935852114E-2</v>
      </c>
      <c r="G3826" s="86">
        <f>+IF(ISNUMBER(DATA!T1076),DATA!T1076,"n/a")</f>
        <v>57342.03</v>
      </c>
      <c r="H3826" s="77">
        <f>+IF(ISNUMBER(DATA!U1076),DATA!U1076,"n/a")</f>
        <v>7.8673796129743595E-3</v>
      </c>
      <c r="I3826" s="86">
        <f>+IF(ISNUMBER(DATA!AD1076),DATA!AD1076,"n/a")</f>
        <v>103292.4</v>
      </c>
      <c r="J3826" s="77">
        <f>+IF(ISNUMBER(DATA!AE1076),DATA!AE1076,"n/a")</f>
        <v>2.3826787083370601E-2</v>
      </c>
      <c r="K3826" s="86">
        <f>+IF(ISNUMBER(DATA!AN1076),DATA!AN1076,"n/a")</f>
        <v>223897.42</v>
      </c>
      <c r="L3826" s="77">
        <f>+IF(ISNUMBER(DATA!AO1076),DATA!AO1076,"n/a")</f>
        <v>3.9841384975080198E-2</v>
      </c>
      <c r="M3826" s="66"/>
      <c r="N3826" s="66"/>
      <c r="O3826" s="66"/>
      <c r="P3826" s="66"/>
      <c r="Q3826" s="66"/>
      <c r="S3826" s="70"/>
      <c r="U3826" s="70"/>
      <c r="W3826" s="70"/>
      <c r="Y3826" s="70"/>
    </row>
    <row r="3827" spans="1:25" s="69" customFormat="1" x14ac:dyDescent="0.2">
      <c r="A3827" s="66" t="s">
        <v>28</v>
      </c>
      <c r="B3827" s="66" t="s">
        <v>24</v>
      </c>
      <c r="C3827" s="66" t="s">
        <v>25</v>
      </c>
      <c r="D3827" s="66" t="s">
        <v>317</v>
      </c>
      <c r="E3827" s="86">
        <f>+IF(ISNUMBER(DATA!J1077),DATA!J1077,"n/a")</f>
        <v>12140.03</v>
      </c>
      <c r="F3827" s="77">
        <f>+IF(ISNUMBER(DATA!K1077),DATA!K1077,"n/a")</f>
        <v>1.34663803812095E-2</v>
      </c>
      <c r="G3827" s="86">
        <f>+IF(ISNUMBER(DATA!T1077),DATA!T1077,"n/a")</f>
        <v>33871.300000000003</v>
      </c>
      <c r="H3827" s="77">
        <f>+IF(ISNUMBER(DATA!U1077),DATA!U1077,"n/a")</f>
        <v>-0.104736993876657</v>
      </c>
      <c r="I3827" s="86">
        <f>+IF(ISNUMBER(DATA!AD1077),DATA!AD1077,"n/a")</f>
        <v>63622.44</v>
      </c>
      <c r="J3827" s="77">
        <f>+IF(ISNUMBER(DATA!AE1077),DATA!AE1077,"n/a")</f>
        <v>-0.102607191448775</v>
      </c>
      <c r="K3827" s="86">
        <f>+IF(ISNUMBER(DATA!AN1077),DATA!AN1077,"n/a")</f>
        <v>148893.12</v>
      </c>
      <c r="L3827" s="77">
        <f>+IF(ISNUMBER(DATA!AO1077),DATA!AO1077,"n/a")</f>
        <v>-0.10495933748782001</v>
      </c>
      <c r="M3827" s="66"/>
      <c r="N3827" s="66"/>
      <c r="O3827" s="66"/>
      <c r="P3827" s="66"/>
      <c r="Q3827" s="66"/>
      <c r="S3827" s="70"/>
      <c r="U3827" s="70"/>
      <c r="W3827" s="70"/>
      <c r="Y3827" s="70"/>
    </row>
    <row r="3828" spans="1:25" s="69" customFormat="1" x14ac:dyDescent="0.2">
      <c r="A3828" s="66" t="s">
        <v>28</v>
      </c>
      <c r="B3828" s="66" t="s">
        <v>24</v>
      </c>
      <c r="C3828" s="66" t="s">
        <v>25</v>
      </c>
      <c r="D3828" s="66" t="s">
        <v>318</v>
      </c>
      <c r="E3828" s="86">
        <f>+IF(ISNUMBER(DATA!J1078),DATA!J1078,"n/a")</f>
        <v>17480.759999999998</v>
      </c>
      <c r="F3828" s="77">
        <f>+IF(ISNUMBER(DATA!K1078),DATA!K1078,"n/a")</f>
        <v>-1.7617488795538001E-2</v>
      </c>
      <c r="G3828" s="86">
        <f>+IF(ISNUMBER(DATA!T1078),DATA!T1078,"n/a")</f>
        <v>60618.74</v>
      </c>
      <c r="H3828" s="77">
        <f>+IF(ISNUMBER(DATA!U1078),DATA!U1078,"n/a")</f>
        <v>-3.6338825351778702E-2</v>
      </c>
      <c r="I3828" s="86">
        <f>+IF(ISNUMBER(DATA!AD1078),DATA!AD1078,"n/a")</f>
        <v>112732.86</v>
      </c>
      <c r="J3828" s="77">
        <f>+IF(ISNUMBER(DATA!AE1078),DATA!AE1078,"n/a")</f>
        <v>-3.4236736983493998E-2</v>
      </c>
      <c r="K3828" s="86">
        <f>+IF(ISNUMBER(DATA!AN1078),DATA!AN1078,"n/a")</f>
        <v>234265.78</v>
      </c>
      <c r="L3828" s="77">
        <f>+IF(ISNUMBER(DATA!AO1078),DATA!AO1078,"n/a")</f>
        <v>-5.5386661151652201E-2</v>
      </c>
      <c r="M3828" s="66"/>
      <c r="N3828" s="66"/>
      <c r="O3828" s="66"/>
      <c r="P3828" s="66"/>
      <c r="Q3828" s="66"/>
      <c r="S3828" s="70"/>
      <c r="U3828" s="70"/>
      <c r="W3828" s="70"/>
      <c r="Y3828" s="70"/>
    </row>
    <row r="3829" spans="1:25" s="69" customFormat="1" x14ac:dyDescent="0.2">
      <c r="A3829" s="66" t="s">
        <v>28</v>
      </c>
      <c r="B3829" s="66" t="s">
        <v>24</v>
      </c>
      <c r="C3829" s="66" t="s">
        <v>25</v>
      </c>
      <c r="D3829" s="66" t="s">
        <v>344</v>
      </c>
      <c r="E3829" s="86">
        <f>+IF(ISNUMBER(DATA!J1079),DATA!J1079,"n/a")</f>
        <v>24257.81</v>
      </c>
      <c r="F3829" s="77">
        <f>+IF(ISNUMBER(DATA!K1079),DATA!K1079,"n/a")</f>
        <v>0.43375043515830902</v>
      </c>
      <c r="G3829" s="86">
        <f>+IF(ISNUMBER(DATA!T1079),DATA!T1079,"n/a")</f>
        <v>78481.91</v>
      </c>
      <c r="H3829" s="77">
        <f>+IF(ISNUMBER(DATA!U1079),DATA!U1079,"n/a")</f>
        <v>0.27654998316517498</v>
      </c>
      <c r="I3829" s="86">
        <f>+IF(ISNUMBER(DATA!AD1079),DATA!AD1079,"n/a")</f>
        <v>134045.54</v>
      </c>
      <c r="J3829" s="77">
        <f>+IF(ISNUMBER(DATA!AE1079),DATA!AE1079,"n/a")</f>
        <v>0.233041572775008</v>
      </c>
      <c r="K3829" s="86">
        <f>+IF(ISNUMBER(DATA!AN1079),DATA!AN1079,"n/a")</f>
        <v>268751.86</v>
      </c>
      <c r="L3829" s="77">
        <f>+IF(ISNUMBER(DATA!AO1079),DATA!AO1079,"n/a")</f>
        <v>0.19483272102007201</v>
      </c>
      <c r="M3829" s="66"/>
      <c r="N3829" s="66"/>
      <c r="O3829" s="66"/>
      <c r="P3829" s="66"/>
      <c r="Q3829" s="66"/>
      <c r="S3829" s="70"/>
      <c r="U3829" s="70"/>
      <c r="W3829" s="70"/>
      <c r="Y3829" s="70"/>
    </row>
    <row r="3830" spans="1:25" s="69" customFormat="1" x14ac:dyDescent="0.2">
      <c r="A3830" s="66" t="s">
        <v>28</v>
      </c>
      <c r="B3830" s="66" t="s">
        <v>24</v>
      </c>
      <c r="C3830" s="66" t="s">
        <v>25</v>
      </c>
      <c r="D3830" s="66" t="s">
        <v>345</v>
      </c>
      <c r="E3830" s="86">
        <f>+IF(ISNUMBER(DATA!J1080),DATA!J1080,"n/a")</f>
        <v>18968.43</v>
      </c>
      <c r="F3830" s="77">
        <f>+IF(ISNUMBER(DATA!K1080),DATA!K1080,"n/a")</f>
        <v>0.18773457664433801</v>
      </c>
      <c r="G3830" s="86">
        <f>+IF(ISNUMBER(DATA!T1080),DATA!T1080,"n/a")</f>
        <v>59518.34</v>
      </c>
      <c r="H3830" s="77">
        <f>+IF(ISNUMBER(DATA!U1080),DATA!U1080,"n/a")</f>
        <v>0.200667082769664</v>
      </c>
      <c r="I3830" s="86">
        <f>+IF(ISNUMBER(DATA!AD1080),DATA!AD1080,"n/a")</f>
        <v>110692.97</v>
      </c>
      <c r="J3830" s="77">
        <f>+IF(ISNUMBER(DATA!AE1080),DATA!AE1080,"n/a")</f>
        <v>0.16737066646755799</v>
      </c>
      <c r="K3830" s="86">
        <f>+IF(ISNUMBER(DATA!AN1080),DATA!AN1080,"n/a")</f>
        <v>212784.91</v>
      </c>
      <c r="L3830" s="77">
        <f>+IF(ISNUMBER(DATA!AO1080),DATA!AO1080,"n/a")</f>
        <v>4.3915252207549202E-2</v>
      </c>
      <c r="M3830" s="66"/>
      <c r="N3830" s="66"/>
      <c r="O3830" s="66"/>
      <c r="P3830" s="66"/>
      <c r="Q3830" s="66"/>
      <c r="S3830" s="70"/>
      <c r="U3830" s="70"/>
      <c r="W3830" s="70"/>
      <c r="Y3830" s="70"/>
    </row>
    <row r="3831" spans="1:25" x14ac:dyDescent="0.2">
      <c r="E3831" s="100"/>
      <c r="F3831" s="102"/>
      <c r="G3831" s="100"/>
      <c r="H3831" s="102"/>
      <c r="I3831" s="100"/>
      <c r="J3831" s="102"/>
      <c r="K3831" s="100"/>
      <c r="L3831" s="102"/>
    </row>
    <row r="3832" spans="1:25" s="69" customFormat="1" x14ac:dyDescent="0.2">
      <c r="A3832" s="66" t="s">
        <v>28</v>
      </c>
      <c r="B3832" s="66" t="s">
        <v>24</v>
      </c>
      <c r="C3832" s="66" t="s">
        <v>10</v>
      </c>
      <c r="D3832" s="66" t="s">
        <v>271</v>
      </c>
      <c r="E3832" s="87">
        <f>+IF(ISNUMBER(DATA!L1031),DATA!L1031,"n/a")</f>
        <v>4.2135221760519999</v>
      </c>
      <c r="F3832" s="77">
        <f>+IF(ISNUMBER(DATA!M1031),DATA!M1031,"n/a")</f>
        <v>0.121174214695159</v>
      </c>
      <c r="G3832" s="87">
        <f>+IF(ISNUMBER(DATA!V1031),DATA!V1031,"n/a")</f>
        <v>3.9362318971933901</v>
      </c>
      <c r="H3832" s="77">
        <f>+IF(ISNUMBER(DATA!W1031),DATA!W1031,"n/a")</f>
        <v>3.7113457399887899E-3</v>
      </c>
      <c r="I3832" s="87">
        <f>+IF(ISNUMBER(DATA!AF1031),DATA!AF1031,"n/a")</f>
        <v>3.8373206620049101</v>
      </c>
      <c r="J3832" s="77">
        <f>+IF(ISNUMBER(DATA!AG1031),DATA!AG1031,"n/a")</f>
        <v>-1.9132425382379199E-2</v>
      </c>
      <c r="K3832" s="87">
        <f>+IF(ISNUMBER(DATA!AP1031),DATA!AP1031,"n/a")</f>
        <v>3.94301307901363</v>
      </c>
      <c r="L3832" s="77">
        <f>+IF(ISNUMBER(DATA!AQ1031),DATA!AQ1031,"n/a")</f>
        <v>-4.58358499446615E-2</v>
      </c>
      <c r="M3832" s="66"/>
      <c r="N3832" s="66"/>
      <c r="O3832" s="66"/>
      <c r="P3832" s="66"/>
      <c r="Q3832" s="66"/>
      <c r="S3832" s="70"/>
      <c r="U3832" s="70"/>
      <c r="W3832" s="70"/>
      <c r="Y3832" s="70"/>
    </row>
    <row r="3833" spans="1:25" s="69" customFormat="1" x14ac:dyDescent="0.2">
      <c r="A3833" s="66" t="s">
        <v>28</v>
      </c>
      <c r="B3833" s="66" t="s">
        <v>24</v>
      </c>
      <c r="C3833" s="66" t="s">
        <v>10</v>
      </c>
      <c r="D3833" s="66" t="s">
        <v>272</v>
      </c>
      <c r="E3833" s="87">
        <f>+IF(ISNUMBER(DATA!L1032),DATA!L1032,"n/a")</f>
        <v>7.4763300672119204</v>
      </c>
      <c r="F3833" s="77">
        <f>+IF(ISNUMBER(DATA!M1032),DATA!M1032,"n/a")</f>
        <v>2.1181601921491398E-2</v>
      </c>
      <c r="G3833" s="87">
        <f>+IF(ISNUMBER(DATA!V1032),DATA!V1032,"n/a")</f>
        <v>7.4227631971037296</v>
      </c>
      <c r="H3833" s="77">
        <f>+IF(ISNUMBER(DATA!W1032),DATA!W1032,"n/a")</f>
        <v>3.3673058877474099E-2</v>
      </c>
      <c r="I3833" s="87">
        <f>+IF(ISNUMBER(DATA!AF1032),DATA!AF1032,"n/a")</f>
        <v>7.3587618637287404</v>
      </c>
      <c r="J3833" s="77">
        <f>+IF(ISNUMBER(DATA!AG1032),DATA!AG1032,"n/a")</f>
        <v>1.58520914548573E-2</v>
      </c>
      <c r="K3833" s="87">
        <f>+IF(ISNUMBER(DATA!AP1032),DATA!AP1032,"n/a")</f>
        <v>7.5297206088396003</v>
      </c>
      <c r="L3833" s="77">
        <f>+IF(ISNUMBER(DATA!AQ1032),DATA!AQ1032,"n/a")</f>
        <v>-1.99244720123548E-2</v>
      </c>
      <c r="M3833" s="66"/>
      <c r="N3833" s="66"/>
      <c r="O3833" s="66"/>
      <c r="P3833" s="66"/>
      <c r="Q3833" s="66"/>
      <c r="S3833" s="70"/>
      <c r="U3833" s="70"/>
      <c r="W3833" s="70"/>
      <c r="Y3833" s="70"/>
    </row>
    <row r="3834" spans="1:25" s="69" customFormat="1" x14ac:dyDescent="0.2">
      <c r="A3834" s="66" t="s">
        <v>28</v>
      </c>
      <c r="B3834" s="66" t="s">
        <v>24</v>
      </c>
      <c r="C3834" s="66" t="s">
        <v>10</v>
      </c>
      <c r="D3834" s="66" t="s">
        <v>273</v>
      </c>
      <c r="E3834" s="87">
        <f>+IF(ISNUMBER(DATA!L1033),DATA!L1033,"n/a")</f>
        <v>5.6328248793430804</v>
      </c>
      <c r="F3834" s="77">
        <f>+IF(ISNUMBER(DATA!M1033),DATA!M1033,"n/a")</f>
        <v>-5.3832242919891103E-2</v>
      </c>
      <c r="G3834" s="87">
        <f>+IF(ISNUMBER(DATA!V1033),DATA!V1033,"n/a")</f>
        <v>5.6154916604151799</v>
      </c>
      <c r="H3834" s="77">
        <f>+IF(ISNUMBER(DATA!W1033),DATA!W1033,"n/a")</f>
        <v>-5.4267042977579803E-2</v>
      </c>
      <c r="I3834" s="87">
        <f>+IF(ISNUMBER(DATA!AF1033),DATA!AF1033,"n/a")</f>
        <v>5.5621550484001903</v>
      </c>
      <c r="J3834" s="77">
        <f>+IF(ISNUMBER(DATA!AG1033),DATA!AG1033,"n/a")</f>
        <v>-4.8702025016663403E-2</v>
      </c>
      <c r="K3834" s="87">
        <f>+IF(ISNUMBER(DATA!AP1033),DATA!AP1033,"n/a")</f>
        <v>5.7048544329153099</v>
      </c>
      <c r="L3834" s="77">
        <f>+IF(ISNUMBER(DATA!AQ1033),DATA!AQ1033,"n/a")</f>
        <v>-3.68843369184539E-2</v>
      </c>
      <c r="M3834" s="66"/>
      <c r="N3834" s="66"/>
      <c r="O3834" s="66"/>
      <c r="P3834" s="66"/>
      <c r="Q3834" s="66"/>
      <c r="S3834" s="70"/>
      <c r="U3834" s="70"/>
      <c r="W3834" s="70"/>
      <c r="Y3834" s="70"/>
    </row>
    <row r="3835" spans="1:25" s="69" customFormat="1" x14ac:dyDescent="0.2">
      <c r="A3835" s="66" t="s">
        <v>28</v>
      </c>
      <c r="B3835" s="66" t="s">
        <v>24</v>
      </c>
      <c r="C3835" s="66" t="s">
        <v>10</v>
      </c>
      <c r="D3835" s="66" t="s">
        <v>274</v>
      </c>
      <c r="E3835" s="87">
        <f>+IF(ISNUMBER(DATA!L1034),DATA!L1034,"n/a")</f>
        <v>4.9721728061371797</v>
      </c>
      <c r="F3835" s="77">
        <f>+IF(ISNUMBER(DATA!M1034),DATA!M1034,"n/a")</f>
        <v>2.4336319757704099E-2</v>
      </c>
      <c r="G3835" s="87">
        <f>+IF(ISNUMBER(DATA!V1034),DATA!V1034,"n/a")</f>
        <v>4.8731099911058404</v>
      </c>
      <c r="H3835" s="77">
        <f>+IF(ISNUMBER(DATA!W1034),DATA!W1034,"n/a")</f>
        <v>-1.0613782641468599E-2</v>
      </c>
      <c r="I3835" s="87">
        <f>+IF(ISNUMBER(DATA!AF1034),DATA!AF1034,"n/a")</f>
        <v>4.7781522544159696</v>
      </c>
      <c r="J3835" s="77">
        <f>+IF(ISNUMBER(DATA!AG1034),DATA!AG1034,"n/a")</f>
        <v>-2.7246325637689701E-2</v>
      </c>
      <c r="K3835" s="87">
        <f>+IF(ISNUMBER(DATA!AP1034),DATA!AP1034,"n/a")</f>
        <v>4.9715060316572099</v>
      </c>
      <c r="L3835" s="77">
        <f>+IF(ISNUMBER(DATA!AQ1034),DATA!AQ1034,"n/a")</f>
        <v>-9.7867173162336701E-2</v>
      </c>
      <c r="M3835" s="66"/>
      <c r="N3835" s="66"/>
      <c r="O3835" s="66"/>
      <c r="P3835" s="66"/>
      <c r="Q3835" s="66"/>
      <c r="S3835" s="70"/>
      <c r="U3835" s="70"/>
      <c r="W3835" s="70"/>
      <c r="Y3835" s="70"/>
    </row>
    <row r="3836" spans="1:25" s="69" customFormat="1" x14ac:dyDescent="0.2">
      <c r="A3836" s="66" t="s">
        <v>28</v>
      </c>
      <c r="B3836" s="66" t="s">
        <v>24</v>
      </c>
      <c r="C3836" s="66" t="s">
        <v>10</v>
      </c>
      <c r="D3836" s="66" t="s">
        <v>275</v>
      </c>
      <c r="E3836" s="87">
        <f>+IF(ISNUMBER(DATA!L1035),DATA!L1035,"n/a")</f>
        <v>5.9929032193674399</v>
      </c>
      <c r="F3836" s="77">
        <f>+IF(ISNUMBER(DATA!M1035),DATA!M1035,"n/a")</f>
        <v>6.2867621728416199E-3</v>
      </c>
      <c r="G3836" s="87">
        <f>+IF(ISNUMBER(DATA!V1035),DATA!V1035,"n/a")</f>
        <v>5.9984733100960099</v>
      </c>
      <c r="H3836" s="77">
        <f>+IF(ISNUMBER(DATA!W1035),DATA!W1035,"n/a")</f>
        <v>5.0580282393691599E-3</v>
      </c>
      <c r="I3836" s="87">
        <f>+IF(ISNUMBER(DATA!AF1035),DATA!AF1035,"n/a")</f>
        <v>5.96633177796281</v>
      </c>
      <c r="J3836" s="77">
        <f>+IF(ISNUMBER(DATA!AG1035),DATA!AG1035,"n/a")</f>
        <v>1.06691357649309E-2</v>
      </c>
      <c r="K3836" s="87">
        <f>+IF(ISNUMBER(DATA!AP1035),DATA!AP1035,"n/a")</f>
        <v>5.8879822199758802</v>
      </c>
      <c r="L3836" s="77">
        <f>+IF(ISNUMBER(DATA!AQ1035),DATA!AQ1035,"n/a")</f>
        <v>9.1540788302109707E-3</v>
      </c>
      <c r="M3836" s="66"/>
      <c r="N3836" s="66"/>
      <c r="O3836" s="66"/>
      <c r="P3836" s="66"/>
      <c r="Q3836" s="66"/>
      <c r="S3836" s="70"/>
      <c r="U3836" s="70"/>
      <c r="W3836" s="70"/>
      <c r="Y3836" s="70"/>
    </row>
    <row r="3837" spans="1:25" s="69" customFormat="1" x14ac:dyDescent="0.2">
      <c r="A3837" s="66" t="s">
        <v>28</v>
      </c>
      <c r="B3837" s="66" t="s">
        <v>24</v>
      </c>
      <c r="C3837" s="66" t="s">
        <v>10</v>
      </c>
      <c r="D3837" s="66" t="s">
        <v>276</v>
      </c>
      <c r="E3837" s="87">
        <f>+IF(ISNUMBER(DATA!L1036),DATA!L1036,"n/a")</f>
        <v>5.88310791384892</v>
      </c>
      <c r="F3837" s="77">
        <f>+IF(ISNUMBER(DATA!M1036),DATA!M1036,"n/a")</f>
        <v>5.8480080151774298E-2</v>
      </c>
      <c r="G3837" s="87">
        <f>+IF(ISNUMBER(DATA!V1036),DATA!V1036,"n/a")</f>
        <v>5.89884788233464</v>
      </c>
      <c r="H3837" s="77">
        <f>+IF(ISNUMBER(DATA!W1036),DATA!W1036,"n/a")</f>
        <v>5.7794747334207398E-2</v>
      </c>
      <c r="I3837" s="87">
        <f>+IF(ISNUMBER(DATA!AF1036),DATA!AF1036,"n/a")</f>
        <v>5.7911711800335999</v>
      </c>
      <c r="J3837" s="77">
        <f>+IF(ISNUMBER(DATA!AG1036),DATA!AG1036,"n/a")</f>
        <v>4.1406814866941498E-2</v>
      </c>
      <c r="K3837" s="87">
        <f>+IF(ISNUMBER(DATA!AP1036),DATA!AP1036,"n/a")</f>
        <v>5.7393202418205904</v>
      </c>
      <c r="L3837" s="77">
        <f>+IF(ISNUMBER(DATA!AQ1036),DATA!AQ1036,"n/a")</f>
        <v>4.0075029637853199E-2</v>
      </c>
      <c r="M3837" s="66"/>
      <c r="N3837" s="66"/>
      <c r="O3837" s="66"/>
      <c r="P3837" s="66"/>
      <c r="Q3837" s="66"/>
      <c r="S3837" s="70"/>
      <c r="U3837" s="70"/>
      <c r="W3837" s="70"/>
      <c r="Y3837" s="70"/>
    </row>
    <row r="3838" spans="1:25" s="69" customFormat="1" x14ac:dyDescent="0.2">
      <c r="A3838" s="66" t="s">
        <v>28</v>
      </c>
      <c r="B3838" s="66" t="s">
        <v>24</v>
      </c>
      <c r="C3838" s="66" t="s">
        <v>10</v>
      </c>
      <c r="D3838" s="66" t="s">
        <v>277</v>
      </c>
      <c r="E3838" s="87">
        <f>+IF(ISNUMBER(DATA!L1037),DATA!L1037,"n/a")</f>
        <v>5.1167658004947096</v>
      </c>
      <c r="F3838" s="77">
        <f>+IF(ISNUMBER(DATA!M1037),DATA!M1037,"n/a")</f>
        <v>-9.7393884112023293E-2</v>
      </c>
      <c r="G3838" s="87">
        <f>+IF(ISNUMBER(DATA!V1037),DATA!V1037,"n/a")</f>
        <v>4.8892176736422002</v>
      </c>
      <c r="H3838" s="77">
        <f>+IF(ISNUMBER(DATA!W1037),DATA!W1037,"n/a")</f>
        <v>-0.173222446284829</v>
      </c>
      <c r="I3838" s="87">
        <f>+IF(ISNUMBER(DATA!AF1037),DATA!AF1037,"n/a")</f>
        <v>4.8816453914386999</v>
      </c>
      <c r="J3838" s="77">
        <f>+IF(ISNUMBER(DATA!AG1037),DATA!AG1037,"n/a")</f>
        <v>-0.19119408620043299</v>
      </c>
      <c r="K3838" s="87">
        <f>+IF(ISNUMBER(DATA!AP1037),DATA!AP1037,"n/a")</f>
        <v>5.3405886803531599</v>
      </c>
      <c r="L3838" s="77">
        <f>+IF(ISNUMBER(DATA!AQ1037),DATA!AQ1037,"n/a")</f>
        <v>-0.14273476832114601</v>
      </c>
      <c r="M3838" s="66"/>
      <c r="N3838" s="66"/>
      <c r="O3838" s="66"/>
      <c r="P3838" s="66"/>
      <c r="Q3838" s="66"/>
      <c r="S3838" s="70"/>
      <c r="U3838" s="70"/>
      <c r="W3838" s="70"/>
      <c r="Y3838" s="70"/>
    </row>
    <row r="3839" spans="1:25" s="69" customFormat="1" x14ac:dyDescent="0.2">
      <c r="A3839" s="66" t="s">
        <v>28</v>
      </c>
      <c r="B3839" s="66" t="s">
        <v>24</v>
      </c>
      <c r="C3839" s="66" t="s">
        <v>10</v>
      </c>
      <c r="D3839" s="66" t="s">
        <v>278</v>
      </c>
      <c r="E3839" s="87">
        <f>+IF(ISNUMBER(DATA!L1038),DATA!L1038,"n/a")</f>
        <v>4.5663371981396796</v>
      </c>
      <c r="F3839" s="77">
        <f>+IF(ISNUMBER(DATA!M1038),DATA!M1038,"n/a")</f>
        <v>-5.0097277705792198E-2</v>
      </c>
      <c r="G3839" s="87">
        <f>+IF(ISNUMBER(DATA!V1038),DATA!V1038,"n/a")</f>
        <v>4.2418024510583603</v>
      </c>
      <c r="H3839" s="77">
        <f>+IF(ISNUMBER(DATA!W1038),DATA!W1038,"n/a")</f>
        <v>-5.8667939176085503E-2</v>
      </c>
      <c r="I3839" s="87">
        <f>+IF(ISNUMBER(DATA!AF1038),DATA!AF1038,"n/a")</f>
        <v>4.21703896690161</v>
      </c>
      <c r="J3839" s="77">
        <f>+IF(ISNUMBER(DATA!AG1038),DATA!AG1038,"n/a")</f>
        <v>-8.5746236333841402E-2</v>
      </c>
      <c r="K3839" s="87">
        <f>+IF(ISNUMBER(DATA!AP1038),DATA!AP1038,"n/a")</f>
        <v>4.4192567317110001</v>
      </c>
      <c r="L3839" s="77">
        <f>+IF(ISNUMBER(DATA!AQ1038),DATA!AQ1038,"n/a")</f>
        <v>-2.98917293124818E-2</v>
      </c>
      <c r="M3839" s="66"/>
      <c r="N3839" s="66"/>
      <c r="O3839" s="66"/>
      <c r="P3839" s="66"/>
      <c r="Q3839" s="66"/>
      <c r="S3839" s="70"/>
      <c r="U3839" s="70"/>
      <c r="W3839" s="70"/>
      <c r="Y3839" s="70"/>
    </row>
    <row r="3840" spans="1:25" s="69" customFormat="1" x14ac:dyDescent="0.2">
      <c r="A3840" s="66" t="s">
        <v>28</v>
      </c>
      <c r="B3840" s="66" t="s">
        <v>24</v>
      </c>
      <c r="C3840" s="66" t="s">
        <v>10</v>
      </c>
      <c r="D3840" s="66" t="s">
        <v>279</v>
      </c>
      <c r="E3840" s="87">
        <f>+IF(ISNUMBER(DATA!L1039),DATA!L1039,"n/a")</f>
        <v>4.54219156606589</v>
      </c>
      <c r="F3840" s="77">
        <f>+IF(ISNUMBER(DATA!M1039),DATA!M1039,"n/a")</f>
        <v>-4.0437828924488203E-2</v>
      </c>
      <c r="G3840" s="87">
        <f>+IF(ISNUMBER(DATA!V1039),DATA!V1039,"n/a")</f>
        <v>4.0768788441781503</v>
      </c>
      <c r="H3840" s="77">
        <f>+IF(ISNUMBER(DATA!W1039),DATA!W1039,"n/a")</f>
        <v>-4.5450527738349804E-3</v>
      </c>
      <c r="I3840" s="87">
        <f>+IF(ISNUMBER(DATA!AF1039),DATA!AF1039,"n/a")</f>
        <v>4.2412824113240104</v>
      </c>
      <c r="J3840" s="77">
        <f>+IF(ISNUMBER(DATA!AG1039),DATA!AG1039,"n/a")</f>
        <v>-1.0302080218899899E-3</v>
      </c>
      <c r="K3840" s="87">
        <f>+IF(ISNUMBER(DATA!AP1039),DATA!AP1039,"n/a")</f>
        <v>4.3765865152970997</v>
      </c>
      <c r="L3840" s="77">
        <f>+IF(ISNUMBER(DATA!AQ1039),DATA!AQ1039,"n/a")</f>
        <v>0.19297895121471501</v>
      </c>
      <c r="M3840" s="66"/>
      <c r="N3840" s="66"/>
      <c r="O3840" s="66"/>
      <c r="P3840" s="66"/>
      <c r="Q3840" s="66"/>
      <c r="S3840" s="70"/>
      <c r="U3840" s="70"/>
      <c r="W3840" s="70"/>
      <c r="Y3840" s="70"/>
    </row>
    <row r="3841" spans="1:25" s="69" customFormat="1" x14ac:dyDescent="0.2">
      <c r="A3841" s="66" t="s">
        <v>28</v>
      </c>
      <c r="B3841" s="66" t="s">
        <v>24</v>
      </c>
      <c r="C3841" s="66" t="s">
        <v>10</v>
      </c>
      <c r="D3841" s="66" t="s">
        <v>280</v>
      </c>
      <c r="E3841" s="87">
        <f>+IF(ISNUMBER(DATA!L1040),DATA!L1040,"n/a")</f>
        <v>7.0282375209939003</v>
      </c>
      <c r="F3841" s="77">
        <f>+IF(ISNUMBER(DATA!M1040),DATA!M1040,"n/a")</f>
        <v>3.3997214525842701E-2</v>
      </c>
      <c r="G3841" s="87">
        <f>+IF(ISNUMBER(DATA!V1040),DATA!V1040,"n/a")</f>
        <v>7.0346599312501299</v>
      </c>
      <c r="H3841" s="77">
        <f>+IF(ISNUMBER(DATA!W1040),DATA!W1040,"n/a")</f>
        <v>4.6175882776984603E-2</v>
      </c>
      <c r="I3841" s="87">
        <f>+IF(ISNUMBER(DATA!AF1040),DATA!AF1040,"n/a")</f>
        <v>6.8209770901564299</v>
      </c>
      <c r="J3841" s="77">
        <f>+IF(ISNUMBER(DATA!AG1040),DATA!AG1040,"n/a")</f>
        <v>2.3944920057521898E-2</v>
      </c>
      <c r="K3841" s="87">
        <f>+IF(ISNUMBER(DATA!AP1040),DATA!AP1040,"n/a")</f>
        <v>6.8579442472176</v>
      </c>
      <c r="L3841" s="77">
        <f>+IF(ISNUMBER(DATA!AQ1040),DATA!AQ1040,"n/a")</f>
        <v>-1.01892088204212E-2</v>
      </c>
      <c r="M3841" s="66"/>
      <c r="N3841" s="66"/>
      <c r="O3841" s="66"/>
      <c r="P3841" s="66"/>
      <c r="Q3841" s="66"/>
      <c r="S3841" s="70"/>
      <c r="U3841" s="70"/>
      <c r="W3841" s="70"/>
      <c r="Y3841" s="70"/>
    </row>
    <row r="3842" spans="1:25" s="69" customFormat="1" x14ac:dyDescent="0.2">
      <c r="A3842" s="66" t="s">
        <v>28</v>
      </c>
      <c r="B3842" s="66" t="s">
        <v>24</v>
      </c>
      <c r="C3842" s="66" t="s">
        <v>10</v>
      </c>
      <c r="D3842" s="66" t="s">
        <v>281</v>
      </c>
      <c r="E3842" s="87">
        <f>+IF(ISNUMBER(DATA!L1041),DATA!L1041,"n/a")</f>
        <v>4.1148726915734599</v>
      </c>
      <c r="F3842" s="77">
        <f>+IF(ISNUMBER(DATA!M1041),DATA!M1041,"n/a")</f>
        <v>2.5582441056844998E-2</v>
      </c>
      <c r="G3842" s="87">
        <f>+IF(ISNUMBER(DATA!V1041),DATA!V1041,"n/a")</f>
        <v>3.6283455274173102</v>
      </c>
      <c r="H3842" s="77">
        <f>+IF(ISNUMBER(DATA!W1041),DATA!W1041,"n/a")</f>
        <v>7.56892486399961E-3</v>
      </c>
      <c r="I3842" s="87">
        <f>+IF(ISNUMBER(DATA!AF1041),DATA!AF1041,"n/a")</f>
        <v>3.69461279283014</v>
      </c>
      <c r="J3842" s="77">
        <f>+IF(ISNUMBER(DATA!AG1041),DATA!AG1041,"n/a")</f>
        <v>2.1282999516052802E-2</v>
      </c>
      <c r="K3842" s="87">
        <f>+IF(ISNUMBER(DATA!AP1041),DATA!AP1041,"n/a")</f>
        <v>3.8862209060191</v>
      </c>
      <c r="L3842" s="77">
        <f>+IF(ISNUMBER(DATA!AQ1041),DATA!AQ1041,"n/a")</f>
        <v>0.12526415203885299</v>
      </c>
      <c r="M3842" s="66"/>
      <c r="N3842" s="66"/>
      <c r="O3842" s="66"/>
      <c r="P3842" s="66"/>
      <c r="Q3842" s="66"/>
      <c r="S3842" s="70"/>
      <c r="U3842" s="70"/>
      <c r="W3842" s="70"/>
      <c r="Y3842" s="70"/>
    </row>
    <row r="3843" spans="1:25" s="69" customFormat="1" x14ac:dyDescent="0.2">
      <c r="A3843" s="66" t="s">
        <v>28</v>
      </c>
      <c r="B3843" s="66" t="s">
        <v>24</v>
      </c>
      <c r="C3843" s="66" t="s">
        <v>10</v>
      </c>
      <c r="D3843" s="66" t="s">
        <v>282</v>
      </c>
      <c r="E3843" s="87">
        <f>+IF(ISNUMBER(DATA!L1042),DATA!L1042,"n/a")</f>
        <v>6.2835038888098502</v>
      </c>
      <c r="F3843" s="77">
        <f>+IF(ISNUMBER(DATA!M1042),DATA!M1042,"n/a")</f>
        <v>6.0400368712493401E-2</v>
      </c>
      <c r="G3843" s="87">
        <f>+IF(ISNUMBER(DATA!V1042),DATA!V1042,"n/a")</f>
        <v>6.2318505714038599</v>
      </c>
      <c r="H3843" s="77">
        <f>+IF(ISNUMBER(DATA!W1042),DATA!W1042,"n/a")</f>
        <v>4.2586397077200099E-2</v>
      </c>
      <c r="I3843" s="87">
        <f>+IF(ISNUMBER(DATA!AF1042),DATA!AF1042,"n/a")</f>
        <v>6.1965478018667399</v>
      </c>
      <c r="J3843" s="77">
        <f>+IF(ISNUMBER(DATA!AG1042),DATA!AG1042,"n/a")</f>
        <v>3.7826534273140797E-2</v>
      </c>
      <c r="K3843" s="87">
        <f>+IF(ISNUMBER(DATA!AP1042),DATA!AP1042,"n/a")</f>
        <v>6.0737298744659496</v>
      </c>
      <c r="L3843" s="77">
        <f>+IF(ISNUMBER(DATA!AQ1042),DATA!AQ1042,"n/a")</f>
        <v>-4.4036413867368202E-2</v>
      </c>
      <c r="M3843" s="66"/>
      <c r="N3843" s="66"/>
      <c r="O3843" s="66"/>
      <c r="P3843" s="66"/>
      <c r="Q3843" s="66"/>
      <c r="S3843" s="70"/>
      <c r="U3843" s="70"/>
      <c r="W3843" s="70"/>
      <c r="Y3843" s="70"/>
    </row>
    <row r="3844" spans="1:25" s="69" customFormat="1" x14ac:dyDescent="0.2">
      <c r="A3844" s="66" t="s">
        <v>28</v>
      </c>
      <c r="B3844" s="66" t="s">
        <v>24</v>
      </c>
      <c r="C3844" s="66" t="s">
        <v>10</v>
      </c>
      <c r="D3844" s="66" t="s">
        <v>283</v>
      </c>
      <c r="E3844" s="87">
        <f>+IF(ISNUMBER(DATA!L1043),DATA!L1043,"n/a")</f>
        <v>6.9562719262133301</v>
      </c>
      <c r="F3844" s="77">
        <f>+IF(ISNUMBER(DATA!M1043),DATA!M1043,"n/a")</f>
        <v>0.68321675142168903</v>
      </c>
      <c r="G3844" s="87">
        <f>+IF(ISNUMBER(DATA!V1043),DATA!V1043,"n/a")</f>
        <v>7.0555418880885297</v>
      </c>
      <c r="H3844" s="77">
        <f>+IF(ISNUMBER(DATA!W1043),DATA!W1043,"n/a")</f>
        <v>0.67862430225201598</v>
      </c>
      <c r="I3844" s="87">
        <f>+IF(ISNUMBER(DATA!AF1043),DATA!AF1043,"n/a")</f>
        <v>6.9026287994089497</v>
      </c>
      <c r="J3844" s="77">
        <f>+IF(ISNUMBER(DATA!AG1043),DATA!AG1043,"n/a")</f>
        <v>0.67223424395363296</v>
      </c>
      <c r="K3844" s="87">
        <f>+IF(ISNUMBER(DATA!AP1043),DATA!AP1043,"n/a")</f>
        <v>5.42988815291032</v>
      </c>
      <c r="L3844" s="77">
        <f>+IF(ISNUMBER(DATA!AQ1043),DATA!AQ1043,"n/a")</f>
        <v>0.48660279933851502</v>
      </c>
      <c r="M3844" s="66"/>
      <c r="N3844" s="66"/>
      <c r="O3844" s="66"/>
      <c r="P3844" s="66"/>
      <c r="Q3844" s="66"/>
      <c r="S3844" s="70"/>
      <c r="U3844" s="70"/>
      <c r="W3844" s="70"/>
      <c r="Y3844" s="70"/>
    </row>
    <row r="3845" spans="1:25" s="69" customFormat="1" x14ac:dyDescent="0.2">
      <c r="A3845" s="66" t="s">
        <v>28</v>
      </c>
      <c r="B3845" s="66" t="s">
        <v>24</v>
      </c>
      <c r="C3845" s="66" t="s">
        <v>10</v>
      </c>
      <c r="D3845" s="66" t="s">
        <v>284</v>
      </c>
      <c r="E3845" s="87">
        <f>+IF(ISNUMBER(DATA!L1044),DATA!L1044,"n/a")</f>
        <v>3.48874063006954</v>
      </c>
      <c r="F3845" s="77">
        <f>+IF(ISNUMBER(DATA!M1044),DATA!M1044,"n/a")</f>
        <v>4.7601560032898699E-2</v>
      </c>
      <c r="G3845" s="87">
        <f>+IF(ISNUMBER(DATA!V1044),DATA!V1044,"n/a")</f>
        <v>2.9820074679019499</v>
      </c>
      <c r="H3845" s="77">
        <f>+IF(ISNUMBER(DATA!W1044),DATA!W1044,"n/a")</f>
        <v>2.60972529903696E-2</v>
      </c>
      <c r="I3845" s="87">
        <f>+IF(ISNUMBER(DATA!AF1044),DATA!AF1044,"n/a")</f>
        <v>3.04792246612628</v>
      </c>
      <c r="J3845" s="77">
        <f>+IF(ISNUMBER(DATA!AG1044),DATA!AG1044,"n/a")</f>
        <v>3.9725337635384099E-3</v>
      </c>
      <c r="K3845" s="87">
        <f>+IF(ISNUMBER(DATA!AP1044),DATA!AP1044,"n/a")</f>
        <v>3.1295905978898602</v>
      </c>
      <c r="L3845" s="77">
        <f>+IF(ISNUMBER(DATA!AQ1044),DATA!AQ1044,"n/a")</f>
        <v>0.14372035164413999</v>
      </c>
      <c r="M3845" s="66"/>
      <c r="N3845" s="66"/>
      <c r="O3845" s="66"/>
      <c r="P3845" s="66"/>
      <c r="Q3845" s="66"/>
      <c r="S3845" s="70"/>
      <c r="U3845" s="70"/>
      <c r="W3845" s="70"/>
      <c r="Y3845" s="70"/>
    </row>
    <row r="3846" spans="1:25" s="69" customFormat="1" x14ac:dyDescent="0.2">
      <c r="A3846" s="66" t="s">
        <v>28</v>
      </c>
      <c r="B3846" s="66" t="s">
        <v>24</v>
      </c>
      <c r="C3846" s="66" t="s">
        <v>10</v>
      </c>
      <c r="D3846" s="66" t="s">
        <v>285</v>
      </c>
      <c r="E3846" s="87">
        <f>+IF(ISNUMBER(DATA!L1045),DATA!L1045,"n/a")</f>
        <v>3.0993559848294501</v>
      </c>
      <c r="F3846" s="77">
        <f>+IF(ISNUMBER(DATA!M1045),DATA!M1045,"n/a")</f>
        <v>2.4127234727201598E-2</v>
      </c>
      <c r="G3846" s="87">
        <f>+IF(ISNUMBER(DATA!V1045),DATA!V1045,"n/a")</f>
        <v>2.5760322792090999</v>
      </c>
      <c r="H3846" s="77">
        <f>+IF(ISNUMBER(DATA!W1045),DATA!W1045,"n/a")</f>
        <v>6.5623942029601999E-3</v>
      </c>
      <c r="I3846" s="87">
        <f>+IF(ISNUMBER(DATA!AF1045),DATA!AF1045,"n/a")</f>
        <v>2.6361739230393901</v>
      </c>
      <c r="J3846" s="77">
        <f>+IF(ISNUMBER(DATA!AG1045),DATA!AG1045,"n/a")</f>
        <v>-3.3562025959710598E-2</v>
      </c>
      <c r="K3846" s="87">
        <f>+IF(ISNUMBER(DATA!AP1045),DATA!AP1045,"n/a")</f>
        <v>2.5996474396270202</v>
      </c>
      <c r="L3846" s="77">
        <f>+IF(ISNUMBER(DATA!AQ1045),DATA!AQ1045,"n/a")</f>
        <v>2.93999198591662E-2</v>
      </c>
      <c r="M3846" s="66"/>
      <c r="N3846" s="66"/>
      <c r="O3846" s="66"/>
      <c r="P3846" s="66"/>
      <c r="Q3846" s="66"/>
      <c r="S3846" s="70"/>
      <c r="U3846" s="70"/>
      <c r="W3846" s="70"/>
      <c r="Y3846" s="70"/>
    </row>
    <row r="3847" spans="1:25" s="69" customFormat="1" x14ac:dyDescent="0.2">
      <c r="A3847" s="66" t="s">
        <v>28</v>
      </c>
      <c r="B3847" s="66" t="s">
        <v>24</v>
      </c>
      <c r="C3847" s="66" t="s">
        <v>10</v>
      </c>
      <c r="D3847" s="66" t="s">
        <v>286</v>
      </c>
      <c r="E3847" s="87">
        <f>+IF(ISNUMBER(DATA!L1046),DATA!L1046,"n/a")</f>
        <v>5.3538451721931004</v>
      </c>
      <c r="F3847" s="77">
        <f>+IF(ISNUMBER(DATA!M1046),DATA!M1046,"n/a")</f>
        <v>1.01762146674541E-2</v>
      </c>
      <c r="G3847" s="87">
        <f>+IF(ISNUMBER(DATA!V1046),DATA!V1046,"n/a")</f>
        <v>5.4753568363658403</v>
      </c>
      <c r="H3847" s="77">
        <f>+IF(ISNUMBER(DATA!W1046),DATA!W1046,"n/a")</f>
        <v>3.2504095228538502E-3</v>
      </c>
      <c r="I3847" s="87">
        <f>+IF(ISNUMBER(DATA!AF1046),DATA!AF1046,"n/a")</f>
        <v>5.3880321845883996</v>
      </c>
      <c r="J3847" s="77">
        <f>+IF(ISNUMBER(DATA!AG1046),DATA!AG1046,"n/a")</f>
        <v>-2.6645224174765302E-2</v>
      </c>
      <c r="K3847" s="87">
        <f>+IF(ISNUMBER(DATA!AP1046),DATA!AP1046,"n/a")</f>
        <v>5.5881669219146</v>
      </c>
      <c r="L3847" s="77">
        <f>+IF(ISNUMBER(DATA!AQ1046),DATA!AQ1046,"n/a")</f>
        <v>-3.8271553915199E-2</v>
      </c>
      <c r="M3847" s="66"/>
      <c r="N3847" s="66"/>
      <c r="O3847" s="66"/>
      <c r="P3847" s="66"/>
      <c r="Q3847" s="66"/>
      <c r="S3847" s="70"/>
      <c r="U3847" s="70"/>
      <c r="W3847" s="70"/>
      <c r="Y3847" s="70"/>
    </row>
    <row r="3848" spans="1:25" s="69" customFormat="1" x14ac:dyDescent="0.2">
      <c r="A3848" s="66" t="s">
        <v>28</v>
      </c>
      <c r="B3848" s="66" t="s">
        <v>24</v>
      </c>
      <c r="C3848" s="66" t="s">
        <v>10</v>
      </c>
      <c r="D3848" s="66" t="s">
        <v>287</v>
      </c>
      <c r="E3848" s="87">
        <f>+IF(ISNUMBER(DATA!L1047),DATA!L1047,"n/a")</f>
        <v>5.0688045256270504</v>
      </c>
      <c r="F3848" s="77">
        <f>+IF(ISNUMBER(DATA!M1047),DATA!M1047,"n/a")</f>
        <v>0.145618264859076</v>
      </c>
      <c r="G3848" s="87">
        <f>+IF(ISNUMBER(DATA!V1047),DATA!V1047,"n/a")</f>
        <v>4.6912131458009902</v>
      </c>
      <c r="H3848" s="77">
        <f>+IF(ISNUMBER(DATA!W1047),DATA!W1047,"n/a")</f>
        <v>2.8533357761194499E-2</v>
      </c>
      <c r="I3848" s="87">
        <f>+IF(ISNUMBER(DATA!AF1047),DATA!AF1047,"n/a")</f>
        <v>4.5309409106544596</v>
      </c>
      <c r="J3848" s="77">
        <f>+IF(ISNUMBER(DATA!AG1047),DATA!AG1047,"n/a")</f>
        <v>-1.8634688050882298E-2</v>
      </c>
      <c r="K3848" s="87">
        <f>+IF(ISNUMBER(DATA!AP1047),DATA!AP1047,"n/a")</f>
        <v>4.60322762985568</v>
      </c>
      <c r="L3848" s="77">
        <f>+IF(ISNUMBER(DATA!AQ1047),DATA!AQ1047,"n/a")</f>
        <v>-1.1586132994572999E-2</v>
      </c>
      <c r="M3848" s="66"/>
      <c r="N3848" s="66"/>
      <c r="O3848" s="66"/>
      <c r="P3848" s="66"/>
      <c r="Q3848" s="66"/>
      <c r="S3848" s="70"/>
      <c r="U3848" s="70"/>
      <c r="W3848" s="70"/>
      <c r="Y3848" s="70"/>
    </row>
    <row r="3849" spans="1:25" s="69" customFormat="1" x14ac:dyDescent="0.2">
      <c r="A3849" s="66" t="s">
        <v>28</v>
      </c>
      <c r="B3849" s="66" t="s">
        <v>24</v>
      </c>
      <c r="C3849" s="66" t="s">
        <v>10</v>
      </c>
      <c r="D3849" s="66" t="s">
        <v>288</v>
      </c>
      <c r="E3849" s="87">
        <f>+IF(ISNUMBER(DATA!L1048),DATA!L1048,"n/a")</f>
        <v>7.2617797636617203</v>
      </c>
      <c r="F3849" s="77">
        <f>+IF(ISNUMBER(DATA!M1048),DATA!M1048,"n/a")</f>
        <v>-5.5608834108318598E-3</v>
      </c>
      <c r="G3849" s="87">
        <f>+IF(ISNUMBER(DATA!V1048),DATA!V1048,"n/a")</f>
        <v>7.2318395488862102</v>
      </c>
      <c r="H3849" s="77">
        <f>+IF(ISNUMBER(DATA!W1048),DATA!W1048,"n/a")</f>
        <v>4.3978785039715902E-3</v>
      </c>
      <c r="I3849" s="87">
        <f>+IF(ISNUMBER(DATA!AF1048),DATA!AF1048,"n/a")</f>
        <v>7.2172175545388697</v>
      </c>
      <c r="J3849" s="77">
        <f>+IF(ISNUMBER(DATA!AG1048),DATA!AG1048,"n/a")</f>
        <v>2.1735993361436398E-3</v>
      </c>
      <c r="K3849" s="87">
        <f>+IF(ISNUMBER(DATA!AP1048),DATA!AP1048,"n/a")</f>
        <v>7.2152962982374298</v>
      </c>
      <c r="L3849" s="77">
        <f>+IF(ISNUMBER(DATA!AQ1048),DATA!AQ1048,"n/a")</f>
        <v>2.6778200047413998E-2</v>
      </c>
      <c r="M3849" s="66"/>
      <c r="N3849" s="66"/>
      <c r="O3849" s="66"/>
      <c r="P3849" s="66"/>
      <c r="Q3849" s="66"/>
      <c r="S3849" s="70"/>
      <c r="U3849" s="70"/>
      <c r="W3849" s="70"/>
      <c r="Y3849" s="70"/>
    </row>
    <row r="3850" spans="1:25" s="69" customFormat="1" x14ac:dyDescent="0.2">
      <c r="A3850" s="66" t="s">
        <v>28</v>
      </c>
      <c r="B3850" s="66" t="s">
        <v>24</v>
      </c>
      <c r="C3850" s="66" t="s">
        <v>10</v>
      </c>
      <c r="D3850" s="66" t="s">
        <v>289</v>
      </c>
      <c r="E3850" s="87">
        <f>+IF(ISNUMBER(DATA!L1049),DATA!L1049,"n/a")</f>
        <v>3.98400336024896</v>
      </c>
      <c r="F3850" s="77">
        <f>+IF(ISNUMBER(DATA!M1049),DATA!M1049,"n/a")</f>
        <v>-5.9473245430537197E-2</v>
      </c>
      <c r="G3850" s="87">
        <f>+IF(ISNUMBER(DATA!V1049),DATA!V1049,"n/a")</f>
        <v>3.4581624743303001</v>
      </c>
      <c r="H3850" s="77">
        <f>+IF(ISNUMBER(DATA!W1049),DATA!W1049,"n/a")</f>
        <v>-5.76267353758508E-2</v>
      </c>
      <c r="I3850" s="87">
        <f>+IF(ISNUMBER(DATA!AF1049),DATA!AF1049,"n/a")</f>
        <v>3.5640158435086802</v>
      </c>
      <c r="J3850" s="77">
        <f>+IF(ISNUMBER(DATA!AG1049),DATA!AG1049,"n/a")</f>
        <v>-5.3156934100128297E-2</v>
      </c>
      <c r="K3850" s="87">
        <f>+IF(ISNUMBER(DATA!AP1049),DATA!AP1049,"n/a")</f>
        <v>3.7088005529943202</v>
      </c>
      <c r="L3850" s="77">
        <f>+IF(ISNUMBER(DATA!AQ1049),DATA!AQ1049,"n/a")</f>
        <v>9.7744460341189998E-2</v>
      </c>
      <c r="M3850" s="66"/>
      <c r="N3850" s="66"/>
      <c r="O3850" s="66"/>
      <c r="P3850" s="66"/>
      <c r="Q3850" s="66"/>
      <c r="S3850" s="70"/>
      <c r="U3850" s="70"/>
      <c r="W3850" s="70"/>
      <c r="Y3850" s="70"/>
    </row>
    <row r="3851" spans="1:25" s="69" customFormat="1" x14ac:dyDescent="0.2">
      <c r="A3851" s="66" t="s">
        <v>28</v>
      </c>
      <c r="B3851" s="66" t="s">
        <v>24</v>
      </c>
      <c r="C3851" s="66" t="s">
        <v>10</v>
      </c>
      <c r="D3851" s="66" t="s">
        <v>290</v>
      </c>
      <c r="E3851" s="87">
        <f>+IF(ISNUMBER(DATA!L1050),DATA!L1050,"n/a")</f>
        <v>5.7099117463711702</v>
      </c>
      <c r="F3851" s="77">
        <f>+IF(ISNUMBER(DATA!M1050),DATA!M1050,"n/a")</f>
        <v>1.22255000676257E-2</v>
      </c>
      <c r="G3851" s="87">
        <f>+IF(ISNUMBER(DATA!V1050),DATA!V1050,"n/a")</f>
        <v>5.3501867984525298</v>
      </c>
      <c r="H3851" s="77">
        <f>+IF(ISNUMBER(DATA!W1050),DATA!W1050,"n/a")</f>
        <v>-3.76376729304062E-2</v>
      </c>
      <c r="I3851" s="87">
        <f>+IF(ISNUMBER(DATA!AF1050),DATA!AF1050,"n/a")</f>
        <v>5.3596607456390899</v>
      </c>
      <c r="J3851" s="77">
        <f>+IF(ISNUMBER(DATA!AG1050),DATA!AG1050,"n/a")</f>
        <v>-3.02386000901924E-2</v>
      </c>
      <c r="K3851" s="87">
        <f>+IF(ISNUMBER(DATA!AP1050),DATA!AP1050,"n/a")</f>
        <v>5.60011864286178</v>
      </c>
      <c r="L3851" s="77">
        <f>+IF(ISNUMBER(DATA!AQ1050),DATA!AQ1050,"n/a")</f>
        <v>-0.145788165782334</v>
      </c>
      <c r="M3851" s="66"/>
      <c r="N3851" s="66"/>
      <c r="O3851" s="66"/>
      <c r="P3851" s="66"/>
      <c r="Q3851" s="66"/>
      <c r="S3851" s="70"/>
      <c r="U3851" s="70"/>
      <c r="W3851" s="70"/>
      <c r="Y3851" s="70"/>
    </row>
    <row r="3852" spans="1:25" s="69" customFormat="1" x14ac:dyDescent="0.2">
      <c r="A3852" s="66" t="s">
        <v>28</v>
      </c>
      <c r="B3852" s="66" t="s">
        <v>24</v>
      </c>
      <c r="C3852" s="66" t="s">
        <v>10</v>
      </c>
      <c r="D3852" s="66" t="s">
        <v>291</v>
      </c>
      <c r="E3852" s="87">
        <f>+IF(ISNUMBER(DATA!L1051),DATA!L1051,"n/a")</f>
        <v>7.1131006401076604</v>
      </c>
      <c r="F3852" s="77">
        <f>+IF(ISNUMBER(DATA!M1051),DATA!M1051,"n/a")</f>
        <v>0.75234629779580398</v>
      </c>
      <c r="G3852" s="87">
        <f>+IF(ISNUMBER(DATA!V1051),DATA!V1051,"n/a")</f>
        <v>6.9809157642878903</v>
      </c>
      <c r="H3852" s="77">
        <f>+IF(ISNUMBER(DATA!W1051),DATA!W1051,"n/a")</f>
        <v>0.35546601593253901</v>
      </c>
      <c r="I3852" s="87">
        <f>+IF(ISNUMBER(DATA!AF1051),DATA!AF1051,"n/a")</f>
        <v>6.5835251267189498</v>
      </c>
      <c r="J3852" s="77">
        <f>+IF(ISNUMBER(DATA!AG1051),DATA!AG1051,"n/a")</f>
        <v>0.18925490654100899</v>
      </c>
      <c r="K3852" s="87">
        <f>+IF(ISNUMBER(DATA!AP1051),DATA!AP1051,"n/a")</f>
        <v>6.1621281407341897</v>
      </c>
      <c r="L3852" s="77">
        <f>+IF(ISNUMBER(DATA!AQ1051),DATA!AQ1051,"n/a")</f>
        <v>4.9193874006033797E-2</v>
      </c>
      <c r="M3852" s="66"/>
      <c r="N3852" s="66"/>
      <c r="O3852" s="66"/>
      <c r="P3852" s="66"/>
      <c r="Q3852" s="66"/>
      <c r="S3852" s="70"/>
      <c r="U3852" s="70"/>
      <c r="W3852" s="70"/>
      <c r="Y3852" s="70"/>
    </row>
    <row r="3853" spans="1:25" s="69" customFormat="1" x14ac:dyDescent="0.2">
      <c r="A3853" s="66" t="s">
        <v>28</v>
      </c>
      <c r="B3853" s="66" t="s">
        <v>24</v>
      </c>
      <c r="C3853" s="66" t="s">
        <v>10</v>
      </c>
      <c r="D3853" s="66" t="s">
        <v>292</v>
      </c>
      <c r="E3853" s="87">
        <f>+IF(ISNUMBER(DATA!L1052),DATA!L1052,"n/a")</f>
        <v>6.1159819844092302</v>
      </c>
      <c r="F3853" s="77">
        <f>+IF(ISNUMBER(DATA!M1052),DATA!M1052,"n/a")</f>
        <v>-2.3344783004044599E-2</v>
      </c>
      <c r="G3853" s="87">
        <f>+IF(ISNUMBER(DATA!V1052),DATA!V1052,"n/a")</f>
        <v>6.2227405473123998</v>
      </c>
      <c r="H3853" s="77">
        <f>+IF(ISNUMBER(DATA!W1052),DATA!W1052,"n/a")</f>
        <v>-1.4723611847594501E-3</v>
      </c>
      <c r="I3853" s="87">
        <f>+IF(ISNUMBER(DATA!AF1052),DATA!AF1052,"n/a")</f>
        <v>6.2485813719560497</v>
      </c>
      <c r="J3853" s="77">
        <f>+IF(ISNUMBER(DATA!AG1052),DATA!AG1052,"n/a")</f>
        <v>2.9683656891754999E-2</v>
      </c>
      <c r="K3853" s="87">
        <f>+IF(ISNUMBER(DATA!AP1052),DATA!AP1052,"n/a")</f>
        <v>6.1587286148754101</v>
      </c>
      <c r="L3853" s="77">
        <f>+IF(ISNUMBER(DATA!AQ1052),DATA!AQ1052,"n/a")</f>
        <v>6.3136815650877601E-2</v>
      </c>
      <c r="M3853" s="66"/>
      <c r="N3853" s="66"/>
      <c r="O3853" s="66"/>
      <c r="P3853" s="66"/>
      <c r="Q3853" s="66"/>
      <c r="S3853" s="70"/>
      <c r="U3853" s="70"/>
      <c r="W3853" s="70"/>
      <c r="Y3853" s="70"/>
    </row>
    <row r="3854" spans="1:25" s="69" customFormat="1" x14ac:dyDescent="0.2">
      <c r="A3854" s="66" t="s">
        <v>28</v>
      </c>
      <c r="B3854" s="66" t="s">
        <v>24</v>
      </c>
      <c r="C3854" s="66" t="s">
        <v>10</v>
      </c>
      <c r="D3854" s="66" t="s">
        <v>293</v>
      </c>
      <c r="E3854" s="87">
        <f>+IF(ISNUMBER(DATA!L1053),DATA!L1053,"n/a")</f>
        <v>4.6698712698282696</v>
      </c>
      <c r="F3854" s="77">
        <f>+IF(ISNUMBER(DATA!M1053),DATA!M1053,"n/a")</f>
        <v>-8.7329539885982202E-2</v>
      </c>
      <c r="G3854" s="87">
        <f>+IF(ISNUMBER(DATA!V1053),DATA!V1053,"n/a")</f>
        <v>4.0218620502201503</v>
      </c>
      <c r="H3854" s="77">
        <f>+IF(ISNUMBER(DATA!W1053),DATA!W1053,"n/a")</f>
        <v>-8.1125286012734193E-2</v>
      </c>
      <c r="I3854" s="87">
        <f>+IF(ISNUMBER(DATA!AF1053),DATA!AF1053,"n/a")</f>
        <v>4.1692847061514202</v>
      </c>
      <c r="J3854" s="77">
        <f>+IF(ISNUMBER(DATA!AG1053),DATA!AG1053,"n/a")</f>
        <v>-5.68865805101244E-2</v>
      </c>
      <c r="K3854" s="87">
        <f>+IF(ISNUMBER(DATA!AP1053),DATA!AP1053,"n/a")</f>
        <v>4.2549017157547899</v>
      </c>
      <c r="L3854" s="77">
        <f>+IF(ISNUMBER(DATA!AQ1053),DATA!AQ1053,"n/a")</f>
        <v>0.13715939025980201</v>
      </c>
      <c r="M3854" s="66"/>
      <c r="N3854" s="66"/>
      <c r="O3854" s="66"/>
      <c r="P3854" s="66"/>
      <c r="Q3854" s="66"/>
      <c r="S3854" s="70"/>
      <c r="U3854" s="70"/>
      <c r="W3854" s="70"/>
      <c r="Y3854" s="70"/>
    </row>
    <row r="3855" spans="1:25" s="69" customFormat="1" x14ac:dyDescent="0.2">
      <c r="A3855" s="66" t="s">
        <v>28</v>
      </c>
      <c r="B3855" s="66" t="s">
        <v>24</v>
      </c>
      <c r="C3855" s="66" t="s">
        <v>10</v>
      </c>
      <c r="D3855" s="66" t="s">
        <v>294</v>
      </c>
      <c r="E3855" s="87">
        <f>+IF(ISNUMBER(DATA!L1054),DATA!L1054,"n/a")</f>
        <v>7.0719608769086797</v>
      </c>
      <c r="F3855" s="77">
        <f>+IF(ISNUMBER(DATA!M1054),DATA!M1054,"n/a")</f>
        <v>-0.142909765748618</v>
      </c>
      <c r="G3855" s="87">
        <f>+IF(ISNUMBER(DATA!V1054),DATA!V1054,"n/a")</f>
        <v>6.9043648691067796</v>
      </c>
      <c r="H3855" s="77">
        <f>+IF(ISNUMBER(DATA!W1054),DATA!W1054,"n/a")</f>
        <v>-0.18725597654273099</v>
      </c>
      <c r="I3855" s="87">
        <f>+IF(ISNUMBER(DATA!AF1054),DATA!AF1054,"n/a")</f>
        <v>7.0906875946332502</v>
      </c>
      <c r="J3855" s="77">
        <f>+IF(ISNUMBER(DATA!AG1054),DATA!AG1054,"n/a")</f>
        <v>-0.179825225771296</v>
      </c>
      <c r="K3855" s="87">
        <f>+IF(ISNUMBER(DATA!AP1054),DATA!AP1054,"n/a")</f>
        <v>7.4013825095021204</v>
      </c>
      <c r="L3855" s="77">
        <f>+IF(ISNUMBER(DATA!AQ1054),DATA!AQ1054,"n/a")</f>
        <v>-0.14704864833617801</v>
      </c>
      <c r="M3855" s="66"/>
      <c r="N3855" s="66"/>
      <c r="O3855" s="66"/>
      <c r="P3855" s="66"/>
      <c r="Q3855" s="66"/>
      <c r="S3855" s="70"/>
      <c r="U3855" s="70"/>
      <c r="W3855" s="70"/>
      <c r="Y3855" s="70"/>
    </row>
    <row r="3856" spans="1:25" s="69" customFormat="1" x14ac:dyDescent="0.2">
      <c r="A3856" s="66" t="s">
        <v>28</v>
      </c>
      <c r="B3856" s="66" t="s">
        <v>24</v>
      </c>
      <c r="C3856" s="66" t="s">
        <v>10</v>
      </c>
      <c r="D3856" s="66" t="s">
        <v>295</v>
      </c>
      <c r="E3856" s="87">
        <f>+IF(ISNUMBER(DATA!L1055),DATA!L1055,"n/a")</f>
        <v>7.8961050691305896</v>
      </c>
      <c r="F3856" s="77">
        <f>+IF(ISNUMBER(DATA!M1055),DATA!M1055,"n/a")</f>
        <v>6.0685809153994297E-2</v>
      </c>
      <c r="G3856" s="87">
        <f>+IF(ISNUMBER(DATA!V1055),DATA!V1055,"n/a")</f>
        <v>7.7330155980191799</v>
      </c>
      <c r="H3856" s="77">
        <f>+IF(ISNUMBER(DATA!W1055),DATA!W1055,"n/a")</f>
        <v>0.144568600343328</v>
      </c>
      <c r="I3856" s="87">
        <f>+IF(ISNUMBER(DATA!AF1055),DATA!AF1055,"n/a")</f>
        <v>7.6288359875851501</v>
      </c>
      <c r="J3856" s="77">
        <f>+IF(ISNUMBER(DATA!AG1055),DATA!AG1055,"n/a")</f>
        <v>0.103861547082315</v>
      </c>
      <c r="K3856" s="87">
        <f>+IF(ISNUMBER(DATA!AP1055),DATA!AP1055,"n/a")</f>
        <v>7.3502643277664301</v>
      </c>
      <c r="L3856" s="77">
        <f>+IF(ISNUMBER(DATA!AQ1055),DATA!AQ1055,"n/a")</f>
        <v>4.9910675455462197E-2</v>
      </c>
      <c r="M3856" s="66"/>
      <c r="N3856" s="66"/>
      <c r="O3856" s="66"/>
      <c r="P3856" s="66"/>
      <c r="Q3856" s="66"/>
      <c r="S3856" s="70"/>
      <c r="U3856" s="70"/>
      <c r="W3856" s="70"/>
      <c r="Y3856" s="70"/>
    </row>
    <row r="3857" spans="1:25" s="69" customFormat="1" x14ac:dyDescent="0.2">
      <c r="A3857" s="66" t="s">
        <v>28</v>
      </c>
      <c r="B3857" s="66" t="s">
        <v>24</v>
      </c>
      <c r="C3857" s="66" t="s">
        <v>10</v>
      </c>
      <c r="D3857" s="66" t="s">
        <v>296</v>
      </c>
      <c r="E3857" s="87">
        <f>+IF(ISNUMBER(DATA!L1056),DATA!L1056,"n/a")</f>
        <v>7.8940012701976201</v>
      </c>
      <c r="F3857" s="77">
        <f>+IF(ISNUMBER(DATA!M1056),DATA!M1056,"n/a")</f>
        <v>0.18190787431998801</v>
      </c>
      <c r="G3857" s="87">
        <f>+IF(ISNUMBER(DATA!V1056),DATA!V1056,"n/a")</f>
        <v>7.5693246126727898</v>
      </c>
      <c r="H3857" s="77">
        <f>+IF(ISNUMBER(DATA!W1056),DATA!W1056,"n/a")</f>
        <v>0.189360227360963</v>
      </c>
      <c r="I3857" s="87">
        <f>+IF(ISNUMBER(DATA!AF1056),DATA!AF1056,"n/a")</f>
        <v>7.0114009359246898</v>
      </c>
      <c r="J3857" s="77">
        <f>+IF(ISNUMBER(DATA!AG1056),DATA!AG1056,"n/a")</f>
        <v>5.46254838132047E-2</v>
      </c>
      <c r="K3857" s="87">
        <f>+IF(ISNUMBER(DATA!AP1056),DATA!AP1056,"n/a")</f>
        <v>6.7311056140806</v>
      </c>
      <c r="L3857" s="77">
        <f>+IF(ISNUMBER(DATA!AQ1056),DATA!AQ1056,"n/a")</f>
        <v>-4.6406062847367299E-2</v>
      </c>
      <c r="M3857" s="66"/>
      <c r="N3857" s="66"/>
      <c r="O3857" s="66"/>
      <c r="P3857" s="66"/>
      <c r="Q3857" s="66"/>
      <c r="S3857" s="70"/>
      <c r="U3857" s="70"/>
      <c r="W3857" s="70"/>
      <c r="Y3857" s="70"/>
    </row>
    <row r="3858" spans="1:25" s="69" customFormat="1" x14ac:dyDescent="0.2">
      <c r="A3858" s="66" t="s">
        <v>28</v>
      </c>
      <c r="B3858" s="66" t="s">
        <v>24</v>
      </c>
      <c r="C3858" s="66" t="s">
        <v>10</v>
      </c>
      <c r="D3858" s="66" t="s">
        <v>297</v>
      </c>
      <c r="E3858" s="87">
        <f>+IF(ISNUMBER(DATA!L1057),DATA!L1057,"n/a")</f>
        <v>7.9433442474878602</v>
      </c>
      <c r="F3858" s="77">
        <f>+IF(ISNUMBER(DATA!M1057),DATA!M1057,"n/a")</f>
        <v>-9.5513745680203301E-3</v>
      </c>
      <c r="G3858" s="87">
        <f>+IF(ISNUMBER(DATA!V1057),DATA!V1057,"n/a")</f>
        <v>7.9346203604519498</v>
      </c>
      <c r="H3858" s="77">
        <f>+IF(ISNUMBER(DATA!W1057),DATA!W1057,"n/a")</f>
        <v>1.9549394157130501E-2</v>
      </c>
      <c r="I3858" s="87">
        <f>+IF(ISNUMBER(DATA!AF1057),DATA!AF1057,"n/a")</f>
        <v>7.9400854014081697</v>
      </c>
      <c r="J3858" s="77">
        <f>+IF(ISNUMBER(DATA!AG1057),DATA!AG1057,"n/a")</f>
        <v>2.9919861743648701E-2</v>
      </c>
      <c r="K3858" s="87">
        <f>+IF(ISNUMBER(DATA!AP1057),DATA!AP1057,"n/a")</f>
        <v>8.0150135418889104</v>
      </c>
      <c r="L3858" s="77">
        <f>+IF(ISNUMBER(DATA!AQ1057),DATA!AQ1057,"n/a")</f>
        <v>3.7348258951872298E-2</v>
      </c>
      <c r="M3858" s="66"/>
      <c r="N3858" s="66"/>
      <c r="O3858" s="66"/>
      <c r="P3858" s="66"/>
      <c r="Q3858" s="66"/>
      <c r="S3858" s="70"/>
      <c r="U3858" s="70"/>
      <c r="W3858" s="70"/>
      <c r="Y3858" s="70"/>
    </row>
    <row r="3859" spans="1:25" s="69" customFormat="1" x14ac:dyDescent="0.2">
      <c r="A3859" s="66" t="s">
        <v>28</v>
      </c>
      <c r="B3859" s="66" t="s">
        <v>24</v>
      </c>
      <c r="C3859" s="66" t="s">
        <v>10</v>
      </c>
      <c r="D3859" s="66" t="s">
        <v>298</v>
      </c>
      <c r="E3859" s="87">
        <f>+IF(ISNUMBER(DATA!L1058),DATA!L1058,"n/a")</f>
        <v>3.5277350436705102</v>
      </c>
      <c r="F3859" s="77">
        <f>+IF(ISNUMBER(DATA!M1058),DATA!M1058,"n/a")</f>
        <v>-0.17697539864299899</v>
      </c>
      <c r="G3859" s="87">
        <f>+IF(ISNUMBER(DATA!V1058),DATA!V1058,"n/a")</f>
        <v>3.5145727449366602</v>
      </c>
      <c r="H3859" s="77">
        <f>+IF(ISNUMBER(DATA!W1058),DATA!W1058,"n/a")</f>
        <v>-0.23912831259673301</v>
      </c>
      <c r="I3859" s="87">
        <f>+IF(ISNUMBER(DATA!AF1058),DATA!AF1058,"n/a")</f>
        <v>3.5362098801579398</v>
      </c>
      <c r="J3859" s="77">
        <f>+IF(ISNUMBER(DATA!AG1058),DATA!AG1058,"n/a")</f>
        <v>-0.244628913893532</v>
      </c>
      <c r="K3859" s="87">
        <f>+IF(ISNUMBER(DATA!AP1058),DATA!AP1058,"n/a")</f>
        <v>3.7891835253688799</v>
      </c>
      <c r="L3859" s="77">
        <f>+IF(ISNUMBER(DATA!AQ1058),DATA!AQ1058,"n/a")</f>
        <v>-0.30873807789784802</v>
      </c>
      <c r="M3859" s="66"/>
      <c r="N3859" s="66"/>
      <c r="O3859" s="66"/>
      <c r="P3859" s="66"/>
      <c r="Q3859" s="66"/>
      <c r="S3859" s="70"/>
      <c r="U3859" s="70"/>
      <c r="W3859" s="70"/>
      <c r="Y3859" s="70"/>
    </row>
    <row r="3860" spans="1:25" s="69" customFormat="1" x14ac:dyDescent="0.2">
      <c r="A3860" s="66" t="s">
        <v>28</v>
      </c>
      <c r="B3860" s="66" t="s">
        <v>24</v>
      </c>
      <c r="C3860" s="66" t="s">
        <v>10</v>
      </c>
      <c r="D3860" s="66" t="s">
        <v>299</v>
      </c>
      <c r="E3860" s="87">
        <f>+IF(ISNUMBER(DATA!L1059),DATA!L1059,"n/a")</f>
        <v>2.7647219816210402</v>
      </c>
      <c r="F3860" s="77">
        <f>+IF(ISNUMBER(DATA!M1059),DATA!M1059,"n/a")</f>
        <v>1.5428099464127799E-2</v>
      </c>
      <c r="G3860" s="87">
        <f>+IF(ISNUMBER(DATA!V1059),DATA!V1059,"n/a")</f>
        <v>2.5582382462511801</v>
      </c>
      <c r="H3860" s="77">
        <f>+IF(ISNUMBER(DATA!W1059),DATA!W1059,"n/a")</f>
        <v>-0.104125768815302</v>
      </c>
      <c r="I3860" s="87">
        <f>+IF(ISNUMBER(DATA!AF1059),DATA!AF1059,"n/a")</f>
        <v>2.5640449692553</v>
      </c>
      <c r="J3860" s="77">
        <f>+IF(ISNUMBER(DATA!AG1059),DATA!AG1059,"n/a")</f>
        <v>-0.15722519218085401</v>
      </c>
      <c r="K3860" s="87">
        <f>+IF(ISNUMBER(DATA!AP1059),DATA!AP1059,"n/a")</f>
        <v>2.6198358585536901</v>
      </c>
      <c r="L3860" s="77">
        <f>+IF(ISNUMBER(DATA!AQ1059),DATA!AQ1059,"n/a")</f>
        <v>-0.133870956663355</v>
      </c>
      <c r="M3860" s="66"/>
      <c r="N3860" s="66"/>
      <c r="O3860" s="66"/>
      <c r="P3860" s="66"/>
      <c r="Q3860" s="66"/>
      <c r="S3860" s="70"/>
      <c r="U3860" s="70"/>
      <c r="W3860" s="70"/>
      <c r="Y3860" s="70"/>
    </row>
    <row r="3861" spans="1:25" s="69" customFormat="1" x14ac:dyDescent="0.2">
      <c r="A3861" s="66" t="s">
        <v>28</v>
      </c>
      <c r="B3861" s="66" t="s">
        <v>24</v>
      </c>
      <c r="C3861" s="66" t="s">
        <v>10</v>
      </c>
      <c r="D3861" s="66" t="s">
        <v>300</v>
      </c>
      <c r="E3861" s="87">
        <f>+IF(ISNUMBER(DATA!L1060),DATA!L1060,"n/a")</f>
        <v>5.92667714472823</v>
      </c>
      <c r="F3861" s="77">
        <f>+IF(ISNUMBER(DATA!M1060),DATA!M1060,"n/a")</f>
        <v>5.37487598150517E-2</v>
      </c>
      <c r="G3861" s="87">
        <f>+IF(ISNUMBER(DATA!V1060),DATA!V1060,"n/a")</f>
        <v>5.9049030616449603</v>
      </c>
      <c r="H3861" s="77">
        <f>+IF(ISNUMBER(DATA!W1060),DATA!W1060,"n/a")</f>
        <v>2.60044991241054E-2</v>
      </c>
      <c r="I3861" s="87">
        <f>+IF(ISNUMBER(DATA!AF1060),DATA!AF1060,"n/a")</f>
        <v>5.8425415079790097</v>
      </c>
      <c r="J3861" s="77">
        <f>+IF(ISNUMBER(DATA!AG1060),DATA!AG1060,"n/a")</f>
        <v>1.6835585510217001E-2</v>
      </c>
      <c r="K3861" s="87">
        <f>+IF(ISNUMBER(DATA!AP1060),DATA!AP1060,"n/a")</f>
        <v>5.6898748342869201</v>
      </c>
      <c r="L3861" s="77">
        <f>+IF(ISNUMBER(DATA!AQ1060),DATA!AQ1060,"n/a")</f>
        <v>-2.177055600546E-2</v>
      </c>
      <c r="M3861" s="66"/>
      <c r="N3861" s="66"/>
      <c r="O3861" s="66"/>
      <c r="P3861" s="66"/>
      <c r="Q3861" s="66"/>
      <c r="S3861" s="70"/>
      <c r="U3861" s="70"/>
      <c r="W3861" s="70"/>
      <c r="Y3861" s="70"/>
    </row>
    <row r="3862" spans="1:25" s="69" customFormat="1" x14ac:dyDescent="0.2">
      <c r="A3862" s="66" t="s">
        <v>28</v>
      </c>
      <c r="B3862" s="66" t="s">
        <v>24</v>
      </c>
      <c r="C3862" s="66" t="s">
        <v>10</v>
      </c>
      <c r="D3862" s="66" t="s">
        <v>301</v>
      </c>
      <c r="E3862" s="87">
        <f>+IF(ISNUMBER(DATA!L1061),DATA!L1061,"n/a")</f>
        <v>6.8291364140101498</v>
      </c>
      <c r="F3862" s="77">
        <f>+IF(ISNUMBER(DATA!M1061),DATA!M1061,"n/a")</f>
        <v>7.7051538406902501E-2</v>
      </c>
      <c r="G3862" s="87">
        <f>+IF(ISNUMBER(DATA!V1061),DATA!V1061,"n/a")</f>
        <v>7.0539595029988096</v>
      </c>
      <c r="H3862" s="77">
        <f>+IF(ISNUMBER(DATA!W1061),DATA!W1061,"n/a")</f>
        <v>0.153273589960259</v>
      </c>
      <c r="I3862" s="87">
        <f>+IF(ISNUMBER(DATA!AF1061),DATA!AF1061,"n/a")</f>
        <v>6.9236502783496396</v>
      </c>
      <c r="J3862" s="77">
        <f>+IF(ISNUMBER(DATA!AG1061),DATA!AG1061,"n/a")</f>
        <v>0.173287994059802</v>
      </c>
      <c r="K3862" s="87">
        <f>+IF(ISNUMBER(DATA!AP1061),DATA!AP1061,"n/a")</f>
        <v>6.8581747034413603</v>
      </c>
      <c r="L3862" s="77">
        <f>+IF(ISNUMBER(DATA!AQ1061),DATA!AQ1061,"n/a")</f>
        <v>0.29649491436333297</v>
      </c>
      <c r="M3862" s="66"/>
      <c r="N3862" s="66"/>
      <c r="O3862" s="66"/>
      <c r="P3862" s="66"/>
      <c r="Q3862" s="66"/>
      <c r="S3862" s="70"/>
      <c r="U3862" s="70"/>
      <c r="W3862" s="70"/>
      <c r="Y3862" s="70"/>
    </row>
    <row r="3863" spans="1:25" s="69" customFormat="1" x14ac:dyDescent="0.2">
      <c r="A3863" s="66" t="s">
        <v>28</v>
      </c>
      <c r="B3863" s="66" t="s">
        <v>24</v>
      </c>
      <c r="C3863" s="66" t="s">
        <v>10</v>
      </c>
      <c r="D3863" s="66" t="s">
        <v>302</v>
      </c>
      <c r="E3863" s="87">
        <f>+IF(ISNUMBER(DATA!L1062),DATA!L1062,"n/a")</f>
        <v>7.4396947135102103</v>
      </c>
      <c r="F3863" s="77">
        <f>+IF(ISNUMBER(DATA!M1062),DATA!M1062,"n/a")</f>
        <v>-2.0627211958712598E-2</v>
      </c>
      <c r="G3863" s="87">
        <f>+IF(ISNUMBER(DATA!V1062),DATA!V1062,"n/a")</f>
        <v>7.1636603081835704</v>
      </c>
      <c r="H3863" s="77">
        <f>+IF(ISNUMBER(DATA!W1062),DATA!W1062,"n/a")</f>
        <v>-0.12905046555816699</v>
      </c>
      <c r="I3863" s="87">
        <f>+IF(ISNUMBER(DATA!AF1062),DATA!AF1062,"n/a")</f>
        <v>7.1413614998198298</v>
      </c>
      <c r="J3863" s="77">
        <f>+IF(ISNUMBER(DATA!AG1062),DATA!AG1062,"n/a")</f>
        <v>-0.15445098535108201</v>
      </c>
      <c r="K3863" s="87">
        <f>+IF(ISNUMBER(DATA!AP1062),DATA!AP1062,"n/a")</f>
        <v>7.1947707872977498</v>
      </c>
      <c r="L3863" s="77">
        <f>+IF(ISNUMBER(DATA!AQ1062),DATA!AQ1062,"n/a")</f>
        <v>-0.16502620703326901</v>
      </c>
      <c r="M3863" s="66"/>
      <c r="N3863" s="66"/>
      <c r="O3863" s="66"/>
      <c r="P3863" s="66"/>
      <c r="Q3863" s="66"/>
      <c r="S3863" s="70"/>
      <c r="U3863" s="70"/>
      <c r="W3863" s="70"/>
      <c r="Y3863" s="70"/>
    </row>
    <row r="3864" spans="1:25" s="69" customFormat="1" x14ac:dyDescent="0.2">
      <c r="A3864" s="66" t="s">
        <v>28</v>
      </c>
      <c r="B3864" s="66" t="s">
        <v>24</v>
      </c>
      <c r="C3864" s="66" t="s">
        <v>10</v>
      </c>
      <c r="D3864" s="66" t="s">
        <v>303</v>
      </c>
      <c r="E3864" s="87">
        <f>+IF(ISNUMBER(DATA!L1063),DATA!L1063,"n/a")</f>
        <v>3.8294964472143498</v>
      </c>
      <c r="F3864" s="77">
        <f>+IF(ISNUMBER(DATA!M1063),DATA!M1063,"n/a")</f>
        <v>-8.5641301383710497E-2</v>
      </c>
      <c r="G3864" s="87">
        <f>+IF(ISNUMBER(DATA!V1063),DATA!V1063,"n/a")</f>
        <v>3.4042143875935298</v>
      </c>
      <c r="H3864" s="77">
        <f>+IF(ISNUMBER(DATA!W1063),DATA!W1063,"n/a")</f>
        <v>-7.47752152355287E-2</v>
      </c>
      <c r="I3864" s="87">
        <f>+IF(ISNUMBER(DATA!AF1063),DATA!AF1063,"n/a")</f>
        <v>3.4764757187853199</v>
      </c>
      <c r="J3864" s="77">
        <f>+IF(ISNUMBER(DATA!AG1063),DATA!AG1063,"n/a")</f>
        <v>-7.2625655575264195E-2</v>
      </c>
      <c r="K3864" s="87">
        <f>+IF(ISNUMBER(DATA!AP1063),DATA!AP1063,"n/a")</f>
        <v>3.64862983639251</v>
      </c>
      <c r="L3864" s="77">
        <f>+IF(ISNUMBER(DATA!AQ1063),DATA!AQ1063,"n/a")</f>
        <v>4.8905357038800903E-2</v>
      </c>
      <c r="M3864" s="66"/>
      <c r="N3864" s="66"/>
      <c r="O3864" s="66"/>
      <c r="P3864" s="66"/>
      <c r="Q3864" s="66"/>
      <c r="S3864" s="70"/>
      <c r="U3864" s="70"/>
      <c r="W3864" s="70"/>
      <c r="Y3864" s="70"/>
    </row>
    <row r="3865" spans="1:25" s="69" customFormat="1" x14ac:dyDescent="0.2">
      <c r="A3865" s="66" t="s">
        <v>28</v>
      </c>
      <c r="B3865" s="66" t="s">
        <v>24</v>
      </c>
      <c r="C3865" s="66" t="s">
        <v>10</v>
      </c>
      <c r="D3865" s="66" t="s">
        <v>304</v>
      </c>
      <c r="E3865" s="87">
        <f>+IF(ISNUMBER(DATA!L1064),DATA!L1064,"n/a")</f>
        <v>3.3464548310323901</v>
      </c>
      <c r="F3865" s="77">
        <f>+IF(ISNUMBER(DATA!M1064),DATA!M1064,"n/a")</f>
        <v>-3.7392991393295702E-2</v>
      </c>
      <c r="G3865" s="87">
        <f>+IF(ISNUMBER(DATA!V1064),DATA!V1064,"n/a")</f>
        <v>3.0700488853126102</v>
      </c>
      <c r="H3865" s="77">
        <f>+IF(ISNUMBER(DATA!W1064),DATA!W1064,"n/a")</f>
        <v>-8.7941277121556E-2</v>
      </c>
      <c r="I3865" s="87">
        <f>+IF(ISNUMBER(DATA!AF1064),DATA!AF1064,"n/a")</f>
        <v>3.0751146630054702</v>
      </c>
      <c r="J3865" s="77">
        <f>+IF(ISNUMBER(DATA!AG1064),DATA!AG1064,"n/a")</f>
        <v>-9.4239648200317397E-2</v>
      </c>
      <c r="K3865" s="87">
        <f>+IF(ISNUMBER(DATA!AP1064),DATA!AP1064,"n/a")</f>
        <v>3.3918761986178301</v>
      </c>
      <c r="L3865" s="77">
        <f>+IF(ISNUMBER(DATA!AQ1064),DATA!AQ1064,"n/a")</f>
        <v>-4.5044765728622899E-2</v>
      </c>
      <c r="M3865" s="66"/>
      <c r="N3865" s="66"/>
      <c r="O3865" s="66"/>
      <c r="P3865" s="66"/>
      <c r="Q3865" s="66"/>
      <c r="S3865" s="70"/>
      <c r="U3865" s="70"/>
      <c r="W3865" s="70"/>
      <c r="Y3865" s="70"/>
    </row>
    <row r="3866" spans="1:25" s="69" customFormat="1" x14ac:dyDescent="0.2">
      <c r="A3866" s="66" t="s">
        <v>28</v>
      </c>
      <c r="B3866" s="66" t="s">
        <v>24</v>
      </c>
      <c r="C3866" s="66" t="s">
        <v>10</v>
      </c>
      <c r="D3866" s="66" t="s">
        <v>305</v>
      </c>
      <c r="E3866" s="87">
        <f>+IF(ISNUMBER(DATA!L1065),DATA!L1065,"n/a")</f>
        <v>2.9997597131570699</v>
      </c>
      <c r="F3866" s="77">
        <f>+IF(ISNUMBER(DATA!M1065),DATA!M1065,"n/a")</f>
        <v>0.49900304705561799</v>
      </c>
      <c r="G3866" s="87">
        <f>+IF(ISNUMBER(DATA!V1065),DATA!V1065,"n/a")</f>
        <v>3.0165649962515499</v>
      </c>
      <c r="H3866" s="77">
        <f>+IF(ISNUMBER(DATA!W1065),DATA!W1065,"n/a")</f>
        <v>0.39860695092745202</v>
      </c>
      <c r="I3866" s="87">
        <f>+IF(ISNUMBER(DATA!AF1065),DATA!AF1065,"n/a")</f>
        <v>2.9960341038454001</v>
      </c>
      <c r="J3866" s="77">
        <f>+IF(ISNUMBER(DATA!AG1065),DATA!AG1065,"n/a")</f>
        <v>0.38635601575016099</v>
      </c>
      <c r="K3866" s="87">
        <f>+IF(ISNUMBER(DATA!AP1065),DATA!AP1065,"n/a")</f>
        <v>2.7642405405157402</v>
      </c>
      <c r="L3866" s="77">
        <f>+IF(ISNUMBER(DATA!AQ1065),DATA!AQ1065,"n/a")</f>
        <v>0.34032986487088401</v>
      </c>
      <c r="M3866" s="66"/>
      <c r="N3866" s="66"/>
      <c r="O3866" s="66"/>
      <c r="P3866" s="66"/>
      <c r="Q3866" s="66"/>
      <c r="S3866" s="70"/>
      <c r="U3866" s="70"/>
      <c r="W3866" s="70"/>
      <c r="Y3866" s="70"/>
    </row>
    <row r="3867" spans="1:25" s="69" customFormat="1" x14ac:dyDescent="0.2">
      <c r="A3867" s="66" t="s">
        <v>28</v>
      </c>
      <c r="B3867" s="66" t="s">
        <v>24</v>
      </c>
      <c r="C3867" s="66" t="s">
        <v>10</v>
      </c>
      <c r="D3867" s="66" t="s">
        <v>306</v>
      </c>
      <c r="E3867" s="87">
        <f>+IF(ISNUMBER(DATA!L1066),DATA!L1066,"n/a")</f>
        <v>6.1202619642968896</v>
      </c>
      <c r="F3867" s="77">
        <f>+IF(ISNUMBER(DATA!M1066),DATA!M1066,"n/a")</f>
        <v>-0.108396501523453</v>
      </c>
      <c r="G3867" s="87">
        <f>+IF(ISNUMBER(DATA!V1066),DATA!V1066,"n/a")</f>
        <v>6.0920012155963503</v>
      </c>
      <c r="H3867" s="77">
        <f>+IF(ISNUMBER(DATA!W1066),DATA!W1066,"n/a")</f>
        <v>-0.112697031235302</v>
      </c>
      <c r="I3867" s="87">
        <f>+IF(ISNUMBER(DATA!AF1066),DATA!AF1066,"n/a")</f>
        <v>6.0016173519856197</v>
      </c>
      <c r="J3867" s="77">
        <f>+IF(ISNUMBER(DATA!AG1066),DATA!AG1066,"n/a")</f>
        <v>-0.12506420685251099</v>
      </c>
      <c r="K3867" s="87">
        <f>+IF(ISNUMBER(DATA!AP1066),DATA!AP1066,"n/a")</f>
        <v>6.4297422982421599</v>
      </c>
      <c r="L3867" s="77">
        <f>+IF(ISNUMBER(DATA!AQ1066),DATA!AQ1066,"n/a")</f>
        <v>-9.2870977578140196E-2</v>
      </c>
      <c r="M3867" s="66"/>
      <c r="N3867" s="66"/>
      <c r="O3867" s="66"/>
      <c r="P3867" s="66"/>
      <c r="Q3867" s="66"/>
      <c r="S3867" s="70"/>
      <c r="U3867" s="70"/>
      <c r="W3867" s="70"/>
      <c r="Y3867" s="70"/>
    </row>
    <row r="3868" spans="1:25" s="69" customFormat="1" x14ac:dyDescent="0.2">
      <c r="A3868" s="66" t="s">
        <v>28</v>
      </c>
      <c r="B3868" s="66" t="s">
        <v>24</v>
      </c>
      <c r="C3868" s="66" t="s">
        <v>10</v>
      </c>
      <c r="D3868" s="66" t="s">
        <v>307</v>
      </c>
      <c r="E3868" s="87">
        <f>+IF(ISNUMBER(DATA!L1067),DATA!L1067,"n/a")</f>
        <v>6.5156162824740802</v>
      </c>
      <c r="F3868" s="77">
        <f>+IF(ISNUMBER(DATA!M1067),DATA!M1067,"n/a")</f>
        <v>-8.5483660489753203E-3</v>
      </c>
      <c r="G3868" s="87">
        <f>+IF(ISNUMBER(DATA!V1067),DATA!V1067,"n/a")</f>
        <v>6.5444906896945003</v>
      </c>
      <c r="H3868" s="77">
        <f>+IF(ISNUMBER(DATA!W1067),DATA!W1067,"n/a")</f>
        <v>7.8095235703434703E-6</v>
      </c>
      <c r="I3868" s="87">
        <f>+IF(ISNUMBER(DATA!AF1067),DATA!AF1067,"n/a")</f>
        <v>6.5843223455430699</v>
      </c>
      <c r="J3868" s="77">
        <f>+IF(ISNUMBER(DATA!AG1067),DATA!AG1067,"n/a")</f>
        <v>2.8899846044662801E-2</v>
      </c>
      <c r="K3868" s="87">
        <f>+IF(ISNUMBER(DATA!AP1067),DATA!AP1067,"n/a")</f>
        <v>6.5150339023933501</v>
      </c>
      <c r="L3868" s="77">
        <f>+IF(ISNUMBER(DATA!AQ1067),DATA!AQ1067,"n/a")</f>
        <v>4.3284810440142402E-2</v>
      </c>
      <c r="M3868" s="66"/>
      <c r="N3868" s="66"/>
      <c r="O3868" s="66"/>
      <c r="P3868" s="66"/>
      <c r="Q3868" s="66"/>
      <c r="S3868" s="70"/>
      <c r="U3868" s="70"/>
      <c r="W3868" s="70"/>
      <c r="Y3868" s="70"/>
    </row>
    <row r="3869" spans="1:25" s="69" customFormat="1" x14ac:dyDescent="0.2">
      <c r="A3869" s="66" t="s">
        <v>28</v>
      </c>
      <c r="B3869" s="66" t="s">
        <v>24</v>
      </c>
      <c r="C3869" s="66" t="s">
        <v>10</v>
      </c>
      <c r="D3869" s="66" t="s">
        <v>308</v>
      </c>
      <c r="E3869" s="87">
        <f>+IF(ISNUMBER(DATA!L1068),DATA!L1068,"n/a")</f>
        <v>5.1636005070757998</v>
      </c>
      <c r="F3869" s="77">
        <f>+IF(ISNUMBER(DATA!M1068),DATA!M1068,"n/a")</f>
        <v>-8.1685403406829199E-2</v>
      </c>
      <c r="G3869" s="87">
        <f>+IF(ISNUMBER(DATA!V1068),DATA!V1068,"n/a")</f>
        <v>4.9659654566484299</v>
      </c>
      <c r="H3869" s="77">
        <f>+IF(ISNUMBER(DATA!W1068),DATA!W1068,"n/a")</f>
        <v>-0.12800589666317799</v>
      </c>
      <c r="I3869" s="87">
        <f>+IF(ISNUMBER(DATA!AF1068),DATA!AF1068,"n/a")</f>
        <v>4.96504088103101</v>
      </c>
      <c r="J3869" s="77">
        <f>+IF(ISNUMBER(DATA!AG1068),DATA!AG1068,"n/a")</f>
        <v>-0.12342638634639699</v>
      </c>
      <c r="K3869" s="87">
        <f>+IF(ISNUMBER(DATA!AP1068),DATA!AP1068,"n/a")</f>
        <v>5.3053385118024403</v>
      </c>
      <c r="L3869" s="77">
        <f>+IF(ISNUMBER(DATA!AQ1068),DATA!AQ1068,"n/a")</f>
        <v>-9.6385726467379002E-2</v>
      </c>
      <c r="M3869" s="66"/>
      <c r="N3869" s="66"/>
      <c r="O3869" s="66"/>
      <c r="P3869" s="66"/>
      <c r="Q3869" s="66"/>
      <c r="S3869" s="70"/>
      <c r="U3869" s="70"/>
      <c r="W3869" s="70"/>
      <c r="Y3869" s="70"/>
    </row>
    <row r="3870" spans="1:25" s="69" customFormat="1" x14ac:dyDescent="0.2">
      <c r="A3870" s="66" t="s">
        <v>28</v>
      </c>
      <c r="B3870" s="66" t="s">
        <v>24</v>
      </c>
      <c r="C3870" s="66" t="s">
        <v>10</v>
      </c>
      <c r="D3870" s="66" t="s">
        <v>309</v>
      </c>
      <c r="E3870" s="87">
        <f>+IF(ISNUMBER(DATA!L1069),DATA!L1069,"n/a")</f>
        <v>5.6063249414407901</v>
      </c>
      <c r="F3870" s="77">
        <f>+IF(ISNUMBER(DATA!M1069),DATA!M1069,"n/a")</f>
        <v>-9.6807553881582201E-2</v>
      </c>
      <c r="G3870" s="87">
        <f>+IF(ISNUMBER(DATA!V1069),DATA!V1069,"n/a")</f>
        <v>5.53253935080334</v>
      </c>
      <c r="H3870" s="77">
        <f>+IF(ISNUMBER(DATA!W1069),DATA!W1069,"n/a")</f>
        <v>-0.10374154808111399</v>
      </c>
      <c r="I3870" s="87">
        <f>+IF(ISNUMBER(DATA!AF1069),DATA!AF1069,"n/a")</f>
        <v>5.5162794742105197</v>
      </c>
      <c r="J3870" s="77">
        <f>+IF(ISNUMBER(DATA!AG1069),DATA!AG1069,"n/a")</f>
        <v>-0.104513857728202</v>
      </c>
      <c r="K3870" s="87">
        <f>+IF(ISNUMBER(DATA!AP1069),DATA!AP1069,"n/a")</f>
        <v>5.9556964212701402</v>
      </c>
      <c r="L3870" s="77">
        <f>+IF(ISNUMBER(DATA!AQ1069),DATA!AQ1069,"n/a")</f>
        <v>-6.7882368553154895E-2</v>
      </c>
      <c r="M3870" s="66"/>
      <c r="N3870" s="66"/>
      <c r="O3870" s="66"/>
      <c r="P3870" s="66"/>
      <c r="Q3870" s="66"/>
      <c r="S3870" s="70"/>
      <c r="U3870" s="70"/>
      <c r="W3870" s="70"/>
      <c r="Y3870" s="70"/>
    </row>
    <row r="3871" spans="1:25" s="69" customFormat="1" x14ac:dyDescent="0.2">
      <c r="A3871" s="66" t="s">
        <v>28</v>
      </c>
      <c r="B3871" s="66" t="s">
        <v>24</v>
      </c>
      <c r="C3871" s="66" t="s">
        <v>10</v>
      </c>
      <c r="D3871" s="66" t="s">
        <v>310</v>
      </c>
      <c r="E3871" s="87">
        <f>+IF(ISNUMBER(DATA!L1070),DATA!L1070,"n/a")</f>
        <v>6.4642557846336404</v>
      </c>
      <c r="F3871" s="77">
        <f>+IF(ISNUMBER(DATA!M1070),DATA!M1070,"n/a")</f>
        <v>7.3241736604408594E-2</v>
      </c>
      <c r="G3871" s="87">
        <f>+IF(ISNUMBER(DATA!V1070),DATA!V1070,"n/a")</f>
        <v>6.3506258018468298</v>
      </c>
      <c r="H3871" s="77">
        <f>+IF(ISNUMBER(DATA!W1070),DATA!W1070,"n/a")</f>
        <v>8.2122473824420103E-2</v>
      </c>
      <c r="I3871" s="87">
        <f>+IF(ISNUMBER(DATA!AF1070),DATA!AF1070,"n/a")</f>
        <v>6.24432128841676</v>
      </c>
      <c r="J3871" s="77">
        <f>+IF(ISNUMBER(DATA!AG1070),DATA!AG1070,"n/a")</f>
        <v>6.8123733111741594E-2</v>
      </c>
      <c r="K3871" s="87">
        <f>+IF(ISNUMBER(DATA!AP1070),DATA!AP1070,"n/a")</f>
        <v>6.42367271300742</v>
      </c>
      <c r="L3871" s="77">
        <f>+IF(ISNUMBER(DATA!AQ1070),DATA!AQ1070,"n/a")</f>
        <v>8.9394820967320099E-2</v>
      </c>
      <c r="M3871" s="66"/>
      <c r="N3871" s="66"/>
      <c r="O3871" s="66"/>
      <c r="P3871" s="66"/>
      <c r="Q3871" s="66"/>
      <c r="S3871" s="70"/>
      <c r="U3871" s="70"/>
      <c r="W3871" s="70"/>
      <c r="Y3871" s="70"/>
    </row>
    <row r="3872" spans="1:25" s="69" customFormat="1" x14ac:dyDescent="0.2">
      <c r="A3872" s="66" t="s">
        <v>28</v>
      </c>
      <c r="B3872" s="66" t="s">
        <v>24</v>
      </c>
      <c r="C3872" s="66" t="s">
        <v>10</v>
      </c>
      <c r="D3872" s="66" t="s">
        <v>311</v>
      </c>
      <c r="E3872" s="87">
        <f>+IF(ISNUMBER(DATA!L1071),DATA!L1071,"n/a")</f>
        <v>6.3640931969607903</v>
      </c>
      <c r="F3872" s="77">
        <f>+IF(ISNUMBER(DATA!M1071),DATA!M1071,"n/a")</f>
        <v>4.0363492005589301E-2</v>
      </c>
      <c r="G3872" s="87">
        <f>+IF(ISNUMBER(DATA!V1071),DATA!V1071,"n/a")</f>
        <v>6.3487529221502301</v>
      </c>
      <c r="H3872" s="77">
        <f>+IF(ISNUMBER(DATA!W1071),DATA!W1071,"n/a")</f>
        <v>5.0658651105318503E-2</v>
      </c>
      <c r="I3872" s="87">
        <f>+IF(ISNUMBER(DATA!AF1071),DATA!AF1071,"n/a")</f>
        <v>6.3329433730122799</v>
      </c>
      <c r="J3872" s="77">
        <f>+IF(ISNUMBER(DATA!AG1071),DATA!AG1071,"n/a")</f>
        <v>7.1610888868159403E-2</v>
      </c>
      <c r="K3872" s="87">
        <f>+IF(ISNUMBER(DATA!AP1071),DATA!AP1071,"n/a")</f>
        <v>6.2593627401431897</v>
      </c>
      <c r="L3872" s="77">
        <f>+IF(ISNUMBER(DATA!AQ1071),DATA!AQ1071,"n/a")</f>
        <v>0.14057547141777199</v>
      </c>
      <c r="M3872" s="66"/>
      <c r="N3872" s="66"/>
      <c r="O3872" s="66"/>
      <c r="P3872" s="66"/>
      <c r="Q3872" s="66"/>
      <c r="S3872" s="70"/>
      <c r="U3872" s="70"/>
      <c r="W3872" s="70"/>
      <c r="Y3872" s="70"/>
    </row>
    <row r="3873" spans="1:25" s="69" customFormat="1" x14ac:dyDescent="0.2">
      <c r="A3873" s="66" t="s">
        <v>28</v>
      </c>
      <c r="B3873" s="66" t="s">
        <v>24</v>
      </c>
      <c r="C3873" s="66" t="s">
        <v>10</v>
      </c>
      <c r="D3873" s="66" t="s">
        <v>312</v>
      </c>
      <c r="E3873" s="87">
        <f>+IF(ISNUMBER(DATA!L1072),DATA!L1072,"n/a")</f>
        <v>7.1605949168845697</v>
      </c>
      <c r="F3873" s="77">
        <f>+IF(ISNUMBER(DATA!M1072),DATA!M1072,"n/a")</f>
        <v>1.2235933844550399E-2</v>
      </c>
      <c r="G3873" s="87">
        <f>+IF(ISNUMBER(DATA!V1072),DATA!V1072,"n/a")</f>
        <v>7.1635900277490796</v>
      </c>
      <c r="H3873" s="77">
        <f>+IF(ISNUMBER(DATA!W1072),DATA!W1072,"n/a")</f>
        <v>2.0118810390527798E-2</v>
      </c>
      <c r="I3873" s="87">
        <f>+IF(ISNUMBER(DATA!AF1072),DATA!AF1072,"n/a")</f>
        <v>7.1321235503528504</v>
      </c>
      <c r="J3873" s="77">
        <f>+IF(ISNUMBER(DATA!AG1072),DATA!AG1072,"n/a")</f>
        <v>3.2752024110891301E-2</v>
      </c>
      <c r="K3873" s="87">
        <f>+IF(ISNUMBER(DATA!AP1072),DATA!AP1072,"n/a")</f>
        <v>7.1261276769554804</v>
      </c>
      <c r="L3873" s="77">
        <f>+IF(ISNUMBER(DATA!AQ1072),DATA!AQ1072,"n/a")</f>
        <v>7.6499091678227896E-2</v>
      </c>
      <c r="M3873" s="66"/>
      <c r="N3873" s="66"/>
      <c r="O3873" s="66"/>
      <c r="P3873" s="66"/>
      <c r="Q3873" s="66"/>
      <c r="S3873" s="70"/>
      <c r="U3873" s="70"/>
      <c r="W3873" s="70"/>
      <c r="Y3873" s="70"/>
    </row>
    <row r="3874" spans="1:25" s="69" customFormat="1" x14ac:dyDescent="0.2">
      <c r="A3874" s="66" t="s">
        <v>28</v>
      </c>
      <c r="B3874" s="66" t="s">
        <v>24</v>
      </c>
      <c r="C3874" s="66" t="s">
        <v>10</v>
      </c>
      <c r="D3874" s="66" t="s">
        <v>313</v>
      </c>
      <c r="E3874" s="87">
        <f>+IF(ISNUMBER(DATA!L1073),DATA!L1073,"n/a")</f>
        <v>5.3152251108149002</v>
      </c>
      <c r="F3874" s="77">
        <f>+IF(ISNUMBER(DATA!M1073),DATA!M1073,"n/a")</f>
        <v>6.2487858393669403E-3</v>
      </c>
      <c r="G3874" s="87">
        <f>+IF(ISNUMBER(DATA!V1073),DATA!V1073,"n/a")</f>
        <v>5.3927299018381003</v>
      </c>
      <c r="H3874" s="77">
        <f>+IF(ISNUMBER(DATA!W1073),DATA!W1073,"n/a")</f>
        <v>5.6471074230747998E-4</v>
      </c>
      <c r="I3874" s="87">
        <f>+IF(ISNUMBER(DATA!AF1073),DATA!AF1073,"n/a")</f>
        <v>5.4258672208616501</v>
      </c>
      <c r="J3874" s="77">
        <f>+IF(ISNUMBER(DATA!AG1073),DATA!AG1073,"n/a")</f>
        <v>2.43436400599292E-2</v>
      </c>
      <c r="K3874" s="87">
        <f>+IF(ISNUMBER(DATA!AP1073),DATA!AP1073,"n/a")</f>
        <v>5.3082637916642499</v>
      </c>
      <c r="L3874" s="77">
        <f>+IF(ISNUMBER(DATA!AQ1073),DATA!AQ1073,"n/a")</f>
        <v>5.25076480584028E-2</v>
      </c>
      <c r="M3874" s="66"/>
      <c r="N3874" s="66"/>
      <c r="O3874" s="66"/>
      <c r="P3874" s="66"/>
      <c r="Q3874" s="66"/>
      <c r="S3874" s="70"/>
      <c r="U3874" s="70"/>
      <c r="W3874" s="70"/>
      <c r="Y3874" s="70"/>
    </row>
    <row r="3875" spans="1:25" s="69" customFormat="1" x14ac:dyDescent="0.2">
      <c r="A3875" s="66" t="s">
        <v>28</v>
      </c>
      <c r="B3875" s="66" t="s">
        <v>24</v>
      </c>
      <c r="C3875" s="66" t="s">
        <v>10</v>
      </c>
      <c r="D3875" s="66" t="s">
        <v>314</v>
      </c>
      <c r="E3875" s="87">
        <f>+IF(ISNUMBER(DATA!L1074),DATA!L1074,"n/a")</f>
        <v>7.3499426224557602</v>
      </c>
      <c r="F3875" s="77">
        <f>+IF(ISNUMBER(DATA!M1074),DATA!M1074,"n/a")</f>
        <v>2.5281425994794299E-2</v>
      </c>
      <c r="G3875" s="87">
        <f>+IF(ISNUMBER(DATA!V1074),DATA!V1074,"n/a")</f>
        <v>7.35895782072883</v>
      </c>
      <c r="H3875" s="77">
        <f>+IF(ISNUMBER(DATA!W1074),DATA!W1074,"n/a")</f>
        <v>3.0601515072925699E-2</v>
      </c>
      <c r="I3875" s="87">
        <f>+IF(ISNUMBER(DATA!AF1074),DATA!AF1074,"n/a")</f>
        <v>7.4579861606004103</v>
      </c>
      <c r="J3875" s="77">
        <f>+IF(ISNUMBER(DATA!AG1074),DATA!AG1074,"n/a")</f>
        <v>0.13173870773246199</v>
      </c>
      <c r="K3875" s="87">
        <f>+IF(ISNUMBER(DATA!AP1074),DATA!AP1074,"n/a")</f>
        <v>7.3759419425005897</v>
      </c>
      <c r="L3875" s="77">
        <f>+IF(ISNUMBER(DATA!AQ1074),DATA!AQ1074,"n/a")</f>
        <v>0.28617288959512599</v>
      </c>
      <c r="M3875" s="66"/>
      <c r="N3875" s="66"/>
      <c r="O3875" s="66"/>
      <c r="P3875" s="66"/>
      <c r="Q3875" s="66"/>
      <c r="S3875" s="70"/>
      <c r="U3875" s="70"/>
      <c r="W3875" s="70"/>
      <c r="Y3875" s="70"/>
    </row>
    <row r="3876" spans="1:25" s="69" customFormat="1" x14ac:dyDescent="0.2">
      <c r="A3876" s="66" t="s">
        <v>28</v>
      </c>
      <c r="B3876" s="66" t="s">
        <v>24</v>
      </c>
      <c r="C3876" s="66" t="s">
        <v>10</v>
      </c>
      <c r="D3876" s="66" t="s">
        <v>315</v>
      </c>
      <c r="E3876" s="87">
        <f>+IF(ISNUMBER(DATA!L1075),DATA!L1075,"n/a")</f>
        <v>6.88539383729342</v>
      </c>
      <c r="F3876" s="77">
        <f>+IF(ISNUMBER(DATA!M1075),DATA!M1075,"n/a")</f>
        <v>-1.3551751785448001E-2</v>
      </c>
      <c r="G3876" s="87">
        <f>+IF(ISNUMBER(DATA!V1075),DATA!V1075,"n/a")</f>
        <v>6.91686953058485</v>
      </c>
      <c r="H3876" s="77">
        <f>+IF(ISNUMBER(DATA!W1075),DATA!W1075,"n/a")</f>
        <v>2.7033154122876298E-3</v>
      </c>
      <c r="I3876" s="87">
        <f>+IF(ISNUMBER(DATA!AF1075),DATA!AF1075,"n/a")</f>
        <v>6.9825544139657696</v>
      </c>
      <c r="J3876" s="77">
        <f>+IF(ISNUMBER(DATA!AG1075),DATA!AG1075,"n/a")</f>
        <v>3.5041962111277601E-2</v>
      </c>
      <c r="K3876" s="87">
        <f>+IF(ISNUMBER(DATA!AP1075),DATA!AP1075,"n/a")</f>
        <v>6.9527771127762898</v>
      </c>
      <c r="L3876" s="77">
        <f>+IF(ISNUMBER(DATA!AQ1075),DATA!AQ1075,"n/a")</f>
        <v>4.2191547863644402E-2</v>
      </c>
      <c r="M3876" s="66"/>
      <c r="N3876" s="66"/>
      <c r="O3876" s="66"/>
      <c r="P3876" s="66"/>
      <c r="Q3876" s="66"/>
      <c r="S3876" s="70"/>
      <c r="U3876" s="70"/>
      <c r="W3876" s="70"/>
      <c r="Y3876" s="70"/>
    </row>
    <row r="3877" spans="1:25" s="69" customFormat="1" x14ac:dyDescent="0.2">
      <c r="A3877" s="66" t="s">
        <v>28</v>
      </c>
      <c r="B3877" s="66" t="s">
        <v>24</v>
      </c>
      <c r="C3877" s="66" t="s">
        <v>10</v>
      </c>
      <c r="D3877" s="66" t="s">
        <v>316</v>
      </c>
      <c r="E3877" s="87">
        <f>+IF(ISNUMBER(DATA!L1076),DATA!L1076,"n/a")</f>
        <v>6.7625305566872802</v>
      </c>
      <c r="F3877" s="77">
        <f>+IF(ISNUMBER(DATA!M1076),DATA!M1076,"n/a")</f>
        <v>-4.09005946796379E-2</v>
      </c>
      <c r="G3877" s="87">
        <f>+IF(ISNUMBER(DATA!V1076),DATA!V1076,"n/a")</f>
        <v>6.3943569323603704</v>
      </c>
      <c r="H3877" s="77">
        <f>+IF(ISNUMBER(DATA!W1076),DATA!W1076,"n/a")</f>
        <v>-0.102730590993084</v>
      </c>
      <c r="I3877" s="87">
        <f>+IF(ISNUMBER(DATA!AF1076),DATA!AF1076,"n/a")</f>
        <v>6.3760986968137603</v>
      </c>
      <c r="J3877" s="77">
        <f>+IF(ISNUMBER(DATA!AG1076),DATA!AG1076,"n/a")</f>
        <v>-0.115744868883961</v>
      </c>
      <c r="K3877" s="87">
        <f>+IF(ISNUMBER(DATA!AP1076),DATA!AP1076,"n/a")</f>
        <v>6.8451009719112603</v>
      </c>
      <c r="L3877" s="77">
        <f>+IF(ISNUMBER(DATA!AQ1076),DATA!AQ1076,"n/a")</f>
        <v>-8.9028097321414701E-2</v>
      </c>
      <c r="M3877" s="66"/>
      <c r="N3877" s="66"/>
      <c r="O3877" s="66"/>
      <c r="P3877" s="66"/>
      <c r="Q3877" s="66"/>
      <c r="S3877" s="70"/>
      <c r="U3877" s="70"/>
      <c r="W3877" s="70"/>
      <c r="Y3877" s="70"/>
    </row>
    <row r="3878" spans="1:25" s="69" customFormat="1" x14ac:dyDescent="0.2">
      <c r="A3878" s="66" t="s">
        <v>28</v>
      </c>
      <c r="B3878" s="66" t="s">
        <v>24</v>
      </c>
      <c r="C3878" s="66" t="s">
        <v>10</v>
      </c>
      <c r="D3878" s="66" t="s">
        <v>317</v>
      </c>
      <c r="E3878" s="87">
        <f>+IF(ISNUMBER(DATA!L1077),DATA!L1077,"n/a")</f>
        <v>6.8262057137412402</v>
      </c>
      <c r="F3878" s="77">
        <f>+IF(ISNUMBER(DATA!M1077),DATA!M1077,"n/a")</f>
        <v>2.3268791416513598E-2</v>
      </c>
      <c r="G3878" s="87">
        <f>+IF(ISNUMBER(DATA!V1077),DATA!V1077,"n/a")</f>
        <v>6.7854970422346597</v>
      </c>
      <c r="H3878" s="77">
        <f>+IF(ISNUMBER(DATA!W1077),DATA!W1077,"n/a")</f>
        <v>5.6667865149630799E-2</v>
      </c>
      <c r="I3878" s="87">
        <f>+IF(ISNUMBER(DATA!AF1077),DATA!AF1077,"n/a")</f>
        <v>6.5693153291588002</v>
      </c>
      <c r="J3878" s="77">
        <f>+IF(ISNUMBER(DATA!AG1077),DATA!AG1077,"n/a")</f>
        <v>2.1139497451864601E-2</v>
      </c>
      <c r="K3878" s="87">
        <f>+IF(ISNUMBER(DATA!AP1077),DATA!AP1077,"n/a")</f>
        <v>6.4358139308332003</v>
      </c>
      <c r="L3878" s="77">
        <f>+IF(ISNUMBER(DATA!AQ1077),DATA!AQ1077,"n/a")</f>
        <v>2.7957980110264499E-2</v>
      </c>
      <c r="M3878" s="66"/>
      <c r="N3878" s="66"/>
      <c r="O3878" s="66"/>
      <c r="P3878" s="66"/>
      <c r="Q3878" s="66"/>
      <c r="S3878" s="70"/>
      <c r="U3878" s="70"/>
      <c r="W3878" s="70"/>
      <c r="Y3878" s="70"/>
    </row>
    <row r="3879" spans="1:25" s="69" customFormat="1" x14ac:dyDescent="0.2">
      <c r="A3879" s="66" t="s">
        <v>28</v>
      </c>
      <c r="B3879" s="66" t="s">
        <v>24</v>
      </c>
      <c r="C3879" s="66" t="s">
        <v>10</v>
      </c>
      <c r="D3879" s="66" t="s">
        <v>318</v>
      </c>
      <c r="E3879" s="87">
        <f>+IF(ISNUMBER(DATA!L1078),DATA!L1078,"n/a")</f>
        <v>6.7414562824346804</v>
      </c>
      <c r="F3879" s="77">
        <f>+IF(ISNUMBER(DATA!M1078),DATA!M1078,"n/a")</f>
        <v>-0.148353753456483</v>
      </c>
      <c r="G3879" s="87">
        <f>+IF(ISNUMBER(DATA!V1078),DATA!V1078,"n/a")</f>
        <v>7.0597962938220098</v>
      </c>
      <c r="H3879" s="77">
        <f>+IF(ISNUMBER(DATA!W1078),DATA!W1078,"n/a")</f>
        <v>-0.14441802447712801</v>
      </c>
      <c r="I3879" s="87">
        <f>+IF(ISNUMBER(DATA!AF1078),DATA!AF1078,"n/a")</f>
        <v>7.1667710798059803</v>
      </c>
      <c r="J3879" s="77">
        <f>+IF(ISNUMBER(DATA!AG1078),DATA!AG1078,"n/a")</f>
        <v>-0.142963226346354</v>
      </c>
      <c r="K3879" s="87">
        <f>+IF(ISNUMBER(DATA!AP1078),DATA!AP1078,"n/a")</f>
        <v>7.4267150679118101</v>
      </c>
      <c r="L3879" s="77">
        <f>+IF(ISNUMBER(DATA!AQ1078),DATA!AQ1078,"n/a")</f>
        <v>-0.11861456161778899</v>
      </c>
      <c r="M3879" s="66"/>
      <c r="N3879" s="66"/>
      <c r="O3879" s="66"/>
      <c r="P3879" s="66"/>
      <c r="Q3879" s="66"/>
      <c r="S3879" s="70"/>
      <c r="U3879" s="70"/>
      <c r="W3879" s="70"/>
      <c r="Y3879" s="70"/>
    </row>
    <row r="3880" spans="1:25" s="69" customFormat="1" x14ac:dyDescent="0.2">
      <c r="A3880" s="66" t="s">
        <v>28</v>
      </c>
      <c r="B3880" s="66" t="s">
        <v>24</v>
      </c>
      <c r="C3880" s="66" t="s">
        <v>10</v>
      </c>
      <c r="D3880" s="66" t="s">
        <v>344</v>
      </c>
      <c r="E3880" s="87">
        <f>+IF(ISNUMBER(DATA!L1079),DATA!L1079,"n/a")</f>
        <v>3.5119237516332298</v>
      </c>
      <c r="F3880" s="77">
        <f>+IF(ISNUMBER(DATA!M1079),DATA!M1079,"n/a")</f>
        <v>1.0823383506103399E-2</v>
      </c>
      <c r="G3880" s="87">
        <f>+IF(ISNUMBER(DATA!V1079),DATA!V1079,"n/a")</f>
        <v>2.9932904417101698</v>
      </c>
      <c r="H3880" s="77">
        <f>+IF(ISNUMBER(DATA!W1079),DATA!W1079,"n/a")</f>
        <v>-3.41203636240701E-3</v>
      </c>
      <c r="I3880" s="87">
        <f>+IF(ISNUMBER(DATA!AF1079),DATA!AF1079,"n/a")</f>
        <v>3.0720086107690099</v>
      </c>
      <c r="J3880" s="77">
        <f>+IF(ISNUMBER(DATA!AG1079),DATA!AG1079,"n/a")</f>
        <v>-5.6596541408202496E-3</v>
      </c>
      <c r="K3880" s="87">
        <f>+IF(ISNUMBER(DATA!AP1079),DATA!AP1079,"n/a")</f>
        <v>3.1668017286887702</v>
      </c>
      <c r="L3880" s="77">
        <f>+IF(ISNUMBER(DATA!AQ1079),DATA!AQ1079,"n/a")</f>
        <v>0.11346004966095199</v>
      </c>
      <c r="M3880" s="66"/>
      <c r="N3880" s="66"/>
      <c r="O3880" s="66"/>
      <c r="P3880" s="66"/>
      <c r="Q3880" s="66"/>
      <c r="S3880" s="70"/>
      <c r="U3880" s="70"/>
      <c r="W3880" s="70"/>
      <c r="Y3880" s="70"/>
    </row>
    <row r="3881" spans="1:25" s="69" customFormat="1" x14ac:dyDescent="0.2">
      <c r="A3881" s="66" t="s">
        <v>28</v>
      </c>
      <c r="B3881" s="66" t="s">
        <v>24</v>
      </c>
      <c r="C3881" s="66" t="s">
        <v>10</v>
      </c>
      <c r="D3881" s="66" t="s">
        <v>345</v>
      </c>
      <c r="E3881" s="87">
        <f>+IF(ISNUMBER(DATA!L1080),DATA!L1080,"n/a")</f>
        <v>0.83576226103914997</v>
      </c>
      <c r="F3881" s="77">
        <f>+IF(ISNUMBER(DATA!M1080),DATA!M1080,"n/a")</f>
        <v>0.26288554446031098</v>
      </c>
      <c r="G3881" s="87">
        <f>+IF(ISNUMBER(DATA!V1080),DATA!V1080,"n/a")</f>
        <v>0.85048006374638396</v>
      </c>
      <c r="H3881" s="77">
        <f>+IF(ISNUMBER(DATA!W1080),DATA!W1080,"n/a")</f>
        <v>0.28589283473432697</v>
      </c>
      <c r="I3881" s="87">
        <f>+IF(ISNUMBER(DATA!AF1080),DATA!AF1080,"n/a")</f>
        <v>0.84791112599319496</v>
      </c>
      <c r="J3881" s="77">
        <f>+IF(ISNUMBER(DATA!AG1080),DATA!AG1080,"n/a")</f>
        <v>0.27153376813024399</v>
      </c>
      <c r="K3881" s="87">
        <f>+IF(ISNUMBER(DATA!AP1080),DATA!AP1080,"n/a")</f>
        <v>0.80555822468596505</v>
      </c>
      <c r="L3881" s="77">
        <f>+IF(ISNUMBER(DATA!AQ1080),DATA!AQ1080,"n/a")</f>
        <v>0.18579068591273101</v>
      </c>
      <c r="M3881" s="66"/>
      <c r="N3881" s="66"/>
      <c r="O3881" s="66"/>
      <c r="P3881" s="66"/>
      <c r="Q3881" s="66"/>
      <c r="S3881" s="70"/>
      <c r="U3881" s="70"/>
      <c r="W3881" s="70"/>
      <c r="Y3881" s="70"/>
    </row>
    <row r="3882" spans="1:25" x14ac:dyDescent="0.2">
      <c r="E3882" s="100"/>
      <c r="F3882" s="102"/>
      <c r="G3882" s="100"/>
      <c r="H3882" s="102"/>
      <c r="I3882" s="100"/>
      <c r="J3882" s="102"/>
      <c r="K3882" s="100"/>
      <c r="L3882" s="102"/>
    </row>
    <row r="3883" spans="1:25" s="69" customFormat="1" x14ac:dyDescent="0.2">
      <c r="A3883" s="66" t="s">
        <v>28</v>
      </c>
      <c r="B3883" s="66" t="s">
        <v>24</v>
      </c>
      <c r="C3883" s="66" t="s">
        <v>26</v>
      </c>
      <c r="D3883" s="66" t="s">
        <v>271</v>
      </c>
      <c r="E3883" s="87">
        <f>+IF(ISNUMBER(DATA!N1031),DATA!N1031,"n/a")</f>
        <v>2.7628111505147901</v>
      </c>
      <c r="F3883" s="77">
        <f>+IF(ISNUMBER(DATA!O1031),DATA!O1031,"n/a")</f>
        <v>0.14645274745468501</v>
      </c>
      <c r="G3883" s="87">
        <f>+IF(ISNUMBER(DATA!X1031),DATA!X1031,"n/a")</f>
        <v>2.72086337583334</v>
      </c>
      <c r="H3883" s="77">
        <f>+IF(ISNUMBER(DATA!Y1031),DATA!Y1031,"n/a")</f>
        <v>3.6501875197368E-2</v>
      </c>
      <c r="I3883" s="87">
        <f>+IF(ISNUMBER(DATA!AH1031),DATA!AH1031,"n/a")</f>
        <v>2.72679888833422</v>
      </c>
      <c r="J3883" s="77">
        <f>+IF(ISNUMBER(DATA!AI1031),DATA!AI1031,"n/a")</f>
        <v>1.7221926814734299E-2</v>
      </c>
      <c r="K3883" s="87">
        <f>+IF(ISNUMBER(DATA!AR1031),DATA!AR1031,"n/a")</f>
        <v>2.78798138511072</v>
      </c>
      <c r="L3883" s="77">
        <f>+IF(ISNUMBER(DATA!AS1031),DATA!AS1031,"n/a")</f>
        <v>9.6738234217022094E-3</v>
      </c>
      <c r="M3883" s="66"/>
      <c r="N3883" s="66"/>
      <c r="O3883" s="66"/>
      <c r="P3883" s="66"/>
      <c r="Q3883" s="66"/>
      <c r="S3883" s="70"/>
      <c r="U3883" s="70"/>
      <c r="W3883" s="70"/>
      <c r="Y3883" s="70"/>
    </row>
    <row r="3884" spans="1:25" s="69" customFormat="1" x14ac:dyDescent="0.2">
      <c r="A3884" s="66" t="s">
        <v>28</v>
      </c>
      <c r="B3884" s="66" t="s">
        <v>24</v>
      </c>
      <c r="C3884" s="66" t="s">
        <v>26</v>
      </c>
      <c r="D3884" s="66" t="s">
        <v>272</v>
      </c>
      <c r="E3884" s="87">
        <f>+IF(ISNUMBER(DATA!N1032),DATA!N1032,"n/a")</f>
        <v>3.3618766021906299</v>
      </c>
      <c r="F3884" s="77">
        <f>+IF(ISNUMBER(DATA!O1032),DATA!O1032,"n/a")</f>
        <v>3.0617407066165999E-2</v>
      </c>
      <c r="G3884" s="87">
        <f>+IF(ISNUMBER(DATA!X1032),DATA!X1032,"n/a")</f>
        <v>3.3263466753388098</v>
      </c>
      <c r="H3884" s="77">
        <f>+IF(ISNUMBER(DATA!Y1032),DATA!Y1032,"n/a")</f>
        <v>4.1450889786671698E-2</v>
      </c>
      <c r="I3884" s="87">
        <f>+IF(ISNUMBER(DATA!AH1032),DATA!AH1032,"n/a")</f>
        <v>3.29748097755866</v>
      </c>
      <c r="J3884" s="77">
        <f>+IF(ISNUMBER(DATA!AI1032),DATA!AI1032,"n/a")</f>
        <v>2.6081659559853101E-2</v>
      </c>
      <c r="K3884" s="87">
        <f>+IF(ISNUMBER(DATA!AR1032),DATA!AR1032,"n/a")</f>
        <v>3.36595659820019</v>
      </c>
      <c r="L3884" s="77">
        <f>+IF(ISNUMBER(DATA!AS1032),DATA!AS1032,"n/a")</f>
        <v>1.81164845557211E-2</v>
      </c>
      <c r="M3884" s="66"/>
      <c r="N3884" s="66"/>
      <c r="O3884" s="66"/>
      <c r="P3884" s="66"/>
      <c r="Q3884" s="66"/>
      <c r="S3884" s="70"/>
      <c r="U3884" s="70"/>
      <c r="W3884" s="70"/>
      <c r="Y3884" s="70"/>
    </row>
    <row r="3885" spans="1:25" s="69" customFormat="1" x14ac:dyDescent="0.2">
      <c r="A3885" s="66" t="s">
        <v>28</v>
      </c>
      <c r="B3885" s="66" t="s">
        <v>24</v>
      </c>
      <c r="C3885" s="66" t="s">
        <v>26</v>
      </c>
      <c r="D3885" s="66" t="s">
        <v>273</v>
      </c>
      <c r="E3885" s="87">
        <f>+IF(ISNUMBER(DATA!N1033),DATA!N1033,"n/a")</f>
        <v>3.2513685654551399</v>
      </c>
      <c r="F3885" s="77">
        <f>+IF(ISNUMBER(DATA!O1033),DATA!O1033,"n/a")</f>
        <v>-2.0583483151415401E-2</v>
      </c>
      <c r="G3885" s="87">
        <f>+IF(ISNUMBER(DATA!X1033),DATA!X1033,"n/a")</f>
        <v>3.2765564701219598</v>
      </c>
      <c r="H3885" s="77">
        <f>+IF(ISNUMBER(DATA!Y1033),DATA!Y1033,"n/a")</f>
        <v>-5.2781719502636697E-3</v>
      </c>
      <c r="I3885" s="87">
        <f>+IF(ISNUMBER(DATA!AH1033),DATA!AH1033,"n/a")</f>
        <v>3.2521114900174899</v>
      </c>
      <c r="J3885" s="77">
        <f>+IF(ISNUMBER(DATA!AI1033),DATA!AI1033,"n/a")</f>
        <v>1.7673926792854299E-2</v>
      </c>
      <c r="K3885" s="87">
        <f>+IF(ISNUMBER(DATA!AR1033),DATA!AR1033,"n/a")</f>
        <v>3.2778154324357001</v>
      </c>
      <c r="L3885" s="77">
        <f>+IF(ISNUMBER(DATA!AS1033),DATA!AS1033,"n/a")</f>
        <v>4.2371008398591897E-2</v>
      </c>
      <c r="M3885" s="66"/>
      <c r="N3885" s="66"/>
      <c r="O3885" s="66"/>
      <c r="P3885" s="66"/>
      <c r="Q3885" s="66"/>
      <c r="S3885" s="70"/>
      <c r="U3885" s="70"/>
      <c r="W3885" s="70"/>
      <c r="Y3885" s="70"/>
    </row>
    <row r="3886" spans="1:25" s="69" customFormat="1" x14ac:dyDescent="0.2">
      <c r="A3886" s="66" t="s">
        <v>28</v>
      </c>
      <c r="B3886" s="66" t="s">
        <v>24</v>
      </c>
      <c r="C3886" s="66" t="s">
        <v>26</v>
      </c>
      <c r="D3886" s="66" t="s">
        <v>274</v>
      </c>
      <c r="E3886" s="87">
        <f>+IF(ISNUMBER(DATA!N1034),DATA!N1034,"n/a")</f>
        <v>3.5587517579929799</v>
      </c>
      <c r="F3886" s="77">
        <f>+IF(ISNUMBER(DATA!O1034),DATA!O1034,"n/a")</f>
        <v>7.0532147195623198E-3</v>
      </c>
      <c r="G3886" s="87">
        <f>+IF(ISNUMBER(DATA!X1034),DATA!X1034,"n/a")</f>
        <v>3.4549685667119499</v>
      </c>
      <c r="H3886" s="77">
        <f>+IF(ISNUMBER(DATA!Y1034),DATA!Y1034,"n/a")</f>
        <v>-1.3406754137047899E-4</v>
      </c>
      <c r="I3886" s="87">
        <f>+IF(ISNUMBER(DATA!AH1034),DATA!AH1034,"n/a")</f>
        <v>3.4888776415173899</v>
      </c>
      <c r="J3886" s="77">
        <f>+IF(ISNUMBER(DATA!AI1034),DATA!AI1034,"n/a")</f>
        <v>1.1809872590330501E-2</v>
      </c>
      <c r="K3886" s="87">
        <f>+IF(ISNUMBER(DATA!AR1034),DATA!AR1034,"n/a")</f>
        <v>3.5629829277045801</v>
      </c>
      <c r="L3886" s="77">
        <f>+IF(ISNUMBER(DATA!AS1034),DATA!AS1034,"n/a")</f>
        <v>2.2098537647380699E-2</v>
      </c>
      <c r="M3886" s="66"/>
      <c r="N3886" s="66"/>
      <c r="O3886" s="66"/>
      <c r="P3886" s="66"/>
      <c r="Q3886" s="66"/>
      <c r="S3886" s="70"/>
      <c r="U3886" s="70"/>
      <c r="W3886" s="70"/>
      <c r="Y3886" s="70"/>
    </row>
    <row r="3887" spans="1:25" s="69" customFormat="1" x14ac:dyDescent="0.2">
      <c r="A3887" s="66" t="s">
        <v>28</v>
      </c>
      <c r="B3887" s="66" t="s">
        <v>24</v>
      </c>
      <c r="C3887" s="66" t="s">
        <v>26</v>
      </c>
      <c r="D3887" s="66" t="s">
        <v>275</v>
      </c>
      <c r="E3887" s="87">
        <f>+IF(ISNUMBER(DATA!N1035),DATA!N1035,"n/a")</f>
        <v>3.0585044916864299</v>
      </c>
      <c r="F3887" s="77">
        <f>+IF(ISNUMBER(DATA!O1035),DATA!O1035,"n/a")</f>
        <v>-2.4441749715812599E-2</v>
      </c>
      <c r="G3887" s="87">
        <f>+IF(ISNUMBER(DATA!X1035),DATA!X1035,"n/a")</f>
        <v>3.0096777803085302</v>
      </c>
      <c r="H3887" s="77">
        <f>+IF(ISNUMBER(DATA!Y1035),DATA!Y1035,"n/a")</f>
        <v>-2.67043780889606E-2</v>
      </c>
      <c r="I3887" s="87">
        <f>+IF(ISNUMBER(DATA!AH1035),DATA!AH1035,"n/a")</f>
        <v>3.0248258477691499</v>
      </c>
      <c r="J3887" s="77">
        <f>+IF(ISNUMBER(DATA!AI1035),DATA!AI1035,"n/a")</f>
        <v>-2.63403798031774E-2</v>
      </c>
      <c r="K3887" s="87">
        <f>+IF(ISNUMBER(DATA!AR1035),DATA!AR1035,"n/a")</f>
        <v>2.98153825746691</v>
      </c>
      <c r="L3887" s="77">
        <f>+IF(ISNUMBER(DATA!AS1035),DATA!AS1035,"n/a")</f>
        <v>-1.80416474422017E-2</v>
      </c>
      <c r="M3887" s="66"/>
      <c r="N3887" s="66"/>
      <c r="O3887" s="66"/>
      <c r="P3887" s="66"/>
      <c r="Q3887" s="66"/>
      <c r="S3887" s="70"/>
      <c r="U3887" s="70"/>
      <c r="W3887" s="70"/>
      <c r="Y3887" s="70"/>
    </row>
    <row r="3888" spans="1:25" s="69" customFormat="1" x14ac:dyDescent="0.2">
      <c r="A3888" s="66" t="s">
        <v>28</v>
      </c>
      <c r="B3888" s="66" t="s">
        <v>24</v>
      </c>
      <c r="C3888" s="66" t="s">
        <v>26</v>
      </c>
      <c r="D3888" s="66" t="s">
        <v>276</v>
      </c>
      <c r="E3888" s="87">
        <f>+IF(ISNUMBER(DATA!N1036),DATA!N1036,"n/a")</f>
        <v>3.3520031432561499</v>
      </c>
      <c r="F3888" s="77">
        <f>+IF(ISNUMBER(DATA!O1036),DATA!O1036,"n/a")</f>
        <v>4.0097667015114601E-2</v>
      </c>
      <c r="G3888" s="87">
        <f>+IF(ISNUMBER(DATA!X1036),DATA!X1036,"n/a")</f>
        <v>3.3316151377229</v>
      </c>
      <c r="H3888" s="77">
        <f>+IF(ISNUMBER(DATA!Y1036),DATA!Y1036,"n/a")</f>
        <v>1.44196955202304E-2</v>
      </c>
      <c r="I3888" s="87">
        <f>+IF(ISNUMBER(DATA!AH1036),DATA!AH1036,"n/a")</f>
        <v>3.2572739898348702</v>
      </c>
      <c r="J3888" s="77">
        <f>+IF(ISNUMBER(DATA!AI1036),DATA!AI1036,"n/a")</f>
        <v>1.7466550146605199E-3</v>
      </c>
      <c r="K3888" s="87">
        <f>+IF(ISNUMBER(DATA!AR1036),DATA!AR1036,"n/a")</f>
        <v>3.27554267695468</v>
      </c>
      <c r="L3888" s="77">
        <f>+IF(ISNUMBER(DATA!AS1036),DATA!AS1036,"n/a")</f>
        <v>3.9769150181626599E-2</v>
      </c>
      <c r="M3888" s="66"/>
      <c r="N3888" s="66"/>
      <c r="O3888" s="66"/>
      <c r="P3888" s="66"/>
      <c r="Q3888" s="66"/>
      <c r="S3888" s="70"/>
      <c r="U3888" s="70"/>
      <c r="W3888" s="70"/>
      <c r="Y3888" s="70"/>
    </row>
    <row r="3889" spans="1:25" s="69" customFormat="1" x14ac:dyDescent="0.2">
      <c r="A3889" s="66" t="s">
        <v>28</v>
      </c>
      <c r="B3889" s="66" t="s">
        <v>24</v>
      </c>
      <c r="C3889" s="66" t="s">
        <v>26</v>
      </c>
      <c r="D3889" s="66" t="s">
        <v>277</v>
      </c>
      <c r="E3889" s="87">
        <f>+IF(ISNUMBER(DATA!N1037),DATA!N1037,"n/a")</f>
        <v>3.5664565430158799</v>
      </c>
      <c r="F3889" s="77">
        <f>+IF(ISNUMBER(DATA!O1037),DATA!O1037,"n/a")</f>
        <v>1.71285809460953E-2</v>
      </c>
      <c r="G3889" s="87">
        <f>+IF(ISNUMBER(DATA!X1037),DATA!X1037,"n/a")</f>
        <v>3.4592742279218101</v>
      </c>
      <c r="H3889" s="77">
        <f>+IF(ISNUMBER(DATA!Y1037),DATA!Y1037,"n/a")</f>
        <v>-4.2177303842635197E-3</v>
      </c>
      <c r="I3889" s="87">
        <f>+IF(ISNUMBER(DATA!AH1037),DATA!AH1037,"n/a")</f>
        <v>3.4559466785518</v>
      </c>
      <c r="J3889" s="77">
        <f>+IF(ISNUMBER(DATA!AI1037),DATA!AI1037,"n/a")</f>
        <v>-9.8381353750945106E-3</v>
      </c>
      <c r="K3889" s="87">
        <f>+IF(ISNUMBER(DATA!AR1037),DATA!AR1037,"n/a")</f>
        <v>3.3890361202353998</v>
      </c>
      <c r="L3889" s="77">
        <f>+IF(ISNUMBER(DATA!AS1037),DATA!AS1037,"n/a")</f>
        <v>-3.1286970412201701E-2</v>
      </c>
      <c r="M3889" s="66"/>
      <c r="N3889" s="66"/>
      <c r="O3889" s="66"/>
      <c r="P3889" s="66"/>
      <c r="Q3889" s="66"/>
      <c r="S3889" s="70"/>
      <c r="U3889" s="70"/>
      <c r="W3889" s="70"/>
      <c r="Y3889" s="70"/>
    </row>
    <row r="3890" spans="1:25" s="69" customFormat="1" x14ac:dyDescent="0.2">
      <c r="A3890" s="66" t="s">
        <v>28</v>
      </c>
      <c r="B3890" s="66" t="s">
        <v>24</v>
      </c>
      <c r="C3890" s="66" t="s">
        <v>26</v>
      </c>
      <c r="D3890" s="66" t="s">
        <v>278</v>
      </c>
      <c r="E3890" s="87">
        <f>+IF(ISNUMBER(DATA!N1038),DATA!N1038,"n/a")</f>
        <v>2.4690132177233002</v>
      </c>
      <c r="F3890" s="77">
        <f>+IF(ISNUMBER(DATA!O1038),DATA!O1038,"n/a")</f>
        <v>-1.7410590591320201E-2</v>
      </c>
      <c r="G3890" s="87">
        <f>+IF(ISNUMBER(DATA!X1038),DATA!X1038,"n/a")</f>
        <v>2.31709639073522</v>
      </c>
      <c r="H3890" s="77">
        <f>+IF(ISNUMBER(DATA!Y1038),DATA!Y1038,"n/a")</f>
        <v>-3.14242647444739E-2</v>
      </c>
      <c r="I3890" s="87">
        <f>+IF(ISNUMBER(DATA!AH1038),DATA!AH1038,"n/a")</f>
        <v>2.2853124186504501</v>
      </c>
      <c r="J3890" s="77">
        <f>+IF(ISNUMBER(DATA!AI1038),DATA!AI1038,"n/a")</f>
        <v>-6.0509457510320802E-2</v>
      </c>
      <c r="K3890" s="87">
        <f>+IF(ISNUMBER(DATA!AR1038),DATA!AR1038,"n/a")</f>
        <v>2.3522631661151499</v>
      </c>
      <c r="L3890" s="77">
        <f>+IF(ISNUMBER(DATA!AS1038),DATA!AS1038,"n/a")</f>
        <v>-5.2517084074390195E-4</v>
      </c>
      <c r="M3890" s="66"/>
      <c r="N3890" s="66"/>
      <c r="O3890" s="66"/>
      <c r="P3890" s="66"/>
      <c r="Q3890" s="66"/>
      <c r="S3890" s="70"/>
      <c r="U3890" s="70"/>
      <c r="W3890" s="70"/>
      <c r="Y3890" s="70"/>
    </row>
    <row r="3891" spans="1:25" s="69" customFormat="1" x14ac:dyDescent="0.2">
      <c r="A3891" s="66" t="s">
        <v>28</v>
      </c>
      <c r="B3891" s="66" t="s">
        <v>24</v>
      </c>
      <c r="C3891" s="66" t="s">
        <v>26</v>
      </c>
      <c r="D3891" s="66" t="s">
        <v>279</v>
      </c>
      <c r="E3891" s="87">
        <f>+IF(ISNUMBER(DATA!N1039),DATA!N1039,"n/a")</f>
        <v>2.4980120819419001</v>
      </c>
      <c r="F3891" s="77">
        <f>+IF(ISNUMBER(DATA!O1039),DATA!O1039,"n/a")</f>
        <v>-1.7000013800429301E-2</v>
      </c>
      <c r="G3891" s="87">
        <f>+IF(ISNUMBER(DATA!X1039),DATA!X1039,"n/a")</f>
        <v>2.27486989499912</v>
      </c>
      <c r="H3891" s="77">
        <f>+IF(ISNUMBER(DATA!Y1039),DATA!Y1039,"n/a")</f>
        <v>1.7679352101707301E-2</v>
      </c>
      <c r="I3891" s="87">
        <f>+IF(ISNUMBER(DATA!AH1039),DATA!AH1039,"n/a")</f>
        <v>2.3611909151425099</v>
      </c>
      <c r="J3891" s="77">
        <f>+IF(ISNUMBER(DATA!AI1039),DATA!AI1039,"n/a")</f>
        <v>7.8684043567464595E-3</v>
      </c>
      <c r="K3891" s="87">
        <f>+IF(ISNUMBER(DATA!AR1039),DATA!AR1039,"n/a")</f>
        <v>2.4148082703344702</v>
      </c>
      <c r="L3891" s="77">
        <f>+IF(ISNUMBER(DATA!AS1039),DATA!AS1039,"n/a")</f>
        <v>0.16184963322016399</v>
      </c>
      <c r="M3891" s="66"/>
      <c r="N3891" s="66"/>
      <c r="O3891" s="66"/>
      <c r="P3891" s="66"/>
      <c r="Q3891" s="66"/>
      <c r="S3891" s="70"/>
      <c r="U3891" s="70"/>
      <c r="W3891" s="70"/>
      <c r="Y3891" s="70"/>
    </row>
    <row r="3892" spans="1:25" s="69" customFormat="1" x14ac:dyDescent="0.2">
      <c r="A3892" s="66" t="s">
        <v>28</v>
      </c>
      <c r="B3892" s="66" t="s">
        <v>24</v>
      </c>
      <c r="C3892" s="66" t="s">
        <v>26</v>
      </c>
      <c r="D3892" s="66" t="s">
        <v>280</v>
      </c>
      <c r="E3892" s="87">
        <f>+IF(ISNUMBER(DATA!N1040),DATA!N1040,"n/a")</f>
        <v>3.1896910773477298</v>
      </c>
      <c r="F3892" s="77">
        <f>+IF(ISNUMBER(DATA!O1040),DATA!O1040,"n/a")</f>
        <v>2.7267974676913501E-2</v>
      </c>
      <c r="G3892" s="87">
        <f>+IF(ISNUMBER(DATA!X1040),DATA!X1040,"n/a")</f>
        <v>3.1640230026110601</v>
      </c>
      <c r="H3892" s="77">
        <f>+IF(ISNUMBER(DATA!Y1040),DATA!Y1040,"n/a")</f>
        <v>2.27657988280923E-2</v>
      </c>
      <c r="I3892" s="87">
        <f>+IF(ISNUMBER(DATA!AH1040),DATA!AH1040,"n/a")</f>
        <v>3.1429235155653101</v>
      </c>
      <c r="J3892" s="77">
        <f>+IF(ISNUMBER(DATA!AI1040),DATA!AI1040,"n/a")</f>
        <v>2.2418875628286501E-2</v>
      </c>
      <c r="K3892" s="87">
        <f>+IF(ISNUMBER(DATA!AR1040),DATA!AR1040,"n/a")</f>
        <v>3.1873776698871801</v>
      </c>
      <c r="L3892" s="77">
        <f>+IF(ISNUMBER(DATA!AS1040),DATA!AS1040,"n/a")</f>
        <v>4.0554716353199398E-2</v>
      </c>
      <c r="M3892" s="66"/>
      <c r="N3892" s="66"/>
      <c r="O3892" s="66"/>
      <c r="P3892" s="66"/>
      <c r="Q3892" s="66"/>
      <c r="S3892" s="70"/>
      <c r="U3892" s="70"/>
      <c r="W3892" s="70"/>
      <c r="Y3892" s="70"/>
    </row>
    <row r="3893" spans="1:25" s="69" customFormat="1" x14ac:dyDescent="0.2">
      <c r="A3893" s="66" t="s">
        <v>28</v>
      </c>
      <c r="B3893" s="66" t="s">
        <v>24</v>
      </c>
      <c r="C3893" s="66" t="s">
        <v>26</v>
      </c>
      <c r="D3893" s="66" t="s">
        <v>281</v>
      </c>
      <c r="E3893" s="87">
        <f>+IF(ISNUMBER(DATA!N1041),DATA!N1041,"n/a")</f>
        <v>2.4352388202972399</v>
      </c>
      <c r="F3893" s="77">
        <f>+IF(ISNUMBER(DATA!O1041),DATA!O1041,"n/a")</f>
        <v>6.0702229758951801E-2</v>
      </c>
      <c r="G3893" s="87">
        <f>+IF(ISNUMBER(DATA!X1041),DATA!X1041,"n/a")</f>
        <v>2.1596628047995301</v>
      </c>
      <c r="H3893" s="77">
        <f>+IF(ISNUMBER(DATA!Y1041),DATA!Y1041,"n/a")</f>
        <v>3.13183286500349E-2</v>
      </c>
      <c r="I3893" s="87">
        <f>+IF(ISNUMBER(DATA!AH1041),DATA!AH1041,"n/a")</f>
        <v>2.1952674935957299</v>
      </c>
      <c r="J3893" s="77">
        <f>+IF(ISNUMBER(DATA!AI1041),DATA!AI1041,"n/a")</f>
        <v>4.0575282887036698E-2</v>
      </c>
      <c r="K3893" s="87">
        <f>+IF(ISNUMBER(DATA!AR1041),DATA!AR1041,"n/a")</f>
        <v>2.2747858418187699</v>
      </c>
      <c r="L3893" s="77">
        <f>+IF(ISNUMBER(DATA!AS1041),DATA!AS1041,"n/a")</f>
        <v>0.144463177251129</v>
      </c>
      <c r="M3893" s="66"/>
      <c r="N3893" s="66"/>
      <c r="O3893" s="66"/>
      <c r="P3893" s="66"/>
      <c r="Q3893" s="66"/>
      <c r="S3893" s="70"/>
      <c r="U3893" s="70"/>
      <c r="W3893" s="70"/>
      <c r="Y3893" s="70"/>
    </row>
    <row r="3894" spans="1:25" s="69" customFormat="1" x14ac:dyDescent="0.2">
      <c r="A3894" s="66" t="s">
        <v>28</v>
      </c>
      <c r="B3894" s="66" t="s">
        <v>24</v>
      </c>
      <c r="C3894" s="66" t="s">
        <v>26</v>
      </c>
      <c r="D3894" s="66" t="s">
        <v>282</v>
      </c>
      <c r="E3894" s="87">
        <f>+IF(ISNUMBER(DATA!N1042),DATA!N1042,"n/a")</f>
        <v>3.4952147358010999</v>
      </c>
      <c r="F3894" s="77">
        <f>+IF(ISNUMBER(DATA!O1042),DATA!O1042,"n/a")</f>
        <v>3.01923902993327E-2</v>
      </c>
      <c r="G3894" s="87">
        <f>+IF(ISNUMBER(DATA!X1042),DATA!X1042,"n/a")</f>
        <v>3.4418495113915699</v>
      </c>
      <c r="H3894" s="77">
        <f>+IF(ISNUMBER(DATA!Y1042),DATA!Y1042,"n/a")</f>
        <v>1.47647330758053E-2</v>
      </c>
      <c r="I3894" s="87">
        <f>+IF(ISNUMBER(DATA!AH1042),DATA!AH1042,"n/a")</f>
        <v>3.4403712563429001</v>
      </c>
      <c r="J3894" s="77">
        <f>+IF(ISNUMBER(DATA!AI1042),DATA!AI1042,"n/a")</f>
        <v>1.17130089336014E-2</v>
      </c>
      <c r="K3894" s="87">
        <f>+IF(ISNUMBER(DATA!AR1042),DATA!AR1042,"n/a")</f>
        <v>3.4245527983841</v>
      </c>
      <c r="L3894" s="77">
        <f>+IF(ISNUMBER(DATA!AS1042),DATA!AS1042,"n/a")</f>
        <v>1.4916588677263099E-2</v>
      </c>
      <c r="M3894" s="66"/>
      <c r="N3894" s="66"/>
      <c r="O3894" s="66"/>
      <c r="P3894" s="66"/>
      <c r="Q3894" s="66"/>
      <c r="S3894" s="70"/>
      <c r="U3894" s="70"/>
      <c r="W3894" s="70"/>
      <c r="Y3894" s="70"/>
    </row>
    <row r="3895" spans="1:25" s="69" customFormat="1" x14ac:dyDescent="0.2">
      <c r="A3895" s="66" t="s">
        <v>28</v>
      </c>
      <c r="B3895" s="66" t="s">
        <v>24</v>
      </c>
      <c r="C3895" s="66" t="s">
        <v>26</v>
      </c>
      <c r="D3895" s="66" t="s">
        <v>283</v>
      </c>
      <c r="E3895" s="87">
        <f>+IF(ISNUMBER(DATA!N1043),DATA!N1043,"n/a")</f>
        <v>3.42949536661957</v>
      </c>
      <c r="F3895" s="77">
        <f>+IF(ISNUMBER(DATA!O1043),DATA!O1043,"n/a")</f>
        <v>3.24240989463929E-2</v>
      </c>
      <c r="G3895" s="87">
        <f>+IF(ISNUMBER(DATA!X1043),DATA!X1043,"n/a")</f>
        <v>3.48510758768687</v>
      </c>
      <c r="H3895" s="77">
        <f>+IF(ISNUMBER(DATA!Y1043),DATA!Y1043,"n/a")</f>
        <v>5.7253946755986003E-2</v>
      </c>
      <c r="I3895" s="87">
        <f>+IF(ISNUMBER(DATA!AH1043),DATA!AH1043,"n/a")</f>
        <v>3.47431824823484</v>
      </c>
      <c r="J3895" s="77">
        <f>+IF(ISNUMBER(DATA!AI1043),DATA!AI1043,"n/a")</f>
        <v>5.9693443673118698E-2</v>
      </c>
      <c r="K3895" s="87">
        <f>+IF(ISNUMBER(DATA!AR1043),DATA!AR1043,"n/a")</f>
        <v>3.4211527958077199</v>
      </c>
      <c r="L3895" s="77">
        <f>+IF(ISNUMBER(DATA!AS1043),DATA!AS1043,"n/a")</f>
        <v>7.0559464671506006E-2</v>
      </c>
      <c r="M3895" s="66"/>
      <c r="N3895" s="66"/>
      <c r="O3895" s="66"/>
      <c r="P3895" s="66"/>
      <c r="Q3895" s="66"/>
      <c r="S3895" s="70"/>
      <c r="U3895" s="70"/>
      <c r="W3895" s="70"/>
      <c r="Y3895" s="70"/>
    </row>
    <row r="3896" spans="1:25" s="69" customFormat="1" x14ac:dyDescent="0.2">
      <c r="A3896" s="66" t="s">
        <v>28</v>
      </c>
      <c r="B3896" s="66" t="s">
        <v>24</v>
      </c>
      <c r="C3896" s="66" t="s">
        <v>26</v>
      </c>
      <c r="D3896" s="66" t="s">
        <v>284</v>
      </c>
      <c r="E3896" s="87">
        <f>+IF(ISNUMBER(DATA!N1044),DATA!N1044,"n/a")</f>
        <v>2.1414713754302199</v>
      </c>
      <c r="F3896" s="77">
        <f>+IF(ISNUMBER(DATA!O1044),DATA!O1044,"n/a")</f>
        <v>4.4220183910613997E-2</v>
      </c>
      <c r="G3896" s="87">
        <f>+IF(ISNUMBER(DATA!X1044),DATA!X1044,"n/a")</f>
        <v>1.8376289506985</v>
      </c>
      <c r="H3896" s="77">
        <f>+IF(ISNUMBER(DATA!Y1044),DATA!Y1044,"n/a")</f>
        <v>2.50685373900035E-2</v>
      </c>
      <c r="I3896" s="87">
        <f>+IF(ISNUMBER(DATA!AH1044),DATA!AH1044,"n/a")</f>
        <v>1.8724742513639301</v>
      </c>
      <c r="J3896" s="77">
        <f>+IF(ISNUMBER(DATA!AI1044),DATA!AI1044,"n/a")</f>
        <v>-3.3232709479317601E-4</v>
      </c>
      <c r="K3896" s="87">
        <f>+IF(ISNUMBER(DATA!AR1044),DATA!AR1044,"n/a")</f>
        <v>1.9116750508504099</v>
      </c>
      <c r="L3896" s="77">
        <f>+IF(ISNUMBER(DATA!AS1044),DATA!AS1044,"n/a")</f>
        <v>0.133355319881301</v>
      </c>
      <c r="M3896" s="66"/>
      <c r="N3896" s="66"/>
      <c r="O3896" s="66"/>
      <c r="P3896" s="66"/>
      <c r="Q3896" s="66"/>
      <c r="S3896" s="70"/>
      <c r="U3896" s="70"/>
      <c r="W3896" s="70"/>
      <c r="Y3896" s="70"/>
    </row>
    <row r="3897" spans="1:25" s="69" customFormat="1" x14ac:dyDescent="0.2">
      <c r="A3897" s="66" t="s">
        <v>28</v>
      </c>
      <c r="B3897" s="66" t="s">
        <v>24</v>
      </c>
      <c r="C3897" s="66" t="s">
        <v>26</v>
      </c>
      <c r="D3897" s="66" t="s">
        <v>285</v>
      </c>
      <c r="E3897" s="87">
        <f>+IF(ISNUMBER(DATA!N1045),DATA!N1045,"n/a")</f>
        <v>1.9339564536548399</v>
      </c>
      <c r="F3897" s="77">
        <f>+IF(ISNUMBER(DATA!O1045),DATA!O1045,"n/a")</f>
        <v>2.49642574857812E-2</v>
      </c>
      <c r="G3897" s="87">
        <f>+IF(ISNUMBER(DATA!X1045),DATA!X1045,"n/a")</f>
        <v>1.6178605896024301</v>
      </c>
      <c r="H3897" s="77">
        <f>+IF(ISNUMBER(DATA!Y1045),DATA!Y1045,"n/a")</f>
        <v>1.4681339153119401E-2</v>
      </c>
      <c r="I3897" s="87">
        <f>+IF(ISNUMBER(DATA!AH1045),DATA!AH1045,"n/a")</f>
        <v>1.65197328039665</v>
      </c>
      <c r="J3897" s="77">
        <f>+IF(ISNUMBER(DATA!AI1045),DATA!AI1045,"n/a")</f>
        <v>-2.7047107223647698E-2</v>
      </c>
      <c r="K3897" s="87">
        <f>+IF(ISNUMBER(DATA!AR1045),DATA!AR1045,"n/a")</f>
        <v>1.6245084209790399</v>
      </c>
      <c r="L3897" s="77">
        <f>+IF(ISNUMBER(DATA!AS1045),DATA!AS1045,"n/a")</f>
        <v>3.3614813376185299E-2</v>
      </c>
      <c r="M3897" s="66"/>
      <c r="N3897" s="66"/>
      <c r="O3897" s="66"/>
      <c r="P3897" s="66"/>
      <c r="Q3897" s="66"/>
      <c r="S3897" s="70"/>
      <c r="U3897" s="70"/>
      <c r="W3897" s="70"/>
      <c r="Y3897" s="70"/>
    </row>
    <row r="3898" spans="1:25" s="69" customFormat="1" x14ac:dyDescent="0.2">
      <c r="A3898" s="66" t="s">
        <v>28</v>
      </c>
      <c r="B3898" s="66" t="s">
        <v>24</v>
      </c>
      <c r="C3898" s="66" t="s">
        <v>26</v>
      </c>
      <c r="D3898" s="66" t="s">
        <v>286</v>
      </c>
      <c r="E3898" s="87">
        <f>+IF(ISNUMBER(DATA!N1046),DATA!N1046,"n/a")</f>
        <v>3.63815739336779</v>
      </c>
      <c r="F3898" s="77">
        <f>+IF(ISNUMBER(DATA!O1046),DATA!O1046,"n/a")</f>
        <v>-1.71923573227538E-3</v>
      </c>
      <c r="G3898" s="87">
        <f>+IF(ISNUMBER(DATA!X1046),DATA!X1046,"n/a")</f>
        <v>3.6660310939241501</v>
      </c>
      <c r="H3898" s="77">
        <f>+IF(ISNUMBER(DATA!Y1046),DATA!Y1046,"n/a")</f>
        <v>9.7745384584072394E-4</v>
      </c>
      <c r="I3898" s="87">
        <f>+IF(ISNUMBER(DATA!AH1046),DATA!AH1046,"n/a")</f>
        <v>3.66533043879739</v>
      </c>
      <c r="J3898" s="77">
        <f>+IF(ISNUMBER(DATA!AI1046),DATA!AI1046,"n/a")</f>
        <v>2.2435311888152399E-3</v>
      </c>
      <c r="K3898" s="87">
        <f>+IF(ISNUMBER(DATA!AR1046),DATA!AR1046,"n/a")</f>
        <v>3.77679763666722</v>
      </c>
      <c r="L3898" s="77">
        <f>+IF(ISNUMBER(DATA!AS1046),DATA!AS1046,"n/a")</f>
        <v>9.2224561246792396E-3</v>
      </c>
      <c r="M3898" s="66"/>
      <c r="N3898" s="66"/>
      <c r="O3898" s="66"/>
      <c r="P3898" s="66"/>
      <c r="Q3898" s="66"/>
      <c r="S3898" s="70"/>
      <c r="U3898" s="70"/>
      <c r="W3898" s="70"/>
      <c r="Y3898" s="70"/>
    </row>
    <row r="3899" spans="1:25" s="69" customFormat="1" x14ac:dyDescent="0.2">
      <c r="A3899" s="66" t="s">
        <v>28</v>
      </c>
      <c r="B3899" s="66" t="s">
        <v>24</v>
      </c>
      <c r="C3899" s="66" t="s">
        <v>26</v>
      </c>
      <c r="D3899" s="66" t="s">
        <v>287</v>
      </c>
      <c r="E3899" s="87">
        <f>+IF(ISNUMBER(DATA!N1047),DATA!N1047,"n/a")</f>
        <v>3.4205061573664199</v>
      </c>
      <c r="F3899" s="77">
        <f>+IF(ISNUMBER(DATA!O1047),DATA!O1047,"n/a")</f>
        <v>5.4403629930312197E-2</v>
      </c>
      <c r="G3899" s="87">
        <f>+IF(ISNUMBER(DATA!X1047),DATA!X1047,"n/a")</f>
        <v>3.3932552102336402</v>
      </c>
      <c r="H3899" s="77">
        <f>+IF(ISNUMBER(DATA!Y1047),DATA!Y1047,"n/a")</f>
        <v>4.0156106937138503E-2</v>
      </c>
      <c r="I3899" s="87">
        <f>+IF(ISNUMBER(DATA!AH1047),DATA!AH1047,"n/a")</f>
        <v>3.3373650408318198</v>
      </c>
      <c r="J3899" s="77">
        <f>+IF(ISNUMBER(DATA!AI1047),DATA!AI1047,"n/a")</f>
        <v>2.1214617595728701E-2</v>
      </c>
      <c r="K3899" s="87">
        <f>+IF(ISNUMBER(DATA!AR1047),DATA!AR1047,"n/a")</f>
        <v>3.3676523529998299</v>
      </c>
      <c r="L3899" s="77">
        <f>+IF(ISNUMBER(DATA!AS1047),DATA!AS1047,"n/a")</f>
        <v>5.6789265429607702E-2</v>
      </c>
      <c r="M3899" s="66"/>
      <c r="N3899" s="66"/>
      <c r="O3899" s="66"/>
      <c r="P3899" s="66"/>
      <c r="Q3899" s="66"/>
      <c r="S3899" s="70"/>
      <c r="U3899" s="70"/>
      <c r="W3899" s="70"/>
      <c r="Y3899" s="70"/>
    </row>
    <row r="3900" spans="1:25" s="69" customFormat="1" x14ac:dyDescent="0.2">
      <c r="A3900" s="66" t="s">
        <v>28</v>
      </c>
      <c r="B3900" s="66" t="s">
        <v>24</v>
      </c>
      <c r="C3900" s="66" t="s">
        <v>26</v>
      </c>
      <c r="D3900" s="66" t="s">
        <v>288</v>
      </c>
      <c r="E3900" s="87">
        <f>+IF(ISNUMBER(DATA!N1048),DATA!N1048,"n/a")</f>
        <v>3.5099360749822699</v>
      </c>
      <c r="F3900" s="77">
        <f>+IF(ISNUMBER(DATA!O1048),DATA!O1048,"n/a")</f>
        <v>3.5588071397960799E-3</v>
      </c>
      <c r="G3900" s="87">
        <f>+IF(ISNUMBER(DATA!X1048),DATA!X1048,"n/a")</f>
        <v>3.4847594478161699</v>
      </c>
      <c r="H3900" s="77">
        <f>+IF(ISNUMBER(DATA!Y1048),DATA!Y1048,"n/a")</f>
        <v>1.1474522307207101E-3</v>
      </c>
      <c r="I3900" s="87">
        <f>+IF(ISNUMBER(DATA!AH1048),DATA!AH1048,"n/a")</f>
        <v>3.4869250671755299</v>
      </c>
      <c r="J3900" s="77">
        <f>+IF(ISNUMBER(DATA!AI1048),DATA!AI1048,"n/a")</f>
        <v>-2.56302222275724E-3</v>
      </c>
      <c r="K3900" s="87">
        <f>+IF(ISNUMBER(DATA!AR1048),DATA!AR1048,"n/a")</f>
        <v>3.4762381128238902</v>
      </c>
      <c r="L3900" s="77">
        <f>+IF(ISNUMBER(DATA!AS1048),DATA!AS1048,"n/a")</f>
        <v>2.1702205011133499E-2</v>
      </c>
      <c r="M3900" s="66"/>
      <c r="N3900" s="66"/>
      <c r="O3900" s="66"/>
      <c r="P3900" s="66"/>
      <c r="Q3900" s="66"/>
      <c r="S3900" s="70"/>
      <c r="U3900" s="70"/>
      <c r="W3900" s="70"/>
      <c r="Y3900" s="70"/>
    </row>
    <row r="3901" spans="1:25" s="69" customFormat="1" x14ac:dyDescent="0.2">
      <c r="A3901" s="66" t="s">
        <v>28</v>
      </c>
      <c r="B3901" s="66" t="s">
        <v>24</v>
      </c>
      <c r="C3901" s="66" t="s">
        <v>26</v>
      </c>
      <c r="D3901" s="66" t="s">
        <v>289</v>
      </c>
      <c r="E3901" s="87">
        <f>+IF(ISNUMBER(DATA!N1049),DATA!N1049,"n/a")</f>
        <v>2.30760924643725</v>
      </c>
      <c r="F3901" s="77">
        <f>+IF(ISNUMBER(DATA!O1049),DATA!O1049,"n/a")</f>
        <v>-5.5119739269149301E-2</v>
      </c>
      <c r="G3901" s="87">
        <f>+IF(ISNUMBER(DATA!X1049),DATA!X1049,"n/a")</f>
        <v>2.03166510897805</v>
      </c>
      <c r="H3901" s="77">
        <f>+IF(ISNUMBER(DATA!Y1049),DATA!Y1049,"n/a")</f>
        <v>-5.5609522631359397E-2</v>
      </c>
      <c r="I3901" s="87">
        <f>+IF(ISNUMBER(DATA!AH1049),DATA!AH1049,"n/a")</f>
        <v>2.0909412772320799</v>
      </c>
      <c r="J3901" s="77">
        <f>+IF(ISNUMBER(DATA!AI1049),DATA!AI1049,"n/a")</f>
        <v>-5.1782857976065702E-2</v>
      </c>
      <c r="K3901" s="87">
        <f>+IF(ISNUMBER(DATA!AR1049),DATA!AR1049,"n/a")</f>
        <v>2.1563119075841799</v>
      </c>
      <c r="L3901" s="77">
        <f>+IF(ISNUMBER(DATA!AS1049),DATA!AS1049,"n/a")</f>
        <v>8.1563152327968499E-2</v>
      </c>
      <c r="M3901" s="66"/>
      <c r="N3901" s="66"/>
      <c r="O3901" s="66"/>
      <c r="P3901" s="66"/>
      <c r="Q3901" s="66"/>
      <c r="S3901" s="70"/>
      <c r="U3901" s="70"/>
      <c r="W3901" s="70"/>
      <c r="Y3901" s="70"/>
    </row>
    <row r="3902" spans="1:25" s="69" customFormat="1" x14ac:dyDescent="0.2">
      <c r="A3902" s="66" t="s">
        <v>28</v>
      </c>
      <c r="B3902" s="66" t="s">
        <v>24</v>
      </c>
      <c r="C3902" s="66" t="s">
        <v>26</v>
      </c>
      <c r="D3902" s="66" t="s">
        <v>290</v>
      </c>
      <c r="E3902" s="87">
        <f>+IF(ISNUMBER(DATA!N1050),DATA!N1050,"n/a")</f>
        <v>3.7348517388784499</v>
      </c>
      <c r="F3902" s="77">
        <f>+IF(ISNUMBER(DATA!O1050),DATA!O1050,"n/a")</f>
        <v>2.67201248017849E-2</v>
      </c>
      <c r="G3902" s="87">
        <f>+IF(ISNUMBER(DATA!X1050),DATA!X1050,"n/a")</f>
        <v>3.62336426531839</v>
      </c>
      <c r="H3902" s="77">
        <f>+IF(ISNUMBER(DATA!Y1050),DATA!Y1050,"n/a")</f>
        <v>3.0102560902390101E-2</v>
      </c>
      <c r="I3902" s="87">
        <f>+IF(ISNUMBER(DATA!AH1050),DATA!AH1050,"n/a")</f>
        <v>3.6643126200479101</v>
      </c>
      <c r="J3902" s="77">
        <f>+IF(ISNUMBER(DATA!AI1050),DATA!AI1050,"n/a")</f>
        <v>4.2768609540416898E-2</v>
      </c>
      <c r="K3902" s="87">
        <f>+IF(ISNUMBER(DATA!AR1050),DATA!AR1050,"n/a")</f>
        <v>3.6615640370809399</v>
      </c>
      <c r="L3902" s="77">
        <f>+IF(ISNUMBER(DATA!AS1050),DATA!AS1050,"n/a")</f>
        <v>3.5972026613714798E-2</v>
      </c>
      <c r="M3902" s="66"/>
      <c r="N3902" s="66"/>
      <c r="O3902" s="66"/>
      <c r="P3902" s="66"/>
      <c r="Q3902" s="66"/>
      <c r="S3902" s="70"/>
      <c r="U3902" s="70"/>
      <c r="W3902" s="70"/>
      <c r="Y3902" s="70"/>
    </row>
    <row r="3903" spans="1:25" s="69" customFormat="1" x14ac:dyDescent="0.2">
      <c r="A3903" s="66" t="s">
        <v>28</v>
      </c>
      <c r="B3903" s="66" t="s">
        <v>24</v>
      </c>
      <c r="C3903" s="66" t="s">
        <v>26</v>
      </c>
      <c r="D3903" s="66" t="s">
        <v>291</v>
      </c>
      <c r="E3903" s="87">
        <f>+IF(ISNUMBER(DATA!N1051),DATA!N1051,"n/a")</f>
        <v>3.3833630416014202</v>
      </c>
      <c r="F3903" s="77">
        <f>+IF(ISNUMBER(DATA!O1051),DATA!O1051,"n/a")</f>
        <v>0.63369180726718599</v>
      </c>
      <c r="G3903" s="87">
        <f>+IF(ISNUMBER(DATA!X1051),DATA!X1051,"n/a")</f>
        <v>3.3577085243921498</v>
      </c>
      <c r="H3903" s="77">
        <f>+IF(ISNUMBER(DATA!Y1051),DATA!Y1051,"n/a")</f>
        <v>0.30639590554398499</v>
      </c>
      <c r="I3903" s="87">
        <f>+IF(ISNUMBER(DATA!AH1051),DATA!AH1051,"n/a")</f>
        <v>3.1910121755555898</v>
      </c>
      <c r="J3903" s="77">
        <f>+IF(ISNUMBER(DATA!AI1051),DATA!AI1051,"n/a")</f>
        <v>0.16537869989596801</v>
      </c>
      <c r="K3903" s="87">
        <f>+IF(ISNUMBER(DATA!AR1051),DATA!AR1051,"n/a")</f>
        <v>3.01552521040372</v>
      </c>
      <c r="L3903" s="77">
        <f>+IF(ISNUMBER(DATA!AS1051),DATA!AS1051,"n/a")</f>
        <v>5.2989244935501202E-2</v>
      </c>
      <c r="M3903" s="66"/>
      <c r="N3903" s="66"/>
      <c r="O3903" s="66"/>
      <c r="P3903" s="66"/>
      <c r="Q3903" s="66"/>
      <c r="S3903" s="70"/>
      <c r="U3903" s="70"/>
      <c r="W3903" s="70"/>
      <c r="Y3903" s="70"/>
    </row>
    <row r="3904" spans="1:25" s="69" customFormat="1" x14ac:dyDescent="0.2">
      <c r="A3904" s="66" t="s">
        <v>28</v>
      </c>
      <c r="B3904" s="66" t="s">
        <v>24</v>
      </c>
      <c r="C3904" s="66" t="s">
        <v>26</v>
      </c>
      <c r="D3904" s="66" t="s">
        <v>292</v>
      </c>
      <c r="E3904" s="87">
        <f>+IF(ISNUMBER(DATA!N1052),DATA!N1052,"n/a")</f>
        <v>3.0505470617170598</v>
      </c>
      <c r="F3904" s="77">
        <f>+IF(ISNUMBER(DATA!O1052),DATA!O1052,"n/a")</f>
        <v>-2.0185794818896301E-2</v>
      </c>
      <c r="G3904" s="87">
        <f>+IF(ISNUMBER(DATA!X1052),DATA!X1052,"n/a")</f>
        <v>3.1036218956922998</v>
      </c>
      <c r="H3904" s="77">
        <f>+IF(ISNUMBER(DATA!Y1052),DATA!Y1052,"n/a")</f>
        <v>-1.2473515751465899E-3</v>
      </c>
      <c r="I3904" s="87">
        <f>+IF(ISNUMBER(DATA!AH1052),DATA!AH1052,"n/a")</f>
        <v>3.1205888227773202</v>
      </c>
      <c r="J3904" s="77">
        <f>+IF(ISNUMBER(DATA!AI1052),DATA!AI1052,"n/a")</f>
        <v>2.5935203337973001E-2</v>
      </c>
      <c r="K3904" s="87">
        <f>+IF(ISNUMBER(DATA!AR1052),DATA!AR1052,"n/a")</f>
        <v>3.0747080281749102</v>
      </c>
      <c r="L3904" s="77">
        <f>+IF(ISNUMBER(DATA!AS1052),DATA!AS1052,"n/a")</f>
        <v>5.3679022656058603E-2</v>
      </c>
      <c r="M3904" s="66"/>
      <c r="N3904" s="66"/>
      <c r="O3904" s="66"/>
      <c r="P3904" s="66"/>
      <c r="Q3904" s="66"/>
      <c r="S3904" s="70"/>
      <c r="U3904" s="70"/>
      <c r="W3904" s="70"/>
      <c r="Y3904" s="70"/>
    </row>
    <row r="3905" spans="1:25" s="69" customFormat="1" x14ac:dyDescent="0.2">
      <c r="A3905" s="66" t="s">
        <v>28</v>
      </c>
      <c r="B3905" s="66" t="s">
        <v>24</v>
      </c>
      <c r="C3905" s="66" t="s">
        <v>26</v>
      </c>
      <c r="D3905" s="66" t="s">
        <v>293</v>
      </c>
      <c r="E3905" s="87">
        <f>+IF(ISNUMBER(DATA!N1053),DATA!N1053,"n/a")</f>
        <v>2.6375434660251802</v>
      </c>
      <c r="F3905" s="77">
        <f>+IF(ISNUMBER(DATA!O1053),DATA!O1053,"n/a")</f>
        <v>-4.2930437623359997E-2</v>
      </c>
      <c r="G3905" s="87">
        <f>+IF(ISNUMBER(DATA!X1053),DATA!X1053,"n/a")</f>
        <v>2.3041473478415102</v>
      </c>
      <c r="H3905" s="77">
        <f>+IF(ISNUMBER(DATA!Y1053),DATA!Y1053,"n/a")</f>
        <v>-4.5912475744705097E-2</v>
      </c>
      <c r="I3905" s="87">
        <f>+IF(ISNUMBER(DATA!AH1053),DATA!AH1053,"n/a")</f>
        <v>2.3716925415598902</v>
      </c>
      <c r="J3905" s="77">
        <f>+IF(ISNUMBER(DATA!AI1053),DATA!AI1053,"n/a")</f>
        <v>-3.4118578104214002E-2</v>
      </c>
      <c r="K3905" s="87">
        <f>+IF(ISNUMBER(DATA!AR1053),DATA!AR1053,"n/a")</f>
        <v>2.39496559580944</v>
      </c>
      <c r="L3905" s="77">
        <f>+IF(ISNUMBER(DATA!AS1053),DATA!AS1053,"n/a")</f>
        <v>0.12119731315028499</v>
      </c>
      <c r="M3905" s="66"/>
      <c r="N3905" s="66"/>
      <c r="O3905" s="66"/>
      <c r="P3905" s="66"/>
      <c r="Q3905" s="66"/>
      <c r="S3905" s="70"/>
      <c r="U3905" s="70"/>
      <c r="W3905" s="70"/>
      <c r="Y3905" s="70"/>
    </row>
    <row r="3906" spans="1:25" s="69" customFormat="1" x14ac:dyDescent="0.2">
      <c r="A3906" s="66" t="s">
        <v>28</v>
      </c>
      <c r="B3906" s="66" t="s">
        <v>24</v>
      </c>
      <c r="C3906" s="66" t="s">
        <v>26</v>
      </c>
      <c r="D3906" s="66" t="s">
        <v>294</v>
      </c>
      <c r="E3906" s="87">
        <f>+IF(ISNUMBER(DATA!N1054),DATA!N1054,"n/a")</f>
        <v>3.6075488201644799</v>
      </c>
      <c r="F3906" s="77">
        <f>+IF(ISNUMBER(DATA!O1054),DATA!O1054,"n/a")</f>
        <v>1.4214936671512199E-2</v>
      </c>
      <c r="G3906" s="87">
        <f>+IF(ISNUMBER(DATA!X1054),DATA!X1054,"n/a")</f>
        <v>3.5312251079159398</v>
      </c>
      <c r="H3906" s="77">
        <f>+IF(ISNUMBER(DATA!Y1054),DATA!Y1054,"n/a")</f>
        <v>3.5137771852185098E-2</v>
      </c>
      <c r="I3906" s="87">
        <f>+IF(ISNUMBER(DATA!AH1054),DATA!AH1054,"n/a")</f>
        <v>3.55677047490299</v>
      </c>
      <c r="J3906" s="77">
        <f>+IF(ISNUMBER(DATA!AI1054),DATA!AI1054,"n/a")</f>
        <v>3.7091790756309098E-2</v>
      </c>
      <c r="K3906" s="87">
        <f>+IF(ISNUMBER(DATA!AR1054),DATA!AR1054,"n/a")</f>
        <v>3.5557766038196901</v>
      </c>
      <c r="L3906" s="77">
        <f>+IF(ISNUMBER(DATA!AS1054),DATA!AS1054,"n/a")</f>
        <v>3.1053251868393E-2</v>
      </c>
      <c r="M3906" s="66"/>
      <c r="N3906" s="66"/>
      <c r="O3906" s="66"/>
      <c r="P3906" s="66"/>
      <c r="Q3906" s="66"/>
      <c r="S3906" s="70"/>
      <c r="U3906" s="70"/>
      <c r="W3906" s="70"/>
      <c r="Y3906" s="70"/>
    </row>
    <row r="3907" spans="1:25" s="69" customFormat="1" x14ac:dyDescent="0.2">
      <c r="A3907" s="66" t="s">
        <v>28</v>
      </c>
      <c r="B3907" s="66" t="s">
        <v>24</v>
      </c>
      <c r="C3907" s="66" t="s">
        <v>26</v>
      </c>
      <c r="D3907" s="66" t="s">
        <v>295</v>
      </c>
      <c r="E3907" s="87">
        <f>+IF(ISNUMBER(DATA!N1055),DATA!N1055,"n/a")</f>
        <v>3.2048105579731301</v>
      </c>
      <c r="F3907" s="77">
        <f>+IF(ISNUMBER(DATA!O1055),DATA!O1055,"n/a")</f>
        <v>3.9420585250216501E-2</v>
      </c>
      <c r="G3907" s="87">
        <f>+IF(ISNUMBER(DATA!X1055),DATA!X1055,"n/a")</f>
        <v>3.1454160656929502</v>
      </c>
      <c r="H3907" s="77">
        <f>+IF(ISNUMBER(DATA!Y1055),DATA!Y1055,"n/a")</f>
        <v>0.14785727883100599</v>
      </c>
      <c r="I3907" s="87">
        <f>+IF(ISNUMBER(DATA!AH1055),DATA!AH1055,"n/a")</f>
        <v>3.1005472174380602</v>
      </c>
      <c r="J3907" s="77">
        <f>+IF(ISNUMBER(DATA!AI1055),DATA!AI1055,"n/a")</f>
        <v>9.0664311200558401E-2</v>
      </c>
      <c r="K3907" s="87">
        <f>+IF(ISNUMBER(DATA!AR1055),DATA!AR1055,"n/a")</f>
        <v>2.97915482782913</v>
      </c>
      <c r="L3907" s="77">
        <f>+IF(ISNUMBER(DATA!AS1055),DATA!AS1055,"n/a")</f>
        <v>3.06105134139746E-2</v>
      </c>
      <c r="M3907" s="66"/>
      <c r="N3907" s="66"/>
      <c r="O3907" s="66"/>
      <c r="P3907" s="66"/>
      <c r="Q3907" s="66"/>
      <c r="S3907" s="70"/>
      <c r="U3907" s="70"/>
      <c r="W3907" s="70"/>
      <c r="Y3907" s="70"/>
    </row>
    <row r="3908" spans="1:25" s="69" customFormat="1" x14ac:dyDescent="0.2">
      <c r="A3908" s="66" t="s">
        <v>28</v>
      </c>
      <c r="B3908" s="66" t="s">
        <v>24</v>
      </c>
      <c r="C3908" s="66" t="s">
        <v>26</v>
      </c>
      <c r="D3908" s="66" t="s">
        <v>296</v>
      </c>
      <c r="E3908" s="87">
        <f>+IF(ISNUMBER(DATA!N1056),DATA!N1056,"n/a")</f>
        <v>3.74679060833417</v>
      </c>
      <c r="F3908" s="77">
        <f>+IF(ISNUMBER(DATA!O1056),DATA!O1056,"n/a")</f>
        <v>7.4956147185469196E-2</v>
      </c>
      <c r="G3908" s="87">
        <f>+IF(ISNUMBER(DATA!X1056),DATA!X1056,"n/a")</f>
        <v>3.6412210333709001</v>
      </c>
      <c r="H3908" s="77">
        <f>+IF(ISNUMBER(DATA!Y1056),DATA!Y1056,"n/a")</f>
        <v>0.16320900460540499</v>
      </c>
      <c r="I3908" s="87">
        <f>+IF(ISNUMBER(DATA!AH1056),DATA!AH1056,"n/a")</f>
        <v>3.5216095453800502</v>
      </c>
      <c r="J3908" s="77">
        <f>+IF(ISNUMBER(DATA!AI1056),DATA!AI1056,"n/a")</f>
        <v>8.4164078281350502E-2</v>
      </c>
      <c r="K3908" s="87">
        <f>+IF(ISNUMBER(DATA!AR1056),DATA!AR1056,"n/a")</f>
        <v>3.4407228918611401</v>
      </c>
      <c r="L3908" s="77">
        <f>+IF(ISNUMBER(DATA!AS1056),DATA!AS1056,"n/a")</f>
        <v>3.5008099636257298E-2</v>
      </c>
      <c r="M3908" s="66"/>
      <c r="N3908" s="66"/>
      <c r="O3908" s="66"/>
      <c r="P3908" s="66"/>
      <c r="Q3908" s="66"/>
      <c r="S3908" s="70"/>
      <c r="U3908" s="70"/>
      <c r="W3908" s="70"/>
      <c r="Y3908" s="70"/>
    </row>
    <row r="3909" spans="1:25" s="69" customFormat="1" x14ac:dyDescent="0.2">
      <c r="A3909" s="66" t="s">
        <v>28</v>
      </c>
      <c r="B3909" s="66" t="s">
        <v>24</v>
      </c>
      <c r="C3909" s="66" t="s">
        <v>26</v>
      </c>
      <c r="D3909" s="66" t="s">
        <v>297</v>
      </c>
      <c r="E3909" s="87">
        <f>+IF(ISNUMBER(DATA!N1057),DATA!N1057,"n/a")</f>
        <v>3.6092773667956002</v>
      </c>
      <c r="F3909" s="77">
        <f>+IF(ISNUMBER(DATA!O1057),DATA!O1057,"n/a")</f>
        <v>1.4280053610246901E-2</v>
      </c>
      <c r="G3909" s="87">
        <f>+IF(ISNUMBER(DATA!X1057),DATA!X1057,"n/a")</f>
        <v>3.6390145701301302</v>
      </c>
      <c r="H3909" s="77">
        <f>+IF(ISNUMBER(DATA!Y1057),DATA!Y1057,"n/a")</f>
        <v>5.1832411646139602E-2</v>
      </c>
      <c r="I3909" s="87">
        <f>+IF(ISNUMBER(DATA!AH1057),DATA!AH1057,"n/a")</f>
        <v>3.6316074205538098</v>
      </c>
      <c r="J3909" s="77">
        <f>+IF(ISNUMBER(DATA!AI1057),DATA!AI1057,"n/a")</f>
        <v>4.4752300799932698E-2</v>
      </c>
      <c r="K3909" s="87">
        <f>+IF(ISNUMBER(DATA!AR1057),DATA!AR1057,"n/a")</f>
        <v>3.6029556393359501</v>
      </c>
      <c r="L3909" s="77">
        <f>+IF(ISNUMBER(DATA!AS1057),DATA!AS1057,"n/a")</f>
        <v>5.4002254747355601E-2</v>
      </c>
      <c r="M3909" s="66"/>
      <c r="N3909" s="66"/>
      <c r="O3909" s="66"/>
      <c r="P3909" s="66"/>
      <c r="Q3909" s="66"/>
      <c r="S3909" s="70"/>
      <c r="U3909" s="70"/>
      <c r="W3909" s="70"/>
      <c r="Y3909" s="70"/>
    </row>
    <row r="3910" spans="1:25" s="69" customFormat="1" x14ac:dyDescent="0.2">
      <c r="A3910" s="66" t="s">
        <v>28</v>
      </c>
      <c r="B3910" s="66" t="s">
        <v>24</v>
      </c>
      <c r="C3910" s="66" t="s">
        <v>26</v>
      </c>
      <c r="D3910" s="66" t="s">
        <v>298</v>
      </c>
      <c r="E3910" s="87">
        <f>+IF(ISNUMBER(DATA!N1058),DATA!N1058,"n/a")</f>
        <v>3.6379625290413902</v>
      </c>
      <c r="F3910" s="77">
        <f>+IF(ISNUMBER(DATA!O1058),DATA!O1058,"n/a")</f>
        <v>2.0189666697035102E-2</v>
      </c>
      <c r="G3910" s="87">
        <f>+IF(ISNUMBER(DATA!X1058),DATA!X1058,"n/a")</f>
        <v>3.45649225200063</v>
      </c>
      <c r="H3910" s="77">
        <f>+IF(ISNUMBER(DATA!Y1058),DATA!Y1058,"n/a")</f>
        <v>-1.27424216637049E-3</v>
      </c>
      <c r="I3910" s="87">
        <f>+IF(ISNUMBER(DATA!AH1058),DATA!AH1058,"n/a")</f>
        <v>3.5138254721482598</v>
      </c>
      <c r="J3910" s="77">
        <f>+IF(ISNUMBER(DATA!AI1058),DATA!AI1058,"n/a")</f>
        <v>2.0207711711029398E-2</v>
      </c>
      <c r="K3910" s="87">
        <f>+IF(ISNUMBER(DATA!AR1058),DATA!AR1058,"n/a")</f>
        <v>3.5328221899050001</v>
      </c>
      <c r="L3910" s="77">
        <f>+IF(ISNUMBER(DATA!AS1058),DATA!AS1058,"n/a")</f>
        <v>3.7340233188823402E-2</v>
      </c>
      <c r="M3910" s="66"/>
      <c r="N3910" s="66"/>
      <c r="O3910" s="66"/>
      <c r="P3910" s="66"/>
      <c r="Q3910" s="66"/>
      <c r="S3910" s="70"/>
      <c r="U3910" s="70"/>
      <c r="W3910" s="70"/>
      <c r="Y3910" s="70"/>
    </row>
    <row r="3911" spans="1:25" s="69" customFormat="1" x14ac:dyDescent="0.2">
      <c r="A3911" s="66" t="s">
        <v>28</v>
      </c>
      <c r="B3911" s="66" t="s">
        <v>24</v>
      </c>
      <c r="C3911" s="66" t="s">
        <v>26</v>
      </c>
      <c r="D3911" s="66" t="s">
        <v>299</v>
      </c>
      <c r="E3911" s="87">
        <f>+IF(ISNUMBER(DATA!N1059),DATA!N1059,"n/a")</f>
        <v>3.5124013298725201</v>
      </c>
      <c r="F3911" s="77">
        <f>+IF(ISNUMBER(DATA!O1059),DATA!O1059,"n/a")</f>
        <v>-1.4528974706853499E-2</v>
      </c>
      <c r="G3911" s="87">
        <f>+IF(ISNUMBER(DATA!X1059),DATA!X1059,"n/a")</f>
        <v>3.4534531006204601</v>
      </c>
      <c r="H3911" s="77">
        <f>+IF(ISNUMBER(DATA!Y1059),DATA!Y1059,"n/a")</f>
        <v>-3.38578582219227E-2</v>
      </c>
      <c r="I3911" s="87">
        <f>+IF(ISNUMBER(DATA!AH1059),DATA!AH1059,"n/a")</f>
        <v>3.4360410902196499</v>
      </c>
      <c r="J3911" s="77">
        <f>+IF(ISNUMBER(DATA!AI1059),DATA!AI1059,"n/a")</f>
        <v>-5.3412312340489397E-2</v>
      </c>
      <c r="K3911" s="87">
        <f>+IF(ISNUMBER(DATA!AR1059),DATA!AR1059,"n/a")</f>
        <v>3.5536324728664401</v>
      </c>
      <c r="L3911" s="77">
        <f>+IF(ISNUMBER(DATA!AS1059),DATA!AS1059,"n/a")</f>
        <v>4.8741520387163002E-4</v>
      </c>
      <c r="M3911" s="66"/>
      <c r="N3911" s="66"/>
      <c r="O3911" s="66"/>
      <c r="P3911" s="66"/>
      <c r="Q3911" s="66"/>
      <c r="S3911" s="70"/>
      <c r="U3911" s="70"/>
      <c r="W3911" s="70"/>
      <c r="Y3911" s="70"/>
    </row>
    <row r="3912" spans="1:25" s="69" customFormat="1" x14ac:dyDescent="0.2">
      <c r="A3912" s="66" t="s">
        <v>28</v>
      </c>
      <c r="B3912" s="66" t="s">
        <v>24</v>
      </c>
      <c r="C3912" s="66" t="s">
        <v>26</v>
      </c>
      <c r="D3912" s="66" t="s">
        <v>300</v>
      </c>
      <c r="E3912" s="87">
        <f>+IF(ISNUMBER(DATA!N1060),DATA!N1060,"n/a")</f>
        <v>2.9068202403818399</v>
      </c>
      <c r="F3912" s="77">
        <f>+IF(ISNUMBER(DATA!O1060),DATA!O1060,"n/a")</f>
        <v>-2.0122049515807899E-2</v>
      </c>
      <c r="G3912" s="87">
        <f>+IF(ISNUMBER(DATA!X1060),DATA!X1060,"n/a")</f>
        <v>2.8553939784575499</v>
      </c>
      <c r="H3912" s="77">
        <f>+IF(ISNUMBER(DATA!Y1060),DATA!Y1060,"n/a")</f>
        <v>-4.3134864472300201E-2</v>
      </c>
      <c r="I3912" s="87">
        <f>+IF(ISNUMBER(DATA!AH1060),DATA!AH1060,"n/a")</f>
        <v>2.8860546436529599</v>
      </c>
      <c r="J3912" s="77">
        <f>+IF(ISNUMBER(DATA!AI1060),DATA!AI1060,"n/a")</f>
        <v>-3.5094411447771701E-2</v>
      </c>
      <c r="K3912" s="87">
        <f>+IF(ISNUMBER(DATA!AR1060),DATA!AR1060,"n/a")</f>
        <v>2.8719533452447101</v>
      </c>
      <c r="L3912" s="77">
        <f>+IF(ISNUMBER(DATA!AS1060),DATA!AS1060,"n/a")</f>
        <v>-5.3017496056245998E-2</v>
      </c>
      <c r="M3912" s="66"/>
      <c r="N3912" s="66"/>
      <c r="O3912" s="66"/>
      <c r="P3912" s="66"/>
      <c r="Q3912" s="66"/>
      <c r="S3912" s="70"/>
      <c r="U3912" s="70"/>
      <c r="W3912" s="70"/>
      <c r="Y3912" s="70"/>
    </row>
    <row r="3913" spans="1:25" s="69" customFormat="1" x14ac:dyDescent="0.2">
      <c r="A3913" s="66" t="s">
        <v>28</v>
      </c>
      <c r="B3913" s="66" t="s">
        <v>24</v>
      </c>
      <c r="C3913" s="66" t="s">
        <v>26</v>
      </c>
      <c r="D3913" s="66" t="s">
        <v>301</v>
      </c>
      <c r="E3913" s="87">
        <f>+IF(ISNUMBER(DATA!N1061),DATA!N1061,"n/a")</f>
        <v>3.3123976585813799</v>
      </c>
      <c r="F3913" s="77">
        <f>+IF(ISNUMBER(DATA!O1061),DATA!O1061,"n/a")</f>
        <v>4.5794938707099102E-2</v>
      </c>
      <c r="G3913" s="87">
        <f>+IF(ISNUMBER(DATA!X1061),DATA!X1061,"n/a")</f>
        <v>3.3955133019725698</v>
      </c>
      <c r="H3913" s="77">
        <f>+IF(ISNUMBER(DATA!Y1061),DATA!Y1061,"n/a")</f>
        <v>0.11464978525660501</v>
      </c>
      <c r="I3913" s="87">
        <f>+IF(ISNUMBER(DATA!AH1061),DATA!AH1061,"n/a")</f>
        <v>3.3737139304156298</v>
      </c>
      <c r="J3913" s="77">
        <f>+IF(ISNUMBER(DATA!AI1061),DATA!AI1061,"n/a")</f>
        <v>0.14243423809893099</v>
      </c>
      <c r="K3913" s="87">
        <f>+IF(ISNUMBER(DATA!AR1061),DATA!AR1061,"n/a")</f>
        <v>3.36570399543008</v>
      </c>
      <c r="L3913" s="77">
        <f>+IF(ISNUMBER(DATA!AS1061),DATA!AS1061,"n/a")</f>
        <v>0.26677221147241797</v>
      </c>
      <c r="M3913" s="66"/>
      <c r="N3913" s="66"/>
      <c r="O3913" s="66"/>
      <c r="P3913" s="66"/>
      <c r="Q3913" s="66"/>
      <c r="S3913" s="70"/>
      <c r="U3913" s="70"/>
      <c r="W3913" s="70"/>
      <c r="Y3913" s="70"/>
    </row>
    <row r="3914" spans="1:25" s="69" customFormat="1" x14ac:dyDescent="0.2">
      <c r="A3914" s="66" t="s">
        <v>28</v>
      </c>
      <c r="B3914" s="66" t="s">
        <v>24</v>
      </c>
      <c r="C3914" s="66" t="s">
        <v>26</v>
      </c>
      <c r="D3914" s="66" t="s">
        <v>302</v>
      </c>
      <c r="E3914" s="87">
        <f>+IF(ISNUMBER(DATA!N1062),DATA!N1062,"n/a")</f>
        <v>3.67129895787625</v>
      </c>
      <c r="F3914" s="77">
        <f>+IF(ISNUMBER(DATA!O1062),DATA!O1062,"n/a")</f>
        <v>1.9336098362143301E-2</v>
      </c>
      <c r="G3914" s="87">
        <f>+IF(ISNUMBER(DATA!X1062),DATA!X1062,"n/a")</f>
        <v>3.5989294034251502</v>
      </c>
      <c r="H3914" s="77">
        <f>+IF(ISNUMBER(DATA!Y1062),DATA!Y1062,"n/a")</f>
        <v>3.7473637954549097E-2</v>
      </c>
      <c r="I3914" s="87">
        <f>+IF(ISNUMBER(DATA!AH1062),DATA!AH1062,"n/a")</f>
        <v>3.6368084770171998</v>
      </c>
      <c r="J3914" s="77">
        <f>+IF(ISNUMBER(DATA!AI1062),DATA!AI1062,"n/a")</f>
        <v>4.4319711490058401E-2</v>
      </c>
      <c r="K3914" s="87">
        <f>+IF(ISNUMBER(DATA!AR1062),DATA!AR1062,"n/a")</f>
        <v>3.6351938285706602</v>
      </c>
      <c r="L3914" s="77">
        <f>+IF(ISNUMBER(DATA!AS1062),DATA!AS1062,"n/a")</f>
        <v>2.49079173688719E-2</v>
      </c>
      <c r="M3914" s="66"/>
      <c r="N3914" s="66"/>
      <c r="O3914" s="66"/>
      <c r="P3914" s="66"/>
      <c r="Q3914" s="66"/>
      <c r="S3914" s="70"/>
      <c r="U3914" s="70"/>
      <c r="W3914" s="70"/>
      <c r="Y3914" s="70"/>
    </row>
    <row r="3915" spans="1:25" s="69" customFormat="1" x14ac:dyDescent="0.2">
      <c r="A3915" s="66" t="s">
        <v>28</v>
      </c>
      <c r="B3915" s="66" t="s">
        <v>24</v>
      </c>
      <c r="C3915" s="66" t="s">
        <v>26</v>
      </c>
      <c r="D3915" s="66" t="s">
        <v>303</v>
      </c>
      <c r="E3915" s="87">
        <f>+IF(ISNUMBER(DATA!N1063),DATA!N1063,"n/a")</f>
        <v>2.2540500886985</v>
      </c>
      <c r="F3915" s="77">
        <f>+IF(ISNUMBER(DATA!O1063),DATA!O1063,"n/a")</f>
        <v>-6.9068789057502203E-2</v>
      </c>
      <c r="G3915" s="87">
        <f>+IF(ISNUMBER(DATA!X1063),DATA!X1063,"n/a")</f>
        <v>2.0186534011977599</v>
      </c>
      <c r="H3915" s="77">
        <f>+IF(ISNUMBER(DATA!Y1063),DATA!Y1063,"n/a")</f>
        <v>-6.1821747530504297E-2</v>
      </c>
      <c r="I3915" s="87">
        <f>+IF(ISNUMBER(DATA!AH1063),DATA!AH1063,"n/a")</f>
        <v>2.05735076664106</v>
      </c>
      <c r="J3915" s="77">
        <f>+IF(ISNUMBER(DATA!AI1063),DATA!AI1063,"n/a")</f>
        <v>-5.9589458626239003E-2</v>
      </c>
      <c r="K3915" s="87">
        <f>+IF(ISNUMBER(DATA!AR1063),DATA!AR1063,"n/a")</f>
        <v>2.1337642997942101</v>
      </c>
      <c r="L3915" s="77">
        <f>+IF(ISNUMBER(DATA!AS1063),DATA!AS1063,"n/a")</f>
        <v>5.1574814131070297E-2</v>
      </c>
      <c r="M3915" s="66"/>
      <c r="N3915" s="66"/>
      <c r="O3915" s="66"/>
      <c r="P3915" s="66"/>
      <c r="Q3915" s="66"/>
      <c r="S3915" s="70"/>
      <c r="U3915" s="70"/>
      <c r="W3915" s="70"/>
      <c r="Y3915" s="70"/>
    </row>
    <row r="3916" spans="1:25" s="69" customFormat="1" x14ac:dyDescent="0.2">
      <c r="A3916" s="66" t="s">
        <v>28</v>
      </c>
      <c r="B3916" s="66" t="s">
        <v>24</v>
      </c>
      <c r="C3916" s="66" t="s">
        <v>26</v>
      </c>
      <c r="D3916" s="66" t="s">
        <v>304</v>
      </c>
      <c r="E3916" s="87">
        <f>+IF(ISNUMBER(DATA!N1064),DATA!N1064,"n/a")</f>
        <v>3.6316309445146602</v>
      </c>
      <c r="F3916" s="77">
        <f>+IF(ISNUMBER(DATA!O1064),DATA!O1064,"n/a")</f>
        <v>4.4646938405341896E-3</v>
      </c>
      <c r="G3916" s="87">
        <f>+IF(ISNUMBER(DATA!X1064),DATA!X1064,"n/a")</f>
        <v>3.5361204430722899</v>
      </c>
      <c r="H3916" s="77">
        <f>+IF(ISNUMBER(DATA!Y1064),DATA!Y1064,"n/a")</f>
        <v>-1.7966052873860699E-2</v>
      </c>
      <c r="I3916" s="87">
        <f>+IF(ISNUMBER(DATA!AH1064),DATA!AH1064,"n/a")</f>
        <v>3.5173628717077898</v>
      </c>
      <c r="J3916" s="77">
        <f>+IF(ISNUMBER(DATA!AI1064),DATA!AI1064,"n/a")</f>
        <v>-2.2579636352360901E-2</v>
      </c>
      <c r="K3916" s="87">
        <f>+IF(ISNUMBER(DATA!AR1064),DATA!AR1064,"n/a")</f>
        <v>3.6420714706700701</v>
      </c>
      <c r="L3916" s="77">
        <f>+IF(ISNUMBER(DATA!AS1064),DATA!AS1064,"n/a")</f>
        <v>1.1767287817132301E-2</v>
      </c>
      <c r="M3916" s="66"/>
      <c r="N3916" s="66"/>
      <c r="O3916" s="66"/>
      <c r="P3916" s="66"/>
      <c r="Q3916" s="66"/>
      <c r="S3916" s="70"/>
      <c r="U3916" s="70"/>
      <c r="W3916" s="70"/>
      <c r="Y3916" s="70"/>
    </row>
    <row r="3917" spans="1:25" s="69" customFormat="1" x14ac:dyDescent="0.2">
      <c r="A3917" s="66" t="s">
        <v>28</v>
      </c>
      <c r="B3917" s="66" t="s">
        <v>24</v>
      </c>
      <c r="C3917" s="66" t="s">
        <v>26</v>
      </c>
      <c r="D3917" s="66" t="s">
        <v>305</v>
      </c>
      <c r="E3917" s="87">
        <f>+IF(ISNUMBER(DATA!N1065),DATA!N1065,"n/a")</f>
        <v>3.5729351615107099</v>
      </c>
      <c r="F3917" s="77">
        <f>+IF(ISNUMBER(DATA!O1065),DATA!O1065,"n/a")</f>
        <v>0.14845805078222299</v>
      </c>
      <c r="G3917" s="87">
        <f>+IF(ISNUMBER(DATA!X1065),DATA!X1065,"n/a")</f>
        <v>3.5853750463573899</v>
      </c>
      <c r="H3917" s="77">
        <f>+IF(ISNUMBER(DATA!Y1065),DATA!Y1065,"n/a")</f>
        <v>0.127991758627057</v>
      </c>
      <c r="I3917" s="87">
        <f>+IF(ISNUMBER(DATA!AH1065),DATA!AH1065,"n/a")</f>
        <v>3.5639957599572099</v>
      </c>
      <c r="J3917" s="77">
        <f>+IF(ISNUMBER(DATA!AI1065),DATA!AI1065,"n/a")</f>
        <v>0.13075277789963399</v>
      </c>
      <c r="K3917" s="87">
        <f>+IF(ISNUMBER(DATA!AR1065),DATA!AR1065,"n/a")</f>
        <v>3.4634134244149899</v>
      </c>
      <c r="L3917" s="77">
        <f>+IF(ISNUMBER(DATA!AS1065),DATA!AS1065,"n/a")</f>
        <v>0.116142959232332</v>
      </c>
      <c r="M3917" s="66"/>
      <c r="N3917" s="66"/>
      <c r="O3917" s="66"/>
      <c r="P3917" s="66"/>
      <c r="Q3917" s="66"/>
      <c r="S3917" s="70"/>
      <c r="U3917" s="70"/>
      <c r="W3917" s="70"/>
      <c r="Y3917" s="70"/>
    </row>
    <row r="3918" spans="1:25" s="69" customFormat="1" x14ac:dyDescent="0.2">
      <c r="A3918" s="66" t="s">
        <v>28</v>
      </c>
      <c r="B3918" s="66" t="s">
        <v>24</v>
      </c>
      <c r="C3918" s="66" t="s">
        <v>26</v>
      </c>
      <c r="D3918" s="66" t="s">
        <v>306</v>
      </c>
      <c r="E3918" s="87">
        <f>+IF(ISNUMBER(DATA!N1066),DATA!N1066,"n/a")</f>
        <v>3.3245973552629402</v>
      </c>
      <c r="F3918" s="77">
        <f>+IF(ISNUMBER(DATA!O1066),DATA!O1066,"n/a")</f>
        <v>4.0465686678584099E-2</v>
      </c>
      <c r="G3918" s="87">
        <f>+IF(ISNUMBER(DATA!X1066),DATA!X1066,"n/a")</f>
        <v>3.3285683330452298</v>
      </c>
      <c r="H3918" s="77">
        <f>+IF(ISNUMBER(DATA!Y1066),DATA!Y1066,"n/a")</f>
        <v>3.7752702104081597E-2</v>
      </c>
      <c r="I3918" s="87">
        <f>+IF(ISNUMBER(DATA!AH1066),DATA!AH1066,"n/a")</f>
        <v>3.2952839345124501</v>
      </c>
      <c r="J3918" s="77">
        <f>+IF(ISNUMBER(DATA!AI1066),DATA!AI1066,"n/a")</f>
        <v>3.0633669605665399E-2</v>
      </c>
      <c r="K3918" s="87">
        <f>+IF(ISNUMBER(DATA!AR1066),DATA!AR1066,"n/a")</f>
        <v>3.2303589181479202</v>
      </c>
      <c r="L3918" s="77">
        <f>+IF(ISNUMBER(DATA!AS1066),DATA!AS1066,"n/a")</f>
        <v>1.39741824290771E-2</v>
      </c>
      <c r="M3918" s="66"/>
      <c r="N3918" s="66"/>
      <c r="O3918" s="66"/>
      <c r="P3918" s="66"/>
      <c r="Q3918" s="66"/>
      <c r="S3918" s="70"/>
      <c r="U3918" s="70"/>
      <c r="W3918" s="70"/>
      <c r="Y3918" s="70"/>
    </row>
    <row r="3919" spans="1:25" s="69" customFormat="1" x14ac:dyDescent="0.2">
      <c r="A3919" s="66" t="s">
        <v>28</v>
      </c>
      <c r="B3919" s="66" t="s">
        <v>24</v>
      </c>
      <c r="C3919" s="66" t="s">
        <v>26</v>
      </c>
      <c r="D3919" s="66" t="s">
        <v>307</v>
      </c>
      <c r="E3919" s="87">
        <f>+IF(ISNUMBER(DATA!N1067),DATA!N1067,"n/a")</f>
        <v>3.3323286724350298</v>
      </c>
      <c r="F3919" s="77">
        <f>+IF(ISNUMBER(DATA!O1067),DATA!O1067,"n/a")</f>
        <v>-1.5513012409706199E-2</v>
      </c>
      <c r="G3919" s="87">
        <f>+IF(ISNUMBER(DATA!X1067),DATA!X1067,"n/a")</f>
        <v>3.3382681683595399</v>
      </c>
      <c r="H3919" s="77">
        <f>+IF(ISNUMBER(DATA!Y1067),DATA!Y1067,"n/a")</f>
        <v>-1.74628027310185E-3</v>
      </c>
      <c r="I3919" s="87">
        <f>+IF(ISNUMBER(DATA!AH1067),DATA!AH1067,"n/a")</f>
        <v>3.3575708081570999</v>
      </c>
      <c r="J3919" s="77">
        <f>+IF(ISNUMBER(DATA!AI1067),DATA!AI1067,"n/a")</f>
        <v>1.9802076056022098E-2</v>
      </c>
      <c r="K3919" s="87">
        <f>+IF(ISNUMBER(DATA!AR1067),DATA!AR1067,"n/a")</f>
        <v>3.31769231592116</v>
      </c>
      <c r="L3919" s="77">
        <f>+IF(ISNUMBER(DATA!AS1067),DATA!AS1067,"n/a")</f>
        <v>1.1869383708427699E-2</v>
      </c>
      <c r="M3919" s="66"/>
      <c r="N3919" s="66"/>
      <c r="O3919" s="66"/>
      <c r="P3919" s="66"/>
      <c r="Q3919" s="66"/>
      <c r="S3919" s="70"/>
      <c r="U3919" s="70"/>
      <c r="W3919" s="70"/>
      <c r="Y3919" s="70"/>
    </row>
    <row r="3920" spans="1:25" s="69" customFormat="1" x14ac:dyDescent="0.2">
      <c r="A3920" s="66" t="s">
        <v>28</v>
      </c>
      <c r="B3920" s="66" t="s">
        <v>24</v>
      </c>
      <c r="C3920" s="66" t="s">
        <v>26</v>
      </c>
      <c r="D3920" s="66" t="s">
        <v>308</v>
      </c>
      <c r="E3920" s="87">
        <f>+IF(ISNUMBER(DATA!N1068),DATA!N1068,"n/a")</f>
        <v>3.4522499024829498</v>
      </c>
      <c r="F3920" s="77">
        <f>+IF(ISNUMBER(DATA!O1068),DATA!O1068,"n/a")</f>
        <v>1.4001300383742799E-2</v>
      </c>
      <c r="G3920" s="87">
        <f>+IF(ISNUMBER(DATA!X1068),DATA!X1068,"n/a")</f>
        <v>3.37719722856255</v>
      </c>
      <c r="H3920" s="77">
        <f>+IF(ISNUMBER(DATA!Y1068),DATA!Y1068,"n/a")</f>
        <v>2.13137383457979E-3</v>
      </c>
      <c r="I3920" s="87">
        <f>+IF(ISNUMBER(DATA!AH1068),DATA!AH1068,"n/a")</f>
        <v>3.3552077104534201</v>
      </c>
      <c r="J3920" s="77">
        <f>+IF(ISNUMBER(DATA!AI1068),DATA!AI1068,"n/a")</f>
        <v>-8.0687030302105996E-3</v>
      </c>
      <c r="K3920" s="87">
        <f>+IF(ISNUMBER(DATA!AR1068),DATA!AR1068,"n/a")</f>
        <v>3.3271772144738199</v>
      </c>
      <c r="L3920" s="77">
        <f>+IF(ISNUMBER(DATA!AS1068),DATA!AS1068,"n/a")</f>
        <v>-2.9655869734994102E-2</v>
      </c>
      <c r="M3920" s="66"/>
      <c r="N3920" s="66"/>
      <c r="O3920" s="66"/>
      <c r="P3920" s="66"/>
      <c r="Q3920" s="66"/>
      <c r="S3920" s="70"/>
      <c r="U3920" s="70"/>
      <c r="W3920" s="70"/>
      <c r="Y3920" s="70"/>
    </row>
    <row r="3921" spans="1:25" s="69" customFormat="1" x14ac:dyDescent="0.2">
      <c r="A3921" s="66" t="s">
        <v>28</v>
      </c>
      <c r="B3921" s="66" t="s">
        <v>24</v>
      </c>
      <c r="C3921" s="66" t="s">
        <v>26</v>
      </c>
      <c r="D3921" s="66" t="s">
        <v>309</v>
      </c>
      <c r="E3921" s="87">
        <f>+IF(ISNUMBER(DATA!N1069),DATA!N1069,"n/a")</f>
        <v>3.3718275801416699</v>
      </c>
      <c r="F3921" s="77">
        <f>+IF(ISNUMBER(DATA!O1069),DATA!O1069,"n/a")</f>
        <v>3.3497382568201402E-2</v>
      </c>
      <c r="G3921" s="87">
        <f>+IF(ISNUMBER(DATA!X1069),DATA!X1069,"n/a")</f>
        <v>3.33759733455762</v>
      </c>
      <c r="H3921" s="77">
        <f>+IF(ISNUMBER(DATA!Y1069),DATA!Y1069,"n/a")</f>
        <v>2.54062452362247E-2</v>
      </c>
      <c r="I3921" s="87">
        <f>+IF(ISNUMBER(DATA!AH1069),DATA!AH1069,"n/a")</f>
        <v>3.31389695456371</v>
      </c>
      <c r="J3921" s="77">
        <f>+IF(ISNUMBER(DATA!AI1069),DATA!AI1069,"n/a")</f>
        <v>1.3906860893174E-2</v>
      </c>
      <c r="K3921" s="87">
        <f>+IF(ISNUMBER(DATA!AR1069),DATA!AR1069,"n/a")</f>
        <v>3.3219389315998402</v>
      </c>
      <c r="L3921" s="77">
        <f>+IF(ISNUMBER(DATA!AS1069),DATA!AS1069,"n/a")</f>
        <v>1.2889810996779201E-2</v>
      </c>
      <c r="M3921" s="66"/>
      <c r="N3921" s="66"/>
      <c r="O3921" s="66"/>
      <c r="P3921" s="66"/>
      <c r="Q3921" s="66"/>
      <c r="S3921" s="70"/>
      <c r="U3921" s="70"/>
      <c r="W3921" s="70"/>
      <c r="Y3921" s="70"/>
    </row>
    <row r="3922" spans="1:25" s="69" customFormat="1" x14ac:dyDescent="0.2">
      <c r="A3922" s="66" t="s">
        <v>28</v>
      </c>
      <c r="B3922" s="66" t="s">
        <v>24</v>
      </c>
      <c r="C3922" s="66" t="s">
        <v>26</v>
      </c>
      <c r="D3922" s="66" t="s">
        <v>310</v>
      </c>
      <c r="E3922" s="87">
        <f>+IF(ISNUMBER(DATA!N1070),DATA!N1070,"n/a")</f>
        <v>3.3777207057002201</v>
      </c>
      <c r="F3922" s="77">
        <f>+IF(ISNUMBER(DATA!O1070),DATA!O1070,"n/a")</f>
        <v>9.4971051063484593E-2</v>
      </c>
      <c r="G3922" s="87">
        <f>+IF(ISNUMBER(DATA!X1070),DATA!X1070,"n/a")</f>
        <v>3.3560252687485002</v>
      </c>
      <c r="H3922" s="77">
        <f>+IF(ISNUMBER(DATA!Y1070),DATA!Y1070,"n/a")</f>
        <v>0.115894472779262</v>
      </c>
      <c r="I3922" s="87">
        <f>+IF(ISNUMBER(DATA!AH1070),DATA!AH1070,"n/a")</f>
        <v>3.3172405040886299</v>
      </c>
      <c r="J3922" s="77">
        <f>+IF(ISNUMBER(DATA!AI1070),DATA!AI1070,"n/a")</f>
        <v>0.103837418102594</v>
      </c>
      <c r="K3922" s="87">
        <f>+IF(ISNUMBER(DATA!AR1070),DATA!AR1070,"n/a")</f>
        <v>3.3276202088704099</v>
      </c>
      <c r="L3922" s="77">
        <f>+IF(ISNUMBER(DATA!AS1070),DATA!AS1070,"n/a")</f>
        <v>0.13177075747600001</v>
      </c>
      <c r="M3922" s="66"/>
      <c r="N3922" s="66"/>
      <c r="O3922" s="66"/>
      <c r="P3922" s="66"/>
      <c r="Q3922" s="66"/>
      <c r="S3922" s="70"/>
      <c r="U3922" s="70"/>
      <c r="W3922" s="70"/>
      <c r="Y3922" s="70"/>
    </row>
    <row r="3923" spans="1:25" s="69" customFormat="1" x14ac:dyDescent="0.2">
      <c r="A3923" s="66" t="s">
        <v>28</v>
      </c>
      <c r="B3923" s="66" t="s">
        <v>24</v>
      </c>
      <c r="C3923" s="66" t="s">
        <v>26</v>
      </c>
      <c r="D3923" s="66" t="s">
        <v>311</v>
      </c>
      <c r="E3923" s="87">
        <f>+IF(ISNUMBER(DATA!N1071),DATA!N1071,"n/a")</f>
        <v>3.1206217411244301</v>
      </c>
      <c r="F3923" s="77">
        <f>+IF(ISNUMBER(DATA!O1071),DATA!O1071,"n/a")</f>
        <v>2.8317635532339201E-2</v>
      </c>
      <c r="G3923" s="87">
        <f>+IF(ISNUMBER(DATA!X1071),DATA!X1071,"n/a")</f>
        <v>3.1106128980343799</v>
      </c>
      <c r="H3923" s="77">
        <f>+IF(ISNUMBER(DATA!Y1071),DATA!Y1071,"n/a")</f>
        <v>3.60148207022278E-2</v>
      </c>
      <c r="I3923" s="87">
        <f>+IF(ISNUMBER(DATA!AH1071),DATA!AH1071,"n/a")</f>
        <v>3.1041892430507998</v>
      </c>
      <c r="J3923" s="77">
        <f>+IF(ISNUMBER(DATA!AI1071),DATA!AI1071,"n/a")</f>
        <v>5.4235378902967202E-2</v>
      </c>
      <c r="K3923" s="87">
        <f>+IF(ISNUMBER(DATA!AR1071),DATA!AR1071,"n/a")</f>
        <v>3.0847097503462702</v>
      </c>
      <c r="L3923" s="77">
        <f>+IF(ISNUMBER(DATA!AS1071),DATA!AS1071,"n/a")</f>
        <v>0.11371727280480499</v>
      </c>
      <c r="M3923" s="66"/>
      <c r="N3923" s="66"/>
      <c r="O3923" s="66"/>
      <c r="P3923" s="66"/>
      <c r="Q3923" s="66"/>
      <c r="S3923" s="70"/>
      <c r="U3923" s="70"/>
      <c r="W3923" s="70"/>
      <c r="Y3923" s="70"/>
    </row>
    <row r="3924" spans="1:25" s="69" customFormat="1" x14ac:dyDescent="0.2">
      <c r="A3924" s="66" t="s">
        <v>28</v>
      </c>
      <c r="B3924" s="66" t="s">
        <v>24</v>
      </c>
      <c r="C3924" s="66" t="s">
        <v>26</v>
      </c>
      <c r="D3924" s="66" t="s">
        <v>312</v>
      </c>
      <c r="E3924" s="87">
        <f>+IF(ISNUMBER(DATA!N1072),DATA!N1072,"n/a")</f>
        <v>3.48458343331655</v>
      </c>
      <c r="F3924" s="77">
        <f>+IF(ISNUMBER(DATA!O1072),DATA!O1072,"n/a")</f>
        <v>2.0929046085915299E-2</v>
      </c>
      <c r="G3924" s="87">
        <f>+IF(ISNUMBER(DATA!X1072),DATA!X1072,"n/a")</f>
        <v>3.4894188928494501</v>
      </c>
      <c r="H3924" s="77">
        <f>+IF(ISNUMBER(DATA!Y1072),DATA!Y1072,"n/a")</f>
        <v>2.7486505766820001E-2</v>
      </c>
      <c r="I3924" s="87">
        <f>+IF(ISNUMBER(DATA!AH1072),DATA!AH1072,"n/a")</f>
        <v>3.4862731482649099</v>
      </c>
      <c r="J3924" s="77">
        <f>+IF(ISNUMBER(DATA!AI1072),DATA!AI1072,"n/a")</f>
        <v>4.0937986936542999E-2</v>
      </c>
      <c r="K3924" s="87">
        <f>+IF(ISNUMBER(DATA!AR1072),DATA!AR1072,"n/a")</f>
        <v>3.4683978634884598</v>
      </c>
      <c r="L3924" s="77">
        <f>+IF(ISNUMBER(DATA!AS1072),DATA!AS1072,"n/a")</f>
        <v>7.2184118755646495E-2</v>
      </c>
      <c r="M3924" s="66"/>
      <c r="N3924" s="66"/>
      <c r="O3924" s="66"/>
      <c r="P3924" s="66"/>
      <c r="Q3924" s="66"/>
      <c r="S3924" s="70"/>
      <c r="U3924" s="70"/>
      <c r="W3924" s="70"/>
      <c r="Y3924" s="70"/>
    </row>
    <row r="3925" spans="1:25" s="69" customFormat="1" x14ac:dyDescent="0.2">
      <c r="A3925" s="66" t="s">
        <v>28</v>
      </c>
      <c r="B3925" s="66" t="s">
        <v>24</v>
      </c>
      <c r="C3925" s="66" t="s">
        <v>26</v>
      </c>
      <c r="D3925" s="66" t="s">
        <v>313</v>
      </c>
      <c r="E3925" s="87">
        <f>+IF(ISNUMBER(DATA!N1073),DATA!N1073,"n/a")</f>
        <v>2.72796450547734</v>
      </c>
      <c r="F3925" s="77">
        <f>+IF(ISNUMBER(DATA!O1073),DATA!O1073,"n/a")</f>
        <v>8.7788844860561197E-3</v>
      </c>
      <c r="G3925" s="87">
        <f>+IF(ISNUMBER(DATA!X1073),DATA!X1073,"n/a")</f>
        <v>2.7678814472776798</v>
      </c>
      <c r="H3925" s="77">
        <f>+IF(ISNUMBER(DATA!Y1073),DATA!Y1073,"n/a")</f>
        <v>4.3539685401524104E-3</v>
      </c>
      <c r="I3925" s="87">
        <f>+IF(ISNUMBER(DATA!AH1073),DATA!AH1073,"n/a")</f>
        <v>2.7850653148457201</v>
      </c>
      <c r="J3925" s="77">
        <f>+IF(ISNUMBER(DATA!AI1073),DATA!AI1073,"n/a")</f>
        <v>2.47771664224271E-2</v>
      </c>
      <c r="K3925" s="87">
        <f>+IF(ISNUMBER(DATA!AR1073),DATA!AR1073,"n/a")</f>
        <v>2.72360774443219</v>
      </c>
      <c r="L3925" s="77">
        <f>+IF(ISNUMBER(DATA!AS1073),DATA!AS1073,"n/a")</f>
        <v>4.7161243865757901E-2</v>
      </c>
      <c r="M3925" s="66"/>
      <c r="N3925" s="66"/>
      <c r="O3925" s="66"/>
      <c r="P3925" s="66"/>
      <c r="Q3925" s="66"/>
      <c r="S3925" s="70"/>
      <c r="U3925" s="70"/>
      <c r="W3925" s="70"/>
      <c r="Y3925" s="70"/>
    </row>
    <row r="3926" spans="1:25" s="69" customFormat="1" x14ac:dyDescent="0.2">
      <c r="A3926" s="66" t="s">
        <v>28</v>
      </c>
      <c r="B3926" s="66" t="s">
        <v>24</v>
      </c>
      <c r="C3926" s="66" t="s">
        <v>26</v>
      </c>
      <c r="D3926" s="66" t="s">
        <v>314</v>
      </c>
      <c r="E3926" s="87">
        <f>+IF(ISNUMBER(DATA!N1074),DATA!N1074,"n/a")</f>
        <v>3.6574532147658099</v>
      </c>
      <c r="F3926" s="77">
        <f>+IF(ISNUMBER(DATA!O1074),DATA!O1074,"n/a")</f>
        <v>1.3815393491751799E-2</v>
      </c>
      <c r="G3926" s="87">
        <f>+IF(ISNUMBER(DATA!X1074),DATA!X1074,"n/a")</f>
        <v>3.6649694448787802</v>
      </c>
      <c r="H3926" s="77">
        <f>+IF(ISNUMBER(DATA!Y1074),DATA!Y1074,"n/a")</f>
        <v>1.8326883413505999E-2</v>
      </c>
      <c r="I3926" s="87">
        <f>+IF(ISNUMBER(DATA!AH1074),DATA!AH1074,"n/a")</f>
        <v>3.7133432893167</v>
      </c>
      <c r="J3926" s="77">
        <f>+IF(ISNUMBER(DATA!AI1074),DATA!AI1074,"n/a")</f>
        <v>0.10651889011103199</v>
      </c>
      <c r="K3926" s="87">
        <f>+IF(ISNUMBER(DATA!AR1074),DATA!AR1074,"n/a")</f>
        <v>3.6830913645133099</v>
      </c>
      <c r="L3926" s="77">
        <f>+IF(ISNUMBER(DATA!AS1074),DATA!AS1074,"n/a")</f>
        <v>0.243712457957623</v>
      </c>
      <c r="M3926" s="66"/>
      <c r="N3926" s="66"/>
      <c r="O3926" s="66"/>
      <c r="P3926" s="66"/>
      <c r="Q3926" s="66"/>
      <c r="S3926" s="70"/>
      <c r="U3926" s="70"/>
      <c r="W3926" s="70"/>
      <c r="Y3926" s="70"/>
    </row>
    <row r="3927" spans="1:25" s="69" customFormat="1" x14ac:dyDescent="0.2">
      <c r="A3927" s="66" t="s">
        <v>28</v>
      </c>
      <c r="B3927" s="66" t="s">
        <v>24</v>
      </c>
      <c r="C3927" s="66" t="s">
        <v>26</v>
      </c>
      <c r="D3927" s="66" t="s">
        <v>315</v>
      </c>
      <c r="E3927" s="87">
        <f>+IF(ISNUMBER(DATA!N1075),DATA!N1075,"n/a")</f>
        <v>3.5606443639223602</v>
      </c>
      <c r="F3927" s="77">
        <f>+IF(ISNUMBER(DATA!O1075),DATA!O1075,"n/a")</f>
        <v>-7.7568180975204704E-3</v>
      </c>
      <c r="G3927" s="87">
        <f>+IF(ISNUMBER(DATA!X1075),DATA!X1075,"n/a")</f>
        <v>3.54750558377114</v>
      </c>
      <c r="H3927" s="77">
        <f>+IF(ISNUMBER(DATA!Y1075),DATA!Y1075,"n/a")</f>
        <v>-3.7007858852423402E-3</v>
      </c>
      <c r="I3927" s="87">
        <f>+IF(ISNUMBER(DATA!AH1075),DATA!AH1075,"n/a")</f>
        <v>3.5833974960155501</v>
      </c>
      <c r="J3927" s="77">
        <f>+IF(ISNUMBER(DATA!AI1075),DATA!AI1075,"n/a")</f>
        <v>2.2431965888462201E-2</v>
      </c>
      <c r="K3927" s="87">
        <f>+IF(ISNUMBER(DATA!AR1075),DATA!AR1075,"n/a")</f>
        <v>3.5789233008673702</v>
      </c>
      <c r="L3927" s="77">
        <f>+IF(ISNUMBER(DATA!AS1075),DATA!AS1075,"n/a")</f>
        <v>3.00182440347776E-2</v>
      </c>
      <c r="M3927" s="66"/>
      <c r="N3927" s="66"/>
      <c r="O3927" s="66"/>
      <c r="P3927" s="66"/>
      <c r="Q3927" s="66"/>
      <c r="S3927" s="70"/>
      <c r="U3927" s="70"/>
      <c r="W3927" s="70"/>
      <c r="Y3927" s="70"/>
    </row>
    <row r="3928" spans="1:25" s="69" customFormat="1" x14ac:dyDescent="0.2">
      <c r="A3928" s="66" t="s">
        <v>28</v>
      </c>
      <c r="B3928" s="66" t="s">
        <v>24</v>
      </c>
      <c r="C3928" s="66" t="s">
        <v>26</v>
      </c>
      <c r="D3928" s="66" t="s">
        <v>316</v>
      </c>
      <c r="E3928" s="87">
        <f>+IF(ISNUMBER(DATA!N1076),DATA!N1076,"n/a")</f>
        <v>3.4450488931238299</v>
      </c>
      <c r="F3928" s="77">
        <f>+IF(ISNUMBER(DATA!O1076),DATA!O1076,"n/a")</f>
        <v>6.5072764491041601E-2</v>
      </c>
      <c r="G3928" s="87">
        <f>+IF(ISNUMBER(DATA!X1076),DATA!X1076,"n/a")</f>
        <v>3.3056963626854499</v>
      </c>
      <c r="H3928" s="77">
        <f>+IF(ISNUMBER(DATA!Y1076),DATA!Y1076,"n/a")</f>
        <v>4.5038349983310397E-2</v>
      </c>
      <c r="I3928" s="87">
        <f>+IF(ISNUMBER(DATA!AH1076),DATA!AH1076,"n/a")</f>
        <v>3.29895471496451</v>
      </c>
      <c r="J3928" s="77">
        <f>+IF(ISNUMBER(DATA!AI1076),DATA!AI1076,"n/a")</f>
        <v>4.3866917757215997E-2</v>
      </c>
      <c r="K3928" s="87">
        <f>+IF(ISNUMBER(DATA!AR1076),DATA!AR1076,"n/a")</f>
        <v>3.3072888468299499</v>
      </c>
      <c r="L3928" s="77">
        <f>+IF(ISNUMBER(DATA!AS1076),DATA!AS1076,"n/a")</f>
        <v>2.28885866531576E-2</v>
      </c>
      <c r="M3928" s="66"/>
      <c r="N3928" s="66"/>
      <c r="O3928" s="66"/>
      <c r="P3928" s="66"/>
      <c r="Q3928" s="66"/>
      <c r="S3928" s="70"/>
      <c r="U3928" s="70"/>
      <c r="W3928" s="70"/>
      <c r="Y3928" s="70"/>
    </row>
    <row r="3929" spans="1:25" s="69" customFormat="1" x14ac:dyDescent="0.2">
      <c r="A3929" s="66" t="s">
        <v>28</v>
      </c>
      <c r="B3929" s="66" t="s">
        <v>24</v>
      </c>
      <c r="C3929" s="66" t="s">
        <v>26</v>
      </c>
      <c r="D3929" s="66" t="s">
        <v>317</v>
      </c>
      <c r="E3929" s="87">
        <f>+IF(ISNUMBER(DATA!N1077),DATA!N1077,"n/a")</f>
        <v>3.1867112354747098</v>
      </c>
      <c r="F3929" s="77">
        <f>+IF(ISNUMBER(DATA!O1077),DATA!O1077,"n/a")</f>
        <v>-1.8471032159416399E-2</v>
      </c>
      <c r="G3929" s="87">
        <f>+IF(ISNUMBER(DATA!X1077),DATA!X1077,"n/a")</f>
        <v>3.2453203744763299</v>
      </c>
      <c r="H3929" s="77">
        <f>+IF(ISNUMBER(DATA!Y1077),DATA!Y1077,"n/a")</f>
        <v>4.5518113949377E-2</v>
      </c>
      <c r="I3929" s="87">
        <f>+IF(ISNUMBER(DATA!AH1077),DATA!AH1077,"n/a")</f>
        <v>3.19717099815725</v>
      </c>
      <c r="J3929" s="77">
        <f>+IF(ISNUMBER(DATA!AI1077),DATA!AI1077,"n/a")</f>
        <v>1.9789746434555801E-2</v>
      </c>
      <c r="K3929" s="87">
        <f>+IF(ISNUMBER(DATA!AR1077),DATA!AR1077,"n/a")</f>
        <v>3.12367347799549</v>
      </c>
      <c r="L3929" s="77">
        <f>+IF(ISNUMBER(DATA!AS1077),DATA!AS1077,"n/a")</f>
        <v>2.2847601368374E-2</v>
      </c>
      <c r="M3929" s="66"/>
      <c r="N3929" s="66"/>
      <c r="O3929" s="66"/>
      <c r="P3929" s="66"/>
      <c r="Q3929" s="66"/>
      <c r="S3929" s="70"/>
      <c r="U3929" s="70"/>
      <c r="W3929" s="70"/>
      <c r="Y3929" s="70"/>
    </row>
    <row r="3930" spans="1:25" s="69" customFormat="1" x14ac:dyDescent="0.2">
      <c r="A3930" s="66" t="s">
        <v>28</v>
      </c>
      <c r="B3930" s="66" t="s">
        <v>24</v>
      </c>
      <c r="C3930" s="66" t="s">
        <v>26</v>
      </c>
      <c r="D3930" s="66" t="s">
        <v>318</v>
      </c>
      <c r="E3930" s="87">
        <f>+IF(ISNUMBER(DATA!N1078),DATA!N1078,"n/a")</f>
        <v>3.6056584496326201</v>
      </c>
      <c r="F3930" s="77">
        <f>+IF(ISNUMBER(DATA!O1078),DATA!O1078,"n/a")</f>
        <v>2.50599381764657E-2</v>
      </c>
      <c r="G3930" s="87">
        <f>+IF(ISNUMBER(DATA!X1078),DATA!X1078,"n/a")</f>
        <v>3.5127432539838299</v>
      </c>
      <c r="H3930" s="77">
        <f>+IF(ISNUMBER(DATA!Y1078),DATA!Y1078,"n/a")</f>
        <v>3.4586201155864998E-2</v>
      </c>
      <c r="I3930" s="87">
        <f>+IF(ISNUMBER(DATA!AH1078),DATA!AH1078,"n/a")</f>
        <v>3.5293618027609699</v>
      </c>
      <c r="J3930" s="77">
        <f>+IF(ISNUMBER(DATA!AI1078),DATA!AI1078,"n/a")</f>
        <v>3.83742293523903E-2</v>
      </c>
      <c r="K3930" s="87">
        <f>+IF(ISNUMBER(DATA!AR1078),DATA!AR1078,"n/a")</f>
        <v>3.55883932343853</v>
      </c>
      <c r="L3930" s="77">
        <f>+IF(ISNUMBER(DATA!AS1078),DATA!AS1078,"n/a")</f>
        <v>3.0748054810992301E-2</v>
      </c>
      <c r="M3930" s="66"/>
      <c r="N3930" s="66"/>
      <c r="O3930" s="66"/>
      <c r="P3930" s="66"/>
      <c r="Q3930" s="66"/>
      <c r="S3930" s="70"/>
      <c r="U3930" s="70"/>
      <c r="W3930" s="70"/>
      <c r="Y3930" s="70"/>
    </row>
    <row r="3931" spans="1:25" s="69" customFormat="1" x14ac:dyDescent="0.2">
      <c r="A3931" s="66" t="s">
        <v>28</v>
      </c>
      <c r="B3931" s="66" t="s">
        <v>24</v>
      </c>
      <c r="C3931" s="66" t="s">
        <v>26</v>
      </c>
      <c r="D3931" s="66" t="s">
        <v>344</v>
      </c>
      <c r="E3931" s="87">
        <f>+IF(ISNUMBER(DATA!N1079),DATA!N1079,"n/a")</f>
        <v>2.1473863469126</v>
      </c>
      <c r="F3931" s="77">
        <f>+IF(ISNUMBER(DATA!O1079),DATA!O1079,"n/a")</f>
        <v>5.2942929134606699E-3</v>
      </c>
      <c r="G3931" s="87">
        <f>+IF(ISNUMBER(DATA!X1079),DATA!X1079,"n/a")</f>
        <v>1.8391338844837</v>
      </c>
      <c r="H3931" s="77">
        <f>+IF(ISNUMBER(DATA!Y1079),DATA!Y1079,"n/a")</f>
        <v>-7.5031520707551404E-3</v>
      </c>
      <c r="I3931" s="87">
        <f>+IF(ISNUMBER(DATA!AH1079),DATA!AH1079,"n/a")</f>
        <v>1.8900980219110599</v>
      </c>
      <c r="J3931" s="77">
        <f>+IF(ISNUMBER(DATA!AI1079),DATA!AI1079,"n/a")</f>
        <v>-8.4096410894031106E-3</v>
      </c>
      <c r="K3931" s="87">
        <f>+IF(ISNUMBER(DATA!AR1079),DATA!AR1079,"n/a")</f>
        <v>1.94307187306536</v>
      </c>
      <c r="L3931" s="77">
        <f>+IF(ISNUMBER(DATA!AS1079),DATA!AS1079,"n/a")</f>
        <v>0.119105294753105</v>
      </c>
      <c r="M3931" s="66"/>
      <c r="N3931" s="66"/>
      <c r="O3931" s="66"/>
      <c r="P3931" s="66"/>
      <c r="Q3931" s="66"/>
      <c r="S3931" s="70"/>
      <c r="U3931" s="70"/>
      <c r="W3931" s="70"/>
      <c r="Y3931" s="70"/>
    </row>
    <row r="3932" spans="1:25" s="69" customFormat="1" x14ac:dyDescent="0.2">
      <c r="A3932" s="66" t="s">
        <v>28</v>
      </c>
      <c r="B3932" s="66" t="s">
        <v>24</v>
      </c>
      <c r="C3932" s="66" t="s">
        <v>26</v>
      </c>
      <c r="D3932" s="66" t="s">
        <v>345</v>
      </c>
      <c r="E3932" s="87">
        <f>+IF(ISNUMBER(DATA!N1080),DATA!N1080,"n/a")</f>
        <v>2.60583822699085</v>
      </c>
      <c r="F3932" s="77">
        <f>+IF(ISNUMBER(DATA!O1080),DATA!O1080,"n/a")</f>
        <v>0.105062810560118</v>
      </c>
      <c r="G3932" s="87">
        <f>+IF(ISNUMBER(DATA!X1080),DATA!X1080,"n/a")</f>
        <v>2.6167520801151398</v>
      </c>
      <c r="H3932" s="77">
        <f>+IF(ISNUMBER(DATA!Y1080),DATA!Y1080,"n/a")</f>
        <v>0.100355757338882</v>
      </c>
      <c r="I3932" s="87">
        <f>+IF(ISNUMBER(DATA!AH1080),DATA!AH1080,"n/a")</f>
        <v>2.6220709409098002</v>
      </c>
      <c r="J3932" s="77">
        <f>+IF(ISNUMBER(DATA!AI1080),DATA!AI1080,"n/a")</f>
        <v>9.5764978041580004E-2</v>
      </c>
      <c r="K3932" s="87">
        <f>+IF(ISNUMBER(DATA!AR1080),DATA!AR1080,"n/a")</f>
        <v>2.5983557762625198</v>
      </c>
      <c r="L3932" s="77">
        <f>+IF(ISNUMBER(DATA!AS1080),DATA!AS1080,"n/a")</f>
        <v>6.2738729267489607E-2</v>
      </c>
      <c r="M3932" s="66"/>
      <c r="N3932" s="66"/>
      <c r="O3932" s="66"/>
      <c r="P3932" s="66"/>
      <c r="Q3932" s="66"/>
      <c r="S3932" s="70"/>
      <c r="U3932" s="70"/>
      <c r="W3932" s="70"/>
      <c r="Y3932" s="70"/>
    </row>
    <row r="3933" spans="1:25" x14ac:dyDescent="0.2">
      <c r="E3933" s="100"/>
      <c r="F3933" s="102"/>
      <c r="G3933" s="100"/>
      <c r="H3933" s="102"/>
      <c r="I3933" s="100"/>
      <c r="J3933" s="102"/>
      <c r="K3933" s="100"/>
      <c r="L3933" s="102"/>
    </row>
    <row r="3934" spans="1:25" s="69" customFormat="1" x14ac:dyDescent="0.2">
      <c r="A3934" s="66" t="s">
        <v>20</v>
      </c>
      <c r="B3934" s="66" t="s">
        <v>23</v>
      </c>
      <c r="C3934" s="66" t="s">
        <v>0</v>
      </c>
      <c r="D3934" s="66" t="s">
        <v>271</v>
      </c>
      <c r="E3934" s="76">
        <f>+IF(ISNUMBER(DATA!F491),DATA!F491,"n/a")</f>
        <v>9830.99</v>
      </c>
      <c r="F3934" s="77">
        <f>+IF(ISNUMBER(DATA!G491),DATA!G491,"n/a")</f>
        <v>-2.1680106776556401E-3</v>
      </c>
      <c r="G3934" s="76">
        <f>+IF(ISNUMBER(DATA!P491),DATA!P491,"n/a")</f>
        <v>34420.61</v>
      </c>
      <c r="H3934" s="77">
        <f>+IF(ISNUMBER(DATA!Q491),DATA!Q491,"n/a")</f>
        <v>-2.2193151780375099E-2</v>
      </c>
      <c r="I3934" s="76">
        <f>+IF(ISNUMBER(DATA!Z491),DATA!Z491,"n/a")</f>
        <v>70285.179999999993</v>
      </c>
      <c r="J3934" s="77">
        <f>+IF(ISNUMBER(DATA!AA491),DATA!AA491,"n/a")</f>
        <v>-1.8294852992527501E-2</v>
      </c>
      <c r="K3934" s="76">
        <f>+IF(ISNUMBER(DATA!AJ491),DATA!AJ491,"n/a")</f>
        <v>125588.86</v>
      </c>
      <c r="L3934" s="77">
        <f>+IF(ISNUMBER(DATA!AK491),DATA!AK491,"n/a")</f>
        <v>8.5621350263261897E-3</v>
      </c>
      <c r="M3934" s="66"/>
      <c r="N3934" s="66"/>
      <c r="O3934" s="66"/>
      <c r="P3934" s="66"/>
      <c r="Q3934" s="66"/>
      <c r="S3934" s="70"/>
      <c r="U3934" s="70"/>
      <c r="W3934" s="70"/>
      <c r="Y3934" s="70"/>
    </row>
    <row r="3935" spans="1:25" s="69" customFormat="1" x14ac:dyDescent="0.2">
      <c r="A3935" s="66" t="s">
        <v>20</v>
      </c>
      <c r="B3935" s="66" t="s">
        <v>23</v>
      </c>
      <c r="C3935" s="66" t="s">
        <v>0</v>
      </c>
      <c r="D3935" s="66" t="s">
        <v>272</v>
      </c>
      <c r="E3935" s="76">
        <f>+IF(ISNUMBER(DATA!F492),DATA!F492,"n/a")</f>
        <v>17737.52</v>
      </c>
      <c r="F3935" s="77">
        <f>+IF(ISNUMBER(DATA!G492),DATA!G492,"n/a")</f>
        <v>1.9995112852521499</v>
      </c>
      <c r="G3935" s="76">
        <f>+IF(ISNUMBER(DATA!P492),DATA!P492,"n/a")</f>
        <v>63229.96</v>
      </c>
      <c r="H3935" s="77">
        <f>+IF(ISNUMBER(DATA!Q492),DATA!Q492,"n/a")</f>
        <v>2.24887152639511</v>
      </c>
      <c r="I3935" s="76">
        <f>+IF(ISNUMBER(DATA!Z492),DATA!Z492,"n/a")</f>
        <v>118007.31</v>
      </c>
      <c r="J3935" s="77">
        <f>+IF(ISNUMBER(DATA!AA492),DATA!AA492,"n/a")</f>
        <v>2.2295810753893499</v>
      </c>
      <c r="K3935" s="76">
        <f>+IF(ISNUMBER(DATA!AJ492),DATA!AJ492,"n/a")</f>
        <v>189343.25</v>
      </c>
      <c r="L3935" s="77">
        <f>+IF(ISNUMBER(DATA!AK492),DATA!AK492,"n/a")</f>
        <v>2.8598926244984599</v>
      </c>
      <c r="M3935" s="66"/>
      <c r="N3935" s="66"/>
      <c r="O3935" s="66"/>
      <c r="P3935" s="66"/>
      <c r="Q3935" s="66"/>
      <c r="S3935" s="70"/>
      <c r="U3935" s="70"/>
      <c r="W3935" s="70"/>
      <c r="Y3935" s="70"/>
    </row>
    <row r="3936" spans="1:25" s="69" customFormat="1" x14ac:dyDescent="0.2">
      <c r="A3936" s="66" t="s">
        <v>20</v>
      </c>
      <c r="B3936" s="66" t="s">
        <v>23</v>
      </c>
      <c r="C3936" s="66" t="s">
        <v>0</v>
      </c>
      <c r="D3936" s="66" t="s">
        <v>273</v>
      </c>
      <c r="E3936" s="76">
        <f>+IF(ISNUMBER(DATA!F493),DATA!F493,"n/a")</f>
        <v>12450.82</v>
      </c>
      <c r="F3936" s="77">
        <f>+IF(ISNUMBER(DATA!G493),DATA!G493,"n/a")</f>
        <v>-0.55421722119108197</v>
      </c>
      <c r="G3936" s="76">
        <f>+IF(ISNUMBER(DATA!P493),DATA!P493,"n/a")</f>
        <v>47843.16</v>
      </c>
      <c r="H3936" s="77">
        <f>+IF(ISNUMBER(DATA!Q493),DATA!Q493,"n/a")</f>
        <v>-0.532566593869504</v>
      </c>
      <c r="I3936" s="76">
        <f>+IF(ISNUMBER(DATA!Z493),DATA!Z493,"n/a")</f>
        <v>87536.3</v>
      </c>
      <c r="J3936" s="77">
        <f>+IF(ISNUMBER(DATA!AA493),DATA!AA493,"n/a")</f>
        <v>-0.549702283734532</v>
      </c>
      <c r="K3936" s="76">
        <f>+IF(ISNUMBER(DATA!AJ493),DATA!AJ493,"n/a")</f>
        <v>181198.9</v>
      </c>
      <c r="L3936" s="77">
        <f>+IF(ISNUMBER(DATA!AK493),DATA!AK493,"n/a")</f>
        <v>-0.442412990280664</v>
      </c>
      <c r="M3936" s="66"/>
      <c r="N3936" s="66"/>
      <c r="O3936" s="66"/>
      <c r="P3936" s="66"/>
      <c r="Q3936" s="66"/>
      <c r="S3936" s="70"/>
      <c r="U3936" s="70"/>
      <c r="W3936" s="70"/>
      <c r="Y3936" s="70"/>
    </row>
    <row r="3937" spans="1:25" s="69" customFormat="1" x14ac:dyDescent="0.2">
      <c r="A3937" s="66" t="s">
        <v>20</v>
      </c>
      <c r="B3937" s="66" t="s">
        <v>23</v>
      </c>
      <c r="C3937" s="66" t="s">
        <v>0</v>
      </c>
      <c r="D3937" s="66" t="s">
        <v>274</v>
      </c>
      <c r="E3937" s="76">
        <f>+IF(ISNUMBER(DATA!F494),DATA!F494,"n/a")</f>
        <v>2515.6</v>
      </c>
      <c r="F3937" s="77">
        <f>+IF(ISNUMBER(DATA!G494),DATA!G494,"n/a")</f>
        <v>1.04940202691694</v>
      </c>
      <c r="G3937" s="76">
        <f>+IF(ISNUMBER(DATA!P494),DATA!P494,"n/a")</f>
        <v>9497.2099999999991</v>
      </c>
      <c r="H3937" s="77">
        <f>+IF(ISNUMBER(DATA!Q494),DATA!Q494,"n/a")</f>
        <v>1.8457083101115199</v>
      </c>
      <c r="I3937" s="76">
        <f>+IF(ISNUMBER(DATA!Z494),DATA!Z494,"n/a")</f>
        <v>17278.29</v>
      </c>
      <c r="J3937" s="77">
        <f>+IF(ISNUMBER(DATA!AA494),DATA!AA494,"n/a")</f>
        <v>1.51235435845015</v>
      </c>
      <c r="K3937" s="76">
        <f>+IF(ISNUMBER(DATA!AJ494),DATA!AJ494,"n/a")</f>
        <v>28401.14</v>
      </c>
      <c r="L3937" s="77">
        <f>+IF(ISNUMBER(DATA!AK494),DATA!AK494,"n/a")</f>
        <v>0.20809904313038199</v>
      </c>
      <c r="M3937" s="66"/>
      <c r="N3937" s="66"/>
      <c r="O3937" s="66"/>
      <c r="P3937" s="66"/>
      <c r="Q3937" s="66"/>
      <c r="S3937" s="70"/>
      <c r="U3937" s="70"/>
      <c r="W3937" s="70"/>
      <c r="Y3937" s="70"/>
    </row>
    <row r="3938" spans="1:25" s="69" customFormat="1" x14ac:dyDescent="0.2">
      <c r="A3938" s="66" t="s">
        <v>20</v>
      </c>
      <c r="B3938" s="66" t="s">
        <v>23</v>
      </c>
      <c r="C3938" s="66" t="s">
        <v>0</v>
      </c>
      <c r="D3938" s="66" t="s">
        <v>275</v>
      </c>
      <c r="E3938" s="76">
        <f>+IF(ISNUMBER(DATA!F495),DATA!F495,"n/a")</f>
        <v>29751.57</v>
      </c>
      <c r="F3938" s="77">
        <f>+IF(ISNUMBER(DATA!G495),DATA!G495,"n/a")</f>
        <v>1.93257310592881</v>
      </c>
      <c r="G3938" s="76">
        <f>+IF(ISNUMBER(DATA!P495),DATA!P495,"n/a")</f>
        <v>98067.17</v>
      </c>
      <c r="H3938" s="77">
        <f>+IF(ISNUMBER(DATA!Q495),DATA!Q495,"n/a")</f>
        <v>1.7824752061168001</v>
      </c>
      <c r="I3938" s="76">
        <f>+IF(ISNUMBER(DATA!Z495),DATA!Z495,"n/a")</f>
        <v>191390.01</v>
      </c>
      <c r="J3938" s="77">
        <f>+IF(ISNUMBER(DATA!AA495),DATA!AA495,"n/a")</f>
        <v>0.74478060927929002</v>
      </c>
      <c r="K3938" s="76">
        <f>+IF(ISNUMBER(DATA!AJ495),DATA!AJ495,"n/a")</f>
        <v>265886.12</v>
      </c>
      <c r="L3938" s="77">
        <f>+IF(ISNUMBER(DATA!AK495),DATA!AK495,"n/a")</f>
        <v>0.21317163437487499</v>
      </c>
      <c r="M3938" s="66"/>
      <c r="N3938" s="66"/>
      <c r="O3938" s="66"/>
      <c r="P3938" s="66"/>
      <c r="Q3938" s="66"/>
      <c r="S3938" s="70"/>
      <c r="U3938" s="70"/>
      <c r="W3938" s="70"/>
      <c r="Y3938" s="70"/>
    </row>
    <row r="3939" spans="1:25" s="69" customFormat="1" x14ac:dyDescent="0.2">
      <c r="A3939" s="66" t="s">
        <v>20</v>
      </c>
      <c r="B3939" s="66" t="s">
        <v>23</v>
      </c>
      <c r="C3939" s="66" t="s">
        <v>0</v>
      </c>
      <c r="D3939" s="66" t="s">
        <v>276</v>
      </c>
      <c r="E3939" s="76">
        <f>+IF(ISNUMBER(DATA!F496),DATA!F496,"n/a")</f>
        <v>4457.5200000000004</v>
      </c>
      <c r="F3939" s="77">
        <f>+IF(ISNUMBER(DATA!G496),DATA!G496,"n/a")</f>
        <v>-0.78619981773706205</v>
      </c>
      <c r="G3939" s="76">
        <f>+IF(ISNUMBER(DATA!P496),DATA!P496,"n/a")</f>
        <v>24204.85</v>
      </c>
      <c r="H3939" s="77">
        <f>+IF(ISNUMBER(DATA!Q496),DATA!Q496,"n/a")</f>
        <v>-0.69411923042170898</v>
      </c>
      <c r="I3939" s="76">
        <f>+IF(ISNUMBER(DATA!Z496),DATA!Z496,"n/a")</f>
        <v>31957.43</v>
      </c>
      <c r="J3939" s="77">
        <f>+IF(ISNUMBER(DATA!AA496),DATA!AA496,"n/a")</f>
        <v>-0.77770148501228598</v>
      </c>
      <c r="K3939" s="76">
        <f>+IF(ISNUMBER(DATA!AJ496),DATA!AJ496,"n/a")</f>
        <v>75671.91</v>
      </c>
      <c r="L3939" s="77">
        <f>+IF(ISNUMBER(DATA!AK496),DATA!AK496,"n/a")</f>
        <v>-0.672618468715108</v>
      </c>
      <c r="M3939" s="66"/>
      <c r="N3939" s="66"/>
      <c r="O3939" s="66"/>
      <c r="P3939" s="66"/>
      <c r="Q3939" s="66"/>
      <c r="S3939" s="70"/>
      <c r="U3939" s="70"/>
      <c r="W3939" s="70"/>
      <c r="Y3939" s="70"/>
    </row>
    <row r="3940" spans="1:25" s="69" customFormat="1" x14ac:dyDescent="0.2">
      <c r="A3940" s="66" t="s">
        <v>20</v>
      </c>
      <c r="B3940" s="66" t="s">
        <v>23</v>
      </c>
      <c r="C3940" s="66" t="s">
        <v>0</v>
      </c>
      <c r="D3940" s="66" t="s">
        <v>277</v>
      </c>
      <c r="E3940" s="76">
        <f>+IF(ISNUMBER(DATA!F497),DATA!F497,"n/a")</f>
        <v>7002.96</v>
      </c>
      <c r="F3940" s="77">
        <f>+IF(ISNUMBER(DATA!G497),DATA!G497,"n/a")</f>
        <v>-7.9414281714247401E-2</v>
      </c>
      <c r="G3940" s="76">
        <f>+IF(ISNUMBER(DATA!P497),DATA!P497,"n/a")</f>
        <v>25794.42</v>
      </c>
      <c r="H3940" s="77">
        <f>+IF(ISNUMBER(DATA!Q497),DATA!Q497,"n/a")</f>
        <v>-6.8522765906409702E-3</v>
      </c>
      <c r="I3940" s="76">
        <f>+IF(ISNUMBER(DATA!Z497),DATA!Z497,"n/a")</f>
        <v>53476.29</v>
      </c>
      <c r="J3940" s="77">
        <f>+IF(ISNUMBER(DATA!AA497),DATA!AA497,"n/a")</f>
        <v>0.240418505600247</v>
      </c>
      <c r="K3940" s="76">
        <f>+IF(ISNUMBER(DATA!AJ497),DATA!AJ497,"n/a")</f>
        <v>79458.92</v>
      </c>
      <c r="L3940" s="77">
        <f>+IF(ISNUMBER(DATA!AK497),DATA!AK497,"n/a")</f>
        <v>0.462933123200306</v>
      </c>
      <c r="M3940" s="66"/>
      <c r="N3940" s="66"/>
      <c r="O3940" s="66"/>
      <c r="P3940" s="66"/>
      <c r="Q3940" s="66"/>
      <c r="S3940" s="70"/>
      <c r="U3940" s="70"/>
      <c r="W3940" s="70"/>
      <c r="Y3940" s="70"/>
    </row>
    <row r="3941" spans="1:25" s="69" customFormat="1" x14ac:dyDescent="0.2">
      <c r="A3941" s="66" t="s">
        <v>20</v>
      </c>
      <c r="B3941" s="66" t="s">
        <v>23</v>
      </c>
      <c r="C3941" s="66" t="s">
        <v>0</v>
      </c>
      <c r="D3941" s="66" t="s">
        <v>278</v>
      </c>
      <c r="E3941" s="76">
        <f>+IF(ISNUMBER(DATA!F498),DATA!F498,"n/a")</f>
        <v>70893.509999999995</v>
      </c>
      <c r="F3941" s="77">
        <f>+IF(ISNUMBER(DATA!G498),DATA!G498,"n/a")</f>
        <v>6.6535009997612499E-2</v>
      </c>
      <c r="G3941" s="76">
        <f>+IF(ISNUMBER(DATA!P498),DATA!P498,"n/a")</f>
        <v>247758.29</v>
      </c>
      <c r="H3941" s="77">
        <f>+IF(ISNUMBER(DATA!Q498),DATA!Q498,"n/a")</f>
        <v>0.15043574168861801</v>
      </c>
      <c r="I3941" s="76">
        <f>+IF(ISNUMBER(DATA!Z498),DATA!Z498,"n/a")</f>
        <v>474151.2</v>
      </c>
      <c r="J3941" s="77">
        <f>+IF(ISNUMBER(DATA!AA498),DATA!AA498,"n/a")</f>
        <v>0.126202800072966</v>
      </c>
      <c r="K3941" s="76">
        <f>+IF(ISNUMBER(DATA!AJ498),DATA!AJ498,"n/a")</f>
        <v>813967.33</v>
      </c>
      <c r="L3941" s="77">
        <f>+IF(ISNUMBER(DATA!AK498),DATA!AK498,"n/a")</f>
        <v>0.11982103771157</v>
      </c>
      <c r="M3941" s="66"/>
      <c r="N3941" s="66"/>
      <c r="O3941" s="66"/>
      <c r="P3941" s="66"/>
      <c r="Q3941" s="66"/>
      <c r="S3941" s="70"/>
      <c r="U3941" s="70"/>
      <c r="W3941" s="70"/>
      <c r="Y3941" s="70"/>
    </row>
    <row r="3942" spans="1:25" s="69" customFormat="1" x14ac:dyDescent="0.2">
      <c r="A3942" s="66" t="s">
        <v>20</v>
      </c>
      <c r="B3942" s="66" t="s">
        <v>23</v>
      </c>
      <c r="C3942" s="66" t="s">
        <v>0</v>
      </c>
      <c r="D3942" s="66" t="s">
        <v>279</v>
      </c>
      <c r="E3942" s="76">
        <f>+IF(ISNUMBER(DATA!F499),DATA!F499,"n/a")</f>
        <v>30199.49</v>
      </c>
      <c r="F3942" s="77">
        <f>+IF(ISNUMBER(DATA!G499),DATA!G499,"n/a")</f>
        <v>8.9321153891935998E-2</v>
      </c>
      <c r="G3942" s="76">
        <f>+IF(ISNUMBER(DATA!P499),DATA!P499,"n/a")</f>
        <v>110445.79</v>
      </c>
      <c r="H3942" s="77">
        <f>+IF(ISNUMBER(DATA!Q499),DATA!Q499,"n/a")</f>
        <v>0.145434086285743</v>
      </c>
      <c r="I3942" s="76">
        <f>+IF(ISNUMBER(DATA!Z499),DATA!Z499,"n/a")</f>
        <v>234792.62</v>
      </c>
      <c r="J3942" s="77">
        <f>+IF(ISNUMBER(DATA!AA499),DATA!AA499,"n/a")</f>
        <v>0.15965974079110801</v>
      </c>
      <c r="K3942" s="76">
        <f>+IF(ISNUMBER(DATA!AJ499),DATA!AJ499,"n/a")</f>
        <v>406380.65</v>
      </c>
      <c r="L3942" s="77">
        <f>+IF(ISNUMBER(DATA!AK499),DATA!AK499,"n/a")</f>
        <v>0.43062022275859702</v>
      </c>
      <c r="M3942" s="66"/>
      <c r="N3942" s="66"/>
      <c r="O3942" s="66"/>
      <c r="P3942" s="66"/>
      <c r="Q3942" s="66"/>
      <c r="S3942" s="70"/>
      <c r="U3942" s="70"/>
      <c r="W3942" s="70"/>
      <c r="Y3942" s="70"/>
    </row>
    <row r="3943" spans="1:25" s="69" customFormat="1" x14ac:dyDescent="0.2">
      <c r="A3943" s="66" t="s">
        <v>20</v>
      </c>
      <c r="B3943" s="66" t="s">
        <v>23</v>
      </c>
      <c r="C3943" s="66" t="s">
        <v>0</v>
      </c>
      <c r="D3943" s="66" t="s">
        <v>280</v>
      </c>
      <c r="E3943" s="76">
        <f>+IF(ISNUMBER(DATA!F500),DATA!F500,"n/a")</f>
        <v>8233.2199999999993</v>
      </c>
      <c r="F3943" s="77" t="str">
        <f>+IF(ISNUMBER(DATA!G500),DATA!G500,"n/a")</f>
        <v>n/a</v>
      </c>
      <c r="G3943" s="76">
        <f>+IF(ISNUMBER(DATA!P500),DATA!P500,"n/a")</f>
        <v>27788.05</v>
      </c>
      <c r="H3943" s="77" t="str">
        <f>+IF(ISNUMBER(DATA!Q500),DATA!Q500,"n/a")</f>
        <v>n/a</v>
      </c>
      <c r="I3943" s="76">
        <f>+IF(ISNUMBER(DATA!Z500),DATA!Z500,"n/a")</f>
        <v>59365.8</v>
      </c>
      <c r="J3943" s="77" t="str">
        <f>+IF(ISNUMBER(DATA!AA500),DATA!AA500,"n/a")</f>
        <v>n/a</v>
      </c>
      <c r="K3943" s="76">
        <f>+IF(ISNUMBER(DATA!AJ500),DATA!AJ500,"n/a")</f>
        <v>77870.94</v>
      </c>
      <c r="L3943" s="77" t="str">
        <f>+IF(ISNUMBER(DATA!AK500),DATA!AK500,"n/a")</f>
        <v>n/a</v>
      </c>
      <c r="M3943" s="66"/>
      <c r="N3943" s="66"/>
      <c r="O3943" s="66"/>
      <c r="P3943" s="66"/>
      <c r="Q3943" s="66"/>
      <c r="S3943" s="70"/>
      <c r="U3943" s="70"/>
      <c r="W3943" s="70"/>
      <c r="Y3943" s="70"/>
    </row>
    <row r="3944" spans="1:25" s="69" customFormat="1" x14ac:dyDescent="0.2">
      <c r="A3944" s="66" t="s">
        <v>20</v>
      </c>
      <c r="B3944" s="66" t="s">
        <v>23</v>
      </c>
      <c r="C3944" s="66" t="s">
        <v>0</v>
      </c>
      <c r="D3944" s="66" t="s">
        <v>281</v>
      </c>
      <c r="E3944" s="76">
        <f>+IF(ISNUMBER(DATA!F501),DATA!F501,"n/a")</f>
        <v>7442.82</v>
      </c>
      <c r="F3944" s="77">
        <f>+IF(ISNUMBER(DATA!G501),DATA!G501,"n/a")</f>
        <v>0.25453331850038902</v>
      </c>
      <c r="G3944" s="76">
        <f>+IF(ISNUMBER(DATA!P501),DATA!P501,"n/a")</f>
        <v>25838.560000000001</v>
      </c>
      <c r="H3944" s="77">
        <f>+IF(ISNUMBER(DATA!Q501),DATA!Q501,"n/a")</f>
        <v>0.12898251771015301</v>
      </c>
      <c r="I3944" s="76">
        <f>+IF(ISNUMBER(DATA!Z501),DATA!Z501,"n/a")</f>
        <v>53977.69</v>
      </c>
      <c r="J3944" s="77">
        <f>+IF(ISNUMBER(DATA!AA501),DATA!AA501,"n/a")</f>
        <v>3.0265093705074301E-2</v>
      </c>
      <c r="K3944" s="76">
        <f>+IF(ISNUMBER(DATA!AJ501),DATA!AJ501,"n/a")</f>
        <v>90210.35</v>
      </c>
      <c r="L3944" s="77">
        <f>+IF(ISNUMBER(DATA!AK501),DATA!AK501,"n/a")</f>
        <v>3.3037381566464901E-3</v>
      </c>
      <c r="M3944" s="66"/>
      <c r="N3944" s="66"/>
      <c r="O3944" s="66"/>
      <c r="P3944" s="66"/>
      <c r="Q3944" s="66"/>
      <c r="S3944" s="70"/>
      <c r="U3944" s="70"/>
      <c r="W3944" s="70"/>
      <c r="Y3944" s="70"/>
    </row>
    <row r="3945" spans="1:25" s="69" customFormat="1" x14ac:dyDescent="0.2">
      <c r="A3945" s="66" t="s">
        <v>20</v>
      </c>
      <c r="B3945" s="66" t="s">
        <v>23</v>
      </c>
      <c r="C3945" s="66" t="s">
        <v>0</v>
      </c>
      <c r="D3945" s="66" t="s">
        <v>282</v>
      </c>
      <c r="E3945" s="76">
        <f>+IF(ISNUMBER(DATA!F502),DATA!F502,"n/a")</f>
        <v>16186.88</v>
      </c>
      <c r="F3945" s="77">
        <f>+IF(ISNUMBER(DATA!G502),DATA!G502,"n/a")</f>
        <v>1.09243340602901E-2</v>
      </c>
      <c r="G3945" s="76">
        <f>+IF(ISNUMBER(DATA!P502),DATA!P502,"n/a")</f>
        <v>53285.83</v>
      </c>
      <c r="H3945" s="77">
        <f>+IF(ISNUMBER(DATA!Q502),DATA!Q502,"n/a")</f>
        <v>-0.110796812768949</v>
      </c>
      <c r="I3945" s="76">
        <f>+IF(ISNUMBER(DATA!Z502),DATA!Z502,"n/a")</f>
        <v>109654.98</v>
      </c>
      <c r="J3945" s="77">
        <f>+IF(ISNUMBER(DATA!AA502),DATA!AA502,"n/a")</f>
        <v>-3.1030276874168899E-2</v>
      </c>
      <c r="K3945" s="76">
        <f>+IF(ISNUMBER(DATA!AJ502),DATA!AJ502,"n/a")</f>
        <v>192419.35</v>
      </c>
      <c r="L3945" s="77">
        <f>+IF(ISNUMBER(DATA!AK502),DATA!AK502,"n/a")</f>
        <v>8.3249484706015994E-2</v>
      </c>
      <c r="M3945" s="66"/>
      <c r="N3945" s="66"/>
      <c r="O3945" s="66"/>
      <c r="P3945" s="66"/>
      <c r="Q3945" s="66"/>
      <c r="S3945" s="70"/>
      <c r="U3945" s="70"/>
      <c r="W3945" s="70"/>
      <c r="Y3945" s="70"/>
    </row>
    <row r="3946" spans="1:25" s="69" customFormat="1" x14ac:dyDescent="0.2">
      <c r="A3946" s="66" t="s">
        <v>20</v>
      </c>
      <c r="B3946" s="66" t="s">
        <v>23</v>
      </c>
      <c r="C3946" s="66" t="s">
        <v>0</v>
      </c>
      <c r="D3946" s="66" t="s">
        <v>283</v>
      </c>
      <c r="E3946" s="76">
        <f>+IF(ISNUMBER(DATA!F503),DATA!F503,"n/a")</f>
        <v>30002.62</v>
      </c>
      <c r="F3946" s="77">
        <f>+IF(ISNUMBER(DATA!G503),DATA!G503,"n/a")</f>
        <v>0.49653706623543598</v>
      </c>
      <c r="G3946" s="76">
        <f>+IF(ISNUMBER(DATA!P503),DATA!P503,"n/a")</f>
        <v>100864.95</v>
      </c>
      <c r="H3946" s="77">
        <f>+IF(ISNUMBER(DATA!Q503),DATA!Q503,"n/a")</f>
        <v>0.56169797754089401</v>
      </c>
      <c r="I3946" s="76">
        <f>+IF(ISNUMBER(DATA!Z503),DATA!Z503,"n/a")</f>
        <v>212971.81</v>
      </c>
      <c r="J3946" s="77">
        <f>+IF(ISNUMBER(DATA!AA503),DATA!AA503,"n/a")</f>
        <v>0.81190475197908696</v>
      </c>
      <c r="K3946" s="76">
        <f>+IF(ISNUMBER(DATA!AJ503),DATA!AJ503,"n/a")</f>
        <v>348454.28</v>
      </c>
      <c r="L3946" s="77">
        <f>+IF(ISNUMBER(DATA!AK503),DATA!AK503,"n/a")</f>
        <v>0.98196803795139198</v>
      </c>
      <c r="M3946" s="66"/>
      <c r="N3946" s="66"/>
      <c r="O3946" s="66"/>
      <c r="P3946" s="66"/>
      <c r="Q3946" s="66"/>
      <c r="S3946" s="70"/>
      <c r="U3946" s="70"/>
      <c r="W3946" s="70"/>
      <c r="Y3946" s="70"/>
    </row>
    <row r="3947" spans="1:25" s="69" customFormat="1" x14ac:dyDescent="0.2">
      <c r="A3947" s="66" t="s">
        <v>20</v>
      </c>
      <c r="B3947" s="66" t="s">
        <v>23</v>
      </c>
      <c r="C3947" s="66" t="s">
        <v>0</v>
      </c>
      <c r="D3947" s="66" t="s">
        <v>284</v>
      </c>
      <c r="E3947" s="76">
        <f>+IF(ISNUMBER(DATA!F504),DATA!F504,"n/a")</f>
        <v>9859.73</v>
      </c>
      <c r="F3947" s="77">
        <f>+IF(ISNUMBER(DATA!G504),DATA!G504,"n/a")</f>
        <v>-6.8377836990003202E-2</v>
      </c>
      <c r="G3947" s="76">
        <f>+IF(ISNUMBER(DATA!P504),DATA!P504,"n/a")</f>
        <v>33007.51</v>
      </c>
      <c r="H3947" s="77">
        <f>+IF(ISNUMBER(DATA!Q504),DATA!Q504,"n/a")</f>
        <v>-0.110826191255484</v>
      </c>
      <c r="I3947" s="76">
        <f>+IF(ISNUMBER(DATA!Z504),DATA!Z504,"n/a")</f>
        <v>69526.850000000006</v>
      </c>
      <c r="J3947" s="77">
        <f>+IF(ISNUMBER(DATA!AA504),DATA!AA504,"n/a")</f>
        <v>-0.18188912512768499</v>
      </c>
      <c r="K3947" s="76">
        <f>+IF(ISNUMBER(DATA!AJ504),DATA!AJ504,"n/a")</f>
        <v>128614.81</v>
      </c>
      <c r="L3947" s="77">
        <f>+IF(ISNUMBER(DATA!AK504),DATA!AK504,"n/a")</f>
        <v>-6.0360942584911505E-4</v>
      </c>
      <c r="M3947" s="66"/>
      <c r="N3947" s="66"/>
      <c r="O3947" s="66"/>
      <c r="P3947" s="66"/>
      <c r="Q3947" s="66"/>
      <c r="S3947" s="70"/>
      <c r="U3947" s="70"/>
      <c r="W3947" s="70"/>
      <c r="Y3947" s="70"/>
    </row>
    <row r="3948" spans="1:25" s="69" customFormat="1" x14ac:dyDescent="0.2">
      <c r="A3948" s="66" t="s">
        <v>20</v>
      </c>
      <c r="B3948" s="66" t="s">
        <v>23</v>
      </c>
      <c r="C3948" s="66" t="s">
        <v>0</v>
      </c>
      <c r="D3948" s="66" t="s">
        <v>285</v>
      </c>
      <c r="E3948" s="76">
        <f>+IF(ISNUMBER(DATA!F505),DATA!F505,"n/a")</f>
        <v>3927.75</v>
      </c>
      <c r="F3948" s="77">
        <f>+IF(ISNUMBER(DATA!G505),DATA!G505,"n/a")</f>
        <v>-0.131468791253989</v>
      </c>
      <c r="G3948" s="76">
        <f>+IF(ISNUMBER(DATA!P505),DATA!P505,"n/a")</f>
        <v>12761.57</v>
      </c>
      <c r="H3948" s="77">
        <f>+IF(ISNUMBER(DATA!Q505),DATA!Q505,"n/a")</f>
        <v>-7.1523205790188601E-2</v>
      </c>
      <c r="I3948" s="76">
        <f>+IF(ISNUMBER(DATA!Z505),DATA!Z505,"n/a")</f>
        <v>26072.34</v>
      </c>
      <c r="J3948" s="77">
        <f>+IF(ISNUMBER(DATA!AA505),DATA!AA505,"n/a")</f>
        <v>4.5492694839370698E-2</v>
      </c>
      <c r="K3948" s="76">
        <f>+IF(ISNUMBER(DATA!AJ505),DATA!AJ505,"n/a")</f>
        <v>48234.01</v>
      </c>
      <c r="L3948" s="77">
        <f>+IF(ISNUMBER(DATA!AK505),DATA!AK505,"n/a")</f>
        <v>0.242814024723321</v>
      </c>
      <c r="M3948" s="66"/>
      <c r="N3948" s="66"/>
      <c r="O3948" s="66"/>
      <c r="P3948" s="66"/>
      <c r="Q3948" s="66"/>
      <c r="S3948" s="70"/>
      <c r="U3948" s="70"/>
      <c r="W3948" s="70"/>
      <c r="Y3948" s="70"/>
    </row>
    <row r="3949" spans="1:25" s="69" customFormat="1" x14ac:dyDescent="0.2">
      <c r="A3949" s="66" t="s">
        <v>20</v>
      </c>
      <c r="B3949" s="66" t="s">
        <v>23</v>
      </c>
      <c r="C3949" s="66" t="s">
        <v>0</v>
      </c>
      <c r="D3949" s="66" t="s">
        <v>286</v>
      </c>
      <c r="E3949" s="76">
        <f>+IF(ISNUMBER(DATA!F506),DATA!F506,"n/a")</f>
        <v>2073.02</v>
      </c>
      <c r="F3949" s="77">
        <f>+IF(ISNUMBER(DATA!G506),DATA!G506,"n/a")</f>
        <v>-0.767624445268967</v>
      </c>
      <c r="G3949" s="76">
        <f>+IF(ISNUMBER(DATA!P506),DATA!P506,"n/a")</f>
        <v>10096.16</v>
      </c>
      <c r="H3949" s="77">
        <f>+IF(ISNUMBER(DATA!Q506),DATA!Q506,"n/a")</f>
        <v>-0.68181037446883896</v>
      </c>
      <c r="I3949" s="76">
        <f>+IF(ISNUMBER(DATA!Z506),DATA!Z506,"n/a")</f>
        <v>12499.13</v>
      </c>
      <c r="J3949" s="77">
        <f>+IF(ISNUMBER(DATA!AA506),DATA!AA506,"n/a")</f>
        <v>-0.82278607897683997</v>
      </c>
      <c r="K3949" s="76">
        <f>+IF(ISNUMBER(DATA!AJ506),DATA!AJ506,"n/a")</f>
        <v>38046.080000000002</v>
      </c>
      <c r="L3949" s="77">
        <f>+IF(ISNUMBER(DATA!AK506),DATA!AK506,"n/a")</f>
        <v>-0.65233366175424301</v>
      </c>
      <c r="M3949" s="66"/>
      <c r="N3949" s="66"/>
      <c r="O3949" s="66"/>
      <c r="P3949" s="66"/>
      <c r="Q3949" s="66"/>
      <c r="S3949" s="70"/>
      <c r="U3949" s="70"/>
      <c r="W3949" s="70"/>
      <c r="Y3949" s="70"/>
    </row>
    <row r="3950" spans="1:25" s="69" customFormat="1" x14ac:dyDescent="0.2">
      <c r="A3950" s="66" t="s">
        <v>20</v>
      </c>
      <c r="B3950" s="66" t="s">
        <v>23</v>
      </c>
      <c r="C3950" s="66" t="s">
        <v>0</v>
      </c>
      <c r="D3950" s="66" t="s">
        <v>287</v>
      </c>
      <c r="E3950" s="76">
        <f>+IF(ISNUMBER(DATA!F507),DATA!F507,"n/a")</f>
        <v>4403.71</v>
      </c>
      <c r="F3950" s="77">
        <f>+IF(ISNUMBER(DATA!G507),DATA!G507,"n/a")</f>
        <v>-7.4909144381656606E-2</v>
      </c>
      <c r="G3950" s="76">
        <f>+IF(ISNUMBER(DATA!P507),DATA!P507,"n/a")</f>
        <v>16767.37</v>
      </c>
      <c r="H3950" s="77">
        <f>+IF(ISNUMBER(DATA!Q507),DATA!Q507,"n/a")</f>
        <v>-5.29170525201751E-3</v>
      </c>
      <c r="I3950" s="76">
        <f>+IF(ISNUMBER(DATA!Z507),DATA!Z507,"n/a")</f>
        <v>35404.19</v>
      </c>
      <c r="J3950" s="77">
        <f>+IF(ISNUMBER(DATA!AA507),DATA!AA507,"n/a")</f>
        <v>-0.55719445092731801</v>
      </c>
      <c r="K3950" s="76">
        <f>+IF(ISNUMBER(DATA!AJ507),DATA!AJ507,"n/a")</f>
        <v>60407.37</v>
      </c>
      <c r="L3950" s="77">
        <f>+IF(ISNUMBER(DATA!AK507),DATA!AK507,"n/a")</f>
        <v>-0.64018925642089997</v>
      </c>
      <c r="M3950" s="66"/>
      <c r="N3950" s="66"/>
      <c r="O3950" s="66"/>
      <c r="P3950" s="66"/>
      <c r="Q3950" s="66"/>
      <c r="S3950" s="70"/>
      <c r="U3950" s="70"/>
      <c r="W3950" s="70"/>
      <c r="Y3950" s="70"/>
    </row>
    <row r="3951" spans="1:25" s="69" customFormat="1" x14ac:dyDescent="0.2">
      <c r="A3951" s="66" t="s">
        <v>20</v>
      </c>
      <c r="B3951" s="66" t="s">
        <v>23</v>
      </c>
      <c r="C3951" s="66" t="s">
        <v>0</v>
      </c>
      <c r="D3951" s="66" t="s">
        <v>288</v>
      </c>
      <c r="E3951" s="76">
        <f>+IF(ISNUMBER(DATA!F508),DATA!F508,"n/a")</f>
        <v>21912.25</v>
      </c>
      <c r="F3951" s="77">
        <f>+IF(ISNUMBER(DATA!G508),DATA!G508,"n/a")</f>
        <v>0.13784592728296199</v>
      </c>
      <c r="G3951" s="76">
        <f>+IF(ISNUMBER(DATA!P508),DATA!P508,"n/a")</f>
        <v>70953.710000000006</v>
      </c>
      <c r="H3951" s="77">
        <f>+IF(ISNUMBER(DATA!Q508),DATA!Q508,"n/a")</f>
        <v>7.0248194865789098E-3</v>
      </c>
      <c r="I3951" s="76">
        <f>+IF(ISNUMBER(DATA!Z508),DATA!Z508,"n/a")</f>
        <v>145112.04999999999</v>
      </c>
      <c r="J3951" s="77">
        <f>+IF(ISNUMBER(DATA!AA508),DATA!AA508,"n/a")</f>
        <v>0.157726544720555</v>
      </c>
      <c r="K3951" s="76">
        <f>+IF(ISNUMBER(DATA!AJ508),DATA!AJ508,"n/a")</f>
        <v>262269</v>
      </c>
      <c r="L3951" s="77">
        <f>+IF(ISNUMBER(DATA!AK508),DATA!AK508,"n/a")</f>
        <v>0.217408370140345</v>
      </c>
      <c r="M3951" s="66"/>
      <c r="N3951" s="66"/>
      <c r="O3951" s="66"/>
      <c r="P3951" s="66"/>
      <c r="Q3951" s="66"/>
      <c r="S3951" s="70"/>
      <c r="U3951" s="70"/>
      <c r="W3951" s="70"/>
      <c r="Y3951" s="70"/>
    </row>
    <row r="3952" spans="1:25" s="69" customFormat="1" x14ac:dyDescent="0.2">
      <c r="A3952" s="66" t="s">
        <v>20</v>
      </c>
      <c r="B3952" s="66" t="s">
        <v>23</v>
      </c>
      <c r="C3952" s="66" t="s">
        <v>0</v>
      </c>
      <c r="D3952" s="66" t="s">
        <v>289</v>
      </c>
      <c r="E3952" s="76">
        <f>+IF(ISNUMBER(DATA!F509),DATA!F509,"n/a")</f>
        <v>17344.3</v>
      </c>
      <c r="F3952" s="77">
        <f>+IF(ISNUMBER(DATA!G509),DATA!G509,"n/a")</f>
        <v>5.4313468038028501E-2</v>
      </c>
      <c r="G3952" s="76">
        <f>+IF(ISNUMBER(DATA!P509),DATA!P509,"n/a")</f>
        <v>62163.71</v>
      </c>
      <c r="H3952" s="77">
        <f>+IF(ISNUMBER(DATA!Q509),DATA!Q509,"n/a")</f>
        <v>7.1212603711523201E-2</v>
      </c>
      <c r="I3952" s="76">
        <f>+IF(ISNUMBER(DATA!Z509),DATA!Z509,"n/a")</f>
        <v>129131.28</v>
      </c>
      <c r="J3952" s="77">
        <f>+IF(ISNUMBER(DATA!AA509),DATA!AA509,"n/a")</f>
        <v>7.8844784489251502E-2</v>
      </c>
      <c r="K3952" s="76">
        <f>+IF(ISNUMBER(DATA!AJ509),DATA!AJ509,"n/a")</f>
        <v>227842.02</v>
      </c>
      <c r="L3952" s="77">
        <f>+IF(ISNUMBER(DATA!AK509),DATA!AK509,"n/a")</f>
        <v>0.226593940225287</v>
      </c>
      <c r="M3952" s="66"/>
      <c r="N3952" s="66"/>
      <c r="O3952" s="66"/>
      <c r="P3952" s="66"/>
      <c r="Q3952" s="66"/>
      <c r="S3952" s="70"/>
      <c r="U3952" s="70"/>
      <c r="W3952" s="70"/>
      <c r="Y3952" s="70"/>
    </row>
    <row r="3953" spans="1:25" s="69" customFormat="1" x14ac:dyDescent="0.2">
      <c r="A3953" s="66" t="s">
        <v>20</v>
      </c>
      <c r="B3953" s="66" t="s">
        <v>23</v>
      </c>
      <c r="C3953" s="66" t="s">
        <v>0</v>
      </c>
      <c r="D3953" s="66" t="s">
        <v>290</v>
      </c>
      <c r="E3953" s="76">
        <f>+IF(ISNUMBER(DATA!F510),DATA!F510,"n/a")</f>
        <v>240.54</v>
      </c>
      <c r="F3953" s="77">
        <f>+IF(ISNUMBER(DATA!G510),DATA!G510,"n/a")</f>
        <v>-0.38612699060841199</v>
      </c>
      <c r="G3953" s="76">
        <f>+IF(ISNUMBER(DATA!P510),DATA!P510,"n/a")</f>
        <v>1060.2</v>
      </c>
      <c r="H3953" s="77">
        <f>+IF(ISNUMBER(DATA!Q510),DATA!Q510,"n/a")</f>
        <v>-0.12507427213309599</v>
      </c>
      <c r="I3953" s="76">
        <f>+IF(ISNUMBER(DATA!Z510),DATA!Z510,"n/a")</f>
        <v>2042.36</v>
      </c>
      <c r="J3953" s="77">
        <f>+IF(ISNUMBER(DATA!AA510),DATA!AA510,"n/a")</f>
        <v>0.13828061864288699</v>
      </c>
      <c r="K3953" s="76">
        <f>+IF(ISNUMBER(DATA!AJ510),DATA!AJ510,"n/a")</f>
        <v>2819.55</v>
      </c>
      <c r="L3953" s="77">
        <f>+IF(ISNUMBER(DATA!AK510),DATA!AK510,"n/a")</f>
        <v>-0.65090278319460104</v>
      </c>
      <c r="M3953" s="66"/>
      <c r="N3953" s="66"/>
      <c r="O3953" s="66"/>
      <c r="P3953" s="66"/>
      <c r="Q3953" s="66"/>
      <c r="S3953" s="70"/>
      <c r="U3953" s="70"/>
      <c r="W3953" s="70"/>
      <c r="Y3953" s="70"/>
    </row>
    <row r="3954" spans="1:25" s="69" customFormat="1" x14ac:dyDescent="0.2">
      <c r="A3954" s="66" t="s">
        <v>20</v>
      </c>
      <c r="B3954" s="66" t="s">
        <v>23</v>
      </c>
      <c r="C3954" s="66" t="s">
        <v>0</v>
      </c>
      <c r="D3954" s="66" t="s">
        <v>291</v>
      </c>
      <c r="E3954" s="76">
        <f>+IF(ISNUMBER(DATA!F511),DATA!F511,"n/a")</f>
        <v>11122.08</v>
      </c>
      <c r="F3954" s="77">
        <f>+IF(ISNUMBER(DATA!G511),DATA!G511,"n/a")</f>
        <v>0.18037964607968601</v>
      </c>
      <c r="G3954" s="76">
        <f>+IF(ISNUMBER(DATA!P511),DATA!P511,"n/a")</f>
        <v>40466.910000000003</v>
      </c>
      <c r="H3954" s="77">
        <f>+IF(ISNUMBER(DATA!Q511),DATA!Q511,"n/a")</f>
        <v>0.17251821207307899</v>
      </c>
      <c r="I3954" s="76">
        <f>+IF(ISNUMBER(DATA!Z511),DATA!Z511,"n/a")</f>
        <v>84009.58</v>
      </c>
      <c r="J3954" s="77">
        <f>+IF(ISNUMBER(DATA!AA511),DATA!AA511,"n/a")</f>
        <v>0.16660950006207301</v>
      </c>
      <c r="K3954" s="76">
        <f>+IF(ISNUMBER(DATA!AJ511),DATA!AJ511,"n/a")</f>
        <v>142157</v>
      </c>
      <c r="L3954" s="77">
        <f>+IF(ISNUMBER(DATA!AK511),DATA!AK511,"n/a")</f>
        <v>4.28945659468664E-2</v>
      </c>
      <c r="M3954" s="66"/>
      <c r="N3954" s="66"/>
      <c r="O3954" s="66"/>
      <c r="P3954" s="66"/>
      <c r="Q3954" s="66"/>
      <c r="S3954" s="70"/>
      <c r="U3954" s="70"/>
      <c r="W3954" s="70"/>
      <c r="Y3954" s="70"/>
    </row>
    <row r="3955" spans="1:25" s="69" customFormat="1" x14ac:dyDescent="0.2">
      <c r="A3955" s="66" t="s">
        <v>20</v>
      </c>
      <c r="B3955" s="66" t="s">
        <v>23</v>
      </c>
      <c r="C3955" s="66" t="s">
        <v>0</v>
      </c>
      <c r="D3955" s="66" t="s">
        <v>292</v>
      </c>
      <c r="E3955" s="76">
        <f>+IF(ISNUMBER(DATA!F512),DATA!F512,"n/a")</f>
        <v>44404.49</v>
      </c>
      <c r="F3955" s="77">
        <f>+IF(ISNUMBER(DATA!G512),DATA!G512,"n/a")</f>
        <v>0.27586827130147001</v>
      </c>
      <c r="G3955" s="76">
        <f>+IF(ISNUMBER(DATA!P512),DATA!P512,"n/a")</f>
        <v>137447.21</v>
      </c>
      <c r="H3955" s="77">
        <f>+IF(ISNUMBER(DATA!Q512),DATA!Q512,"n/a")</f>
        <v>0.235907135586576</v>
      </c>
      <c r="I3955" s="76">
        <f>+IF(ISNUMBER(DATA!Z512),DATA!Z512,"n/a")</f>
        <v>285157.42</v>
      </c>
      <c r="J3955" s="77">
        <f>+IF(ISNUMBER(DATA!AA512),DATA!AA512,"n/a")</f>
        <v>6.5817916689855704E-2</v>
      </c>
      <c r="K3955" s="76">
        <f>+IF(ISNUMBER(DATA!AJ512),DATA!AJ512,"n/a")</f>
        <v>499649.05</v>
      </c>
      <c r="L3955" s="77">
        <f>+IF(ISNUMBER(DATA!AK512),DATA!AK512,"n/a")</f>
        <v>0.22427024509219001</v>
      </c>
      <c r="M3955" s="66"/>
      <c r="N3955" s="66"/>
      <c r="O3955" s="66"/>
      <c r="P3955" s="66"/>
      <c r="Q3955" s="66"/>
      <c r="S3955" s="70"/>
      <c r="U3955" s="70"/>
      <c r="W3955" s="70"/>
      <c r="Y3955" s="70"/>
    </row>
    <row r="3956" spans="1:25" s="69" customFormat="1" x14ac:dyDescent="0.2">
      <c r="A3956" s="66" t="s">
        <v>20</v>
      </c>
      <c r="B3956" s="66" t="s">
        <v>23</v>
      </c>
      <c r="C3956" s="66" t="s">
        <v>0</v>
      </c>
      <c r="D3956" s="66" t="s">
        <v>293</v>
      </c>
      <c r="E3956" s="76">
        <f>+IF(ISNUMBER(DATA!F513),DATA!F513,"n/a")</f>
        <v>7294.12</v>
      </c>
      <c r="F3956" s="77">
        <f>+IF(ISNUMBER(DATA!G513),DATA!G513,"n/a")</f>
        <v>6.6126839820512304E-2</v>
      </c>
      <c r="G3956" s="76">
        <f>+IF(ISNUMBER(DATA!P513),DATA!P513,"n/a")</f>
        <v>27198.240000000002</v>
      </c>
      <c r="H3956" s="77">
        <f>+IF(ISNUMBER(DATA!Q513),DATA!Q513,"n/a")</f>
        <v>0.15920246823814099</v>
      </c>
      <c r="I3956" s="76">
        <f>+IF(ISNUMBER(DATA!Z513),DATA!Z513,"n/a")</f>
        <v>57464.97</v>
      </c>
      <c r="J3956" s="77">
        <f>+IF(ISNUMBER(DATA!AA513),DATA!AA513,"n/a")</f>
        <v>0.38179530326413103</v>
      </c>
      <c r="K3956" s="76">
        <f>+IF(ISNUMBER(DATA!AJ513),DATA!AJ513,"n/a")</f>
        <v>100359.38</v>
      </c>
      <c r="L3956" s="77">
        <f>+IF(ISNUMBER(DATA!AK513),DATA!AK513,"n/a")</f>
        <v>0.52675806074970799</v>
      </c>
      <c r="M3956" s="66"/>
      <c r="N3956" s="66"/>
      <c r="O3956" s="66"/>
      <c r="P3956" s="66"/>
      <c r="Q3956" s="66"/>
      <c r="S3956" s="70"/>
      <c r="U3956" s="70"/>
      <c r="W3956" s="70"/>
      <c r="Y3956" s="70"/>
    </row>
    <row r="3957" spans="1:25" s="69" customFormat="1" x14ac:dyDescent="0.2">
      <c r="A3957" s="66" t="s">
        <v>20</v>
      </c>
      <c r="B3957" s="66" t="s">
        <v>23</v>
      </c>
      <c r="C3957" s="66" t="s">
        <v>0</v>
      </c>
      <c r="D3957" s="66" t="s">
        <v>294</v>
      </c>
      <c r="E3957" s="76">
        <f>+IF(ISNUMBER(DATA!F514),DATA!F514,"n/a")</f>
        <v>296.77999999999997</v>
      </c>
      <c r="F3957" s="77">
        <f>+IF(ISNUMBER(DATA!G514),DATA!G514,"n/a")</f>
        <v>-0.136840880667772</v>
      </c>
      <c r="G3957" s="76">
        <f>+IF(ISNUMBER(DATA!P514),DATA!P514,"n/a")</f>
        <v>1091.5899999999999</v>
      </c>
      <c r="H3957" s="77">
        <f>+IF(ISNUMBER(DATA!Q514),DATA!Q514,"n/a")</f>
        <v>-1.46681831311381E-2</v>
      </c>
      <c r="I3957" s="76">
        <f>+IF(ISNUMBER(DATA!Z514),DATA!Z514,"n/a")</f>
        <v>2123.7399999999998</v>
      </c>
      <c r="J3957" s="77">
        <f>+IF(ISNUMBER(DATA!AA514),DATA!AA514,"n/a")</f>
        <v>0.106541062701249</v>
      </c>
      <c r="K3957" s="76">
        <f>+IF(ISNUMBER(DATA!AJ514),DATA!AJ514,"n/a")</f>
        <v>3893.99</v>
      </c>
      <c r="L3957" s="77">
        <f>+IF(ISNUMBER(DATA!AK514),DATA!AK514,"n/a")</f>
        <v>-0.67011826299113897</v>
      </c>
      <c r="M3957" s="66"/>
      <c r="N3957" s="66"/>
      <c r="O3957" s="66"/>
      <c r="P3957" s="66"/>
      <c r="Q3957" s="66"/>
      <c r="S3957" s="70"/>
      <c r="U3957" s="70"/>
      <c r="W3957" s="70"/>
      <c r="Y3957" s="70"/>
    </row>
    <row r="3958" spans="1:25" s="69" customFormat="1" x14ac:dyDescent="0.2">
      <c r="A3958" s="66" t="s">
        <v>20</v>
      </c>
      <c r="B3958" s="66" t="s">
        <v>23</v>
      </c>
      <c r="C3958" s="66" t="s">
        <v>0</v>
      </c>
      <c r="D3958" s="66" t="s">
        <v>295</v>
      </c>
      <c r="E3958" s="76">
        <f>+IF(ISNUMBER(DATA!F515),DATA!F515,"n/a")</f>
        <v>12485.49</v>
      </c>
      <c r="F3958" s="77">
        <f>+IF(ISNUMBER(DATA!G515),DATA!G515,"n/a")</f>
        <v>2.73984100430117E-2</v>
      </c>
      <c r="G3958" s="76">
        <f>+IF(ISNUMBER(DATA!P515),DATA!P515,"n/a")</f>
        <v>38977.730000000003</v>
      </c>
      <c r="H3958" s="77">
        <f>+IF(ISNUMBER(DATA!Q515),DATA!Q515,"n/a")</f>
        <v>-5.7538702886884903E-2</v>
      </c>
      <c r="I3958" s="76">
        <f>+IF(ISNUMBER(DATA!Z515),DATA!Z515,"n/a")</f>
        <v>73495.64</v>
      </c>
      <c r="J3958" s="77">
        <f>+IF(ISNUMBER(DATA!AA515),DATA!AA515,"n/a")</f>
        <v>-0.107266853767102</v>
      </c>
      <c r="K3958" s="76">
        <f>+IF(ISNUMBER(DATA!AJ515),DATA!AJ515,"n/a")</f>
        <v>133405.63</v>
      </c>
      <c r="L3958" s="77">
        <f>+IF(ISNUMBER(DATA!AK515),DATA!AK515,"n/a")</f>
        <v>4.1851829019019498E-3</v>
      </c>
      <c r="M3958" s="66"/>
      <c r="N3958" s="66"/>
      <c r="O3958" s="66"/>
      <c r="P3958" s="66"/>
      <c r="Q3958" s="66"/>
      <c r="S3958" s="70"/>
      <c r="U3958" s="70"/>
      <c r="W3958" s="70"/>
      <c r="Y3958" s="70"/>
    </row>
    <row r="3959" spans="1:25" s="69" customFormat="1" x14ac:dyDescent="0.2">
      <c r="A3959" s="66" t="s">
        <v>20</v>
      </c>
      <c r="B3959" s="66" t="s">
        <v>23</v>
      </c>
      <c r="C3959" s="66" t="s">
        <v>0</v>
      </c>
      <c r="D3959" s="66" t="s">
        <v>296</v>
      </c>
      <c r="E3959" s="76">
        <f>+IF(ISNUMBER(DATA!F516),DATA!F516,"n/a")</f>
        <v>24789.97</v>
      </c>
      <c r="F3959" s="77">
        <f>+IF(ISNUMBER(DATA!G516),DATA!G516,"n/a")</f>
        <v>0.57439218480681098</v>
      </c>
      <c r="G3959" s="76">
        <f>+IF(ISNUMBER(DATA!P516),DATA!P516,"n/a")</f>
        <v>82423.100000000006</v>
      </c>
      <c r="H3959" s="77">
        <f>+IF(ISNUMBER(DATA!Q516),DATA!Q516,"n/a")</f>
        <v>0.862996898211007</v>
      </c>
      <c r="I3959" s="76">
        <f>+IF(ISNUMBER(DATA!Z516),DATA!Z516,"n/a")</f>
        <v>162026.04</v>
      </c>
      <c r="J3959" s="77">
        <f>+IF(ISNUMBER(DATA!AA516),DATA!AA516,"n/a")</f>
        <v>0.95415210484439705</v>
      </c>
      <c r="K3959" s="76">
        <f>+IF(ISNUMBER(DATA!AJ516),DATA!AJ516,"n/a")</f>
        <v>270904.21999999997</v>
      </c>
      <c r="L3959" s="77">
        <f>+IF(ISNUMBER(DATA!AK516),DATA!AK516,"n/a")</f>
        <v>1.0503761007827801</v>
      </c>
      <c r="M3959" s="66"/>
      <c r="N3959" s="66"/>
      <c r="O3959" s="66"/>
      <c r="P3959" s="66"/>
      <c r="Q3959" s="66"/>
      <c r="S3959" s="70"/>
      <c r="U3959" s="70"/>
      <c r="W3959" s="70"/>
      <c r="Y3959" s="70"/>
    </row>
    <row r="3960" spans="1:25" s="69" customFormat="1" x14ac:dyDescent="0.2">
      <c r="A3960" s="66" t="s">
        <v>20</v>
      </c>
      <c r="B3960" s="66" t="s">
        <v>23</v>
      </c>
      <c r="C3960" s="66" t="s">
        <v>0</v>
      </c>
      <c r="D3960" s="66" t="s">
        <v>297</v>
      </c>
      <c r="E3960" s="76">
        <f>+IF(ISNUMBER(DATA!F517),DATA!F517,"n/a")</f>
        <v>8300.19</v>
      </c>
      <c r="F3960" s="77">
        <f>+IF(ISNUMBER(DATA!G517),DATA!G517,"n/a")</f>
        <v>0.14450333828813799</v>
      </c>
      <c r="G3960" s="76">
        <f>+IF(ISNUMBER(DATA!P517),DATA!P517,"n/a")</f>
        <v>27399.200000000001</v>
      </c>
      <c r="H3960" s="77">
        <f>+IF(ISNUMBER(DATA!Q517),DATA!Q517,"n/a")</f>
        <v>6.4278469988995696E-2</v>
      </c>
      <c r="I3960" s="76">
        <f>+IF(ISNUMBER(DATA!Z517),DATA!Z517,"n/a")</f>
        <v>56304.38</v>
      </c>
      <c r="J3960" s="77">
        <f>+IF(ISNUMBER(DATA!AA517),DATA!AA517,"n/a")</f>
        <v>0.386468626384884</v>
      </c>
      <c r="K3960" s="76">
        <f>+IF(ISNUMBER(DATA!AJ517),DATA!AJ517,"n/a")</f>
        <v>95506.43</v>
      </c>
      <c r="L3960" s="77">
        <f>+IF(ISNUMBER(DATA!AK517),DATA!AK517,"n/a")</f>
        <v>0.50506621609121105</v>
      </c>
      <c r="M3960" s="66"/>
      <c r="N3960" s="66"/>
      <c r="O3960" s="66"/>
      <c r="P3960" s="66"/>
      <c r="Q3960" s="66"/>
      <c r="S3960" s="70"/>
      <c r="U3960" s="70"/>
      <c r="W3960" s="70"/>
      <c r="Y3960" s="70"/>
    </row>
    <row r="3961" spans="1:25" s="69" customFormat="1" x14ac:dyDescent="0.2">
      <c r="A3961" s="66" t="s">
        <v>20</v>
      </c>
      <c r="B3961" s="66" t="s">
        <v>23</v>
      </c>
      <c r="C3961" s="66" t="s">
        <v>0</v>
      </c>
      <c r="D3961" s="66" t="s">
        <v>298</v>
      </c>
      <c r="E3961" s="76">
        <f>+IF(ISNUMBER(DATA!F518),DATA!F518,"n/a")</f>
        <v>301.75</v>
      </c>
      <c r="F3961" s="77">
        <f>+IF(ISNUMBER(DATA!G518),DATA!G518,"n/a")</f>
        <v>-0.24637862137862099</v>
      </c>
      <c r="G3961" s="76">
        <f>+IF(ISNUMBER(DATA!P518),DATA!P518,"n/a")</f>
        <v>962.6</v>
      </c>
      <c r="H3961" s="77">
        <f>+IF(ISNUMBER(DATA!Q518),DATA!Q518,"n/a")</f>
        <v>-0.36539120803776298</v>
      </c>
      <c r="I3961" s="76">
        <f>+IF(ISNUMBER(DATA!Z518),DATA!Z518,"n/a")</f>
        <v>1838.06</v>
      </c>
      <c r="J3961" s="77">
        <f>+IF(ISNUMBER(DATA!AA518),DATA!AA518,"n/a")</f>
        <v>-0.34071034527285399</v>
      </c>
      <c r="K3961" s="76">
        <f>+IF(ISNUMBER(DATA!AJ518),DATA!AJ518,"n/a")</f>
        <v>3845.62</v>
      </c>
      <c r="L3961" s="77">
        <f>+IF(ISNUMBER(DATA!AK518),DATA!AK518,"n/a")</f>
        <v>-0.853798608402355</v>
      </c>
      <c r="M3961" s="66"/>
      <c r="N3961" s="66"/>
      <c r="O3961" s="66"/>
      <c r="P3961" s="66"/>
      <c r="Q3961" s="66"/>
      <c r="S3961" s="70"/>
      <c r="U3961" s="70"/>
      <c r="W3961" s="70"/>
      <c r="Y3961" s="70"/>
    </row>
    <row r="3962" spans="1:25" s="69" customFormat="1" x14ac:dyDescent="0.2">
      <c r="A3962" s="66" t="s">
        <v>20</v>
      </c>
      <c r="B3962" s="66" t="s">
        <v>23</v>
      </c>
      <c r="C3962" s="66" t="s">
        <v>0</v>
      </c>
      <c r="D3962" s="66" t="s">
        <v>299</v>
      </c>
      <c r="E3962" s="76">
        <f>+IF(ISNUMBER(DATA!F519),DATA!F519,"n/a")</f>
        <v>23231.68</v>
      </c>
      <c r="F3962" s="77">
        <f>+IF(ISNUMBER(DATA!G519),DATA!G519,"n/a")</f>
        <v>-0.14169441580143399</v>
      </c>
      <c r="G3962" s="76">
        <f>+IF(ISNUMBER(DATA!P519),DATA!P519,"n/a")</f>
        <v>75385.64</v>
      </c>
      <c r="H3962" s="77">
        <f>+IF(ISNUMBER(DATA!Q519),DATA!Q519,"n/a")</f>
        <v>-0.20153706913580599</v>
      </c>
      <c r="I3962" s="76">
        <f>+IF(ISNUMBER(DATA!Z519),DATA!Z519,"n/a")</f>
        <v>144475.35</v>
      </c>
      <c r="J3962" s="77">
        <f>+IF(ISNUMBER(DATA!AA519),DATA!AA519,"n/a")</f>
        <v>-0.53134872854301696</v>
      </c>
      <c r="K3962" s="76">
        <f>+IF(ISNUMBER(DATA!AJ519),DATA!AJ519,"n/a")</f>
        <v>264267.63</v>
      </c>
      <c r="L3962" s="77">
        <f>+IF(ISNUMBER(DATA!AK519),DATA!AK519,"n/a")</f>
        <v>-0.55082764661847505</v>
      </c>
      <c r="M3962" s="66"/>
      <c r="N3962" s="66"/>
      <c r="O3962" s="66"/>
      <c r="P3962" s="66"/>
      <c r="Q3962" s="66"/>
      <c r="S3962" s="70"/>
      <c r="U3962" s="70"/>
      <c r="W3962" s="70"/>
      <c r="Y3962" s="70"/>
    </row>
    <row r="3963" spans="1:25" s="69" customFormat="1" x14ac:dyDescent="0.2">
      <c r="A3963" s="66" t="s">
        <v>20</v>
      </c>
      <c r="B3963" s="66" t="s">
        <v>23</v>
      </c>
      <c r="C3963" s="66" t="s">
        <v>0</v>
      </c>
      <c r="D3963" s="66" t="s">
        <v>300</v>
      </c>
      <c r="E3963" s="76">
        <f>+IF(ISNUMBER(DATA!F520),DATA!F520,"n/a")</f>
        <v>61682.62</v>
      </c>
      <c r="F3963" s="77">
        <f>+IF(ISNUMBER(DATA!G520),DATA!G520,"n/a")</f>
        <v>0.38114053000583997</v>
      </c>
      <c r="G3963" s="76">
        <f>+IF(ISNUMBER(DATA!P520),DATA!P520,"n/a")</f>
        <v>206683.66</v>
      </c>
      <c r="H3963" s="77">
        <f>+IF(ISNUMBER(DATA!Q520),DATA!Q520,"n/a")</f>
        <v>0.31777815621821398</v>
      </c>
      <c r="I3963" s="76">
        <f>+IF(ISNUMBER(DATA!Z520),DATA!Z520,"n/a")</f>
        <v>402710.27</v>
      </c>
      <c r="J3963" s="77">
        <f>+IF(ISNUMBER(DATA!AA520),DATA!AA520,"n/a")</f>
        <v>0.31322547375919901</v>
      </c>
      <c r="K3963" s="76">
        <f>+IF(ISNUMBER(DATA!AJ520),DATA!AJ520,"n/a")</f>
        <v>665050.27</v>
      </c>
      <c r="L3963" s="77">
        <f>+IF(ISNUMBER(DATA!AK520),DATA!AK520,"n/a")</f>
        <v>0.23925774258593199</v>
      </c>
      <c r="M3963" s="66"/>
      <c r="N3963" s="66"/>
      <c r="O3963" s="66"/>
      <c r="P3963" s="66"/>
      <c r="Q3963" s="66"/>
      <c r="S3963" s="70"/>
      <c r="U3963" s="70"/>
      <c r="W3963" s="70"/>
      <c r="Y3963" s="70"/>
    </row>
    <row r="3964" spans="1:25" s="69" customFormat="1" x14ac:dyDescent="0.2">
      <c r="A3964" s="66" t="s">
        <v>20</v>
      </c>
      <c r="B3964" s="66" t="s">
        <v>23</v>
      </c>
      <c r="C3964" s="66" t="s">
        <v>0</v>
      </c>
      <c r="D3964" s="66" t="s">
        <v>301</v>
      </c>
      <c r="E3964" s="76">
        <f>+IF(ISNUMBER(DATA!F521),DATA!F521,"n/a")</f>
        <v>11310.98</v>
      </c>
      <c r="F3964" s="77">
        <f>+IF(ISNUMBER(DATA!G521),DATA!G521,"n/a")</f>
        <v>0.36862904533387603</v>
      </c>
      <c r="G3964" s="76">
        <f>+IF(ISNUMBER(DATA!P521),DATA!P521,"n/a")</f>
        <v>35885.54</v>
      </c>
      <c r="H3964" s="77">
        <f>+IF(ISNUMBER(DATA!Q521),DATA!Q521,"n/a")</f>
        <v>0.35385456987421798</v>
      </c>
      <c r="I3964" s="76">
        <f>+IF(ISNUMBER(DATA!Z521),DATA!Z521,"n/a")</f>
        <v>71535.59</v>
      </c>
      <c r="J3964" s="77">
        <f>+IF(ISNUMBER(DATA!AA521),DATA!AA521,"n/a")</f>
        <v>1.21654610833363</v>
      </c>
      <c r="K3964" s="76">
        <f>+IF(ISNUMBER(DATA!AJ521),DATA!AJ521,"n/a")</f>
        <v>122671.51</v>
      </c>
      <c r="L3964" s="77">
        <f>+IF(ISNUMBER(DATA!AK521),DATA!AK521,"n/a")</f>
        <v>2.28253042063074</v>
      </c>
      <c r="M3964" s="66"/>
      <c r="N3964" s="66"/>
      <c r="O3964" s="66"/>
      <c r="P3964" s="66"/>
      <c r="Q3964" s="66"/>
      <c r="S3964" s="70"/>
      <c r="U3964" s="70"/>
      <c r="W3964" s="70"/>
      <c r="Y3964" s="70"/>
    </row>
    <row r="3965" spans="1:25" s="69" customFormat="1" x14ac:dyDescent="0.2">
      <c r="A3965" s="66" t="s">
        <v>20</v>
      </c>
      <c r="B3965" s="66" t="s">
        <v>23</v>
      </c>
      <c r="C3965" s="66" t="s">
        <v>0</v>
      </c>
      <c r="D3965" s="66" t="s">
        <v>302</v>
      </c>
      <c r="E3965" s="76">
        <f>+IF(ISNUMBER(DATA!F522),DATA!F522,"n/a")</f>
        <v>164.14</v>
      </c>
      <c r="F3965" s="77">
        <f>+IF(ISNUMBER(DATA!G522),DATA!G522,"n/a")</f>
        <v>-0.480586057403247</v>
      </c>
      <c r="G3965" s="76">
        <f>+IF(ISNUMBER(DATA!P522),DATA!P522,"n/a")</f>
        <v>489.4</v>
      </c>
      <c r="H3965" s="77">
        <f>+IF(ISNUMBER(DATA!Q522),DATA!Q522,"n/a")</f>
        <v>-0.58342554604109598</v>
      </c>
      <c r="I3965" s="76">
        <f>+IF(ISNUMBER(DATA!Z522),DATA!Z522,"n/a")</f>
        <v>978.86</v>
      </c>
      <c r="J3965" s="77">
        <f>+IF(ISNUMBER(DATA!AA522),DATA!AA522,"n/a")</f>
        <v>-0.55574012299453102</v>
      </c>
      <c r="K3965" s="76">
        <f>+IF(ISNUMBER(DATA!AJ522),DATA!AJ522,"n/a")</f>
        <v>1732.28</v>
      </c>
      <c r="L3965" s="77">
        <f>+IF(ISNUMBER(DATA!AK522),DATA!AK522,"n/a")</f>
        <v>-0.77995696389692704</v>
      </c>
      <c r="M3965" s="66"/>
      <c r="N3965" s="66"/>
      <c r="O3965" s="66"/>
      <c r="P3965" s="66"/>
      <c r="Q3965" s="66"/>
      <c r="S3965" s="70"/>
      <c r="U3965" s="70"/>
      <c r="W3965" s="70"/>
      <c r="Y3965" s="70"/>
    </row>
    <row r="3966" spans="1:25" s="69" customFormat="1" x14ac:dyDescent="0.2">
      <c r="A3966" s="66" t="s">
        <v>20</v>
      </c>
      <c r="B3966" s="66" t="s">
        <v>23</v>
      </c>
      <c r="C3966" s="66" t="s">
        <v>0</v>
      </c>
      <c r="D3966" s="66" t="s">
        <v>303</v>
      </c>
      <c r="E3966" s="76">
        <f>+IF(ISNUMBER(DATA!F523),DATA!F523,"n/a")</f>
        <v>9659.2000000000007</v>
      </c>
      <c r="F3966" s="77">
        <f>+IF(ISNUMBER(DATA!G523),DATA!G523,"n/a")</f>
        <v>-2.4767504904331401E-2</v>
      </c>
      <c r="G3966" s="76">
        <f>+IF(ISNUMBER(DATA!P523),DATA!P523,"n/a")</f>
        <v>33468.82</v>
      </c>
      <c r="H3966" s="77">
        <f>+IF(ISNUMBER(DATA!Q523),DATA!Q523,"n/a")</f>
        <v>-6.78538325453307E-2</v>
      </c>
      <c r="I3966" s="76">
        <f>+IF(ISNUMBER(DATA!Z523),DATA!Z523,"n/a")</f>
        <v>68666.820000000007</v>
      </c>
      <c r="J3966" s="77">
        <f>+IF(ISNUMBER(DATA!AA523),DATA!AA523,"n/a")</f>
        <v>-2.2263438947156499E-2</v>
      </c>
      <c r="K3966" s="76">
        <f>+IF(ISNUMBER(DATA!AJ523),DATA!AJ523,"n/a")</f>
        <v>123922.77</v>
      </c>
      <c r="L3966" s="77">
        <f>+IF(ISNUMBER(DATA!AK523),DATA!AK523,"n/a")</f>
        <v>0.188478708369649</v>
      </c>
      <c r="M3966" s="66"/>
      <c r="N3966" s="66"/>
      <c r="O3966" s="66"/>
      <c r="P3966" s="66"/>
      <c r="Q3966" s="66"/>
      <c r="S3966" s="70"/>
      <c r="U3966" s="70"/>
      <c r="W3966" s="70"/>
      <c r="Y3966" s="70"/>
    </row>
    <row r="3967" spans="1:25" s="69" customFormat="1" x14ac:dyDescent="0.2">
      <c r="A3967" s="66" t="s">
        <v>20</v>
      </c>
      <c r="B3967" s="66" t="s">
        <v>23</v>
      </c>
      <c r="C3967" s="66" t="s">
        <v>0</v>
      </c>
      <c r="D3967" s="66" t="s">
        <v>304</v>
      </c>
      <c r="E3967" s="76">
        <f>+IF(ISNUMBER(DATA!F524),DATA!F524,"n/a")</f>
        <v>9712.7099999999991</v>
      </c>
      <c r="F3967" s="77">
        <f>+IF(ISNUMBER(DATA!G524),DATA!G524,"n/a")</f>
        <v>-0.56808942456747602</v>
      </c>
      <c r="G3967" s="76">
        <f>+IF(ISNUMBER(DATA!P524),DATA!P524,"n/a")</f>
        <v>35346.15</v>
      </c>
      <c r="H3967" s="77">
        <f>+IF(ISNUMBER(DATA!Q524),DATA!Q524,"n/a")</f>
        <v>-0.56091706403756303</v>
      </c>
      <c r="I3967" s="76">
        <f>+IF(ISNUMBER(DATA!Z524),DATA!Z524,"n/a")</f>
        <v>65581.179999999993</v>
      </c>
      <c r="J3967" s="77">
        <f>+IF(ISNUMBER(DATA!AA524),DATA!AA524,"n/a")</f>
        <v>-0.61963589985549605</v>
      </c>
      <c r="K3967" s="76">
        <f>+IF(ISNUMBER(DATA!AJ524),DATA!AJ524,"n/a")</f>
        <v>145172.23000000001</v>
      </c>
      <c r="L3967" s="77">
        <f>+IF(ISNUMBER(DATA!AK524),DATA!AK524,"n/a")</f>
        <v>-0.487774305753783</v>
      </c>
      <c r="M3967" s="66"/>
      <c r="N3967" s="66"/>
      <c r="O3967" s="66"/>
      <c r="P3967" s="66"/>
      <c r="Q3967" s="66"/>
      <c r="S3967" s="70"/>
      <c r="U3967" s="70"/>
      <c r="W3967" s="70"/>
      <c r="Y3967" s="70"/>
    </row>
    <row r="3968" spans="1:25" s="69" customFormat="1" x14ac:dyDescent="0.2">
      <c r="A3968" s="66" t="s">
        <v>20</v>
      </c>
      <c r="B3968" s="66" t="s">
        <v>23</v>
      </c>
      <c r="C3968" s="66" t="s">
        <v>0</v>
      </c>
      <c r="D3968" s="66" t="s">
        <v>305</v>
      </c>
      <c r="E3968" s="76">
        <f>+IF(ISNUMBER(DATA!F525),DATA!F525,"n/a")</f>
        <v>12855.17</v>
      </c>
      <c r="F3968" s="77">
        <f>+IF(ISNUMBER(DATA!G525),DATA!G525,"n/a")</f>
        <v>3768.8445747800602</v>
      </c>
      <c r="G3968" s="76">
        <f>+IF(ISNUMBER(DATA!P525),DATA!P525,"n/a")</f>
        <v>41811.83</v>
      </c>
      <c r="H3968" s="77">
        <f>+IF(ISNUMBER(DATA!Q525),DATA!Q525,"n/a")</f>
        <v>3803.5341219290299</v>
      </c>
      <c r="I3968" s="76">
        <f>+IF(ISNUMBER(DATA!Z525),DATA!Z525,"n/a")</f>
        <v>92234.01</v>
      </c>
      <c r="J3968" s="77">
        <f>+IF(ISNUMBER(DATA!AA525),DATA!AA525,"n/a")</f>
        <v>6156.1435246995998</v>
      </c>
      <c r="K3968" s="76">
        <f>+IF(ISNUMBER(DATA!AJ525),DATA!AJ525,"n/a")</f>
        <v>126766.31</v>
      </c>
      <c r="L3968" s="77">
        <f>+IF(ISNUMBER(DATA!AK525),DATA!AK525,"n/a")</f>
        <v>8461.3704939919899</v>
      </c>
      <c r="M3968" s="66"/>
      <c r="N3968" s="66"/>
      <c r="O3968" s="66"/>
      <c r="P3968" s="66"/>
      <c r="Q3968" s="66"/>
      <c r="S3968" s="70"/>
      <c r="U3968" s="70"/>
      <c r="W3968" s="70"/>
      <c r="Y3968" s="70"/>
    </row>
    <row r="3969" spans="1:25" s="69" customFormat="1" x14ac:dyDescent="0.2">
      <c r="A3969" s="66" t="s">
        <v>20</v>
      </c>
      <c r="B3969" s="66" t="s">
        <v>23</v>
      </c>
      <c r="C3969" s="66" t="s">
        <v>0</v>
      </c>
      <c r="D3969" s="66" t="s">
        <v>306</v>
      </c>
      <c r="E3969" s="76">
        <f>+IF(ISNUMBER(DATA!F526),DATA!F526,"n/a")</f>
        <v>13283.15</v>
      </c>
      <c r="F3969" s="77">
        <f>+IF(ISNUMBER(DATA!G526),DATA!G526,"n/a")</f>
        <v>-0.183436670490326</v>
      </c>
      <c r="G3969" s="76">
        <f>+IF(ISNUMBER(DATA!P526),DATA!P526,"n/a")</f>
        <v>47308.18</v>
      </c>
      <c r="H3969" s="77">
        <f>+IF(ISNUMBER(DATA!Q526),DATA!Q526,"n/a")</f>
        <v>-0.127749993316365</v>
      </c>
      <c r="I3969" s="76">
        <f>+IF(ISNUMBER(DATA!Z526),DATA!Z526,"n/a")</f>
        <v>103599.71</v>
      </c>
      <c r="J3969" s="77">
        <f>+IF(ISNUMBER(DATA!AA526),DATA!AA526,"n/a")</f>
        <v>-0.13113674134438699</v>
      </c>
      <c r="K3969" s="76">
        <f>+IF(ISNUMBER(DATA!AJ526),DATA!AJ526,"n/a")</f>
        <v>188101.4</v>
      </c>
      <c r="L3969" s="77">
        <f>+IF(ISNUMBER(DATA!AK526),DATA!AK526,"n/a")</f>
        <v>-0.121363383509604</v>
      </c>
      <c r="M3969" s="66"/>
      <c r="N3969" s="66"/>
      <c r="O3969" s="66"/>
      <c r="P3969" s="66"/>
      <c r="Q3969" s="66"/>
      <c r="S3969" s="70"/>
      <c r="U3969" s="70"/>
      <c r="W3969" s="70"/>
      <c r="Y3969" s="70"/>
    </row>
    <row r="3970" spans="1:25" s="69" customFormat="1" x14ac:dyDescent="0.2">
      <c r="A3970" s="66" t="s">
        <v>20</v>
      </c>
      <c r="B3970" s="66" t="s">
        <v>23</v>
      </c>
      <c r="C3970" s="66" t="s">
        <v>0</v>
      </c>
      <c r="D3970" s="66" t="s">
        <v>307</v>
      </c>
      <c r="E3970" s="76">
        <f>+IF(ISNUMBER(DATA!F527),DATA!F527,"n/a")</f>
        <v>22359.58</v>
      </c>
      <c r="F3970" s="77">
        <f>+IF(ISNUMBER(DATA!G527),DATA!G527,"n/a")</f>
        <v>0.19732321479825099</v>
      </c>
      <c r="G3970" s="76">
        <f>+IF(ISNUMBER(DATA!P527),DATA!P527,"n/a")</f>
        <v>72290.509999999995</v>
      </c>
      <c r="H3970" s="77">
        <f>+IF(ISNUMBER(DATA!Q527),DATA!Q527,"n/a")</f>
        <v>0.127327718826583</v>
      </c>
      <c r="I3970" s="76">
        <f>+IF(ISNUMBER(DATA!Z527),DATA!Z527,"n/a")</f>
        <v>152340.04999999999</v>
      </c>
      <c r="J3970" s="77">
        <f>+IF(ISNUMBER(DATA!AA527),DATA!AA527,"n/a")</f>
        <v>1.12099452529084</v>
      </c>
      <c r="K3970" s="76">
        <f>+IF(ISNUMBER(DATA!AJ527),DATA!AJ527,"n/a")</f>
        <v>258127.54</v>
      </c>
      <c r="L3970" s="77">
        <f>+IF(ISNUMBER(DATA!AK527),DATA!AK527,"n/a")</f>
        <v>2.5938487559036001</v>
      </c>
      <c r="M3970" s="66"/>
      <c r="N3970" s="66"/>
      <c r="O3970" s="66"/>
      <c r="P3970" s="66"/>
      <c r="Q3970" s="66"/>
      <c r="S3970" s="70"/>
      <c r="U3970" s="70"/>
      <c r="W3970" s="70"/>
      <c r="Y3970" s="70"/>
    </row>
    <row r="3971" spans="1:25" s="69" customFormat="1" x14ac:dyDescent="0.2">
      <c r="A3971" s="66" t="s">
        <v>20</v>
      </c>
      <c r="B3971" s="66" t="s">
        <v>23</v>
      </c>
      <c r="C3971" s="66" t="s">
        <v>0</v>
      </c>
      <c r="D3971" s="66" t="s">
        <v>308</v>
      </c>
      <c r="E3971" s="76">
        <f>+IF(ISNUMBER(DATA!F528),DATA!F528,"n/a")</f>
        <v>11322.76</v>
      </c>
      <c r="F3971" s="77">
        <f>+IF(ISNUMBER(DATA!G528),DATA!G528,"n/a")</f>
        <v>4.5326765012985E-2</v>
      </c>
      <c r="G3971" s="76">
        <f>+IF(ISNUMBER(DATA!P528),DATA!P528,"n/a")</f>
        <v>42204.09</v>
      </c>
      <c r="H3971" s="77">
        <f>+IF(ISNUMBER(DATA!Q528),DATA!Q528,"n/a")</f>
        <v>8.2308232028500197E-2</v>
      </c>
      <c r="I3971" s="76">
        <f>+IF(ISNUMBER(DATA!Z528),DATA!Z528,"n/a")</f>
        <v>85714.93</v>
      </c>
      <c r="J3971" s="77">
        <f>+IF(ISNUMBER(DATA!AA528),DATA!AA528,"n/a")</f>
        <v>2.6295652173913098E-2</v>
      </c>
      <c r="K3971" s="76">
        <f>+IF(ISNUMBER(DATA!AJ528),DATA!AJ528,"n/a")</f>
        <v>146928.95999999999</v>
      </c>
      <c r="L3971" s="77">
        <f>+IF(ISNUMBER(DATA!AK528),DATA!AK528,"n/a")</f>
        <v>-1.54574211971714E-2</v>
      </c>
      <c r="M3971" s="66"/>
      <c r="N3971" s="66"/>
      <c r="O3971" s="66"/>
      <c r="P3971" s="66"/>
      <c r="Q3971" s="66"/>
      <c r="S3971" s="70"/>
      <c r="U3971" s="70"/>
      <c r="W3971" s="70"/>
      <c r="Y3971" s="70"/>
    </row>
    <row r="3972" spans="1:25" s="69" customFormat="1" x14ac:dyDescent="0.2">
      <c r="A3972" s="66" t="s">
        <v>20</v>
      </c>
      <c r="B3972" s="66" t="s">
        <v>23</v>
      </c>
      <c r="C3972" s="66" t="s">
        <v>0</v>
      </c>
      <c r="D3972" s="66" t="s">
        <v>309</v>
      </c>
      <c r="E3972" s="76">
        <f>+IF(ISNUMBER(DATA!F529),DATA!F529,"n/a")</f>
        <v>11034.03</v>
      </c>
      <c r="F3972" s="77">
        <f>+IF(ISNUMBER(DATA!G529),DATA!G529,"n/a")</f>
        <v>2.82914509643118E-2</v>
      </c>
      <c r="G3972" s="76">
        <f>+IF(ISNUMBER(DATA!P529),DATA!P529,"n/a")</f>
        <v>42987.39</v>
      </c>
      <c r="H3972" s="77">
        <f>+IF(ISNUMBER(DATA!Q529),DATA!Q529,"n/a")</f>
        <v>0.116352901122627</v>
      </c>
      <c r="I3972" s="76">
        <f>+IF(ISNUMBER(DATA!Z529),DATA!Z529,"n/a")</f>
        <v>86033.5</v>
      </c>
      <c r="J3972" s="77">
        <f>+IF(ISNUMBER(DATA!AA529),DATA!AA529,"n/a")</f>
        <v>1.8130458116399201E-2</v>
      </c>
      <c r="K3972" s="76">
        <f>+IF(ISNUMBER(DATA!AJ529),DATA!AJ529,"n/a")</f>
        <v>149668.87</v>
      </c>
      <c r="L3972" s="77">
        <f>+IF(ISNUMBER(DATA!AK529),DATA!AK529,"n/a")</f>
        <v>-6.2564270294694094E-2</v>
      </c>
      <c r="M3972" s="66"/>
      <c r="N3972" s="66"/>
      <c r="O3972" s="66"/>
      <c r="P3972" s="66"/>
      <c r="Q3972" s="66"/>
      <c r="S3972" s="70"/>
      <c r="U3972" s="70"/>
      <c r="W3972" s="70"/>
      <c r="Y3972" s="70"/>
    </row>
    <row r="3973" spans="1:25" s="69" customFormat="1" x14ac:dyDescent="0.2">
      <c r="A3973" s="66" t="s">
        <v>20</v>
      </c>
      <c r="B3973" s="66" t="s">
        <v>23</v>
      </c>
      <c r="C3973" s="66" t="s">
        <v>0</v>
      </c>
      <c r="D3973" s="66" t="s">
        <v>310</v>
      </c>
      <c r="E3973" s="76">
        <f>+IF(ISNUMBER(DATA!F530),DATA!F530,"n/a")</f>
        <v>15147.86</v>
      </c>
      <c r="F3973" s="77">
        <f>+IF(ISNUMBER(DATA!G530),DATA!G530,"n/a")</f>
        <v>-3.3373429009913302E-2</v>
      </c>
      <c r="G3973" s="76">
        <f>+IF(ISNUMBER(DATA!P530),DATA!P530,"n/a")</f>
        <v>57383.82</v>
      </c>
      <c r="H3973" s="77">
        <f>+IF(ISNUMBER(DATA!Q530),DATA!Q530,"n/a")</f>
        <v>-2.1810069571641801E-2</v>
      </c>
      <c r="I3973" s="76">
        <f>+IF(ISNUMBER(DATA!Z530),DATA!Z530,"n/a")</f>
        <v>113897.47</v>
      </c>
      <c r="J3973" s="77">
        <f>+IF(ISNUMBER(DATA!AA530),DATA!AA530,"n/a")</f>
        <v>-2.92838086056285E-2</v>
      </c>
      <c r="K3973" s="76">
        <f>+IF(ISNUMBER(DATA!AJ530),DATA!AJ530,"n/a")</f>
        <v>200734.76</v>
      </c>
      <c r="L3973" s="77">
        <f>+IF(ISNUMBER(DATA!AK530),DATA!AK530,"n/a")</f>
        <v>9.1993176439985804E-3</v>
      </c>
      <c r="M3973" s="66"/>
      <c r="N3973" s="66"/>
      <c r="O3973" s="66"/>
      <c r="P3973" s="66"/>
      <c r="Q3973" s="66"/>
      <c r="S3973" s="70"/>
      <c r="U3973" s="70"/>
      <c r="W3973" s="70"/>
      <c r="Y3973" s="70"/>
    </row>
    <row r="3974" spans="1:25" s="69" customFormat="1" x14ac:dyDescent="0.2">
      <c r="A3974" s="66" t="s">
        <v>20</v>
      </c>
      <c r="B3974" s="66" t="s">
        <v>23</v>
      </c>
      <c r="C3974" s="66" t="s">
        <v>0</v>
      </c>
      <c r="D3974" s="66" t="s">
        <v>311</v>
      </c>
      <c r="E3974" s="76">
        <f>+IF(ISNUMBER(DATA!F531),DATA!F531,"n/a")</f>
        <v>4376.68</v>
      </c>
      <c r="F3974" s="77">
        <f>+IF(ISNUMBER(DATA!G531),DATA!G531,"n/a")</f>
        <v>0.31718210162635901</v>
      </c>
      <c r="G3974" s="76">
        <f>+IF(ISNUMBER(DATA!P531),DATA!P531,"n/a")</f>
        <v>17039.060000000001</v>
      </c>
      <c r="H3974" s="77">
        <f>+IF(ISNUMBER(DATA!Q531),DATA!Q531,"n/a")</f>
        <v>0.80793839088850705</v>
      </c>
      <c r="I3974" s="76">
        <f>+IF(ISNUMBER(DATA!Z531),DATA!Z531,"n/a")</f>
        <v>33701.58</v>
      </c>
      <c r="J3974" s="77">
        <f>+IF(ISNUMBER(DATA!AA531),DATA!AA531,"n/a")</f>
        <v>0.612698664872524</v>
      </c>
      <c r="K3974" s="76">
        <f>+IF(ISNUMBER(DATA!AJ531),DATA!AJ531,"n/a")</f>
        <v>55973.14</v>
      </c>
      <c r="L3974" s="77">
        <f>+IF(ISNUMBER(DATA!AK531),DATA!AK531,"n/a")</f>
        <v>0.449759094999091</v>
      </c>
      <c r="M3974" s="66"/>
      <c r="N3974" s="66"/>
      <c r="O3974" s="66"/>
      <c r="P3974" s="66"/>
      <c r="Q3974" s="66"/>
      <c r="S3974" s="70"/>
      <c r="U3974" s="70"/>
      <c r="W3974" s="70"/>
      <c r="Y3974" s="70"/>
    </row>
    <row r="3975" spans="1:25" s="69" customFormat="1" x14ac:dyDescent="0.2">
      <c r="A3975" s="66" t="s">
        <v>20</v>
      </c>
      <c r="B3975" s="66" t="s">
        <v>23</v>
      </c>
      <c r="C3975" s="66" t="s">
        <v>0</v>
      </c>
      <c r="D3975" s="66" t="s">
        <v>312</v>
      </c>
      <c r="E3975" s="76">
        <f>+IF(ISNUMBER(DATA!F532),DATA!F532,"n/a")</f>
        <v>5298.64</v>
      </c>
      <c r="F3975" s="77">
        <f>+IF(ISNUMBER(DATA!G532),DATA!G532,"n/a")</f>
        <v>0.51455056324299897</v>
      </c>
      <c r="G3975" s="76">
        <f>+IF(ISNUMBER(DATA!P532),DATA!P532,"n/a")</f>
        <v>16811.14</v>
      </c>
      <c r="H3975" s="77">
        <f>+IF(ISNUMBER(DATA!Q532),DATA!Q532,"n/a")</f>
        <v>0.43129565617177801</v>
      </c>
      <c r="I3975" s="76">
        <f>+IF(ISNUMBER(DATA!Z532),DATA!Z532,"n/a")</f>
        <v>34679.5</v>
      </c>
      <c r="J3975" s="77">
        <f>+IF(ISNUMBER(DATA!AA532),DATA!AA532,"n/a")</f>
        <v>0.75956077320314697</v>
      </c>
      <c r="K3975" s="76">
        <f>+IF(ISNUMBER(DATA!AJ532),DATA!AJ532,"n/a")</f>
        <v>57279.77</v>
      </c>
      <c r="L3975" s="77">
        <f>+IF(ISNUMBER(DATA!AK532),DATA!AK532,"n/a")</f>
        <v>1.01740689619224</v>
      </c>
      <c r="M3975" s="66"/>
      <c r="N3975" s="66"/>
      <c r="O3975" s="66"/>
      <c r="P3975" s="66"/>
      <c r="Q3975" s="66"/>
      <c r="S3975" s="70"/>
      <c r="U3975" s="70"/>
      <c r="W3975" s="70"/>
      <c r="Y3975" s="70"/>
    </row>
    <row r="3976" spans="1:25" s="69" customFormat="1" x14ac:dyDescent="0.2">
      <c r="A3976" s="66" t="s">
        <v>20</v>
      </c>
      <c r="B3976" s="66" t="s">
        <v>23</v>
      </c>
      <c r="C3976" s="66" t="s">
        <v>0</v>
      </c>
      <c r="D3976" s="66" t="s">
        <v>313</v>
      </c>
      <c r="E3976" s="76">
        <f>+IF(ISNUMBER(DATA!F533),DATA!F533,"n/a")</f>
        <v>7543.41</v>
      </c>
      <c r="F3976" s="77">
        <f>+IF(ISNUMBER(DATA!G533),DATA!G533,"n/a")</f>
        <v>0.38682195482916099</v>
      </c>
      <c r="G3976" s="76">
        <f>+IF(ISNUMBER(DATA!P533),DATA!P533,"n/a")</f>
        <v>22867.81</v>
      </c>
      <c r="H3976" s="77">
        <f>+IF(ISNUMBER(DATA!Q533),DATA!Q533,"n/a")</f>
        <v>0.264012704350787</v>
      </c>
      <c r="I3976" s="76">
        <f>+IF(ISNUMBER(DATA!Z533),DATA!Z533,"n/a")</f>
        <v>44609.48</v>
      </c>
      <c r="J3976" s="77">
        <f>+IF(ISNUMBER(DATA!AA533),DATA!AA533,"n/a")</f>
        <v>-7.0172081659060706E-2</v>
      </c>
      <c r="K3976" s="76">
        <f>+IF(ISNUMBER(DATA!AJ533),DATA!AJ533,"n/a")</f>
        <v>78289.38</v>
      </c>
      <c r="L3976" s="77">
        <f>+IF(ISNUMBER(DATA!AK533),DATA!AK533,"n/a")</f>
        <v>-3.0456945829742801E-2</v>
      </c>
      <c r="M3976" s="66"/>
      <c r="N3976" s="66"/>
      <c r="O3976" s="66"/>
      <c r="P3976" s="66"/>
      <c r="Q3976" s="66"/>
      <c r="S3976" s="70"/>
      <c r="U3976" s="70"/>
      <c r="W3976" s="70"/>
      <c r="Y3976" s="70"/>
    </row>
    <row r="3977" spans="1:25" s="69" customFormat="1" x14ac:dyDescent="0.2">
      <c r="A3977" s="66" t="s">
        <v>20</v>
      </c>
      <c r="B3977" s="66" t="s">
        <v>23</v>
      </c>
      <c r="C3977" s="66" t="s">
        <v>0</v>
      </c>
      <c r="D3977" s="66" t="s">
        <v>314</v>
      </c>
      <c r="E3977" s="76">
        <f>+IF(ISNUMBER(DATA!F534),DATA!F534,"n/a")</f>
        <v>8307.48</v>
      </c>
      <c r="F3977" s="77">
        <f>+IF(ISNUMBER(DATA!G534),DATA!G534,"n/a")</f>
        <v>0.28965094346945303</v>
      </c>
      <c r="G3977" s="76">
        <f>+IF(ISNUMBER(DATA!P534),DATA!P534,"n/a")</f>
        <v>28369.24</v>
      </c>
      <c r="H3977" s="77">
        <f>+IF(ISNUMBER(DATA!Q534),DATA!Q534,"n/a")</f>
        <v>0.16333124335433899</v>
      </c>
      <c r="I3977" s="76">
        <f>+IF(ISNUMBER(DATA!Z534),DATA!Z534,"n/a")</f>
        <v>58335.96</v>
      </c>
      <c r="J3977" s="77">
        <f>+IF(ISNUMBER(DATA!AA534),DATA!AA534,"n/a")</f>
        <v>0.20139679772835001</v>
      </c>
      <c r="K3977" s="76">
        <f>+IF(ISNUMBER(DATA!AJ534),DATA!AJ534,"n/a")</f>
        <v>105495.88</v>
      </c>
      <c r="L3977" s="77">
        <f>+IF(ISNUMBER(DATA!AK534),DATA!AK534,"n/a")</f>
        <v>0.19251114448011999</v>
      </c>
      <c r="M3977" s="66"/>
      <c r="N3977" s="66"/>
      <c r="O3977" s="66"/>
      <c r="P3977" s="66"/>
      <c r="Q3977" s="66"/>
      <c r="S3977" s="70"/>
      <c r="U3977" s="70"/>
      <c r="W3977" s="70"/>
      <c r="Y3977" s="70"/>
    </row>
    <row r="3978" spans="1:25" s="69" customFormat="1" x14ac:dyDescent="0.2">
      <c r="A3978" s="66" t="s">
        <v>20</v>
      </c>
      <c r="B3978" s="66" t="s">
        <v>23</v>
      </c>
      <c r="C3978" s="66" t="s">
        <v>0</v>
      </c>
      <c r="D3978" s="66" t="s">
        <v>315</v>
      </c>
      <c r="E3978" s="76">
        <f>+IF(ISNUMBER(DATA!F535),DATA!F535,"n/a")</f>
        <v>21527.33</v>
      </c>
      <c r="F3978" s="77">
        <f>+IF(ISNUMBER(DATA!G535),DATA!G535,"n/a")</f>
        <v>0.110060728316969</v>
      </c>
      <c r="G3978" s="76">
        <f>+IF(ISNUMBER(DATA!P535),DATA!P535,"n/a")</f>
        <v>68156.399999999994</v>
      </c>
      <c r="H3978" s="77">
        <f>+IF(ISNUMBER(DATA!Q535),DATA!Q535,"n/a")</f>
        <v>0.38878638395818099</v>
      </c>
      <c r="I3978" s="76">
        <f>+IF(ISNUMBER(DATA!Z535),DATA!Z535,"n/a")</f>
        <v>148763.35999999999</v>
      </c>
      <c r="J3978" s="77">
        <f>+IF(ISNUMBER(DATA!AA535),DATA!AA535,"n/a")</f>
        <v>1.87096670228597</v>
      </c>
      <c r="K3978" s="76">
        <f>+IF(ISNUMBER(DATA!AJ535),DATA!AJ535,"n/a")</f>
        <v>264640.26</v>
      </c>
      <c r="L3978" s="77">
        <f>+IF(ISNUMBER(DATA!AK535),DATA!AK535,"n/a")</f>
        <v>4.1072614556723002</v>
      </c>
      <c r="M3978" s="66"/>
      <c r="N3978" s="66"/>
      <c r="O3978" s="66"/>
      <c r="P3978" s="66"/>
      <c r="Q3978" s="66"/>
      <c r="S3978" s="70"/>
      <c r="U3978" s="70"/>
      <c r="W3978" s="70"/>
      <c r="Y3978" s="70"/>
    </row>
    <row r="3979" spans="1:25" s="69" customFormat="1" x14ac:dyDescent="0.2">
      <c r="A3979" s="66" t="s">
        <v>20</v>
      </c>
      <c r="B3979" s="66" t="s">
        <v>23</v>
      </c>
      <c r="C3979" s="66" t="s">
        <v>0</v>
      </c>
      <c r="D3979" s="66" t="s">
        <v>316</v>
      </c>
      <c r="E3979" s="76">
        <f>+IF(ISNUMBER(DATA!F536),DATA!F536,"n/a")</f>
        <v>9059.4699999999993</v>
      </c>
      <c r="F3979" s="77">
        <f>+IF(ISNUMBER(DATA!G536),DATA!G536,"n/a")</f>
        <v>0.24428057558897401</v>
      </c>
      <c r="G3979" s="76">
        <f>+IF(ISNUMBER(DATA!P536),DATA!P536,"n/a")</f>
        <v>34851.01</v>
      </c>
      <c r="H3979" s="77">
        <f>+IF(ISNUMBER(DATA!Q536),DATA!Q536,"n/a")</f>
        <v>0.48349705245978802</v>
      </c>
      <c r="I3979" s="76">
        <f>+IF(ISNUMBER(DATA!Z536),DATA!Z536,"n/a")</f>
        <v>66693.48</v>
      </c>
      <c r="J3979" s="77">
        <f>+IF(ISNUMBER(DATA!AA536),DATA!AA536,"n/a")</f>
        <v>0.66250700153379405</v>
      </c>
      <c r="K3979" s="76">
        <f>+IF(ISNUMBER(DATA!AJ536),DATA!AJ536,"n/a")</f>
        <v>110173.21</v>
      </c>
      <c r="L3979" s="77">
        <f>+IF(ISNUMBER(DATA!AK536),DATA!AK536,"n/a")</f>
        <v>1.0221957833022599</v>
      </c>
      <c r="M3979" s="66"/>
      <c r="N3979" s="66"/>
      <c r="O3979" s="66"/>
      <c r="P3979" s="66"/>
      <c r="Q3979" s="66"/>
      <c r="S3979" s="70"/>
      <c r="U3979" s="70"/>
      <c r="W3979" s="70"/>
      <c r="Y3979" s="70"/>
    </row>
    <row r="3980" spans="1:25" s="69" customFormat="1" x14ac:dyDescent="0.2">
      <c r="A3980" s="66" t="s">
        <v>20</v>
      </c>
      <c r="B3980" s="66" t="s">
        <v>23</v>
      </c>
      <c r="C3980" s="66" t="s">
        <v>0</v>
      </c>
      <c r="D3980" s="66" t="s">
        <v>317</v>
      </c>
      <c r="E3980" s="76">
        <f>+IF(ISNUMBER(DATA!F537),DATA!F537,"n/a")</f>
        <v>7221.54</v>
      </c>
      <c r="F3980" s="77">
        <f>+IF(ISNUMBER(DATA!G537),DATA!G537,"n/a")</f>
        <v>-0.24516938257152099</v>
      </c>
      <c r="G3980" s="76">
        <f>+IF(ISNUMBER(DATA!P537),DATA!P537,"n/a")</f>
        <v>27494.240000000002</v>
      </c>
      <c r="H3980" s="77">
        <f>+IF(ISNUMBER(DATA!Q537),DATA!Q537,"n/a")</f>
        <v>-0.26930521349660702</v>
      </c>
      <c r="I3980" s="76">
        <f>+IF(ISNUMBER(DATA!Z537),DATA!Z537,"n/a")</f>
        <v>59188.73</v>
      </c>
      <c r="J3980" s="77">
        <f>+IF(ISNUMBER(DATA!AA537),DATA!AA537,"n/a")</f>
        <v>-0.21410083917348599</v>
      </c>
      <c r="K3980" s="76">
        <f>+IF(ISNUMBER(DATA!AJ537),DATA!AJ537,"n/a")</f>
        <v>114367.5</v>
      </c>
      <c r="L3980" s="77">
        <f>+IF(ISNUMBER(DATA!AK537),DATA!AK537,"n/a")</f>
        <v>-7.8167420933013002E-2</v>
      </c>
      <c r="M3980" s="66"/>
      <c r="N3980" s="66"/>
      <c r="O3980" s="66"/>
      <c r="P3980" s="66"/>
      <c r="Q3980" s="66"/>
      <c r="S3980" s="70"/>
      <c r="U3980" s="70"/>
      <c r="W3980" s="70"/>
      <c r="Y3980" s="70"/>
    </row>
    <row r="3981" spans="1:25" s="69" customFormat="1" x14ac:dyDescent="0.2">
      <c r="A3981" s="66" t="s">
        <v>20</v>
      </c>
      <c r="B3981" s="66" t="s">
        <v>23</v>
      </c>
      <c r="C3981" s="66" t="s">
        <v>0</v>
      </c>
      <c r="D3981" s="66" t="s">
        <v>318</v>
      </c>
      <c r="E3981" s="76">
        <f>+IF(ISNUMBER(DATA!F538),DATA!F538,"n/a")</f>
        <v>997.59</v>
      </c>
      <c r="F3981" s="77">
        <f>+IF(ISNUMBER(DATA!G538),DATA!G538,"n/a")</f>
        <v>-0.78651815234487799</v>
      </c>
      <c r="G3981" s="76">
        <f>+IF(ISNUMBER(DATA!P538),DATA!P538,"n/a")</f>
        <v>13048.84</v>
      </c>
      <c r="H3981" s="77">
        <f>+IF(ISNUMBER(DATA!Q538),DATA!Q538,"n/a")</f>
        <v>-0.175355276520688</v>
      </c>
      <c r="I3981" s="76">
        <f>+IF(ISNUMBER(DATA!Z538),DATA!Z538,"n/a")</f>
        <v>29128.76</v>
      </c>
      <c r="J3981" s="77">
        <f>+IF(ISNUMBER(DATA!AA538),DATA!AA538,"n/a")</f>
        <v>-4.8122977420306801E-2</v>
      </c>
      <c r="K3981" s="76">
        <f>+IF(ISNUMBER(DATA!AJ538),DATA!AJ538,"n/a")</f>
        <v>55612.3</v>
      </c>
      <c r="L3981" s="77">
        <f>+IF(ISNUMBER(DATA!AK538),DATA!AK538,"n/a")</f>
        <v>-9.8362170715573502E-2</v>
      </c>
      <c r="M3981" s="66"/>
      <c r="N3981" s="66"/>
      <c r="O3981" s="66"/>
      <c r="P3981" s="66"/>
      <c r="Q3981" s="66"/>
      <c r="S3981" s="70"/>
      <c r="U3981" s="70"/>
      <c r="W3981" s="70"/>
      <c r="Y3981" s="70"/>
    </row>
    <row r="3982" spans="1:25" s="69" customFormat="1" x14ac:dyDescent="0.2">
      <c r="A3982" s="66" t="s">
        <v>20</v>
      </c>
      <c r="B3982" s="66" t="s">
        <v>23</v>
      </c>
      <c r="C3982" s="66" t="s">
        <v>0</v>
      </c>
      <c r="D3982" s="66" t="s">
        <v>344</v>
      </c>
      <c r="E3982" s="76">
        <f>+IF(ISNUMBER(DATA!F539),DATA!F539,"n/a")</f>
        <v>3254.55</v>
      </c>
      <c r="F3982" s="77">
        <f>+IF(ISNUMBER(DATA!G539),DATA!G539,"n/a")</f>
        <v>-0.15668629056498201</v>
      </c>
      <c r="G3982" s="76">
        <f>+IF(ISNUMBER(DATA!P539),DATA!P539,"n/a")</f>
        <v>10750.45</v>
      </c>
      <c r="H3982" s="77">
        <f>+IF(ISNUMBER(DATA!Q539),DATA!Q539,"n/a")</f>
        <v>-0.173740814496053</v>
      </c>
      <c r="I3982" s="76">
        <f>+IF(ISNUMBER(DATA!Z539),DATA!Z539,"n/a")</f>
        <v>22675.1</v>
      </c>
      <c r="J3982" s="77">
        <f>+IF(ISNUMBER(DATA!AA539),DATA!AA539,"n/a")</f>
        <v>-0.21563927106487901</v>
      </c>
      <c r="K3982" s="76">
        <f>+IF(ISNUMBER(DATA!AJ539),DATA!AJ539,"n/a")</f>
        <v>41811.660000000003</v>
      </c>
      <c r="L3982" s="77">
        <f>+IF(ISNUMBER(DATA!AK539),DATA!AK539,"n/a")</f>
        <v>-0.115326502652751</v>
      </c>
      <c r="M3982" s="66"/>
      <c r="N3982" s="66"/>
      <c r="O3982" s="66"/>
      <c r="P3982" s="66"/>
      <c r="Q3982" s="66"/>
      <c r="S3982" s="70"/>
      <c r="U3982" s="70"/>
      <c r="W3982" s="70"/>
      <c r="Y3982" s="70"/>
    </row>
    <row r="3983" spans="1:25" s="69" customFormat="1" x14ac:dyDescent="0.2">
      <c r="A3983" s="66" t="s">
        <v>20</v>
      </c>
      <c r="B3983" s="66" t="s">
        <v>23</v>
      </c>
      <c r="C3983" s="66" t="s">
        <v>0</v>
      </c>
      <c r="D3983" s="66" t="s">
        <v>345</v>
      </c>
      <c r="E3983" s="76">
        <f>+IF(ISNUMBER(DATA!F540),DATA!F540,"n/a")</f>
        <v>5412.47</v>
      </c>
      <c r="F3983" s="77">
        <f>+IF(ISNUMBER(DATA!G540),DATA!G540,"n/a")</f>
        <v>13.0558080349027</v>
      </c>
      <c r="G3983" s="76">
        <f>+IF(ISNUMBER(DATA!P540),DATA!P540,"n/a")</f>
        <v>16801.96</v>
      </c>
      <c r="H3983" s="77">
        <f>+IF(ISNUMBER(DATA!Q540),DATA!Q540,"n/a")</f>
        <v>10.1491287441441</v>
      </c>
      <c r="I3983" s="76">
        <f>+IF(ISNUMBER(DATA!Z540),DATA!Z540,"n/a")</f>
        <v>33023.379999999997</v>
      </c>
      <c r="J3983" s="77">
        <f>+IF(ISNUMBER(DATA!AA540),DATA!AA540,"n/a")</f>
        <v>10.6288105810641</v>
      </c>
      <c r="K3983" s="76">
        <f>+IF(ISNUMBER(DATA!AJ540),DATA!AJ540,"n/a")</f>
        <v>42660.05</v>
      </c>
      <c r="L3983" s="77">
        <f>+IF(ISNUMBER(DATA!AK540),DATA!AK540,"n/a")</f>
        <v>10.020193331060099</v>
      </c>
      <c r="M3983" s="66"/>
      <c r="N3983" s="66"/>
      <c r="O3983" s="66"/>
      <c r="P3983" s="66"/>
      <c r="Q3983" s="66"/>
      <c r="S3983" s="70"/>
      <c r="U3983" s="70"/>
      <c r="W3983" s="70"/>
      <c r="Y3983" s="70"/>
    </row>
    <row r="3984" spans="1:25" x14ac:dyDescent="0.2">
      <c r="E3984" s="100"/>
      <c r="F3984" s="102"/>
      <c r="G3984" s="100"/>
      <c r="H3984" s="102"/>
      <c r="I3984" s="100"/>
      <c r="J3984" s="102"/>
      <c r="K3984" s="100"/>
      <c r="L3984" s="102"/>
    </row>
    <row r="3985" spans="1:25" s="69" customFormat="1" x14ac:dyDescent="0.2">
      <c r="A3985" s="66" t="s">
        <v>20</v>
      </c>
      <c r="B3985" s="66" t="s">
        <v>23</v>
      </c>
      <c r="C3985" s="66" t="s">
        <v>9</v>
      </c>
      <c r="D3985" s="66" t="s">
        <v>271</v>
      </c>
      <c r="E3985" s="86">
        <f>+IF(ISNUMBER(DATA!H491),DATA!H491,"n/a")</f>
        <v>713.65</v>
      </c>
      <c r="F3985" s="77">
        <f>+IF(ISNUMBER(DATA!I491),DATA!I491,"n/a")</f>
        <v>1.14517340589877E-2</v>
      </c>
      <c r="G3985" s="86">
        <f>+IF(ISNUMBER(DATA!R491),DATA!R491,"n/a")</f>
        <v>2494.13</v>
      </c>
      <c r="H3985" s="77">
        <f>+IF(ISNUMBER(DATA!S491),DATA!S491,"n/a")</f>
        <v>-1.03365632613542E-2</v>
      </c>
      <c r="I3985" s="86">
        <f>+IF(ISNUMBER(DATA!AB491),DATA!AB491,"n/a")</f>
        <v>5058.58</v>
      </c>
      <c r="J3985" s="77">
        <f>+IF(ISNUMBER(DATA!AC491),DATA!AC491,"n/a")</f>
        <v>-7.9192619671462593E-3</v>
      </c>
      <c r="K3985" s="86">
        <f>+IF(ISNUMBER(DATA!AL491),DATA!AL491,"n/a")</f>
        <v>9025.16</v>
      </c>
      <c r="L3985" s="77">
        <f>+IF(ISNUMBER(DATA!AM491),DATA!AM491,"n/a")</f>
        <v>1.57246011452443E-2</v>
      </c>
      <c r="M3985" s="66"/>
      <c r="N3985" s="66"/>
      <c r="O3985" s="66"/>
      <c r="P3985" s="66"/>
      <c r="Q3985" s="66"/>
      <c r="S3985" s="70"/>
      <c r="U3985" s="70"/>
      <c r="W3985" s="70"/>
      <c r="Y3985" s="70"/>
    </row>
    <row r="3986" spans="1:25" s="69" customFormat="1" x14ac:dyDescent="0.2">
      <c r="A3986" s="66" t="s">
        <v>20</v>
      </c>
      <c r="B3986" s="66" t="s">
        <v>23</v>
      </c>
      <c r="C3986" s="66" t="s">
        <v>9</v>
      </c>
      <c r="D3986" s="66" t="s">
        <v>272</v>
      </c>
      <c r="E3986" s="86">
        <f>+IF(ISNUMBER(DATA!H492),DATA!H492,"n/a")</f>
        <v>1353.89</v>
      </c>
      <c r="F3986" s="77">
        <f>+IF(ISNUMBER(DATA!I492),DATA!I492,"n/a")</f>
        <v>1.97114202949438</v>
      </c>
      <c r="G3986" s="86">
        <f>+IF(ISNUMBER(DATA!R492),DATA!R492,"n/a")</f>
        <v>4820.6000000000004</v>
      </c>
      <c r="H3986" s="77">
        <f>+IF(ISNUMBER(DATA!S492),DATA!S492,"n/a")</f>
        <v>2.2094113260808799</v>
      </c>
      <c r="I3986" s="86">
        <f>+IF(ISNUMBER(DATA!AB492),DATA!AB492,"n/a")</f>
        <v>9021.7199999999993</v>
      </c>
      <c r="J3986" s="77">
        <f>+IF(ISNUMBER(DATA!AC492),DATA!AC492,"n/a")</f>
        <v>2.1196838032138401</v>
      </c>
      <c r="K3986" s="86">
        <f>+IF(ISNUMBER(DATA!AL492),DATA!AL492,"n/a")</f>
        <v>14554.46</v>
      </c>
      <c r="L3986" s="77">
        <f>+IF(ISNUMBER(DATA!AM492),DATA!AM492,"n/a")</f>
        <v>2.67874086599585</v>
      </c>
      <c r="M3986" s="66"/>
      <c r="N3986" s="66"/>
      <c r="O3986" s="66"/>
      <c r="P3986" s="66"/>
      <c r="Q3986" s="66"/>
      <c r="S3986" s="70"/>
      <c r="U3986" s="70"/>
      <c r="W3986" s="70"/>
      <c r="Y3986" s="70"/>
    </row>
    <row r="3987" spans="1:25" s="69" customFormat="1" x14ac:dyDescent="0.2">
      <c r="A3987" s="66" t="s">
        <v>20</v>
      </c>
      <c r="B3987" s="66" t="s">
        <v>23</v>
      </c>
      <c r="C3987" s="66" t="s">
        <v>9</v>
      </c>
      <c r="D3987" s="66" t="s">
        <v>273</v>
      </c>
      <c r="E3987" s="86">
        <f>+IF(ISNUMBER(DATA!H493),DATA!H493,"n/a")</f>
        <v>958.53</v>
      </c>
      <c r="F3987" s="77">
        <f>+IF(ISNUMBER(DATA!I493),DATA!I493,"n/a")</f>
        <v>-0.56299352603264297</v>
      </c>
      <c r="G3987" s="86">
        <f>+IF(ISNUMBER(DATA!R493),DATA!R493,"n/a")</f>
        <v>3727.01</v>
      </c>
      <c r="H3987" s="77">
        <f>+IF(ISNUMBER(DATA!S493),DATA!S493,"n/a")</f>
        <v>-0.53680046431682904</v>
      </c>
      <c r="I3987" s="86">
        <f>+IF(ISNUMBER(DATA!AB493),DATA!AB493,"n/a")</f>
        <v>6555.63</v>
      </c>
      <c r="J3987" s="77">
        <f>+IF(ISNUMBER(DATA!AC493),DATA!AC493,"n/a")</f>
        <v>-0.57025197006278106</v>
      </c>
      <c r="K3987" s="86">
        <f>+IF(ISNUMBER(DATA!AL493),DATA!AL493,"n/a")</f>
        <v>13706.77</v>
      </c>
      <c r="L3987" s="77">
        <f>+IF(ISNUMBER(DATA!AM493),DATA!AM493,"n/a")</f>
        <v>-0.46235879670216101</v>
      </c>
      <c r="M3987" s="66"/>
      <c r="N3987" s="66"/>
      <c r="O3987" s="66"/>
      <c r="P3987" s="66"/>
      <c r="Q3987" s="66"/>
      <c r="S3987" s="70"/>
      <c r="U3987" s="70"/>
      <c r="W3987" s="70"/>
      <c r="Y3987" s="70"/>
    </row>
    <row r="3988" spans="1:25" s="69" customFormat="1" x14ac:dyDescent="0.2">
      <c r="A3988" s="66" t="s">
        <v>20</v>
      </c>
      <c r="B3988" s="66" t="s">
        <v>23</v>
      </c>
      <c r="C3988" s="66" t="s">
        <v>9</v>
      </c>
      <c r="D3988" s="66" t="s">
        <v>274</v>
      </c>
      <c r="E3988" s="86">
        <f>+IF(ISNUMBER(DATA!H494),DATA!H494,"n/a")</f>
        <v>178.51</v>
      </c>
      <c r="F3988" s="77">
        <f>+IF(ISNUMBER(DATA!I494),DATA!I494,"n/a")</f>
        <v>0.87905263157894697</v>
      </c>
      <c r="G3988" s="86">
        <f>+IF(ISNUMBER(DATA!R494),DATA!R494,"n/a")</f>
        <v>716.99</v>
      </c>
      <c r="H3988" s="77">
        <f>+IF(ISNUMBER(DATA!S494),DATA!S494,"n/a")</f>
        <v>1.76637857859403</v>
      </c>
      <c r="I3988" s="86">
        <f>+IF(ISNUMBER(DATA!AB494),DATA!AB494,"n/a")</f>
        <v>1317.79</v>
      </c>
      <c r="J3988" s="77">
        <f>+IF(ISNUMBER(DATA!AC494),DATA!AC494,"n/a")</f>
        <v>1.4645408640359101</v>
      </c>
      <c r="K3988" s="86">
        <f>+IF(ISNUMBER(DATA!AL494),DATA!AL494,"n/a")</f>
        <v>2179.04</v>
      </c>
      <c r="L3988" s="77">
        <f>+IF(ISNUMBER(DATA!AM494),DATA!AM494,"n/a")</f>
        <v>0.32005427934477099</v>
      </c>
      <c r="M3988" s="66"/>
      <c r="N3988" s="66"/>
      <c r="O3988" s="66"/>
      <c r="P3988" s="66"/>
      <c r="Q3988" s="66"/>
      <c r="S3988" s="70"/>
      <c r="U3988" s="70"/>
      <c r="W3988" s="70"/>
      <c r="Y3988" s="70"/>
    </row>
    <row r="3989" spans="1:25" s="69" customFormat="1" x14ac:dyDescent="0.2">
      <c r="A3989" s="66" t="s">
        <v>20</v>
      </c>
      <c r="B3989" s="66" t="s">
        <v>23</v>
      </c>
      <c r="C3989" s="66" t="s">
        <v>9</v>
      </c>
      <c r="D3989" s="66" t="s">
        <v>275</v>
      </c>
      <c r="E3989" s="86">
        <f>+IF(ISNUMBER(DATA!H495),DATA!H495,"n/a")</f>
        <v>2004.73</v>
      </c>
      <c r="F3989" s="77">
        <f>+IF(ISNUMBER(DATA!I495),DATA!I495,"n/a")</f>
        <v>1.59246854349597</v>
      </c>
      <c r="G3989" s="86">
        <f>+IF(ISNUMBER(DATA!R495),DATA!R495,"n/a")</f>
        <v>6632.83</v>
      </c>
      <c r="H3989" s="77">
        <f>+IF(ISNUMBER(DATA!S495),DATA!S495,"n/a")</f>
        <v>1.48084245330301</v>
      </c>
      <c r="I3989" s="86">
        <f>+IF(ISNUMBER(DATA!AB495),DATA!AB495,"n/a")</f>
        <v>12866.48</v>
      </c>
      <c r="J3989" s="77">
        <f>+IF(ISNUMBER(DATA!AC495),DATA!AC495,"n/a")</f>
        <v>0.65181042761113905</v>
      </c>
      <c r="K3989" s="86">
        <f>+IF(ISNUMBER(DATA!AL495),DATA!AL495,"n/a")</f>
        <v>18204.97</v>
      </c>
      <c r="L3989" s="77">
        <f>+IF(ISNUMBER(DATA!AM495),DATA!AM495,"n/a")</f>
        <v>0.18911188447600599</v>
      </c>
      <c r="M3989" s="66"/>
      <c r="N3989" s="66"/>
      <c r="O3989" s="66"/>
      <c r="P3989" s="66"/>
      <c r="Q3989" s="66"/>
      <c r="S3989" s="70"/>
      <c r="U3989" s="70"/>
      <c r="W3989" s="70"/>
      <c r="Y3989" s="70"/>
    </row>
    <row r="3990" spans="1:25" s="69" customFormat="1" x14ac:dyDescent="0.2">
      <c r="A3990" s="66" t="s">
        <v>20</v>
      </c>
      <c r="B3990" s="66" t="s">
        <v>23</v>
      </c>
      <c r="C3990" s="66" t="s">
        <v>9</v>
      </c>
      <c r="D3990" s="66" t="s">
        <v>276</v>
      </c>
      <c r="E3990" s="86">
        <f>+IF(ISNUMBER(DATA!H496),DATA!H496,"n/a")</f>
        <v>363.5</v>
      </c>
      <c r="F3990" s="77">
        <f>+IF(ISNUMBER(DATA!I496),DATA!I496,"n/a")</f>
        <v>-0.78290342039095295</v>
      </c>
      <c r="G3990" s="86">
        <f>+IF(ISNUMBER(DATA!R496),DATA!R496,"n/a")</f>
        <v>2212.54</v>
      </c>
      <c r="H3990" s="77">
        <f>+IF(ISNUMBER(DATA!S496),DATA!S496,"n/a")</f>
        <v>-0.65338672256243202</v>
      </c>
      <c r="I3990" s="86">
        <f>+IF(ISNUMBER(DATA!AB496),DATA!AB496,"n/a")</f>
        <v>2696.45</v>
      </c>
      <c r="J3990" s="77">
        <f>+IF(ISNUMBER(DATA!AC496),DATA!AC496,"n/a")</f>
        <v>-0.767287417666635</v>
      </c>
      <c r="K3990" s="86">
        <f>+IF(ISNUMBER(DATA!AL496),DATA!AL496,"n/a")</f>
        <v>6102.79</v>
      </c>
      <c r="L3990" s="77">
        <f>+IF(ISNUMBER(DATA!AM496),DATA!AM496,"n/a")</f>
        <v>-0.67347857072538098</v>
      </c>
      <c r="M3990" s="66"/>
      <c r="N3990" s="66"/>
      <c r="O3990" s="66"/>
      <c r="P3990" s="66"/>
      <c r="Q3990" s="66"/>
      <c r="S3990" s="70"/>
      <c r="U3990" s="70"/>
      <c r="W3990" s="70"/>
      <c r="Y3990" s="70"/>
    </row>
    <row r="3991" spans="1:25" s="69" customFormat="1" x14ac:dyDescent="0.2">
      <c r="A3991" s="66" t="s">
        <v>20</v>
      </c>
      <c r="B3991" s="66" t="s">
        <v>23</v>
      </c>
      <c r="C3991" s="66" t="s">
        <v>9</v>
      </c>
      <c r="D3991" s="66" t="s">
        <v>277</v>
      </c>
      <c r="E3991" s="86">
        <f>+IF(ISNUMBER(DATA!H497),DATA!H497,"n/a")</f>
        <v>490.79</v>
      </c>
      <c r="F3991" s="77">
        <f>+IF(ISNUMBER(DATA!I497),DATA!I497,"n/a")</f>
        <v>-0.13264999558186799</v>
      </c>
      <c r="G3991" s="86">
        <f>+IF(ISNUMBER(DATA!R497),DATA!R497,"n/a")</f>
        <v>1817.7</v>
      </c>
      <c r="H3991" s="77">
        <f>+IF(ISNUMBER(DATA!S497),DATA!S497,"n/a")</f>
        <v>-6.1764462980550799E-2</v>
      </c>
      <c r="I3991" s="86">
        <f>+IF(ISNUMBER(DATA!AB497),DATA!AB497,"n/a")</f>
        <v>3766.44</v>
      </c>
      <c r="J3991" s="77">
        <f>+IF(ISNUMBER(DATA!AC497),DATA!AC497,"n/a")</f>
        <v>0.14019834590654201</v>
      </c>
      <c r="K3991" s="86">
        <f>+IF(ISNUMBER(DATA!AL497),DATA!AL497,"n/a")</f>
        <v>5897.83</v>
      </c>
      <c r="L3991" s="77">
        <f>+IF(ISNUMBER(DATA!AM497),DATA!AM497,"n/a")</f>
        <v>0.33288209597118101</v>
      </c>
      <c r="M3991" s="66"/>
      <c r="N3991" s="66"/>
      <c r="O3991" s="66"/>
      <c r="P3991" s="66"/>
      <c r="Q3991" s="66"/>
      <c r="S3991" s="70"/>
      <c r="U3991" s="70"/>
      <c r="W3991" s="70"/>
      <c r="Y3991" s="70"/>
    </row>
    <row r="3992" spans="1:25" s="69" customFormat="1" x14ac:dyDescent="0.2">
      <c r="A3992" s="66" t="s">
        <v>20</v>
      </c>
      <c r="B3992" s="66" t="s">
        <v>23</v>
      </c>
      <c r="C3992" s="66" t="s">
        <v>9</v>
      </c>
      <c r="D3992" s="66" t="s">
        <v>278</v>
      </c>
      <c r="E3992" s="86">
        <f>+IF(ISNUMBER(DATA!H498),DATA!H498,"n/a")</f>
        <v>5521.79</v>
      </c>
      <c r="F3992" s="77">
        <f>+IF(ISNUMBER(DATA!I498),DATA!I498,"n/a")</f>
        <v>6.4683629240000803E-2</v>
      </c>
      <c r="G3992" s="86">
        <f>+IF(ISNUMBER(DATA!R498),DATA!R498,"n/a")</f>
        <v>19303.919999999998</v>
      </c>
      <c r="H3992" s="77">
        <f>+IF(ISNUMBER(DATA!S498),DATA!S498,"n/a")</f>
        <v>0.12336199943436001</v>
      </c>
      <c r="I3992" s="86">
        <f>+IF(ISNUMBER(DATA!AB498),DATA!AB498,"n/a")</f>
        <v>36957.64</v>
      </c>
      <c r="J3992" s="77">
        <f>+IF(ISNUMBER(DATA!AC498),DATA!AC498,"n/a")</f>
        <v>0.111188482349135</v>
      </c>
      <c r="K3992" s="86">
        <f>+IF(ISNUMBER(DATA!AL498),DATA!AL498,"n/a")</f>
        <v>63474.15</v>
      </c>
      <c r="L3992" s="77">
        <f>+IF(ISNUMBER(DATA!AM498),DATA!AM498,"n/a")</f>
        <v>0.10888709570063999</v>
      </c>
      <c r="M3992" s="66"/>
      <c r="N3992" s="66"/>
      <c r="O3992" s="66"/>
      <c r="P3992" s="66"/>
      <c r="Q3992" s="66"/>
      <c r="S3992" s="70"/>
      <c r="U3992" s="70"/>
      <c r="W3992" s="70"/>
      <c r="Y3992" s="70"/>
    </row>
    <row r="3993" spans="1:25" s="69" customFormat="1" x14ac:dyDescent="0.2">
      <c r="A3993" s="66" t="s">
        <v>20</v>
      </c>
      <c r="B3993" s="66" t="s">
        <v>23</v>
      </c>
      <c r="C3993" s="66" t="s">
        <v>9</v>
      </c>
      <c r="D3993" s="66" t="s">
        <v>279</v>
      </c>
      <c r="E3993" s="86">
        <f>+IF(ISNUMBER(DATA!H499),DATA!H499,"n/a")</f>
        <v>2037.81</v>
      </c>
      <c r="F3993" s="77">
        <f>+IF(ISNUMBER(DATA!I499),DATA!I499,"n/a")</f>
        <v>-3.3865278488934301E-2</v>
      </c>
      <c r="G3993" s="86">
        <f>+IF(ISNUMBER(DATA!R499),DATA!R499,"n/a")</f>
        <v>7649.12</v>
      </c>
      <c r="H3993" s="77">
        <f>+IF(ISNUMBER(DATA!S499),DATA!S499,"n/a")</f>
        <v>-7.2331064199822803E-3</v>
      </c>
      <c r="I3993" s="86">
        <f>+IF(ISNUMBER(DATA!AB499),DATA!AB499,"n/a")</f>
        <v>16163.89</v>
      </c>
      <c r="J3993" s="77">
        <f>+IF(ISNUMBER(DATA!AC499),DATA!AC499,"n/a")</f>
        <v>6.70206263012737E-2</v>
      </c>
      <c r="K3993" s="86">
        <f>+IF(ISNUMBER(DATA!AL499),DATA!AL499,"n/a")</f>
        <v>27880.1</v>
      </c>
      <c r="L3993" s="77">
        <f>+IF(ISNUMBER(DATA!AM499),DATA!AM499,"n/a")</f>
        <v>0.24165736614598601</v>
      </c>
      <c r="M3993" s="66"/>
      <c r="N3993" s="66"/>
      <c r="O3993" s="66"/>
      <c r="P3993" s="66"/>
      <c r="Q3993" s="66"/>
      <c r="S3993" s="70"/>
      <c r="U3993" s="70"/>
      <c r="W3993" s="70"/>
      <c r="Y3993" s="70"/>
    </row>
    <row r="3994" spans="1:25" s="69" customFormat="1" x14ac:dyDescent="0.2">
      <c r="A3994" s="66" t="s">
        <v>20</v>
      </c>
      <c r="B3994" s="66" t="s">
        <v>23</v>
      </c>
      <c r="C3994" s="66" t="s">
        <v>9</v>
      </c>
      <c r="D3994" s="66" t="s">
        <v>280</v>
      </c>
      <c r="E3994" s="86">
        <f>+IF(ISNUMBER(DATA!H500),DATA!H500,"n/a")</f>
        <v>573.34</v>
      </c>
      <c r="F3994" s="77" t="str">
        <f>+IF(ISNUMBER(DATA!I500),DATA!I500,"n/a")</f>
        <v>n/a</v>
      </c>
      <c r="G3994" s="86">
        <f>+IF(ISNUMBER(DATA!R500),DATA!R500,"n/a")</f>
        <v>1935.1</v>
      </c>
      <c r="H3994" s="77" t="str">
        <f>+IF(ISNUMBER(DATA!S500),DATA!S500,"n/a")</f>
        <v>n/a</v>
      </c>
      <c r="I3994" s="86">
        <f>+IF(ISNUMBER(DATA!AB500),DATA!AB500,"n/a")</f>
        <v>4134.1099999999997</v>
      </c>
      <c r="J3994" s="77" t="str">
        <f>+IF(ISNUMBER(DATA!AC500),DATA!AC500,"n/a")</f>
        <v>n/a</v>
      </c>
      <c r="K3994" s="86">
        <f>+IF(ISNUMBER(DATA!AL500),DATA!AL500,"n/a")</f>
        <v>5422.77</v>
      </c>
      <c r="L3994" s="77" t="str">
        <f>+IF(ISNUMBER(DATA!AM500),DATA!AM500,"n/a")</f>
        <v>n/a</v>
      </c>
      <c r="M3994" s="66"/>
      <c r="N3994" s="66"/>
      <c r="O3994" s="66"/>
      <c r="P3994" s="66"/>
      <c r="Q3994" s="66"/>
      <c r="S3994" s="70"/>
      <c r="U3994" s="70"/>
      <c r="W3994" s="70"/>
      <c r="Y3994" s="70"/>
    </row>
    <row r="3995" spans="1:25" s="69" customFormat="1" x14ac:dyDescent="0.2">
      <c r="A3995" s="66" t="s">
        <v>20</v>
      </c>
      <c r="B3995" s="66" t="s">
        <v>23</v>
      </c>
      <c r="C3995" s="66" t="s">
        <v>9</v>
      </c>
      <c r="D3995" s="66" t="s">
        <v>281</v>
      </c>
      <c r="E3995" s="86">
        <f>+IF(ISNUMBER(DATA!H501),DATA!H501,"n/a")</f>
        <v>520.09</v>
      </c>
      <c r="F3995" s="77">
        <f>+IF(ISNUMBER(DATA!I501),DATA!I501,"n/a")</f>
        <v>0.221671521187635</v>
      </c>
      <c r="G3995" s="86">
        <f>+IF(ISNUMBER(DATA!R501),DATA!R501,"n/a")</f>
        <v>1841.78</v>
      </c>
      <c r="H3995" s="77">
        <f>+IF(ISNUMBER(DATA!S501),DATA!S501,"n/a")</f>
        <v>0.121197547924441</v>
      </c>
      <c r="I3995" s="86">
        <f>+IF(ISNUMBER(DATA!AB501),DATA!AB501,"n/a")</f>
        <v>3840.93</v>
      </c>
      <c r="J3995" s="77">
        <f>+IF(ISNUMBER(DATA!AC501),DATA!AC501,"n/a")</f>
        <v>-2.3051918322498002E-2</v>
      </c>
      <c r="K3995" s="86">
        <f>+IF(ISNUMBER(DATA!AL501),DATA!AL501,"n/a")</f>
        <v>6480.65</v>
      </c>
      <c r="L3995" s="77">
        <f>+IF(ISNUMBER(DATA!AM501),DATA!AM501,"n/a")</f>
        <v>-0.10947544020205199</v>
      </c>
      <c r="M3995" s="66"/>
      <c r="N3995" s="66"/>
      <c r="O3995" s="66"/>
      <c r="P3995" s="66"/>
      <c r="Q3995" s="66"/>
      <c r="S3995" s="70"/>
      <c r="U3995" s="70"/>
      <c r="W3995" s="70"/>
      <c r="Y3995" s="70"/>
    </row>
    <row r="3996" spans="1:25" s="69" customFormat="1" x14ac:dyDescent="0.2">
      <c r="A3996" s="66" t="s">
        <v>20</v>
      </c>
      <c r="B3996" s="66" t="s">
        <v>23</v>
      </c>
      <c r="C3996" s="66" t="s">
        <v>9</v>
      </c>
      <c r="D3996" s="66" t="s">
        <v>282</v>
      </c>
      <c r="E3996" s="86">
        <f>+IF(ISNUMBER(DATA!H502),DATA!H502,"n/a")</f>
        <v>1237.1199999999999</v>
      </c>
      <c r="F3996" s="77">
        <f>+IF(ISNUMBER(DATA!I502),DATA!I502,"n/a")</f>
        <v>-0.10100210012281</v>
      </c>
      <c r="G3996" s="86">
        <f>+IF(ISNUMBER(DATA!R502),DATA!R502,"n/a")</f>
        <v>3991.57</v>
      </c>
      <c r="H3996" s="77">
        <f>+IF(ISNUMBER(DATA!S502),DATA!S502,"n/a")</f>
        <v>-0.309150416164022</v>
      </c>
      <c r="I3996" s="86">
        <f>+IF(ISNUMBER(DATA!AB502),DATA!AB502,"n/a")</f>
        <v>8197.39</v>
      </c>
      <c r="J3996" s="77">
        <f>+IF(ISNUMBER(DATA!AC502),DATA!AC502,"n/a")</f>
        <v>-0.29007995205647902</v>
      </c>
      <c r="K3996" s="86">
        <f>+IF(ISNUMBER(DATA!AL502),DATA!AL502,"n/a")</f>
        <v>14467.93</v>
      </c>
      <c r="L3996" s="77">
        <f>+IF(ISNUMBER(DATA!AM502),DATA!AM502,"n/a")</f>
        <v>-0.112521070672323</v>
      </c>
      <c r="M3996" s="66"/>
      <c r="N3996" s="66"/>
      <c r="O3996" s="66"/>
      <c r="P3996" s="66"/>
      <c r="Q3996" s="66"/>
      <c r="S3996" s="70"/>
      <c r="U3996" s="70"/>
      <c r="W3996" s="70"/>
      <c r="Y3996" s="70"/>
    </row>
    <row r="3997" spans="1:25" s="69" customFormat="1" x14ac:dyDescent="0.2">
      <c r="A3997" s="66" t="s">
        <v>20</v>
      </c>
      <c r="B3997" s="66" t="s">
        <v>23</v>
      </c>
      <c r="C3997" s="66" t="s">
        <v>9</v>
      </c>
      <c r="D3997" s="66" t="s">
        <v>283</v>
      </c>
      <c r="E3997" s="86">
        <f>+IF(ISNUMBER(DATA!H503),DATA!H503,"n/a")</f>
        <v>2121.87</v>
      </c>
      <c r="F3997" s="77">
        <f>+IF(ISNUMBER(DATA!I503),DATA!I503,"n/a")</f>
        <v>0.51224049090248203</v>
      </c>
      <c r="G3997" s="86">
        <f>+IF(ISNUMBER(DATA!R503),DATA!R503,"n/a")</f>
        <v>7063.78</v>
      </c>
      <c r="H3997" s="77">
        <f>+IF(ISNUMBER(DATA!S503),DATA!S503,"n/a")</f>
        <v>0.50738994046221797</v>
      </c>
      <c r="I3997" s="86">
        <f>+IF(ISNUMBER(DATA!AB503),DATA!AB503,"n/a")</f>
        <v>14797.74</v>
      </c>
      <c r="J3997" s="77">
        <f>+IF(ISNUMBER(DATA!AC503),DATA!AC503,"n/a")</f>
        <v>0.68677310918622403</v>
      </c>
      <c r="K3997" s="86">
        <f>+IF(ISNUMBER(DATA!AL503),DATA!AL503,"n/a")</f>
        <v>24131.3</v>
      </c>
      <c r="L3997" s="77">
        <f>+IF(ISNUMBER(DATA!AM503),DATA!AM503,"n/a")</f>
        <v>0.90905538098357397</v>
      </c>
      <c r="M3997" s="66"/>
      <c r="N3997" s="66"/>
      <c r="O3997" s="66"/>
      <c r="P3997" s="66"/>
      <c r="Q3997" s="66"/>
      <c r="S3997" s="70"/>
      <c r="U3997" s="70"/>
      <c r="W3997" s="70"/>
      <c r="Y3997" s="70"/>
    </row>
    <row r="3998" spans="1:25" s="69" customFormat="1" x14ac:dyDescent="0.2">
      <c r="A3998" s="66" t="s">
        <v>20</v>
      </c>
      <c r="B3998" s="66" t="s">
        <v>23</v>
      </c>
      <c r="C3998" s="66" t="s">
        <v>9</v>
      </c>
      <c r="D3998" s="66" t="s">
        <v>284</v>
      </c>
      <c r="E3998" s="86">
        <f>+IF(ISNUMBER(DATA!H504),DATA!H504,"n/a")</f>
        <v>688.26</v>
      </c>
      <c r="F3998" s="77">
        <f>+IF(ISNUMBER(DATA!I504),DATA!I504,"n/a")</f>
        <v>-9.6475221529373004E-2</v>
      </c>
      <c r="G3998" s="86">
        <f>+IF(ISNUMBER(DATA!R504),DATA!R504,"n/a")</f>
        <v>2353.1799999999998</v>
      </c>
      <c r="H3998" s="77">
        <f>+IF(ISNUMBER(DATA!S504),DATA!S504,"n/a")</f>
        <v>-0.122262174743375</v>
      </c>
      <c r="I3998" s="86">
        <f>+IF(ISNUMBER(DATA!AB504),DATA!AB504,"n/a")</f>
        <v>4897.83</v>
      </c>
      <c r="J3998" s="77">
        <f>+IF(ISNUMBER(DATA!AC504),DATA!AC504,"n/a")</f>
        <v>-0.234247432028893</v>
      </c>
      <c r="K3998" s="86">
        <f>+IF(ISNUMBER(DATA!AL504),DATA!AL504,"n/a")</f>
        <v>9366.0499999999993</v>
      </c>
      <c r="L3998" s="77">
        <f>+IF(ISNUMBER(DATA!AM504),DATA!AM504,"n/a")</f>
        <v>-8.8232459568884106E-2</v>
      </c>
      <c r="M3998" s="66"/>
      <c r="N3998" s="66"/>
      <c r="O3998" s="66"/>
      <c r="P3998" s="66"/>
      <c r="Q3998" s="66"/>
      <c r="S3998" s="70"/>
      <c r="U3998" s="70"/>
      <c r="W3998" s="70"/>
      <c r="Y3998" s="70"/>
    </row>
    <row r="3999" spans="1:25" s="69" customFormat="1" x14ac:dyDescent="0.2">
      <c r="A3999" s="66" t="s">
        <v>20</v>
      </c>
      <c r="B3999" s="66" t="s">
        <v>23</v>
      </c>
      <c r="C3999" s="66" t="s">
        <v>9</v>
      </c>
      <c r="D3999" s="66" t="s">
        <v>285</v>
      </c>
      <c r="E3999" s="86">
        <f>+IF(ISNUMBER(DATA!H505),DATA!H505,"n/a")</f>
        <v>229.31</v>
      </c>
      <c r="F3999" s="77">
        <f>+IF(ISNUMBER(DATA!I505),DATA!I505,"n/a")</f>
        <v>-0.15095527251184801</v>
      </c>
      <c r="G3999" s="86">
        <f>+IF(ISNUMBER(DATA!R505),DATA!R505,"n/a")</f>
        <v>744.78</v>
      </c>
      <c r="H3999" s="77">
        <f>+IF(ISNUMBER(DATA!S505),DATA!S505,"n/a")</f>
        <v>-8.2726768889710006E-2</v>
      </c>
      <c r="I3999" s="86">
        <f>+IF(ISNUMBER(DATA!AB505),DATA!AB505,"n/a")</f>
        <v>1524.67</v>
      </c>
      <c r="J3999" s="77">
        <f>+IF(ISNUMBER(DATA!AC505),DATA!AC505,"n/a")</f>
        <v>4.3608312342569497E-2</v>
      </c>
      <c r="K3999" s="86">
        <f>+IF(ISNUMBER(DATA!AL505),DATA!AL505,"n/a")</f>
        <v>2873.29</v>
      </c>
      <c r="L3999" s="77">
        <f>+IF(ISNUMBER(DATA!AM505),DATA!AM505,"n/a")</f>
        <v>0.29311563058339601</v>
      </c>
      <c r="M3999" s="66"/>
      <c r="N3999" s="66"/>
      <c r="O3999" s="66"/>
      <c r="P3999" s="66"/>
      <c r="Q3999" s="66"/>
      <c r="S3999" s="70"/>
      <c r="U3999" s="70"/>
      <c r="W3999" s="70"/>
      <c r="Y3999" s="70"/>
    </row>
    <row r="4000" spans="1:25" s="69" customFormat="1" x14ac:dyDescent="0.2">
      <c r="A4000" s="66" t="s">
        <v>20</v>
      </c>
      <c r="B4000" s="66" t="s">
        <v>23</v>
      </c>
      <c r="C4000" s="66" t="s">
        <v>9</v>
      </c>
      <c r="D4000" s="66" t="s">
        <v>286</v>
      </c>
      <c r="E4000" s="86">
        <f>+IF(ISNUMBER(DATA!H506),DATA!H506,"n/a")</f>
        <v>188.86</v>
      </c>
      <c r="F4000" s="77">
        <f>+IF(ISNUMBER(DATA!I506),DATA!I506,"n/a")</f>
        <v>-0.74134790528233196</v>
      </c>
      <c r="G4000" s="86">
        <f>+IF(ISNUMBER(DATA!R506),DATA!R506,"n/a")</f>
        <v>932.18</v>
      </c>
      <c r="H4000" s="77">
        <f>+IF(ISNUMBER(DATA!S506),DATA!S506,"n/a")</f>
        <v>-0.63929110397399702</v>
      </c>
      <c r="I4000" s="86">
        <f>+IF(ISNUMBER(DATA!AB506),DATA!AB506,"n/a")</f>
        <v>1077.5899999999999</v>
      </c>
      <c r="J4000" s="77">
        <f>+IF(ISNUMBER(DATA!AC506),DATA!AC506,"n/a")</f>
        <v>-0.80455711171326105</v>
      </c>
      <c r="K4000" s="86">
        <f>+IF(ISNUMBER(DATA!AL506),DATA!AL506,"n/a")</f>
        <v>3119.89</v>
      </c>
      <c r="L4000" s="77">
        <f>+IF(ISNUMBER(DATA!AM506),DATA!AM506,"n/a")</f>
        <v>-0.64153245681864901</v>
      </c>
      <c r="M4000" s="66"/>
      <c r="N4000" s="66"/>
      <c r="O4000" s="66"/>
      <c r="P4000" s="66"/>
      <c r="Q4000" s="66"/>
      <c r="S4000" s="70"/>
      <c r="U4000" s="70"/>
      <c r="W4000" s="70"/>
      <c r="Y4000" s="70"/>
    </row>
    <row r="4001" spans="1:25" s="69" customFormat="1" x14ac:dyDescent="0.2">
      <c r="A4001" s="66" t="s">
        <v>20</v>
      </c>
      <c r="B4001" s="66" t="s">
        <v>23</v>
      </c>
      <c r="C4001" s="66" t="s">
        <v>9</v>
      </c>
      <c r="D4001" s="66" t="s">
        <v>287</v>
      </c>
      <c r="E4001" s="86">
        <f>+IF(ISNUMBER(DATA!H507),DATA!H507,"n/a")</f>
        <v>268.72000000000003</v>
      </c>
      <c r="F4001" s="77">
        <f>+IF(ISNUMBER(DATA!I507),DATA!I507,"n/a")</f>
        <v>-7.7324543331959802E-2</v>
      </c>
      <c r="G4001" s="86">
        <f>+IF(ISNUMBER(DATA!R507),DATA!R507,"n/a")</f>
        <v>1025.52</v>
      </c>
      <c r="H4001" s="77">
        <f>+IF(ISNUMBER(DATA!S507),DATA!S507,"n/a")</f>
        <v>-6.56785818076138E-3</v>
      </c>
      <c r="I4001" s="86">
        <f>+IF(ISNUMBER(DATA!AB507),DATA!AB507,"n/a")</f>
        <v>2166.61</v>
      </c>
      <c r="J4001" s="77">
        <f>+IF(ISNUMBER(DATA!AC507),DATA!AC507,"n/a")</f>
        <v>-0.56330496756950699</v>
      </c>
      <c r="K4001" s="86">
        <f>+IF(ISNUMBER(DATA!AL507),DATA!AL507,"n/a")</f>
        <v>3696.46</v>
      </c>
      <c r="L4001" s="77">
        <f>+IF(ISNUMBER(DATA!AM507),DATA!AM507,"n/a")</f>
        <v>-0.64612005912582604</v>
      </c>
      <c r="M4001" s="66"/>
      <c r="N4001" s="66"/>
      <c r="O4001" s="66"/>
      <c r="P4001" s="66"/>
      <c r="Q4001" s="66"/>
      <c r="S4001" s="70"/>
      <c r="U4001" s="70"/>
      <c r="W4001" s="70"/>
      <c r="Y4001" s="70"/>
    </row>
    <row r="4002" spans="1:25" s="69" customFormat="1" x14ac:dyDescent="0.2">
      <c r="A4002" s="66" t="s">
        <v>20</v>
      </c>
      <c r="B4002" s="66" t="s">
        <v>23</v>
      </c>
      <c r="C4002" s="66" t="s">
        <v>9</v>
      </c>
      <c r="D4002" s="66" t="s">
        <v>288</v>
      </c>
      <c r="E4002" s="86">
        <f>+IF(ISNUMBER(DATA!H508),DATA!H508,"n/a")</f>
        <v>1767.24</v>
      </c>
      <c r="F4002" s="77">
        <f>+IF(ISNUMBER(DATA!I508),DATA!I508,"n/a")</f>
        <v>0.106592945567028</v>
      </c>
      <c r="G4002" s="86">
        <f>+IF(ISNUMBER(DATA!R508),DATA!R508,"n/a")</f>
        <v>5597.3</v>
      </c>
      <c r="H4002" s="77">
        <f>+IF(ISNUMBER(DATA!S508),DATA!S508,"n/a")</f>
        <v>-0.118060435699227</v>
      </c>
      <c r="I4002" s="86">
        <f>+IF(ISNUMBER(DATA!AB508),DATA!AB508,"n/a")</f>
        <v>11390.73</v>
      </c>
      <c r="J4002" s="77">
        <f>+IF(ISNUMBER(DATA!AC508),DATA!AC508,"n/a")</f>
        <v>-8.70164262390212E-2</v>
      </c>
      <c r="K4002" s="86">
        <f>+IF(ISNUMBER(DATA!AL508),DATA!AL508,"n/a")</f>
        <v>20803.669999999998</v>
      </c>
      <c r="L4002" s="77">
        <f>+IF(ISNUMBER(DATA!AM508),DATA!AM508,"n/a")</f>
        <v>7.11918253647459E-2</v>
      </c>
      <c r="M4002" s="66"/>
      <c r="N4002" s="66"/>
      <c r="O4002" s="66"/>
      <c r="P4002" s="66"/>
      <c r="Q4002" s="66"/>
      <c r="S4002" s="70"/>
      <c r="U4002" s="70"/>
      <c r="W4002" s="70"/>
      <c r="Y4002" s="70"/>
    </row>
    <row r="4003" spans="1:25" s="69" customFormat="1" x14ac:dyDescent="0.2">
      <c r="A4003" s="66" t="s">
        <v>20</v>
      </c>
      <c r="B4003" s="66" t="s">
        <v>23</v>
      </c>
      <c r="C4003" s="66" t="s">
        <v>9</v>
      </c>
      <c r="D4003" s="66" t="s">
        <v>289</v>
      </c>
      <c r="E4003" s="86">
        <f>+IF(ISNUMBER(DATA!H509),DATA!H509,"n/a")</f>
        <v>1224.19</v>
      </c>
      <c r="F4003" s="77">
        <f>+IF(ISNUMBER(DATA!I509),DATA!I509,"n/a")</f>
        <v>4.2928948713579898E-2</v>
      </c>
      <c r="G4003" s="86">
        <f>+IF(ISNUMBER(DATA!R509),DATA!R509,"n/a")</f>
        <v>4426.91</v>
      </c>
      <c r="H4003" s="77">
        <f>+IF(ISNUMBER(DATA!S509),DATA!S509,"n/a")</f>
        <v>6.4888048571621004E-2</v>
      </c>
      <c r="I4003" s="86">
        <f>+IF(ISNUMBER(DATA!AB509),DATA!AB509,"n/a")</f>
        <v>9200.84</v>
      </c>
      <c r="J4003" s="77">
        <f>+IF(ISNUMBER(DATA!AC509),DATA!AC509,"n/a")</f>
        <v>6.1696227976141702E-2</v>
      </c>
      <c r="K4003" s="86">
        <f>+IF(ISNUMBER(DATA!AL509),DATA!AL509,"n/a")</f>
        <v>16258.15</v>
      </c>
      <c r="L4003" s="77">
        <f>+IF(ISNUMBER(DATA!AM509),DATA!AM509,"n/a")</f>
        <v>0.201330776705127</v>
      </c>
      <c r="M4003" s="66"/>
      <c r="N4003" s="66"/>
      <c r="O4003" s="66"/>
      <c r="P4003" s="66"/>
      <c r="Q4003" s="66"/>
      <c r="S4003" s="70"/>
      <c r="U4003" s="70"/>
      <c r="W4003" s="70"/>
      <c r="Y4003" s="70"/>
    </row>
    <row r="4004" spans="1:25" s="69" customFormat="1" x14ac:dyDescent="0.2">
      <c r="A4004" s="66" t="s">
        <v>20</v>
      </c>
      <c r="B4004" s="66" t="s">
        <v>23</v>
      </c>
      <c r="C4004" s="66" t="s">
        <v>9</v>
      </c>
      <c r="D4004" s="66" t="s">
        <v>290</v>
      </c>
      <c r="E4004" s="86">
        <f>+IF(ISNUMBER(DATA!H510),DATA!H510,"n/a")</f>
        <v>15.95</v>
      </c>
      <c r="F4004" s="77">
        <f>+IF(ISNUMBER(DATA!I510),DATA!I510,"n/a")</f>
        <v>-0.39924670433144999</v>
      </c>
      <c r="G4004" s="86">
        <f>+IF(ISNUMBER(DATA!R510),DATA!R510,"n/a")</f>
        <v>71.36</v>
      </c>
      <c r="H4004" s="77">
        <f>+IF(ISNUMBER(DATA!S510),DATA!S510,"n/a")</f>
        <v>-0.122371172057558</v>
      </c>
      <c r="I4004" s="86">
        <f>+IF(ISNUMBER(DATA!AB510),DATA!AB510,"n/a")</f>
        <v>137.26</v>
      </c>
      <c r="J4004" s="77">
        <f>+IF(ISNUMBER(DATA!AC510),DATA!AC510,"n/a")</f>
        <v>0.12989792558445801</v>
      </c>
      <c r="K4004" s="86">
        <f>+IF(ISNUMBER(DATA!AL510),DATA!AL510,"n/a")</f>
        <v>193.89</v>
      </c>
      <c r="L4004" s="77">
        <f>+IF(ISNUMBER(DATA!AM510),DATA!AM510,"n/a")</f>
        <v>-0.63574367356140504</v>
      </c>
      <c r="M4004" s="66"/>
      <c r="N4004" s="66"/>
      <c r="O4004" s="66"/>
      <c r="P4004" s="66"/>
      <c r="Q4004" s="66"/>
      <c r="S4004" s="70"/>
      <c r="U4004" s="70"/>
      <c r="W4004" s="70"/>
      <c r="Y4004" s="70"/>
    </row>
    <row r="4005" spans="1:25" s="69" customFormat="1" x14ac:dyDescent="0.2">
      <c r="A4005" s="66" t="s">
        <v>20</v>
      </c>
      <c r="B4005" s="66" t="s">
        <v>23</v>
      </c>
      <c r="C4005" s="66" t="s">
        <v>9</v>
      </c>
      <c r="D4005" s="66" t="s">
        <v>291</v>
      </c>
      <c r="E4005" s="86">
        <f>+IF(ISNUMBER(DATA!H511),DATA!H511,"n/a")</f>
        <v>705.81</v>
      </c>
      <c r="F4005" s="77">
        <f>+IF(ISNUMBER(DATA!I511),DATA!I511,"n/a")</f>
        <v>0.19260923929573201</v>
      </c>
      <c r="G4005" s="86">
        <f>+IF(ISNUMBER(DATA!R511),DATA!R511,"n/a")</f>
        <v>2570.6999999999998</v>
      </c>
      <c r="H4005" s="77">
        <f>+IF(ISNUMBER(DATA!S511),DATA!S511,"n/a")</f>
        <v>0.143005775720631</v>
      </c>
      <c r="I4005" s="86">
        <f>+IF(ISNUMBER(DATA!AB511),DATA!AB511,"n/a")</f>
        <v>5195</v>
      </c>
      <c r="J4005" s="77">
        <f>+IF(ISNUMBER(DATA!AC511),DATA!AC511,"n/a")</f>
        <v>0.13253122363513101</v>
      </c>
      <c r="K4005" s="86">
        <f>+IF(ISNUMBER(DATA!AL511),DATA!AL511,"n/a")</f>
        <v>8670.57</v>
      </c>
      <c r="L4005" s="77">
        <f>+IF(ISNUMBER(DATA!AM511),DATA!AM511,"n/a")</f>
        <v>8.7280160009028704E-2</v>
      </c>
      <c r="M4005" s="66"/>
      <c r="N4005" s="66"/>
      <c r="O4005" s="66"/>
      <c r="P4005" s="66"/>
      <c r="Q4005" s="66"/>
      <c r="S4005" s="70"/>
      <c r="U4005" s="70"/>
      <c r="W4005" s="70"/>
      <c r="Y4005" s="70"/>
    </row>
    <row r="4006" spans="1:25" s="69" customFormat="1" x14ac:dyDescent="0.2">
      <c r="A4006" s="66" t="s">
        <v>20</v>
      </c>
      <c r="B4006" s="66" t="s">
        <v>23</v>
      </c>
      <c r="C4006" s="66" t="s">
        <v>9</v>
      </c>
      <c r="D4006" s="66" t="s">
        <v>292</v>
      </c>
      <c r="E4006" s="86">
        <f>+IF(ISNUMBER(DATA!H512),DATA!H512,"n/a")</f>
        <v>3240.33</v>
      </c>
      <c r="F4006" s="77">
        <f>+IF(ISNUMBER(DATA!I512),DATA!I512,"n/a")</f>
        <v>0.256872335721406</v>
      </c>
      <c r="G4006" s="86">
        <f>+IF(ISNUMBER(DATA!R512),DATA!R512,"n/a")</f>
        <v>10014.799999999999</v>
      </c>
      <c r="H4006" s="77">
        <f>+IF(ISNUMBER(DATA!S512),DATA!S512,"n/a")</f>
        <v>0.22031552152928099</v>
      </c>
      <c r="I4006" s="86">
        <f>+IF(ISNUMBER(DATA!AB512),DATA!AB512,"n/a")</f>
        <v>20716.64</v>
      </c>
      <c r="J4006" s="77">
        <f>+IF(ISNUMBER(DATA!AC512),DATA!AC512,"n/a")</f>
        <v>2.5056097772170001E-2</v>
      </c>
      <c r="K4006" s="86">
        <f>+IF(ISNUMBER(DATA!AL512),DATA!AL512,"n/a")</f>
        <v>36776.949999999997</v>
      </c>
      <c r="L4006" s="77">
        <f>+IF(ISNUMBER(DATA!AM512),DATA!AM512,"n/a")</f>
        <v>0.157675730737171</v>
      </c>
      <c r="M4006" s="66"/>
      <c r="N4006" s="66"/>
      <c r="O4006" s="66"/>
      <c r="P4006" s="66"/>
      <c r="Q4006" s="66"/>
      <c r="S4006" s="70"/>
      <c r="U4006" s="70"/>
      <c r="W4006" s="70"/>
      <c r="Y4006" s="70"/>
    </row>
    <row r="4007" spans="1:25" s="69" customFormat="1" x14ac:dyDescent="0.2">
      <c r="A4007" s="66" t="s">
        <v>20</v>
      </c>
      <c r="B4007" s="66" t="s">
        <v>23</v>
      </c>
      <c r="C4007" s="66" t="s">
        <v>9</v>
      </c>
      <c r="D4007" s="66" t="s">
        <v>293</v>
      </c>
      <c r="E4007" s="86">
        <f>+IF(ISNUMBER(DATA!H513),DATA!H513,"n/a")</f>
        <v>448.14</v>
      </c>
      <c r="F4007" s="77">
        <f>+IF(ISNUMBER(DATA!I513),DATA!I513,"n/a")</f>
        <v>-4.48645538054947E-2</v>
      </c>
      <c r="G4007" s="86">
        <f>+IF(ISNUMBER(DATA!R513),DATA!R513,"n/a")</f>
        <v>1695.4</v>
      </c>
      <c r="H4007" s="77">
        <f>+IF(ISNUMBER(DATA!S513),DATA!S513,"n/a")</f>
        <v>7.7150770913327303E-3</v>
      </c>
      <c r="I4007" s="86">
        <f>+IF(ISNUMBER(DATA!AB513),DATA!AB513,"n/a")</f>
        <v>3633.55</v>
      </c>
      <c r="J4007" s="77">
        <f>+IF(ISNUMBER(DATA!AC513),DATA!AC513,"n/a")</f>
        <v>0.178943167512427</v>
      </c>
      <c r="K4007" s="86">
        <f>+IF(ISNUMBER(DATA!AL513),DATA!AL513,"n/a")</f>
        <v>6472.19</v>
      </c>
      <c r="L4007" s="77">
        <f>+IF(ISNUMBER(DATA!AM513),DATA!AM513,"n/a")</f>
        <v>0.30087472815491101</v>
      </c>
      <c r="M4007" s="66"/>
      <c r="N4007" s="66"/>
      <c r="O4007" s="66"/>
      <c r="P4007" s="66"/>
      <c r="Q4007" s="66"/>
      <c r="S4007" s="70"/>
      <c r="U4007" s="70"/>
      <c r="W4007" s="70"/>
      <c r="Y4007" s="70"/>
    </row>
    <row r="4008" spans="1:25" s="69" customFormat="1" x14ac:dyDescent="0.2">
      <c r="A4008" s="66" t="s">
        <v>20</v>
      </c>
      <c r="B4008" s="66" t="s">
        <v>23</v>
      </c>
      <c r="C4008" s="66" t="s">
        <v>9</v>
      </c>
      <c r="D4008" s="66" t="s">
        <v>294</v>
      </c>
      <c r="E4008" s="86">
        <f>+IF(ISNUMBER(DATA!H514),DATA!H514,"n/a")</f>
        <v>22.51</v>
      </c>
      <c r="F4008" s="77">
        <f>+IF(ISNUMBER(DATA!I514),DATA!I514,"n/a")</f>
        <v>-0.132228218966847</v>
      </c>
      <c r="G4008" s="86">
        <f>+IF(ISNUMBER(DATA!R514),DATA!R514,"n/a")</f>
        <v>82.53</v>
      </c>
      <c r="H4008" s="77">
        <f>+IF(ISNUMBER(DATA!S514),DATA!S514,"n/a")</f>
        <v>-1.30351590528582E-2</v>
      </c>
      <c r="I4008" s="86">
        <f>+IF(ISNUMBER(DATA!AB514),DATA!AB514,"n/a")</f>
        <v>160.37</v>
      </c>
      <c r="J4008" s="77">
        <f>+IF(ISNUMBER(DATA!AC514),DATA!AC514,"n/a")</f>
        <v>9.2736440446988394E-2</v>
      </c>
      <c r="K4008" s="86">
        <f>+IF(ISNUMBER(DATA!AL514),DATA!AL514,"n/a")</f>
        <v>299.13</v>
      </c>
      <c r="L4008" s="77">
        <f>+IF(ISNUMBER(DATA!AM514),DATA!AM514,"n/a")</f>
        <v>-0.63158154028056601</v>
      </c>
      <c r="M4008" s="66"/>
      <c r="N4008" s="66"/>
      <c r="O4008" s="66"/>
      <c r="P4008" s="66"/>
      <c r="Q4008" s="66"/>
      <c r="S4008" s="70"/>
      <c r="U4008" s="70"/>
      <c r="W4008" s="70"/>
      <c r="Y4008" s="70"/>
    </row>
    <row r="4009" spans="1:25" s="69" customFormat="1" x14ac:dyDescent="0.2">
      <c r="A4009" s="66" t="s">
        <v>20</v>
      </c>
      <c r="B4009" s="66" t="s">
        <v>23</v>
      </c>
      <c r="C4009" s="66" t="s">
        <v>9</v>
      </c>
      <c r="D4009" s="66" t="s">
        <v>295</v>
      </c>
      <c r="E4009" s="86">
        <f>+IF(ISNUMBER(DATA!H515),DATA!H515,"n/a")</f>
        <v>971.05</v>
      </c>
      <c r="F4009" s="77">
        <f>+IF(ISNUMBER(DATA!I515),DATA!I515,"n/a")</f>
        <v>2.6013545639931E-2</v>
      </c>
      <c r="G4009" s="86">
        <f>+IF(ISNUMBER(DATA!R515),DATA!R515,"n/a")</f>
        <v>3025.94</v>
      </c>
      <c r="H4009" s="77">
        <f>+IF(ISNUMBER(DATA!S515),DATA!S515,"n/a")</f>
        <v>-6.0208708615442003E-2</v>
      </c>
      <c r="I4009" s="86">
        <f>+IF(ISNUMBER(DATA!AB515),DATA!AB515,"n/a")</f>
        <v>5709.27</v>
      </c>
      <c r="J4009" s="77">
        <f>+IF(ISNUMBER(DATA!AC515),DATA!AC515,"n/a")</f>
        <v>-0.109075020481411</v>
      </c>
      <c r="K4009" s="86">
        <f>+IF(ISNUMBER(DATA!AL515),DATA!AL515,"n/a")</f>
        <v>10363.81</v>
      </c>
      <c r="L4009" s="77">
        <f>+IF(ISNUMBER(DATA!AM515),DATA!AM515,"n/a")</f>
        <v>-6.4702637861931004E-4</v>
      </c>
      <c r="M4009" s="66"/>
      <c r="N4009" s="66"/>
      <c r="O4009" s="66"/>
      <c r="P4009" s="66"/>
      <c r="Q4009" s="66"/>
      <c r="S4009" s="70"/>
      <c r="U4009" s="70"/>
      <c r="W4009" s="70"/>
      <c r="Y4009" s="70"/>
    </row>
    <row r="4010" spans="1:25" s="69" customFormat="1" x14ac:dyDescent="0.2">
      <c r="A4010" s="66" t="s">
        <v>20</v>
      </c>
      <c r="B4010" s="66" t="s">
        <v>23</v>
      </c>
      <c r="C4010" s="66" t="s">
        <v>9</v>
      </c>
      <c r="D4010" s="66" t="s">
        <v>296</v>
      </c>
      <c r="E4010" s="86">
        <f>+IF(ISNUMBER(DATA!H516),DATA!H516,"n/a")</f>
        <v>1785.74</v>
      </c>
      <c r="F4010" s="77">
        <f>+IF(ISNUMBER(DATA!I516),DATA!I516,"n/a")</f>
        <v>0.49903463559592298</v>
      </c>
      <c r="G4010" s="86">
        <f>+IF(ISNUMBER(DATA!R516),DATA!R516,"n/a")</f>
        <v>5929.07</v>
      </c>
      <c r="H4010" s="77">
        <f>+IF(ISNUMBER(DATA!S516),DATA!S516,"n/a")</f>
        <v>0.71937837477308197</v>
      </c>
      <c r="I4010" s="86">
        <f>+IF(ISNUMBER(DATA!AB516),DATA!AB516,"n/a")</f>
        <v>11652.35</v>
      </c>
      <c r="J4010" s="77">
        <f>+IF(ISNUMBER(DATA!AC516),DATA!AC516,"n/a")</f>
        <v>0.79186978117455298</v>
      </c>
      <c r="K4010" s="86">
        <f>+IF(ISNUMBER(DATA!AL516),DATA!AL516,"n/a")</f>
        <v>19580.52</v>
      </c>
      <c r="L4010" s="77">
        <f>+IF(ISNUMBER(DATA!AM516),DATA!AM516,"n/a")</f>
        <v>0.88042432309403196</v>
      </c>
      <c r="M4010" s="66"/>
      <c r="N4010" s="66"/>
      <c r="O4010" s="66"/>
      <c r="P4010" s="66"/>
      <c r="Q4010" s="66"/>
      <c r="S4010" s="70"/>
      <c r="U4010" s="70"/>
      <c r="W4010" s="70"/>
      <c r="Y4010" s="70"/>
    </row>
    <row r="4011" spans="1:25" s="69" customFormat="1" x14ac:dyDescent="0.2">
      <c r="A4011" s="66" t="s">
        <v>20</v>
      </c>
      <c r="B4011" s="66" t="s">
        <v>23</v>
      </c>
      <c r="C4011" s="66" t="s">
        <v>9</v>
      </c>
      <c r="D4011" s="66" t="s">
        <v>297</v>
      </c>
      <c r="E4011" s="86">
        <f>+IF(ISNUMBER(DATA!H517),DATA!H517,"n/a")</f>
        <v>520.52</v>
      </c>
      <c r="F4011" s="77">
        <f>+IF(ISNUMBER(DATA!I517),DATA!I517,"n/a")</f>
        <v>4.4591611479028799E-2</v>
      </c>
      <c r="G4011" s="86">
        <f>+IF(ISNUMBER(DATA!R517),DATA!R517,"n/a")</f>
        <v>1717.27</v>
      </c>
      <c r="H4011" s="77">
        <f>+IF(ISNUMBER(DATA!S517),DATA!S517,"n/a")</f>
        <v>-6.6482928075582995E-2</v>
      </c>
      <c r="I4011" s="86">
        <f>+IF(ISNUMBER(DATA!AB517),DATA!AB517,"n/a")</f>
        <v>3567.06</v>
      </c>
      <c r="J4011" s="77">
        <f>+IF(ISNUMBER(DATA!AC517),DATA!AC517,"n/a")</f>
        <v>0.197888366876106</v>
      </c>
      <c r="K4011" s="86">
        <f>+IF(ISNUMBER(DATA!AL517),DATA!AL517,"n/a")</f>
        <v>6160.97</v>
      </c>
      <c r="L4011" s="77">
        <f>+IF(ISNUMBER(DATA!AM517),DATA!AM517,"n/a")</f>
        <v>0.297008088182664</v>
      </c>
      <c r="M4011" s="66"/>
      <c r="N4011" s="66"/>
      <c r="O4011" s="66"/>
      <c r="P4011" s="66"/>
      <c r="Q4011" s="66"/>
      <c r="S4011" s="70"/>
      <c r="U4011" s="70"/>
      <c r="W4011" s="70"/>
      <c r="Y4011" s="70"/>
    </row>
    <row r="4012" spans="1:25" s="69" customFormat="1" x14ac:dyDescent="0.2">
      <c r="A4012" s="66" t="s">
        <v>20</v>
      </c>
      <c r="B4012" s="66" t="s">
        <v>23</v>
      </c>
      <c r="C4012" s="66" t="s">
        <v>9</v>
      </c>
      <c r="D4012" s="66" t="s">
        <v>298</v>
      </c>
      <c r="E4012" s="86">
        <f>+IF(ISNUMBER(DATA!H518),DATA!H518,"n/a")</f>
        <v>24.07</v>
      </c>
      <c r="F4012" s="77">
        <f>+IF(ISNUMBER(DATA!I518),DATA!I518,"n/a")</f>
        <v>-0.24498117942283601</v>
      </c>
      <c r="G4012" s="86">
        <f>+IF(ISNUMBER(DATA!R518),DATA!R518,"n/a")</f>
        <v>76.59</v>
      </c>
      <c r="H4012" s="77">
        <f>+IF(ISNUMBER(DATA!S518),DATA!S518,"n/a")</f>
        <v>-0.36344747340425498</v>
      </c>
      <c r="I4012" s="86">
        <f>+IF(ISNUMBER(DATA!AB518),DATA!AB518,"n/a")</f>
        <v>146.30000000000001</v>
      </c>
      <c r="J4012" s="77">
        <f>+IF(ISNUMBER(DATA!AC518),DATA!AC518,"n/a")</f>
        <v>-0.33878694748260002</v>
      </c>
      <c r="K4012" s="86">
        <f>+IF(ISNUMBER(DATA!AL518),DATA!AL518,"n/a")</f>
        <v>306.04000000000002</v>
      </c>
      <c r="L4012" s="77">
        <f>+IF(ISNUMBER(DATA!AM518),DATA!AM518,"n/a")</f>
        <v>-0.82794175521448299</v>
      </c>
      <c r="M4012" s="66"/>
      <c r="N4012" s="66"/>
      <c r="O4012" s="66"/>
      <c r="P4012" s="66"/>
      <c r="Q4012" s="66"/>
      <c r="S4012" s="70"/>
      <c r="U4012" s="70"/>
      <c r="W4012" s="70"/>
      <c r="Y4012" s="70"/>
    </row>
    <row r="4013" spans="1:25" s="69" customFormat="1" x14ac:dyDescent="0.2">
      <c r="A4013" s="66" t="s">
        <v>20</v>
      </c>
      <c r="B4013" s="66" t="s">
        <v>23</v>
      </c>
      <c r="C4013" s="66" t="s">
        <v>9</v>
      </c>
      <c r="D4013" s="66" t="s">
        <v>299</v>
      </c>
      <c r="E4013" s="86">
        <f>+IF(ISNUMBER(DATA!H519),DATA!H519,"n/a")</f>
        <v>1592.87</v>
      </c>
      <c r="F4013" s="77">
        <f>+IF(ISNUMBER(DATA!I519),DATA!I519,"n/a")</f>
        <v>-0.169341885690446</v>
      </c>
      <c r="G4013" s="86">
        <f>+IF(ISNUMBER(DATA!R519),DATA!R519,"n/a")</f>
        <v>5233.71</v>
      </c>
      <c r="H4013" s="77">
        <f>+IF(ISNUMBER(DATA!S519),DATA!S519,"n/a")</f>
        <v>-0.21758103433326301</v>
      </c>
      <c r="I4013" s="86">
        <f>+IF(ISNUMBER(DATA!AB519),DATA!AB519,"n/a")</f>
        <v>9677.2099999999991</v>
      </c>
      <c r="J4013" s="77">
        <f>+IF(ISNUMBER(DATA!AC519),DATA!AC519,"n/a")</f>
        <v>-0.535403974209407</v>
      </c>
      <c r="K4013" s="86">
        <f>+IF(ISNUMBER(DATA!AL519),DATA!AL519,"n/a")</f>
        <v>17798.490000000002</v>
      </c>
      <c r="L4013" s="77">
        <f>+IF(ISNUMBER(DATA!AM519),DATA!AM519,"n/a")</f>
        <v>-0.54911709383846596</v>
      </c>
      <c r="M4013" s="66"/>
      <c r="N4013" s="66"/>
      <c r="O4013" s="66"/>
      <c r="P4013" s="66"/>
      <c r="Q4013" s="66"/>
      <c r="S4013" s="70"/>
      <c r="U4013" s="70"/>
      <c r="W4013" s="70"/>
      <c r="Y4013" s="70"/>
    </row>
    <row r="4014" spans="1:25" s="69" customFormat="1" x14ac:dyDescent="0.2">
      <c r="A4014" s="66" t="s">
        <v>20</v>
      </c>
      <c r="B4014" s="66" t="s">
        <v>23</v>
      </c>
      <c r="C4014" s="66" t="s">
        <v>9</v>
      </c>
      <c r="D4014" s="66" t="s">
        <v>300</v>
      </c>
      <c r="E4014" s="86">
        <f>+IF(ISNUMBER(DATA!H520),DATA!H520,"n/a")</f>
        <v>4589.26</v>
      </c>
      <c r="F4014" s="77">
        <f>+IF(ISNUMBER(DATA!I520),DATA!I520,"n/a")</f>
        <v>0.32440060487827399</v>
      </c>
      <c r="G4014" s="86">
        <f>+IF(ISNUMBER(DATA!R520),DATA!R520,"n/a")</f>
        <v>15369.84</v>
      </c>
      <c r="H4014" s="77">
        <f>+IF(ISNUMBER(DATA!S520),DATA!S520,"n/a")</f>
        <v>0.26593471761207799</v>
      </c>
      <c r="I4014" s="86">
        <f>+IF(ISNUMBER(DATA!AB520),DATA!AB520,"n/a")</f>
        <v>29954.44</v>
      </c>
      <c r="J4014" s="77">
        <f>+IF(ISNUMBER(DATA!AC520),DATA!AC520,"n/a")</f>
        <v>0.26218183089944602</v>
      </c>
      <c r="K4014" s="86">
        <f>+IF(ISNUMBER(DATA!AL520),DATA!AL520,"n/a")</f>
        <v>50209.98</v>
      </c>
      <c r="L4014" s="77">
        <f>+IF(ISNUMBER(DATA!AM520),DATA!AM520,"n/a")</f>
        <v>0.20814047832853499</v>
      </c>
      <c r="M4014" s="66"/>
      <c r="N4014" s="66"/>
      <c r="O4014" s="66"/>
      <c r="P4014" s="66"/>
      <c r="Q4014" s="66"/>
      <c r="S4014" s="70"/>
      <c r="U4014" s="70"/>
      <c r="W4014" s="70"/>
      <c r="Y4014" s="70"/>
    </row>
    <row r="4015" spans="1:25" s="69" customFormat="1" x14ac:dyDescent="0.2">
      <c r="A4015" s="66" t="s">
        <v>20</v>
      </c>
      <c r="B4015" s="66" t="s">
        <v>23</v>
      </c>
      <c r="C4015" s="66" t="s">
        <v>9</v>
      </c>
      <c r="D4015" s="66" t="s">
        <v>301</v>
      </c>
      <c r="E4015" s="86">
        <f>+IF(ISNUMBER(DATA!H521),DATA!H521,"n/a")</f>
        <v>713.42</v>
      </c>
      <c r="F4015" s="77">
        <f>+IF(ISNUMBER(DATA!I521),DATA!I521,"n/a")</f>
        <v>0.36746468344482602</v>
      </c>
      <c r="G4015" s="86">
        <f>+IF(ISNUMBER(DATA!R521),DATA!R521,"n/a")</f>
        <v>2287.69</v>
      </c>
      <c r="H4015" s="77">
        <f>+IF(ISNUMBER(DATA!S521),DATA!S521,"n/a")</f>
        <v>0.22924693049622499</v>
      </c>
      <c r="I4015" s="86">
        <f>+IF(ISNUMBER(DATA!AB521),DATA!AB521,"n/a")</f>
        <v>4576.8900000000003</v>
      </c>
      <c r="J4015" s="77">
        <f>+IF(ISNUMBER(DATA!AC521),DATA!AC521,"n/a")</f>
        <v>0.970046142456225</v>
      </c>
      <c r="K4015" s="86">
        <f>+IF(ISNUMBER(DATA!AL521),DATA!AL521,"n/a")</f>
        <v>7835.65</v>
      </c>
      <c r="L4015" s="77">
        <f>+IF(ISNUMBER(DATA!AM521),DATA!AM521,"n/a")</f>
        <v>1.90151229013457</v>
      </c>
      <c r="M4015" s="66"/>
      <c r="N4015" s="66"/>
      <c r="O4015" s="66"/>
      <c r="P4015" s="66"/>
      <c r="Q4015" s="66"/>
      <c r="S4015" s="70"/>
      <c r="U4015" s="70"/>
      <c r="W4015" s="70"/>
      <c r="Y4015" s="70"/>
    </row>
    <row r="4016" spans="1:25" s="69" customFormat="1" x14ac:dyDescent="0.2">
      <c r="A4016" s="66" t="s">
        <v>20</v>
      </c>
      <c r="B4016" s="66" t="s">
        <v>23</v>
      </c>
      <c r="C4016" s="66" t="s">
        <v>9</v>
      </c>
      <c r="D4016" s="66" t="s">
        <v>302</v>
      </c>
      <c r="E4016" s="86">
        <f>+IF(ISNUMBER(DATA!H522),DATA!H522,"n/a")</f>
        <v>13.12</v>
      </c>
      <c r="F4016" s="77">
        <f>+IF(ISNUMBER(DATA!I522),DATA!I522,"n/a")</f>
        <v>-0.47540983606557402</v>
      </c>
      <c r="G4016" s="86">
        <f>+IF(ISNUMBER(DATA!R522),DATA!R522,"n/a")</f>
        <v>39.06</v>
      </c>
      <c r="H4016" s="77">
        <f>+IF(ISNUMBER(DATA!S522),DATA!S522,"n/a")</f>
        <v>-0.58618497722216301</v>
      </c>
      <c r="I4016" s="86">
        <f>+IF(ISNUMBER(DATA!AB522),DATA!AB522,"n/a")</f>
        <v>78.77</v>
      </c>
      <c r="J4016" s="77">
        <f>+IF(ISNUMBER(DATA!AC522),DATA!AC522,"n/a")</f>
        <v>-0.55312872298178895</v>
      </c>
      <c r="K4016" s="86">
        <f>+IF(ISNUMBER(DATA!AL522),DATA!AL522,"n/a")</f>
        <v>140.05000000000001</v>
      </c>
      <c r="L4016" s="77">
        <f>+IF(ISNUMBER(DATA!AM522),DATA!AM522,"n/a")</f>
        <v>-0.75441457555193203</v>
      </c>
      <c r="M4016" s="66"/>
      <c r="N4016" s="66"/>
      <c r="O4016" s="66"/>
      <c r="P4016" s="66"/>
      <c r="Q4016" s="66"/>
      <c r="S4016" s="70"/>
      <c r="U4016" s="70"/>
      <c r="W4016" s="70"/>
      <c r="Y4016" s="70"/>
    </row>
    <row r="4017" spans="1:25" s="69" customFormat="1" x14ac:dyDescent="0.2">
      <c r="A4017" s="66" t="s">
        <v>20</v>
      </c>
      <c r="B4017" s="66" t="s">
        <v>23</v>
      </c>
      <c r="C4017" s="66" t="s">
        <v>9</v>
      </c>
      <c r="D4017" s="66" t="s">
        <v>303</v>
      </c>
      <c r="E4017" s="86">
        <f>+IF(ISNUMBER(DATA!H523),DATA!H523,"n/a")</f>
        <v>648.39</v>
      </c>
      <c r="F4017" s="77">
        <f>+IF(ISNUMBER(DATA!I523),DATA!I523,"n/a")</f>
        <v>-4.0772246467934099E-2</v>
      </c>
      <c r="G4017" s="86">
        <f>+IF(ISNUMBER(DATA!R523),DATA!R523,"n/a")</f>
        <v>2259.4299999999998</v>
      </c>
      <c r="H4017" s="77">
        <f>+IF(ISNUMBER(DATA!S523),DATA!S523,"n/a")</f>
        <v>-8.7368170196265402E-2</v>
      </c>
      <c r="I4017" s="86">
        <f>+IF(ISNUMBER(DATA!AB523),DATA!AB523,"n/a")</f>
        <v>4629.84</v>
      </c>
      <c r="J4017" s="77">
        <f>+IF(ISNUMBER(DATA!AC523),DATA!AC523,"n/a")</f>
        <v>-9.3679221829186907E-2</v>
      </c>
      <c r="K4017" s="86">
        <f>+IF(ISNUMBER(DATA!AL523),DATA!AL523,"n/a")</f>
        <v>8344.52</v>
      </c>
      <c r="L4017" s="77">
        <f>+IF(ISNUMBER(DATA!AM523),DATA!AM523,"n/a")</f>
        <v>4.7189618108324297E-2</v>
      </c>
      <c r="M4017" s="66"/>
      <c r="N4017" s="66"/>
      <c r="O4017" s="66"/>
      <c r="P4017" s="66"/>
      <c r="Q4017" s="66"/>
      <c r="S4017" s="70"/>
      <c r="U4017" s="70"/>
      <c r="W4017" s="70"/>
      <c r="Y4017" s="70"/>
    </row>
    <row r="4018" spans="1:25" s="69" customFormat="1" x14ac:dyDescent="0.2">
      <c r="A4018" s="66" t="s">
        <v>20</v>
      </c>
      <c r="B4018" s="66" t="s">
        <v>23</v>
      </c>
      <c r="C4018" s="66" t="s">
        <v>9</v>
      </c>
      <c r="D4018" s="66" t="s">
        <v>304</v>
      </c>
      <c r="E4018" s="86">
        <f>+IF(ISNUMBER(DATA!H524),DATA!H524,"n/a")</f>
        <v>805.3</v>
      </c>
      <c r="F4018" s="77">
        <f>+IF(ISNUMBER(DATA!I524),DATA!I524,"n/a")</f>
        <v>-0.56094582290627404</v>
      </c>
      <c r="G4018" s="86">
        <f>+IF(ISNUMBER(DATA!R524),DATA!R524,"n/a")</f>
        <v>2947.87</v>
      </c>
      <c r="H4018" s="77">
        <f>+IF(ISNUMBER(DATA!S524),DATA!S524,"n/a")</f>
        <v>-0.55087741215975305</v>
      </c>
      <c r="I4018" s="86">
        <f>+IF(ISNUMBER(DATA!AB524),DATA!AB524,"n/a")</f>
        <v>5326.01</v>
      </c>
      <c r="J4018" s="77">
        <f>+IF(ISNUMBER(DATA!AC524),DATA!AC524,"n/a")</f>
        <v>-0.61386725787543295</v>
      </c>
      <c r="K4018" s="86">
        <f>+IF(ISNUMBER(DATA!AL524),DATA!AL524,"n/a")</f>
        <v>11774.1</v>
      </c>
      <c r="L4018" s="77">
        <f>+IF(ISNUMBER(DATA!AM524),DATA!AM524,"n/a")</f>
        <v>-0.48589071493506703</v>
      </c>
      <c r="M4018" s="66"/>
      <c r="N4018" s="66"/>
      <c r="O4018" s="66"/>
      <c r="P4018" s="66"/>
      <c r="Q4018" s="66"/>
      <c r="S4018" s="70"/>
      <c r="U4018" s="70"/>
      <c r="W4018" s="70"/>
      <c r="Y4018" s="70"/>
    </row>
    <row r="4019" spans="1:25" s="69" customFormat="1" x14ac:dyDescent="0.2">
      <c r="A4019" s="66" t="s">
        <v>20</v>
      </c>
      <c r="B4019" s="66" t="s">
        <v>23</v>
      </c>
      <c r="C4019" s="66" t="s">
        <v>9</v>
      </c>
      <c r="D4019" s="66" t="s">
        <v>305</v>
      </c>
      <c r="E4019" s="86">
        <f>+IF(ISNUMBER(DATA!H525),DATA!H525,"n/a")</f>
        <v>744.42</v>
      </c>
      <c r="F4019" s="77">
        <f>+IF(ISNUMBER(DATA!I525),DATA!I525,"n/a")</f>
        <v>2400.3548387096798</v>
      </c>
      <c r="G4019" s="86">
        <f>+IF(ISNUMBER(DATA!R525),DATA!R525,"n/a")</f>
        <v>2533.25</v>
      </c>
      <c r="H4019" s="77">
        <f>+IF(ISNUMBER(DATA!S525),DATA!S525,"n/a")</f>
        <v>2693.94680851064</v>
      </c>
      <c r="I4019" s="86">
        <f>+IF(ISNUMBER(DATA!AB525),DATA!AB525,"n/a")</f>
        <v>5728.79</v>
      </c>
      <c r="J4019" s="77">
        <f>+IF(ISNUMBER(DATA!AC525),DATA!AC525,"n/a")</f>
        <v>4582.0320000000002</v>
      </c>
      <c r="K4019" s="86">
        <f>+IF(ISNUMBER(DATA!AL525),DATA!AL525,"n/a")</f>
        <v>7935.01</v>
      </c>
      <c r="L4019" s="77">
        <f>+IF(ISNUMBER(DATA!AM525),DATA!AM525,"n/a")</f>
        <v>6347.0079999999998</v>
      </c>
      <c r="M4019" s="66"/>
      <c r="N4019" s="66"/>
      <c r="O4019" s="66"/>
      <c r="P4019" s="66"/>
      <c r="Q4019" s="66"/>
      <c r="S4019" s="70"/>
      <c r="U4019" s="70"/>
      <c r="W4019" s="70"/>
      <c r="Y4019" s="70"/>
    </row>
    <row r="4020" spans="1:25" s="69" customFormat="1" x14ac:dyDescent="0.2">
      <c r="A4020" s="66" t="s">
        <v>20</v>
      </c>
      <c r="B4020" s="66" t="s">
        <v>23</v>
      </c>
      <c r="C4020" s="66" t="s">
        <v>9</v>
      </c>
      <c r="D4020" s="66" t="s">
        <v>306</v>
      </c>
      <c r="E4020" s="86">
        <f>+IF(ISNUMBER(DATA!H526),DATA!H526,"n/a")</f>
        <v>925.01</v>
      </c>
      <c r="F4020" s="77">
        <f>+IF(ISNUMBER(DATA!I526),DATA!I526,"n/a")</f>
        <v>-0.183437646207219</v>
      </c>
      <c r="G4020" s="86">
        <f>+IF(ISNUMBER(DATA!R526),DATA!R526,"n/a")</f>
        <v>3294.44</v>
      </c>
      <c r="H4020" s="77">
        <f>+IF(ISNUMBER(DATA!S526),DATA!S526,"n/a")</f>
        <v>-0.12774660901843601</v>
      </c>
      <c r="I4020" s="86">
        <f>+IF(ISNUMBER(DATA!AB526),DATA!AB526,"n/a")</f>
        <v>7214.47</v>
      </c>
      <c r="J4020" s="77">
        <f>+IF(ISNUMBER(DATA!AC526),DATA!AC526,"n/a")</f>
        <v>-0.13122218261690499</v>
      </c>
      <c r="K4020" s="86">
        <f>+IF(ISNUMBER(DATA!AL526),DATA!AL526,"n/a")</f>
        <v>13098.99</v>
      </c>
      <c r="L4020" s="77">
        <f>+IF(ISNUMBER(DATA!AM526),DATA!AM526,"n/a")</f>
        <v>-0.121724904371264</v>
      </c>
      <c r="M4020" s="66"/>
      <c r="N4020" s="66"/>
      <c r="O4020" s="66"/>
      <c r="P4020" s="66"/>
      <c r="Q4020" s="66"/>
      <c r="S4020" s="70"/>
      <c r="U4020" s="70"/>
      <c r="W4020" s="70"/>
      <c r="Y4020" s="70"/>
    </row>
    <row r="4021" spans="1:25" s="69" customFormat="1" x14ac:dyDescent="0.2">
      <c r="A4021" s="66" t="s">
        <v>20</v>
      </c>
      <c r="B4021" s="66" t="s">
        <v>23</v>
      </c>
      <c r="C4021" s="66" t="s">
        <v>9</v>
      </c>
      <c r="D4021" s="66" t="s">
        <v>307</v>
      </c>
      <c r="E4021" s="86">
        <f>+IF(ISNUMBER(DATA!H527),DATA!H527,"n/a")</f>
        <v>1479.09</v>
      </c>
      <c r="F4021" s="77">
        <f>+IF(ISNUMBER(DATA!I527),DATA!I527,"n/a")</f>
        <v>0.21906371054149801</v>
      </c>
      <c r="G4021" s="86">
        <f>+IF(ISNUMBER(DATA!R527),DATA!R527,"n/a")</f>
        <v>4766.8900000000003</v>
      </c>
      <c r="H4021" s="77">
        <f>+IF(ISNUMBER(DATA!S527),DATA!S527,"n/a")</f>
        <v>0.14058439849354201</v>
      </c>
      <c r="I4021" s="86">
        <f>+IF(ISNUMBER(DATA!AB527),DATA!AB527,"n/a")</f>
        <v>9975.51</v>
      </c>
      <c r="J4021" s="77">
        <f>+IF(ISNUMBER(DATA!AC527),DATA!AC527,"n/a")</f>
        <v>1.13104566506588</v>
      </c>
      <c r="K4021" s="86">
        <f>+IF(ISNUMBER(DATA!AL527),DATA!AL527,"n/a")</f>
        <v>16809.98</v>
      </c>
      <c r="L4021" s="77">
        <f>+IF(ISNUMBER(DATA!AM527),DATA!AM527,"n/a")</f>
        <v>2.5910780510313902</v>
      </c>
      <c r="M4021" s="66"/>
      <c r="N4021" s="66"/>
      <c r="O4021" s="66"/>
      <c r="P4021" s="66"/>
      <c r="Q4021" s="66"/>
      <c r="S4021" s="70"/>
      <c r="U4021" s="70"/>
      <c r="W4021" s="70"/>
      <c r="Y4021" s="70"/>
    </row>
    <row r="4022" spans="1:25" s="69" customFormat="1" x14ac:dyDescent="0.2">
      <c r="A4022" s="66" t="s">
        <v>20</v>
      </c>
      <c r="B4022" s="66" t="s">
        <v>23</v>
      </c>
      <c r="C4022" s="66" t="s">
        <v>9</v>
      </c>
      <c r="D4022" s="66" t="s">
        <v>308</v>
      </c>
      <c r="E4022" s="86">
        <f>+IF(ISNUMBER(DATA!H528),DATA!H528,"n/a")</f>
        <v>789.55</v>
      </c>
      <c r="F4022" s="77">
        <f>+IF(ISNUMBER(DATA!I528),DATA!I528,"n/a")</f>
        <v>1.32048353566205E-2</v>
      </c>
      <c r="G4022" s="86">
        <f>+IF(ISNUMBER(DATA!R528),DATA!R528,"n/a")</f>
        <v>3078.13</v>
      </c>
      <c r="H4022" s="77">
        <f>+IF(ISNUMBER(DATA!S528),DATA!S528,"n/a")</f>
        <v>9.6075233591613504E-2</v>
      </c>
      <c r="I4022" s="86">
        <f>+IF(ISNUMBER(DATA!AB528),DATA!AB528,"n/a")</f>
        <v>6173.3</v>
      </c>
      <c r="J4022" s="77">
        <f>+IF(ISNUMBER(DATA!AC528),DATA!AC528,"n/a")</f>
        <v>7.6438797545731801E-3</v>
      </c>
      <c r="K4022" s="86">
        <f>+IF(ISNUMBER(DATA!AL528),DATA!AL528,"n/a")</f>
        <v>10627</v>
      </c>
      <c r="L4022" s="77">
        <f>+IF(ISNUMBER(DATA!AM528),DATA!AM528,"n/a")</f>
        <v>-7.5849558360965602E-2</v>
      </c>
      <c r="M4022" s="66"/>
      <c r="N4022" s="66"/>
      <c r="O4022" s="66"/>
      <c r="P4022" s="66"/>
      <c r="Q4022" s="66"/>
      <c r="S4022" s="70"/>
      <c r="U4022" s="70"/>
      <c r="W4022" s="70"/>
      <c r="Y4022" s="70"/>
    </row>
    <row r="4023" spans="1:25" s="69" customFormat="1" x14ac:dyDescent="0.2">
      <c r="A4023" s="66" t="s">
        <v>20</v>
      </c>
      <c r="B4023" s="66" t="s">
        <v>23</v>
      </c>
      <c r="C4023" s="66" t="s">
        <v>9</v>
      </c>
      <c r="D4023" s="66" t="s">
        <v>309</v>
      </c>
      <c r="E4023" s="86">
        <f>+IF(ISNUMBER(DATA!H529),DATA!H529,"n/a")</f>
        <v>882.79</v>
      </c>
      <c r="F4023" s="77">
        <f>+IF(ISNUMBER(DATA!I529),DATA!I529,"n/a")</f>
        <v>3.1718576520773499E-2</v>
      </c>
      <c r="G4023" s="86">
        <f>+IF(ISNUMBER(DATA!R529),DATA!R529,"n/a")</f>
        <v>3641.74</v>
      </c>
      <c r="H4023" s="77">
        <f>+IF(ISNUMBER(DATA!S529),DATA!S529,"n/a")</f>
        <v>0.188398419271573</v>
      </c>
      <c r="I4023" s="86">
        <f>+IF(ISNUMBER(DATA!AB529),DATA!AB529,"n/a")</f>
        <v>7071.68</v>
      </c>
      <c r="J4023" s="77">
        <f>+IF(ISNUMBER(DATA!AC529),DATA!AC529,"n/a")</f>
        <v>4.5279253844960003E-2</v>
      </c>
      <c r="K4023" s="86">
        <f>+IF(ISNUMBER(DATA!AL529),DATA!AL529,"n/a")</f>
        <v>12238.38</v>
      </c>
      <c r="L4023" s="77">
        <f>+IF(ISNUMBER(DATA!AM529),DATA!AM529,"n/a")</f>
        <v>-7.7338190514172997E-2</v>
      </c>
      <c r="M4023" s="66"/>
      <c r="N4023" s="66"/>
      <c r="O4023" s="66"/>
      <c r="P4023" s="66"/>
      <c r="Q4023" s="66"/>
      <c r="S4023" s="70"/>
      <c r="U4023" s="70"/>
      <c r="W4023" s="70"/>
      <c r="Y4023" s="70"/>
    </row>
    <row r="4024" spans="1:25" s="69" customFormat="1" x14ac:dyDescent="0.2">
      <c r="A4024" s="66" t="s">
        <v>20</v>
      </c>
      <c r="B4024" s="66" t="s">
        <v>23</v>
      </c>
      <c r="C4024" s="66" t="s">
        <v>9</v>
      </c>
      <c r="D4024" s="66" t="s">
        <v>310</v>
      </c>
      <c r="E4024" s="86">
        <f>+IF(ISNUMBER(DATA!H530),DATA!H530,"n/a")</f>
        <v>1254.83</v>
      </c>
      <c r="F4024" s="77">
        <f>+IF(ISNUMBER(DATA!I530),DATA!I530,"n/a")</f>
        <v>-2.3934349719975101E-2</v>
      </c>
      <c r="G4024" s="86">
        <f>+IF(ISNUMBER(DATA!R530),DATA!R530,"n/a")</f>
        <v>5139.22</v>
      </c>
      <c r="H4024" s="77">
        <f>+IF(ISNUMBER(DATA!S530),DATA!S530,"n/a")</f>
        <v>5.5981688060048003E-2</v>
      </c>
      <c r="I4024" s="86">
        <f>+IF(ISNUMBER(DATA!AB530),DATA!AB530,"n/a")</f>
        <v>9785.7099999999991</v>
      </c>
      <c r="J4024" s="77">
        <f>+IF(ISNUMBER(DATA!AC530),DATA!AC530,"n/a")</f>
        <v>-1.67220484459106E-2</v>
      </c>
      <c r="K4024" s="86">
        <f>+IF(ISNUMBER(DATA!AL530),DATA!AL530,"n/a")</f>
        <v>17124.55</v>
      </c>
      <c r="L4024" s="77">
        <f>+IF(ISNUMBER(DATA!AM530),DATA!AM530,"n/a")</f>
        <v>-6.1077357744684098E-2</v>
      </c>
      <c r="M4024" s="66"/>
      <c r="N4024" s="66"/>
      <c r="O4024" s="66"/>
      <c r="P4024" s="66"/>
      <c r="Q4024" s="66"/>
      <c r="S4024" s="70"/>
      <c r="U4024" s="70"/>
      <c r="W4024" s="70"/>
      <c r="Y4024" s="70"/>
    </row>
    <row r="4025" spans="1:25" s="69" customFormat="1" x14ac:dyDescent="0.2">
      <c r="A4025" s="66" t="s">
        <v>20</v>
      </c>
      <c r="B4025" s="66" t="s">
        <v>23</v>
      </c>
      <c r="C4025" s="66" t="s">
        <v>9</v>
      </c>
      <c r="D4025" s="66" t="s">
        <v>311</v>
      </c>
      <c r="E4025" s="86">
        <f>+IF(ISNUMBER(DATA!H531),DATA!H531,"n/a")</f>
        <v>321.33</v>
      </c>
      <c r="F4025" s="77">
        <f>+IF(ISNUMBER(DATA!I531),DATA!I531,"n/a")</f>
        <v>0.25656968559361798</v>
      </c>
      <c r="G4025" s="86">
        <f>+IF(ISNUMBER(DATA!R531),DATA!R531,"n/a")</f>
        <v>1255.4100000000001</v>
      </c>
      <c r="H4025" s="77">
        <f>+IF(ISNUMBER(DATA!S531),DATA!S531,"n/a")</f>
        <v>0.73057359083578099</v>
      </c>
      <c r="I4025" s="86">
        <f>+IF(ISNUMBER(DATA!AB531),DATA!AB531,"n/a")</f>
        <v>2466.63</v>
      </c>
      <c r="J4025" s="77">
        <f>+IF(ISNUMBER(DATA!AC531),DATA!AC531,"n/a")</f>
        <v>0.52941796514115302</v>
      </c>
      <c r="K4025" s="86">
        <f>+IF(ISNUMBER(DATA!AL531),DATA!AL531,"n/a")</f>
        <v>4187.7299999999996</v>
      </c>
      <c r="L4025" s="77">
        <f>+IF(ISNUMBER(DATA!AM531),DATA!AM531,"n/a")</f>
        <v>0.40828412316218499</v>
      </c>
      <c r="M4025" s="66"/>
      <c r="N4025" s="66"/>
      <c r="O4025" s="66"/>
      <c r="P4025" s="66"/>
      <c r="Q4025" s="66"/>
      <c r="S4025" s="70"/>
      <c r="U4025" s="70"/>
      <c r="W4025" s="70"/>
      <c r="Y4025" s="70"/>
    </row>
    <row r="4026" spans="1:25" s="69" customFormat="1" x14ac:dyDescent="0.2">
      <c r="A4026" s="66" t="s">
        <v>20</v>
      </c>
      <c r="B4026" s="66" t="s">
        <v>23</v>
      </c>
      <c r="C4026" s="66" t="s">
        <v>9</v>
      </c>
      <c r="D4026" s="66" t="s">
        <v>312</v>
      </c>
      <c r="E4026" s="86">
        <f>+IF(ISNUMBER(DATA!H532),DATA!H532,"n/a")</f>
        <v>324.73</v>
      </c>
      <c r="F4026" s="77">
        <f>+IF(ISNUMBER(DATA!I532),DATA!I532,"n/a")</f>
        <v>0.52634547591069303</v>
      </c>
      <c r="G4026" s="86">
        <f>+IF(ISNUMBER(DATA!R532),DATA!R532,"n/a")</f>
        <v>1048.03</v>
      </c>
      <c r="H4026" s="77">
        <f>+IF(ISNUMBER(DATA!S532),DATA!S532,"n/a")</f>
        <v>0.47470696666526002</v>
      </c>
      <c r="I4026" s="86">
        <f>+IF(ISNUMBER(DATA!AB532),DATA!AB532,"n/a")</f>
        <v>2143.16</v>
      </c>
      <c r="J4026" s="77">
        <f>+IF(ISNUMBER(DATA!AC532),DATA!AC532,"n/a")</f>
        <v>0.82099038167420002</v>
      </c>
      <c r="K4026" s="86">
        <f>+IF(ISNUMBER(DATA!AL532),DATA!AL532,"n/a")</f>
        <v>3541.11</v>
      </c>
      <c r="L4026" s="77">
        <f>+IF(ISNUMBER(DATA!AM532),DATA!AM532,"n/a")</f>
        <v>1.04571372451603</v>
      </c>
      <c r="M4026" s="66"/>
      <c r="N4026" s="66"/>
      <c r="O4026" s="66"/>
      <c r="P4026" s="66"/>
      <c r="Q4026" s="66"/>
      <c r="S4026" s="70"/>
      <c r="U4026" s="70"/>
      <c r="W4026" s="70"/>
      <c r="Y4026" s="70"/>
    </row>
    <row r="4027" spans="1:25" s="69" customFormat="1" x14ac:dyDescent="0.2">
      <c r="A4027" s="66" t="s">
        <v>20</v>
      </c>
      <c r="B4027" s="66" t="s">
        <v>23</v>
      </c>
      <c r="C4027" s="66" t="s">
        <v>9</v>
      </c>
      <c r="D4027" s="66" t="s">
        <v>313</v>
      </c>
      <c r="E4027" s="86">
        <f>+IF(ISNUMBER(DATA!H533),DATA!H533,"n/a")</f>
        <v>552.73</v>
      </c>
      <c r="F4027" s="77">
        <f>+IF(ISNUMBER(DATA!I533),DATA!I533,"n/a")</f>
        <v>0.38807132094424901</v>
      </c>
      <c r="G4027" s="86">
        <f>+IF(ISNUMBER(DATA!R533),DATA!R533,"n/a")</f>
        <v>1658.5</v>
      </c>
      <c r="H4027" s="77">
        <f>+IF(ISNUMBER(DATA!S533),DATA!S533,"n/a")</f>
        <v>0.260277511816289</v>
      </c>
      <c r="I4027" s="86">
        <f>+IF(ISNUMBER(DATA!AB533),DATA!AB533,"n/a")</f>
        <v>3202.22</v>
      </c>
      <c r="J4027" s="77">
        <f>+IF(ISNUMBER(DATA!AC533),DATA!AC533,"n/a")</f>
        <v>-0.10382791991537001</v>
      </c>
      <c r="K4027" s="86">
        <f>+IF(ISNUMBER(DATA!AL533),DATA!AL533,"n/a")</f>
        <v>5680.71</v>
      </c>
      <c r="L4027" s="77">
        <f>+IF(ISNUMBER(DATA!AM533),DATA!AM533,"n/a")</f>
        <v>-8.5823669701739005E-2</v>
      </c>
      <c r="M4027" s="66"/>
      <c r="N4027" s="66"/>
      <c r="O4027" s="66"/>
      <c r="P4027" s="66"/>
      <c r="Q4027" s="66"/>
      <c r="S4027" s="70"/>
      <c r="U4027" s="70"/>
      <c r="W4027" s="70"/>
      <c r="Y4027" s="70"/>
    </row>
    <row r="4028" spans="1:25" s="69" customFormat="1" x14ac:dyDescent="0.2">
      <c r="A4028" s="66" t="s">
        <v>20</v>
      </c>
      <c r="B4028" s="66" t="s">
        <v>23</v>
      </c>
      <c r="C4028" s="66" t="s">
        <v>9</v>
      </c>
      <c r="D4028" s="66" t="s">
        <v>314</v>
      </c>
      <c r="E4028" s="86">
        <f>+IF(ISNUMBER(DATA!H534),DATA!H534,"n/a")</f>
        <v>551.44000000000005</v>
      </c>
      <c r="F4028" s="77">
        <f>+IF(ISNUMBER(DATA!I534),DATA!I534,"n/a")</f>
        <v>0.21722623225835</v>
      </c>
      <c r="G4028" s="86">
        <f>+IF(ISNUMBER(DATA!R534),DATA!R534,"n/a")</f>
        <v>1881.59</v>
      </c>
      <c r="H4028" s="77">
        <f>+IF(ISNUMBER(DATA!S534),DATA!S534,"n/a")</f>
        <v>7.1837901884384797E-2</v>
      </c>
      <c r="I4028" s="86">
        <f>+IF(ISNUMBER(DATA!AB534),DATA!AB534,"n/a")</f>
        <v>3877.16</v>
      </c>
      <c r="J4028" s="77">
        <f>+IF(ISNUMBER(DATA!AC534),DATA!AC534,"n/a")</f>
        <v>0.12025241478545</v>
      </c>
      <c r="K4028" s="86">
        <f>+IF(ISNUMBER(DATA!AL534),DATA!AL534,"n/a")</f>
        <v>7328.33</v>
      </c>
      <c r="L4028" s="77">
        <f>+IF(ISNUMBER(DATA!AM534),DATA!AM534,"n/a")</f>
        <v>0.16427113204699401</v>
      </c>
      <c r="M4028" s="66"/>
      <c r="N4028" s="66"/>
      <c r="O4028" s="66"/>
      <c r="P4028" s="66"/>
      <c r="Q4028" s="66"/>
      <c r="S4028" s="70"/>
      <c r="U4028" s="70"/>
      <c r="W4028" s="70"/>
      <c r="Y4028" s="70"/>
    </row>
    <row r="4029" spans="1:25" s="69" customFormat="1" x14ac:dyDescent="0.2">
      <c r="A4029" s="66" t="s">
        <v>20</v>
      </c>
      <c r="B4029" s="66" t="s">
        <v>23</v>
      </c>
      <c r="C4029" s="66" t="s">
        <v>9</v>
      </c>
      <c r="D4029" s="66" t="s">
        <v>315</v>
      </c>
      <c r="E4029" s="86">
        <f>+IF(ISNUMBER(DATA!H535),DATA!H535,"n/a")</f>
        <v>1277.68</v>
      </c>
      <c r="F4029" s="77">
        <f>+IF(ISNUMBER(DATA!I535),DATA!I535,"n/a")</f>
        <v>0.141784775964683</v>
      </c>
      <c r="G4029" s="86">
        <f>+IF(ISNUMBER(DATA!R535),DATA!R535,"n/a")</f>
        <v>3995.96</v>
      </c>
      <c r="H4029" s="77">
        <f>+IF(ISNUMBER(DATA!S535),DATA!S535,"n/a")</f>
        <v>0.33861728428147397</v>
      </c>
      <c r="I4029" s="86">
        <f>+IF(ISNUMBER(DATA!AB535),DATA!AB535,"n/a")</f>
        <v>8626.9599999999991</v>
      </c>
      <c r="J4029" s="77">
        <f>+IF(ISNUMBER(DATA!AC535),DATA!AC535,"n/a")</f>
        <v>1.73106181719181</v>
      </c>
      <c r="K4029" s="86">
        <f>+IF(ISNUMBER(DATA!AL535),DATA!AL535,"n/a")</f>
        <v>15262.63</v>
      </c>
      <c r="L4029" s="77">
        <f>+IF(ISNUMBER(DATA!AM535),DATA!AM535,"n/a")</f>
        <v>3.83173516776781</v>
      </c>
      <c r="M4029" s="66"/>
      <c r="N4029" s="66"/>
      <c r="O4029" s="66"/>
      <c r="P4029" s="66"/>
      <c r="Q4029" s="66"/>
      <c r="S4029" s="70"/>
      <c r="U4029" s="70"/>
      <c r="W4029" s="70"/>
      <c r="Y4029" s="70"/>
    </row>
    <row r="4030" spans="1:25" s="69" customFormat="1" x14ac:dyDescent="0.2">
      <c r="A4030" s="66" t="s">
        <v>20</v>
      </c>
      <c r="B4030" s="66" t="s">
        <v>23</v>
      </c>
      <c r="C4030" s="66" t="s">
        <v>9</v>
      </c>
      <c r="D4030" s="66" t="s">
        <v>316</v>
      </c>
      <c r="E4030" s="86">
        <f>+IF(ISNUMBER(DATA!H536),DATA!H536,"n/a")</f>
        <v>704.99</v>
      </c>
      <c r="F4030" s="77">
        <f>+IF(ISNUMBER(DATA!I536),DATA!I536,"n/a")</f>
        <v>0.19319951255839099</v>
      </c>
      <c r="G4030" s="86">
        <f>+IF(ISNUMBER(DATA!R536),DATA!R536,"n/a")</f>
        <v>2730.79</v>
      </c>
      <c r="H4030" s="77">
        <f>+IF(ISNUMBER(DATA!S536),DATA!S536,"n/a")</f>
        <v>0.40394739547987701</v>
      </c>
      <c r="I4030" s="86">
        <f>+IF(ISNUMBER(DATA!AB536),DATA!AB536,"n/a")</f>
        <v>5243.78</v>
      </c>
      <c r="J4030" s="77">
        <f>+IF(ISNUMBER(DATA!AC536),DATA!AC536,"n/a")</f>
        <v>0.53912849503078997</v>
      </c>
      <c r="K4030" s="86">
        <f>+IF(ISNUMBER(DATA!AL536),DATA!AL536,"n/a")</f>
        <v>8940.8700000000008</v>
      </c>
      <c r="L4030" s="77">
        <f>+IF(ISNUMBER(DATA!AM536),DATA!AM536,"n/a")</f>
        <v>0.85550277364446303</v>
      </c>
      <c r="M4030" s="66"/>
      <c r="N4030" s="66"/>
      <c r="O4030" s="66"/>
      <c r="P4030" s="66"/>
      <c r="Q4030" s="66"/>
      <c r="S4030" s="70"/>
      <c r="U4030" s="70"/>
      <c r="W4030" s="70"/>
      <c r="Y4030" s="70"/>
    </row>
    <row r="4031" spans="1:25" s="69" customFormat="1" x14ac:dyDescent="0.2">
      <c r="A4031" s="66" t="s">
        <v>20</v>
      </c>
      <c r="B4031" s="66" t="s">
        <v>23</v>
      </c>
      <c r="C4031" s="66" t="s">
        <v>9</v>
      </c>
      <c r="D4031" s="66" t="s">
        <v>317</v>
      </c>
      <c r="E4031" s="86">
        <f>+IF(ISNUMBER(DATA!H537),DATA!H537,"n/a")</f>
        <v>452.25</v>
      </c>
      <c r="F4031" s="77">
        <f>+IF(ISNUMBER(DATA!I537),DATA!I537,"n/a")</f>
        <v>-0.33470144313517802</v>
      </c>
      <c r="G4031" s="86">
        <f>+IF(ISNUMBER(DATA!R537),DATA!R537,"n/a")</f>
        <v>1721.84</v>
      </c>
      <c r="H4031" s="77">
        <f>+IF(ISNUMBER(DATA!S537),DATA!S537,"n/a")</f>
        <v>-0.35672068921715899</v>
      </c>
      <c r="I4031" s="86">
        <f>+IF(ISNUMBER(DATA!AB537),DATA!AB537,"n/a")</f>
        <v>3706.71</v>
      </c>
      <c r="J4031" s="77">
        <f>+IF(ISNUMBER(DATA!AC537),DATA!AC537,"n/a")</f>
        <v>-0.30056400802329197</v>
      </c>
      <c r="K4031" s="86">
        <f>+IF(ISNUMBER(DATA!AL537),DATA!AL537,"n/a")</f>
        <v>7213.61</v>
      </c>
      <c r="L4031" s="77">
        <f>+IF(ISNUMBER(DATA!AM537),DATA!AM537,"n/a")</f>
        <v>-0.170150253029276</v>
      </c>
      <c r="M4031" s="66"/>
      <c r="N4031" s="66"/>
      <c r="O4031" s="66"/>
      <c r="P4031" s="66"/>
      <c r="Q4031" s="66"/>
      <c r="S4031" s="70"/>
      <c r="U4031" s="70"/>
      <c r="W4031" s="70"/>
      <c r="Y4031" s="70"/>
    </row>
    <row r="4032" spans="1:25" s="69" customFormat="1" x14ac:dyDescent="0.2">
      <c r="A4032" s="66" t="s">
        <v>20</v>
      </c>
      <c r="B4032" s="66" t="s">
        <v>23</v>
      </c>
      <c r="C4032" s="66" t="s">
        <v>9</v>
      </c>
      <c r="D4032" s="66" t="s">
        <v>318</v>
      </c>
      <c r="E4032" s="86">
        <f>+IF(ISNUMBER(DATA!H538),DATA!H538,"n/a")</f>
        <v>83.88</v>
      </c>
      <c r="F4032" s="77">
        <f>+IF(ISNUMBER(DATA!I538),DATA!I538,"n/a")</f>
        <v>-0.77054382317540204</v>
      </c>
      <c r="G4032" s="86">
        <f>+IF(ISNUMBER(DATA!R538),DATA!R538,"n/a")</f>
        <v>1041.23</v>
      </c>
      <c r="H4032" s="77">
        <f>+IF(ISNUMBER(DATA!S538),DATA!S538,"n/a")</f>
        <v>-0.15896222224017201</v>
      </c>
      <c r="I4032" s="86">
        <f>+IF(ISNUMBER(DATA!AB538),DATA!AB538,"n/a")</f>
        <v>2301.21</v>
      </c>
      <c r="J4032" s="77">
        <f>+IF(ISNUMBER(DATA!AC538),DATA!AC538,"n/a")</f>
        <v>-3.9200868439731099E-2</v>
      </c>
      <c r="K4032" s="86">
        <f>+IF(ISNUMBER(DATA!AL538),DATA!AL538,"n/a")</f>
        <v>4373.3900000000003</v>
      </c>
      <c r="L4032" s="77">
        <f>+IF(ISNUMBER(DATA!AM538),DATA!AM538,"n/a")</f>
        <v>-8.3840112619170695E-2</v>
      </c>
      <c r="M4032" s="66"/>
      <c r="N4032" s="66"/>
      <c r="O4032" s="66"/>
      <c r="P4032" s="66"/>
      <c r="Q4032" s="66"/>
      <c r="S4032" s="70"/>
      <c r="U4032" s="70"/>
      <c r="W4032" s="70"/>
      <c r="Y4032" s="70"/>
    </row>
    <row r="4033" spans="1:25" s="69" customFormat="1" x14ac:dyDescent="0.2">
      <c r="A4033" s="66" t="s">
        <v>20</v>
      </c>
      <c r="B4033" s="66" t="s">
        <v>23</v>
      </c>
      <c r="C4033" s="66" t="s">
        <v>9</v>
      </c>
      <c r="D4033" s="66" t="s">
        <v>344</v>
      </c>
      <c r="E4033" s="86">
        <f>+IF(ISNUMBER(DATA!H539),DATA!H539,"n/a")</f>
        <v>226.05</v>
      </c>
      <c r="F4033" s="77">
        <f>+IF(ISNUMBER(DATA!I539),DATA!I539,"n/a")</f>
        <v>-0.20270174943566599</v>
      </c>
      <c r="G4033" s="86">
        <f>+IF(ISNUMBER(DATA!R539),DATA!R539,"n/a")</f>
        <v>765.19</v>
      </c>
      <c r="H4033" s="77">
        <f>+IF(ISNUMBER(DATA!S539),DATA!S539,"n/a")</f>
        <v>-0.20514605060871699</v>
      </c>
      <c r="I4033" s="86">
        <f>+IF(ISNUMBER(DATA!AB539),DATA!AB539,"n/a")</f>
        <v>1600.35</v>
      </c>
      <c r="J4033" s="77">
        <f>+IF(ISNUMBER(DATA!AC539),DATA!AC539,"n/a")</f>
        <v>-0.29143218939417398</v>
      </c>
      <c r="K4033" s="86">
        <f>+IF(ISNUMBER(DATA!AL539),DATA!AL539,"n/a")</f>
        <v>2997.42</v>
      </c>
      <c r="L4033" s="77">
        <f>+IF(ISNUMBER(DATA!AM539),DATA!AM539,"n/a")</f>
        <v>-0.27228364579236403</v>
      </c>
      <c r="M4033" s="66"/>
      <c r="N4033" s="66"/>
      <c r="O4033" s="66"/>
      <c r="P4033" s="66"/>
      <c r="Q4033" s="66"/>
      <c r="S4033" s="70"/>
      <c r="U4033" s="70"/>
      <c r="W4033" s="70"/>
      <c r="Y4033" s="70"/>
    </row>
    <row r="4034" spans="1:25" s="69" customFormat="1" x14ac:dyDescent="0.2">
      <c r="A4034" s="66" t="s">
        <v>20</v>
      </c>
      <c r="B4034" s="66" t="s">
        <v>23</v>
      </c>
      <c r="C4034" s="66" t="s">
        <v>9</v>
      </c>
      <c r="D4034" s="66" t="s">
        <v>345</v>
      </c>
      <c r="E4034" s="86">
        <f>+IF(ISNUMBER(DATA!H540),DATA!H540,"n/a")</f>
        <v>349.03</v>
      </c>
      <c r="F4034" s="77">
        <f>+IF(ISNUMBER(DATA!I540),DATA!I540,"n/a")</f>
        <v>9.7064417177914102</v>
      </c>
      <c r="G4034" s="86">
        <f>+IF(ISNUMBER(DATA!R540),DATA!R540,"n/a")</f>
        <v>1093.8900000000001</v>
      </c>
      <c r="H4034" s="77">
        <f>+IF(ISNUMBER(DATA!S540),DATA!S540,"n/a")</f>
        <v>7.7890888638920099</v>
      </c>
      <c r="I4034" s="86">
        <f>+IF(ISNUMBER(DATA!AB540),DATA!AB540,"n/a")</f>
        <v>2143.0500000000002</v>
      </c>
      <c r="J4034" s="77">
        <f>+IF(ISNUMBER(DATA!AC540),DATA!AC540,"n/a")</f>
        <v>8.2909477152518907</v>
      </c>
      <c r="K4034" s="86">
        <f>+IF(ISNUMBER(DATA!AL540),DATA!AL540,"n/a")</f>
        <v>2803.6</v>
      </c>
      <c r="L4034" s="77">
        <f>+IF(ISNUMBER(DATA!AM540),DATA!AM540,"n/a")</f>
        <v>7.9303688602917797</v>
      </c>
      <c r="M4034" s="66"/>
      <c r="N4034" s="66"/>
      <c r="O4034" s="66"/>
      <c r="P4034" s="66"/>
      <c r="Q4034" s="66"/>
      <c r="S4034" s="70"/>
      <c r="U4034" s="70"/>
      <c r="W4034" s="70"/>
      <c r="Y4034" s="70"/>
    </row>
    <row r="4035" spans="1:25" x14ac:dyDescent="0.2">
      <c r="E4035" s="100"/>
      <c r="F4035" s="102"/>
      <c r="G4035" s="100"/>
      <c r="H4035" s="102"/>
      <c r="I4035" s="100"/>
      <c r="J4035" s="102"/>
      <c r="K4035" s="100"/>
      <c r="L4035" s="102"/>
    </row>
    <row r="4036" spans="1:25" s="69" customFormat="1" x14ac:dyDescent="0.2">
      <c r="A4036" s="66" t="s">
        <v>20</v>
      </c>
      <c r="B4036" s="66" t="s">
        <v>23</v>
      </c>
      <c r="C4036" s="66" t="s">
        <v>25</v>
      </c>
      <c r="D4036" s="66" t="s">
        <v>271</v>
      </c>
      <c r="E4036" s="86">
        <f>+IF(ISNUMBER(DATA!J491),DATA!J491,"n/a")</f>
        <v>2463.9</v>
      </c>
      <c r="F4036" s="77">
        <f>+IF(ISNUMBER(DATA!K491),DATA!K491,"n/a")</f>
        <v>-2.1706908142520901E-3</v>
      </c>
      <c r="G4036" s="86">
        <f>+IF(ISNUMBER(DATA!T491),DATA!T491,"n/a")</f>
        <v>8626.7099999999991</v>
      </c>
      <c r="H4036" s="77">
        <f>+IF(ISNUMBER(DATA!U491),DATA!U491,"n/a")</f>
        <v>-2.3623072108544901E-2</v>
      </c>
      <c r="I4036" s="86">
        <f>+IF(ISNUMBER(DATA!AD491),DATA!AD491,"n/a")</f>
        <v>17613.669999999998</v>
      </c>
      <c r="J4036" s="77">
        <f>+IF(ISNUMBER(DATA!AE491),DATA!AE491,"n/a")</f>
        <v>-2.0235895393453902E-2</v>
      </c>
      <c r="K4036" s="86">
        <f>+IF(ISNUMBER(DATA!AN491),DATA!AN491,"n/a")</f>
        <v>31535.64</v>
      </c>
      <c r="L4036" s="77">
        <f>+IF(ISNUMBER(DATA!AO491),DATA!AO491,"n/a")</f>
        <v>9.3814395372462805E-3</v>
      </c>
      <c r="M4036" s="66"/>
      <c r="N4036" s="66"/>
      <c r="O4036" s="66"/>
      <c r="P4036" s="66"/>
      <c r="Q4036" s="66"/>
      <c r="S4036" s="70"/>
      <c r="U4036" s="70"/>
      <c r="W4036" s="70"/>
      <c r="Y4036" s="70"/>
    </row>
    <row r="4037" spans="1:25" s="69" customFormat="1" x14ac:dyDescent="0.2">
      <c r="A4037" s="66" t="s">
        <v>20</v>
      </c>
      <c r="B4037" s="66" t="s">
        <v>23</v>
      </c>
      <c r="C4037" s="66" t="s">
        <v>25</v>
      </c>
      <c r="D4037" s="66" t="s">
        <v>272</v>
      </c>
      <c r="E4037" s="86">
        <f>+IF(ISNUMBER(DATA!J492),DATA!J492,"n/a")</f>
        <v>4680.88</v>
      </c>
      <c r="F4037" s="77">
        <f>+IF(ISNUMBER(DATA!K492),DATA!K492,"n/a")</f>
        <v>2.05680141056619</v>
      </c>
      <c r="G4037" s="86">
        <f>+IF(ISNUMBER(DATA!T492),DATA!T492,"n/a")</f>
        <v>16691.400000000001</v>
      </c>
      <c r="H4037" s="77">
        <f>+IF(ISNUMBER(DATA!U492),DATA!U492,"n/a")</f>
        <v>2.3234706149398301</v>
      </c>
      <c r="I4037" s="86">
        <f>+IF(ISNUMBER(DATA!AD492),DATA!AD492,"n/a")</f>
        <v>31175.55</v>
      </c>
      <c r="J4037" s="77">
        <f>+IF(ISNUMBER(DATA!AE492),DATA!AE492,"n/a")</f>
        <v>2.2197598364896902</v>
      </c>
      <c r="K4037" s="86">
        <f>+IF(ISNUMBER(DATA!AN492),DATA!AN492,"n/a")</f>
        <v>50161.71</v>
      </c>
      <c r="L4037" s="77">
        <f>+IF(ISNUMBER(DATA!AO492),DATA!AO492,"n/a")</f>
        <v>2.8224882056331002</v>
      </c>
      <c r="M4037" s="66"/>
      <c r="N4037" s="66"/>
      <c r="O4037" s="66"/>
      <c r="P4037" s="66"/>
      <c r="Q4037" s="66"/>
      <c r="S4037" s="70"/>
      <c r="U4037" s="70"/>
      <c r="W4037" s="70"/>
      <c r="Y4037" s="70"/>
    </row>
    <row r="4038" spans="1:25" s="69" customFormat="1" x14ac:dyDescent="0.2">
      <c r="A4038" s="66" t="s">
        <v>20</v>
      </c>
      <c r="B4038" s="66" t="s">
        <v>23</v>
      </c>
      <c r="C4038" s="66" t="s">
        <v>25</v>
      </c>
      <c r="D4038" s="66" t="s">
        <v>273</v>
      </c>
      <c r="E4038" s="86">
        <f>+IF(ISNUMBER(DATA!J493),DATA!J493,"n/a")</f>
        <v>3200.62</v>
      </c>
      <c r="F4038" s="77">
        <f>+IF(ISNUMBER(DATA!K493),DATA!K493,"n/a")</f>
        <v>-0.56726098166758798</v>
      </c>
      <c r="G4038" s="86">
        <f>+IF(ISNUMBER(DATA!T493),DATA!T493,"n/a")</f>
        <v>12122.37</v>
      </c>
      <c r="H4038" s="77">
        <f>+IF(ISNUMBER(DATA!U493),DATA!U493,"n/a")</f>
        <v>-0.55312398163890297</v>
      </c>
      <c r="I4038" s="86">
        <f>+IF(ISNUMBER(DATA!AD493),DATA!AD493,"n/a")</f>
        <v>22785.5</v>
      </c>
      <c r="J4038" s="77">
        <f>+IF(ISNUMBER(DATA!AE493),DATA!AE493,"n/a")</f>
        <v>-0.55905572457349695</v>
      </c>
      <c r="K4038" s="86">
        <f>+IF(ISNUMBER(DATA!AN493),DATA!AN493,"n/a")</f>
        <v>47815.37</v>
      </c>
      <c r="L4038" s="77">
        <f>+IF(ISNUMBER(DATA!AO493),DATA!AO493,"n/a")</f>
        <v>-0.44895329017804098</v>
      </c>
      <c r="M4038" s="66"/>
      <c r="N4038" s="66"/>
      <c r="O4038" s="66"/>
      <c r="P4038" s="66"/>
      <c r="Q4038" s="66"/>
      <c r="S4038" s="70"/>
      <c r="U4038" s="70"/>
      <c r="W4038" s="70"/>
      <c r="Y4038" s="70"/>
    </row>
    <row r="4039" spans="1:25" s="69" customFormat="1" x14ac:dyDescent="0.2">
      <c r="A4039" s="66" t="s">
        <v>20</v>
      </c>
      <c r="B4039" s="66" t="s">
        <v>23</v>
      </c>
      <c r="C4039" s="66" t="s">
        <v>25</v>
      </c>
      <c r="D4039" s="66" t="s">
        <v>274</v>
      </c>
      <c r="E4039" s="86">
        <f>+IF(ISNUMBER(DATA!J494),DATA!J494,"n/a")</f>
        <v>608.30999999999995</v>
      </c>
      <c r="F4039" s="77">
        <f>+IF(ISNUMBER(DATA!K494),DATA!K494,"n/a")</f>
        <v>0.92241570015485197</v>
      </c>
      <c r="G4039" s="86">
        <f>+IF(ISNUMBER(DATA!T494),DATA!T494,"n/a")</f>
        <v>2419.8200000000002</v>
      </c>
      <c r="H4039" s="77">
        <f>+IF(ISNUMBER(DATA!U494),DATA!U494,"n/a")</f>
        <v>1.81715097327</v>
      </c>
      <c r="I4039" s="86">
        <f>+IF(ISNUMBER(DATA!AD494),DATA!AD494,"n/a")</f>
        <v>4450.03</v>
      </c>
      <c r="J4039" s="77">
        <f>+IF(ISNUMBER(DATA!AE494),DATA!AE494,"n/a")</f>
        <v>1.51367259211559</v>
      </c>
      <c r="K4039" s="86">
        <f>+IF(ISNUMBER(DATA!AN494),DATA!AN494,"n/a")</f>
        <v>7425.91</v>
      </c>
      <c r="L4039" s="77">
        <f>+IF(ISNUMBER(DATA!AO494),DATA!AO494,"n/a")</f>
        <v>0.38956076548398499</v>
      </c>
      <c r="M4039" s="66"/>
      <c r="N4039" s="66"/>
      <c r="O4039" s="66"/>
      <c r="P4039" s="66"/>
      <c r="Q4039" s="66"/>
      <c r="S4039" s="70"/>
      <c r="U4039" s="70"/>
      <c r="W4039" s="70"/>
      <c r="Y4039" s="70"/>
    </row>
    <row r="4040" spans="1:25" s="69" customFormat="1" x14ac:dyDescent="0.2">
      <c r="A4040" s="66" t="s">
        <v>20</v>
      </c>
      <c r="B4040" s="66" t="s">
        <v>23</v>
      </c>
      <c r="C4040" s="66" t="s">
        <v>25</v>
      </c>
      <c r="D4040" s="66" t="s">
        <v>275</v>
      </c>
      <c r="E4040" s="86">
        <f>+IF(ISNUMBER(DATA!J495),DATA!J495,"n/a")</f>
        <v>6485.71</v>
      </c>
      <c r="F4040" s="77">
        <f>+IF(ISNUMBER(DATA!K495),DATA!K495,"n/a")</f>
        <v>1.5182040201434299</v>
      </c>
      <c r="G4040" s="86">
        <f>+IF(ISNUMBER(DATA!T495),DATA!T495,"n/a")</f>
        <v>21436.73</v>
      </c>
      <c r="H4040" s="77">
        <f>+IF(ISNUMBER(DATA!U495),DATA!U495,"n/a")</f>
        <v>1.39238004468541</v>
      </c>
      <c r="I4040" s="86">
        <f>+IF(ISNUMBER(DATA!AD495),DATA!AD495,"n/a")</f>
        <v>41900.51</v>
      </c>
      <c r="J4040" s="77">
        <f>+IF(ISNUMBER(DATA!AE495),DATA!AE495,"n/a")</f>
        <v>0.43550842759952402</v>
      </c>
      <c r="K4040" s="86">
        <f>+IF(ISNUMBER(DATA!AN495),DATA!AN495,"n/a")</f>
        <v>59653.27</v>
      </c>
      <c r="L4040" s="77">
        <f>+IF(ISNUMBER(DATA!AO495),DATA!AO495,"n/a")</f>
        <v>9.4926025086504908E-3</v>
      </c>
      <c r="M4040" s="66"/>
      <c r="N4040" s="66"/>
      <c r="O4040" s="66"/>
      <c r="P4040" s="66"/>
      <c r="Q4040" s="66"/>
      <c r="S4040" s="70"/>
      <c r="U4040" s="70"/>
      <c r="W4040" s="70"/>
      <c r="Y4040" s="70"/>
    </row>
    <row r="4041" spans="1:25" s="69" customFormat="1" x14ac:dyDescent="0.2">
      <c r="A4041" s="66" t="s">
        <v>20</v>
      </c>
      <c r="B4041" s="66" t="s">
        <v>23</v>
      </c>
      <c r="C4041" s="66" t="s">
        <v>25</v>
      </c>
      <c r="D4041" s="66" t="s">
        <v>276</v>
      </c>
      <c r="E4041" s="86">
        <f>+IF(ISNUMBER(DATA!J496),DATA!J496,"n/a")</f>
        <v>869.74</v>
      </c>
      <c r="F4041" s="77">
        <f>+IF(ISNUMBER(DATA!K496),DATA!K496,"n/a")</f>
        <v>-0.83767420245278601</v>
      </c>
      <c r="G4041" s="86">
        <f>+IF(ISNUMBER(DATA!T496),DATA!T496,"n/a")</f>
        <v>4982.68</v>
      </c>
      <c r="H4041" s="77">
        <f>+IF(ISNUMBER(DATA!U496),DATA!U496,"n/a")</f>
        <v>-0.75606964431269896</v>
      </c>
      <c r="I4041" s="86">
        <f>+IF(ISNUMBER(DATA!AD496),DATA!AD496,"n/a")</f>
        <v>6546.63</v>
      </c>
      <c r="J4041" s="77">
        <f>+IF(ISNUMBER(DATA!AE496),DATA!AE496,"n/a")</f>
        <v>-0.82343922184806195</v>
      </c>
      <c r="K4041" s="86">
        <f>+IF(ISNUMBER(DATA!AN496),DATA!AN496,"n/a")</f>
        <v>17483.43</v>
      </c>
      <c r="L4041" s="77">
        <f>+IF(ISNUMBER(DATA!AO496),DATA!AO496,"n/a")</f>
        <v>-0.70767923789472698</v>
      </c>
      <c r="M4041" s="66"/>
      <c r="N4041" s="66"/>
      <c r="O4041" s="66"/>
      <c r="P4041" s="66"/>
      <c r="Q4041" s="66"/>
      <c r="S4041" s="70"/>
      <c r="U4041" s="70"/>
      <c r="W4041" s="70"/>
      <c r="Y4041" s="70"/>
    </row>
    <row r="4042" spans="1:25" s="69" customFormat="1" x14ac:dyDescent="0.2">
      <c r="A4042" s="66" t="s">
        <v>20</v>
      </c>
      <c r="B4042" s="66" t="s">
        <v>23</v>
      </c>
      <c r="C4042" s="66" t="s">
        <v>25</v>
      </c>
      <c r="D4042" s="66" t="s">
        <v>277</v>
      </c>
      <c r="E4042" s="86">
        <f>+IF(ISNUMBER(DATA!J497),DATA!J497,"n/a")</f>
        <v>1850.7</v>
      </c>
      <c r="F4042" s="77">
        <f>+IF(ISNUMBER(DATA!K497),DATA!K497,"n/a")</f>
        <v>-9.3296360349414201E-2</v>
      </c>
      <c r="G4042" s="86">
        <f>+IF(ISNUMBER(DATA!T497),DATA!T497,"n/a")</f>
        <v>6836.41</v>
      </c>
      <c r="H4042" s="77">
        <f>+IF(ISNUMBER(DATA!U497),DATA!U497,"n/a")</f>
        <v>-4.8534892848295E-2</v>
      </c>
      <c r="I4042" s="86">
        <f>+IF(ISNUMBER(DATA!AD497),DATA!AD497,"n/a")</f>
        <v>14219.86</v>
      </c>
      <c r="J4042" s="77">
        <f>+IF(ISNUMBER(DATA!AE497),DATA!AE497,"n/a")</f>
        <v>0.16433973835669299</v>
      </c>
      <c r="K4042" s="86">
        <f>+IF(ISNUMBER(DATA!AN497),DATA!AN497,"n/a")</f>
        <v>21493.21</v>
      </c>
      <c r="L4042" s="77">
        <f>+IF(ISNUMBER(DATA!AO497),DATA!AO497,"n/a")</f>
        <v>0.36018167642509802</v>
      </c>
      <c r="M4042" s="66"/>
      <c r="N4042" s="66"/>
      <c r="O4042" s="66"/>
      <c r="P4042" s="66"/>
      <c r="Q4042" s="66"/>
      <c r="S4042" s="70"/>
      <c r="U4042" s="70"/>
      <c r="W4042" s="70"/>
      <c r="Y4042" s="70"/>
    </row>
    <row r="4043" spans="1:25" s="69" customFormat="1" x14ac:dyDescent="0.2">
      <c r="A4043" s="66" t="s">
        <v>20</v>
      </c>
      <c r="B4043" s="66" t="s">
        <v>23</v>
      </c>
      <c r="C4043" s="66" t="s">
        <v>25</v>
      </c>
      <c r="D4043" s="66" t="s">
        <v>278</v>
      </c>
      <c r="E4043" s="86">
        <f>+IF(ISNUMBER(DATA!J498),DATA!J498,"n/a")</f>
        <v>17907.97</v>
      </c>
      <c r="F4043" s="77">
        <f>+IF(ISNUMBER(DATA!K498),DATA!K498,"n/a")</f>
        <v>6.8611310184823499E-2</v>
      </c>
      <c r="G4043" s="86">
        <f>+IF(ISNUMBER(DATA!T498),DATA!T498,"n/a")</f>
        <v>62531.97</v>
      </c>
      <c r="H4043" s="77">
        <f>+IF(ISNUMBER(DATA!U498),DATA!U498,"n/a")</f>
        <v>0.12751580194356499</v>
      </c>
      <c r="I4043" s="86">
        <f>+IF(ISNUMBER(DATA!AD498),DATA!AD498,"n/a")</f>
        <v>119629.27</v>
      </c>
      <c r="J4043" s="77">
        <f>+IF(ISNUMBER(DATA!AE498),DATA!AE498,"n/a")</f>
        <v>0.11531253367960501</v>
      </c>
      <c r="K4043" s="86">
        <f>+IF(ISNUMBER(DATA!AN498),DATA!AN498,"n/a")</f>
        <v>205348.22</v>
      </c>
      <c r="L4043" s="77">
        <f>+IF(ISNUMBER(DATA!AO498),DATA!AO498,"n/a")</f>
        <v>0.111724367926298</v>
      </c>
      <c r="M4043" s="66"/>
      <c r="N4043" s="66"/>
      <c r="O4043" s="66"/>
      <c r="P4043" s="66"/>
      <c r="Q4043" s="66"/>
      <c r="S4043" s="70"/>
      <c r="U4043" s="70"/>
      <c r="W4043" s="70"/>
      <c r="Y4043" s="70"/>
    </row>
    <row r="4044" spans="1:25" s="69" customFormat="1" x14ac:dyDescent="0.2">
      <c r="A4044" s="66" t="s">
        <v>20</v>
      </c>
      <c r="B4044" s="66" t="s">
        <v>23</v>
      </c>
      <c r="C4044" s="66" t="s">
        <v>25</v>
      </c>
      <c r="D4044" s="66" t="s">
        <v>279</v>
      </c>
      <c r="E4044" s="86">
        <f>+IF(ISNUMBER(DATA!J499),DATA!J499,"n/a")</f>
        <v>7346.97</v>
      </c>
      <c r="F4044" s="77">
        <f>+IF(ISNUMBER(DATA!K499),DATA!K499,"n/a")</f>
        <v>-3.0745301463584701E-2</v>
      </c>
      <c r="G4044" s="86">
        <f>+IF(ISNUMBER(DATA!T499),DATA!T499,"n/a")</f>
        <v>27634.61</v>
      </c>
      <c r="H4044" s="77">
        <f>+IF(ISNUMBER(DATA!U499),DATA!U499,"n/a")</f>
        <v>-2.2511495846475001E-3</v>
      </c>
      <c r="I4044" s="86">
        <f>+IF(ISNUMBER(DATA!AD499),DATA!AD499,"n/a")</f>
        <v>58293.19</v>
      </c>
      <c r="J4044" s="77">
        <f>+IF(ISNUMBER(DATA!AE499),DATA!AE499,"n/a")</f>
        <v>7.3013969770604203E-2</v>
      </c>
      <c r="K4044" s="86">
        <f>+IF(ISNUMBER(DATA!AN499),DATA!AN499,"n/a")</f>
        <v>100348.26</v>
      </c>
      <c r="L4044" s="77">
        <f>+IF(ISNUMBER(DATA!AO499),DATA!AO499,"n/a")</f>
        <v>0.26354347552630603</v>
      </c>
      <c r="M4044" s="66"/>
      <c r="N4044" s="66"/>
      <c r="O4044" s="66"/>
      <c r="P4044" s="66"/>
      <c r="Q4044" s="66"/>
      <c r="S4044" s="70"/>
      <c r="U4044" s="70"/>
      <c r="W4044" s="70"/>
      <c r="Y4044" s="70"/>
    </row>
    <row r="4045" spans="1:25" s="69" customFormat="1" x14ac:dyDescent="0.2">
      <c r="A4045" s="66" t="s">
        <v>20</v>
      </c>
      <c r="B4045" s="66" t="s">
        <v>23</v>
      </c>
      <c r="C4045" s="66" t="s">
        <v>25</v>
      </c>
      <c r="D4045" s="66" t="s">
        <v>280</v>
      </c>
      <c r="E4045" s="86">
        <f>+IF(ISNUMBER(DATA!J500),DATA!J500,"n/a")</f>
        <v>2293.38</v>
      </c>
      <c r="F4045" s="77" t="str">
        <f>+IF(ISNUMBER(DATA!K500),DATA!K500,"n/a")</f>
        <v>n/a</v>
      </c>
      <c r="G4045" s="86">
        <f>+IF(ISNUMBER(DATA!T500),DATA!T500,"n/a")</f>
        <v>7740.42</v>
      </c>
      <c r="H4045" s="77" t="str">
        <f>+IF(ISNUMBER(DATA!U500),DATA!U500,"n/a")</f>
        <v>n/a</v>
      </c>
      <c r="I4045" s="86">
        <f>+IF(ISNUMBER(DATA!AD500),DATA!AD500,"n/a")</f>
        <v>16536.43</v>
      </c>
      <c r="J4045" s="77" t="str">
        <f>+IF(ISNUMBER(DATA!AE500),DATA!AE500,"n/a")</f>
        <v>n/a</v>
      </c>
      <c r="K4045" s="86">
        <f>+IF(ISNUMBER(DATA!AN500),DATA!AN500,"n/a")</f>
        <v>21691.06</v>
      </c>
      <c r="L4045" s="77" t="str">
        <f>+IF(ISNUMBER(DATA!AO500),DATA!AO500,"n/a")</f>
        <v>n/a</v>
      </c>
      <c r="M4045" s="66"/>
      <c r="N4045" s="66"/>
      <c r="O4045" s="66"/>
      <c r="P4045" s="66"/>
      <c r="Q4045" s="66"/>
      <c r="S4045" s="70"/>
      <c r="U4045" s="70"/>
      <c r="W4045" s="70"/>
      <c r="Y4045" s="70"/>
    </row>
    <row r="4046" spans="1:25" s="69" customFormat="1" x14ac:dyDescent="0.2">
      <c r="A4046" s="66" t="s">
        <v>20</v>
      </c>
      <c r="B4046" s="66" t="s">
        <v>23</v>
      </c>
      <c r="C4046" s="66" t="s">
        <v>25</v>
      </c>
      <c r="D4046" s="66" t="s">
        <v>281</v>
      </c>
      <c r="E4046" s="86">
        <f>+IF(ISNUMBER(DATA!J501),DATA!J501,"n/a")</f>
        <v>2080.4499999999998</v>
      </c>
      <c r="F4046" s="77">
        <f>+IF(ISNUMBER(DATA!K501),DATA!K501,"n/a")</f>
        <v>0.22172437282721</v>
      </c>
      <c r="G4046" s="86">
        <f>+IF(ISNUMBER(DATA!T501),DATA!T501,"n/a")</f>
        <v>7367.12</v>
      </c>
      <c r="H4046" s="77">
        <f>+IF(ISNUMBER(DATA!U501),DATA!U501,"n/a")</f>
        <v>0.121199254270821</v>
      </c>
      <c r="I4046" s="86">
        <f>+IF(ISNUMBER(DATA!AD501),DATA!AD501,"n/a")</f>
        <v>15363.61</v>
      </c>
      <c r="J4046" s="77">
        <f>+IF(ISNUMBER(DATA!AE501),DATA!AE501,"n/a")</f>
        <v>-2.30489734250366E-2</v>
      </c>
      <c r="K4046" s="86">
        <f>+IF(ISNUMBER(DATA!AN501),DATA!AN501,"n/a")</f>
        <v>25922.39</v>
      </c>
      <c r="L4046" s="77">
        <f>+IF(ISNUMBER(DATA!AO501),DATA!AO501,"n/a")</f>
        <v>-0.10590743408054901</v>
      </c>
      <c r="M4046" s="66"/>
      <c r="N4046" s="66"/>
      <c r="O4046" s="66"/>
      <c r="P4046" s="66"/>
      <c r="Q4046" s="66"/>
      <c r="S4046" s="70"/>
      <c r="U4046" s="70"/>
      <c r="W4046" s="70"/>
      <c r="Y4046" s="70"/>
    </row>
    <row r="4047" spans="1:25" s="69" customFormat="1" x14ac:dyDescent="0.2">
      <c r="A4047" s="66" t="s">
        <v>20</v>
      </c>
      <c r="B4047" s="66" t="s">
        <v>23</v>
      </c>
      <c r="C4047" s="66" t="s">
        <v>25</v>
      </c>
      <c r="D4047" s="66" t="s">
        <v>282</v>
      </c>
      <c r="E4047" s="86">
        <f>+IF(ISNUMBER(DATA!J502),DATA!J502,"n/a")</f>
        <v>4168.87</v>
      </c>
      <c r="F4047" s="77">
        <f>+IF(ISNUMBER(DATA!K502),DATA!K502,"n/a")</f>
        <v>-1.8054325500763298E-2</v>
      </c>
      <c r="G4047" s="86">
        <f>+IF(ISNUMBER(DATA!T502),DATA!T502,"n/a")</f>
        <v>13507.79</v>
      </c>
      <c r="H4047" s="77">
        <f>+IF(ISNUMBER(DATA!U502),DATA!U502,"n/a")</f>
        <v>-0.197371868955908</v>
      </c>
      <c r="I4047" s="86">
        <f>+IF(ISNUMBER(DATA!AD502),DATA!AD502,"n/a")</f>
        <v>27744.3</v>
      </c>
      <c r="J4047" s="77">
        <f>+IF(ISNUMBER(DATA!AE502),DATA!AE502,"n/a")</f>
        <v>-0.16957077294273901</v>
      </c>
      <c r="K4047" s="86">
        <f>+IF(ISNUMBER(DATA!AN502),DATA!AN502,"n/a")</f>
        <v>48811.61</v>
      </c>
      <c r="L4047" s="77">
        <f>+IF(ISNUMBER(DATA!AO502),DATA!AO502,"n/a")</f>
        <v>5.2188930435833397E-3</v>
      </c>
      <c r="M4047" s="66"/>
      <c r="N4047" s="66"/>
      <c r="O4047" s="66"/>
      <c r="P4047" s="66"/>
      <c r="Q4047" s="66"/>
      <c r="S4047" s="70"/>
      <c r="U4047" s="70"/>
      <c r="W4047" s="70"/>
      <c r="Y4047" s="70"/>
    </row>
    <row r="4048" spans="1:25" s="69" customFormat="1" x14ac:dyDescent="0.2">
      <c r="A4048" s="66" t="s">
        <v>20</v>
      </c>
      <c r="B4048" s="66" t="s">
        <v>23</v>
      </c>
      <c r="C4048" s="66" t="s">
        <v>25</v>
      </c>
      <c r="D4048" s="66" t="s">
        <v>283</v>
      </c>
      <c r="E4048" s="86">
        <f>+IF(ISNUMBER(DATA!J503),DATA!J503,"n/a")</f>
        <v>7125.46</v>
      </c>
      <c r="F4048" s="77">
        <f>+IF(ISNUMBER(DATA!K503),DATA!K503,"n/a")</f>
        <v>0.55947850028342405</v>
      </c>
      <c r="G4048" s="86">
        <f>+IF(ISNUMBER(DATA!T503),DATA!T503,"n/a")</f>
        <v>23802.75</v>
      </c>
      <c r="H4048" s="77">
        <f>+IF(ISNUMBER(DATA!U503),DATA!U503,"n/a")</f>
        <v>0.56949763415676302</v>
      </c>
      <c r="I4048" s="86">
        <f>+IF(ISNUMBER(DATA!AD503),DATA!AD503,"n/a")</f>
        <v>50120.63</v>
      </c>
      <c r="J4048" s="77">
        <f>+IF(ISNUMBER(DATA!AE503),DATA!AE503,"n/a")</f>
        <v>0.77727499509766196</v>
      </c>
      <c r="K4048" s="86">
        <f>+IF(ISNUMBER(DATA!AN503),DATA!AN503,"n/a")</f>
        <v>81642.320000000007</v>
      </c>
      <c r="L4048" s="77">
        <f>+IF(ISNUMBER(DATA!AO503),DATA!AO503,"n/a")</f>
        <v>0.99393483945544003</v>
      </c>
      <c r="M4048" s="66"/>
      <c r="N4048" s="66"/>
      <c r="O4048" s="66"/>
      <c r="P4048" s="66"/>
      <c r="Q4048" s="66"/>
      <c r="S4048" s="70"/>
      <c r="U4048" s="70"/>
      <c r="W4048" s="70"/>
      <c r="Y4048" s="70"/>
    </row>
    <row r="4049" spans="1:25" s="69" customFormat="1" x14ac:dyDescent="0.2">
      <c r="A4049" s="66" t="s">
        <v>20</v>
      </c>
      <c r="B4049" s="66" t="s">
        <v>23</v>
      </c>
      <c r="C4049" s="66" t="s">
        <v>25</v>
      </c>
      <c r="D4049" s="66" t="s">
        <v>284</v>
      </c>
      <c r="E4049" s="86">
        <f>+IF(ISNUMBER(DATA!J504),DATA!J504,"n/a")</f>
        <v>2760.55</v>
      </c>
      <c r="F4049" s="77">
        <f>+IF(ISNUMBER(DATA!K504),DATA!K504,"n/a")</f>
        <v>-8.4713449710714206E-2</v>
      </c>
      <c r="G4049" s="86">
        <f>+IF(ISNUMBER(DATA!T504),DATA!T504,"n/a")</f>
        <v>9443.2900000000009</v>
      </c>
      <c r="H4049" s="77">
        <f>+IF(ISNUMBER(DATA!U504),DATA!U504,"n/a")</f>
        <v>-0.11923329108245299</v>
      </c>
      <c r="I4049" s="86">
        <f>+IF(ISNUMBER(DATA!AD504),DATA!AD504,"n/a")</f>
        <v>19660.2</v>
      </c>
      <c r="J4049" s="77">
        <f>+IF(ISNUMBER(DATA!AE504),DATA!AE504,"n/a")</f>
        <v>-0.23259779009147899</v>
      </c>
      <c r="K4049" s="86">
        <f>+IF(ISNUMBER(DATA!AN504),DATA!AN504,"n/a")</f>
        <v>37296.43</v>
      </c>
      <c r="L4049" s="77">
        <f>+IF(ISNUMBER(DATA!AO504),DATA!AO504,"n/a")</f>
        <v>-8.8222768743338301E-2</v>
      </c>
      <c r="M4049" s="66"/>
      <c r="N4049" s="66"/>
      <c r="O4049" s="66"/>
      <c r="P4049" s="66"/>
      <c r="Q4049" s="66"/>
      <c r="S4049" s="70"/>
      <c r="U4049" s="70"/>
      <c r="W4049" s="70"/>
      <c r="Y4049" s="70"/>
    </row>
    <row r="4050" spans="1:25" s="69" customFormat="1" x14ac:dyDescent="0.2">
      <c r="A4050" s="66" t="s">
        <v>20</v>
      </c>
      <c r="B4050" s="66" t="s">
        <v>23</v>
      </c>
      <c r="C4050" s="66" t="s">
        <v>25</v>
      </c>
      <c r="D4050" s="66" t="s">
        <v>285</v>
      </c>
      <c r="E4050" s="86">
        <f>+IF(ISNUMBER(DATA!J505),DATA!J505,"n/a")</f>
        <v>1035.51</v>
      </c>
      <c r="F4050" s="77">
        <f>+IF(ISNUMBER(DATA!K505),DATA!K505,"n/a")</f>
        <v>-0.13144386103236</v>
      </c>
      <c r="G4050" s="86">
        <f>+IF(ISNUMBER(DATA!T505),DATA!T505,"n/a")</f>
        <v>3376.76</v>
      </c>
      <c r="H4050" s="77">
        <f>+IF(ISNUMBER(DATA!U505),DATA!U505,"n/a")</f>
        <v>-6.9009059679189105E-2</v>
      </c>
      <c r="I4050" s="86">
        <f>+IF(ISNUMBER(DATA!AD505),DATA!AD505,"n/a")</f>
        <v>6915.82</v>
      </c>
      <c r="J4050" s="77">
        <f>+IF(ISNUMBER(DATA!AE505),DATA!AE505,"n/a")</f>
        <v>5.9045303082275701E-2</v>
      </c>
      <c r="K4050" s="86">
        <f>+IF(ISNUMBER(DATA!AN505),DATA!AN505,"n/a")</f>
        <v>12763.84</v>
      </c>
      <c r="L4050" s="77">
        <f>+IF(ISNUMBER(DATA!AO505),DATA!AO505,"n/a")</f>
        <v>0.27520188784996302</v>
      </c>
      <c r="M4050" s="66"/>
      <c r="N4050" s="66"/>
      <c r="O4050" s="66"/>
      <c r="P4050" s="66"/>
      <c r="Q4050" s="66"/>
      <c r="S4050" s="70"/>
      <c r="U4050" s="70"/>
      <c r="W4050" s="70"/>
      <c r="Y4050" s="70"/>
    </row>
    <row r="4051" spans="1:25" s="69" customFormat="1" x14ac:dyDescent="0.2">
      <c r="A4051" s="66" t="s">
        <v>20</v>
      </c>
      <c r="B4051" s="66" t="s">
        <v>23</v>
      </c>
      <c r="C4051" s="66" t="s">
        <v>25</v>
      </c>
      <c r="D4051" s="66" t="s">
        <v>286</v>
      </c>
      <c r="E4051" s="86">
        <f>+IF(ISNUMBER(DATA!J506),DATA!J506,"n/a")</f>
        <v>450.65</v>
      </c>
      <c r="F4051" s="77">
        <f>+IF(ISNUMBER(DATA!K506),DATA!K506,"n/a")</f>
        <v>-0.80872484645781295</v>
      </c>
      <c r="G4051" s="86">
        <f>+IF(ISNUMBER(DATA!T506),DATA!T506,"n/a")</f>
        <v>2155.5300000000002</v>
      </c>
      <c r="H4051" s="77">
        <f>+IF(ISNUMBER(DATA!U506),DATA!U506,"n/a")</f>
        <v>-0.74279894806174196</v>
      </c>
      <c r="I4051" s="86">
        <f>+IF(ISNUMBER(DATA!AD506),DATA!AD506,"n/a")</f>
        <v>2779.86</v>
      </c>
      <c r="J4051" s="77">
        <f>+IF(ISNUMBER(DATA!AE506),DATA!AE506,"n/a")</f>
        <v>-0.85270462239352196</v>
      </c>
      <c r="K4051" s="86">
        <f>+IF(ISNUMBER(DATA!AN506),DATA!AN506,"n/a")</f>
        <v>9525.7900000000009</v>
      </c>
      <c r="L4051" s="77">
        <f>+IF(ISNUMBER(DATA!AO506),DATA!AO506,"n/a")</f>
        <v>-0.67509341355558194</v>
      </c>
      <c r="M4051" s="66"/>
      <c r="N4051" s="66"/>
      <c r="O4051" s="66"/>
      <c r="P4051" s="66"/>
      <c r="Q4051" s="66"/>
      <c r="S4051" s="70"/>
      <c r="U4051" s="70"/>
      <c r="W4051" s="70"/>
      <c r="Y4051" s="70"/>
    </row>
    <row r="4052" spans="1:25" s="69" customFormat="1" x14ac:dyDescent="0.2">
      <c r="A4052" s="66" t="s">
        <v>20</v>
      </c>
      <c r="B4052" s="66" t="s">
        <v>23</v>
      </c>
      <c r="C4052" s="66" t="s">
        <v>25</v>
      </c>
      <c r="D4052" s="66" t="s">
        <v>287</v>
      </c>
      <c r="E4052" s="86">
        <f>+IF(ISNUMBER(DATA!J507),DATA!J507,"n/a")</f>
        <v>1228.45</v>
      </c>
      <c r="F4052" s="77">
        <f>+IF(ISNUMBER(DATA!K507),DATA!K507,"n/a")</f>
        <v>-7.7331550761974205E-2</v>
      </c>
      <c r="G4052" s="86">
        <f>+IF(ISNUMBER(DATA!T507),DATA!T507,"n/a")</f>
        <v>4688.05</v>
      </c>
      <c r="H4052" s="77">
        <f>+IF(ISNUMBER(DATA!U507),DATA!U507,"n/a")</f>
        <v>-6.5880647745140304E-3</v>
      </c>
      <c r="I4052" s="86">
        <f>+IF(ISNUMBER(DATA!AD507),DATA!AD507,"n/a")</f>
        <v>9904.44</v>
      </c>
      <c r="J4052" s="77">
        <f>+IF(ISNUMBER(DATA!AE507),DATA!AE507,"n/a")</f>
        <v>-0.56330900423532704</v>
      </c>
      <c r="K4052" s="86">
        <f>+IF(ISNUMBER(DATA!AN507),DATA!AN507,"n/a")</f>
        <v>16898.28</v>
      </c>
      <c r="L4052" s="77">
        <f>+IF(ISNUMBER(DATA!AO507),DATA!AO507,"n/a")</f>
        <v>-0.64611658231935798</v>
      </c>
      <c r="M4052" s="66"/>
      <c r="N4052" s="66"/>
      <c r="O4052" s="66"/>
      <c r="P4052" s="66"/>
      <c r="Q4052" s="66"/>
      <c r="S4052" s="70"/>
      <c r="U4052" s="70"/>
      <c r="W4052" s="70"/>
      <c r="Y4052" s="70"/>
    </row>
    <row r="4053" spans="1:25" s="69" customFormat="1" x14ac:dyDescent="0.2">
      <c r="A4053" s="66" t="s">
        <v>20</v>
      </c>
      <c r="B4053" s="66" t="s">
        <v>23</v>
      </c>
      <c r="C4053" s="66" t="s">
        <v>25</v>
      </c>
      <c r="D4053" s="66" t="s">
        <v>288</v>
      </c>
      <c r="E4053" s="86">
        <f>+IF(ISNUMBER(DATA!J508),DATA!J508,"n/a")</f>
        <v>5850.85</v>
      </c>
      <c r="F4053" s="77">
        <f>+IF(ISNUMBER(DATA!K508),DATA!K508,"n/a")</f>
        <v>0.16615841505222001</v>
      </c>
      <c r="G4053" s="86">
        <f>+IF(ISNUMBER(DATA!T508),DATA!T508,"n/a")</f>
        <v>18606.169999999998</v>
      </c>
      <c r="H4053" s="77">
        <f>+IF(ISNUMBER(DATA!U508),DATA!U508,"n/a")</f>
        <v>-3.8735415968129801E-2</v>
      </c>
      <c r="I4053" s="86">
        <f>+IF(ISNUMBER(DATA!AD508),DATA!AD508,"n/a")</f>
        <v>37934.53</v>
      </c>
      <c r="J4053" s="77">
        <f>+IF(ISNUMBER(DATA!AE508),DATA!AE508,"n/a")</f>
        <v>6.0629736656737298E-3</v>
      </c>
      <c r="K4053" s="86">
        <f>+IF(ISNUMBER(DATA!AN508),DATA!AN508,"n/a")</f>
        <v>68557.5</v>
      </c>
      <c r="L4053" s="77">
        <f>+IF(ISNUMBER(DATA!AO508),DATA!AO508,"n/a")</f>
        <v>0.16451793721973099</v>
      </c>
      <c r="M4053" s="66"/>
      <c r="N4053" s="66"/>
      <c r="O4053" s="66"/>
      <c r="P4053" s="66"/>
      <c r="Q4053" s="66"/>
      <c r="S4053" s="70"/>
      <c r="U4053" s="70"/>
      <c r="W4053" s="70"/>
      <c r="Y4053" s="70"/>
    </row>
    <row r="4054" spans="1:25" s="69" customFormat="1" x14ac:dyDescent="0.2">
      <c r="A4054" s="66" t="s">
        <v>20</v>
      </c>
      <c r="B4054" s="66" t="s">
        <v>23</v>
      </c>
      <c r="C4054" s="66" t="s">
        <v>25</v>
      </c>
      <c r="D4054" s="66" t="s">
        <v>289</v>
      </c>
      <c r="E4054" s="86">
        <f>+IF(ISNUMBER(DATA!J509),DATA!J509,"n/a")</f>
        <v>4202.43</v>
      </c>
      <c r="F4054" s="77">
        <f>+IF(ISNUMBER(DATA!K509),DATA!K509,"n/a")</f>
        <v>5.7856461401755599E-2</v>
      </c>
      <c r="G4054" s="86">
        <f>+IF(ISNUMBER(DATA!T509),DATA!T509,"n/a")</f>
        <v>15224.72</v>
      </c>
      <c r="H4054" s="77">
        <f>+IF(ISNUMBER(DATA!U509),DATA!U509,"n/a")</f>
        <v>7.8716965678102199E-2</v>
      </c>
      <c r="I4054" s="86">
        <f>+IF(ISNUMBER(DATA!AD509),DATA!AD509,"n/a")</f>
        <v>31624.57</v>
      </c>
      <c r="J4054" s="77">
        <f>+IF(ISNUMBER(DATA!AE509),DATA!AE509,"n/a")</f>
        <v>4.3139217191299997E-2</v>
      </c>
      <c r="K4054" s="86">
        <f>+IF(ISNUMBER(DATA!AN509),DATA!AN509,"n/a")</f>
        <v>55756.92</v>
      </c>
      <c r="L4054" s="77">
        <f>+IF(ISNUMBER(DATA!AO509),DATA!AO509,"n/a")</f>
        <v>0.13289517235241699</v>
      </c>
      <c r="M4054" s="66"/>
      <c r="N4054" s="66"/>
      <c r="O4054" s="66"/>
      <c r="P4054" s="66"/>
      <c r="Q4054" s="66"/>
      <c r="S4054" s="70"/>
      <c r="U4054" s="70"/>
      <c r="W4054" s="70"/>
      <c r="Y4054" s="70"/>
    </row>
    <row r="4055" spans="1:25" s="69" customFormat="1" x14ac:dyDescent="0.2">
      <c r="A4055" s="66" t="s">
        <v>20</v>
      </c>
      <c r="B4055" s="66" t="s">
        <v>23</v>
      </c>
      <c r="C4055" s="66" t="s">
        <v>25</v>
      </c>
      <c r="D4055" s="66" t="s">
        <v>290</v>
      </c>
      <c r="E4055" s="86">
        <f>+IF(ISNUMBER(DATA!J510),DATA!J510,"n/a")</f>
        <v>60.92</v>
      </c>
      <c r="F4055" s="77">
        <f>+IF(ISNUMBER(DATA!K510),DATA!K510,"n/a")</f>
        <v>-0.37963340122199601</v>
      </c>
      <c r="G4055" s="86">
        <f>+IF(ISNUMBER(DATA!T510),DATA!T510,"n/a")</f>
        <v>266.37</v>
      </c>
      <c r="H4055" s="77">
        <f>+IF(ISNUMBER(DATA!U510),DATA!U510,"n/a")</f>
        <v>-0.12288847179689801</v>
      </c>
      <c r="I4055" s="86">
        <f>+IF(ISNUMBER(DATA!AD510),DATA!AD510,"n/a")</f>
        <v>515.01</v>
      </c>
      <c r="J4055" s="77">
        <f>+IF(ISNUMBER(DATA!AE510),DATA!AE510,"n/a")</f>
        <v>0.14533202864386399</v>
      </c>
      <c r="K4055" s="86">
        <f>+IF(ISNUMBER(DATA!AN510),DATA!AN510,"n/a")</f>
        <v>709.81</v>
      </c>
      <c r="L4055" s="77">
        <f>+IF(ISNUMBER(DATA!AO510),DATA!AO510,"n/a")</f>
        <v>-0.59766811771641104</v>
      </c>
      <c r="M4055" s="66"/>
      <c r="N4055" s="66"/>
      <c r="O4055" s="66"/>
      <c r="P4055" s="66"/>
      <c r="Q4055" s="66"/>
      <c r="S4055" s="70"/>
      <c r="U4055" s="70"/>
      <c r="W4055" s="70"/>
      <c r="Y4055" s="70"/>
    </row>
    <row r="4056" spans="1:25" s="69" customFormat="1" x14ac:dyDescent="0.2">
      <c r="A4056" s="66" t="s">
        <v>20</v>
      </c>
      <c r="B4056" s="66" t="s">
        <v>23</v>
      </c>
      <c r="C4056" s="66" t="s">
        <v>25</v>
      </c>
      <c r="D4056" s="66" t="s">
        <v>291</v>
      </c>
      <c r="E4056" s="86">
        <f>+IF(ISNUMBER(DATA!J511),DATA!J511,"n/a")</f>
        <v>2209.33</v>
      </c>
      <c r="F4056" s="77">
        <f>+IF(ISNUMBER(DATA!K511),DATA!K511,"n/a")</f>
        <v>0.20953799155804001</v>
      </c>
      <c r="G4056" s="86">
        <f>+IF(ISNUMBER(DATA!T511),DATA!T511,"n/a")</f>
        <v>8057</v>
      </c>
      <c r="H4056" s="77">
        <f>+IF(ISNUMBER(DATA!U511),DATA!U511,"n/a")</f>
        <v>0.161014580049052</v>
      </c>
      <c r="I4056" s="86">
        <f>+IF(ISNUMBER(DATA!AD511),DATA!AD511,"n/a")</f>
        <v>16267.17</v>
      </c>
      <c r="J4056" s="77">
        <f>+IF(ISNUMBER(DATA!AE511),DATA!AE511,"n/a")</f>
        <v>0.14413309982486899</v>
      </c>
      <c r="K4056" s="86">
        <f>+IF(ISNUMBER(DATA!AN511),DATA!AN511,"n/a")</f>
        <v>27104.59</v>
      </c>
      <c r="L4056" s="77">
        <f>+IF(ISNUMBER(DATA!AO511),DATA!AO511,"n/a")</f>
        <v>4.7724059981515202E-2</v>
      </c>
      <c r="M4056" s="66"/>
      <c r="N4056" s="66"/>
      <c r="O4056" s="66"/>
      <c r="P4056" s="66"/>
      <c r="Q4056" s="66"/>
      <c r="S4056" s="70"/>
      <c r="U4056" s="70"/>
      <c r="W4056" s="70"/>
      <c r="Y4056" s="70"/>
    </row>
    <row r="4057" spans="1:25" s="69" customFormat="1" x14ac:dyDescent="0.2">
      <c r="A4057" s="66" t="s">
        <v>20</v>
      </c>
      <c r="B4057" s="66" t="s">
        <v>23</v>
      </c>
      <c r="C4057" s="66" t="s">
        <v>25</v>
      </c>
      <c r="D4057" s="66" t="s">
        <v>292</v>
      </c>
      <c r="E4057" s="86">
        <f>+IF(ISNUMBER(DATA!J512),DATA!J512,"n/a")</f>
        <v>11144.15</v>
      </c>
      <c r="F4057" s="77">
        <f>+IF(ISNUMBER(DATA!K512),DATA!K512,"n/a")</f>
        <v>0.25641360976165201</v>
      </c>
      <c r="G4057" s="86">
        <f>+IF(ISNUMBER(DATA!T512),DATA!T512,"n/a")</f>
        <v>34465.5</v>
      </c>
      <c r="H4057" s="77">
        <f>+IF(ISNUMBER(DATA!U512),DATA!U512,"n/a")</f>
        <v>0.21323133396836499</v>
      </c>
      <c r="I4057" s="86">
        <f>+IF(ISNUMBER(DATA!AD512),DATA!AD512,"n/a")</f>
        <v>71519.95</v>
      </c>
      <c r="J4057" s="77">
        <f>+IF(ISNUMBER(DATA!AE512),DATA!AE512,"n/a")</f>
        <v>2.24137788079436E-2</v>
      </c>
      <c r="K4057" s="86">
        <f>+IF(ISNUMBER(DATA!AN512),DATA!AN512,"n/a")</f>
        <v>126453.27</v>
      </c>
      <c r="L4057" s="77">
        <f>+IF(ISNUMBER(DATA!AO512),DATA!AO512,"n/a")</f>
        <v>0.16551390229955601</v>
      </c>
      <c r="M4057" s="66"/>
      <c r="N4057" s="66"/>
      <c r="O4057" s="66"/>
      <c r="P4057" s="66"/>
      <c r="Q4057" s="66"/>
      <c r="S4057" s="70"/>
      <c r="U4057" s="70"/>
      <c r="W4057" s="70"/>
      <c r="Y4057" s="70"/>
    </row>
    <row r="4058" spans="1:25" s="69" customFormat="1" x14ac:dyDescent="0.2">
      <c r="A4058" s="66" t="s">
        <v>20</v>
      </c>
      <c r="B4058" s="66" t="s">
        <v>23</v>
      </c>
      <c r="C4058" s="66" t="s">
        <v>25</v>
      </c>
      <c r="D4058" s="66" t="s">
        <v>293</v>
      </c>
      <c r="E4058" s="86">
        <f>+IF(ISNUMBER(DATA!J513),DATA!J513,"n/a")</f>
        <v>1632.67</v>
      </c>
      <c r="F4058" s="77">
        <f>+IF(ISNUMBER(DATA!K513),DATA!K513,"n/a")</f>
        <v>-5.4943381515389503E-3</v>
      </c>
      <c r="G4058" s="86">
        <f>+IF(ISNUMBER(DATA!T513),DATA!T513,"n/a")</f>
        <v>6112.56</v>
      </c>
      <c r="H4058" s="77">
        <f>+IF(ISNUMBER(DATA!U513),DATA!U513,"n/a")</f>
        <v>4.6911448859841103E-2</v>
      </c>
      <c r="I4058" s="86">
        <f>+IF(ISNUMBER(DATA!AD513),DATA!AD513,"n/a")</f>
        <v>13010.88</v>
      </c>
      <c r="J4058" s="77">
        <f>+IF(ISNUMBER(DATA!AE513),DATA!AE513,"n/a")</f>
        <v>0.22823754640979599</v>
      </c>
      <c r="K4058" s="86">
        <f>+IF(ISNUMBER(DATA!AN513),DATA!AN513,"n/a")</f>
        <v>23027.26</v>
      </c>
      <c r="L4058" s="77">
        <f>+IF(ISNUMBER(DATA!AO513),DATA!AO513,"n/a")</f>
        <v>0.368644969408364</v>
      </c>
      <c r="M4058" s="66"/>
      <c r="N4058" s="66"/>
      <c r="O4058" s="66"/>
      <c r="P4058" s="66"/>
      <c r="Q4058" s="66"/>
      <c r="S4058" s="70"/>
      <c r="U4058" s="70"/>
      <c r="W4058" s="70"/>
      <c r="Y4058" s="70"/>
    </row>
    <row r="4059" spans="1:25" s="69" customFormat="1" x14ac:dyDescent="0.2">
      <c r="A4059" s="66" t="s">
        <v>20</v>
      </c>
      <c r="B4059" s="66" t="s">
        <v>23</v>
      </c>
      <c r="C4059" s="66" t="s">
        <v>25</v>
      </c>
      <c r="D4059" s="66" t="s">
        <v>294</v>
      </c>
      <c r="E4059" s="86">
        <f>+IF(ISNUMBER(DATA!J514),DATA!J514,"n/a")</f>
        <v>72</v>
      </c>
      <c r="F4059" s="77">
        <f>+IF(ISNUMBER(DATA!K514),DATA!K514,"n/a")</f>
        <v>-0.132530120481928</v>
      </c>
      <c r="G4059" s="86">
        <f>+IF(ISNUMBER(DATA!T514),DATA!T514,"n/a")</f>
        <v>264</v>
      </c>
      <c r="H4059" s="77">
        <f>+IF(ISNUMBER(DATA!U514),DATA!U514,"n/a")</f>
        <v>-1.31210048222496E-2</v>
      </c>
      <c r="I4059" s="86">
        <f>+IF(ISNUMBER(DATA!AD514),DATA!AD514,"n/a")</f>
        <v>513</v>
      </c>
      <c r="J4059" s="77">
        <f>+IF(ISNUMBER(DATA!AE514),DATA!AE514,"n/a")</f>
        <v>9.2628485016293602E-2</v>
      </c>
      <c r="K4059" s="86">
        <f>+IF(ISNUMBER(DATA!AN514),DATA!AN514,"n/a")</f>
        <v>957</v>
      </c>
      <c r="L4059" s="77">
        <f>+IF(ISNUMBER(DATA!AO514),DATA!AO514,"n/a")</f>
        <v>-0.63164539422025801</v>
      </c>
      <c r="M4059" s="66"/>
      <c r="N4059" s="66"/>
      <c r="O4059" s="66"/>
      <c r="P4059" s="66"/>
      <c r="Q4059" s="66"/>
      <c r="S4059" s="70"/>
      <c r="U4059" s="70"/>
      <c r="W4059" s="70"/>
      <c r="Y4059" s="70"/>
    </row>
    <row r="4060" spans="1:25" s="69" customFormat="1" x14ac:dyDescent="0.2">
      <c r="A4060" s="66" t="s">
        <v>20</v>
      </c>
      <c r="B4060" s="66" t="s">
        <v>23</v>
      </c>
      <c r="C4060" s="66" t="s">
        <v>25</v>
      </c>
      <c r="D4060" s="66" t="s">
        <v>295</v>
      </c>
      <c r="E4060" s="86">
        <f>+IF(ISNUMBER(DATA!J515),DATA!J515,"n/a")</f>
        <v>3187.26</v>
      </c>
      <c r="F4060" s="77">
        <f>+IF(ISNUMBER(DATA!K515),DATA!K515,"n/a")</f>
        <v>3.06052169526712E-2</v>
      </c>
      <c r="G4060" s="86">
        <f>+IF(ISNUMBER(DATA!T515),DATA!T515,"n/a")</f>
        <v>9972.92</v>
      </c>
      <c r="H4060" s="77">
        <f>+IF(ISNUMBER(DATA!U515),DATA!U515,"n/a")</f>
        <v>-5.2097511272649902E-2</v>
      </c>
      <c r="I4060" s="86">
        <f>+IF(ISNUMBER(DATA!AD515),DATA!AD515,"n/a")</f>
        <v>18802.169999999998</v>
      </c>
      <c r="J4060" s="77">
        <f>+IF(ISNUMBER(DATA!AE515),DATA!AE515,"n/a")</f>
        <v>-0.102368756871696</v>
      </c>
      <c r="K4060" s="86">
        <f>+IF(ISNUMBER(DATA!AN515),DATA!AN515,"n/a")</f>
        <v>34110.75</v>
      </c>
      <c r="L4060" s="77">
        <f>+IF(ISNUMBER(DATA!AO515),DATA!AO515,"n/a")</f>
        <v>1.3100819283835699E-2</v>
      </c>
      <c r="M4060" s="66"/>
      <c r="N4060" s="66"/>
      <c r="O4060" s="66"/>
      <c r="P4060" s="66"/>
      <c r="Q4060" s="66"/>
      <c r="S4060" s="70"/>
      <c r="U4060" s="70"/>
      <c r="W4060" s="70"/>
      <c r="Y4060" s="70"/>
    </row>
    <row r="4061" spans="1:25" s="69" customFormat="1" x14ac:dyDescent="0.2">
      <c r="A4061" s="66" t="s">
        <v>20</v>
      </c>
      <c r="B4061" s="66" t="s">
        <v>23</v>
      </c>
      <c r="C4061" s="66" t="s">
        <v>25</v>
      </c>
      <c r="D4061" s="66" t="s">
        <v>296</v>
      </c>
      <c r="E4061" s="86">
        <f>+IF(ISNUMBER(DATA!J516),DATA!J516,"n/a")</f>
        <v>5750.34</v>
      </c>
      <c r="F4061" s="77">
        <f>+IF(ISNUMBER(DATA!K516),DATA!K516,"n/a")</f>
        <v>0.48450270808915802</v>
      </c>
      <c r="G4061" s="86">
        <f>+IF(ISNUMBER(DATA!T516),DATA!T516,"n/a")</f>
        <v>19098.27</v>
      </c>
      <c r="H4061" s="77">
        <f>+IF(ISNUMBER(DATA!U516),DATA!U516,"n/a")</f>
        <v>0.70544022203092605</v>
      </c>
      <c r="I4061" s="86">
        <f>+IF(ISNUMBER(DATA!AD516),DATA!AD516,"n/a")</f>
        <v>37527.94</v>
      </c>
      <c r="J4061" s="77">
        <f>+IF(ISNUMBER(DATA!AE516),DATA!AE516,"n/a")</f>
        <v>0.77317683035157403</v>
      </c>
      <c r="K4061" s="86">
        <f>+IF(ISNUMBER(DATA!AN516),DATA!AN516,"n/a")</f>
        <v>63128.72</v>
      </c>
      <c r="L4061" s="77">
        <f>+IF(ISNUMBER(DATA!AO516),DATA!AO516,"n/a")</f>
        <v>0.86926100363555403</v>
      </c>
      <c r="M4061" s="66"/>
      <c r="N4061" s="66"/>
      <c r="O4061" s="66"/>
      <c r="P4061" s="66"/>
      <c r="Q4061" s="66"/>
      <c r="S4061" s="70"/>
      <c r="U4061" s="70"/>
      <c r="W4061" s="70"/>
      <c r="Y4061" s="70"/>
    </row>
    <row r="4062" spans="1:25" s="69" customFormat="1" x14ac:dyDescent="0.2">
      <c r="A4062" s="66" t="s">
        <v>20</v>
      </c>
      <c r="B4062" s="66" t="s">
        <v>23</v>
      </c>
      <c r="C4062" s="66" t="s">
        <v>25</v>
      </c>
      <c r="D4062" s="66" t="s">
        <v>297</v>
      </c>
      <c r="E4062" s="86">
        <f>+IF(ISNUMBER(DATA!J517),DATA!J517,"n/a")</f>
        <v>1863.7</v>
      </c>
      <c r="F4062" s="77">
        <f>+IF(ISNUMBER(DATA!K517),DATA!K517,"n/a")</f>
        <v>7.5579717672588101E-2</v>
      </c>
      <c r="G4062" s="86">
        <f>+IF(ISNUMBER(DATA!T517),DATA!T517,"n/a")</f>
        <v>6183.79</v>
      </c>
      <c r="H4062" s="77">
        <f>+IF(ISNUMBER(DATA!U517),DATA!U517,"n/a")</f>
        <v>-3.2311623765506101E-2</v>
      </c>
      <c r="I4062" s="86">
        <f>+IF(ISNUMBER(DATA!AD517),DATA!AD517,"n/a")</f>
        <v>12786.6</v>
      </c>
      <c r="J4062" s="77">
        <f>+IF(ISNUMBER(DATA!AE517),DATA!AE517,"n/a")</f>
        <v>0.23990551327701401</v>
      </c>
      <c r="K4062" s="86">
        <f>+IF(ISNUMBER(DATA!AN517),DATA!AN517,"n/a")</f>
        <v>21930.87</v>
      </c>
      <c r="L4062" s="77">
        <f>+IF(ISNUMBER(DATA!AO517),DATA!AO517,"n/a")</f>
        <v>0.36637273892350602</v>
      </c>
      <c r="M4062" s="66"/>
      <c r="N4062" s="66"/>
      <c r="O4062" s="66"/>
      <c r="P4062" s="66"/>
      <c r="Q4062" s="66"/>
      <c r="S4062" s="70"/>
      <c r="U4062" s="70"/>
      <c r="W4062" s="70"/>
      <c r="Y4062" s="70"/>
    </row>
    <row r="4063" spans="1:25" s="69" customFormat="1" x14ac:dyDescent="0.2">
      <c r="A4063" s="66" t="s">
        <v>20</v>
      </c>
      <c r="B4063" s="66" t="s">
        <v>23</v>
      </c>
      <c r="C4063" s="66" t="s">
        <v>25</v>
      </c>
      <c r="D4063" s="66" t="s">
        <v>298</v>
      </c>
      <c r="E4063" s="86">
        <f>+IF(ISNUMBER(DATA!J518),DATA!J518,"n/a")</f>
        <v>77</v>
      </c>
      <c r="F4063" s="77">
        <f>+IF(ISNUMBER(DATA!K518),DATA!K518,"n/a")</f>
        <v>-0.24509803921568599</v>
      </c>
      <c r="G4063" s="86">
        <f>+IF(ISNUMBER(DATA!T518),DATA!T518,"n/a")</f>
        <v>245</v>
      </c>
      <c r="H4063" s="77">
        <f>+IF(ISNUMBER(DATA!U518),DATA!U518,"n/a")</f>
        <v>-0.36363636363636398</v>
      </c>
      <c r="I4063" s="86">
        <f>+IF(ISNUMBER(DATA!AD518),DATA!AD518,"n/a")</f>
        <v>468</v>
      </c>
      <c r="J4063" s="77">
        <f>+IF(ISNUMBER(DATA!AE518),DATA!AE518,"n/a")</f>
        <v>-0.338983050847458</v>
      </c>
      <c r="K4063" s="86">
        <f>+IF(ISNUMBER(DATA!AN518),DATA!AN518,"n/a")</f>
        <v>979</v>
      </c>
      <c r="L4063" s="77">
        <f>+IF(ISNUMBER(DATA!AO518),DATA!AO518,"n/a")</f>
        <v>-0.82734142835727498</v>
      </c>
      <c r="M4063" s="66"/>
      <c r="N4063" s="66"/>
      <c r="O4063" s="66"/>
      <c r="P4063" s="66"/>
      <c r="Q4063" s="66"/>
      <c r="S4063" s="70"/>
      <c r="U4063" s="70"/>
      <c r="W4063" s="70"/>
      <c r="Y4063" s="70"/>
    </row>
    <row r="4064" spans="1:25" s="69" customFormat="1" x14ac:dyDescent="0.2">
      <c r="A4064" s="66" t="s">
        <v>20</v>
      </c>
      <c r="B4064" s="66" t="s">
        <v>23</v>
      </c>
      <c r="C4064" s="66" t="s">
        <v>25</v>
      </c>
      <c r="D4064" s="66" t="s">
        <v>299</v>
      </c>
      <c r="E4064" s="86">
        <f>+IF(ISNUMBER(DATA!J519),DATA!J519,"n/a")</f>
        <v>4787.21</v>
      </c>
      <c r="F4064" s="77">
        <f>+IF(ISNUMBER(DATA!K519),DATA!K519,"n/a")</f>
        <v>-0.22333085108626699</v>
      </c>
      <c r="G4064" s="86">
        <f>+IF(ISNUMBER(DATA!T519),DATA!T519,"n/a")</f>
        <v>15525.18</v>
      </c>
      <c r="H4064" s="77">
        <f>+IF(ISNUMBER(DATA!U519),DATA!U519,"n/a")</f>
        <v>-0.27873728222996502</v>
      </c>
      <c r="I4064" s="86">
        <f>+IF(ISNUMBER(DATA!AD519),DATA!AD519,"n/a")</f>
        <v>29804.49</v>
      </c>
      <c r="J4064" s="77">
        <f>+IF(ISNUMBER(DATA!AE519),DATA!AE519,"n/a")</f>
        <v>-0.61275881808928701</v>
      </c>
      <c r="K4064" s="86">
        <f>+IF(ISNUMBER(DATA!AN519),DATA!AN519,"n/a")</f>
        <v>55879.08</v>
      </c>
      <c r="L4064" s="77">
        <f>+IF(ISNUMBER(DATA!AO519),DATA!AO519,"n/a")</f>
        <v>-0.62504051279842099</v>
      </c>
      <c r="M4064" s="66"/>
      <c r="N4064" s="66"/>
      <c r="O4064" s="66"/>
      <c r="P4064" s="66"/>
      <c r="Q4064" s="66"/>
      <c r="S4064" s="70"/>
      <c r="U4064" s="70"/>
      <c r="W4064" s="70"/>
      <c r="Y4064" s="70"/>
    </row>
    <row r="4065" spans="1:25" s="69" customFormat="1" x14ac:dyDescent="0.2">
      <c r="A4065" s="66" t="s">
        <v>20</v>
      </c>
      <c r="B4065" s="66" t="s">
        <v>23</v>
      </c>
      <c r="C4065" s="66" t="s">
        <v>25</v>
      </c>
      <c r="D4065" s="66" t="s">
        <v>300</v>
      </c>
      <c r="E4065" s="86">
        <f>+IF(ISNUMBER(DATA!J520),DATA!J520,"n/a")</f>
        <v>14850.62</v>
      </c>
      <c r="F4065" s="77">
        <f>+IF(ISNUMBER(DATA!K520),DATA!K520,"n/a")</f>
        <v>0.32676085530959198</v>
      </c>
      <c r="G4065" s="86">
        <f>+IF(ISNUMBER(DATA!T520),DATA!T520,"n/a")</f>
        <v>49727.15</v>
      </c>
      <c r="H4065" s="77">
        <f>+IF(ISNUMBER(DATA!U520),DATA!U520,"n/a")</f>
        <v>0.26501448121385301</v>
      </c>
      <c r="I4065" s="86">
        <f>+IF(ISNUMBER(DATA!AD520),DATA!AD520,"n/a")</f>
        <v>96885.48</v>
      </c>
      <c r="J4065" s="77">
        <f>+IF(ISNUMBER(DATA!AE520),DATA!AE520,"n/a")</f>
        <v>0.25953755173945597</v>
      </c>
      <c r="K4065" s="86">
        <f>+IF(ISNUMBER(DATA!AN520),DATA!AN520,"n/a")</f>
        <v>162382.5</v>
      </c>
      <c r="L4065" s="77">
        <f>+IF(ISNUMBER(DATA!AO520),DATA!AO520,"n/a")</f>
        <v>0.206223715472861</v>
      </c>
      <c r="M4065" s="66"/>
      <c r="N4065" s="66"/>
      <c r="O4065" s="66"/>
      <c r="P4065" s="66"/>
      <c r="Q4065" s="66"/>
      <c r="S4065" s="70"/>
      <c r="U4065" s="70"/>
      <c r="W4065" s="70"/>
      <c r="Y4065" s="70"/>
    </row>
    <row r="4066" spans="1:25" s="69" customFormat="1" x14ac:dyDescent="0.2">
      <c r="A4066" s="66" t="s">
        <v>20</v>
      </c>
      <c r="B4066" s="66" t="s">
        <v>23</v>
      </c>
      <c r="C4066" s="66" t="s">
        <v>25</v>
      </c>
      <c r="D4066" s="66" t="s">
        <v>301</v>
      </c>
      <c r="E4066" s="86">
        <f>+IF(ISNUMBER(DATA!J521),DATA!J521,"n/a")</f>
        <v>2531.4899999999998</v>
      </c>
      <c r="F4066" s="77">
        <f>+IF(ISNUMBER(DATA!K521),DATA!K521,"n/a")</f>
        <v>0.40786158800073402</v>
      </c>
      <c r="G4066" s="86">
        <f>+IF(ISNUMBER(DATA!T521),DATA!T521,"n/a")</f>
        <v>8117.58</v>
      </c>
      <c r="H4066" s="77">
        <f>+IF(ISNUMBER(DATA!U521),DATA!U521,"n/a")</f>
        <v>0.27395338326041002</v>
      </c>
      <c r="I4066" s="86">
        <f>+IF(ISNUMBER(DATA!AD521),DATA!AD521,"n/a")</f>
        <v>16306.51</v>
      </c>
      <c r="J4066" s="77">
        <f>+IF(ISNUMBER(DATA!AE521),DATA!AE521,"n/a")</f>
        <v>1.0521477912980901</v>
      </c>
      <c r="K4066" s="86">
        <f>+IF(ISNUMBER(DATA!AN521),DATA!AN521,"n/a")</f>
        <v>27640.09</v>
      </c>
      <c r="L4066" s="77">
        <f>+IF(ISNUMBER(DATA!AO521),DATA!AO521,"n/a")</f>
        <v>1.9940444274017</v>
      </c>
      <c r="M4066" s="66"/>
      <c r="N4066" s="66"/>
      <c r="O4066" s="66"/>
      <c r="P4066" s="66"/>
      <c r="Q4066" s="66"/>
      <c r="S4066" s="70"/>
      <c r="U4066" s="70"/>
      <c r="W4066" s="70"/>
      <c r="Y4066" s="70"/>
    </row>
    <row r="4067" spans="1:25" s="69" customFormat="1" x14ac:dyDescent="0.2">
      <c r="A4067" s="66" t="s">
        <v>20</v>
      </c>
      <c r="B4067" s="66" t="s">
        <v>23</v>
      </c>
      <c r="C4067" s="66" t="s">
        <v>25</v>
      </c>
      <c r="D4067" s="66" t="s">
        <v>302</v>
      </c>
      <c r="E4067" s="86">
        <f>+IF(ISNUMBER(DATA!J522),DATA!J522,"n/a")</f>
        <v>42</v>
      </c>
      <c r="F4067" s="77">
        <f>+IF(ISNUMBER(DATA!K522),DATA!K522,"n/a")</f>
        <v>-0.47499999999999998</v>
      </c>
      <c r="G4067" s="86">
        <f>+IF(ISNUMBER(DATA!T522),DATA!T522,"n/a")</f>
        <v>125</v>
      </c>
      <c r="H4067" s="77">
        <f>+IF(ISNUMBER(DATA!U522),DATA!U522,"n/a")</f>
        <v>-0.58609271523178796</v>
      </c>
      <c r="I4067" s="86">
        <f>+IF(ISNUMBER(DATA!AD522),DATA!AD522,"n/a")</f>
        <v>252</v>
      </c>
      <c r="J4067" s="77">
        <f>+IF(ISNUMBER(DATA!AE522),DATA!AE522,"n/a")</f>
        <v>-0.55319148936170204</v>
      </c>
      <c r="K4067" s="86">
        <f>+IF(ISNUMBER(DATA!AN522),DATA!AN522,"n/a")</f>
        <v>448</v>
      </c>
      <c r="L4067" s="77">
        <f>+IF(ISNUMBER(DATA!AO522),DATA!AO522,"n/a")</f>
        <v>-0.75449767923587396</v>
      </c>
      <c r="M4067" s="66"/>
      <c r="N4067" s="66"/>
      <c r="O4067" s="66"/>
      <c r="P4067" s="66"/>
      <c r="Q4067" s="66"/>
      <c r="S4067" s="70"/>
      <c r="U4067" s="70"/>
      <c r="W4067" s="70"/>
      <c r="Y4067" s="70"/>
    </row>
    <row r="4068" spans="1:25" s="69" customFormat="1" x14ac:dyDescent="0.2">
      <c r="A4068" s="66" t="s">
        <v>20</v>
      </c>
      <c r="B4068" s="66" t="s">
        <v>23</v>
      </c>
      <c r="C4068" s="66" t="s">
        <v>25</v>
      </c>
      <c r="D4068" s="66" t="s">
        <v>303</v>
      </c>
      <c r="E4068" s="86">
        <f>+IF(ISNUMBER(DATA!J523),DATA!J523,"n/a")</f>
        <v>2217.91</v>
      </c>
      <c r="F4068" s="77">
        <f>+IF(ISNUMBER(DATA!K523),DATA!K523,"n/a")</f>
        <v>-3.02819641740667E-2</v>
      </c>
      <c r="G4068" s="86">
        <f>+IF(ISNUMBER(DATA!T523),DATA!T523,"n/a")</f>
        <v>7764.86</v>
      </c>
      <c r="H4068" s="77">
        <f>+IF(ISNUMBER(DATA!U523),DATA!U523,"n/a")</f>
        <v>-6.7568573672416907E-2</v>
      </c>
      <c r="I4068" s="86">
        <f>+IF(ISNUMBER(DATA!AD523),DATA!AD523,"n/a")</f>
        <v>15947.45</v>
      </c>
      <c r="J4068" s="77">
        <f>+IF(ISNUMBER(DATA!AE523),DATA!AE523,"n/a")</f>
        <v>-7.5378285830906902E-2</v>
      </c>
      <c r="K4068" s="86">
        <f>+IF(ISNUMBER(DATA!AN523),DATA!AN523,"n/a")</f>
        <v>28619.66</v>
      </c>
      <c r="L4068" s="77">
        <f>+IF(ISNUMBER(DATA!AO523),DATA!AO523,"n/a")</f>
        <v>6.6266929796553603E-2</v>
      </c>
      <c r="M4068" s="66"/>
      <c r="N4068" s="66"/>
      <c r="O4068" s="66"/>
      <c r="P4068" s="66"/>
      <c r="Q4068" s="66"/>
      <c r="S4068" s="70"/>
      <c r="U4068" s="70"/>
      <c r="W4068" s="70"/>
      <c r="Y4068" s="70"/>
    </row>
    <row r="4069" spans="1:25" s="69" customFormat="1" x14ac:dyDescent="0.2">
      <c r="A4069" s="66" t="s">
        <v>20</v>
      </c>
      <c r="B4069" s="66" t="s">
        <v>23</v>
      </c>
      <c r="C4069" s="66" t="s">
        <v>25</v>
      </c>
      <c r="D4069" s="66" t="s">
        <v>304</v>
      </c>
      <c r="E4069" s="86">
        <f>+IF(ISNUMBER(DATA!J524),DATA!J524,"n/a")</f>
        <v>2346.0300000000002</v>
      </c>
      <c r="F4069" s="77">
        <f>+IF(ISNUMBER(DATA!K524),DATA!K524,"n/a")</f>
        <v>-0.60028998199113004</v>
      </c>
      <c r="G4069" s="86">
        <f>+IF(ISNUMBER(DATA!T524),DATA!T524,"n/a")</f>
        <v>8506.59</v>
      </c>
      <c r="H4069" s="77">
        <f>+IF(ISNUMBER(DATA!U524),DATA!U524,"n/a")</f>
        <v>-0.59500663436529799</v>
      </c>
      <c r="I4069" s="86">
        <f>+IF(ISNUMBER(DATA!AD524),DATA!AD524,"n/a")</f>
        <v>16116.59</v>
      </c>
      <c r="J4069" s="77">
        <f>+IF(ISNUMBER(DATA!AE524),DATA!AE524,"n/a")</f>
        <v>-0.644331851216281</v>
      </c>
      <c r="K4069" s="86">
        <f>+IF(ISNUMBER(DATA!AN524),DATA!AN524,"n/a")</f>
        <v>36750.47</v>
      </c>
      <c r="L4069" s="77">
        <f>+IF(ISNUMBER(DATA!AO524),DATA!AO524,"n/a")</f>
        <v>-0.50724560924580397</v>
      </c>
      <c r="M4069" s="66"/>
      <c r="N4069" s="66"/>
      <c r="O4069" s="66"/>
      <c r="P4069" s="66"/>
      <c r="Q4069" s="66"/>
      <c r="S4069" s="70"/>
      <c r="U4069" s="70"/>
      <c r="W4069" s="70"/>
      <c r="Y4069" s="70"/>
    </row>
    <row r="4070" spans="1:25" s="69" customFormat="1" x14ac:dyDescent="0.2">
      <c r="A4070" s="66" t="s">
        <v>20</v>
      </c>
      <c r="B4070" s="66" t="s">
        <v>23</v>
      </c>
      <c r="C4070" s="66" t="s">
        <v>25</v>
      </c>
      <c r="D4070" s="66" t="s">
        <v>305</v>
      </c>
      <c r="E4070" s="86">
        <f>+IF(ISNUMBER(DATA!J525),DATA!J525,"n/a")</f>
        <v>2716.18</v>
      </c>
      <c r="F4070" s="77">
        <f>+IF(ISNUMBER(DATA!K525),DATA!K525,"n/a")</f>
        <v>2715.18</v>
      </c>
      <c r="G4070" s="86">
        <f>+IF(ISNUMBER(DATA!T525),DATA!T525,"n/a")</f>
        <v>9157.08</v>
      </c>
      <c r="H4070" s="77">
        <f>+IF(ISNUMBER(DATA!U525),DATA!U525,"n/a")</f>
        <v>3051.36</v>
      </c>
      <c r="I4070" s="86">
        <f>+IF(ISNUMBER(DATA!AD525),DATA!AD525,"n/a")</f>
        <v>20664.07</v>
      </c>
      <c r="J4070" s="77">
        <f>+IF(ISNUMBER(DATA!AE525),DATA!AE525,"n/a")</f>
        <v>5165.0174999999999</v>
      </c>
      <c r="K4070" s="86">
        <f>+IF(ISNUMBER(DATA!AN525),DATA!AN525,"n/a")</f>
        <v>28560.59</v>
      </c>
      <c r="L4070" s="77">
        <f>+IF(ISNUMBER(DATA!AO525),DATA!AO525,"n/a")</f>
        <v>7139.1475</v>
      </c>
      <c r="M4070" s="66"/>
      <c r="N4070" s="66"/>
      <c r="O4070" s="66"/>
      <c r="P4070" s="66"/>
      <c r="Q4070" s="66"/>
      <c r="S4070" s="70"/>
      <c r="U4070" s="70"/>
      <c r="W4070" s="70"/>
      <c r="Y4070" s="70"/>
    </row>
    <row r="4071" spans="1:25" s="69" customFormat="1" x14ac:dyDescent="0.2">
      <c r="A4071" s="66" t="s">
        <v>20</v>
      </c>
      <c r="B4071" s="66" t="s">
        <v>23</v>
      </c>
      <c r="C4071" s="66" t="s">
        <v>25</v>
      </c>
      <c r="D4071" s="66" t="s">
        <v>306</v>
      </c>
      <c r="E4071" s="86">
        <f>+IF(ISNUMBER(DATA!J526),DATA!J526,"n/a")</f>
        <v>3700.04</v>
      </c>
      <c r="F4071" s="77">
        <f>+IF(ISNUMBER(DATA!K526),DATA!K526,"n/a")</f>
        <v>-0.183437646207219</v>
      </c>
      <c r="G4071" s="86">
        <f>+IF(ISNUMBER(DATA!T526),DATA!T526,"n/a")</f>
        <v>13177.77</v>
      </c>
      <c r="H4071" s="77">
        <f>+IF(ISNUMBER(DATA!U526),DATA!U526,"n/a")</f>
        <v>-0.12775056593282899</v>
      </c>
      <c r="I4071" s="86">
        <f>+IF(ISNUMBER(DATA!AD526),DATA!AD526,"n/a")</f>
        <v>28857.85</v>
      </c>
      <c r="J4071" s="77">
        <f>+IF(ISNUMBER(DATA!AE526),DATA!AE526,"n/a")</f>
        <v>-0.13117757392013801</v>
      </c>
      <c r="K4071" s="86">
        <f>+IF(ISNUMBER(DATA!AN526),DATA!AN526,"n/a")</f>
        <v>52395.92</v>
      </c>
      <c r="L4071" s="77">
        <f>+IF(ISNUMBER(DATA!AO526),DATA!AO526,"n/a")</f>
        <v>-0.12151205583862699</v>
      </c>
      <c r="M4071" s="66"/>
      <c r="N4071" s="66"/>
      <c r="O4071" s="66"/>
      <c r="P4071" s="66"/>
      <c r="Q4071" s="66"/>
      <c r="S4071" s="70"/>
      <c r="U4071" s="70"/>
      <c r="W4071" s="70"/>
      <c r="Y4071" s="70"/>
    </row>
    <row r="4072" spans="1:25" s="69" customFormat="1" x14ac:dyDescent="0.2">
      <c r="A4072" s="66" t="s">
        <v>20</v>
      </c>
      <c r="B4072" s="66" t="s">
        <v>23</v>
      </c>
      <c r="C4072" s="66" t="s">
        <v>25</v>
      </c>
      <c r="D4072" s="66" t="s">
        <v>307</v>
      </c>
      <c r="E4072" s="86">
        <f>+IF(ISNUMBER(DATA!J527),DATA!J527,"n/a")</f>
        <v>5227.68</v>
      </c>
      <c r="F4072" s="77">
        <f>+IF(ISNUMBER(DATA!K527),DATA!K527,"n/a")</f>
        <v>0.21083985732153601</v>
      </c>
      <c r="G4072" s="86">
        <f>+IF(ISNUMBER(DATA!T527),DATA!T527,"n/a")</f>
        <v>16898.46</v>
      </c>
      <c r="H4072" s="77">
        <f>+IF(ISNUMBER(DATA!U527),DATA!U527,"n/a")</f>
        <v>0.13995697450783401</v>
      </c>
      <c r="I4072" s="86">
        <f>+IF(ISNUMBER(DATA!AD527),DATA!AD527,"n/a")</f>
        <v>35489.42</v>
      </c>
      <c r="J4072" s="77">
        <f>+IF(ISNUMBER(DATA!AE527),DATA!AE527,"n/a")</f>
        <v>1.1372692491371601</v>
      </c>
      <c r="K4072" s="86">
        <f>+IF(ISNUMBER(DATA!AN527),DATA!AN527,"n/a")</f>
        <v>59715.360000000001</v>
      </c>
      <c r="L4072" s="77">
        <f>+IF(ISNUMBER(DATA!AO527),DATA!AO527,"n/a")</f>
        <v>2.5962211450385801</v>
      </c>
      <c r="M4072" s="66"/>
      <c r="N4072" s="66"/>
      <c r="O4072" s="66"/>
      <c r="P4072" s="66"/>
      <c r="Q4072" s="66"/>
      <c r="S4072" s="70"/>
      <c r="U4072" s="70"/>
      <c r="W4072" s="70"/>
      <c r="Y4072" s="70"/>
    </row>
    <row r="4073" spans="1:25" s="69" customFormat="1" x14ac:dyDescent="0.2">
      <c r="A4073" s="66" t="s">
        <v>20</v>
      </c>
      <c r="B4073" s="66" t="s">
        <v>23</v>
      </c>
      <c r="C4073" s="66" t="s">
        <v>25</v>
      </c>
      <c r="D4073" s="66" t="s">
        <v>308</v>
      </c>
      <c r="E4073" s="86">
        <f>+IF(ISNUMBER(DATA!J528),DATA!J528,"n/a")</f>
        <v>2951.07</v>
      </c>
      <c r="F4073" s="77">
        <f>+IF(ISNUMBER(DATA!K528),DATA!K528,"n/a")</f>
        <v>3.0218082673825399E-2</v>
      </c>
      <c r="G4073" s="86">
        <f>+IF(ISNUMBER(DATA!T528),DATA!T528,"n/a")</f>
        <v>11400.36</v>
      </c>
      <c r="H4073" s="77">
        <f>+IF(ISNUMBER(DATA!U528),DATA!U528,"n/a")</f>
        <v>9.9840142318679298E-2</v>
      </c>
      <c r="I4073" s="86">
        <f>+IF(ISNUMBER(DATA!AD528),DATA!AD528,"n/a")</f>
        <v>22956.02</v>
      </c>
      <c r="J4073" s="77">
        <f>+IF(ISNUMBER(DATA!AE528),DATA!AE528,"n/a")</f>
        <v>9.1857984346995301E-3</v>
      </c>
      <c r="K4073" s="86">
        <f>+IF(ISNUMBER(DATA!AN528),DATA!AN528,"n/a")</f>
        <v>39301.83</v>
      </c>
      <c r="L4073" s="77">
        <f>+IF(ISNUMBER(DATA!AO528),DATA!AO528,"n/a")</f>
        <v>-7.3915099641388607E-2</v>
      </c>
      <c r="M4073" s="66"/>
      <c r="N4073" s="66"/>
      <c r="O4073" s="66"/>
      <c r="P4073" s="66"/>
      <c r="Q4073" s="66"/>
      <c r="S4073" s="70"/>
      <c r="U4073" s="70"/>
      <c r="W4073" s="70"/>
      <c r="Y4073" s="70"/>
    </row>
    <row r="4074" spans="1:25" s="69" customFormat="1" x14ac:dyDescent="0.2">
      <c r="A4074" s="66" t="s">
        <v>20</v>
      </c>
      <c r="B4074" s="66" t="s">
        <v>23</v>
      </c>
      <c r="C4074" s="66" t="s">
        <v>25</v>
      </c>
      <c r="D4074" s="66" t="s">
        <v>309</v>
      </c>
      <c r="E4074" s="86">
        <f>+IF(ISNUMBER(DATA!J529),DATA!J529,"n/a")</f>
        <v>3073.21</v>
      </c>
      <c r="F4074" s="77">
        <f>+IF(ISNUMBER(DATA!K529),DATA!K529,"n/a")</f>
        <v>2.5466400168174402E-2</v>
      </c>
      <c r="G4074" s="86">
        <f>+IF(ISNUMBER(DATA!T529),DATA!T529,"n/a")</f>
        <v>12633.9</v>
      </c>
      <c r="H4074" s="77">
        <f>+IF(ISNUMBER(DATA!U529),DATA!U529,"n/a")</f>
        <v>0.17788387580377599</v>
      </c>
      <c r="I4074" s="86">
        <f>+IF(ISNUMBER(DATA!AD529),DATA!AD529,"n/a")</f>
        <v>24628.31</v>
      </c>
      <c r="J4074" s="77">
        <f>+IF(ISNUMBER(DATA!AE529),DATA!AE529,"n/a")</f>
        <v>2.5098531506981402E-2</v>
      </c>
      <c r="K4074" s="86">
        <f>+IF(ISNUMBER(DATA!AN529),DATA!AN529,"n/a")</f>
        <v>42601.32</v>
      </c>
      <c r="L4074" s="77">
        <f>+IF(ISNUMBER(DATA!AO529),DATA!AO529,"n/a")</f>
        <v>-9.8611206031416002E-2</v>
      </c>
      <c r="M4074" s="66"/>
      <c r="N4074" s="66"/>
      <c r="O4074" s="66"/>
      <c r="P4074" s="66"/>
      <c r="Q4074" s="66"/>
      <c r="S4074" s="70"/>
      <c r="U4074" s="70"/>
      <c r="W4074" s="70"/>
      <c r="Y4074" s="70"/>
    </row>
    <row r="4075" spans="1:25" s="69" customFormat="1" x14ac:dyDescent="0.2">
      <c r="A4075" s="66" t="s">
        <v>20</v>
      </c>
      <c r="B4075" s="66" t="s">
        <v>23</v>
      </c>
      <c r="C4075" s="66" t="s">
        <v>25</v>
      </c>
      <c r="D4075" s="66" t="s">
        <v>310</v>
      </c>
      <c r="E4075" s="86">
        <f>+IF(ISNUMBER(DATA!J530),DATA!J530,"n/a")</f>
        <v>4283.55</v>
      </c>
      <c r="F4075" s="77">
        <f>+IF(ISNUMBER(DATA!K530),DATA!K530,"n/a")</f>
        <v>-2.3765733859333601E-2</v>
      </c>
      <c r="G4075" s="86">
        <f>+IF(ISNUMBER(DATA!T530),DATA!T530,"n/a")</f>
        <v>17497.650000000001</v>
      </c>
      <c r="H4075" s="77">
        <f>+IF(ISNUMBER(DATA!U530),DATA!U530,"n/a")</f>
        <v>5.5029912607672801E-2</v>
      </c>
      <c r="I4075" s="86">
        <f>+IF(ISNUMBER(DATA!AD530),DATA!AD530,"n/a")</f>
        <v>33424.54</v>
      </c>
      <c r="J4075" s="77">
        <f>+IF(ISNUMBER(DATA!AE530),DATA!AE530,"n/a")</f>
        <v>-2.9427410915164501E-2</v>
      </c>
      <c r="K4075" s="86">
        <f>+IF(ISNUMBER(DATA!AN530),DATA!AN530,"n/a")</f>
        <v>58347.72</v>
      </c>
      <c r="L4075" s="77">
        <f>+IF(ISNUMBER(DATA!AO530),DATA!AO530,"n/a")</f>
        <v>-7.7567801415905802E-2</v>
      </c>
      <c r="M4075" s="66"/>
      <c r="N4075" s="66"/>
      <c r="O4075" s="66"/>
      <c r="P4075" s="66"/>
      <c r="Q4075" s="66"/>
      <c r="S4075" s="70"/>
      <c r="U4075" s="70"/>
      <c r="W4075" s="70"/>
      <c r="Y4075" s="70"/>
    </row>
    <row r="4076" spans="1:25" s="69" customFormat="1" x14ac:dyDescent="0.2">
      <c r="A4076" s="66" t="s">
        <v>20</v>
      </c>
      <c r="B4076" s="66" t="s">
        <v>23</v>
      </c>
      <c r="C4076" s="66" t="s">
        <v>25</v>
      </c>
      <c r="D4076" s="66" t="s">
        <v>311</v>
      </c>
      <c r="E4076" s="86">
        <f>+IF(ISNUMBER(DATA!J531),DATA!J531,"n/a")</f>
        <v>1028.25</v>
      </c>
      <c r="F4076" s="77">
        <f>+IF(ISNUMBER(DATA!K531),DATA!K531,"n/a")</f>
        <v>0.25650707529877598</v>
      </c>
      <c r="G4076" s="86">
        <f>+IF(ISNUMBER(DATA!T531),DATA!T531,"n/a")</f>
        <v>4017.3</v>
      </c>
      <c r="H4076" s="77">
        <f>+IF(ISNUMBER(DATA!U531),DATA!U531,"n/a")</f>
        <v>0.73052816582882096</v>
      </c>
      <c r="I4076" s="86">
        <f>+IF(ISNUMBER(DATA!AD531),DATA!AD531,"n/a")</f>
        <v>7893.18</v>
      </c>
      <c r="J4076" s="77">
        <f>+IF(ISNUMBER(DATA!AE531),DATA!AE531,"n/a")</f>
        <v>0.53253430309431704</v>
      </c>
      <c r="K4076" s="86">
        <f>+IF(ISNUMBER(DATA!AN531),DATA!AN531,"n/a")</f>
        <v>13400.76</v>
      </c>
      <c r="L4076" s="77">
        <f>+IF(ISNUMBER(DATA!AO531),DATA!AO531,"n/a")</f>
        <v>0.40983758329668701</v>
      </c>
      <c r="M4076" s="66"/>
      <c r="N4076" s="66"/>
      <c r="O4076" s="66"/>
      <c r="P4076" s="66"/>
      <c r="Q4076" s="66"/>
      <c r="S4076" s="70"/>
      <c r="U4076" s="70"/>
      <c r="W4076" s="70"/>
      <c r="Y4076" s="70"/>
    </row>
    <row r="4077" spans="1:25" s="69" customFormat="1" x14ac:dyDescent="0.2">
      <c r="A4077" s="66" t="s">
        <v>20</v>
      </c>
      <c r="B4077" s="66" t="s">
        <v>23</v>
      </c>
      <c r="C4077" s="66" t="s">
        <v>25</v>
      </c>
      <c r="D4077" s="66" t="s">
        <v>312</v>
      </c>
      <c r="E4077" s="86">
        <f>+IF(ISNUMBER(DATA!J532),DATA!J532,"n/a")</f>
        <v>1120.93</v>
      </c>
      <c r="F4077" s="77">
        <f>+IF(ISNUMBER(DATA!K532),DATA!K532,"n/a")</f>
        <v>0.52748555543442699</v>
      </c>
      <c r="G4077" s="86">
        <f>+IF(ISNUMBER(DATA!T532),DATA!T532,"n/a")</f>
        <v>3614.4</v>
      </c>
      <c r="H4077" s="77">
        <f>+IF(ISNUMBER(DATA!U532),DATA!U532,"n/a")</f>
        <v>0.45686128297627898</v>
      </c>
      <c r="I4077" s="86">
        <f>+IF(ISNUMBER(DATA!AD532),DATA!AD532,"n/a")</f>
        <v>7372.17</v>
      </c>
      <c r="J4077" s="77">
        <f>+IF(ISNUMBER(DATA!AE532),DATA!AE532,"n/a")</f>
        <v>0.81118822705664095</v>
      </c>
      <c r="K4077" s="86">
        <f>+IF(ISNUMBER(DATA!AN532),DATA!AN532,"n/a")</f>
        <v>12172.39</v>
      </c>
      <c r="L4077" s="77">
        <f>+IF(ISNUMBER(DATA!AO532),DATA!AO532,"n/a")</f>
        <v>1.07278173313194</v>
      </c>
      <c r="M4077" s="66"/>
      <c r="N4077" s="66"/>
      <c r="O4077" s="66"/>
      <c r="P4077" s="66"/>
      <c r="Q4077" s="66"/>
      <c r="S4077" s="70"/>
      <c r="U4077" s="70"/>
      <c r="W4077" s="70"/>
      <c r="Y4077" s="70"/>
    </row>
    <row r="4078" spans="1:25" s="69" customFormat="1" x14ac:dyDescent="0.2">
      <c r="A4078" s="66" t="s">
        <v>20</v>
      </c>
      <c r="B4078" s="66" t="s">
        <v>23</v>
      </c>
      <c r="C4078" s="66" t="s">
        <v>25</v>
      </c>
      <c r="D4078" s="66" t="s">
        <v>313</v>
      </c>
      <c r="E4078" s="86">
        <f>+IF(ISNUMBER(DATA!J533),DATA!J533,"n/a")</f>
        <v>1895.5</v>
      </c>
      <c r="F4078" s="77">
        <f>+IF(ISNUMBER(DATA!K533),DATA!K533,"n/a")</f>
        <v>0.34294519820043201</v>
      </c>
      <c r="G4078" s="86">
        <f>+IF(ISNUMBER(DATA!T533),DATA!T533,"n/a")</f>
        <v>5734.24</v>
      </c>
      <c r="H4078" s="77">
        <f>+IF(ISNUMBER(DATA!U533),DATA!U533,"n/a")</f>
        <v>0.218679401269635</v>
      </c>
      <c r="I4078" s="86">
        <f>+IF(ISNUMBER(DATA!AD533),DATA!AD533,"n/a")</f>
        <v>11182.51</v>
      </c>
      <c r="J4078" s="77">
        <f>+IF(ISNUMBER(DATA!AE533),DATA!AE533,"n/a")</f>
        <v>-0.106487141256806</v>
      </c>
      <c r="K4078" s="86">
        <f>+IF(ISNUMBER(DATA!AN533),DATA!AN533,"n/a")</f>
        <v>19887.27</v>
      </c>
      <c r="L4078" s="77">
        <f>+IF(ISNUMBER(DATA!AO533),DATA!AO533,"n/a")</f>
        <v>-6.39170259635118E-2</v>
      </c>
      <c r="M4078" s="66"/>
      <c r="N4078" s="66"/>
      <c r="O4078" s="66"/>
      <c r="P4078" s="66"/>
      <c r="Q4078" s="66"/>
      <c r="S4078" s="70"/>
      <c r="U4078" s="70"/>
      <c r="W4078" s="70"/>
      <c r="Y4078" s="70"/>
    </row>
    <row r="4079" spans="1:25" s="69" customFormat="1" x14ac:dyDescent="0.2">
      <c r="A4079" s="66" t="s">
        <v>20</v>
      </c>
      <c r="B4079" s="66" t="s">
        <v>23</v>
      </c>
      <c r="C4079" s="66" t="s">
        <v>25</v>
      </c>
      <c r="D4079" s="66" t="s">
        <v>314</v>
      </c>
      <c r="E4079" s="86">
        <f>+IF(ISNUMBER(DATA!J534),DATA!J534,"n/a")</f>
        <v>1764.62</v>
      </c>
      <c r="F4079" s="77">
        <f>+IF(ISNUMBER(DATA!K534),DATA!K534,"n/a")</f>
        <v>0.21721435863477101</v>
      </c>
      <c r="G4079" s="86">
        <f>+IF(ISNUMBER(DATA!T534),DATA!T534,"n/a")</f>
        <v>6021.07</v>
      </c>
      <c r="H4079" s="77">
        <f>+IF(ISNUMBER(DATA!U534),DATA!U534,"n/a")</f>
        <v>7.1832026417210301E-2</v>
      </c>
      <c r="I4079" s="86">
        <f>+IF(ISNUMBER(DATA!AD534),DATA!AD534,"n/a")</f>
        <v>12406.84</v>
      </c>
      <c r="J4079" s="77">
        <f>+IF(ISNUMBER(DATA!AE534),DATA!AE534,"n/a")</f>
        <v>0.120632844621399</v>
      </c>
      <c r="K4079" s="86">
        <f>+IF(ISNUMBER(DATA!AN534),DATA!AN534,"n/a")</f>
        <v>23450.57</v>
      </c>
      <c r="L4079" s="77">
        <f>+IF(ISNUMBER(DATA!AO534),DATA!AO534,"n/a")</f>
        <v>0.164492916628803</v>
      </c>
      <c r="M4079" s="66"/>
      <c r="N4079" s="66"/>
      <c r="O4079" s="66"/>
      <c r="P4079" s="66"/>
      <c r="Q4079" s="66"/>
      <c r="S4079" s="70"/>
      <c r="U4079" s="70"/>
      <c r="W4079" s="70"/>
      <c r="Y4079" s="70"/>
    </row>
    <row r="4080" spans="1:25" s="69" customFormat="1" x14ac:dyDescent="0.2">
      <c r="A4080" s="66" t="s">
        <v>20</v>
      </c>
      <c r="B4080" s="66" t="s">
        <v>23</v>
      </c>
      <c r="C4080" s="66" t="s">
        <v>25</v>
      </c>
      <c r="D4080" s="66" t="s">
        <v>315</v>
      </c>
      <c r="E4080" s="86">
        <f>+IF(ISNUMBER(DATA!J535),DATA!J535,"n/a")</f>
        <v>4457.6899999999996</v>
      </c>
      <c r="F4080" s="77">
        <f>+IF(ISNUMBER(DATA!K535),DATA!K535,"n/a")</f>
        <v>0.146926394006134</v>
      </c>
      <c r="G4080" s="86">
        <f>+IF(ISNUMBER(DATA!T535),DATA!T535,"n/a")</f>
        <v>14010.72</v>
      </c>
      <c r="H4080" s="77">
        <f>+IF(ISNUMBER(DATA!U535),DATA!U535,"n/a")</f>
        <v>0.352202065162946</v>
      </c>
      <c r="I4080" s="86">
        <f>+IF(ISNUMBER(DATA!AD535),DATA!AD535,"n/a")</f>
        <v>30361.09</v>
      </c>
      <c r="J4080" s="77">
        <f>+IF(ISNUMBER(DATA!AE535),DATA!AE535,"n/a")</f>
        <v>1.7750211363833699</v>
      </c>
      <c r="K4080" s="86">
        <f>+IF(ISNUMBER(DATA!AN535),DATA!AN535,"n/a")</f>
        <v>53429.58</v>
      </c>
      <c r="L4080" s="77">
        <f>+IF(ISNUMBER(DATA!AO535),DATA!AO535,"n/a")</f>
        <v>3.8834944268498299</v>
      </c>
      <c r="M4080" s="66"/>
      <c r="N4080" s="66"/>
      <c r="O4080" s="66"/>
      <c r="P4080" s="66"/>
      <c r="Q4080" s="66"/>
      <c r="S4080" s="70"/>
      <c r="U4080" s="70"/>
      <c r="W4080" s="70"/>
      <c r="Y4080" s="70"/>
    </row>
    <row r="4081" spans="1:25" s="69" customFormat="1" x14ac:dyDescent="0.2">
      <c r="A4081" s="66" t="s">
        <v>20</v>
      </c>
      <c r="B4081" s="66" t="s">
        <v>23</v>
      </c>
      <c r="C4081" s="66" t="s">
        <v>25</v>
      </c>
      <c r="D4081" s="66" t="s">
        <v>316</v>
      </c>
      <c r="E4081" s="86">
        <f>+IF(ISNUMBER(DATA!J536),DATA!J536,"n/a")</f>
        <v>2484.5</v>
      </c>
      <c r="F4081" s="77">
        <f>+IF(ISNUMBER(DATA!K536),DATA!K536,"n/a")</f>
        <v>0.227786672992152</v>
      </c>
      <c r="G4081" s="86">
        <f>+IF(ISNUMBER(DATA!T536),DATA!T536,"n/a")</f>
        <v>9573.2000000000007</v>
      </c>
      <c r="H4081" s="77">
        <f>+IF(ISNUMBER(DATA!U536),DATA!U536,"n/a")</f>
        <v>0.39426024773708701</v>
      </c>
      <c r="I4081" s="86">
        <f>+IF(ISNUMBER(DATA!AD536),DATA!AD536,"n/a")</f>
        <v>18410.96</v>
      </c>
      <c r="J4081" s="77">
        <f>+IF(ISNUMBER(DATA!AE536),DATA!AE536,"n/a")</f>
        <v>0.52795911490881697</v>
      </c>
      <c r="K4081" s="86">
        <f>+IF(ISNUMBER(DATA!AN536),DATA!AN536,"n/a")</f>
        <v>30752.03</v>
      </c>
      <c r="L4081" s="77">
        <f>+IF(ISNUMBER(DATA!AO536),DATA!AO536,"n/a")</f>
        <v>0.85587921830096003</v>
      </c>
      <c r="M4081" s="66"/>
      <c r="N4081" s="66"/>
      <c r="O4081" s="66"/>
      <c r="P4081" s="66"/>
      <c r="Q4081" s="66"/>
      <c r="S4081" s="70"/>
      <c r="U4081" s="70"/>
      <c r="W4081" s="70"/>
      <c r="Y4081" s="70"/>
    </row>
    <row r="4082" spans="1:25" s="69" customFormat="1" x14ac:dyDescent="0.2">
      <c r="A4082" s="66" t="s">
        <v>20</v>
      </c>
      <c r="B4082" s="66" t="s">
        <v>23</v>
      </c>
      <c r="C4082" s="66" t="s">
        <v>25</v>
      </c>
      <c r="D4082" s="66" t="s">
        <v>317</v>
      </c>
      <c r="E4082" s="86">
        <f>+IF(ISNUMBER(DATA!J537),DATA!J537,"n/a")</f>
        <v>1447.21</v>
      </c>
      <c r="F4082" s="77">
        <f>+IF(ISNUMBER(DATA!K537),DATA!K537,"n/a")</f>
        <v>-0.31357845508788901</v>
      </c>
      <c r="G4082" s="86">
        <f>+IF(ISNUMBER(DATA!T537),DATA!T537,"n/a")</f>
        <v>5509.88</v>
      </c>
      <c r="H4082" s="77">
        <f>+IF(ISNUMBER(DATA!U537),DATA!U537,"n/a")</f>
        <v>-0.35165373083747897</v>
      </c>
      <c r="I4082" s="86">
        <f>+IF(ISNUMBER(DATA!AD537),DATA!AD537,"n/a")</f>
        <v>11861.49</v>
      </c>
      <c r="J4082" s="77">
        <f>+IF(ISNUMBER(DATA!AE537),DATA!AE537,"n/a")</f>
        <v>-0.297789736349025</v>
      </c>
      <c r="K4082" s="86">
        <f>+IF(ISNUMBER(DATA!AN537),DATA!AN537,"n/a")</f>
        <v>23083.57</v>
      </c>
      <c r="L4082" s="77">
        <f>+IF(ISNUMBER(DATA!AO537),DATA!AO537,"n/a")</f>
        <v>-0.16814644988965599</v>
      </c>
      <c r="M4082" s="66"/>
      <c r="N4082" s="66"/>
      <c r="O4082" s="66"/>
      <c r="P4082" s="66"/>
      <c r="Q4082" s="66"/>
      <c r="S4082" s="70"/>
      <c r="U4082" s="70"/>
      <c r="W4082" s="70"/>
      <c r="Y4082" s="70"/>
    </row>
    <row r="4083" spans="1:25" s="69" customFormat="1" x14ac:dyDescent="0.2">
      <c r="A4083" s="66" t="s">
        <v>20</v>
      </c>
      <c r="B4083" s="66" t="s">
        <v>23</v>
      </c>
      <c r="C4083" s="66" t="s">
        <v>25</v>
      </c>
      <c r="D4083" s="66" t="s">
        <v>318</v>
      </c>
      <c r="E4083" s="86">
        <f>+IF(ISNUMBER(DATA!J538),DATA!J538,"n/a")</f>
        <v>268.41000000000003</v>
      </c>
      <c r="F4083" s="77">
        <f>+IF(ISNUMBER(DATA!K538),DATA!K538,"n/a")</f>
        <v>-0.77054855999794802</v>
      </c>
      <c r="G4083" s="86">
        <f>+IF(ISNUMBER(DATA!T538),DATA!T538,"n/a")</f>
        <v>3331.95</v>
      </c>
      <c r="H4083" s="77">
        <f>+IF(ISNUMBER(DATA!U538),DATA!U538,"n/a")</f>
        <v>-0.15894467681232199</v>
      </c>
      <c r="I4083" s="86">
        <f>+IF(ISNUMBER(DATA!AD538),DATA!AD538,"n/a")</f>
        <v>7363.77</v>
      </c>
      <c r="J4083" s="77">
        <f>+IF(ISNUMBER(DATA!AE538),DATA!AE538,"n/a")</f>
        <v>-3.9206655306578797E-2</v>
      </c>
      <c r="K4083" s="86">
        <f>+IF(ISNUMBER(DATA!AN538),DATA!AN538,"n/a")</f>
        <v>13994.63</v>
      </c>
      <c r="L4083" s="77">
        <f>+IF(ISNUMBER(DATA!AO538),DATA!AO538,"n/a")</f>
        <v>-8.4053336405113699E-2</v>
      </c>
      <c r="M4083" s="66"/>
      <c r="N4083" s="66"/>
      <c r="O4083" s="66"/>
      <c r="P4083" s="66"/>
      <c r="Q4083" s="66"/>
      <c r="S4083" s="70"/>
      <c r="U4083" s="70"/>
      <c r="W4083" s="70"/>
      <c r="Y4083" s="70"/>
    </row>
    <row r="4084" spans="1:25" s="69" customFormat="1" x14ac:dyDescent="0.2">
      <c r="A4084" s="66" t="s">
        <v>20</v>
      </c>
      <c r="B4084" s="66" t="s">
        <v>23</v>
      </c>
      <c r="C4084" s="66" t="s">
        <v>25</v>
      </c>
      <c r="D4084" s="66" t="s">
        <v>344</v>
      </c>
      <c r="E4084" s="86">
        <f>+IF(ISNUMBER(DATA!J539),DATA!J539,"n/a")</f>
        <v>886.48</v>
      </c>
      <c r="F4084" s="77">
        <f>+IF(ISNUMBER(DATA!K539),DATA!K539,"n/a")</f>
        <v>-0.18990395598972801</v>
      </c>
      <c r="G4084" s="86">
        <f>+IF(ISNUMBER(DATA!T539),DATA!T539,"n/a")</f>
        <v>2998.61</v>
      </c>
      <c r="H4084" s="77">
        <f>+IF(ISNUMBER(DATA!U539),DATA!U539,"n/a")</f>
        <v>-0.20241249069049899</v>
      </c>
      <c r="I4084" s="86">
        <f>+IF(ISNUMBER(DATA!AD539),DATA!AD539,"n/a")</f>
        <v>6270.4</v>
      </c>
      <c r="J4084" s="77">
        <f>+IF(ISNUMBER(DATA!AE539),DATA!AE539,"n/a")</f>
        <v>-0.29244601718783902</v>
      </c>
      <c r="K4084" s="86">
        <f>+IF(ISNUMBER(DATA!AN539),DATA!AN539,"n/a")</f>
        <v>11651.81</v>
      </c>
      <c r="L4084" s="77">
        <f>+IF(ISNUMBER(DATA!AO539),DATA!AO539,"n/a")</f>
        <v>-0.27469257033299799</v>
      </c>
      <c r="M4084" s="66"/>
      <c r="N4084" s="66"/>
      <c r="O4084" s="66"/>
      <c r="P4084" s="66"/>
      <c r="Q4084" s="66"/>
      <c r="S4084" s="70"/>
      <c r="U4084" s="70"/>
      <c r="W4084" s="70"/>
      <c r="Y4084" s="70"/>
    </row>
    <row r="4085" spans="1:25" s="69" customFormat="1" x14ac:dyDescent="0.2">
      <c r="A4085" s="66" t="s">
        <v>20</v>
      </c>
      <c r="B4085" s="66" t="s">
        <v>23</v>
      </c>
      <c r="C4085" s="66" t="s">
        <v>25</v>
      </c>
      <c r="D4085" s="66" t="s">
        <v>345</v>
      </c>
      <c r="E4085" s="86">
        <f>+IF(ISNUMBER(DATA!J540),DATA!J540,"n/a")</f>
        <v>1227.33</v>
      </c>
      <c r="F4085" s="77">
        <f>+IF(ISNUMBER(DATA!K540),DATA!K540,"n/a")</f>
        <v>11.0503681885125</v>
      </c>
      <c r="G4085" s="86">
        <f>+IF(ISNUMBER(DATA!T540),DATA!T540,"n/a")</f>
        <v>3834.86</v>
      </c>
      <c r="H4085" s="77">
        <f>+IF(ISNUMBER(DATA!U540),DATA!U540,"n/a")</f>
        <v>8.7868007349938804</v>
      </c>
      <c r="I4085" s="86">
        <f>+IF(ISNUMBER(DATA!AD540),DATA!AD540,"n/a")</f>
        <v>7510.61</v>
      </c>
      <c r="J4085" s="77">
        <f>+IF(ISNUMBER(DATA!AE540),DATA!AE540,"n/a")</f>
        <v>9.2655850634883805</v>
      </c>
      <c r="K4085" s="86">
        <f>+IF(ISNUMBER(DATA!AN540),DATA!AN540,"n/a")</f>
        <v>9727.3700000000008</v>
      </c>
      <c r="L4085" s="77">
        <f>+IF(ISNUMBER(DATA!AO540),DATA!AO540,"n/a")</f>
        <v>8.7463754320925808</v>
      </c>
      <c r="M4085" s="66"/>
      <c r="N4085" s="66"/>
      <c r="O4085" s="66"/>
      <c r="P4085" s="66"/>
      <c r="Q4085" s="66"/>
      <c r="S4085" s="70"/>
      <c r="U4085" s="70"/>
      <c r="W4085" s="70"/>
      <c r="Y4085" s="70"/>
    </row>
    <row r="4086" spans="1:25" x14ac:dyDescent="0.2">
      <c r="E4086" s="100"/>
      <c r="F4086" s="102"/>
      <c r="G4086" s="100"/>
      <c r="H4086" s="102"/>
      <c r="I4086" s="100"/>
      <c r="J4086" s="102"/>
      <c r="K4086" s="100"/>
      <c r="L4086" s="102"/>
    </row>
    <row r="4087" spans="1:25" s="69" customFormat="1" x14ac:dyDescent="0.2">
      <c r="A4087" s="66" t="s">
        <v>20</v>
      </c>
      <c r="B4087" s="66" t="s">
        <v>23</v>
      </c>
      <c r="C4087" s="66" t="s">
        <v>10</v>
      </c>
      <c r="D4087" s="66" t="s">
        <v>271</v>
      </c>
      <c r="E4087" s="87">
        <f>+IF(ISNUMBER(DATA!L491),DATA!L491,"n/a")</f>
        <v>13.7756463252295</v>
      </c>
      <c r="F4087" s="77">
        <f>+IF(ISNUMBER(DATA!M491),DATA!M491,"n/a")</f>
        <v>-1.3465540942805901E-2</v>
      </c>
      <c r="G4087" s="87">
        <f>+IF(ISNUMBER(DATA!V491),DATA!V491,"n/a")</f>
        <v>13.8006479213193</v>
      </c>
      <c r="H4087" s="77">
        <f>+IF(ISNUMBER(DATA!W491),DATA!W491,"n/a")</f>
        <v>-1.19804249393039E-2</v>
      </c>
      <c r="I4087" s="87">
        <f>+IF(ISNUMBER(DATA!AF491),DATA!AF491,"n/a")</f>
        <v>13.8942509558018</v>
      </c>
      <c r="J4087" s="77">
        <f>+IF(ISNUMBER(DATA!AG491),DATA!AG491,"n/a")</f>
        <v>-1.0458413945173901E-2</v>
      </c>
      <c r="K4087" s="87">
        <f>+IF(ISNUMBER(DATA!AP491),DATA!AP491,"n/a")</f>
        <v>13.9154164579908</v>
      </c>
      <c r="L4087" s="77">
        <f>+IF(ISNUMBER(DATA!AQ491),DATA!AQ491,"n/a")</f>
        <v>-7.0515827920701601E-3</v>
      </c>
      <c r="M4087" s="66"/>
      <c r="N4087" s="66"/>
      <c r="O4087" s="66"/>
      <c r="P4087" s="66"/>
      <c r="Q4087" s="66"/>
      <c r="S4087" s="70"/>
      <c r="U4087" s="70"/>
      <c r="W4087" s="70"/>
      <c r="Y4087" s="70"/>
    </row>
    <row r="4088" spans="1:25" s="69" customFormat="1" x14ac:dyDescent="0.2">
      <c r="A4088" s="66" t="s">
        <v>20</v>
      </c>
      <c r="B4088" s="66" t="s">
        <v>23</v>
      </c>
      <c r="C4088" s="66" t="s">
        <v>10</v>
      </c>
      <c r="D4088" s="66" t="s">
        <v>272</v>
      </c>
      <c r="E4088" s="87">
        <f>+IF(ISNUMBER(DATA!L492),DATA!L492,"n/a")</f>
        <v>13.101152974023</v>
      </c>
      <c r="F4088" s="77">
        <f>+IF(ISNUMBER(DATA!M492),DATA!M492,"n/a")</f>
        <v>9.5482664497834706E-3</v>
      </c>
      <c r="G4088" s="87">
        <f>+IF(ISNUMBER(DATA!V492),DATA!V492,"n/a")</f>
        <v>13.116616188856201</v>
      </c>
      <c r="H4088" s="77">
        <f>+IF(ISNUMBER(DATA!W492),DATA!W492,"n/a")</f>
        <v>1.22951520715217E-2</v>
      </c>
      <c r="I4088" s="87">
        <f>+IF(ISNUMBER(DATA!AF492),DATA!AF492,"n/a")</f>
        <v>13.080356074008099</v>
      </c>
      <c r="J4088" s="77">
        <f>+IF(ISNUMBER(DATA!AG492),DATA!AG492,"n/a")</f>
        <v>3.5227054761864003E-2</v>
      </c>
      <c r="K4088" s="87">
        <f>+IF(ISNUMBER(DATA!AP492),DATA!AP492,"n/a")</f>
        <v>13.009294058316099</v>
      </c>
      <c r="L4088" s="77">
        <f>+IF(ISNUMBER(DATA!AQ492),DATA!AQ492,"n/a")</f>
        <v>4.9242870074669598E-2</v>
      </c>
      <c r="M4088" s="66"/>
      <c r="N4088" s="66"/>
      <c r="O4088" s="66"/>
      <c r="P4088" s="66"/>
      <c r="Q4088" s="66"/>
      <c r="S4088" s="70"/>
      <c r="U4088" s="70"/>
      <c r="W4088" s="70"/>
      <c r="Y4088" s="70"/>
    </row>
    <row r="4089" spans="1:25" s="69" customFormat="1" x14ac:dyDescent="0.2">
      <c r="A4089" s="66" t="s">
        <v>20</v>
      </c>
      <c r="B4089" s="66" t="s">
        <v>23</v>
      </c>
      <c r="C4089" s="66" t="s">
        <v>10</v>
      </c>
      <c r="D4089" s="66" t="s">
        <v>273</v>
      </c>
      <c r="E4089" s="87">
        <f>+IF(ISNUMBER(DATA!L493),DATA!L493,"n/a")</f>
        <v>12.9894943298593</v>
      </c>
      <c r="F4089" s="77">
        <f>+IF(ISNUMBER(DATA!M493),DATA!M493,"n/a")</f>
        <v>2.00827799228834E-2</v>
      </c>
      <c r="G4089" s="87">
        <f>+IF(ISNUMBER(DATA!V493),DATA!V493,"n/a")</f>
        <v>12.836874599209599</v>
      </c>
      <c r="H4089" s="77">
        <f>+IF(ISNUMBER(DATA!W493),DATA!W493,"n/a")</f>
        <v>9.1404894028677998E-3</v>
      </c>
      <c r="I4089" s="87">
        <f>+IF(ISNUMBER(DATA!AF493),DATA!AF493,"n/a")</f>
        <v>13.3528432812712</v>
      </c>
      <c r="J4089" s="77">
        <f>+IF(ISNUMBER(DATA!AG493),DATA!AG493,"n/a")</f>
        <v>4.78179884413917E-2</v>
      </c>
      <c r="K4089" s="87">
        <f>+IF(ISNUMBER(DATA!AP493),DATA!AP493,"n/a")</f>
        <v>13.219664443191199</v>
      </c>
      <c r="L4089" s="77">
        <f>+IF(ISNUMBER(DATA!AQ493),DATA!AQ493,"n/a")</f>
        <v>3.7098731085250199E-2</v>
      </c>
      <c r="M4089" s="66"/>
      <c r="N4089" s="66"/>
      <c r="O4089" s="66"/>
      <c r="P4089" s="66"/>
      <c r="Q4089" s="66"/>
      <c r="S4089" s="70"/>
      <c r="U4089" s="70"/>
      <c r="W4089" s="70"/>
      <c r="Y4089" s="70"/>
    </row>
    <row r="4090" spans="1:25" s="69" customFormat="1" x14ac:dyDescent="0.2">
      <c r="A4090" s="66" t="s">
        <v>20</v>
      </c>
      <c r="B4090" s="66" t="s">
        <v>23</v>
      </c>
      <c r="C4090" s="66" t="s">
        <v>10</v>
      </c>
      <c r="D4090" s="66" t="s">
        <v>274</v>
      </c>
      <c r="E4090" s="87">
        <f>+IF(ISNUMBER(DATA!L494),DATA!L494,"n/a")</f>
        <v>14.0922077194555</v>
      </c>
      <c r="F4090" s="77">
        <f>+IF(ISNUMBER(DATA!M494),DATA!M494,"n/a")</f>
        <v>9.0657064349945998E-2</v>
      </c>
      <c r="G4090" s="87">
        <f>+IF(ISNUMBER(DATA!V494),DATA!V494,"n/a")</f>
        <v>13.2459448527873</v>
      </c>
      <c r="H4090" s="77">
        <f>+IF(ISNUMBER(DATA!W494),DATA!W494,"n/a")</f>
        <v>2.8676382954720199E-2</v>
      </c>
      <c r="I4090" s="87">
        <f>+IF(ISNUMBER(DATA!AF494),DATA!AF494,"n/a")</f>
        <v>13.1115655756987</v>
      </c>
      <c r="J4090" s="77">
        <f>+IF(ISNUMBER(DATA!AG494),DATA!AG494,"n/a")</f>
        <v>1.9400568727413098E-2</v>
      </c>
      <c r="K4090" s="87">
        <f>+IF(ISNUMBER(DATA!AP494),DATA!AP494,"n/a")</f>
        <v>13.033785520229101</v>
      </c>
      <c r="L4090" s="77">
        <f>+IF(ISNUMBER(DATA!AQ494),DATA!AQ494,"n/a")</f>
        <v>-8.4811085397154401E-2</v>
      </c>
      <c r="M4090" s="66"/>
      <c r="N4090" s="66"/>
      <c r="O4090" s="66"/>
      <c r="P4090" s="66"/>
      <c r="Q4090" s="66"/>
      <c r="S4090" s="70"/>
      <c r="U4090" s="70"/>
      <c r="W4090" s="70"/>
      <c r="Y4090" s="70"/>
    </row>
    <row r="4091" spans="1:25" s="69" customFormat="1" x14ac:dyDescent="0.2">
      <c r="A4091" s="66" t="s">
        <v>20</v>
      </c>
      <c r="B4091" s="66" t="s">
        <v>23</v>
      </c>
      <c r="C4091" s="66" t="s">
        <v>10</v>
      </c>
      <c r="D4091" s="66" t="s">
        <v>275</v>
      </c>
      <c r="E4091" s="87">
        <f>+IF(ISNUMBER(DATA!L495),DATA!L495,"n/a")</f>
        <v>14.8406867757753</v>
      </c>
      <c r="F4091" s="77">
        <f>+IF(ISNUMBER(DATA!M495),DATA!M495,"n/a")</f>
        <v>0.13118946545603999</v>
      </c>
      <c r="G4091" s="87">
        <f>+IF(ISNUMBER(DATA!V495),DATA!V495,"n/a")</f>
        <v>14.7851173631768</v>
      </c>
      <c r="H4091" s="77">
        <f>+IF(ISNUMBER(DATA!W495),DATA!W495,"n/a")</f>
        <v>0.121584807778579</v>
      </c>
      <c r="I4091" s="87">
        <f>+IF(ISNUMBER(DATA!AF495),DATA!AF495,"n/a")</f>
        <v>14.875087047895001</v>
      </c>
      <c r="J4091" s="77">
        <f>+IF(ISNUMBER(DATA!AG495),DATA!AG495,"n/a")</f>
        <v>5.6283808428673303E-2</v>
      </c>
      <c r="K4091" s="87">
        <f>+IF(ISNUMBER(DATA!AP495),DATA!AP495,"n/a")</f>
        <v>14.605139146068399</v>
      </c>
      <c r="L4091" s="77">
        <f>+IF(ISNUMBER(DATA!AQ495),DATA!AQ495,"n/a")</f>
        <v>2.0233377710686399E-2</v>
      </c>
      <c r="M4091" s="66"/>
      <c r="N4091" s="66"/>
      <c r="O4091" s="66"/>
      <c r="P4091" s="66"/>
      <c r="Q4091" s="66"/>
      <c r="S4091" s="70"/>
      <c r="U4091" s="70"/>
      <c r="W4091" s="70"/>
      <c r="Y4091" s="70"/>
    </row>
    <row r="4092" spans="1:25" s="69" customFormat="1" x14ac:dyDescent="0.2">
      <c r="A4092" s="66" t="s">
        <v>20</v>
      </c>
      <c r="B4092" s="66" t="s">
        <v>23</v>
      </c>
      <c r="C4092" s="66" t="s">
        <v>10</v>
      </c>
      <c r="D4092" s="66" t="s">
        <v>276</v>
      </c>
      <c r="E4092" s="87">
        <f>+IF(ISNUMBER(DATA!L496),DATA!L496,"n/a")</f>
        <v>12.2627785419532</v>
      </c>
      <c r="F4092" s="77">
        <f>+IF(ISNUMBER(DATA!M496),DATA!M496,"n/a")</f>
        <v>-1.5184013272088201E-2</v>
      </c>
      <c r="G4092" s="87">
        <f>+IF(ISNUMBER(DATA!V496),DATA!V496,"n/a")</f>
        <v>10.939847415188</v>
      </c>
      <c r="H4092" s="77">
        <f>+IF(ISNUMBER(DATA!W496),DATA!W496,"n/a")</f>
        <v>-0.117515717113904</v>
      </c>
      <c r="I4092" s="87">
        <f>+IF(ISNUMBER(DATA!AF496),DATA!AF496,"n/a")</f>
        <v>11.8516679337648</v>
      </c>
      <c r="J4092" s="77">
        <f>+IF(ISNUMBER(DATA!AG496),DATA!AG496,"n/a")</f>
        <v>-4.47507704191644E-2</v>
      </c>
      <c r="K4092" s="87">
        <f>+IF(ISNUMBER(DATA!AP496),DATA!AP496,"n/a")</f>
        <v>12.3995598734349</v>
      </c>
      <c r="L4092" s="77">
        <f>+IF(ISNUMBER(DATA!AQ496),DATA!AQ496,"n/a")</f>
        <v>2.6341364858760898E-3</v>
      </c>
      <c r="M4092" s="66"/>
      <c r="N4092" s="66"/>
      <c r="O4092" s="66"/>
      <c r="P4092" s="66"/>
      <c r="Q4092" s="66"/>
      <c r="S4092" s="70"/>
      <c r="U4092" s="70"/>
      <c r="W4092" s="70"/>
      <c r="Y4092" s="70"/>
    </row>
    <row r="4093" spans="1:25" s="69" customFormat="1" x14ac:dyDescent="0.2">
      <c r="A4093" s="66" t="s">
        <v>20</v>
      </c>
      <c r="B4093" s="66" t="s">
        <v>23</v>
      </c>
      <c r="C4093" s="66" t="s">
        <v>10</v>
      </c>
      <c r="D4093" s="66" t="s">
        <v>277</v>
      </c>
      <c r="E4093" s="87">
        <f>+IF(ISNUMBER(DATA!L497),DATA!L497,"n/a")</f>
        <v>14.2687503820371</v>
      </c>
      <c r="F4093" s="77">
        <f>+IF(ISNUMBER(DATA!M497),DATA!M497,"n/a")</f>
        <v>6.1377429637916502E-2</v>
      </c>
      <c r="G4093" s="87">
        <f>+IF(ISNUMBER(DATA!V497),DATA!V497,"n/a")</f>
        <v>14.190691533256301</v>
      </c>
      <c r="H4093" s="77">
        <f>+IF(ISNUMBER(DATA!W497),DATA!W497,"n/a")</f>
        <v>5.8527080059611401E-2</v>
      </c>
      <c r="I4093" s="87">
        <f>+IF(ISNUMBER(DATA!AF497),DATA!AF497,"n/a")</f>
        <v>14.198099531653201</v>
      </c>
      <c r="J4093" s="77">
        <f>+IF(ISNUMBER(DATA!AG497),DATA!AG497,"n/a")</f>
        <v>8.7897127770363598E-2</v>
      </c>
      <c r="K4093" s="87">
        <f>+IF(ISNUMBER(DATA!AP497),DATA!AP497,"n/a")</f>
        <v>13.4725687244292</v>
      </c>
      <c r="L4093" s="77">
        <f>+IF(ISNUMBER(DATA!AQ497),DATA!AQ497,"n/a")</f>
        <v>9.7571291280918598E-2</v>
      </c>
      <c r="M4093" s="66"/>
      <c r="N4093" s="66"/>
      <c r="O4093" s="66"/>
      <c r="P4093" s="66"/>
      <c r="Q4093" s="66"/>
      <c r="S4093" s="70"/>
      <c r="U4093" s="70"/>
      <c r="W4093" s="70"/>
      <c r="Y4093" s="70"/>
    </row>
    <row r="4094" spans="1:25" s="69" customFormat="1" x14ac:dyDescent="0.2">
      <c r="A4094" s="66" t="s">
        <v>20</v>
      </c>
      <c r="B4094" s="66" t="s">
        <v>23</v>
      </c>
      <c r="C4094" s="66" t="s">
        <v>10</v>
      </c>
      <c r="D4094" s="66" t="s">
        <v>278</v>
      </c>
      <c r="E4094" s="87">
        <f>+IF(ISNUMBER(DATA!L498),DATA!L498,"n/a")</f>
        <v>12.838863846687399</v>
      </c>
      <c r="F4094" s="77">
        <f>+IF(ISNUMBER(DATA!M498),DATA!M498,"n/a")</f>
        <v>1.73890224923737E-3</v>
      </c>
      <c r="G4094" s="87">
        <f>+IF(ISNUMBER(DATA!V498),DATA!V498,"n/a")</f>
        <v>12.8346102760476</v>
      </c>
      <c r="H4094" s="77">
        <f>+IF(ISNUMBER(DATA!W498),DATA!W498,"n/a")</f>
        <v>2.41006392132639E-2</v>
      </c>
      <c r="I4094" s="87">
        <f>+IF(ISNUMBER(DATA!AF498),DATA!AF498,"n/a")</f>
        <v>12.8295854388971</v>
      </c>
      <c r="J4094" s="77">
        <f>+IF(ISNUMBER(DATA!AG498),DATA!AG498,"n/a")</f>
        <v>1.35119450591221E-2</v>
      </c>
      <c r="K4094" s="87">
        <f>+IF(ISNUMBER(DATA!AP498),DATA!AP498,"n/a")</f>
        <v>12.8236034669231</v>
      </c>
      <c r="L4094" s="77">
        <f>+IF(ISNUMBER(DATA!AQ498),DATA!AQ498,"n/a")</f>
        <v>9.8602842916312092E-3</v>
      </c>
      <c r="M4094" s="66"/>
      <c r="N4094" s="66"/>
      <c r="O4094" s="66"/>
      <c r="P4094" s="66"/>
      <c r="Q4094" s="66"/>
      <c r="S4094" s="70"/>
      <c r="U4094" s="70"/>
      <c r="W4094" s="70"/>
      <c r="Y4094" s="70"/>
    </row>
    <row r="4095" spans="1:25" s="69" customFormat="1" x14ac:dyDescent="0.2">
      <c r="A4095" s="66" t="s">
        <v>20</v>
      </c>
      <c r="B4095" s="66" t="s">
        <v>23</v>
      </c>
      <c r="C4095" s="66" t="s">
        <v>10</v>
      </c>
      <c r="D4095" s="66" t="s">
        <v>279</v>
      </c>
      <c r="E4095" s="87">
        <f>+IF(ISNUMBER(DATA!L499),DATA!L499,"n/a")</f>
        <v>14.819580824512601</v>
      </c>
      <c r="F4095" s="77">
        <f>+IF(ISNUMBER(DATA!M499),DATA!M499,"n/a")</f>
        <v>0.12750440454950501</v>
      </c>
      <c r="G4095" s="87">
        <f>+IF(ISNUMBER(DATA!V499),DATA!V499,"n/a")</f>
        <v>14.439019128997799</v>
      </c>
      <c r="H4095" s="77">
        <f>+IF(ISNUMBER(DATA!W499),DATA!W499,"n/a")</f>
        <v>0.15377949616671099</v>
      </c>
      <c r="I4095" s="87">
        <f>+IF(ISNUMBER(DATA!AF499),DATA!AF499,"n/a")</f>
        <v>14.5257496803059</v>
      </c>
      <c r="J4095" s="77">
        <f>+IF(ISNUMBER(DATA!AG499),DATA!AG499,"n/a")</f>
        <v>8.6820359612877804E-2</v>
      </c>
      <c r="K4095" s="87">
        <f>+IF(ISNUMBER(DATA!AP499),DATA!AP499,"n/a")</f>
        <v>14.5760112051248</v>
      </c>
      <c r="L4095" s="77">
        <f>+IF(ISNUMBER(DATA!AQ499),DATA!AQ499,"n/a")</f>
        <v>0.15218599088985299</v>
      </c>
      <c r="M4095" s="66"/>
      <c r="N4095" s="66"/>
      <c r="O4095" s="66"/>
      <c r="P4095" s="66"/>
      <c r="Q4095" s="66"/>
      <c r="S4095" s="70"/>
      <c r="U4095" s="70"/>
      <c r="W4095" s="70"/>
      <c r="Y4095" s="70"/>
    </row>
    <row r="4096" spans="1:25" s="69" customFormat="1" x14ac:dyDescent="0.2">
      <c r="A4096" s="66" t="s">
        <v>20</v>
      </c>
      <c r="B4096" s="66" t="s">
        <v>23</v>
      </c>
      <c r="C4096" s="66" t="s">
        <v>10</v>
      </c>
      <c r="D4096" s="66" t="s">
        <v>280</v>
      </c>
      <c r="E4096" s="87">
        <f>+IF(ISNUMBER(DATA!L500),DATA!L500,"n/a")</f>
        <v>14.3601004639481</v>
      </c>
      <c r="F4096" s="77" t="str">
        <f>+IF(ISNUMBER(DATA!M500),DATA!M500,"n/a")</f>
        <v>n/a</v>
      </c>
      <c r="G4096" s="87">
        <f>+IF(ISNUMBER(DATA!V500),DATA!V500,"n/a")</f>
        <v>14.360007234768201</v>
      </c>
      <c r="H4096" s="77" t="str">
        <f>+IF(ISNUMBER(DATA!W500),DATA!W500,"n/a")</f>
        <v>n/a</v>
      </c>
      <c r="I4096" s="87">
        <f>+IF(ISNUMBER(DATA!AF500),DATA!AF500,"n/a")</f>
        <v>14.359995258955401</v>
      </c>
      <c r="J4096" s="77" t="str">
        <f>+IF(ISNUMBER(DATA!AG500),DATA!AG500,"n/a")</f>
        <v>n/a</v>
      </c>
      <c r="K4096" s="87">
        <f>+IF(ISNUMBER(DATA!AP500),DATA!AP500,"n/a")</f>
        <v>14.3599931400373</v>
      </c>
      <c r="L4096" s="77" t="str">
        <f>+IF(ISNUMBER(DATA!AQ500),DATA!AQ500,"n/a")</f>
        <v>n/a</v>
      </c>
      <c r="M4096" s="66"/>
      <c r="N4096" s="66"/>
      <c r="O4096" s="66"/>
      <c r="P4096" s="66"/>
      <c r="Q4096" s="66"/>
      <c r="S4096" s="70"/>
      <c r="U4096" s="70"/>
      <c r="W4096" s="70"/>
      <c r="Y4096" s="70"/>
    </row>
    <row r="4097" spans="1:25" s="69" customFormat="1" x14ac:dyDescent="0.2">
      <c r="A4097" s="66" t="s">
        <v>20</v>
      </c>
      <c r="B4097" s="66" t="s">
        <v>23</v>
      </c>
      <c r="C4097" s="66" t="s">
        <v>10</v>
      </c>
      <c r="D4097" s="66" t="s">
        <v>281</v>
      </c>
      <c r="E4097" s="87">
        <f>+IF(ISNUMBER(DATA!L501),DATA!L501,"n/a")</f>
        <v>14.310638543329</v>
      </c>
      <c r="F4097" s="77">
        <f>+IF(ISNUMBER(DATA!M501),DATA!M501,"n/a")</f>
        <v>2.6899045072940699E-2</v>
      </c>
      <c r="G4097" s="87">
        <f>+IF(ISNUMBER(DATA!V501),DATA!V501,"n/a")</f>
        <v>14.0291239996091</v>
      </c>
      <c r="H4097" s="77">
        <f>+IF(ISNUMBER(DATA!W501),DATA!W501,"n/a")</f>
        <v>6.9434416799458998E-3</v>
      </c>
      <c r="I4097" s="87">
        <f>+IF(ISNUMBER(DATA!AF501),DATA!AF501,"n/a")</f>
        <v>14.0532865738246</v>
      </c>
      <c r="J4097" s="77">
        <f>+IF(ISNUMBER(DATA!AG501),DATA!AG501,"n/a")</f>
        <v>5.4575072132822602E-2</v>
      </c>
      <c r="K4097" s="87">
        <f>+IF(ISNUMBER(DATA!AP501),DATA!AP501,"n/a")</f>
        <v>13.919954016958201</v>
      </c>
      <c r="L4097" s="77">
        <f>+IF(ISNUMBER(DATA!AQ501),DATA!AQ501,"n/a")</f>
        <v>0.12664353511405299</v>
      </c>
      <c r="M4097" s="66"/>
      <c r="N4097" s="66"/>
      <c r="O4097" s="66"/>
      <c r="P4097" s="66"/>
      <c r="Q4097" s="66"/>
      <c r="S4097" s="70"/>
      <c r="U4097" s="70"/>
      <c r="W4097" s="70"/>
      <c r="Y4097" s="70"/>
    </row>
    <row r="4098" spans="1:25" s="69" customFormat="1" x14ac:dyDescent="0.2">
      <c r="A4098" s="66" t="s">
        <v>20</v>
      </c>
      <c r="B4098" s="66" t="s">
        <v>23</v>
      </c>
      <c r="C4098" s="66" t="s">
        <v>10</v>
      </c>
      <c r="D4098" s="66" t="s">
        <v>282</v>
      </c>
      <c r="E4098" s="87">
        <f>+IF(ISNUMBER(DATA!L502),DATA!L502,"n/a")</f>
        <v>13.084324883600599</v>
      </c>
      <c r="F4098" s="77">
        <f>+IF(ISNUMBER(DATA!M502),DATA!M502,"n/a")</f>
        <v>0.124501329979069</v>
      </c>
      <c r="G4098" s="87">
        <f>+IF(ISNUMBER(DATA!V502),DATA!V502,"n/a")</f>
        <v>13.349591764644</v>
      </c>
      <c r="H4098" s="77">
        <f>+IF(ISNUMBER(DATA!W502),DATA!W502,"n/a")</f>
        <v>0.28711547062633203</v>
      </c>
      <c r="I4098" s="87">
        <f>+IF(ISNUMBER(DATA!AF502),DATA!AF502,"n/a")</f>
        <v>13.376816279327899</v>
      </c>
      <c r="J4098" s="77">
        <f>+IF(ISNUMBER(DATA!AG502),DATA!AG502,"n/a")</f>
        <v>0.36489978826871999</v>
      </c>
      <c r="K4098" s="87">
        <f>+IF(ISNUMBER(DATA!AP502),DATA!AP502,"n/a")</f>
        <v>13.299715301359599</v>
      </c>
      <c r="L4098" s="77">
        <f>+IF(ISNUMBER(DATA!AQ502),DATA!AQ502,"n/a")</f>
        <v>0.220591778473713</v>
      </c>
      <c r="M4098" s="66"/>
      <c r="N4098" s="66"/>
      <c r="O4098" s="66"/>
      <c r="P4098" s="66"/>
      <c r="Q4098" s="66"/>
      <c r="S4098" s="70"/>
      <c r="U4098" s="70"/>
      <c r="W4098" s="70"/>
      <c r="Y4098" s="70"/>
    </row>
    <row r="4099" spans="1:25" s="69" customFormat="1" x14ac:dyDescent="0.2">
      <c r="A4099" s="66" t="s">
        <v>20</v>
      </c>
      <c r="B4099" s="66" t="s">
        <v>23</v>
      </c>
      <c r="C4099" s="66" t="s">
        <v>10</v>
      </c>
      <c r="D4099" s="66" t="s">
        <v>283</v>
      </c>
      <c r="E4099" s="87">
        <f>+IF(ISNUMBER(DATA!L503),DATA!L503,"n/a")</f>
        <v>14.1397069565996</v>
      </c>
      <c r="F4099" s="77">
        <f>+IF(ISNUMBER(DATA!M503),DATA!M503,"n/a")</f>
        <v>-1.0384211216084399E-2</v>
      </c>
      <c r="G4099" s="87">
        <f>+IF(ISNUMBER(DATA!V503),DATA!V503,"n/a")</f>
        <v>14.2791748893652</v>
      </c>
      <c r="H4099" s="77">
        <f>+IF(ISNUMBER(DATA!W503),DATA!W503,"n/a")</f>
        <v>3.6027862214619198E-2</v>
      </c>
      <c r="I4099" s="87">
        <f>+IF(ISNUMBER(DATA!AF503),DATA!AF503,"n/a")</f>
        <v>14.3921848876923</v>
      </c>
      <c r="J4099" s="77">
        <f>+IF(ISNUMBER(DATA!AG503),DATA!AG503,"n/a")</f>
        <v>7.4184039401263696E-2</v>
      </c>
      <c r="K4099" s="87">
        <f>+IF(ISNUMBER(DATA!AP503),DATA!AP503,"n/a")</f>
        <v>14.4399298835952</v>
      </c>
      <c r="L4099" s="77">
        <f>+IF(ISNUMBER(DATA!AQ503),DATA!AQ503,"n/a")</f>
        <v>3.8193054897261797E-2</v>
      </c>
      <c r="M4099" s="66"/>
      <c r="N4099" s="66"/>
      <c r="O4099" s="66"/>
      <c r="P4099" s="66"/>
      <c r="Q4099" s="66"/>
      <c r="S4099" s="70"/>
      <c r="U4099" s="70"/>
      <c r="W4099" s="70"/>
      <c r="Y4099" s="70"/>
    </row>
    <row r="4100" spans="1:25" s="69" customFormat="1" x14ac:dyDescent="0.2">
      <c r="A4100" s="66" t="s">
        <v>20</v>
      </c>
      <c r="B4100" s="66" t="s">
        <v>23</v>
      </c>
      <c r="C4100" s="66" t="s">
        <v>10</v>
      </c>
      <c r="D4100" s="66" t="s">
        <v>284</v>
      </c>
      <c r="E4100" s="87">
        <f>+IF(ISNUMBER(DATA!L504),DATA!L504,"n/a")</f>
        <v>14.325589166884599</v>
      </c>
      <c r="F4100" s="77">
        <f>+IF(ISNUMBER(DATA!M504),DATA!M504,"n/a")</f>
        <v>3.1097525169071199E-2</v>
      </c>
      <c r="G4100" s="87">
        <f>+IF(ISNUMBER(DATA!V504),DATA!V504,"n/a")</f>
        <v>14.026768033044601</v>
      </c>
      <c r="H4100" s="77">
        <f>+IF(ISNUMBER(DATA!W504),DATA!W504,"n/a")</f>
        <v>1.30289286377149E-2</v>
      </c>
      <c r="I4100" s="87">
        <f>+IF(ISNUMBER(DATA!AF504),DATA!AF504,"n/a")</f>
        <v>14.1954396130531</v>
      </c>
      <c r="J4100" s="77">
        <f>+IF(ISNUMBER(DATA!AG504),DATA!AG504,"n/a")</f>
        <v>6.8374967438807596E-2</v>
      </c>
      <c r="K4100" s="87">
        <f>+IF(ISNUMBER(DATA!AP504),DATA!AP504,"n/a")</f>
        <v>13.732022570881</v>
      </c>
      <c r="L4100" s="77">
        <f>+IF(ISNUMBER(DATA!AQ504),DATA!AQ504,"n/a")</f>
        <v>9.6108762658518199E-2</v>
      </c>
      <c r="M4100" s="66"/>
      <c r="N4100" s="66"/>
      <c r="O4100" s="66"/>
      <c r="P4100" s="66"/>
      <c r="Q4100" s="66"/>
      <c r="S4100" s="70"/>
      <c r="U4100" s="70"/>
      <c r="W4100" s="70"/>
      <c r="Y4100" s="70"/>
    </row>
    <row r="4101" spans="1:25" s="69" customFormat="1" x14ac:dyDescent="0.2">
      <c r="A4101" s="66" t="s">
        <v>20</v>
      </c>
      <c r="B4101" s="66" t="s">
        <v>23</v>
      </c>
      <c r="C4101" s="66" t="s">
        <v>10</v>
      </c>
      <c r="D4101" s="66" t="s">
        <v>285</v>
      </c>
      <c r="E4101" s="87">
        <f>+IF(ISNUMBER(DATA!L505),DATA!L505,"n/a")</f>
        <v>17.128559591818899</v>
      </c>
      <c r="F4101" s="77">
        <f>+IF(ISNUMBER(DATA!M505),DATA!M505,"n/a")</f>
        <v>2.2951065623491199E-2</v>
      </c>
      <c r="G4101" s="87">
        <f>+IF(ISNUMBER(DATA!V505),DATA!V505,"n/a")</f>
        <v>17.134684067778402</v>
      </c>
      <c r="H4101" s="77">
        <f>+IF(ISNUMBER(DATA!W505),DATA!W505,"n/a")</f>
        <v>1.2213986759387299E-2</v>
      </c>
      <c r="I4101" s="87">
        <f>+IF(ISNUMBER(DATA!AF505),DATA!AF505,"n/a")</f>
        <v>17.100316789862699</v>
      </c>
      <c r="J4101" s="77">
        <f>+IF(ISNUMBER(DATA!AG505),DATA!AG505,"n/a")</f>
        <v>1.8056415175264E-3</v>
      </c>
      <c r="K4101" s="87">
        <f>+IF(ISNUMBER(DATA!AP505),DATA!AP505,"n/a")</f>
        <v>16.7870315909637</v>
      </c>
      <c r="L4101" s="77">
        <f>+IF(ISNUMBER(DATA!AQ505),DATA!AQ505,"n/a")</f>
        <v>-3.8899542059808903E-2</v>
      </c>
      <c r="M4101" s="66"/>
      <c r="N4101" s="66"/>
      <c r="O4101" s="66"/>
      <c r="P4101" s="66"/>
      <c r="Q4101" s="66"/>
      <c r="S4101" s="70"/>
      <c r="U4101" s="70"/>
      <c r="W4101" s="70"/>
      <c r="Y4101" s="70"/>
    </row>
    <row r="4102" spans="1:25" s="69" customFormat="1" x14ac:dyDescent="0.2">
      <c r="A4102" s="66" t="s">
        <v>20</v>
      </c>
      <c r="B4102" s="66" t="s">
        <v>23</v>
      </c>
      <c r="C4102" s="66" t="s">
        <v>10</v>
      </c>
      <c r="D4102" s="66" t="s">
        <v>286</v>
      </c>
      <c r="E4102" s="87">
        <f>+IF(ISNUMBER(DATA!L506),DATA!L506,"n/a")</f>
        <v>10.9764905220798</v>
      </c>
      <c r="F4102" s="77">
        <f>+IF(ISNUMBER(DATA!M506),DATA!M506,"n/a")</f>
        <v>-0.101590284877907</v>
      </c>
      <c r="G4102" s="87">
        <f>+IF(ISNUMBER(DATA!V506),DATA!V506,"n/a")</f>
        <v>10.830697933875401</v>
      </c>
      <c r="H4102" s="77">
        <f>+IF(ISNUMBER(DATA!W506),DATA!W506,"n/a")</f>
        <v>-0.11787696661569699</v>
      </c>
      <c r="I4102" s="87">
        <f>+IF(ISNUMBER(DATA!AF506),DATA!AF506,"n/a")</f>
        <v>11.5991518109856</v>
      </c>
      <c r="J4102" s="77">
        <f>+IF(ISNUMBER(DATA!AG506),DATA!AG506,"n/a")</f>
        <v>-9.3270046423153993E-2</v>
      </c>
      <c r="K4102" s="87">
        <f>+IF(ISNUMBER(DATA!AP506),DATA!AP506,"n/a")</f>
        <v>12.194686351121399</v>
      </c>
      <c r="L4102" s="77">
        <f>+IF(ISNUMBER(DATA!AQ506),DATA!AQ506,"n/a")</f>
        <v>-3.0131612027505601E-2</v>
      </c>
      <c r="M4102" s="66"/>
      <c r="N4102" s="66"/>
      <c r="O4102" s="66"/>
      <c r="P4102" s="66"/>
      <c r="Q4102" s="66"/>
      <c r="S4102" s="70"/>
      <c r="U4102" s="70"/>
      <c r="W4102" s="70"/>
      <c r="Y4102" s="70"/>
    </row>
    <row r="4103" spans="1:25" s="69" customFormat="1" x14ac:dyDescent="0.2">
      <c r="A4103" s="66" t="s">
        <v>20</v>
      </c>
      <c r="B4103" s="66" t="s">
        <v>23</v>
      </c>
      <c r="C4103" s="66" t="s">
        <v>10</v>
      </c>
      <c r="D4103" s="66" t="s">
        <v>287</v>
      </c>
      <c r="E4103" s="87">
        <f>+IF(ISNUMBER(DATA!L507),DATA!L507,"n/a")</f>
        <v>16.387727002083999</v>
      </c>
      <c r="F4103" s="77">
        <f>+IF(ISNUMBER(DATA!M507),DATA!M507,"n/a")</f>
        <v>2.6178207438459999E-3</v>
      </c>
      <c r="G4103" s="87">
        <f>+IF(ISNUMBER(DATA!V507),DATA!V507,"n/a")</f>
        <v>16.350115063577501</v>
      </c>
      <c r="H4103" s="77">
        <f>+IF(ISNUMBER(DATA!W507),DATA!W507,"n/a")</f>
        <v>1.2845899332458101E-3</v>
      </c>
      <c r="I4103" s="87">
        <f>+IF(ISNUMBER(DATA!AF507),DATA!AF507,"n/a")</f>
        <v>16.340822759979901</v>
      </c>
      <c r="J4103" s="77">
        <f>+IF(ISNUMBER(DATA!AG507),DATA!AG507,"n/a")</f>
        <v>1.39926406036271E-2</v>
      </c>
      <c r="K4103" s="87">
        <f>+IF(ISNUMBER(DATA!AP507),DATA!AP507,"n/a")</f>
        <v>16.341951488721602</v>
      </c>
      <c r="L4103" s="77">
        <f>+IF(ISNUMBER(DATA!AQ507),DATA!AQ507,"n/a")</f>
        <v>1.6759363896906802E-2</v>
      </c>
      <c r="M4103" s="66"/>
      <c r="N4103" s="66"/>
      <c r="O4103" s="66"/>
      <c r="P4103" s="66"/>
      <c r="Q4103" s="66"/>
      <c r="S4103" s="70"/>
      <c r="U4103" s="70"/>
      <c r="W4103" s="70"/>
      <c r="Y4103" s="70"/>
    </row>
    <row r="4104" spans="1:25" s="69" customFormat="1" x14ac:dyDescent="0.2">
      <c r="A4104" s="66" t="s">
        <v>20</v>
      </c>
      <c r="B4104" s="66" t="s">
        <v>23</v>
      </c>
      <c r="C4104" s="66" t="s">
        <v>10</v>
      </c>
      <c r="D4104" s="66" t="s">
        <v>288</v>
      </c>
      <c r="E4104" s="87">
        <f>+IF(ISNUMBER(DATA!L508),DATA!L508,"n/a")</f>
        <v>12.399136506643099</v>
      </c>
      <c r="F4104" s="77">
        <f>+IF(ISNUMBER(DATA!M508),DATA!M508,"n/a")</f>
        <v>2.8242527517576901E-2</v>
      </c>
      <c r="G4104" s="87">
        <f>+IF(ISNUMBER(DATA!V508),DATA!V508,"n/a")</f>
        <v>12.676417201150599</v>
      </c>
      <c r="H4104" s="77">
        <f>+IF(ISNUMBER(DATA!W508),DATA!W508,"n/a")</f>
        <v>0.14182973556127601</v>
      </c>
      <c r="I4104" s="87">
        <f>+IF(ISNUMBER(DATA!AF508),DATA!AF508,"n/a")</f>
        <v>12.7394864069291</v>
      </c>
      <c r="J4104" s="77">
        <f>+IF(ISNUMBER(DATA!AG508),DATA!AG508,"n/a")</f>
        <v>0.26806941328787898</v>
      </c>
      <c r="K4104" s="87">
        <f>+IF(ISNUMBER(DATA!AP508),DATA!AP508,"n/a")</f>
        <v>12.6068621546102</v>
      </c>
      <c r="L4104" s="77">
        <f>+IF(ISNUMBER(DATA!AQ508),DATA!AQ508,"n/a")</f>
        <v>0.13649893633739399</v>
      </c>
      <c r="M4104" s="66"/>
      <c r="N4104" s="66"/>
      <c r="O4104" s="66"/>
      <c r="P4104" s="66"/>
      <c r="Q4104" s="66"/>
      <c r="S4104" s="70"/>
      <c r="U4104" s="70"/>
      <c r="W4104" s="70"/>
      <c r="Y4104" s="70"/>
    </row>
    <row r="4105" spans="1:25" s="69" customFormat="1" x14ac:dyDescent="0.2">
      <c r="A4105" s="66" t="s">
        <v>20</v>
      </c>
      <c r="B4105" s="66" t="s">
        <v>23</v>
      </c>
      <c r="C4105" s="66" t="s">
        <v>10</v>
      </c>
      <c r="D4105" s="66" t="s">
        <v>289</v>
      </c>
      <c r="E4105" s="87">
        <f>+IF(ISNUMBER(DATA!L509),DATA!L509,"n/a")</f>
        <v>14.1679804605494</v>
      </c>
      <c r="F4105" s="77">
        <f>+IF(ISNUMBER(DATA!M509),DATA!M509,"n/a")</f>
        <v>1.09159107516299E-2</v>
      </c>
      <c r="G4105" s="87">
        <f>+IF(ISNUMBER(DATA!V509),DATA!V509,"n/a")</f>
        <v>14.042234877149101</v>
      </c>
      <c r="H4105" s="77">
        <f>+IF(ISNUMBER(DATA!W509),DATA!W509,"n/a")</f>
        <v>5.9391737454332202E-3</v>
      </c>
      <c r="I4105" s="87">
        <f>+IF(ISNUMBER(DATA!AF509),DATA!AF509,"n/a")</f>
        <v>14.0347272640324</v>
      </c>
      <c r="J4105" s="77">
        <f>+IF(ISNUMBER(DATA!AG509),DATA!AG509,"n/a")</f>
        <v>1.61520367702532E-2</v>
      </c>
      <c r="K4105" s="87">
        <f>+IF(ISNUMBER(DATA!AP509),DATA!AP509,"n/a")</f>
        <v>14.014018815178799</v>
      </c>
      <c r="L4105" s="77">
        <f>+IF(ISNUMBER(DATA!AQ509),DATA!AQ509,"n/a")</f>
        <v>2.1029315164511699E-2</v>
      </c>
      <c r="M4105" s="66"/>
      <c r="N4105" s="66"/>
      <c r="O4105" s="66"/>
      <c r="P4105" s="66"/>
      <c r="Q4105" s="66"/>
      <c r="S4105" s="70"/>
      <c r="U4105" s="70"/>
      <c r="W4105" s="70"/>
      <c r="Y4105" s="70"/>
    </row>
    <row r="4106" spans="1:25" s="69" customFormat="1" x14ac:dyDescent="0.2">
      <c r="A4106" s="66" t="s">
        <v>20</v>
      </c>
      <c r="B4106" s="66" t="s">
        <v>23</v>
      </c>
      <c r="C4106" s="66" t="s">
        <v>10</v>
      </c>
      <c r="D4106" s="66" t="s">
        <v>290</v>
      </c>
      <c r="E4106" s="87">
        <f>+IF(ISNUMBER(DATA!L510),DATA!L510,"n/a")</f>
        <v>15.080877742946701</v>
      </c>
      <c r="F4106" s="77">
        <f>+IF(ISNUMBER(DATA!M510),DATA!M510,"n/a")</f>
        <v>2.1838771118913799E-2</v>
      </c>
      <c r="G4106" s="87">
        <f>+IF(ISNUMBER(DATA!V510),DATA!V510,"n/a")</f>
        <v>14.8570627802691</v>
      </c>
      <c r="H4106" s="77">
        <f>+IF(ISNUMBER(DATA!W510),DATA!W510,"n/a")</f>
        <v>-3.0800037435818198E-3</v>
      </c>
      <c r="I4106" s="87">
        <f>+IF(ISNUMBER(DATA!AF510),DATA!AF510,"n/a")</f>
        <v>14.879498761474601</v>
      </c>
      <c r="J4106" s="77">
        <f>+IF(ISNUMBER(DATA!AG510),DATA!AG510,"n/a")</f>
        <v>7.4189826077363996E-3</v>
      </c>
      <c r="K4106" s="87">
        <f>+IF(ISNUMBER(DATA!AP510),DATA!AP510,"n/a")</f>
        <v>14.542008355253</v>
      </c>
      <c r="L4106" s="77">
        <f>+IF(ISNUMBER(DATA!AQ510),DATA!AQ510,"n/a")</f>
        <v>-4.16165994463564E-2</v>
      </c>
      <c r="M4106" s="66"/>
      <c r="N4106" s="66"/>
      <c r="O4106" s="66"/>
      <c r="P4106" s="66"/>
      <c r="Q4106" s="66"/>
      <c r="S4106" s="70"/>
      <c r="U4106" s="70"/>
      <c r="W4106" s="70"/>
      <c r="Y4106" s="70"/>
    </row>
    <row r="4107" spans="1:25" s="69" customFormat="1" x14ac:dyDescent="0.2">
      <c r="A4107" s="66" t="s">
        <v>20</v>
      </c>
      <c r="B4107" s="66" t="s">
        <v>23</v>
      </c>
      <c r="C4107" s="66" t="s">
        <v>10</v>
      </c>
      <c r="D4107" s="66" t="s">
        <v>291</v>
      </c>
      <c r="E4107" s="87">
        <f>+IF(ISNUMBER(DATA!L511),DATA!L511,"n/a")</f>
        <v>15.7578951842564</v>
      </c>
      <c r="F4107" s="77">
        <f>+IF(ISNUMBER(DATA!M511),DATA!M511,"n/a")</f>
        <v>-1.02544847156035E-2</v>
      </c>
      <c r="G4107" s="87">
        <f>+IF(ISNUMBER(DATA!V511),DATA!V511,"n/a")</f>
        <v>15.741591784338899</v>
      </c>
      <c r="H4107" s="77">
        <f>+IF(ISNUMBER(DATA!W511),DATA!W511,"n/a")</f>
        <v>2.5820023817325899E-2</v>
      </c>
      <c r="I4107" s="87">
        <f>+IF(ISNUMBER(DATA!AF511),DATA!AF511,"n/a")</f>
        <v>16.171237728585201</v>
      </c>
      <c r="J4107" s="77">
        <f>+IF(ISNUMBER(DATA!AG511),DATA!AG511,"n/a")</f>
        <v>3.0090363705435001E-2</v>
      </c>
      <c r="K4107" s="87">
        <f>+IF(ISNUMBER(DATA!AP511),DATA!AP511,"n/a")</f>
        <v>16.395346557377401</v>
      </c>
      <c r="L4107" s="77">
        <f>+IF(ISNUMBER(DATA!AQ511),DATA!AQ511,"n/a")</f>
        <v>-4.0822591724467498E-2</v>
      </c>
      <c r="M4107" s="66"/>
      <c r="N4107" s="66"/>
      <c r="O4107" s="66"/>
      <c r="P4107" s="66"/>
      <c r="Q4107" s="66"/>
      <c r="S4107" s="70"/>
      <c r="U4107" s="70"/>
      <c r="W4107" s="70"/>
      <c r="Y4107" s="70"/>
    </row>
    <row r="4108" spans="1:25" s="69" customFormat="1" x14ac:dyDescent="0.2">
      <c r="A4108" s="66" t="s">
        <v>20</v>
      </c>
      <c r="B4108" s="66" t="s">
        <v>23</v>
      </c>
      <c r="C4108" s="66" t="s">
        <v>10</v>
      </c>
      <c r="D4108" s="66" t="s">
        <v>292</v>
      </c>
      <c r="E4108" s="87">
        <f>+IF(ISNUMBER(DATA!L512),DATA!L512,"n/a")</f>
        <v>13.7036937595862</v>
      </c>
      <c r="F4108" s="77">
        <f>+IF(ISNUMBER(DATA!M512),DATA!M512,"n/a")</f>
        <v>1.5113655571996201E-2</v>
      </c>
      <c r="G4108" s="87">
        <f>+IF(ISNUMBER(DATA!V512),DATA!V512,"n/a")</f>
        <v>13.724408874865199</v>
      </c>
      <c r="H4108" s="77">
        <f>+IF(ISNUMBER(DATA!W512),DATA!W512,"n/a")</f>
        <v>1.277670715665E-2</v>
      </c>
      <c r="I4108" s="87">
        <f>+IF(ISNUMBER(DATA!AF512),DATA!AF512,"n/a")</f>
        <v>13.764655851528</v>
      </c>
      <c r="J4108" s="77">
        <f>+IF(ISNUMBER(DATA!AG512),DATA!AG512,"n/a")</f>
        <v>3.9765451867733302E-2</v>
      </c>
      <c r="K4108" s="87">
        <f>+IF(ISNUMBER(DATA!AP512),DATA!AP512,"n/a")</f>
        <v>13.585929502038599</v>
      </c>
      <c r="L4108" s="77">
        <f>+IF(ISNUMBER(DATA!AQ512),DATA!AQ512,"n/a")</f>
        <v>5.75243244605406E-2</v>
      </c>
      <c r="M4108" s="66"/>
      <c r="N4108" s="66"/>
      <c r="O4108" s="66"/>
      <c r="P4108" s="66"/>
      <c r="Q4108" s="66"/>
      <c r="S4108" s="70"/>
      <c r="U4108" s="70"/>
      <c r="W4108" s="70"/>
      <c r="Y4108" s="70"/>
    </row>
    <row r="4109" spans="1:25" s="69" customFormat="1" x14ac:dyDescent="0.2">
      <c r="A4109" s="66" t="s">
        <v>20</v>
      </c>
      <c r="B4109" s="66" t="s">
        <v>23</v>
      </c>
      <c r="C4109" s="66" t="s">
        <v>10</v>
      </c>
      <c r="D4109" s="66" t="s">
        <v>293</v>
      </c>
      <c r="E4109" s="87">
        <f>+IF(ISNUMBER(DATA!L513),DATA!L513,"n/a")</f>
        <v>16.276431472307799</v>
      </c>
      <c r="F4109" s="77">
        <f>+IF(ISNUMBER(DATA!M513),DATA!M513,"n/a")</f>
        <v>0.116204873422114</v>
      </c>
      <c r="G4109" s="87">
        <f>+IF(ISNUMBER(DATA!V513),DATA!V513,"n/a")</f>
        <v>16.042373481184399</v>
      </c>
      <c r="H4109" s="77">
        <f>+IF(ISNUMBER(DATA!W513),DATA!W513,"n/a")</f>
        <v>0.15032760210759299</v>
      </c>
      <c r="I4109" s="87">
        <f>+IF(ISNUMBER(DATA!AF513),DATA!AF513,"n/a")</f>
        <v>15.8151036864774</v>
      </c>
      <c r="J4109" s="77">
        <f>+IF(ISNUMBER(DATA!AG513),DATA!AG513,"n/a")</f>
        <v>0.172062692538201</v>
      </c>
      <c r="K4109" s="87">
        <f>+IF(ISNUMBER(DATA!AP513),DATA!AP513,"n/a")</f>
        <v>15.5062474989146</v>
      </c>
      <c r="L4109" s="77">
        <f>+IF(ISNUMBER(DATA!AQ513),DATA!AQ513,"n/a")</f>
        <v>0.173639573208696</v>
      </c>
      <c r="M4109" s="66"/>
      <c r="N4109" s="66"/>
      <c r="O4109" s="66"/>
      <c r="P4109" s="66"/>
      <c r="Q4109" s="66"/>
      <c r="S4109" s="70"/>
      <c r="U4109" s="70"/>
      <c r="W4109" s="70"/>
      <c r="Y4109" s="70"/>
    </row>
    <row r="4110" spans="1:25" s="69" customFormat="1" x14ac:dyDescent="0.2">
      <c r="A4110" s="66" t="s">
        <v>20</v>
      </c>
      <c r="B4110" s="66" t="s">
        <v>23</v>
      </c>
      <c r="C4110" s="66" t="s">
        <v>10</v>
      </c>
      <c r="D4110" s="66" t="s">
        <v>294</v>
      </c>
      <c r="E4110" s="87">
        <f>+IF(ISNUMBER(DATA!L514),DATA!L514,"n/a")</f>
        <v>13.1843625055531</v>
      </c>
      <c r="F4110" s="77">
        <f>+IF(ISNUMBER(DATA!M514),DATA!M514,"n/a")</f>
        <v>-5.3155239681032199E-3</v>
      </c>
      <c r="G4110" s="87">
        <f>+IF(ISNUMBER(DATA!V514),DATA!V514,"n/a")</f>
        <v>13.2265842723858</v>
      </c>
      <c r="H4110" s="77">
        <f>+IF(ISNUMBER(DATA!W514),DATA!W514,"n/a")</f>
        <v>-1.65459194748292E-3</v>
      </c>
      <c r="I4110" s="87">
        <f>+IF(ISNUMBER(DATA!AF514),DATA!AF514,"n/a")</f>
        <v>13.2427511379934</v>
      </c>
      <c r="J4110" s="77">
        <f>+IF(ISNUMBER(DATA!AG514),DATA!AG514,"n/a")</f>
        <v>1.2633075774991301E-2</v>
      </c>
      <c r="K4110" s="87">
        <f>+IF(ISNUMBER(DATA!AP514),DATA!AP514,"n/a")</f>
        <v>13.017718049008799</v>
      </c>
      <c r="L4110" s="77">
        <f>+IF(ISNUMBER(DATA!AQ514),DATA!AQ514,"n/a")</f>
        <v>-0.10460041209639701</v>
      </c>
      <c r="M4110" s="66"/>
      <c r="N4110" s="66"/>
      <c r="O4110" s="66"/>
      <c r="P4110" s="66"/>
      <c r="Q4110" s="66"/>
      <c r="S4110" s="70"/>
      <c r="U4110" s="70"/>
      <c r="W4110" s="70"/>
      <c r="Y4110" s="70"/>
    </row>
    <row r="4111" spans="1:25" s="69" customFormat="1" x14ac:dyDescent="0.2">
      <c r="A4111" s="66" t="s">
        <v>20</v>
      </c>
      <c r="B4111" s="66" t="s">
        <v>23</v>
      </c>
      <c r="C4111" s="66" t="s">
        <v>10</v>
      </c>
      <c r="D4111" s="66" t="s">
        <v>295</v>
      </c>
      <c r="E4111" s="87">
        <f>+IF(ISNUMBER(DATA!L515),DATA!L515,"n/a")</f>
        <v>12.8577210236342</v>
      </c>
      <c r="F4111" s="77">
        <f>+IF(ISNUMBER(DATA!M515),DATA!M515,"n/a")</f>
        <v>1.3497525534294701E-3</v>
      </c>
      <c r="G4111" s="87">
        <f>+IF(ISNUMBER(DATA!V515),DATA!V515,"n/a")</f>
        <v>12.881197247797401</v>
      </c>
      <c r="H4111" s="77">
        <f>+IF(ISNUMBER(DATA!W515),DATA!W515,"n/a")</f>
        <v>2.8410624284711801E-3</v>
      </c>
      <c r="I4111" s="87">
        <f>+IF(ISNUMBER(DATA!AF515),DATA!AF515,"n/a")</f>
        <v>12.873036307619</v>
      </c>
      <c r="J4111" s="77">
        <f>+IF(ISNUMBER(DATA!AG515),DATA!AG515,"n/a")</f>
        <v>2.0295386883034299E-3</v>
      </c>
      <c r="K4111" s="87">
        <f>+IF(ISNUMBER(DATA!AP515),DATA!AP515,"n/a")</f>
        <v>12.872257403406699</v>
      </c>
      <c r="L4111" s="77">
        <f>+IF(ISNUMBER(DATA!AQ515),DATA!AQ515,"n/a")</f>
        <v>4.8353378716737699E-3</v>
      </c>
      <c r="M4111" s="66"/>
      <c r="N4111" s="66"/>
      <c r="O4111" s="66"/>
      <c r="P4111" s="66"/>
      <c r="Q4111" s="66"/>
      <c r="S4111" s="70"/>
      <c r="U4111" s="70"/>
      <c r="W4111" s="70"/>
      <c r="Y4111" s="70"/>
    </row>
    <row r="4112" spans="1:25" s="69" customFormat="1" x14ac:dyDescent="0.2">
      <c r="A4112" s="66" t="s">
        <v>20</v>
      </c>
      <c r="B4112" s="66" t="s">
        <v>23</v>
      </c>
      <c r="C4112" s="66" t="s">
        <v>10</v>
      </c>
      <c r="D4112" s="66" t="s">
        <v>296</v>
      </c>
      <c r="E4112" s="87">
        <f>+IF(ISNUMBER(DATA!L516),DATA!L516,"n/a")</f>
        <v>13.8821832965605</v>
      </c>
      <c r="F4112" s="77">
        <f>+IF(ISNUMBER(DATA!M516),DATA!M516,"n/a")</f>
        <v>5.0270719182502699E-2</v>
      </c>
      <c r="G4112" s="87">
        <f>+IF(ISNUMBER(DATA!V516),DATA!V516,"n/a")</f>
        <v>13.901522498469401</v>
      </c>
      <c r="H4112" s="77">
        <f>+IF(ISNUMBER(DATA!W516),DATA!W516,"n/a")</f>
        <v>8.3529329870092997E-2</v>
      </c>
      <c r="I4112" s="87">
        <f>+IF(ISNUMBER(DATA!AF516),DATA!AF516,"n/a")</f>
        <v>13.905009719069501</v>
      </c>
      <c r="J4112" s="77">
        <f>+IF(ISNUMBER(DATA!AG516),DATA!AG516,"n/a")</f>
        <v>9.0565913536121895E-2</v>
      </c>
      <c r="K4112" s="87">
        <f>+IF(ISNUMBER(DATA!AP516),DATA!AP516,"n/a")</f>
        <v>13.8353945656193</v>
      </c>
      <c r="L4112" s="77">
        <f>+IF(ISNUMBER(DATA!AQ516),DATA!AQ516,"n/a")</f>
        <v>9.0379482759034596E-2</v>
      </c>
      <c r="M4112" s="66"/>
      <c r="N4112" s="66"/>
      <c r="O4112" s="66"/>
      <c r="P4112" s="66"/>
      <c r="Q4112" s="66"/>
      <c r="S4112" s="70"/>
      <c r="U4112" s="70"/>
      <c r="W4112" s="70"/>
      <c r="Y4112" s="70"/>
    </row>
    <row r="4113" spans="1:25" s="69" customFormat="1" x14ac:dyDescent="0.2">
      <c r="A4113" s="66" t="s">
        <v>20</v>
      </c>
      <c r="B4113" s="66" t="s">
        <v>23</v>
      </c>
      <c r="C4113" s="66" t="s">
        <v>10</v>
      </c>
      <c r="D4113" s="66" t="s">
        <v>297</v>
      </c>
      <c r="E4113" s="87">
        <f>+IF(ISNUMBER(DATA!L517),DATA!L517,"n/a")</f>
        <v>15.9459578882656</v>
      </c>
      <c r="F4113" s="77">
        <f>+IF(ISNUMBER(DATA!M517),DATA!M517,"n/a")</f>
        <v>9.5646686907283507E-2</v>
      </c>
      <c r="G4113" s="87">
        <f>+IF(ISNUMBER(DATA!V517),DATA!V517,"n/a")</f>
        <v>15.955091511527</v>
      </c>
      <c r="H4113" s="77">
        <f>+IF(ISNUMBER(DATA!W517),DATA!W517,"n/a")</f>
        <v>0.14007392258506601</v>
      </c>
      <c r="I4113" s="87">
        <f>+IF(ISNUMBER(DATA!AF517),DATA!AF517,"n/a")</f>
        <v>15.7845340420402</v>
      </c>
      <c r="J4113" s="77">
        <f>+IF(ISNUMBER(DATA!AG517),DATA!AG517,"n/a")</f>
        <v>0.15742724006959299</v>
      </c>
      <c r="K4113" s="87">
        <f>+IF(ISNUMBER(DATA!AP517),DATA!AP517,"n/a")</f>
        <v>15.5018495464188</v>
      </c>
      <c r="L4113" s="77">
        <f>+IF(ISNUMBER(DATA!AQ517),DATA!AQ517,"n/a")</f>
        <v>0.16041390165891101</v>
      </c>
      <c r="M4113" s="66"/>
      <c r="N4113" s="66"/>
      <c r="O4113" s="66"/>
      <c r="P4113" s="66"/>
      <c r="Q4113" s="66"/>
      <c r="S4113" s="70"/>
      <c r="U4113" s="70"/>
      <c r="W4113" s="70"/>
      <c r="Y4113" s="70"/>
    </row>
    <row r="4114" spans="1:25" s="69" customFormat="1" x14ac:dyDescent="0.2">
      <c r="A4114" s="66" t="s">
        <v>20</v>
      </c>
      <c r="B4114" s="66" t="s">
        <v>23</v>
      </c>
      <c r="C4114" s="66" t="s">
        <v>10</v>
      </c>
      <c r="D4114" s="66" t="s">
        <v>298</v>
      </c>
      <c r="E4114" s="87">
        <f>+IF(ISNUMBER(DATA!L518),DATA!L518,"n/a")</f>
        <v>12.5363523057748</v>
      </c>
      <c r="F4114" s="77">
        <f>+IF(ISNUMBER(DATA!M518),DATA!M518,"n/a")</f>
        <v>-1.8508703593871801E-3</v>
      </c>
      <c r="G4114" s="87">
        <f>+IF(ISNUMBER(DATA!V518),DATA!V518,"n/a")</f>
        <v>12.568220394307399</v>
      </c>
      <c r="H4114" s="77">
        <f>+IF(ISNUMBER(DATA!W518),DATA!W518,"n/a")</f>
        <v>-3.0535337655517298E-3</v>
      </c>
      <c r="I4114" s="87">
        <f>+IF(ISNUMBER(DATA!AF518),DATA!AF518,"n/a")</f>
        <v>12.5636363636364</v>
      </c>
      <c r="J4114" s="77">
        <f>+IF(ISNUMBER(DATA!AG518),DATA!AG518,"n/a")</f>
        <v>-2.9088926525745601E-3</v>
      </c>
      <c r="K4114" s="87">
        <f>+IF(ISNUMBER(DATA!AP518),DATA!AP518,"n/a")</f>
        <v>12.565743040125501</v>
      </c>
      <c r="L4114" s="77">
        <f>+IF(ISNUMBER(DATA!AQ518),DATA!AQ518,"n/a")</f>
        <v>-0.15027965221953901</v>
      </c>
      <c r="M4114" s="66"/>
      <c r="N4114" s="66"/>
      <c r="O4114" s="66"/>
      <c r="P4114" s="66"/>
      <c r="Q4114" s="66"/>
      <c r="S4114" s="70"/>
      <c r="U4114" s="70"/>
      <c r="W4114" s="70"/>
      <c r="Y4114" s="70"/>
    </row>
    <row r="4115" spans="1:25" s="69" customFormat="1" x14ac:dyDescent="0.2">
      <c r="A4115" s="66" t="s">
        <v>20</v>
      </c>
      <c r="B4115" s="66" t="s">
        <v>23</v>
      </c>
      <c r="C4115" s="66" t="s">
        <v>10</v>
      </c>
      <c r="D4115" s="66" t="s">
        <v>299</v>
      </c>
      <c r="E4115" s="87">
        <f>+IF(ISNUMBER(DATA!L519),DATA!L519,"n/a")</f>
        <v>14.5847934859719</v>
      </c>
      <c r="F4115" s="77">
        <f>+IF(ISNUMBER(DATA!M519),DATA!M519,"n/a")</f>
        <v>3.3283813656588203E-2</v>
      </c>
      <c r="G4115" s="87">
        <f>+IF(ISNUMBER(DATA!V519),DATA!V519,"n/a")</f>
        <v>14.4038626519238</v>
      </c>
      <c r="H4115" s="77">
        <f>+IF(ISNUMBER(DATA!W519),DATA!W519,"n/a")</f>
        <v>2.0505593424341901E-2</v>
      </c>
      <c r="I4115" s="87">
        <f>+IF(ISNUMBER(DATA!AF519),DATA!AF519,"n/a")</f>
        <v>14.9294424736055</v>
      </c>
      <c r="J4115" s="77">
        <f>+IF(ISNUMBER(DATA!AG519),DATA!AG519,"n/a")</f>
        <v>8.7285414452034499E-3</v>
      </c>
      <c r="K4115" s="87">
        <f>+IF(ISNUMBER(DATA!AP519),DATA!AP519,"n/a")</f>
        <v>14.8477556242131</v>
      </c>
      <c r="L4115" s="77">
        <f>+IF(ISNUMBER(DATA!AQ519),DATA!AQ519,"n/a")</f>
        <v>-3.7937849420162598E-3</v>
      </c>
      <c r="M4115" s="66"/>
      <c r="N4115" s="66"/>
      <c r="O4115" s="66"/>
      <c r="P4115" s="66"/>
      <c r="Q4115" s="66"/>
      <c r="S4115" s="70"/>
      <c r="U4115" s="70"/>
      <c r="W4115" s="70"/>
      <c r="Y4115" s="70"/>
    </row>
    <row r="4116" spans="1:25" s="69" customFormat="1" x14ac:dyDescent="0.2">
      <c r="A4116" s="66" t="s">
        <v>20</v>
      </c>
      <c r="B4116" s="66" t="s">
        <v>23</v>
      </c>
      <c r="C4116" s="66" t="s">
        <v>10</v>
      </c>
      <c r="D4116" s="66" t="s">
        <v>300</v>
      </c>
      <c r="E4116" s="87">
        <f>+IF(ISNUMBER(DATA!L520),DATA!L520,"n/a")</f>
        <v>13.440646204399</v>
      </c>
      <c r="F4116" s="77">
        <f>+IF(ISNUMBER(DATA!M520),DATA!M520,"n/a")</f>
        <v>4.2841965579425503E-2</v>
      </c>
      <c r="G4116" s="87">
        <f>+IF(ISNUMBER(DATA!V520),DATA!V520,"n/a")</f>
        <v>13.447352737569201</v>
      </c>
      <c r="H4116" s="77">
        <f>+IF(ISNUMBER(DATA!W520),DATA!W520,"n/a")</f>
        <v>4.0952695178412199E-2</v>
      </c>
      <c r="I4116" s="87">
        <f>+IF(ISNUMBER(DATA!AF520),DATA!AF520,"n/a")</f>
        <v>13.4440927622082</v>
      </c>
      <c r="J4116" s="77">
        <f>+IF(ISNUMBER(DATA!AG520),DATA!AG520,"n/a")</f>
        <v>4.0440799899154403E-2</v>
      </c>
      <c r="K4116" s="87">
        <f>+IF(ISNUMBER(DATA!AP520),DATA!AP520,"n/a")</f>
        <v>13.2453801017248</v>
      </c>
      <c r="L4116" s="77">
        <f>+IF(ISNUMBER(DATA!AQ520),DATA!AQ520,"n/a")</f>
        <v>2.5756329512647301E-2</v>
      </c>
      <c r="M4116" s="66"/>
      <c r="N4116" s="66"/>
      <c r="O4116" s="66"/>
      <c r="P4116" s="66"/>
      <c r="Q4116" s="66"/>
      <c r="S4116" s="70"/>
      <c r="U4116" s="70"/>
      <c r="W4116" s="70"/>
      <c r="Y4116" s="70"/>
    </row>
    <row r="4117" spans="1:25" s="69" customFormat="1" x14ac:dyDescent="0.2">
      <c r="A4117" s="66" t="s">
        <v>20</v>
      </c>
      <c r="B4117" s="66" t="s">
        <v>23</v>
      </c>
      <c r="C4117" s="66" t="s">
        <v>10</v>
      </c>
      <c r="D4117" s="66" t="s">
        <v>301</v>
      </c>
      <c r="E4117" s="87">
        <f>+IF(ISNUMBER(DATA!L521),DATA!L521,"n/a")</f>
        <v>15.8545877603656</v>
      </c>
      <c r="F4117" s="77">
        <f>+IF(ISNUMBER(DATA!M521),DATA!M521,"n/a")</f>
        <v>8.5147492520001801E-4</v>
      </c>
      <c r="G4117" s="87">
        <f>+IF(ISNUMBER(DATA!V521),DATA!V521,"n/a")</f>
        <v>15.6863648483842</v>
      </c>
      <c r="H4117" s="77">
        <f>+IF(ISNUMBER(DATA!W521),DATA!W521,"n/a")</f>
        <v>0.101369087273369</v>
      </c>
      <c r="I4117" s="87">
        <f>+IF(ISNUMBER(DATA!AF521),DATA!AF521,"n/a")</f>
        <v>15.629737660289001</v>
      </c>
      <c r="J4117" s="77">
        <f>+IF(ISNUMBER(DATA!AG521),DATA!AG521,"n/a")</f>
        <v>0.12512395550800301</v>
      </c>
      <c r="K4117" s="87">
        <f>+IF(ISNUMBER(DATA!AP521),DATA!AP521,"n/a")</f>
        <v>15.6555627165583</v>
      </c>
      <c r="L4117" s="77">
        <f>+IF(ISNUMBER(DATA!AQ521),DATA!AQ521,"n/a")</f>
        <v>0.13131708309204099</v>
      </c>
      <c r="M4117" s="66"/>
      <c r="N4117" s="66"/>
      <c r="O4117" s="66"/>
      <c r="P4117" s="66"/>
      <c r="Q4117" s="66"/>
      <c r="S4117" s="70"/>
      <c r="U4117" s="70"/>
      <c r="W4117" s="70"/>
      <c r="Y4117" s="70"/>
    </row>
    <row r="4118" spans="1:25" s="69" customFormat="1" x14ac:dyDescent="0.2">
      <c r="A4118" s="66" t="s">
        <v>20</v>
      </c>
      <c r="B4118" s="66" t="s">
        <v>23</v>
      </c>
      <c r="C4118" s="66" t="s">
        <v>10</v>
      </c>
      <c r="D4118" s="66" t="s">
        <v>302</v>
      </c>
      <c r="E4118" s="87">
        <f>+IF(ISNUMBER(DATA!L522),DATA!L522,"n/a")</f>
        <v>12.5106707317073</v>
      </c>
      <c r="F4118" s="77">
        <f>+IF(ISNUMBER(DATA!M522),DATA!M522,"n/a")</f>
        <v>-9.8671719249390395E-3</v>
      </c>
      <c r="G4118" s="87">
        <f>+IF(ISNUMBER(DATA!V522),DATA!V522,"n/a")</f>
        <v>12.529441884280599</v>
      </c>
      <c r="H4118" s="77">
        <f>+IF(ISNUMBER(DATA!W522),DATA!W522,"n/a")</f>
        <v>6.6682721244489497E-3</v>
      </c>
      <c r="I4118" s="87">
        <f>+IF(ISNUMBER(DATA!AF522),DATA!AF522,"n/a")</f>
        <v>12.4268122381617</v>
      </c>
      <c r="J4118" s="77">
        <f>+IF(ISNUMBER(DATA!AG522),DATA!AG522,"n/a")</f>
        <v>-5.8437410212768097E-3</v>
      </c>
      <c r="K4118" s="87">
        <f>+IF(ISNUMBER(DATA!AP522),DATA!AP522,"n/a")</f>
        <v>12.369011067475901</v>
      </c>
      <c r="L4118" s="77">
        <f>+IF(ISNUMBER(DATA!AQ522),DATA!AQ522,"n/a")</f>
        <v>-0.10400612496608699</v>
      </c>
      <c r="M4118" s="66"/>
      <c r="N4118" s="66"/>
      <c r="O4118" s="66"/>
      <c r="P4118" s="66"/>
      <c r="Q4118" s="66"/>
      <c r="S4118" s="70"/>
      <c r="U4118" s="70"/>
      <c r="W4118" s="70"/>
      <c r="Y4118" s="70"/>
    </row>
    <row r="4119" spans="1:25" s="69" customFormat="1" x14ac:dyDescent="0.2">
      <c r="A4119" s="66" t="s">
        <v>20</v>
      </c>
      <c r="B4119" s="66" t="s">
        <v>23</v>
      </c>
      <c r="C4119" s="66" t="s">
        <v>10</v>
      </c>
      <c r="D4119" s="66" t="s">
        <v>303</v>
      </c>
      <c r="E4119" s="87">
        <f>+IF(ISNUMBER(DATA!L523),DATA!L523,"n/a")</f>
        <v>14.897206927929201</v>
      </c>
      <c r="F4119" s="77">
        <f>+IF(ISNUMBER(DATA!M523),DATA!M523,"n/a")</f>
        <v>1.6685027622136701E-2</v>
      </c>
      <c r="G4119" s="87">
        <f>+IF(ISNUMBER(DATA!V523),DATA!V523,"n/a")</f>
        <v>14.812948398489899</v>
      </c>
      <c r="H4119" s="77">
        <f>+IF(ISNUMBER(DATA!W523),DATA!W523,"n/a")</f>
        <v>2.1382486358306599E-2</v>
      </c>
      <c r="I4119" s="87">
        <f>+IF(ISNUMBER(DATA!AF523),DATA!AF523,"n/a")</f>
        <v>14.8313591830387</v>
      </c>
      <c r="J4119" s="77">
        <f>+IF(ISNUMBER(DATA!AG523),DATA!AG523,"n/a")</f>
        <v>7.8797468404250601E-2</v>
      </c>
      <c r="K4119" s="87">
        <f>+IF(ISNUMBER(DATA!AP523),DATA!AP523,"n/a")</f>
        <v>14.8507966905226</v>
      </c>
      <c r="L4119" s="77">
        <f>+IF(ISNUMBER(DATA!AQ523),DATA!AQ523,"n/a")</f>
        <v>0.13492216482871</v>
      </c>
      <c r="M4119" s="66"/>
      <c r="N4119" s="66"/>
      <c r="O4119" s="66"/>
      <c r="P4119" s="66"/>
      <c r="Q4119" s="66"/>
      <c r="S4119" s="70"/>
      <c r="U4119" s="70"/>
      <c r="W4119" s="70"/>
      <c r="Y4119" s="70"/>
    </row>
    <row r="4120" spans="1:25" s="69" customFormat="1" x14ac:dyDescent="0.2">
      <c r="A4120" s="66" t="s">
        <v>20</v>
      </c>
      <c r="B4120" s="66" t="s">
        <v>23</v>
      </c>
      <c r="C4120" s="66" t="s">
        <v>10</v>
      </c>
      <c r="D4120" s="66" t="s">
        <v>304</v>
      </c>
      <c r="E4120" s="87">
        <f>+IF(ISNUMBER(DATA!L524),DATA!L524,"n/a")</f>
        <v>12.060983484415701</v>
      </c>
      <c r="F4120" s="77">
        <f>+IF(ISNUMBER(DATA!M524),DATA!M524,"n/a")</f>
        <v>-1.6270433203685399E-2</v>
      </c>
      <c r="G4120" s="87">
        <f>+IF(ISNUMBER(DATA!V524),DATA!V524,"n/a")</f>
        <v>11.990403240305699</v>
      </c>
      <c r="H4120" s="77">
        <f>+IF(ISNUMBER(DATA!W524),DATA!W524,"n/a")</f>
        <v>-2.2353923293167901E-2</v>
      </c>
      <c r="I4120" s="87">
        <f>+IF(ISNUMBER(DATA!AF524),DATA!AF524,"n/a")</f>
        <v>12.313379058619899</v>
      </c>
      <c r="J4120" s="77">
        <f>+IF(ISNUMBER(DATA!AG524),DATA!AG524,"n/a")</f>
        <v>-1.4939530764271999E-2</v>
      </c>
      <c r="K4120" s="87">
        <f>+IF(ISNUMBER(DATA!AP524),DATA!AP524,"n/a")</f>
        <v>12.3297942093239</v>
      </c>
      <c r="L4120" s="77">
        <f>+IF(ISNUMBER(DATA!AQ524),DATA!AQ524,"n/a")</f>
        <v>-3.66379459277476E-3</v>
      </c>
      <c r="M4120" s="66"/>
      <c r="N4120" s="66"/>
      <c r="O4120" s="66"/>
      <c r="P4120" s="66"/>
      <c r="Q4120" s="66"/>
      <c r="S4120" s="70"/>
      <c r="U4120" s="70"/>
      <c r="W4120" s="70"/>
      <c r="Y4120" s="70"/>
    </row>
    <row r="4121" spans="1:25" s="69" customFormat="1" x14ac:dyDescent="0.2">
      <c r="A4121" s="66" t="s">
        <v>20</v>
      </c>
      <c r="B4121" s="66" t="s">
        <v>23</v>
      </c>
      <c r="C4121" s="66" t="s">
        <v>10</v>
      </c>
      <c r="D4121" s="66" t="s">
        <v>305</v>
      </c>
      <c r="E4121" s="87">
        <f>+IF(ISNUMBER(DATA!L525),DATA!L525,"n/a")</f>
        <v>17.2687058381021</v>
      </c>
      <c r="F4121" s="77">
        <f>+IF(ISNUMBER(DATA!M525),DATA!M525,"n/a")</f>
        <v>0.56988234891837697</v>
      </c>
      <c r="G4121" s="87">
        <f>+IF(ISNUMBER(DATA!V525),DATA!V525,"n/a")</f>
        <v>16.505212671469501</v>
      </c>
      <c r="H4121" s="77">
        <f>+IF(ISNUMBER(DATA!W525),DATA!W525,"n/a")</f>
        <v>0.41172883632222801</v>
      </c>
      <c r="I4121" s="87">
        <f>+IF(ISNUMBER(DATA!AF525),DATA!AF525,"n/a")</f>
        <v>16.100085707453101</v>
      </c>
      <c r="J4121" s="77">
        <f>+IF(ISNUMBER(DATA!AG525),DATA!AG525,"n/a")</f>
        <v>0.343465095748753</v>
      </c>
      <c r="K4121" s="87">
        <f>+IF(ISNUMBER(DATA!AP525),DATA!AP525,"n/a")</f>
        <v>15.9755702891364</v>
      </c>
      <c r="L4121" s="77">
        <f>+IF(ISNUMBER(DATA!AQ525),DATA!AQ525,"n/a")</f>
        <v>0.33307495737119303</v>
      </c>
      <c r="M4121" s="66"/>
      <c r="N4121" s="66"/>
      <c r="O4121" s="66"/>
      <c r="P4121" s="66"/>
      <c r="Q4121" s="66"/>
      <c r="S4121" s="70"/>
      <c r="U4121" s="70"/>
      <c r="W4121" s="70"/>
      <c r="Y4121" s="70"/>
    </row>
    <row r="4122" spans="1:25" s="69" customFormat="1" x14ac:dyDescent="0.2">
      <c r="A4122" s="66" t="s">
        <v>20</v>
      </c>
      <c r="B4122" s="66" t="s">
        <v>23</v>
      </c>
      <c r="C4122" s="66" t="s">
        <v>10</v>
      </c>
      <c r="D4122" s="66" t="s">
        <v>306</v>
      </c>
      <c r="E4122" s="87">
        <f>+IF(ISNUMBER(DATA!L526),DATA!L526,"n/a")</f>
        <v>14.3600069188441</v>
      </c>
      <c r="F4122" s="77">
        <f>+IF(ISNUMBER(DATA!M526),DATA!M526,"n/a")</f>
        <v>1.1949080053108801E-6</v>
      </c>
      <c r="G4122" s="87">
        <f>+IF(ISNUMBER(DATA!V526),DATA!V526,"n/a")</f>
        <v>14.3600065565013</v>
      </c>
      <c r="H4122" s="77">
        <f>+IF(ISNUMBER(DATA!W526),DATA!W526,"n/a")</f>
        <v>-3.8799481480614604E-6</v>
      </c>
      <c r="I4122" s="87">
        <f>+IF(ISNUMBER(DATA!AF526),DATA!AF526,"n/a")</f>
        <v>14.359989022062599</v>
      </c>
      <c r="J4122" s="77">
        <f>+IF(ISNUMBER(DATA!AG526),DATA!AG526,"n/a")</f>
        <v>9.8346517151917898E-5</v>
      </c>
      <c r="K4122" s="87">
        <f>+IF(ISNUMBER(DATA!AP526),DATA!AP526,"n/a")</f>
        <v>14.359992640653999</v>
      </c>
      <c r="L4122" s="77">
        <f>+IF(ISNUMBER(DATA!AQ526),DATA!AQ526,"n/a")</f>
        <v>4.11625996751901E-4</v>
      </c>
      <c r="M4122" s="66"/>
      <c r="N4122" s="66"/>
      <c r="O4122" s="66"/>
      <c r="P4122" s="66"/>
      <c r="Q4122" s="66"/>
      <c r="S4122" s="70"/>
      <c r="U4122" s="70"/>
      <c r="W4122" s="70"/>
      <c r="Y4122" s="70"/>
    </row>
    <row r="4123" spans="1:25" s="69" customFormat="1" x14ac:dyDescent="0.2">
      <c r="A4123" s="66" t="s">
        <v>20</v>
      </c>
      <c r="B4123" s="66" t="s">
        <v>23</v>
      </c>
      <c r="C4123" s="66" t="s">
        <v>10</v>
      </c>
      <c r="D4123" s="66" t="s">
        <v>307</v>
      </c>
      <c r="E4123" s="87">
        <f>+IF(ISNUMBER(DATA!L527),DATA!L527,"n/a")</f>
        <v>15.117119309845901</v>
      </c>
      <c r="F4123" s="77">
        <f>+IF(ISNUMBER(DATA!M527),DATA!M527,"n/a")</f>
        <v>-1.7833765007729398E-2</v>
      </c>
      <c r="G4123" s="87">
        <f>+IF(ISNUMBER(DATA!V527),DATA!V527,"n/a")</f>
        <v>15.165130724644399</v>
      </c>
      <c r="H4123" s="77">
        <f>+IF(ISNUMBER(DATA!W527),DATA!W527,"n/a")</f>
        <v>-1.16227082226161E-2</v>
      </c>
      <c r="I4123" s="87">
        <f>+IF(ISNUMBER(DATA!AF527),DATA!AF527,"n/a")</f>
        <v>15.271404670036899</v>
      </c>
      <c r="J4123" s="77">
        <f>+IF(ISNUMBER(DATA!AG527),DATA!AG527,"n/a")</f>
        <v>-4.7165295140366697E-3</v>
      </c>
      <c r="K4123" s="87">
        <f>+IF(ISNUMBER(DATA!AP527),DATA!AP527,"n/a")</f>
        <v>15.35561255873</v>
      </c>
      <c r="L4123" s="77">
        <f>+IF(ISNUMBER(DATA!AQ527),DATA!AQ527,"n/a")</f>
        <v>7.7155239536203803E-4</v>
      </c>
      <c r="M4123" s="66"/>
      <c r="N4123" s="66"/>
      <c r="O4123" s="66"/>
      <c r="P4123" s="66"/>
      <c r="Q4123" s="66"/>
      <c r="S4123" s="70"/>
      <c r="U4123" s="70"/>
      <c r="W4123" s="70"/>
      <c r="Y4123" s="70"/>
    </row>
    <row r="4124" spans="1:25" s="69" customFormat="1" x14ac:dyDescent="0.2">
      <c r="A4124" s="66" t="s">
        <v>20</v>
      </c>
      <c r="B4124" s="66" t="s">
        <v>23</v>
      </c>
      <c r="C4124" s="66" t="s">
        <v>10</v>
      </c>
      <c r="D4124" s="66" t="s">
        <v>308</v>
      </c>
      <c r="E4124" s="87">
        <f>+IF(ISNUMBER(DATA!L528),DATA!L528,"n/a")</f>
        <v>14.340776391615501</v>
      </c>
      <c r="F4124" s="77">
        <f>+IF(ISNUMBER(DATA!M528),DATA!M528,"n/a")</f>
        <v>3.1703292893443903E-2</v>
      </c>
      <c r="G4124" s="87">
        <f>+IF(ISNUMBER(DATA!V528),DATA!V528,"n/a")</f>
        <v>13.710951129419501</v>
      </c>
      <c r="H4124" s="77">
        <f>+IF(ISNUMBER(DATA!W528),DATA!W528,"n/a")</f>
        <v>-1.2560270628505701E-2</v>
      </c>
      <c r="I4124" s="87">
        <f>+IF(ISNUMBER(DATA!AF528),DATA!AF528,"n/a")</f>
        <v>13.884782855198999</v>
      </c>
      <c r="J4124" s="77">
        <f>+IF(ISNUMBER(DATA!AG528),DATA!AG528,"n/a")</f>
        <v>1.85102820491331E-2</v>
      </c>
      <c r="K4124" s="87">
        <f>+IF(ISNUMBER(DATA!AP528),DATA!AP528,"n/a")</f>
        <v>13.826005457796199</v>
      </c>
      <c r="L4124" s="77">
        <f>+IF(ISNUMBER(DATA!AQ528),DATA!AQ528,"n/a")</f>
        <v>6.5348815996544102E-2</v>
      </c>
      <c r="M4124" s="66"/>
      <c r="N4124" s="66"/>
      <c r="O4124" s="66"/>
      <c r="P4124" s="66"/>
      <c r="Q4124" s="66"/>
      <c r="S4124" s="70"/>
      <c r="U4124" s="70"/>
      <c r="W4124" s="70"/>
      <c r="Y4124" s="70"/>
    </row>
    <row r="4125" spans="1:25" s="69" customFormat="1" x14ac:dyDescent="0.2">
      <c r="A4125" s="66" t="s">
        <v>20</v>
      </c>
      <c r="B4125" s="66" t="s">
        <v>23</v>
      </c>
      <c r="C4125" s="66" t="s">
        <v>10</v>
      </c>
      <c r="D4125" s="66" t="s">
        <v>309</v>
      </c>
      <c r="E4125" s="87">
        <f>+IF(ISNUMBER(DATA!L529),DATA!L529,"n/a")</f>
        <v>12.4990428074627</v>
      </c>
      <c r="F4125" s="77">
        <f>+IF(ISNUMBER(DATA!M529),DATA!M529,"n/a")</f>
        <v>-3.3217639329698699E-3</v>
      </c>
      <c r="G4125" s="87">
        <f>+IF(ISNUMBER(DATA!V529),DATA!V529,"n/a")</f>
        <v>11.8040799178415</v>
      </c>
      <c r="H4125" s="77">
        <f>+IF(ISNUMBER(DATA!W529),DATA!W529,"n/a")</f>
        <v>-6.06240440753072E-2</v>
      </c>
      <c r="I4125" s="87">
        <f>+IF(ISNUMBER(DATA!AF529),DATA!AF529,"n/a")</f>
        <v>12.1659209692746</v>
      </c>
      <c r="J4125" s="77">
        <f>+IF(ISNUMBER(DATA!AG529),DATA!AG529,"n/a")</f>
        <v>-2.5972768165728601E-2</v>
      </c>
      <c r="K4125" s="87">
        <f>+IF(ISNUMBER(DATA!AP529),DATA!AP529,"n/a")</f>
        <v>12.2294674621968</v>
      </c>
      <c r="L4125" s="77">
        <f>+IF(ISNUMBER(DATA!AQ529),DATA!AQ529,"n/a")</f>
        <v>1.60122810628869E-2</v>
      </c>
      <c r="M4125" s="66"/>
      <c r="N4125" s="66"/>
      <c r="O4125" s="66"/>
      <c r="P4125" s="66"/>
      <c r="Q4125" s="66"/>
      <c r="S4125" s="70"/>
      <c r="U4125" s="70"/>
      <c r="W4125" s="70"/>
      <c r="Y4125" s="70"/>
    </row>
    <row r="4126" spans="1:25" s="69" customFormat="1" x14ac:dyDescent="0.2">
      <c r="A4126" s="66" t="s">
        <v>20</v>
      </c>
      <c r="B4126" s="66" t="s">
        <v>23</v>
      </c>
      <c r="C4126" s="66" t="s">
        <v>10</v>
      </c>
      <c r="D4126" s="66" t="s">
        <v>310</v>
      </c>
      <c r="E4126" s="87">
        <f>+IF(ISNUMBER(DATA!L530),DATA!L530,"n/a")</f>
        <v>12.0716431707881</v>
      </c>
      <c r="F4126" s="77">
        <f>+IF(ISNUMBER(DATA!M530),DATA!M530,"n/a")</f>
        <v>-9.6705373119421595E-3</v>
      </c>
      <c r="G4126" s="87">
        <f>+IF(ISNUMBER(DATA!V530),DATA!V530,"n/a")</f>
        <v>11.1658617455567</v>
      </c>
      <c r="H4126" s="77">
        <f>+IF(ISNUMBER(DATA!W530),DATA!W530,"n/a")</f>
        <v>-7.3667714612174306E-2</v>
      </c>
      <c r="I4126" s="87">
        <f>+IF(ISNUMBER(DATA!AF530),DATA!AF530,"n/a")</f>
        <v>11.639162615691699</v>
      </c>
      <c r="J4126" s="77">
        <f>+IF(ISNUMBER(DATA!AG530),DATA!AG530,"n/a")</f>
        <v>-1.2775390864672401E-2</v>
      </c>
      <c r="K4126" s="87">
        <f>+IF(ISNUMBER(DATA!AP530),DATA!AP530,"n/a")</f>
        <v>11.722045834781101</v>
      </c>
      <c r="L4126" s="77">
        <f>+IF(ISNUMBER(DATA!AQ530),DATA!AQ530,"n/a")</f>
        <v>7.4848206045895704E-2</v>
      </c>
      <c r="M4126" s="66"/>
      <c r="N4126" s="66"/>
      <c r="O4126" s="66"/>
      <c r="P4126" s="66"/>
      <c r="Q4126" s="66"/>
      <c r="S4126" s="70"/>
      <c r="U4126" s="70"/>
      <c r="W4126" s="70"/>
      <c r="Y4126" s="70"/>
    </row>
    <row r="4127" spans="1:25" s="69" customFormat="1" x14ac:dyDescent="0.2">
      <c r="A4127" s="66" t="s">
        <v>20</v>
      </c>
      <c r="B4127" s="66" t="s">
        <v>23</v>
      </c>
      <c r="C4127" s="66" t="s">
        <v>10</v>
      </c>
      <c r="D4127" s="66" t="s">
        <v>311</v>
      </c>
      <c r="E4127" s="87">
        <f>+IF(ISNUMBER(DATA!L531),DATA!L531,"n/a")</f>
        <v>13.62051473563</v>
      </c>
      <c r="F4127" s="77">
        <f>+IF(ISNUMBER(DATA!M531),DATA!M531,"n/a")</f>
        <v>4.82364143649597E-2</v>
      </c>
      <c r="G4127" s="87">
        <f>+IF(ISNUMBER(DATA!V531),DATA!V531,"n/a")</f>
        <v>13.5725061931958</v>
      </c>
      <c r="H4127" s="77">
        <f>+IF(ISNUMBER(DATA!W531),DATA!W531,"n/a")</f>
        <v>4.47047155130589E-2</v>
      </c>
      <c r="I4127" s="87">
        <f>+IF(ISNUMBER(DATA!AF531),DATA!AF531,"n/a")</f>
        <v>13.663005801437601</v>
      </c>
      <c r="J4127" s="77">
        <f>+IF(ISNUMBER(DATA!AG531),DATA!AG531,"n/a")</f>
        <v>5.4452544451238399E-2</v>
      </c>
      <c r="K4127" s="87">
        <f>+IF(ISNUMBER(DATA!AP531),DATA!AP531,"n/a")</f>
        <v>13.3659858682389</v>
      </c>
      <c r="L4127" s="77">
        <f>+IF(ISNUMBER(DATA!AQ531),DATA!AQ531,"n/a")</f>
        <v>2.9450713215297301E-2</v>
      </c>
      <c r="M4127" s="66"/>
      <c r="N4127" s="66"/>
      <c r="O4127" s="66"/>
      <c r="P4127" s="66"/>
      <c r="Q4127" s="66"/>
      <c r="S4127" s="70"/>
      <c r="U4127" s="70"/>
      <c r="W4127" s="70"/>
      <c r="Y4127" s="70"/>
    </row>
    <row r="4128" spans="1:25" s="69" customFormat="1" x14ac:dyDescent="0.2">
      <c r="A4128" s="66" t="s">
        <v>20</v>
      </c>
      <c r="B4128" s="66" t="s">
        <v>23</v>
      </c>
      <c r="C4128" s="66" t="s">
        <v>10</v>
      </c>
      <c r="D4128" s="66" t="s">
        <v>312</v>
      </c>
      <c r="E4128" s="87">
        <f>+IF(ISNUMBER(DATA!L532),DATA!L532,"n/a")</f>
        <v>16.317063406522301</v>
      </c>
      <c r="F4128" s="77">
        <f>+IF(ISNUMBER(DATA!M532),DATA!M532,"n/a")</f>
        <v>-7.7275511041541697E-3</v>
      </c>
      <c r="G4128" s="87">
        <f>+IF(ISNUMBER(DATA!V532),DATA!V532,"n/a")</f>
        <v>16.0407049416524</v>
      </c>
      <c r="H4128" s="77">
        <f>+IF(ISNUMBER(DATA!W532),DATA!W532,"n/a")</f>
        <v>-2.9437245144130202E-2</v>
      </c>
      <c r="I4128" s="87">
        <f>+IF(ISNUMBER(DATA!AF532),DATA!AF532,"n/a")</f>
        <v>16.1814796842046</v>
      </c>
      <c r="J4128" s="77">
        <f>+IF(ISNUMBER(DATA!AG532),DATA!AG532,"n/a")</f>
        <v>-3.3734175144064002E-2</v>
      </c>
      <c r="K4128" s="87">
        <f>+IF(ISNUMBER(DATA!AP532),DATA!AP532,"n/a")</f>
        <v>16.175653961610902</v>
      </c>
      <c r="L4128" s="77">
        <f>+IF(ISNUMBER(DATA!AQ532),DATA!AQ532,"n/a")</f>
        <v>-1.3837140546383001E-2</v>
      </c>
      <c r="M4128" s="66"/>
      <c r="N4128" s="66"/>
      <c r="O4128" s="66"/>
      <c r="P4128" s="66"/>
      <c r="Q4128" s="66"/>
      <c r="S4128" s="70"/>
      <c r="U4128" s="70"/>
      <c r="W4128" s="70"/>
      <c r="Y4128" s="70"/>
    </row>
    <row r="4129" spans="1:25" s="69" customFormat="1" x14ac:dyDescent="0.2">
      <c r="A4129" s="66" t="s">
        <v>20</v>
      </c>
      <c r="B4129" s="66" t="s">
        <v>23</v>
      </c>
      <c r="C4129" s="66" t="s">
        <v>10</v>
      </c>
      <c r="D4129" s="66" t="s">
        <v>313</v>
      </c>
      <c r="E4129" s="87">
        <f>+IF(ISNUMBER(DATA!L533),DATA!L533,"n/a")</f>
        <v>13.6475494364337</v>
      </c>
      <c r="F4129" s="77">
        <f>+IF(ISNUMBER(DATA!M533),DATA!M533,"n/a")</f>
        <v>-9.0007343011579599E-4</v>
      </c>
      <c r="G4129" s="87">
        <f>+IF(ISNUMBER(DATA!V533),DATA!V533,"n/a")</f>
        <v>13.7882484172445</v>
      </c>
      <c r="H4129" s="77">
        <f>+IF(ISNUMBER(DATA!W533),DATA!W533,"n/a")</f>
        <v>2.96378575311912E-3</v>
      </c>
      <c r="I4129" s="87">
        <f>+IF(ISNUMBER(DATA!AF533),DATA!AF533,"n/a")</f>
        <v>13.9307980088813</v>
      </c>
      <c r="J4129" s="77">
        <f>+IF(ISNUMBER(DATA!AG533),DATA!AG533,"n/a")</f>
        <v>3.7555106886538202E-2</v>
      </c>
      <c r="K4129" s="87">
        <f>+IF(ISNUMBER(DATA!AP533),DATA!AP533,"n/a")</f>
        <v>13.781618846939899</v>
      </c>
      <c r="L4129" s="77">
        <f>+IF(ISNUMBER(DATA!AQ533),DATA!AQ533,"n/a")</f>
        <v>6.0564600107215899E-2</v>
      </c>
      <c r="M4129" s="66"/>
      <c r="N4129" s="66"/>
      <c r="O4129" s="66"/>
      <c r="P4129" s="66"/>
      <c r="Q4129" s="66"/>
      <c r="S4129" s="70"/>
      <c r="U4129" s="70"/>
      <c r="W4129" s="70"/>
      <c r="Y4129" s="70"/>
    </row>
    <row r="4130" spans="1:25" s="69" customFormat="1" x14ac:dyDescent="0.2">
      <c r="A4130" s="66" t="s">
        <v>20</v>
      </c>
      <c r="B4130" s="66" t="s">
        <v>23</v>
      </c>
      <c r="C4130" s="66" t="s">
        <v>10</v>
      </c>
      <c r="D4130" s="66" t="s">
        <v>314</v>
      </c>
      <c r="E4130" s="87">
        <f>+IF(ISNUMBER(DATA!L534),DATA!L534,"n/a")</f>
        <v>15.0650660089946</v>
      </c>
      <c r="F4130" s="77">
        <f>+IF(ISNUMBER(DATA!M534),DATA!M534,"n/a")</f>
        <v>5.9499794936831003E-2</v>
      </c>
      <c r="G4130" s="87">
        <f>+IF(ISNUMBER(DATA!V534),DATA!V534,"n/a")</f>
        <v>15.0772697558979</v>
      </c>
      <c r="H4130" s="77">
        <f>+IF(ISNUMBER(DATA!W534),DATA!W534,"n/a")</f>
        <v>8.5361173838973597E-2</v>
      </c>
      <c r="I4130" s="87">
        <f>+IF(ISNUMBER(DATA!AF534),DATA!AF534,"n/a")</f>
        <v>15.046054328426001</v>
      </c>
      <c r="J4130" s="77">
        <f>+IF(ISNUMBER(DATA!AG534),DATA!AG534,"n/a")</f>
        <v>7.2434017433866002E-2</v>
      </c>
      <c r="K4130" s="87">
        <f>+IF(ISNUMBER(DATA!AP534),DATA!AP534,"n/a")</f>
        <v>14.3956235595286</v>
      </c>
      <c r="L4130" s="77">
        <f>+IF(ISNUMBER(DATA!AQ534),DATA!AQ534,"n/a")</f>
        <v>2.4255529194023899E-2</v>
      </c>
      <c r="M4130" s="66"/>
      <c r="N4130" s="66"/>
      <c r="O4130" s="66"/>
      <c r="P4130" s="66"/>
      <c r="Q4130" s="66"/>
      <c r="S4130" s="70"/>
      <c r="U4130" s="70"/>
      <c r="W4130" s="70"/>
      <c r="Y4130" s="70"/>
    </row>
    <row r="4131" spans="1:25" s="69" customFormat="1" x14ac:dyDescent="0.2">
      <c r="A4131" s="66" t="s">
        <v>20</v>
      </c>
      <c r="B4131" s="66" t="s">
        <v>23</v>
      </c>
      <c r="C4131" s="66" t="s">
        <v>10</v>
      </c>
      <c r="D4131" s="66" t="s">
        <v>315</v>
      </c>
      <c r="E4131" s="87">
        <f>+IF(ISNUMBER(DATA!L535),DATA!L535,"n/a")</f>
        <v>16.84876494897</v>
      </c>
      <c r="F4131" s="77">
        <f>+IF(ISNUMBER(DATA!M535),DATA!M535,"n/a")</f>
        <v>-2.77846125780675E-2</v>
      </c>
      <c r="G4131" s="87">
        <f>+IF(ISNUMBER(DATA!V535),DATA!V535,"n/a")</f>
        <v>17.056326890159099</v>
      </c>
      <c r="H4131" s="77">
        <f>+IF(ISNUMBER(DATA!W535),DATA!W535,"n/a")</f>
        <v>3.7478299634862502E-2</v>
      </c>
      <c r="I4131" s="87">
        <f>+IF(ISNUMBER(DATA!AF535),DATA!AF535,"n/a")</f>
        <v>17.2440071589529</v>
      </c>
      <c r="J4131" s="77">
        <f>+IF(ISNUMBER(DATA!AG535),DATA!AG535,"n/a")</f>
        <v>5.1227286110286499E-2</v>
      </c>
      <c r="K4131" s="87">
        <f>+IF(ISNUMBER(DATA!AP535),DATA!AP535,"n/a")</f>
        <v>17.339099486785699</v>
      </c>
      <c r="L4131" s="77">
        <f>+IF(ISNUMBER(DATA!AQ535),DATA!AQ535,"n/a")</f>
        <v>5.7024294241643E-2</v>
      </c>
      <c r="M4131" s="66"/>
      <c r="N4131" s="66"/>
      <c r="O4131" s="66"/>
      <c r="P4131" s="66"/>
      <c r="Q4131" s="66"/>
      <c r="S4131" s="70"/>
      <c r="U4131" s="70"/>
      <c r="W4131" s="70"/>
      <c r="Y4131" s="70"/>
    </row>
    <row r="4132" spans="1:25" s="69" customFormat="1" x14ac:dyDescent="0.2">
      <c r="A4132" s="66" t="s">
        <v>20</v>
      </c>
      <c r="B4132" s="66" t="s">
        <v>23</v>
      </c>
      <c r="C4132" s="66" t="s">
        <v>10</v>
      </c>
      <c r="D4132" s="66" t="s">
        <v>316</v>
      </c>
      <c r="E4132" s="87">
        <f>+IF(ISNUMBER(DATA!L536),DATA!L536,"n/a")</f>
        <v>12.850494333253</v>
      </c>
      <c r="F4132" s="77">
        <f>+IF(ISNUMBER(DATA!M536),DATA!M536,"n/a")</f>
        <v>4.2810160826379298E-2</v>
      </c>
      <c r="G4132" s="87">
        <f>+IF(ISNUMBER(DATA!V536),DATA!V536,"n/a")</f>
        <v>12.762244625181699</v>
      </c>
      <c r="H4132" s="77">
        <f>+IF(ISNUMBER(DATA!W536),DATA!W536,"n/a")</f>
        <v>5.66614228111589E-2</v>
      </c>
      <c r="I4132" s="87">
        <f>+IF(ISNUMBER(DATA!AF536),DATA!AF536,"n/a")</f>
        <v>12.7185884991361</v>
      </c>
      <c r="J4132" s="77">
        <f>+IF(ISNUMBER(DATA!AG536),DATA!AG536,"n/a")</f>
        <v>8.0161277568014902E-2</v>
      </c>
      <c r="K4132" s="87">
        <f>+IF(ISNUMBER(DATA!AP536),DATA!AP536,"n/a")</f>
        <v>12.3224261173689</v>
      </c>
      <c r="L4132" s="77">
        <f>+IF(ISNUMBER(DATA!AQ536),DATA!AQ536,"n/a")</f>
        <v>8.9837111550302398E-2</v>
      </c>
      <c r="M4132" s="66"/>
      <c r="N4132" s="66"/>
      <c r="O4132" s="66"/>
      <c r="P4132" s="66"/>
      <c r="Q4132" s="66"/>
      <c r="S4132" s="70"/>
      <c r="U4132" s="70"/>
      <c r="W4132" s="70"/>
      <c r="Y4132" s="70"/>
    </row>
    <row r="4133" spans="1:25" s="69" customFormat="1" x14ac:dyDescent="0.2">
      <c r="A4133" s="66" t="s">
        <v>20</v>
      </c>
      <c r="B4133" s="66" t="s">
        <v>23</v>
      </c>
      <c r="C4133" s="66" t="s">
        <v>10</v>
      </c>
      <c r="D4133" s="66" t="s">
        <v>317</v>
      </c>
      <c r="E4133" s="87">
        <f>+IF(ISNUMBER(DATA!L537),DATA!L537,"n/a")</f>
        <v>15.968026533996699</v>
      </c>
      <c r="F4133" s="77">
        <f>+IF(ISNUMBER(DATA!M537),DATA!M537,"n/a")</f>
        <v>0.13457425939050799</v>
      </c>
      <c r="G4133" s="87">
        <f>+IF(ISNUMBER(DATA!V537),DATA!V537,"n/a")</f>
        <v>15.967941272127501</v>
      </c>
      <c r="H4133" s="77">
        <f>+IF(ISNUMBER(DATA!W537),DATA!W537,"n/a")</f>
        <v>0.13589038891079999</v>
      </c>
      <c r="I4133" s="87">
        <f>+IF(ISNUMBER(DATA!AF537),DATA!AF537,"n/a")</f>
        <v>15.967995877746</v>
      </c>
      <c r="J4133" s="77">
        <f>+IF(ISNUMBER(DATA!AG537),DATA!AG537,"n/a")</f>
        <v>0.123618415182566</v>
      </c>
      <c r="K4133" s="87">
        <f>+IF(ISNUMBER(DATA!AP537),DATA!AP537,"n/a")</f>
        <v>15.8544057690948</v>
      </c>
      <c r="L4133" s="77">
        <f>+IF(ISNUMBER(DATA!AQ537),DATA!AQ537,"n/a")</f>
        <v>0.110842754886697</v>
      </c>
      <c r="M4133" s="66"/>
      <c r="N4133" s="66"/>
      <c r="O4133" s="66"/>
      <c r="P4133" s="66"/>
      <c r="Q4133" s="66"/>
      <c r="S4133" s="70"/>
      <c r="U4133" s="70"/>
      <c r="W4133" s="70"/>
      <c r="Y4133" s="70"/>
    </row>
    <row r="4134" spans="1:25" s="69" customFormat="1" x14ac:dyDescent="0.2">
      <c r="A4134" s="66" t="s">
        <v>20</v>
      </c>
      <c r="B4134" s="66" t="s">
        <v>23</v>
      </c>
      <c r="C4134" s="66" t="s">
        <v>10</v>
      </c>
      <c r="D4134" s="66" t="s">
        <v>318</v>
      </c>
      <c r="E4134" s="87">
        <f>+IF(ISNUMBER(DATA!L538),DATA!L538,"n/a")</f>
        <v>11.8930615164521</v>
      </c>
      <c r="F4134" s="77">
        <f>+IF(ISNUMBER(DATA!M538),DATA!M538,"n/a")</f>
        <v>-6.9618213771981102E-2</v>
      </c>
      <c r="G4134" s="87">
        <f>+IF(ISNUMBER(DATA!V538),DATA!V538,"n/a")</f>
        <v>12.532139873034801</v>
      </c>
      <c r="H4134" s="77">
        <f>+IF(ISNUMBER(DATA!W538),DATA!W538,"n/a")</f>
        <v>-1.9491460091341901E-2</v>
      </c>
      <c r="I4134" s="87">
        <f>+IF(ISNUMBER(DATA!AF538),DATA!AF538,"n/a")</f>
        <v>12.6580190421561</v>
      </c>
      <c r="J4134" s="77">
        <f>+IF(ISNUMBER(DATA!AG538),DATA!AG538,"n/a")</f>
        <v>-9.28613347733445E-3</v>
      </c>
      <c r="K4134" s="87">
        <f>+IF(ISNUMBER(DATA!AP538),DATA!AP538,"n/a")</f>
        <v>12.716062368094301</v>
      </c>
      <c r="L4134" s="77">
        <f>+IF(ISNUMBER(DATA!AQ538),DATA!AQ538,"n/a")</f>
        <v>-1.5851008428146102E-2</v>
      </c>
      <c r="M4134" s="66"/>
      <c r="N4134" s="66"/>
      <c r="O4134" s="66"/>
      <c r="P4134" s="66"/>
      <c r="Q4134" s="66"/>
      <c r="S4134" s="70"/>
      <c r="U4134" s="70"/>
      <c r="W4134" s="70"/>
      <c r="Y4134" s="70"/>
    </row>
    <row r="4135" spans="1:25" s="69" customFormat="1" x14ac:dyDescent="0.2">
      <c r="A4135" s="66" t="s">
        <v>20</v>
      </c>
      <c r="B4135" s="66" t="s">
        <v>23</v>
      </c>
      <c r="C4135" s="66" t="s">
        <v>10</v>
      </c>
      <c r="D4135" s="66" t="s">
        <v>344</v>
      </c>
      <c r="E4135" s="87">
        <f>+IF(ISNUMBER(DATA!L539),DATA!L539,"n/a")</f>
        <v>14.397478433974801</v>
      </c>
      <c r="F4135" s="77">
        <f>+IF(ISNUMBER(DATA!M539),DATA!M539,"n/a")</f>
        <v>5.7714235341810902E-2</v>
      </c>
      <c r="G4135" s="87">
        <f>+IF(ISNUMBER(DATA!V539),DATA!V539,"n/a")</f>
        <v>14.049386426900501</v>
      </c>
      <c r="H4135" s="77">
        <f>+IF(ISNUMBER(DATA!W539),DATA!W539,"n/a")</f>
        <v>3.9510700219474601E-2</v>
      </c>
      <c r="I4135" s="87">
        <f>+IF(ISNUMBER(DATA!AF539),DATA!AF539,"n/a")</f>
        <v>14.168838066672899</v>
      </c>
      <c r="J4135" s="77">
        <f>+IF(ISNUMBER(DATA!AG539),DATA!AG539,"n/a")</f>
        <v>0.106966358328489</v>
      </c>
      <c r="K4135" s="87">
        <f>+IF(ISNUMBER(DATA!AP539),DATA!AP539,"n/a")</f>
        <v>13.9492163260404</v>
      </c>
      <c r="L4135" s="77">
        <f>+IF(ISNUMBER(DATA!AQ539),DATA!AQ539,"n/a")</f>
        <v>0.21568450706389999</v>
      </c>
      <c r="M4135" s="66"/>
      <c r="N4135" s="66"/>
      <c r="O4135" s="66"/>
      <c r="P4135" s="66"/>
      <c r="Q4135" s="66"/>
      <c r="S4135" s="70"/>
      <c r="U4135" s="70"/>
      <c r="W4135" s="70"/>
      <c r="Y4135" s="70"/>
    </row>
    <row r="4136" spans="1:25" s="69" customFormat="1" x14ac:dyDescent="0.2">
      <c r="A4136" s="66" t="s">
        <v>20</v>
      </c>
      <c r="B4136" s="66" t="s">
        <v>23</v>
      </c>
      <c r="C4136" s="66" t="s">
        <v>10</v>
      </c>
      <c r="D4136" s="66" t="s">
        <v>345</v>
      </c>
      <c r="E4136" s="87">
        <f>+IF(ISNUMBER(DATA!L540),DATA!L540,"n/a")</f>
        <v>15.5071770334928</v>
      </c>
      <c r="F4136" s="77">
        <f>+IF(ISNUMBER(DATA!M540),DATA!M540,"n/a")</f>
        <v>0.31283655255373299</v>
      </c>
      <c r="G4136" s="87">
        <f>+IF(ISNUMBER(DATA!V540),DATA!V540,"n/a")</f>
        <v>15.3598259422794</v>
      </c>
      <c r="H4136" s="77">
        <f>+IF(ISNUMBER(DATA!W540),DATA!W540,"n/a")</f>
        <v>0.26851928758483101</v>
      </c>
      <c r="I4136" s="87">
        <f>+IF(ISNUMBER(DATA!AF540),DATA!AF540,"n/a")</f>
        <v>15.409523809523799</v>
      </c>
      <c r="J4136" s="77">
        <f>+IF(ISNUMBER(DATA!AG540),DATA!AG540,"n/a")</f>
        <v>0.25162802950385899</v>
      </c>
      <c r="K4136" s="87">
        <f>+IF(ISNUMBER(DATA!AP540),DATA!AP540,"n/a")</f>
        <v>15.216168497645899</v>
      </c>
      <c r="L4136" s="77">
        <f>+IF(ISNUMBER(DATA!AQ540),DATA!AQ540,"n/a")</f>
        <v>0.234013230971964</v>
      </c>
      <c r="M4136" s="66"/>
      <c r="N4136" s="66"/>
      <c r="O4136" s="66"/>
      <c r="P4136" s="66"/>
      <c r="Q4136" s="66"/>
      <c r="S4136" s="70"/>
      <c r="U4136" s="70"/>
      <c r="W4136" s="70"/>
      <c r="Y4136" s="70"/>
    </row>
    <row r="4137" spans="1:25" x14ac:dyDescent="0.2">
      <c r="E4137" s="100"/>
      <c r="F4137" s="102"/>
      <c r="G4137" s="100"/>
      <c r="H4137" s="102"/>
      <c r="I4137" s="100"/>
      <c r="J4137" s="102"/>
      <c r="K4137" s="100"/>
      <c r="L4137" s="102"/>
    </row>
    <row r="4138" spans="1:25" s="69" customFormat="1" x14ac:dyDescent="0.2">
      <c r="A4138" s="66" t="s">
        <v>20</v>
      </c>
      <c r="B4138" s="66" t="s">
        <v>23</v>
      </c>
      <c r="C4138" s="66" t="s">
        <v>26</v>
      </c>
      <c r="D4138" s="66" t="s">
        <v>271</v>
      </c>
      <c r="E4138" s="87">
        <f>+IF(ISNUMBER(DATA!N491),DATA!N491,"n/a")</f>
        <v>3.9900117699581998</v>
      </c>
      <c r="F4138" s="77">
        <f>+IF(ISNUMBER(DATA!O491),DATA!O491,"n/a")</f>
        <v>2.68596700041686E-6</v>
      </c>
      <c r="G4138" s="87">
        <f>+IF(ISNUMBER(DATA!X491),DATA!X491,"n/a")</f>
        <v>3.9900043005966399</v>
      </c>
      <c r="H4138" s="77">
        <f>+IF(ISNUMBER(DATA!Y491),DATA!Y491,"n/a")</f>
        <v>1.46451671206302E-3</v>
      </c>
      <c r="I4138" s="87">
        <f>+IF(ISNUMBER(DATA!AH491),DATA!AH491,"n/a")</f>
        <v>3.9903767925707698</v>
      </c>
      <c r="J4138" s="77">
        <f>+IF(ISNUMBER(DATA!AI491),DATA!AI491,"n/a")</f>
        <v>1.9811323887047598E-3</v>
      </c>
      <c r="K4138" s="87">
        <f>+IF(ISNUMBER(DATA!AR491),DATA!AR491,"n/a")</f>
        <v>3.9824420877458002</v>
      </c>
      <c r="L4138" s="77">
        <f>+IF(ISNUMBER(DATA!AS491),DATA!AS491,"n/a")</f>
        <v>-8.1168969314083595E-4</v>
      </c>
      <c r="M4138" s="66"/>
      <c r="N4138" s="66"/>
      <c r="O4138" s="66"/>
      <c r="P4138" s="66"/>
      <c r="Q4138" s="66"/>
      <c r="S4138" s="70"/>
      <c r="U4138" s="70"/>
      <c r="W4138" s="70"/>
      <c r="Y4138" s="70"/>
    </row>
    <row r="4139" spans="1:25" s="69" customFormat="1" x14ac:dyDescent="0.2">
      <c r="A4139" s="66" t="s">
        <v>20</v>
      </c>
      <c r="B4139" s="66" t="s">
        <v>23</v>
      </c>
      <c r="C4139" s="66" t="s">
        <v>26</v>
      </c>
      <c r="D4139" s="66" t="s">
        <v>272</v>
      </c>
      <c r="E4139" s="87">
        <f>+IF(ISNUMBER(DATA!N492),DATA!N492,"n/a")</f>
        <v>3.7893558476183999</v>
      </c>
      <c r="F4139" s="77">
        <f>+IF(ISNUMBER(DATA!O492),DATA!O492,"n/a")</f>
        <v>-1.87418538594003E-2</v>
      </c>
      <c r="G4139" s="87">
        <f>+IF(ISNUMBER(DATA!X492),DATA!X492,"n/a")</f>
        <v>3.78817594689481</v>
      </c>
      <c r="H4139" s="77">
        <f>+IF(ISNUMBER(DATA!Y492),DATA!Y492,"n/a")</f>
        <v>-2.24461405524033E-2</v>
      </c>
      <c r="I4139" s="87">
        <f>+IF(ISNUMBER(DATA!AH492),DATA!AH492,"n/a")</f>
        <v>3.7852519041364099</v>
      </c>
      <c r="J4139" s="77">
        <f>+IF(ISNUMBER(DATA!AI492),DATA!AI492,"n/a")</f>
        <v>3.0503016990134999E-3</v>
      </c>
      <c r="K4139" s="87">
        <f>+IF(ISNUMBER(DATA!AR492),DATA!AR492,"n/a")</f>
        <v>3.7746570043166399</v>
      </c>
      <c r="L4139" s="77">
        <f>+IF(ISNUMBER(DATA!AS492),DATA!AS492,"n/a")</f>
        <v>9.7853588691883594E-3</v>
      </c>
      <c r="M4139" s="66"/>
      <c r="N4139" s="66"/>
      <c r="O4139" s="66"/>
      <c r="P4139" s="66"/>
      <c r="Q4139" s="66"/>
      <c r="S4139" s="70"/>
      <c r="U4139" s="70"/>
      <c r="W4139" s="70"/>
      <c r="Y4139" s="70"/>
    </row>
    <row r="4140" spans="1:25" s="69" customFormat="1" x14ac:dyDescent="0.2">
      <c r="A4140" s="66" t="s">
        <v>20</v>
      </c>
      <c r="B4140" s="66" t="s">
        <v>23</v>
      </c>
      <c r="C4140" s="66" t="s">
        <v>26</v>
      </c>
      <c r="D4140" s="66" t="s">
        <v>273</v>
      </c>
      <c r="E4140" s="87">
        <f>+IF(ISNUMBER(DATA!N493),DATA!N493,"n/a")</f>
        <v>3.8901275377895499</v>
      </c>
      <c r="F4140" s="77">
        <f>+IF(ISNUMBER(DATA!O493),DATA!O493,"n/a")</f>
        <v>3.0142325798980601E-2</v>
      </c>
      <c r="G4140" s="87">
        <f>+IF(ISNUMBER(DATA!X493),DATA!X493,"n/a")</f>
        <v>3.94668369304022</v>
      </c>
      <c r="H4140" s="77">
        <f>+IF(ISNUMBER(DATA!Y493),DATA!Y493,"n/a")</f>
        <v>4.6002441224734202E-2</v>
      </c>
      <c r="I4140" s="87">
        <f>+IF(ISNUMBER(DATA!AH493),DATA!AH493,"n/a")</f>
        <v>3.8417546246516401</v>
      </c>
      <c r="J4140" s="77">
        <f>+IF(ISNUMBER(DATA!AI493),DATA!AI493,"n/a")</f>
        <v>2.1212296791737899E-2</v>
      </c>
      <c r="K4140" s="87">
        <f>+IF(ISNUMBER(DATA!AR493),DATA!AR493,"n/a")</f>
        <v>3.7895534427528199</v>
      </c>
      <c r="L4140" s="77">
        <f>+IF(ISNUMBER(DATA!AS493),DATA!AS493,"n/a")</f>
        <v>1.18688666147569E-2</v>
      </c>
      <c r="M4140" s="66"/>
      <c r="N4140" s="66"/>
      <c r="O4140" s="66"/>
      <c r="P4140" s="66"/>
      <c r="Q4140" s="66"/>
      <c r="S4140" s="70"/>
      <c r="U4140" s="70"/>
      <c r="W4140" s="70"/>
      <c r="Y4140" s="70"/>
    </row>
    <row r="4141" spans="1:25" s="69" customFormat="1" x14ac:dyDescent="0.2">
      <c r="A4141" s="66" t="s">
        <v>20</v>
      </c>
      <c r="B4141" s="66" t="s">
        <v>23</v>
      </c>
      <c r="C4141" s="66" t="s">
        <v>26</v>
      </c>
      <c r="D4141" s="66" t="s">
        <v>274</v>
      </c>
      <c r="E4141" s="87">
        <f>+IF(ISNUMBER(DATA!N494),DATA!N494,"n/a")</f>
        <v>4.1353914944682799</v>
      </c>
      <c r="F4141" s="77">
        <f>+IF(ISNUMBER(DATA!O494),DATA!O494,"n/a")</f>
        <v>6.6055602205003797E-2</v>
      </c>
      <c r="G4141" s="87">
        <f>+IF(ISNUMBER(DATA!X494),DATA!X494,"n/a")</f>
        <v>3.9247588663619601</v>
      </c>
      <c r="H4141" s="77">
        <f>+IF(ISNUMBER(DATA!Y494),DATA!Y494,"n/a")</f>
        <v>1.0136956489902199E-2</v>
      </c>
      <c r="I4141" s="87">
        <f>+IF(ISNUMBER(DATA!AH494),DATA!AH494,"n/a")</f>
        <v>3.8827356220070399</v>
      </c>
      <c r="J4141" s="77">
        <f>+IF(ISNUMBER(DATA!AI494),DATA!AI494,"n/a")</f>
        <v>-5.2442536453420102E-4</v>
      </c>
      <c r="K4141" s="87">
        <f>+IF(ISNUMBER(DATA!AR494),DATA!AR494,"n/a")</f>
        <v>3.8246006213379902</v>
      </c>
      <c r="L4141" s="77">
        <f>+IF(ISNUMBER(DATA!AS494),DATA!AS494,"n/a")</f>
        <v>-0.13058926738651799</v>
      </c>
      <c r="M4141" s="66"/>
      <c r="N4141" s="66"/>
      <c r="O4141" s="66"/>
      <c r="P4141" s="66"/>
      <c r="Q4141" s="66"/>
      <c r="S4141" s="70"/>
      <c r="U4141" s="70"/>
      <c r="W4141" s="70"/>
      <c r="Y4141" s="70"/>
    </row>
    <row r="4142" spans="1:25" s="69" customFormat="1" x14ac:dyDescent="0.2">
      <c r="A4142" s="66" t="s">
        <v>20</v>
      </c>
      <c r="B4142" s="66" t="s">
        <v>23</v>
      </c>
      <c r="C4142" s="66" t="s">
        <v>26</v>
      </c>
      <c r="D4142" s="66" t="s">
        <v>275</v>
      </c>
      <c r="E4142" s="87">
        <f>+IF(ISNUMBER(DATA!N495),DATA!N495,"n/a")</f>
        <v>4.5872495069930697</v>
      </c>
      <c r="F4142" s="77">
        <f>+IF(ISNUMBER(DATA!O495),DATA!O495,"n/a")</f>
        <v>0.16454944971527</v>
      </c>
      <c r="G4142" s="87">
        <f>+IF(ISNUMBER(DATA!X495),DATA!X495,"n/a")</f>
        <v>4.5747261825847501</v>
      </c>
      <c r="H4142" s="77">
        <f>+IF(ISNUMBER(DATA!Y495),DATA!Y495,"n/a")</f>
        <v>0.163057354661513</v>
      </c>
      <c r="I4142" s="87">
        <f>+IF(ISNUMBER(DATA!AH495),DATA!AH495,"n/a")</f>
        <v>4.5677250706494998</v>
      </c>
      <c r="J4142" s="77">
        <f>+IF(ISNUMBER(DATA!AI495),DATA!AI495,"n/a")</f>
        <v>0.21544435109791399</v>
      </c>
      <c r="K4142" s="87">
        <f>+IF(ISNUMBER(DATA!AR495),DATA!AR495,"n/a")</f>
        <v>4.4571927071223403</v>
      </c>
      <c r="L4142" s="77">
        <f>+IF(ISNUMBER(DATA!AS495),DATA!AS495,"n/a")</f>
        <v>0.20176376861016099</v>
      </c>
      <c r="M4142" s="66"/>
      <c r="N4142" s="66"/>
      <c r="O4142" s="66"/>
      <c r="P4142" s="66"/>
      <c r="Q4142" s="66"/>
      <c r="S4142" s="70"/>
      <c r="U4142" s="70"/>
      <c r="W4142" s="70"/>
      <c r="Y4142" s="70"/>
    </row>
    <row r="4143" spans="1:25" s="69" customFormat="1" x14ac:dyDescent="0.2">
      <c r="A4143" s="66" t="s">
        <v>20</v>
      </c>
      <c r="B4143" s="66" t="s">
        <v>23</v>
      </c>
      <c r="C4143" s="66" t="s">
        <v>26</v>
      </c>
      <c r="D4143" s="66" t="s">
        <v>276</v>
      </c>
      <c r="E4143" s="87">
        <f>+IF(ISNUMBER(DATA!N496),DATA!N496,"n/a")</f>
        <v>5.1251178513118898</v>
      </c>
      <c r="F4143" s="77">
        <f>+IF(ISNUMBER(DATA!O496),DATA!O496,"n/a")</f>
        <v>0.31710538616483203</v>
      </c>
      <c r="G4143" s="87">
        <f>+IF(ISNUMBER(DATA!X496),DATA!X496,"n/a")</f>
        <v>4.85779741022903</v>
      </c>
      <c r="H4143" s="77">
        <f>+IF(ISNUMBER(DATA!Y496),DATA!Y496,"n/a")</f>
        <v>0.25396762824552399</v>
      </c>
      <c r="I4143" s="87">
        <f>+IF(ISNUMBER(DATA!AH496),DATA!AH496,"n/a")</f>
        <v>4.8815085013205302</v>
      </c>
      <c r="J4143" s="77">
        <f>+IF(ISNUMBER(DATA!AI496),DATA!AI496,"n/a")</f>
        <v>0.25904811541109801</v>
      </c>
      <c r="K4143" s="87">
        <f>+IF(ISNUMBER(DATA!AR496),DATA!AR496,"n/a")</f>
        <v>4.3282073368898404</v>
      </c>
      <c r="L4143" s="77">
        <f>+IF(ISNUMBER(DATA!AS496),DATA!AS496,"n/a")</f>
        <v>0.11993937388201099</v>
      </c>
      <c r="M4143" s="66"/>
      <c r="N4143" s="66"/>
      <c r="O4143" s="66"/>
      <c r="P4143" s="66"/>
      <c r="Q4143" s="66"/>
      <c r="S4143" s="70"/>
      <c r="U4143" s="70"/>
      <c r="W4143" s="70"/>
      <c r="Y4143" s="70"/>
    </row>
    <row r="4144" spans="1:25" s="69" customFormat="1" x14ac:dyDescent="0.2">
      <c r="A4144" s="66" t="s">
        <v>20</v>
      </c>
      <c r="B4144" s="66" t="s">
        <v>23</v>
      </c>
      <c r="C4144" s="66" t="s">
        <v>26</v>
      </c>
      <c r="D4144" s="66" t="s">
        <v>277</v>
      </c>
      <c r="E4144" s="87">
        <f>+IF(ISNUMBER(DATA!N497),DATA!N497,"n/a")</f>
        <v>3.7839520181552899</v>
      </c>
      <c r="F4144" s="77">
        <f>+IF(ISNUMBER(DATA!O497),DATA!O497,"n/a")</f>
        <v>1.53104917947793E-2</v>
      </c>
      <c r="G4144" s="87">
        <f>+IF(ISNUMBER(DATA!X497),DATA!X497,"n/a")</f>
        <v>3.7730943580036902</v>
      </c>
      <c r="H4144" s="77">
        <f>+IF(ISNUMBER(DATA!Y497),DATA!Y497,"n/a")</f>
        <v>4.3808875327477501E-2</v>
      </c>
      <c r="I4144" s="87">
        <f>+IF(ISNUMBER(DATA!AH497),DATA!AH497,"n/a")</f>
        <v>3.7606762654484598</v>
      </c>
      <c r="J4144" s="77">
        <f>+IF(ISNUMBER(DATA!AI497),DATA!AI497,"n/a")</f>
        <v>6.5340694590505996E-2</v>
      </c>
      <c r="K4144" s="87">
        <f>+IF(ISNUMBER(DATA!AR497),DATA!AR497,"n/a")</f>
        <v>3.6969312634082998</v>
      </c>
      <c r="L4144" s="77">
        <f>+IF(ISNUMBER(DATA!AS497),DATA!AS497,"n/a")</f>
        <v>7.5542443010455207E-2</v>
      </c>
      <c r="M4144" s="66"/>
      <c r="N4144" s="66"/>
      <c r="O4144" s="66"/>
      <c r="P4144" s="66"/>
      <c r="Q4144" s="66"/>
      <c r="S4144" s="70"/>
      <c r="U4144" s="70"/>
      <c r="W4144" s="70"/>
      <c r="Y4144" s="70"/>
    </row>
    <row r="4145" spans="1:25" s="69" customFormat="1" x14ac:dyDescent="0.2">
      <c r="A4145" s="66" t="s">
        <v>20</v>
      </c>
      <c r="B4145" s="66" t="s">
        <v>23</v>
      </c>
      <c r="C4145" s="66" t="s">
        <v>26</v>
      </c>
      <c r="D4145" s="66" t="s">
        <v>278</v>
      </c>
      <c r="E4145" s="87">
        <f>+IF(ISNUMBER(DATA!N498),DATA!N498,"n/a")</f>
        <v>3.9587686376512798</v>
      </c>
      <c r="F4145" s="77">
        <f>+IF(ISNUMBER(DATA!O498),DATA!O498,"n/a")</f>
        <v>-1.9429891555722901E-3</v>
      </c>
      <c r="G4145" s="87">
        <f>+IF(ISNUMBER(DATA!X498),DATA!X498,"n/a")</f>
        <v>3.9621059435677499</v>
      </c>
      <c r="H4145" s="77">
        <f>+IF(ISNUMBER(DATA!Y498),DATA!Y498,"n/a")</f>
        <v>2.0327821309062601E-2</v>
      </c>
      <c r="I4145" s="87">
        <f>+IF(ISNUMBER(DATA!AH498),DATA!AH498,"n/a")</f>
        <v>3.9635049181525601</v>
      </c>
      <c r="J4145" s="77">
        <f>+IF(ISNUMBER(DATA!AI498),DATA!AI498,"n/a")</f>
        <v>9.7643181301228996E-3</v>
      </c>
      <c r="K4145" s="87">
        <f>+IF(ISNUMBER(DATA!AR498),DATA!AR498,"n/a")</f>
        <v>3.9638392287987698</v>
      </c>
      <c r="L4145" s="77">
        <f>+IF(ISNUMBER(DATA!AS498),DATA!AS498,"n/a")</f>
        <v>7.2829831016248099E-3</v>
      </c>
      <c r="M4145" s="66"/>
      <c r="N4145" s="66"/>
      <c r="O4145" s="66"/>
      <c r="P4145" s="66"/>
      <c r="Q4145" s="66"/>
      <c r="S4145" s="70"/>
      <c r="U4145" s="70"/>
      <c r="W4145" s="70"/>
      <c r="Y4145" s="70"/>
    </row>
    <row r="4146" spans="1:25" s="69" customFormat="1" x14ac:dyDescent="0.2">
      <c r="A4146" s="66" t="s">
        <v>20</v>
      </c>
      <c r="B4146" s="66" t="s">
        <v>23</v>
      </c>
      <c r="C4146" s="66" t="s">
        <v>26</v>
      </c>
      <c r="D4146" s="66" t="s">
        <v>279</v>
      </c>
      <c r="E4146" s="87">
        <f>+IF(ISNUMBER(DATA!N499),DATA!N499,"n/a")</f>
        <v>4.11046866939704</v>
      </c>
      <c r="F4146" s="77">
        <f>+IF(ISNUMBER(DATA!O499),DATA!O499,"n/a")</f>
        <v>0.12387503051243599</v>
      </c>
      <c r="G4146" s="87">
        <f>+IF(ISNUMBER(DATA!X499),DATA!X499,"n/a")</f>
        <v>3.9966473201539698</v>
      </c>
      <c r="H4146" s="77">
        <f>+IF(ISNUMBER(DATA!Y499),DATA!Y499,"n/a")</f>
        <v>0.14801844753708401</v>
      </c>
      <c r="I4146" s="87">
        <f>+IF(ISNUMBER(DATA!AH499),DATA!AH499,"n/a")</f>
        <v>4.0277881515834002</v>
      </c>
      <c r="J4146" s="77">
        <f>+IF(ISNUMBER(DATA!AI499),DATA!AI499,"n/a")</f>
        <v>8.0749900245034104E-2</v>
      </c>
      <c r="K4146" s="87">
        <f>+IF(ISNUMBER(DATA!AR499),DATA!AR499,"n/a")</f>
        <v>4.0497030043171698</v>
      </c>
      <c r="L4146" s="77">
        <f>+IF(ISNUMBER(DATA!AS499),DATA!AS499,"n/a")</f>
        <v>0.132228728546676</v>
      </c>
      <c r="M4146" s="66"/>
      <c r="N4146" s="66"/>
      <c r="O4146" s="66"/>
      <c r="P4146" s="66"/>
      <c r="Q4146" s="66"/>
      <c r="S4146" s="70"/>
      <c r="U4146" s="70"/>
      <c r="W4146" s="70"/>
      <c r="Y4146" s="70"/>
    </row>
    <row r="4147" spans="1:25" s="69" customFormat="1" x14ac:dyDescent="0.2">
      <c r="A4147" s="66" t="s">
        <v>20</v>
      </c>
      <c r="B4147" s="66" t="s">
        <v>23</v>
      </c>
      <c r="C4147" s="66" t="s">
        <v>26</v>
      </c>
      <c r="D4147" s="66" t="s">
        <v>280</v>
      </c>
      <c r="E4147" s="87">
        <f>+IF(ISNUMBER(DATA!N500),DATA!N500,"n/a")</f>
        <v>3.5899938082655298</v>
      </c>
      <c r="F4147" s="77" t="str">
        <f>+IF(ISNUMBER(DATA!O500),DATA!O500,"n/a")</f>
        <v>n/a</v>
      </c>
      <c r="G4147" s="87">
        <f>+IF(ISNUMBER(DATA!X500),DATA!X500,"n/a")</f>
        <v>3.5899925327049398</v>
      </c>
      <c r="H4147" s="77" t="str">
        <f>+IF(ISNUMBER(DATA!Y500),DATA!Y500,"n/a")</f>
        <v>n/a</v>
      </c>
      <c r="I4147" s="87">
        <f>+IF(ISNUMBER(DATA!AH500),DATA!AH500,"n/a")</f>
        <v>3.5900009857024799</v>
      </c>
      <c r="J4147" s="77" t="str">
        <f>+IF(ISNUMBER(DATA!AI500),DATA!AI500,"n/a")</f>
        <v>n/a</v>
      </c>
      <c r="K4147" s="87">
        <f>+IF(ISNUMBER(DATA!AR500),DATA!AR500,"n/a")</f>
        <v>3.5900015951272102</v>
      </c>
      <c r="L4147" s="77" t="str">
        <f>+IF(ISNUMBER(DATA!AS500),DATA!AS500,"n/a")</f>
        <v>n/a</v>
      </c>
      <c r="M4147" s="66"/>
      <c r="N4147" s="66"/>
      <c r="O4147" s="66"/>
      <c r="P4147" s="66"/>
      <c r="Q4147" s="66"/>
      <c r="S4147" s="70"/>
      <c r="U4147" s="70"/>
      <c r="W4147" s="70"/>
      <c r="Y4147" s="70"/>
    </row>
    <row r="4148" spans="1:25" s="69" customFormat="1" x14ac:dyDescent="0.2">
      <c r="A4148" s="66" t="s">
        <v>20</v>
      </c>
      <c r="B4148" s="66" t="s">
        <v>23</v>
      </c>
      <c r="C4148" s="66" t="s">
        <v>26</v>
      </c>
      <c r="D4148" s="66" t="s">
        <v>281</v>
      </c>
      <c r="E4148" s="87">
        <f>+IF(ISNUMBER(DATA!N501),DATA!N501,"n/a")</f>
        <v>3.57750486673556</v>
      </c>
      <c r="F4148" s="77">
        <f>+IF(ISNUMBER(DATA!O501),DATA!O501,"n/a")</f>
        <v>2.6854621552040801E-2</v>
      </c>
      <c r="G4148" s="87">
        <f>+IF(ISNUMBER(DATA!X501),DATA!X501,"n/a")</f>
        <v>3.50728099990227</v>
      </c>
      <c r="H4148" s="77">
        <f>+IF(ISNUMBER(DATA!Y501),DATA!Y501,"n/a")</f>
        <v>6.9419092187971501E-3</v>
      </c>
      <c r="I4148" s="87">
        <f>+IF(ISNUMBER(DATA!AH501),DATA!AH501,"n/a")</f>
        <v>3.51334679805072</v>
      </c>
      <c r="J4148" s="77">
        <f>+IF(ISNUMBER(DATA!AI501),DATA!AI501,"n/a")</f>
        <v>5.4571893247322298E-2</v>
      </c>
      <c r="K4148" s="87">
        <f>+IF(ISNUMBER(DATA!AR501),DATA!AR501,"n/a")</f>
        <v>3.4800166959913801</v>
      </c>
      <c r="L4148" s="77">
        <f>+IF(ISNUMBER(DATA!AS501),DATA!AS501,"n/a")</f>
        <v>0.122147500605697</v>
      </c>
      <c r="M4148" s="66"/>
      <c r="N4148" s="66"/>
      <c r="O4148" s="66"/>
      <c r="P4148" s="66"/>
      <c r="Q4148" s="66"/>
      <c r="S4148" s="70"/>
      <c r="U4148" s="70"/>
      <c r="W4148" s="70"/>
      <c r="Y4148" s="70"/>
    </row>
    <row r="4149" spans="1:25" s="69" customFormat="1" x14ac:dyDescent="0.2">
      <c r="A4149" s="66" t="s">
        <v>20</v>
      </c>
      <c r="B4149" s="66" t="s">
        <v>23</v>
      </c>
      <c r="C4149" s="66" t="s">
        <v>26</v>
      </c>
      <c r="D4149" s="66" t="s">
        <v>282</v>
      </c>
      <c r="E4149" s="87">
        <f>+IF(ISNUMBER(DATA!N502),DATA!N502,"n/a")</f>
        <v>3.88279797643006</v>
      </c>
      <c r="F4149" s="77">
        <f>+IF(ISNUMBER(DATA!O502),DATA!O502,"n/a")</f>
        <v>2.95114692325841E-2</v>
      </c>
      <c r="G4149" s="87">
        <f>+IF(ISNUMBER(DATA!X502),DATA!X502,"n/a")</f>
        <v>3.9448222099988199</v>
      </c>
      <c r="H4149" s="77">
        <f>+IF(ISNUMBER(DATA!Y502),DATA!Y502,"n/a")</f>
        <v>0.107864467788262</v>
      </c>
      <c r="I4149" s="87">
        <f>+IF(ISNUMBER(DATA!AH502),DATA!AH502,"n/a")</f>
        <v>3.9523426433537701</v>
      </c>
      <c r="J4149" s="77">
        <f>+IF(ISNUMBER(DATA!AI502),DATA!AI502,"n/a")</f>
        <v>0.16682998569246801</v>
      </c>
      <c r="K4149" s="87">
        <f>+IF(ISNUMBER(DATA!AR502),DATA!AR502,"n/a")</f>
        <v>3.9420816072241802</v>
      </c>
      <c r="L4149" s="77">
        <f>+IF(ISNUMBER(DATA!AS502),DATA!AS502,"n/a")</f>
        <v>7.76254726233538E-2</v>
      </c>
      <c r="M4149" s="66"/>
      <c r="N4149" s="66"/>
      <c r="O4149" s="66"/>
      <c r="P4149" s="66"/>
      <c r="Q4149" s="66"/>
      <c r="S4149" s="70"/>
      <c r="U4149" s="70"/>
      <c r="W4149" s="70"/>
      <c r="Y4149" s="70"/>
    </row>
    <row r="4150" spans="1:25" s="69" customFormat="1" x14ac:dyDescent="0.2">
      <c r="A4150" s="66" t="s">
        <v>20</v>
      </c>
      <c r="B4150" s="66" t="s">
        <v>23</v>
      </c>
      <c r="C4150" s="66" t="s">
        <v>26</v>
      </c>
      <c r="D4150" s="66" t="s">
        <v>283</v>
      </c>
      <c r="E4150" s="87">
        <f>+IF(ISNUMBER(DATA!N503),DATA!N503,"n/a")</f>
        <v>4.2106221914094002</v>
      </c>
      <c r="F4150" s="77">
        <f>+IF(ISNUMBER(DATA!O503),DATA!O503,"n/a")</f>
        <v>-4.0360565430397802E-2</v>
      </c>
      <c r="G4150" s="87">
        <f>+IF(ISNUMBER(DATA!X503),DATA!X503,"n/a")</f>
        <v>4.2375334782745702</v>
      </c>
      <c r="H4150" s="77">
        <f>+IF(ISNUMBER(DATA!Y503),DATA!Y503,"n/a")</f>
        <v>-4.9695242898912103E-3</v>
      </c>
      <c r="I4150" s="87">
        <f>+IF(ISNUMBER(DATA!AH503),DATA!AH503,"n/a")</f>
        <v>4.2491846171925598</v>
      </c>
      <c r="J4150" s="77">
        <f>+IF(ISNUMBER(DATA!AI503),DATA!AI503,"n/a")</f>
        <v>1.94847488300607E-2</v>
      </c>
      <c r="K4150" s="87">
        <f>+IF(ISNUMBER(DATA!AR503),DATA!AR503,"n/a")</f>
        <v>4.26805950639325</v>
      </c>
      <c r="L4150" s="77">
        <f>+IF(ISNUMBER(DATA!AS503),DATA!AS503,"n/a")</f>
        <v>-6.0016010890887898E-3</v>
      </c>
      <c r="M4150" s="66"/>
      <c r="N4150" s="66"/>
      <c r="O4150" s="66"/>
      <c r="P4150" s="66"/>
      <c r="Q4150" s="66"/>
      <c r="S4150" s="70"/>
      <c r="U4150" s="70"/>
      <c r="W4150" s="70"/>
      <c r="Y4150" s="70"/>
    </row>
    <row r="4151" spans="1:25" s="69" customFormat="1" x14ac:dyDescent="0.2">
      <c r="A4151" s="66" t="s">
        <v>20</v>
      </c>
      <c r="B4151" s="66" t="s">
        <v>23</v>
      </c>
      <c r="C4151" s="66" t="s">
        <v>26</v>
      </c>
      <c r="D4151" s="66" t="s">
        <v>284</v>
      </c>
      <c r="E4151" s="87">
        <f>+IF(ISNUMBER(DATA!N504),DATA!N504,"n/a")</f>
        <v>3.57165419934433</v>
      </c>
      <c r="F4151" s="77">
        <f>+IF(ISNUMBER(DATA!O504),DATA!O504,"n/a")</f>
        <v>1.7847539347702598E-2</v>
      </c>
      <c r="G4151" s="87">
        <f>+IF(ISNUMBER(DATA!X504),DATA!X504,"n/a")</f>
        <v>3.4953400774518202</v>
      </c>
      <c r="H4151" s="77">
        <f>+IF(ISNUMBER(DATA!Y504),DATA!Y504,"n/a")</f>
        <v>9.5452061730410508E-3</v>
      </c>
      <c r="I4151" s="87">
        <f>+IF(ISNUMBER(DATA!AH504),DATA!AH504,"n/a")</f>
        <v>3.5364263842687298</v>
      </c>
      <c r="J4151" s="77">
        <f>+IF(ISNUMBER(DATA!AI504),DATA!AI504,"n/a")</f>
        <v>6.6078341069461394E-2</v>
      </c>
      <c r="K4151" s="87">
        <f>+IF(ISNUMBER(DATA!AR504),DATA!AR504,"n/a")</f>
        <v>3.44844828311986</v>
      </c>
      <c r="L4151" s="77">
        <f>+IF(ISNUMBER(DATA!AS504),DATA!AS504,"n/a")</f>
        <v>9.6097112665039494E-2</v>
      </c>
      <c r="M4151" s="66"/>
      <c r="N4151" s="66"/>
      <c r="O4151" s="66"/>
      <c r="P4151" s="66"/>
      <c r="Q4151" s="66"/>
      <c r="S4151" s="70"/>
      <c r="U4151" s="70"/>
      <c r="W4151" s="70"/>
      <c r="Y4151" s="70"/>
    </row>
    <row r="4152" spans="1:25" s="69" customFormat="1" x14ac:dyDescent="0.2">
      <c r="A4152" s="66" t="s">
        <v>20</v>
      </c>
      <c r="B4152" s="66" t="s">
        <v>23</v>
      </c>
      <c r="C4152" s="66" t="s">
        <v>26</v>
      </c>
      <c r="D4152" s="66" t="s">
        <v>285</v>
      </c>
      <c r="E4152" s="87">
        <f>+IF(ISNUMBER(DATA!N505),DATA!N505,"n/a")</f>
        <v>3.7930584929165301</v>
      </c>
      <c r="F4152" s="77">
        <f>+IF(ISNUMBER(DATA!O505),DATA!O505,"n/a")</f>
        <v>-2.87030630609348E-5</v>
      </c>
      <c r="G4152" s="87">
        <f>+IF(ISNUMBER(DATA!X505),DATA!X505,"n/a")</f>
        <v>3.7792351247941798</v>
      </c>
      <c r="H4152" s="77">
        <f>+IF(ISNUMBER(DATA!Y505),DATA!Y505,"n/a")</f>
        <v>-2.7005054529672299E-3</v>
      </c>
      <c r="I4152" s="87">
        <f>+IF(ISNUMBER(DATA!AH505),DATA!AH505,"n/a")</f>
        <v>3.7699564187616201</v>
      </c>
      <c r="J4152" s="77">
        <f>+IF(ISNUMBER(DATA!AI505),DATA!AI505,"n/a")</f>
        <v>-1.27970051927534E-2</v>
      </c>
      <c r="K4152" s="87">
        <f>+IF(ISNUMBER(DATA!AR505),DATA!AR505,"n/a")</f>
        <v>3.77895758643167</v>
      </c>
      <c r="L4152" s="77">
        <f>+IF(ISNUMBER(DATA!AS505),DATA!AS505,"n/a")</f>
        <v>-2.53982239480911E-2</v>
      </c>
      <c r="M4152" s="66"/>
      <c r="N4152" s="66"/>
      <c r="O4152" s="66"/>
      <c r="P4152" s="66"/>
      <c r="Q4152" s="66"/>
      <c r="S4152" s="70"/>
      <c r="U4152" s="70"/>
      <c r="W4152" s="70"/>
      <c r="Y4152" s="70"/>
    </row>
    <row r="4153" spans="1:25" s="69" customFormat="1" x14ac:dyDescent="0.2">
      <c r="A4153" s="66" t="s">
        <v>20</v>
      </c>
      <c r="B4153" s="66" t="s">
        <v>23</v>
      </c>
      <c r="C4153" s="66" t="s">
        <v>26</v>
      </c>
      <c r="D4153" s="66" t="s">
        <v>286</v>
      </c>
      <c r="E4153" s="87">
        <f>+IF(ISNUMBER(DATA!N506),DATA!N506,"n/a")</f>
        <v>4.6000665705092603</v>
      </c>
      <c r="F4153" s="77">
        <f>+IF(ISNUMBER(DATA!O506),DATA!O506,"n/a")</f>
        <v>0.21487579765440201</v>
      </c>
      <c r="G4153" s="87">
        <f>+IF(ISNUMBER(DATA!X506),DATA!X506,"n/a")</f>
        <v>4.6838410970851703</v>
      </c>
      <c r="H4153" s="77">
        <f>+IF(ISNUMBER(DATA!Y506),DATA!Y506,"n/a")</f>
        <v>0.23712412190111601</v>
      </c>
      <c r="I4153" s="87">
        <f>+IF(ISNUMBER(DATA!AH506),DATA!AH506,"n/a")</f>
        <v>4.4963163612555999</v>
      </c>
      <c r="J4153" s="77">
        <f>+IF(ISNUMBER(DATA!AI506),DATA!AI506,"n/a")</f>
        <v>0.203119363980408</v>
      </c>
      <c r="K4153" s="87">
        <f>+IF(ISNUMBER(DATA!AR506),DATA!AR506,"n/a")</f>
        <v>3.9940078460684099</v>
      </c>
      <c r="L4153" s="77">
        <f>+IF(ISNUMBER(DATA!AS506),DATA!AS506,"n/a")</f>
        <v>7.0050139796819594E-2</v>
      </c>
      <c r="M4153" s="66"/>
      <c r="N4153" s="66"/>
      <c r="O4153" s="66"/>
      <c r="P4153" s="66"/>
      <c r="Q4153" s="66"/>
      <c r="S4153" s="70"/>
      <c r="U4153" s="70"/>
      <c r="W4153" s="70"/>
      <c r="Y4153" s="70"/>
    </row>
    <row r="4154" spans="1:25" s="69" customFormat="1" x14ac:dyDescent="0.2">
      <c r="A4154" s="66" t="s">
        <v>20</v>
      </c>
      <c r="B4154" s="66" t="s">
        <v>23</v>
      </c>
      <c r="C4154" s="66" t="s">
        <v>26</v>
      </c>
      <c r="D4154" s="66" t="s">
        <v>287</v>
      </c>
      <c r="E4154" s="87">
        <f>+IF(ISNUMBER(DATA!N507),DATA!N507,"n/a")</f>
        <v>3.5847694248850202</v>
      </c>
      <c r="F4154" s="77">
        <f>+IF(ISNUMBER(DATA!O507),DATA!O507,"n/a")</f>
        <v>2.6254353688131898E-3</v>
      </c>
      <c r="G4154" s="87">
        <f>+IF(ISNUMBER(DATA!X507),DATA!X507,"n/a")</f>
        <v>3.5766192766715399</v>
      </c>
      <c r="H4154" s="77">
        <f>+IF(ISNUMBER(DATA!Y507),DATA!Y507,"n/a")</f>
        <v>1.30495666151049E-3</v>
      </c>
      <c r="I4154" s="87">
        <f>+IF(ISNUMBER(DATA!AH507),DATA!AH507,"n/a")</f>
        <v>3.5745776641587002</v>
      </c>
      <c r="J4154" s="77">
        <f>+IF(ISNUMBER(DATA!AI507),DATA!AI507,"n/a")</f>
        <v>1.4002013706057401E-2</v>
      </c>
      <c r="K4154" s="87">
        <f>+IF(ISNUMBER(DATA!AR507),DATA!AR507,"n/a")</f>
        <v>3.5747644138930101</v>
      </c>
      <c r="L4154" s="77">
        <f>+IF(ISNUMBER(DATA!AS507),DATA!AS507,"n/a")</f>
        <v>1.67493745180416E-2</v>
      </c>
      <c r="M4154" s="66"/>
      <c r="N4154" s="66"/>
      <c r="O4154" s="66"/>
      <c r="P4154" s="66"/>
      <c r="Q4154" s="66"/>
      <c r="S4154" s="70"/>
      <c r="U4154" s="70"/>
      <c r="W4154" s="70"/>
      <c r="Y4154" s="70"/>
    </row>
    <row r="4155" spans="1:25" s="69" customFormat="1" x14ac:dyDescent="0.2">
      <c r="A4155" s="66" t="s">
        <v>20</v>
      </c>
      <c r="B4155" s="66" t="s">
        <v>23</v>
      </c>
      <c r="C4155" s="66" t="s">
        <v>26</v>
      </c>
      <c r="D4155" s="66" t="s">
        <v>288</v>
      </c>
      <c r="E4155" s="87">
        <f>+IF(ISNUMBER(DATA!N508),DATA!N508,"n/a")</f>
        <v>3.7451395951015698</v>
      </c>
      <c r="F4155" s="77">
        <f>+IF(ISNUMBER(DATA!O508),DATA!O508,"n/a")</f>
        <v>-2.4278423414704701E-2</v>
      </c>
      <c r="G4155" s="87">
        <f>+IF(ISNUMBER(DATA!X508),DATA!X508,"n/a")</f>
        <v>3.8134505919273001</v>
      </c>
      <c r="H4155" s="77">
        <f>+IF(ISNUMBER(DATA!Y508),DATA!Y508,"n/a")</f>
        <v>4.7604204102448797E-2</v>
      </c>
      <c r="I4155" s="87">
        <f>+IF(ISNUMBER(DATA!AH508),DATA!AH508,"n/a")</f>
        <v>3.8253287967453402</v>
      </c>
      <c r="J4155" s="77">
        <f>+IF(ISNUMBER(DATA!AI508),DATA!AI508,"n/a")</f>
        <v>0.150749580319294</v>
      </c>
      <c r="K4155" s="87">
        <f>+IF(ISNUMBER(DATA!AR508),DATA!AR508,"n/a")</f>
        <v>3.8255333114538899</v>
      </c>
      <c r="L4155" s="77">
        <f>+IF(ISNUMBER(DATA!AS508),DATA!AS508,"n/a")</f>
        <v>4.5418306777557697E-2</v>
      </c>
      <c r="M4155" s="66"/>
      <c r="N4155" s="66"/>
      <c r="O4155" s="66"/>
      <c r="P4155" s="66"/>
      <c r="Q4155" s="66"/>
      <c r="S4155" s="70"/>
      <c r="U4155" s="70"/>
      <c r="W4155" s="70"/>
      <c r="Y4155" s="70"/>
    </row>
    <row r="4156" spans="1:25" s="69" customFormat="1" x14ac:dyDescent="0.2">
      <c r="A4156" s="66" t="s">
        <v>20</v>
      </c>
      <c r="B4156" s="66" t="s">
        <v>23</v>
      </c>
      <c r="C4156" s="66" t="s">
        <v>26</v>
      </c>
      <c r="D4156" s="66" t="s">
        <v>289</v>
      </c>
      <c r="E4156" s="87">
        <f>+IF(ISNUMBER(DATA!N509),DATA!N509,"n/a")</f>
        <v>4.1272073538405198</v>
      </c>
      <c r="F4156" s="77">
        <f>+IF(ISNUMBER(DATA!O509),DATA!O509,"n/a")</f>
        <v>-3.34921938183598E-3</v>
      </c>
      <c r="G4156" s="87">
        <f>+IF(ISNUMBER(DATA!X509),DATA!X509,"n/a")</f>
        <v>4.0830773899290103</v>
      </c>
      <c r="H4156" s="77">
        <f>+IF(ISNUMBER(DATA!Y509),DATA!Y509,"n/a")</f>
        <v>-6.95674788229697E-3</v>
      </c>
      <c r="I4156" s="87">
        <f>+IF(ISNUMBER(DATA!AH509),DATA!AH509,"n/a")</f>
        <v>4.0832580490422501</v>
      </c>
      <c r="J4156" s="77">
        <f>+IF(ISNUMBER(DATA!AI509),DATA!AI509,"n/a")</f>
        <v>3.4228956892340998E-2</v>
      </c>
      <c r="K4156" s="87">
        <f>+IF(ISNUMBER(DATA!AR509),DATA!AR509,"n/a")</f>
        <v>4.0863451567984699</v>
      </c>
      <c r="L4156" s="77">
        <f>+IF(ISNUMBER(DATA!AS509),DATA!AS509,"n/a")</f>
        <v>8.27073591268883E-2</v>
      </c>
      <c r="M4156" s="66"/>
      <c r="N4156" s="66"/>
      <c r="O4156" s="66"/>
      <c r="P4156" s="66"/>
      <c r="Q4156" s="66"/>
      <c r="S4156" s="70"/>
      <c r="U4156" s="70"/>
      <c r="W4156" s="70"/>
      <c r="Y4156" s="70"/>
    </row>
    <row r="4157" spans="1:25" s="69" customFormat="1" x14ac:dyDescent="0.2">
      <c r="A4157" s="66" t="s">
        <v>20</v>
      </c>
      <c r="B4157" s="66" t="s">
        <v>23</v>
      </c>
      <c r="C4157" s="66" t="s">
        <v>26</v>
      </c>
      <c r="D4157" s="66" t="s">
        <v>290</v>
      </c>
      <c r="E4157" s="87">
        <f>+IF(ISNUMBER(DATA!N510),DATA!N510,"n/a")</f>
        <v>3.9484569927774098</v>
      </c>
      <c r="F4157" s="77">
        <f>+IF(ISNUMBER(DATA!O510),DATA!O510,"n/a")</f>
        <v>-1.0467342050985101E-2</v>
      </c>
      <c r="G4157" s="87">
        <f>+IF(ISNUMBER(DATA!X510),DATA!X510,"n/a")</f>
        <v>3.98017794796711</v>
      </c>
      <c r="H4157" s="77">
        <f>+IF(ISNUMBER(DATA!Y510),DATA!Y510,"n/a")</f>
        <v>-2.4920437890896701E-3</v>
      </c>
      <c r="I4157" s="87">
        <f>+IF(ISNUMBER(DATA!AH510),DATA!AH510,"n/a")</f>
        <v>3.9656705695035002</v>
      </c>
      <c r="J4157" s="77">
        <f>+IF(ISNUMBER(DATA!AI510),DATA!AI510,"n/a")</f>
        <v>-6.1566513680111502E-3</v>
      </c>
      <c r="K4157" s="87">
        <f>+IF(ISNUMBER(DATA!AR510),DATA!AR510,"n/a")</f>
        <v>3.97226018230231</v>
      </c>
      <c r="L4157" s="77">
        <f>+IF(ISNUMBER(DATA!AS510),DATA!AS510,"n/a")</f>
        <v>-0.132315304409972</v>
      </c>
      <c r="M4157" s="66"/>
      <c r="N4157" s="66"/>
      <c r="O4157" s="66"/>
      <c r="P4157" s="66"/>
      <c r="Q4157" s="66"/>
      <c r="S4157" s="70"/>
      <c r="U4157" s="70"/>
      <c r="W4157" s="70"/>
      <c r="Y4157" s="70"/>
    </row>
    <row r="4158" spans="1:25" s="69" customFormat="1" x14ac:dyDescent="0.2">
      <c r="A4158" s="66" t="s">
        <v>20</v>
      </c>
      <c r="B4158" s="66" t="s">
        <v>23</v>
      </c>
      <c r="C4158" s="66" t="s">
        <v>26</v>
      </c>
      <c r="D4158" s="66" t="s">
        <v>291</v>
      </c>
      <c r="E4158" s="87">
        <f>+IF(ISNUMBER(DATA!N511),DATA!N511,"n/a")</f>
        <v>5.0341415723318796</v>
      </c>
      <c r="F4158" s="77">
        <f>+IF(ISNUMBER(DATA!O511),DATA!O511,"n/a")</f>
        <v>-2.41070108436976E-2</v>
      </c>
      <c r="G4158" s="87">
        <f>+IF(ISNUMBER(DATA!X511),DATA!X511,"n/a")</f>
        <v>5.0225778825865701</v>
      </c>
      <c r="H4158" s="77">
        <f>+IF(ISNUMBER(DATA!Y511),DATA!Y511,"n/a")</f>
        <v>9.9082580199303192E-3</v>
      </c>
      <c r="I4158" s="87">
        <f>+IF(ISNUMBER(DATA!AH511),DATA!AH511,"n/a")</f>
        <v>5.1643635617012702</v>
      </c>
      <c r="J4158" s="77">
        <f>+IF(ISNUMBER(DATA!AI511),DATA!AI511,"n/a")</f>
        <v>1.9644917396975301E-2</v>
      </c>
      <c r="K4158" s="87">
        <f>+IF(ISNUMBER(DATA!AR511),DATA!AR511,"n/a")</f>
        <v>5.2447574377623898</v>
      </c>
      <c r="L4158" s="77">
        <f>+IF(ISNUMBER(DATA!AS511),DATA!AS511,"n/a")</f>
        <v>-4.6095095255654101E-3</v>
      </c>
      <c r="M4158" s="66"/>
      <c r="N4158" s="66"/>
      <c r="O4158" s="66"/>
      <c r="P4158" s="66"/>
      <c r="Q4158" s="66"/>
      <c r="S4158" s="70"/>
      <c r="U4158" s="70"/>
      <c r="W4158" s="70"/>
      <c r="Y4158" s="70"/>
    </row>
    <row r="4159" spans="1:25" s="69" customFormat="1" x14ac:dyDescent="0.2">
      <c r="A4159" s="66" t="s">
        <v>20</v>
      </c>
      <c r="B4159" s="66" t="s">
        <v>23</v>
      </c>
      <c r="C4159" s="66" t="s">
        <v>26</v>
      </c>
      <c r="D4159" s="66" t="s">
        <v>292</v>
      </c>
      <c r="E4159" s="87">
        <f>+IF(ISNUMBER(DATA!N512),DATA!N512,"n/a")</f>
        <v>3.9845560226666001</v>
      </c>
      <c r="F4159" s="77">
        <f>+IF(ISNUMBER(DATA!O512),DATA!O512,"n/a")</f>
        <v>1.54842811226061E-2</v>
      </c>
      <c r="G4159" s="87">
        <f>+IF(ISNUMBER(DATA!X512),DATA!X512,"n/a")</f>
        <v>3.9879650665157902</v>
      </c>
      <c r="H4159" s="77">
        <f>+IF(ISNUMBER(DATA!Y512),DATA!Y512,"n/a")</f>
        <v>1.8690418705260399E-2</v>
      </c>
      <c r="I4159" s="87">
        <f>+IF(ISNUMBER(DATA!AH512),DATA!AH512,"n/a")</f>
        <v>3.9871031789032298</v>
      </c>
      <c r="J4159" s="77">
        <f>+IF(ISNUMBER(DATA!AI512),DATA!AI512,"n/a")</f>
        <v>4.2452614373524898E-2</v>
      </c>
      <c r="K4159" s="87">
        <f>+IF(ISNUMBER(DATA!AR512),DATA!AR512,"n/a")</f>
        <v>3.95125448317786</v>
      </c>
      <c r="L4159" s="77">
        <f>+IF(ISNUMBER(DATA!AS512),DATA!AS512,"n/a")</f>
        <v>5.0412391200746601E-2</v>
      </c>
      <c r="M4159" s="66"/>
      <c r="N4159" s="66"/>
      <c r="O4159" s="66"/>
      <c r="P4159" s="66"/>
      <c r="Q4159" s="66"/>
      <c r="S4159" s="70"/>
      <c r="U4159" s="70"/>
      <c r="W4159" s="70"/>
      <c r="Y4159" s="70"/>
    </row>
    <row r="4160" spans="1:25" s="69" customFormat="1" x14ac:dyDescent="0.2">
      <c r="A4160" s="66" t="s">
        <v>20</v>
      </c>
      <c r="B4160" s="66" t="s">
        <v>23</v>
      </c>
      <c r="C4160" s="66" t="s">
        <v>26</v>
      </c>
      <c r="D4160" s="66" t="s">
        <v>293</v>
      </c>
      <c r="E4160" s="87">
        <f>+IF(ISNUMBER(DATA!N513),DATA!N513,"n/a")</f>
        <v>4.4676021486277104</v>
      </c>
      <c r="F4160" s="77">
        <f>+IF(ISNUMBER(DATA!O513),DATA!O513,"n/a")</f>
        <v>7.2016862969820405E-2</v>
      </c>
      <c r="G4160" s="87">
        <f>+IF(ISNUMBER(DATA!X513),DATA!X513,"n/a")</f>
        <v>4.4495661392280796</v>
      </c>
      <c r="H4160" s="77">
        <f>+IF(ISNUMBER(DATA!Y513),DATA!Y513,"n/a")</f>
        <v>0.10725932885784401</v>
      </c>
      <c r="I4160" s="87">
        <f>+IF(ISNUMBER(DATA!AH513),DATA!AH513,"n/a")</f>
        <v>4.4166858813546801</v>
      </c>
      <c r="J4160" s="77">
        <f>+IF(ISNUMBER(DATA!AI513),DATA!AI513,"n/a")</f>
        <v>0.12502284863640001</v>
      </c>
      <c r="K4160" s="87">
        <f>+IF(ISNUMBER(DATA!AR513),DATA!AR513,"n/a")</f>
        <v>4.3582857882353396</v>
      </c>
      <c r="L4160" s="77">
        <f>+IF(ISNUMBER(DATA!AS513),DATA!AS513,"n/a")</f>
        <v>0.11552527856051199</v>
      </c>
      <c r="M4160" s="66"/>
      <c r="N4160" s="66"/>
      <c r="O4160" s="66"/>
      <c r="P4160" s="66"/>
      <c r="Q4160" s="66"/>
      <c r="S4160" s="70"/>
      <c r="U4160" s="70"/>
      <c r="W4160" s="70"/>
      <c r="Y4160" s="70"/>
    </row>
    <row r="4161" spans="1:25" s="69" customFormat="1" x14ac:dyDescent="0.2">
      <c r="A4161" s="66" t="s">
        <v>20</v>
      </c>
      <c r="B4161" s="66" t="s">
        <v>23</v>
      </c>
      <c r="C4161" s="66" t="s">
        <v>26</v>
      </c>
      <c r="D4161" s="66" t="s">
        <v>294</v>
      </c>
      <c r="E4161" s="87">
        <f>+IF(ISNUMBER(DATA!N514),DATA!N514,"n/a")</f>
        <v>4.1219444444444404</v>
      </c>
      <c r="F4161" s="77">
        <f>+IF(ISNUMBER(DATA!O514),DATA!O514,"n/a")</f>
        <v>-4.9693485475703798E-3</v>
      </c>
      <c r="G4161" s="87">
        <f>+IF(ISNUMBER(DATA!X514),DATA!X514,"n/a")</f>
        <v>4.1348106060606096</v>
      </c>
      <c r="H4161" s="77">
        <f>+IF(ISNUMBER(DATA!Y514),DATA!Y514,"n/a")</f>
        <v>-1.5677487477679E-3</v>
      </c>
      <c r="I4161" s="87">
        <f>+IF(ISNUMBER(DATA!AH514),DATA!AH514,"n/a")</f>
        <v>4.1398440545808999</v>
      </c>
      <c r="J4161" s="77">
        <f>+IF(ISNUMBER(DATA!AI514),DATA!AI514,"n/a")</f>
        <v>1.27331273856989E-2</v>
      </c>
      <c r="K4161" s="87">
        <f>+IF(ISNUMBER(DATA!AR514),DATA!AR514,"n/a")</f>
        <v>4.0689550679205801</v>
      </c>
      <c r="L4161" s="77">
        <f>+IF(ISNUMBER(DATA!AS514),DATA!AS514,"n/a")</f>
        <v>-0.104445195382966</v>
      </c>
      <c r="M4161" s="66"/>
      <c r="N4161" s="66"/>
      <c r="O4161" s="66"/>
      <c r="P4161" s="66"/>
      <c r="Q4161" s="66"/>
      <c r="S4161" s="70"/>
      <c r="U4161" s="70"/>
      <c r="W4161" s="70"/>
      <c r="Y4161" s="70"/>
    </row>
    <row r="4162" spans="1:25" s="69" customFormat="1" x14ac:dyDescent="0.2">
      <c r="A4162" s="66" t="s">
        <v>20</v>
      </c>
      <c r="B4162" s="66" t="s">
        <v>23</v>
      </c>
      <c r="C4162" s="66" t="s">
        <v>26</v>
      </c>
      <c r="D4162" s="66" t="s">
        <v>295</v>
      </c>
      <c r="E4162" s="87">
        <f>+IF(ISNUMBER(DATA!N515),DATA!N515,"n/a")</f>
        <v>3.91731142109523</v>
      </c>
      <c r="F4162" s="77">
        <f>+IF(ISNUMBER(DATA!O515),DATA!O515,"n/a")</f>
        <v>-3.1115764377183598E-3</v>
      </c>
      <c r="G4162" s="87">
        <f>+IF(ISNUMBER(DATA!X515),DATA!X515,"n/a")</f>
        <v>3.90835683029644</v>
      </c>
      <c r="H4162" s="77">
        <f>+IF(ISNUMBER(DATA!Y515),DATA!Y515,"n/a")</f>
        <v>-5.7402440429713897E-3</v>
      </c>
      <c r="I4162" s="87">
        <f>+IF(ISNUMBER(DATA!AH515),DATA!AH515,"n/a")</f>
        <v>3.9088913673262198</v>
      </c>
      <c r="J4162" s="77">
        <f>+IF(ISNUMBER(DATA!AI515),DATA!AI515,"n/a")</f>
        <v>-5.45669163468002E-3</v>
      </c>
      <c r="K4162" s="87">
        <f>+IF(ISNUMBER(DATA!AR515),DATA!AR515,"n/a")</f>
        <v>3.9109556371525098</v>
      </c>
      <c r="L4162" s="77">
        <f>+IF(ISNUMBER(DATA!AS515),DATA!AS515,"n/a")</f>
        <v>-8.8003446569476194E-3</v>
      </c>
      <c r="M4162" s="66"/>
      <c r="N4162" s="66"/>
      <c r="O4162" s="66"/>
      <c r="P4162" s="66"/>
      <c r="Q4162" s="66"/>
      <c r="S4162" s="70"/>
      <c r="U4162" s="70"/>
      <c r="W4162" s="70"/>
      <c r="Y4162" s="70"/>
    </row>
    <row r="4163" spans="1:25" s="69" customFormat="1" x14ac:dyDescent="0.2">
      <c r="A4163" s="66" t="s">
        <v>20</v>
      </c>
      <c r="B4163" s="66" t="s">
        <v>23</v>
      </c>
      <c r="C4163" s="66" t="s">
        <v>26</v>
      </c>
      <c r="D4163" s="66" t="s">
        <v>296</v>
      </c>
      <c r="E4163" s="87">
        <f>+IF(ISNUMBER(DATA!N516),DATA!N516,"n/a")</f>
        <v>4.3110442165158904</v>
      </c>
      <c r="F4163" s="77">
        <f>+IF(ISNUMBER(DATA!O516),DATA!O516,"n/a")</f>
        <v>6.0551911578092601E-2</v>
      </c>
      <c r="G4163" s="87">
        <f>+IF(ISNUMBER(DATA!X516),DATA!X516,"n/a")</f>
        <v>4.31573645152152</v>
      </c>
      <c r="H4163" s="77">
        <f>+IF(ISNUMBER(DATA!Y516),DATA!Y516,"n/a")</f>
        <v>9.2384754472633807E-2</v>
      </c>
      <c r="I4163" s="87">
        <f>+IF(ISNUMBER(DATA!AH516),DATA!AH516,"n/a")</f>
        <v>4.3174775913626</v>
      </c>
      <c r="J4163" s="77">
        <f>+IF(ISNUMBER(DATA!AI516),DATA!AI516,"n/a")</f>
        <v>0.102062733617459</v>
      </c>
      <c r="K4163" s="87">
        <f>+IF(ISNUMBER(DATA!AR516),DATA!AR516,"n/a")</f>
        <v>4.2912991107692298</v>
      </c>
      <c r="L4163" s="77">
        <f>+IF(ISNUMBER(DATA!AS516),DATA!AS516,"n/a")</f>
        <v>9.6891283130055905E-2</v>
      </c>
      <c r="M4163" s="66"/>
      <c r="N4163" s="66"/>
      <c r="O4163" s="66"/>
      <c r="P4163" s="66"/>
      <c r="Q4163" s="66"/>
      <c r="S4163" s="70"/>
      <c r="U4163" s="70"/>
      <c r="W4163" s="70"/>
      <c r="Y4163" s="70"/>
    </row>
    <row r="4164" spans="1:25" s="69" customFormat="1" x14ac:dyDescent="0.2">
      <c r="A4164" s="66" t="s">
        <v>20</v>
      </c>
      <c r="B4164" s="66" t="s">
        <v>23</v>
      </c>
      <c r="C4164" s="66" t="s">
        <v>26</v>
      </c>
      <c r="D4164" s="66" t="s">
        <v>297</v>
      </c>
      <c r="E4164" s="87">
        <f>+IF(ISNUMBER(DATA!N517),DATA!N517,"n/a")</f>
        <v>4.4536084133712501</v>
      </c>
      <c r="F4164" s="77">
        <f>+IF(ISNUMBER(DATA!O517),DATA!O517,"n/a")</f>
        <v>6.4080439118628596E-2</v>
      </c>
      <c r="G4164" s="87">
        <f>+IF(ISNUMBER(DATA!X517),DATA!X517,"n/a")</f>
        <v>4.4308102312659399</v>
      </c>
      <c r="H4164" s="77">
        <f>+IF(ISNUMBER(DATA!Y517),DATA!Y517,"n/a")</f>
        <v>9.98152877792714E-2</v>
      </c>
      <c r="I4164" s="87">
        <f>+IF(ISNUMBER(DATA!AH517),DATA!AH517,"n/a")</f>
        <v>4.4033894858680203</v>
      </c>
      <c r="J4164" s="77">
        <f>+IF(ISNUMBER(DATA!AI517),DATA!AI517,"n/a")</f>
        <v>0.11820506606226</v>
      </c>
      <c r="K4164" s="87">
        <f>+IF(ISNUMBER(DATA!AR517),DATA!AR517,"n/a")</f>
        <v>4.3548856018935904</v>
      </c>
      <c r="L4164" s="77">
        <f>+IF(ISNUMBER(DATA!AS517),DATA!AS517,"n/a")</f>
        <v>0.101504862631389</v>
      </c>
      <c r="M4164" s="66"/>
      <c r="N4164" s="66"/>
      <c r="O4164" s="66"/>
      <c r="P4164" s="66"/>
      <c r="Q4164" s="66"/>
      <c r="S4164" s="70"/>
      <c r="U4164" s="70"/>
      <c r="W4164" s="70"/>
      <c r="Y4164" s="70"/>
    </row>
    <row r="4165" spans="1:25" s="69" customFormat="1" x14ac:dyDescent="0.2">
      <c r="A4165" s="66" t="s">
        <v>20</v>
      </c>
      <c r="B4165" s="66" t="s">
        <v>23</v>
      </c>
      <c r="C4165" s="66" t="s">
        <v>26</v>
      </c>
      <c r="D4165" s="66" t="s">
        <v>298</v>
      </c>
      <c r="E4165" s="87">
        <f>+IF(ISNUMBER(DATA!N518),DATA!N518,"n/a")</f>
        <v>3.9188311688311699</v>
      </c>
      <c r="F4165" s="77">
        <f>+IF(ISNUMBER(DATA!O518),DATA!O518,"n/a")</f>
        <v>-1.6963555924594E-3</v>
      </c>
      <c r="G4165" s="87">
        <f>+IF(ISNUMBER(DATA!X518),DATA!X518,"n/a")</f>
        <v>3.9289795918367298</v>
      </c>
      <c r="H4165" s="77">
        <f>+IF(ISNUMBER(DATA!Y518),DATA!Y518,"n/a")</f>
        <v>-2.7576126307699402E-3</v>
      </c>
      <c r="I4165" s="87">
        <f>+IF(ISNUMBER(DATA!AH518),DATA!AH518,"n/a")</f>
        <v>3.9274786324786302</v>
      </c>
      <c r="J4165" s="77">
        <f>+IF(ISNUMBER(DATA!AI518),DATA!AI518,"n/a")</f>
        <v>-2.6130864384198899E-3</v>
      </c>
      <c r="K4165" s="87">
        <f>+IF(ISNUMBER(DATA!AR518),DATA!AR518,"n/a")</f>
        <v>3.9281103166496401</v>
      </c>
      <c r="L4165" s="77">
        <f>+IF(ISNUMBER(DATA!AS518),DATA!AS518,"n/a")</f>
        <v>-0.15323409543678199</v>
      </c>
      <c r="M4165" s="66"/>
      <c r="N4165" s="66"/>
      <c r="O4165" s="66"/>
      <c r="P4165" s="66"/>
      <c r="Q4165" s="66"/>
      <c r="S4165" s="70"/>
      <c r="U4165" s="70"/>
      <c r="W4165" s="70"/>
      <c r="Y4165" s="70"/>
    </row>
    <row r="4166" spans="1:25" s="69" customFormat="1" x14ac:dyDescent="0.2">
      <c r="A4166" s="66" t="s">
        <v>20</v>
      </c>
      <c r="B4166" s="66" t="s">
        <v>23</v>
      </c>
      <c r="C4166" s="66" t="s">
        <v>26</v>
      </c>
      <c r="D4166" s="66" t="s">
        <v>299</v>
      </c>
      <c r="E4166" s="87">
        <f>+IF(ISNUMBER(DATA!N519),DATA!N519,"n/a")</f>
        <v>4.8528641943846198</v>
      </c>
      <c r="F4166" s="77">
        <f>+IF(ISNUMBER(DATA!O519),DATA!O519,"n/a")</f>
        <v>0.10511095412893801</v>
      </c>
      <c r="G4166" s="87">
        <f>+IF(ISNUMBER(DATA!X519),DATA!X519,"n/a")</f>
        <v>4.8557015119953499</v>
      </c>
      <c r="H4166" s="77">
        <f>+IF(ISNUMBER(DATA!Y519),DATA!Y519,"n/a")</f>
        <v>0.10703480325843399</v>
      </c>
      <c r="I4166" s="87">
        <f>+IF(ISNUMBER(DATA!AH519),DATA!AH519,"n/a")</f>
        <v>4.8474357387091702</v>
      </c>
      <c r="J4166" s="77">
        <f>+IF(ISNUMBER(DATA!AI519),DATA!AI519,"n/a")</f>
        <v>0.21023097064361401</v>
      </c>
      <c r="K4166" s="87">
        <f>+IF(ISNUMBER(DATA!AR519),DATA!AR519,"n/a")</f>
        <v>4.7292766810047704</v>
      </c>
      <c r="L4166" s="77">
        <f>+IF(ISNUMBER(DATA!AS519),DATA!AS519,"n/a")</f>
        <v>0.197922358849529</v>
      </c>
      <c r="M4166" s="66"/>
      <c r="N4166" s="66"/>
      <c r="O4166" s="66"/>
      <c r="P4166" s="66"/>
      <c r="Q4166" s="66"/>
      <c r="S4166" s="70"/>
      <c r="U4166" s="70"/>
      <c r="W4166" s="70"/>
      <c r="Y4166" s="70"/>
    </row>
    <row r="4167" spans="1:25" s="69" customFormat="1" x14ac:dyDescent="0.2">
      <c r="A4167" s="66" t="s">
        <v>20</v>
      </c>
      <c r="B4167" s="66" t="s">
        <v>23</v>
      </c>
      <c r="C4167" s="66" t="s">
        <v>26</v>
      </c>
      <c r="D4167" s="66" t="s">
        <v>300</v>
      </c>
      <c r="E4167" s="87">
        <f>+IF(ISNUMBER(DATA!N520),DATA!N520,"n/a")</f>
        <v>4.15353837078856</v>
      </c>
      <c r="F4167" s="77">
        <f>+IF(ISNUMBER(DATA!O520),DATA!O520,"n/a")</f>
        <v>4.0986794627400201E-2</v>
      </c>
      <c r="G4167" s="87">
        <f>+IF(ISNUMBER(DATA!X520),DATA!X520,"n/a")</f>
        <v>4.1563544261032401</v>
      </c>
      <c r="H4167" s="77">
        <f>+IF(ISNUMBER(DATA!Y520),DATA!Y520,"n/a")</f>
        <v>4.1709937544534698E-2</v>
      </c>
      <c r="I4167" s="87">
        <f>+IF(ISNUMBER(DATA!AH520),DATA!AH520,"n/a")</f>
        <v>4.1565595794127201</v>
      </c>
      <c r="J4167" s="77">
        <f>+IF(ISNUMBER(DATA!AI520),DATA!AI520,"n/a")</f>
        <v>4.2625106290478297E-2</v>
      </c>
      <c r="K4167" s="87">
        <f>+IF(ISNUMBER(DATA!AR520),DATA!AR520,"n/a")</f>
        <v>4.0955784644281303</v>
      </c>
      <c r="L4167" s="77">
        <f>+IF(ISNUMBER(DATA!AS520),DATA!AS520,"n/a")</f>
        <v>2.7386318714618999E-2</v>
      </c>
      <c r="M4167" s="66"/>
      <c r="N4167" s="66"/>
      <c r="O4167" s="66"/>
      <c r="P4167" s="66"/>
      <c r="Q4167" s="66"/>
      <c r="S4167" s="70"/>
      <c r="U4167" s="70"/>
      <c r="W4167" s="70"/>
      <c r="Y4167" s="70"/>
    </row>
    <row r="4168" spans="1:25" s="69" customFormat="1" x14ac:dyDescent="0.2">
      <c r="A4168" s="66" t="s">
        <v>20</v>
      </c>
      <c r="B4168" s="66" t="s">
        <v>23</v>
      </c>
      <c r="C4168" s="66" t="s">
        <v>26</v>
      </c>
      <c r="D4168" s="66" t="s">
        <v>301</v>
      </c>
      <c r="E4168" s="87">
        <f>+IF(ISNUMBER(DATA!N521),DATA!N521,"n/a")</f>
        <v>4.4681116654618398</v>
      </c>
      <c r="F4168" s="77">
        <f>+IF(ISNUMBER(DATA!O521),DATA!O521,"n/a")</f>
        <v>-2.7866761193883899E-2</v>
      </c>
      <c r="G4168" s="87">
        <f>+IF(ISNUMBER(DATA!X521),DATA!X521,"n/a")</f>
        <v>4.42071898275102</v>
      </c>
      <c r="H4168" s="77">
        <f>+IF(ISNUMBER(DATA!Y521),DATA!Y521,"n/a")</f>
        <v>6.2719081925367307E-2</v>
      </c>
      <c r="I4168" s="87">
        <f>+IF(ISNUMBER(DATA!AH521),DATA!AH521,"n/a")</f>
        <v>4.3869344206700296</v>
      </c>
      <c r="J4168" s="77">
        <f>+IF(ISNUMBER(DATA!AI521),DATA!AI521,"n/a")</f>
        <v>8.0110369113109398E-2</v>
      </c>
      <c r="K4168" s="87">
        <f>+IF(ISNUMBER(DATA!AR521),DATA!AR521,"n/a")</f>
        <v>4.4381733199855704</v>
      </c>
      <c r="L4168" s="77">
        <f>+IF(ISNUMBER(DATA!AS521),DATA!AS521,"n/a")</f>
        <v>9.6353277389206501E-2</v>
      </c>
      <c r="M4168" s="66"/>
      <c r="N4168" s="66"/>
      <c r="O4168" s="66"/>
      <c r="P4168" s="66"/>
      <c r="Q4168" s="66"/>
      <c r="S4168" s="70"/>
      <c r="U4168" s="70"/>
      <c r="W4168" s="70"/>
      <c r="Y4168" s="70"/>
    </row>
    <row r="4169" spans="1:25" s="69" customFormat="1" x14ac:dyDescent="0.2">
      <c r="A4169" s="66" t="s">
        <v>20</v>
      </c>
      <c r="B4169" s="66" t="s">
        <v>23</v>
      </c>
      <c r="C4169" s="66" t="s">
        <v>26</v>
      </c>
      <c r="D4169" s="66" t="s">
        <v>302</v>
      </c>
      <c r="E4169" s="87">
        <f>+IF(ISNUMBER(DATA!N522),DATA!N522,"n/a")</f>
        <v>3.9080952380952398</v>
      </c>
      <c r="F4169" s="77">
        <f>+IF(ISNUMBER(DATA!O522),DATA!O522,"n/a")</f>
        <v>-1.06401093395177E-2</v>
      </c>
      <c r="G4169" s="87">
        <f>+IF(ISNUMBER(DATA!X522),DATA!X522,"n/a")</f>
        <v>3.9152</v>
      </c>
      <c r="H4169" s="77">
        <f>+IF(ISNUMBER(DATA!Y522),DATA!Y522,"n/a")</f>
        <v>6.4438807647129396E-3</v>
      </c>
      <c r="I4169" s="87">
        <f>+IF(ISNUMBER(DATA!AH522),DATA!AH522,"n/a")</f>
        <v>3.8843650793650801</v>
      </c>
      <c r="J4169" s="77">
        <f>+IF(ISNUMBER(DATA!AI522),DATA!AI522,"n/a")</f>
        <v>-5.7040847972837797E-3</v>
      </c>
      <c r="K4169" s="87">
        <f>+IF(ISNUMBER(DATA!AR522),DATA!AR522,"n/a")</f>
        <v>3.86669642857143</v>
      </c>
      <c r="L4169" s="77">
        <f>+IF(ISNUMBER(DATA!AS522),DATA!AS522,"n/a")</f>
        <v>-0.103702826848279</v>
      </c>
      <c r="M4169" s="66"/>
      <c r="N4169" s="66"/>
      <c r="O4169" s="66"/>
      <c r="P4169" s="66"/>
      <c r="Q4169" s="66"/>
      <c r="S4169" s="70"/>
      <c r="U4169" s="70"/>
      <c r="W4169" s="70"/>
      <c r="Y4169" s="70"/>
    </row>
    <row r="4170" spans="1:25" s="69" customFormat="1" x14ac:dyDescent="0.2">
      <c r="A4170" s="66" t="s">
        <v>20</v>
      </c>
      <c r="B4170" s="66" t="s">
        <v>23</v>
      </c>
      <c r="C4170" s="66" t="s">
        <v>26</v>
      </c>
      <c r="D4170" s="66" t="s">
        <v>303</v>
      </c>
      <c r="E4170" s="87">
        <f>+IF(ISNUMBER(DATA!N523),DATA!N523,"n/a")</f>
        <v>4.3550910541906598</v>
      </c>
      <c r="F4170" s="77">
        <f>+IF(ISNUMBER(DATA!O523),DATA!O523,"n/a")</f>
        <v>5.6866625823233704E-3</v>
      </c>
      <c r="G4170" s="87">
        <f>+IF(ISNUMBER(DATA!X523),DATA!X523,"n/a")</f>
        <v>4.3102927805523903</v>
      </c>
      <c r="H4170" s="77">
        <f>+IF(ISNUMBER(DATA!Y523),DATA!Y523,"n/a")</f>
        <v>-3.0593013583557097E-4</v>
      </c>
      <c r="I4170" s="87">
        <f>+IF(ISNUMBER(DATA!AH523),DATA!AH523,"n/a")</f>
        <v>4.3058181715572097</v>
      </c>
      <c r="J4170" s="77">
        <f>+IF(ISNUMBER(DATA!AI523),DATA!AI523,"n/a")</f>
        <v>5.7444948642031202E-2</v>
      </c>
      <c r="K4170" s="87">
        <f>+IF(ISNUMBER(DATA!AR523),DATA!AR523,"n/a")</f>
        <v>4.3299874981044502</v>
      </c>
      <c r="L4170" s="77">
        <f>+IF(ISNUMBER(DATA!AS523),DATA!AS523,"n/a")</f>
        <v>0.114616495323937</v>
      </c>
      <c r="M4170" s="66"/>
      <c r="N4170" s="66"/>
      <c r="O4170" s="66"/>
      <c r="P4170" s="66"/>
      <c r="Q4170" s="66"/>
      <c r="S4170" s="70"/>
      <c r="U4170" s="70"/>
      <c r="W4170" s="70"/>
      <c r="Y4170" s="70"/>
    </row>
    <row r="4171" spans="1:25" s="69" customFormat="1" x14ac:dyDescent="0.2">
      <c r="A4171" s="66" t="s">
        <v>20</v>
      </c>
      <c r="B4171" s="66" t="s">
        <v>23</v>
      </c>
      <c r="C4171" s="66" t="s">
        <v>26</v>
      </c>
      <c r="D4171" s="66" t="s">
        <v>304</v>
      </c>
      <c r="E4171" s="87">
        <f>+IF(ISNUMBER(DATA!N524),DATA!N524,"n/a")</f>
        <v>4.1400621475428698</v>
      </c>
      <c r="F4171" s="77">
        <f>+IF(ISNUMBER(DATA!O524),DATA!O524,"n/a")</f>
        <v>8.0559795784101093E-2</v>
      </c>
      <c r="G4171" s="87">
        <f>+IF(ISNUMBER(DATA!X524),DATA!X524,"n/a")</f>
        <v>4.1551491255602997</v>
      </c>
      <c r="H4171" s="77">
        <f>+IF(ISNUMBER(DATA!Y524),DATA!Y524,"n/a")</f>
        <v>8.4173157440023599E-2</v>
      </c>
      <c r="I4171" s="87">
        <f>+IF(ISNUMBER(DATA!AH524),DATA!AH524,"n/a")</f>
        <v>4.0691722008191604</v>
      </c>
      <c r="J4171" s="77">
        <f>+IF(ISNUMBER(DATA!AI524),DATA!AI524,"n/a")</f>
        <v>6.9435375209272607E-2</v>
      </c>
      <c r="K4171" s="87">
        <f>+IF(ISNUMBER(DATA!AR524),DATA!AR524,"n/a")</f>
        <v>3.95021424215799</v>
      </c>
      <c r="L4171" s="77">
        <f>+IF(ISNUMBER(DATA!AS524),DATA!AS524,"n/a")</f>
        <v>3.9515230827713903E-2</v>
      </c>
      <c r="M4171" s="66"/>
      <c r="N4171" s="66"/>
      <c r="O4171" s="66"/>
      <c r="P4171" s="66"/>
      <c r="Q4171" s="66"/>
      <c r="S4171" s="70"/>
      <c r="U4171" s="70"/>
      <c r="W4171" s="70"/>
      <c r="Y4171" s="70"/>
    </row>
    <row r="4172" spans="1:25" s="69" customFormat="1" x14ac:dyDescent="0.2">
      <c r="A4172" s="66" t="s">
        <v>20</v>
      </c>
      <c r="B4172" s="66" t="s">
        <v>23</v>
      </c>
      <c r="C4172" s="66" t="s">
        <v>26</v>
      </c>
      <c r="D4172" s="66" t="s">
        <v>305</v>
      </c>
      <c r="E4172" s="87">
        <f>+IF(ISNUMBER(DATA!N525),DATA!N525,"n/a")</f>
        <v>4.7328122583922996</v>
      </c>
      <c r="F4172" s="77">
        <f>+IF(ISNUMBER(DATA!O525),DATA!O525,"n/a")</f>
        <v>0.387921483399502</v>
      </c>
      <c r="G4172" s="87">
        <f>+IF(ISNUMBER(DATA!X525),DATA!X525,"n/a")</f>
        <v>4.56606582010859</v>
      </c>
      <c r="H4172" s="77">
        <f>+IF(ISNUMBER(DATA!Y525),DATA!Y525,"n/a")</f>
        <v>0.246423790748479</v>
      </c>
      <c r="I4172" s="87">
        <f>+IF(ISNUMBER(DATA!AH525),DATA!AH525,"n/a")</f>
        <v>4.4634967845153497</v>
      </c>
      <c r="J4172" s="77">
        <f>+IF(ISNUMBER(DATA!AI525),DATA!AI525,"n/a")</f>
        <v>0.19185494913627399</v>
      </c>
      <c r="K4172" s="87">
        <f>+IF(ISNUMBER(DATA!AR525),DATA!AR525,"n/a")</f>
        <v>4.4385045967187704</v>
      </c>
      <c r="L4172" s="77">
        <f>+IF(ISNUMBER(DATA!AS525),DATA!AS525,"n/a")</f>
        <v>0.185181467748669</v>
      </c>
      <c r="M4172" s="66"/>
      <c r="N4172" s="66"/>
      <c r="O4172" s="66"/>
      <c r="P4172" s="66"/>
      <c r="Q4172" s="66"/>
      <c r="S4172" s="70"/>
      <c r="U4172" s="70"/>
      <c r="W4172" s="70"/>
      <c r="Y4172" s="70"/>
    </row>
    <row r="4173" spans="1:25" s="69" customFormat="1" x14ac:dyDescent="0.2">
      <c r="A4173" s="66" t="s">
        <v>20</v>
      </c>
      <c r="B4173" s="66" t="s">
        <v>23</v>
      </c>
      <c r="C4173" s="66" t="s">
        <v>26</v>
      </c>
      <c r="D4173" s="66" t="s">
        <v>306</v>
      </c>
      <c r="E4173" s="87">
        <f>+IF(ISNUMBER(DATA!N526),DATA!N526,"n/a")</f>
        <v>3.5900017297110298</v>
      </c>
      <c r="F4173" s="77">
        <f>+IF(ISNUMBER(DATA!O526),DATA!O526,"n/a")</f>
        <v>1.1949080053108801E-6</v>
      </c>
      <c r="G4173" s="87">
        <f>+IF(ISNUMBER(DATA!X526),DATA!X526,"n/a")</f>
        <v>3.58999891483916</v>
      </c>
      <c r="H4173" s="77">
        <f>+IF(ISNUMBER(DATA!Y526),DATA!Y526,"n/a")</f>
        <v>6.5648247210888495E-7</v>
      </c>
      <c r="I4173" s="87">
        <f>+IF(ISNUMBER(DATA!AH526),DATA!AH526,"n/a")</f>
        <v>3.5900009875995602</v>
      </c>
      <c r="J4173" s="77">
        <f>+IF(ISNUMBER(DATA!AI526),DATA!AI526,"n/a")</f>
        <v>4.6997607941268098E-5</v>
      </c>
      <c r="K4173" s="87">
        <f>+IF(ISNUMBER(DATA!AR526),DATA!AR526,"n/a")</f>
        <v>3.5900009008335001</v>
      </c>
      <c r="L4173" s="77">
        <f>+IF(ISNUMBER(DATA!AS526),DATA!AS526,"n/a")</f>
        <v>1.6923661845536799E-4</v>
      </c>
      <c r="M4173" s="66"/>
      <c r="N4173" s="66"/>
      <c r="O4173" s="66"/>
      <c r="P4173" s="66"/>
      <c r="Q4173" s="66"/>
      <c r="S4173" s="70"/>
      <c r="U4173" s="70"/>
      <c r="W4173" s="70"/>
      <c r="Y4173" s="70"/>
    </row>
    <row r="4174" spans="1:25" s="69" customFormat="1" x14ac:dyDescent="0.2">
      <c r="A4174" s="66" t="s">
        <v>20</v>
      </c>
      <c r="B4174" s="66" t="s">
        <v>23</v>
      </c>
      <c r="C4174" s="66" t="s">
        <v>26</v>
      </c>
      <c r="D4174" s="66" t="s">
        <v>307</v>
      </c>
      <c r="E4174" s="87">
        <f>+IF(ISNUMBER(DATA!N527),DATA!N527,"n/a")</f>
        <v>4.2771516236647997</v>
      </c>
      <c r="F4174" s="77">
        <f>+IF(ISNUMBER(DATA!O527),DATA!O527,"n/a")</f>
        <v>-1.1163030719178201E-2</v>
      </c>
      <c r="G4174" s="87">
        <f>+IF(ISNUMBER(DATA!X527),DATA!X527,"n/a")</f>
        <v>4.2779347940581598</v>
      </c>
      <c r="H4174" s="77">
        <f>+IF(ISNUMBER(DATA!Y527),DATA!Y527,"n/a")</f>
        <v>-1.1078712586239299E-2</v>
      </c>
      <c r="I4174" s="87">
        <f>+IF(ISNUMBER(DATA!AH527),DATA!AH527,"n/a")</f>
        <v>4.2925483143990499</v>
      </c>
      <c r="J4174" s="77">
        <f>+IF(ISNUMBER(DATA!AI527),DATA!AI527,"n/a")</f>
        <v>-7.6147279304606503E-3</v>
      </c>
      <c r="K4174" s="87">
        <f>+IF(ISNUMBER(DATA!AR527),DATA!AR527,"n/a")</f>
        <v>4.3226322339846899</v>
      </c>
      <c r="L4174" s="77">
        <f>+IF(ISNUMBER(DATA!AS527),DATA!AS527,"n/a")</f>
        <v>-6.5968944603271801E-4</v>
      </c>
      <c r="M4174" s="66"/>
      <c r="N4174" s="66"/>
      <c r="O4174" s="66"/>
      <c r="P4174" s="66"/>
      <c r="Q4174" s="66"/>
      <c r="S4174" s="70"/>
      <c r="U4174" s="70"/>
      <c r="W4174" s="70"/>
      <c r="Y4174" s="70"/>
    </row>
    <row r="4175" spans="1:25" s="69" customFormat="1" x14ac:dyDescent="0.2">
      <c r="A4175" s="66" t="s">
        <v>20</v>
      </c>
      <c r="B4175" s="66" t="s">
        <v>23</v>
      </c>
      <c r="C4175" s="66" t="s">
        <v>26</v>
      </c>
      <c r="D4175" s="66" t="s">
        <v>308</v>
      </c>
      <c r="E4175" s="87">
        <f>+IF(ISNUMBER(DATA!N528),DATA!N528,"n/a")</f>
        <v>3.8368320643020999</v>
      </c>
      <c r="F4175" s="77">
        <f>+IF(ISNUMBER(DATA!O528),DATA!O528,"n/a")</f>
        <v>1.46655184890044E-2</v>
      </c>
      <c r="G4175" s="87">
        <f>+IF(ISNUMBER(DATA!X528),DATA!X528,"n/a")</f>
        <v>3.7019962527499102</v>
      </c>
      <c r="H4175" s="77">
        <f>+IF(ISNUMBER(DATA!Y528),DATA!Y528,"n/a")</f>
        <v>-1.5940416807499299E-2</v>
      </c>
      <c r="I4175" s="87">
        <f>+IF(ISNUMBER(DATA!AH528),DATA!AH528,"n/a")</f>
        <v>3.7338759070605398</v>
      </c>
      <c r="J4175" s="77">
        <f>+IF(ISNUMBER(DATA!AI528),DATA!AI528,"n/a")</f>
        <v>1.695411664111E-2</v>
      </c>
      <c r="K4175" s="87">
        <f>+IF(ISNUMBER(DATA!AR528),DATA!AR528,"n/a")</f>
        <v>3.7384762999585499</v>
      </c>
      <c r="L4175" s="77">
        <f>+IF(ISNUMBER(DATA!AS528),DATA!AS528,"n/a")</f>
        <v>6.31234549030876E-2</v>
      </c>
      <c r="M4175" s="66"/>
      <c r="N4175" s="66"/>
      <c r="O4175" s="66"/>
      <c r="P4175" s="66"/>
      <c r="Q4175" s="66"/>
      <c r="S4175" s="70"/>
      <c r="U4175" s="70"/>
      <c r="W4175" s="70"/>
      <c r="Y4175" s="70"/>
    </row>
    <row r="4176" spans="1:25" s="69" customFormat="1" x14ac:dyDescent="0.2">
      <c r="A4176" s="66" t="s">
        <v>20</v>
      </c>
      <c r="B4176" s="66" t="s">
        <v>23</v>
      </c>
      <c r="C4176" s="66" t="s">
        <v>26</v>
      </c>
      <c r="D4176" s="66" t="s">
        <v>309</v>
      </c>
      <c r="E4176" s="87">
        <f>+IF(ISNUMBER(DATA!N529),DATA!N529,"n/a")</f>
        <v>3.59039245609639</v>
      </c>
      <c r="F4176" s="77">
        <f>+IF(ISNUMBER(DATA!O529),DATA!O529,"n/a")</f>
        <v>2.7548935739621101E-3</v>
      </c>
      <c r="G4176" s="87">
        <f>+IF(ISNUMBER(DATA!X529),DATA!X529,"n/a")</f>
        <v>3.4025431576947698</v>
      </c>
      <c r="H4176" s="77">
        <f>+IF(ISNUMBER(DATA!Y529),DATA!Y529,"n/a")</f>
        <v>-5.2238574570146599E-2</v>
      </c>
      <c r="I4176" s="87">
        <f>+IF(ISNUMBER(DATA!AH529),DATA!AH529,"n/a")</f>
        <v>3.4932766397694399</v>
      </c>
      <c r="J4176" s="77">
        <f>+IF(ISNUMBER(DATA!AI529),DATA!AI529,"n/a")</f>
        <v>-6.7974669521168197E-3</v>
      </c>
      <c r="K4176" s="87">
        <f>+IF(ISNUMBER(DATA!AR529),DATA!AR529,"n/a")</f>
        <v>3.5132448947591302</v>
      </c>
      <c r="L4176" s="77">
        <f>+IF(ISNUMBER(DATA!AS529),DATA!AS529,"n/a")</f>
        <v>3.99904413921282E-2</v>
      </c>
      <c r="M4176" s="66"/>
      <c r="N4176" s="66"/>
      <c r="O4176" s="66"/>
      <c r="P4176" s="66"/>
      <c r="Q4176" s="66"/>
      <c r="S4176" s="70"/>
      <c r="U4176" s="70"/>
      <c r="W4176" s="70"/>
      <c r="Y4176" s="70"/>
    </row>
    <row r="4177" spans="1:25" s="69" customFormat="1" x14ac:dyDescent="0.2">
      <c r="A4177" s="66" t="s">
        <v>20</v>
      </c>
      <c r="B4177" s="66" t="s">
        <v>23</v>
      </c>
      <c r="C4177" s="66" t="s">
        <v>26</v>
      </c>
      <c r="D4177" s="66" t="s">
        <v>310</v>
      </c>
      <c r="E4177" s="87">
        <f>+IF(ISNUMBER(DATA!N530),DATA!N530,"n/a")</f>
        <v>3.5362864913448</v>
      </c>
      <c r="F4177" s="77">
        <f>+IF(ISNUMBER(DATA!O530),DATA!O530,"n/a")</f>
        <v>-9.8415877047235197E-3</v>
      </c>
      <c r="G4177" s="87">
        <f>+IF(ISNUMBER(DATA!X530),DATA!X530,"n/a")</f>
        <v>3.2795158206959201</v>
      </c>
      <c r="H4177" s="77">
        <f>+IF(ISNUMBER(DATA!Y530),DATA!Y530,"n/a")</f>
        <v>-7.2832041310935403E-2</v>
      </c>
      <c r="I4177" s="87">
        <f>+IF(ISNUMBER(DATA!AH530),DATA!AH530,"n/a")</f>
        <v>3.4076002242663601</v>
      </c>
      <c r="J4177" s="77">
        <f>+IF(ISNUMBER(DATA!AI530),DATA!AI530,"n/a")</f>
        <v>1.4795627977842699E-4</v>
      </c>
      <c r="K4177" s="87">
        <f>+IF(ISNUMBER(DATA!AR530),DATA!AR530,"n/a")</f>
        <v>3.4403188333665802</v>
      </c>
      <c r="L4177" s="77">
        <f>+IF(ISNUMBER(DATA!AS530),DATA!AS530,"n/a")</f>
        <v>9.4063411048627102E-2</v>
      </c>
      <c r="M4177" s="66"/>
      <c r="N4177" s="66"/>
      <c r="O4177" s="66"/>
      <c r="P4177" s="66"/>
      <c r="Q4177" s="66"/>
      <c r="S4177" s="70"/>
      <c r="U4177" s="70"/>
      <c r="W4177" s="70"/>
      <c r="Y4177" s="70"/>
    </row>
    <row r="4178" spans="1:25" s="69" customFormat="1" x14ac:dyDescent="0.2">
      <c r="A4178" s="66" t="s">
        <v>20</v>
      </c>
      <c r="B4178" s="66" t="s">
        <v>23</v>
      </c>
      <c r="C4178" s="66" t="s">
        <v>26</v>
      </c>
      <c r="D4178" s="66" t="s">
        <v>311</v>
      </c>
      <c r="E4178" s="87">
        <f>+IF(ISNUMBER(DATA!N531),DATA!N531,"n/a")</f>
        <v>4.2564356917092203</v>
      </c>
      <c r="F4178" s="77">
        <f>+IF(ISNUMBER(DATA!O531),DATA!O531,"n/a")</f>
        <v>4.8288646773561303E-2</v>
      </c>
      <c r="G4178" s="87">
        <f>+IF(ISNUMBER(DATA!X531),DATA!X531,"n/a")</f>
        <v>4.2414208548029801</v>
      </c>
      <c r="H4178" s="77">
        <f>+IF(ISNUMBER(DATA!Y531),DATA!Y531,"n/a")</f>
        <v>4.4732138192394202E-2</v>
      </c>
      <c r="I4178" s="87">
        <f>+IF(ISNUMBER(DATA!AH531),DATA!AH531,"n/a")</f>
        <v>4.2697087865727097</v>
      </c>
      <c r="J4178" s="77">
        <f>+IF(ISNUMBER(DATA!AI531),DATA!AI531,"n/a")</f>
        <v>5.2308363745169603E-2</v>
      </c>
      <c r="K4178" s="87">
        <f>+IF(ISNUMBER(DATA!AR531),DATA!AR531,"n/a")</f>
        <v>4.1768631032866796</v>
      </c>
      <c r="L4178" s="77">
        <f>+IF(ISNUMBER(DATA!AS531),DATA!AS531,"n/a")</f>
        <v>2.8316390607954801E-2</v>
      </c>
      <c r="M4178" s="66"/>
      <c r="N4178" s="66"/>
      <c r="O4178" s="66"/>
      <c r="P4178" s="66"/>
      <c r="Q4178" s="66"/>
      <c r="S4178" s="70"/>
      <c r="U4178" s="70"/>
      <c r="W4178" s="70"/>
      <c r="Y4178" s="70"/>
    </row>
    <row r="4179" spans="1:25" s="69" customFormat="1" x14ac:dyDescent="0.2">
      <c r="A4179" s="66" t="s">
        <v>20</v>
      </c>
      <c r="B4179" s="66" t="s">
        <v>23</v>
      </c>
      <c r="C4179" s="66" t="s">
        <v>26</v>
      </c>
      <c r="D4179" s="66" t="s">
        <v>312</v>
      </c>
      <c r="E4179" s="87">
        <f>+IF(ISNUMBER(DATA!N532),DATA!N532,"n/a")</f>
        <v>4.7270034703326704</v>
      </c>
      <c r="F4179" s="77">
        <f>+IF(ISNUMBER(DATA!O532),DATA!O532,"n/a")</f>
        <v>-8.4681600722238005E-3</v>
      </c>
      <c r="G4179" s="87">
        <f>+IF(ISNUMBER(DATA!X532),DATA!X532,"n/a")</f>
        <v>4.6511564851704303</v>
      </c>
      <c r="H4179" s="77">
        <f>+IF(ISNUMBER(DATA!Y532),DATA!Y532,"n/a")</f>
        <v>-1.75484290119046E-2</v>
      </c>
      <c r="I4179" s="87">
        <f>+IF(ISNUMBER(DATA!AH532),DATA!AH532,"n/a")</f>
        <v>4.7041101873668101</v>
      </c>
      <c r="J4179" s="77">
        <f>+IF(ISNUMBER(DATA!AI532),DATA!AI532,"n/a")</f>
        <v>-2.8504742401839599E-2</v>
      </c>
      <c r="K4179" s="87">
        <f>+IF(ISNUMBER(DATA!AR532),DATA!AR532,"n/a")</f>
        <v>4.7057126825545401</v>
      </c>
      <c r="L4179" s="77">
        <f>+IF(ISNUMBER(DATA!AS532),DATA!AS532,"n/a")</f>
        <v>-2.6715228166371702E-2</v>
      </c>
      <c r="M4179" s="66"/>
      <c r="N4179" s="66"/>
      <c r="O4179" s="66"/>
      <c r="P4179" s="66"/>
      <c r="Q4179" s="66"/>
      <c r="S4179" s="70"/>
      <c r="U4179" s="70"/>
      <c r="W4179" s="70"/>
      <c r="Y4179" s="70"/>
    </row>
    <row r="4180" spans="1:25" s="69" customFormat="1" x14ac:dyDescent="0.2">
      <c r="A4180" s="66" t="s">
        <v>20</v>
      </c>
      <c r="B4180" s="66" t="s">
        <v>23</v>
      </c>
      <c r="C4180" s="66" t="s">
        <v>26</v>
      </c>
      <c r="D4180" s="66" t="s">
        <v>313</v>
      </c>
      <c r="E4180" s="87">
        <f>+IF(ISNUMBER(DATA!N533),DATA!N533,"n/a")</f>
        <v>3.97964125560538</v>
      </c>
      <c r="F4180" s="77">
        <f>+IF(ISNUMBER(DATA!O533),DATA!O533,"n/a")</f>
        <v>3.2672038060469498E-2</v>
      </c>
      <c r="G4180" s="87">
        <f>+IF(ISNUMBER(DATA!X533),DATA!X533,"n/a")</f>
        <v>3.9879408605150801</v>
      </c>
      <c r="H4180" s="77">
        <f>+IF(ISNUMBER(DATA!Y533),DATA!Y533,"n/a")</f>
        <v>3.7198711190098897E-2</v>
      </c>
      <c r="I4180" s="87">
        <f>+IF(ISNUMBER(DATA!AH533),DATA!AH533,"n/a")</f>
        <v>3.98921887840923</v>
      </c>
      <c r="J4180" s="77">
        <f>+IF(ISNUMBER(DATA!AI533),DATA!AI533,"n/a")</f>
        <v>4.0643018443881698E-2</v>
      </c>
      <c r="K4180" s="87">
        <f>+IF(ISNUMBER(DATA!AR533),DATA!AR533,"n/a")</f>
        <v>3.9366579726629198</v>
      </c>
      <c r="L4180" s="77">
        <f>+IF(ISNUMBER(DATA!AS533),DATA!AS533,"n/a")</f>
        <v>3.5744780176361499E-2</v>
      </c>
      <c r="M4180" s="66"/>
      <c r="N4180" s="66"/>
      <c r="O4180" s="66"/>
      <c r="P4180" s="66"/>
      <c r="Q4180" s="66"/>
      <c r="S4180" s="70"/>
      <c r="U4180" s="70"/>
      <c r="W4180" s="70"/>
      <c r="Y4180" s="70"/>
    </row>
    <row r="4181" spans="1:25" s="69" customFormat="1" x14ac:dyDescent="0.2">
      <c r="A4181" s="66" t="s">
        <v>20</v>
      </c>
      <c r="B4181" s="66" t="s">
        <v>23</v>
      </c>
      <c r="C4181" s="66" t="s">
        <v>26</v>
      </c>
      <c r="D4181" s="66" t="s">
        <v>314</v>
      </c>
      <c r="E4181" s="87">
        <f>+IF(ISNUMBER(DATA!N534),DATA!N534,"n/a")</f>
        <v>4.7078011129875001</v>
      </c>
      <c r="F4181" s="77">
        <f>+IF(ISNUMBER(DATA!O534),DATA!O534,"n/a")</f>
        <v>5.9510130094034303E-2</v>
      </c>
      <c r="G4181" s="87">
        <f>+IF(ISNUMBER(DATA!X534),DATA!X534,"n/a")</f>
        <v>4.7116608841950001</v>
      </c>
      <c r="H4181" s="77">
        <f>+IF(ISNUMBER(DATA!Y534),DATA!Y534,"n/a")</f>
        <v>8.5367123468945705E-2</v>
      </c>
      <c r="I4181" s="87">
        <f>+IF(ISNUMBER(DATA!AH534),DATA!AH534,"n/a")</f>
        <v>4.7019192638899199</v>
      </c>
      <c r="J4181" s="77">
        <f>+IF(ISNUMBER(DATA!AI534),DATA!AI534,"n/a")</f>
        <v>7.2069950023851997E-2</v>
      </c>
      <c r="K4181" s="87">
        <f>+IF(ISNUMBER(DATA!AR534),DATA!AR534,"n/a")</f>
        <v>4.4986488601343204</v>
      </c>
      <c r="L4181" s="77">
        <f>+IF(ISNUMBER(DATA!AS534),DATA!AS534,"n/a")</f>
        <v>2.40604536543075E-2</v>
      </c>
      <c r="M4181" s="66"/>
      <c r="N4181" s="66"/>
      <c r="O4181" s="66"/>
      <c r="P4181" s="66"/>
      <c r="Q4181" s="66"/>
      <c r="S4181" s="70"/>
      <c r="U4181" s="70"/>
      <c r="W4181" s="70"/>
      <c r="Y4181" s="70"/>
    </row>
    <row r="4182" spans="1:25" s="69" customFormat="1" x14ac:dyDescent="0.2">
      <c r="A4182" s="66" t="s">
        <v>20</v>
      </c>
      <c r="B4182" s="66" t="s">
        <v>23</v>
      </c>
      <c r="C4182" s="66" t="s">
        <v>26</v>
      </c>
      <c r="D4182" s="66" t="s">
        <v>315</v>
      </c>
      <c r="E4182" s="87">
        <f>+IF(ISNUMBER(DATA!N535),DATA!N535,"n/a")</f>
        <v>4.8292568572511803</v>
      </c>
      <c r="F4182" s="77">
        <f>+IF(ISNUMBER(DATA!O535),DATA!O535,"n/a")</f>
        <v>-3.21430092478696E-2</v>
      </c>
      <c r="G4182" s="87">
        <f>+IF(ISNUMBER(DATA!X535),DATA!X535,"n/a")</f>
        <v>4.86458940011648</v>
      </c>
      <c r="H4182" s="77">
        <f>+IF(ISNUMBER(DATA!Y535),DATA!Y535,"n/a")</f>
        <v>2.7055363793447799E-2</v>
      </c>
      <c r="I4182" s="87">
        <f>+IF(ISNUMBER(DATA!AH535),DATA!AH535,"n/a")</f>
        <v>4.8998030044375902</v>
      </c>
      <c r="J4182" s="77">
        <f>+IF(ISNUMBER(DATA!AI535),DATA!AI535,"n/a")</f>
        <v>3.4574715357896503E-2</v>
      </c>
      <c r="K4182" s="87">
        <f>+IF(ISNUMBER(DATA!AR535),DATA!AR535,"n/a")</f>
        <v>4.9530664474622501</v>
      </c>
      <c r="L4182" s="77">
        <f>+IF(ISNUMBER(DATA!AS535),DATA!AS535,"n/a")</f>
        <v>4.5821088192949902E-2</v>
      </c>
      <c r="M4182" s="66"/>
      <c r="N4182" s="66"/>
      <c r="O4182" s="66"/>
      <c r="P4182" s="66"/>
      <c r="Q4182" s="66"/>
      <c r="S4182" s="70"/>
      <c r="U4182" s="70"/>
      <c r="W4182" s="70"/>
      <c r="Y4182" s="70"/>
    </row>
    <row r="4183" spans="1:25" s="69" customFormat="1" x14ac:dyDescent="0.2">
      <c r="A4183" s="66" t="s">
        <v>20</v>
      </c>
      <c r="B4183" s="66" t="s">
        <v>23</v>
      </c>
      <c r="C4183" s="66" t="s">
        <v>26</v>
      </c>
      <c r="D4183" s="66" t="s">
        <v>316</v>
      </c>
      <c r="E4183" s="87">
        <f>+IF(ISNUMBER(DATA!N536),DATA!N536,"n/a")</f>
        <v>3.6463956530488999</v>
      </c>
      <c r="F4183" s="77">
        <f>+IF(ISNUMBER(DATA!O536),DATA!O536,"n/a")</f>
        <v>1.34338504885583E-2</v>
      </c>
      <c r="G4183" s="87">
        <f>+IF(ISNUMBER(DATA!X536),DATA!X536,"n/a")</f>
        <v>3.6404765386704501</v>
      </c>
      <c r="H4183" s="77">
        <f>+IF(ISNUMBER(DATA!Y536),DATA!Y536,"n/a")</f>
        <v>6.4002975676552304E-2</v>
      </c>
      <c r="I4183" s="87">
        <f>+IF(ISNUMBER(DATA!AH536),DATA!AH536,"n/a")</f>
        <v>3.6224879093757201</v>
      </c>
      <c r="J4183" s="77">
        <f>+IF(ISNUMBER(DATA!AI536),DATA!AI536,"n/a")</f>
        <v>8.8057255794443498E-2</v>
      </c>
      <c r="K4183" s="87">
        <f>+IF(ISNUMBER(DATA!AR536),DATA!AR536,"n/a")</f>
        <v>3.5826321059130102</v>
      </c>
      <c r="L4183" s="77">
        <f>+IF(ISNUMBER(DATA!AS536),DATA!AS536,"n/a")</f>
        <v>8.9616050097030206E-2</v>
      </c>
      <c r="M4183" s="66"/>
      <c r="N4183" s="66"/>
      <c r="O4183" s="66"/>
      <c r="P4183" s="66"/>
      <c r="Q4183" s="66"/>
      <c r="S4183" s="70"/>
      <c r="U4183" s="70"/>
      <c r="W4183" s="70"/>
      <c r="Y4183" s="70"/>
    </row>
    <row r="4184" spans="1:25" s="69" customFormat="1" x14ac:dyDescent="0.2">
      <c r="A4184" s="66" t="s">
        <v>20</v>
      </c>
      <c r="B4184" s="66" t="s">
        <v>23</v>
      </c>
      <c r="C4184" s="66" t="s">
        <v>26</v>
      </c>
      <c r="D4184" s="66" t="s">
        <v>317</v>
      </c>
      <c r="E4184" s="87">
        <f>+IF(ISNUMBER(DATA!N537),DATA!N537,"n/a")</f>
        <v>4.98997381167902</v>
      </c>
      <c r="F4184" s="77">
        <f>+IF(ISNUMBER(DATA!O537),DATA!O537,"n/a")</f>
        <v>9.9660439016562394E-2</v>
      </c>
      <c r="G4184" s="87">
        <f>+IF(ISNUMBER(DATA!X537),DATA!X537,"n/a")</f>
        <v>4.98998889268006</v>
      </c>
      <c r="H4184" s="77">
        <f>+IF(ISNUMBER(DATA!Y537),DATA!Y537,"n/a")</f>
        <v>0.127013173758589</v>
      </c>
      <c r="I4184" s="87">
        <f>+IF(ISNUMBER(DATA!AH537),DATA!AH537,"n/a")</f>
        <v>4.9899911393931102</v>
      </c>
      <c r="J4184" s="77">
        <f>+IF(ISNUMBER(DATA!AI537),DATA!AI537,"n/a")</f>
        <v>0.119179256566856</v>
      </c>
      <c r="K4184" s="87">
        <f>+IF(ISNUMBER(DATA!AR537),DATA!AR537,"n/a")</f>
        <v>4.9544979394435096</v>
      </c>
      <c r="L4184" s="77">
        <f>+IF(ISNUMBER(DATA!AS537),DATA!AS537,"n/a")</f>
        <v>0.108166911044267</v>
      </c>
      <c r="M4184" s="66"/>
      <c r="N4184" s="66"/>
      <c r="O4184" s="66"/>
      <c r="P4184" s="66"/>
      <c r="Q4184" s="66"/>
      <c r="S4184" s="70"/>
      <c r="U4184" s="70"/>
      <c r="W4184" s="70"/>
      <c r="Y4184" s="70"/>
    </row>
    <row r="4185" spans="1:25" s="69" customFormat="1" x14ac:dyDescent="0.2">
      <c r="A4185" s="66" t="s">
        <v>20</v>
      </c>
      <c r="B4185" s="66" t="s">
        <v>23</v>
      </c>
      <c r="C4185" s="66" t="s">
        <v>26</v>
      </c>
      <c r="D4185" s="66" t="s">
        <v>318</v>
      </c>
      <c r="E4185" s="87">
        <f>+IF(ISNUMBER(DATA!N538),DATA!N538,"n/a")</f>
        <v>3.7166648038448602</v>
      </c>
      <c r="F4185" s="77">
        <f>+IF(ISNUMBER(DATA!O538),DATA!O538,"n/a")</f>
        <v>-6.9599006860830301E-2</v>
      </c>
      <c r="G4185" s="87">
        <f>+IF(ISNUMBER(DATA!X538),DATA!X538,"n/a")</f>
        <v>3.9162772550608498</v>
      </c>
      <c r="H4185" s="77">
        <f>+IF(ISNUMBER(DATA!Y538),DATA!Y538,"n/a")</f>
        <v>-1.95119146813891E-2</v>
      </c>
      <c r="I4185" s="87">
        <f>+IF(ISNUMBER(DATA!AH538),DATA!AH538,"n/a")</f>
        <v>3.9556857424933098</v>
      </c>
      <c r="J4185" s="77">
        <f>+IF(ISNUMBER(DATA!AI538),DATA!AI538,"n/a")</f>
        <v>-9.28016639891803E-3</v>
      </c>
      <c r="K4185" s="87">
        <f>+IF(ISNUMBER(DATA!AR538),DATA!AR538,"n/a")</f>
        <v>3.9738313910407101</v>
      </c>
      <c r="L4185" s="77">
        <f>+IF(ISNUMBER(DATA!AS538),DATA!AS538,"n/a")</f>
        <v>-1.56219077804168E-2</v>
      </c>
      <c r="M4185" s="66"/>
      <c r="N4185" s="66"/>
      <c r="O4185" s="66"/>
      <c r="P4185" s="66"/>
      <c r="Q4185" s="66"/>
      <c r="S4185" s="70"/>
      <c r="U4185" s="70"/>
      <c r="W4185" s="70"/>
      <c r="Y4185" s="70"/>
    </row>
    <row r="4186" spans="1:25" s="69" customFormat="1" x14ac:dyDescent="0.2">
      <c r="A4186" s="66" t="s">
        <v>20</v>
      </c>
      <c r="B4186" s="66" t="s">
        <v>23</v>
      </c>
      <c r="C4186" s="66" t="s">
        <v>26</v>
      </c>
      <c r="D4186" s="66" t="s">
        <v>344</v>
      </c>
      <c r="E4186" s="87">
        <f>+IF(ISNUMBER(DATA!N539),DATA!N539,"n/a")</f>
        <v>3.6713180218391801</v>
      </c>
      <c r="F4186" s="77">
        <f>+IF(ISNUMBER(DATA!O539),DATA!O539,"n/a")</f>
        <v>4.1004601454794301E-2</v>
      </c>
      <c r="G4186" s="87">
        <f>+IF(ISNUMBER(DATA!X539),DATA!X539,"n/a")</f>
        <v>3.5851444502619501</v>
      </c>
      <c r="H4186" s="77">
        <f>+IF(ISNUMBER(DATA!Y539),DATA!Y539,"n/a")</f>
        <v>3.5948000513784502E-2</v>
      </c>
      <c r="I4186" s="87">
        <f>+IF(ISNUMBER(DATA!AH539),DATA!AH539,"n/a")</f>
        <v>3.6162126818065801</v>
      </c>
      <c r="J4186" s="77">
        <f>+IF(ISNUMBER(DATA!AI539),DATA!AI539,"n/a")</f>
        <v>0.10855248926406</v>
      </c>
      <c r="K4186" s="87">
        <f>+IF(ISNUMBER(DATA!AR539),DATA!AR539,"n/a")</f>
        <v>3.5884261758473599</v>
      </c>
      <c r="L4186" s="77">
        <f>+IF(ISNUMBER(DATA!AS539),DATA!AS539,"n/a")</f>
        <v>0.21972209460671599</v>
      </c>
      <c r="M4186" s="66"/>
      <c r="N4186" s="66"/>
      <c r="O4186" s="66"/>
      <c r="P4186" s="66"/>
      <c r="Q4186" s="66"/>
      <c r="S4186" s="70"/>
      <c r="U4186" s="70"/>
      <c r="W4186" s="70"/>
      <c r="Y4186" s="70"/>
    </row>
    <row r="4187" spans="1:25" s="69" customFormat="1" x14ac:dyDescent="0.2">
      <c r="A4187" s="66" t="s">
        <v>20</v>
      </c>
      <c r="B4187" s="66" t="s">
        <v>23</v>
      </c>
      <c r="C4187" s="66" t="s">
        <v>26</v>
      </c>
      <c r="D4187" s="66" t="s">
        <v>345</v>
      </c>
      <c r="E4187" s="87">
        <f>+IF(ISNUMBER(DATA!N540),DATA!N540,"n/a")</f>
        <v>4.4099549428434104</v>
      </c>
      <c r="F4187" s="77">
        <f>+IF(ISNUMBER(DATA!O540),DATA!O540,"n/a")</f>
        <v>0.16642145825071</v>
      </c>
      <c r="G4187" s="87">
        <f>+IF(ISNUMBER(DATA!X540),DATA!X540,"n/a")</f>
        <v>4.3813750697548297</v>
      </c>
      <c r="H4187" s="77">
        <f>+IF(ISNUMBER(DATA!Y540),DATA!Y540,"n/a")</f>
        <v>0.13920054633165599</v>
      </c>
      <c r="I4187" s="87">
        <f>+IF(ISNUMBER(DATA!AH540),DATA!AH540,"n/a")</f>
        <v>4.3968971894426696</v>
      </c>
      <c r="J4187" s="77">
        <f>+IF(ISNUMBER(DATA!AI540),DATA!AI540,"n/a")</f>
        <v>0.13279569641133299</v>
      </c>
      <c r="K4187" s="87">
        <f>+IF(ISNUMBER(DATA!AR540),DATA!AR540,"n/a")</f>
        <v>4.3855687611348202</v>
      </c>
      <c r="L4187" s="77">
        <f>+IF(ISNUMBER(DATA!AS540),DATA!AS540,"n/a")</f>
        <v>0.13069657616236399</v>
      </c>
      <c r="M4187" s="66"/>
      <c r="N4187" s="66"/>
      <c r="O4187" s="66"/>
      <c r="P4187" s="66"/>
      <c r="Q4187" s="66"/>
      <c r="S4187" s="70"/>
      <c r="U4187" s="70"/>
      <c r="W4187" s="70"/>
      <c r="Y4187" s="70"/>
    </row>
    <row r="4188" spans="1:25" x14ac:dyDescent="0.2">
      <c r="E4188" s="100"/>
      <c r="F4188" s="102"/>
      <c r="G4188" s="100"/>
      <c r="H4188" s="102"/>
      <c r="I4188" s="100"/>
      <c r="J4188" s="102"/>
      <c r="K4188" s="100"/>
      <c r="L4188" s="102"/>
    </row>
    <row r="4189" spans="1:25" s="69" customFormat="1" x14ac:dyDescent="0.2">
      <c r="A4189" s="66" t="s">
        <v>20</v>
      </c>
      <c r="B4189" s="66" t="s">
        <v>24</v>
      </c>
      <c r="C4189" s="66" t="s">
        <v>0</v>
      </c>
      <c r="D4189" s="66" t="s">
        <v>271</v>
      </c>
      <c r="E4189" s="76">
        <f>+IF(ISNUMBER(DATA!F550),DATA!F550,"n/a")</f>
        <v>11490.79</v>
      </c>
      <c r="F4189" s="77">
        <f>+IF(ISNUMBER(DATA!G550),DATA!G550,"n/a")</f>
        <v>-7.8083154552062495E-2</v>
      </c>
      <c r="G4189" s="76">
        <f>+IF(ISNUMBER(DATA!P550),DATA!P550,"n/a")</f>
        <v>39648.04</v>
      </c>
      <c r="H4189" s="77">
        <f>+IF(ISNUMBER(DATA!Q550),DATA!Q550,"n/a")</f>
        <v>-4.9837014428333E-2</v>
      </c>
      <c r="I4189" s="76">
        <f>+IF(ISNUMBER(DATA!Z550),DATA!Z550,"n/a")</f>
        <v>89837.82</v>
      </c>
      <c r="J4189" s="77">
        <f>+IF(ISNUMBER(DATA!AA550),DATA!AA550,"n/a")</f>
        <v>4.3595081787825E-2</v>
      </c>
      <c r="K4189" s="76">
        <f>+IF(ISNUMBER(DATA!AJ550),DATA!AJ550,"n/a")</f>
        <v>151547.26</v>
      </c>
      <c r="L4189" s="77">
        <f>+IF(ISNUMBER(DATA!AK550),DATA!AK550,"n/a")</f>
        <v>2.6963723299053301E-2</v>
      </c>
      <c r="M4189" s="66"/>
      <c r="N4189" s="66"/>
      <c r="O4189" s="66"/>
      <c r="P4189" s="66"/>
      <c r="Q4189" s="66"/>
      <c r="S4189" s="70"/>
      <c r="U4189" s="70"/>
      <c r="W4189" s="70"/>
      <c r="Y4189" s="70"/>
    </row>
    <row r="4190" spans="1:25" s="69" customFormat="1" x14ac:dyDescent="0.2">
      <c r="A4190" s="66" t="s">
        <v>20</v>
      </c>
      <c r="B4190" s="66" t="s">
        <v>24</v>
      </c>
      <c r="C4190" s="66" t="s">
        <v>0</v>
      </c>
      <c r="D4190" s="66" t="s">
        <v>272</v>
      </c>
      <c r="E4190" s="76">
        <f>+IF(ISNUMBER(DATA!F551),DATA!F551,"n/a")</f>
        <v>39583.61</v>
      </c>
      <c r="F4190" s="77">
        <f>+IF(ISNUMBER(DATA!G551),DATA!G551,"n/a")</f>
        <v>0.152601867696984</v>
      </c>
      <c r="G4190" s="76">
        <f>+IF(ISNUMBER(DATA!P551),DATA!P551,"n/a")</f>
        <v>132745.62</v>
      </c>
      <c r="H4190" s="77">
        <f>+IF(ISNUMBER(DATA!Q551),DATA!Q551,"n/a")</f>
        <v>3.8183254658214198E-2</v>
      </c>
      <c r="I4190" s="76">
        <f>+IF(ISNUMBER(DATA!Z551),DATA!Z551,"n/a")</f>
        <v>278834.73</v>
      </c>
      <c r="J4190" s="77">
        <f>+IF(ISNUMBER(DATA!AA551),DATA!AA551,"n/a")</f>
        <v>1.9555736754830601E-2</v>
      </c>
      <c r="K4190" s="76">
        <f>+IF(ISNUMBER(DATA!AJ551),DATA!AJ551,"n/a")</f>
        <v>487428.28</v>
      </c>
      <c r="L4190" s="77">
        <f>+IF(ISNUMBER(DATA!AK551),DATA!AK551,"n/a")</f>
        <v>3.9562520446389804E-3</v>
      </c>
      <c r="M4190" s="66"/>
      <c r="N4190" s="66"/>
      <c r="O4190" s="66"/>
      <c r="P4190" s="66"/>
      <c r="Q4190" s="66"/>
      <c r="S4190" s="70"/>
      <c r="U4190" s="70"/>
      <c r="W4190" s="70"/>
      <c r="Y4190" s="70"/>
    </row>
    <row r="4191" spans="1:25" s="69" customFormat="1" x14ac:dyDescent="0.2">
      <c r="A4191" s="66" t="s">
        <v>20</v>
      </c>
      <c r="B4191" s="66" t="s">
        <v>24</v>
      </c>
      <c r="C4191" s="66" t="s">
        <v>0</v>
      </c>
      <c r="D4191" s="66" t="s">
        <v>273</v>
      </c>
      <c r="E4191" s="76">
        <f>+IF(ISNUMBER(DATA!F552),DATA!F552,"n/a")</f>
        <v>134760.37</v>
      </c>
      <c r="F4191" s="77">
        <f>+IF(ISNUMBER(DATA!G552),DATA!G552,"n/a")</f>
        <v>0.297394781437331</v>
      </c>
      <c r="G4191" s="76">
        <f>+IF(ISNUMBER(DATA!P552),DATA!P552,"n/a")</f>
        <v>467130.18</v>
      </c>
      <c r="H4191" s="77">
        <f>+IF(ISNUMBER(DATA!Q552),DATA!Q552,"n/a")</f>
        <v>0.259459062904905</v>
      </c>
      <c r="I4191" s="76">
        <f>+IF(ISNUMBER(DATA!Z552),DATA!Z552,"n/a")</f>
        <v>955419.32</v>
      </c>
      <c r="J4191" s="77">
        <f>+IF(ISNUMBER(DATA!AA552),DATA!AA552,"n/a")</f>
        <v>0.292840853832534</v>
      </c>
      <c r="K4191" s="76">
        <f>+IF(ISNUMBER(DATA!AJ552),DATA!AJ552,"n/a")</f>
        <v>1611966.87</v>
      </c>
      <c r="L4191" s="77">
        <f>+IF(ISNUMBER(DATA!AK552),DATA!AK552,"n/a")</f>
        <v>0.36385138462569699</v>
      </c>
      <c r="M4191" s="66"/>
      <c r="N4191" s="66"/>
      <c r="O4191" s="66"/>
      <c r="P4191" s="66"/>
      <c r="Q4191" s="66"/>
      <c r="S4191" s="70"/>
      <c r="U4191" s="70"/>
      <c r="W4191" s="70"/>
      <c r="Y4191" s="70"/>
    </row>
    <row r="4192" spans="1:25" s="69" customFormat="1" x14ac:dyDescent="0.2">
      <c r="A4192" s="66" t="s">
        <v>20</v>
      </c>
      <c r="B4192" s="66" t="s">
        <v>24</v>
      </c>
      <c r="C4192" s="66" t="s">
        <v>0</v>
      </c>
      <c r="D4192" s="66" t="s">
        <v>274</v>
      </c>
      <c r="E4192" s="76">
        <f>+IF(ISNUMBER(DATA!F553),DATA!F553,"n/a")</f>
        <v>22514.54</v>
      </c>
      <c r="F4192" s="77">
        <f>+IF(ISNUMBER(DATA!G553),DATA!G553,"n/a")</f>
        <v>0.21801805505889499</v>
      </c>
      <c r="G4192" s="76">
        <f>+IF(ISNUMBER(DATA!P553),DATA!P553,"n/a")</f>
        <v>72955.199999999997</v>
      </c>
      <c r="H4192" s="77">
        <f>+IF(ISNUMBER(DATA!Q553),DATA!Q553,"n/a")</f>
        <v>3.6963589039756502E-2</v>
      </c>
      <c r="I4192" s="76">
        <f>+IF(ISNUMBER(DATA!Z553),DATA!Z553,"n/a")</f>
        <v>146820.71</v>
      </c>
      <c r="J4192" s="77">
        <f>+IF(ISNUMBER(DATA!AA553),DATA!AA553,"n/a")</f>
        <v>3.25226899666946E-2</v>
      </c>
      <c r="K4192" s="76">
        <f>+IF(ISNUMBER(DATA!AJ553),DATA!AJ553,"n/a")</f>
        <v>251914.21</v>
      </c>
      <c r="L4192" s="77">
        <f>+IF(ISNUMBER(DATA!AK553),DATA!AK553,"n/a")</f>
        <v>1.55033909812988E-2</v>
      </c>
      <c r="M4192" s="66"/>
      <c r="N4192" s="66"/>
      <c r="O4192" s="66"/>
      <c r="P4192" s="66"/>
      <c r="Q4192" s="66"/>
      <c r="S4192" s="70"/>
      <c r="U4192" s="70"/>
      <c r="W4192" s="70"/>
      <c r="Y4192" s="70"/>
    </row>
    <row r="4193" spans="1:25" s="69" customFormat="1" x14ac:dyDescent="0.2">
      <c r="A4193" s="66" t="s">
        <v>20</v>
      </c>
      <c r="B4193" s="66" t="s">
        <v>24</v>
      </c>
      <c r="C4193" s="66" t="s">
        <v>0</v>
      </c>
      <c r="D4193" s="66" t="s">
        <v>275</v>
      </c>
      <c r="E4193" s="76">
        <f>+IF(ISNUMBER(DATA!F554),DATA!F554,"n/a")</f>
        <v>80487.64</v>
      </c>
      <c r="F4193" s="77">
        <f>+IF(ISNUMBER(DATA!G554),DATA!G554,"n/a")</f>
        <v>-0.11686019176403301</v>
      </c>
      <c r="G4193" s="76">
        <f>+IF(ISNUMBER(DATA!P554),DATA!P554,"n/a")</f>
        <v>226428.43</v>
      </c>
      <c r="H4193" s="77">
        <f>+IF(ISNUMBER(DATA!Q554),DATA!Q554,"n/a")</f>
        <v>-0.127748230406423</v>
      </c>
      <c r="I4193" s="76">
        <f>+IF(ISNUMBER(DATA!Z554),DATA!Z554,"n/a")</f>
        <v>569525.64</v>
      </c>
      <c r="J4193" s="77">
        <f>+IF(ISNUMBER(DATA!AA554),DATA!AA554,"n/a")</f>
        <v>2.08420612199224E-3</v>
      </c>
      <c r="K4193" s="76">
        <f>+IF(ISNUMBER(DATA!AJ554),DATA!AJ554,"n/a")</f>
        <v>945728.71</v>
      </c>
      <c r="L4193" s="77">
        <f>+IF(ISNUMBER(DATA!AK554),DATA!AK554,"n/a")</f>
        <v>1.1059360117211801E-3</v>
      </c>
      <c r="M4193" s="66"/>
      <c r="N4193" s="66"/>
      <c r="O4193" s="66"/>
      <c r="P4193" s="66"/>
      <c r="Q4193" s="66"/>
      <c r="S4193" s="70"/>
      <c r="U4193" s="70"/>
      <c r="W4193" s="70"/>
      <c r="Y4193" s="70"/>
    </row>
    <row r="4194" spans="1:25" s="69" customFormat="1" x14ac:dyDescent="0.2">
      <c r="A4194" s="66" t="s">
        <v>20</v>
      </c>
      <c r="B4194" s="66" t="s">
        <v>24</v>
      </c>
      <c r="C4194" s="66" t="s">
        <v>0</v>
      </c>
      <c r="D4194" s="66" t="s">
        <v>276</v>
      </c>
      <c r="E4194" s="76">
        <f>+IF(ISNUMBER(DATA!F555),DATA!F555,"n/a")</f>
        <v>89375.61</v>
      </c>
      <c r="F4194" s="77">
        <f>+IF(ISNUMBER(DATA!G555),DATA!G555,"n/a")</f>
        <v>0.252000350207498</v>
      </c>
      <c r="G4194" s="76">
        <f>+IF(ISNUMBER(DATA!P555),DATA!P555,"n/a")</f>
        <v>309709.40999999997</v>
      </c>
      <c r="H4194" s="77">
        <f>+IF(ISNUMBER(DATA!Q555),DATA!Q555,"n/a")</f>
        <v>0.26729614358401399</v>
      </c>
      <c r="I4194" s="76">
        <f>+IF(ISNUMBER(DATA!Z555),DATA!Z555,"n/a")</f>
        <v>645250.97</v>
      </c>
      <c r="J4194" s="77">
        <f>+IF(ISNUMBER(DATA!AA555),DATA!AA555,"n/a")</f>
        <v>0.37164188188090502</v>
      </c>
      <c r="K4194" s="76">
        <f>+IF(ISNUMBER(DATA!AJ555),DATA!AJ555,"n/a")</f>
        <v>1072945.95</v>
      </c>
      <c r="L4194" s="77">
        <f>+IF(ISNUMBER(DATA!AK555),DATA!AK555,"n/a")</f>
        <v>0.59685199521527499</v>
      </c>
      <c r="M4194" s="66"/>
      <c r="N4194" s="66"/>
      <c r="O4194" s="66"/>
      <c r="P4194" s="66"/>
      <c r="Q4194" s="66"/>
      <c r="S4194" s="70"/>
      <c r="U4194" s="70"/>
      <c r="W4194" s="70"/>
      <c r="Y4194" s="70"/>
    </row>
    <row r="4195" spans="1:25" s="69" customFormat="1" x14ac:dyDescent="0.2">
      <c r="A4195" s="66" t="s">
        <v>20</v>
      </c>
      <c r="B4195" s="66" t="s">
        <v>24</v>
      </c>
      <c r="C4195" s="66" t="s">
        <v>0</v>
      </c>
      <c r="D4195" s="66" t="s">
        <v>277</v>
      </c>
      <c r="E4195" s="76">
        <f>+IF(ISNUMBER(DATA!F556),DATA!F556,"n/a")</f>
        <v>13137.99</v>
      </c>
      <c r="F4195" s="77">
        <f>+IF(ISNUMBER(DATA!G556),DATA!G556,"n/a")</f>
        <v>5.7101890763909403E-2</v>
      </c>
      <c r="G4195" s="76">
        <f>+IF(ISNUMBER(DATA!P556),DATA!P556,"n/a")</f>
        <v>47845.86</v>
      </c>
      <c r="H4195" s="77">
        <f>+IF(ISNUMBER(DATA!Q556),DATA!Q556,"n/a")</f>
        <v>2.0167590618336902E-2</v>
      </c>
      <c r="I4195" s="76">
        <f>+IF(ISNUMBER(DATA!Z556),DATA!Z556,"n/a")</f>
        <v>100108.62</v>
      </c>
      <c r="J4195" s="77">
        <f>+IF(ISNUMBER(DATA!AA556),DATA!AA556,"n/a")</f>
        <v>5.2557858097767897E-2</v>
      </c>
      <c r="K4195" s="76">
        <f>+IF(ISNUMBER(DATA!AJ556),DATA!AJ556,"n/a")</f>
        <v>191752.43</v>
      </c>
      <c r="L4195" s="77">
        <f>+IF(ISNUMBER(DATA!AK556),DATA!AK556,"n/a")</f>
        <v>0.22100246629821199</v>
      </c>
      <c r="M4195" s="66"/>
      <c r="N4195" s="66"/>
      <c r="O4195" s="66"/>
      <c r="P4195" s="66"/>
      <c r="Q4195" s="66"/>
      <c r="S4195" s="70"/>
      <c r="U4195" s="70"/>
      <c r="W4195" s="70"/>
      <c r="Y4195" s="70"/>
    </row>
    <row r="4196" spans="1:25" s="69" customFormat="1" x14ac:dyDescent="0.2">
      <c r="A4196" s="66" t="s">
        <v>20</v>
      </c>
      <c r="B4196" s="66" t="s">
        <v>24</v>
      </c>
      <c r="C4196" s="66" t="s">
        <v>0</v>
      </c>
      <c r="D4196" s="66" t="s">
        <v>278</v>
      </c>
      <c r="E4196" s="76">
        <f>+IF(ISNUMBER(DATA!F557),DATA!F557,"n/a")</f>
        <v>51873.56</v>
      </c>
      <c r="F4196" s="77">
        <f>+IF(ISNUMBER(DATA!G557),DATA!G557,"n/a")</f>
        <v>0.42168030147310798</v>
      </c>
      <c r="G4196" s="76">
        <f>+IF(ISNUMBER(DATA!P557),DATA!P557,"n/a")</f>
        <v>153892.34</v>
      </c>
      <c r="H4196" s="77">
        <f>+IF(ISNUMBER(DATA!Q557),DATA!Q557,"n/a")</f>
        <v>0.26018373721953297</v>
      </c>
      <c r="I4196" s="76">
        <f>+IF(ISNUMBER(DATA!Z557),DATA!Z557,"n/a")</f>
        <v>302321</v>
      </c>
      <c r="J4196" s="77">
        <f>+IF(ISNUMBER(DATA!AA557),DATA!AA557,"n/a")</f>
        <v>0.26524391647442402</v>
      </c>
      <c r="K4196" s="76">
        <f>+IF(ISNUMBER(DATA!AJ557),DATA!AJ557,"n/a")</f>
        <v>507324.33</v>
      </c>
      <c r="L4196" s="77">
        <f>+IF(ISNUMBER(DATA!AK557),DATA!AK557,"n/a")</f>
        <v>0.33664922194305502</v>
      </c>
      <c r="M4196" s="66"/>
      <c r="N4196" s="66"/>
      <c r="O4196" s="66"/>
      <c r="P4196" s="66"/>
      <c r="Q4196" s="66"/>
      <c r="S4196" s="70"/>
      <c r="U4196" s="70"/>
      <c r="W4196" s="70"/>
      <c r="Y4196" s="70"/>
    </row>
    <row r="4197" spans="1:25" s="69" customFormat="1" x14ac:dyDescent="0.2">
      <c r="A4197" s="66" t="s">
        <v>20</v>
      </c>
      <c r="B4197" s="66" t="s">
        <v>24</v>
      </c>
      <c r="C4197" s="66" t="s">
        <v>0</v>
      </c>
      <c r="D4197" s="66" t="s">
        <v>279</v>
      </c>
      <c r="E4197" s="76">
        <f>+IF(ISNUMBER(DATA!F558),DATA!F558,"n/a")</f>
        <v>14105.03</v>
      </c>
      <c r="F4197" s="77">
        <f>+IF(ISNUMBER(DATA!G558),DATA!G558,"n/a")</f>
        <v>7.0242835723954594E-2</v>
      </c>
      <c r="G4197" s="76">
        <f>+IF(ISNUMBER(DATA!P558),DATA!P558,"n/a")</f>
        <v>47598.01</v>
      </c>
      <c r="H4197" s="77">
        <f>+IF(ISNUMBER(DATA!Q558),DATA!Q558,"n/a")</f>
        <v>6.1836728638733102E-2</v>
      </c>
      <c r="I4197" s="76">
        <f>+IF(ISNUMBER(DATA!Z558),DATA!Z558,"n/a")</f>
        <v>97385.96</v>
      </c>
      <c r="J4197" s="77">
        <f>+IF(ISNUMBER(DATA!AA558),DATA!AA558,"n/a")</f>
        <v>3.4333347211400703E-2</v>
      </c>
      <c r="K4197" s="76">
        <f>+IF(ISNUMBER(DATA!AJ558),DATA!AJ558,"n/a")</f>
        <v>175713.56</v>
      </c>
      <c r="L4197" s="77">
        <f>+IF(ISNUMBER(DATA!AK558),DATA!AK558,"n/a")</f>
        <v>-0.11279566504112599</v>
      </c>
      <c r="M4197" s="66"/>
      <c r="N4197" s="66"/>
      <c r="O4197" s="66"/>
      <c r="P4197" s="66"/>
      <c r="Q4197" s="66"/>
      <c r="S4197" s="70"/>
      <c r="U4197" s="70"/>
      <c r="W4197" s="70"/>
      <c r="Y4197" s="70"/>
    </row>
    <row r="4198" spans="1:25" s="69" customFormat="1" x14ac:dyDescent="0.2">
      <c r="A4198" s="66" t="s">
        <v>20</v>
      </c>
      <c r="B4198" s="66" t="s">
        <v>24</v>
      </c>
      <c r="C4198" s="66" t="s">
        <v>0</v>
      </c>
      <c r="D4198" s="66" t="s">
        <v>280</v>
      </c>
      <c r="E4198" s="76">
        <f>+IF(ISNUMBER(DATA!F559),DATA!F559,"n/a")</f>
        <v>8834.3799999999992</v>
      </c>
      <c r="F4198" s="77">
        <f>+IF(ISNUMBER(DATA!G559),DATA!G559,"n/a")</f>
        <v>-0.40945473505484697</v>
      </c>
      <c r="G4198" s="76">
        <f>+IF(ISNUMBER(DATA!P559),DATA!P559,"n/a")</f>
        <v>26857.3</v>
      </c>
      <c r="H4198" s="77">
        <f>+IF(ISNUMBER(DATA!Q559),DATA!Q559,"n/a")</f>
        <v>-0.47101736580738701</v>
      </c>
      <c r="I4198" s="76">
        <f>+IF(ISNUMBER(DATA!Z559),DATA!Z559,"n/a")</f>
        <v>64049.8</v>
      </c>
      <c r="J4198" s="77">
        <f>+IF(ISNUMBER(DATA!AA559),DATA!AA559,"n/a")</f>
        <v>-0.44599900616841598</v>
      </c>
      <c r="K4198" s="76">
        <f>+IF(ISNUMBER(DATA!AJ559),DATA!AJ559,"n/a")</f>
        <v>140759.62</v>
      </c>
      <c r="L4198" s="77">
        <f>+IF(ISNUMBER(DATA!AK559),DATA!AK559,"n/a")</f>
        <v>-0.32108387062918198</v>
      </c>
      <c r="M4198" s="66"/>
      <c r="N4198" s="66"/>
      <c r="O4198" s="66"/>
      <c r="P4198" s="66"/>
      <c r="Q4198" s="66"/>
      <c r="S4198" s="70"/>
      <c r="U4198" s="70"/>
      <c r="W4198" s="70"/>
      <c r="Y4198" s="70"/>
    </row>
    <row r="4199" spans="1:25" s="69" customFormat="1" x14ac:dyDescent="0.2">
      <c r="A4199" s="66" t="s">
        <v>20</v>
      </c>
      <c r="B4199" s="66" t="s">
        <v>24</v>
      </c>
      <c r="C4199" s="66" t="s">
        <v>0</v>
      </c>
      <c r="D4199" s="66" t="s">
        <v>281</v>
      </c>
      <c r="E4199" s="76">
        <f>+IF(ISNUMBER(DATA!F560),DATA!F560,"n/a")</f>
        <v>12663.03</v>
      </c>
      <c r="F4199" s="77">
        <f>+IF(ISNUMBER(DATA!G560),DATA!G560,"n/a")</f>
        <v>-7.3317716691877199E-2</v>
      </c>
      <c r="G4199" s="76">
        <f>+IF(ISNUMBER(DATA!P560),DATA!P560,"n/a")</f>
        <v>40828.339999999997</v>
      </c>
      <c r="H4199" s="77">
        <f>+IF(ISNUMBER(DATA!Q560),DATA!Q560,"n/a")</f>
        <v>-0.122399414135339</v>
      </c>
      <c r="I4199" s="76">
        <f>+IF(ISNUMBER(DATA!Z560),DATA!Z560,"n/a")</f>
        <v>86099.6</v>
      </c>
      <c r="J4199" s="77">
        <f>+IF(ISNUMBER(DATA!AA560),DATA!AA560,"n/a")</f>
        <v>-0.118305155491346</v>
      </c>
      <c r="K4199" s="76">
        <f>+IF(ISNUMBER(DATA!AJ560),DATA!AJ560,"n/a")</f>
        <v>166161.1</v>
      </c>
      <c r="L4199" s="77">
        <f>+IF(ISNUMBER(DATA!AK560),DATA!AK560,"n/a")</f>
        <v>-0.14544491882269101</v>
      </c>
      <c r="M4199" s="66"/>
      <c r="N4199" s="66"/>
      <c r="O4199" s="66"/>
      <c r="P4199" s="66"/>
      <c r="Q4199" s="66"/>
      <c r="S4199" s="70"/>
      <c r="U4199" s="70"/>
      <c r="W4199" s="70"/>
      <c r="Y4199" s="70"/>
    </row>
    <row r="4200" spans="1:25" s="69" customFormat="1" x14ac:dyDescent="0.2">
      <c r="A4200" s="66" t="s">
        <v>20</v>
      </c>
      <c r="B4200" s="66" t="s">
        <v>24</v>
      </c>
      <c r="C4200" s="66" t="s">
        <v>0</v>
      </c>
      <c r="D4200" s="66" t="s">
        <v>282</v>
      </c>
      <c r="E4200" s="76">
        <f>+IF(ISNUMBER(DATA!F561),DATA!F561,"n/a")</f>
        <v>21249.27</v>
      </c>
      <c r="F4200" s="77">
        <f>+IF(ISNUMBER(DATA!G561),DATA!G561,"n/a")</f>
        <v>0.19342990057404599</v>
      </c>
      <c r="G4200" s="76">
        <f>+IF(ISNUMBER(DATA!P561),DATA!P561,"n/a")</f>
        <v>69337.86</v>
      </c>
      <c r="H4200" s="77">
        <f>+IF(ISNUMBER(DATA!Q561),DATA!Q561,"n/a")</f>
        <v>0.16873997716386199</v>
      </c>
      <c r="I4200" s="76">
        <f>+IF(ISNUMBER(DATA!Z561),DATA!Z561,"n/a")</f>
        <v>138993.85</v>
      </c>
      <c r="J4200" s="77">
        <f>+IF(ISNUMBER(DATA!AA561),DATA!AA561,"n/a")</f>
        <v>0.19028079880795401</v>
      </c>
      <c r="K4200" s="76">
        <f>+IF(ISNUMBER(DATA!AJ561),DATA!AJ561,"n/a")</f>
        <v>245409.2</v>
      </c>
      <c r="L4200" s="77">
        <f>+IF(ISNUMBER(DATA!AK561),DATA!AK561,"n/a")</f>
        <v>0.20666850626726199</v>
      </c>
      <c r="M4200" s="66"/>
      <c r="N4200" s="66"/>
      <c r="O4200" s="66"/>
      <c r="P4200" s="66"/>
      <c r="Q4200" s="66"/>
      <c r="S4200" s="70"/>
      <c r="U4200" s="70"/>
      <c r="W4200" s="70"/>
      <c r="Y4200" s="70"/>
    </row>
    <row r="4201" spans="1:25" s="69" customFormat="1" x14ac:dyDescent="0.2">
      <c r="A4201" s="66" t="s">
        <v>20</v>
      </c>
      <c r="B4201" s="66" t="s">
        <v>24</v>
      </c>
      <c r="C4201" s="66" t="s">
        <v>0</v>
      </c>
      <c r="D4201" s="66" t="s">
        <v>283</v>
      </c>
      <c r="E4201" s="76">
        <f>+IF(ISNUMBER(DATA!F562),DATA!F562,"n/a")</f>
        <v>26055.71</v>
      </c>
      <c r="F4201" s="77">
        <f>+IF(ISNUMBER(DATA!G562),DATA!G562,"n/a")</f>
        <v>9.6567716629876801E-2</v>
      </c>
      <c r="G4201" s="76">
        <f>+IF(ISNUMBER(DATA!P562),DATA!P562,"n/a")</f>
        <v>88504.25</v>
      </c>
      <c r="H4201" s="77">
        <f>+IF(ISNUMBER(DATA!Q562),DATA!Q562,"n/a")</f>
        <v>0.12687765726636999</v>
      </c>
      <c r="I4201" s="76">
        <f>+IF(ISNUMBER(DATA!Z562),DATA!Z562,"n/a")</f>
        <v>190565.38</v>
      </c>
      <c r="J4201" s="77">
        <f>+IF(ISNUMBER(DATA!AA562),DATA!AA562,"n/a")</f>
        <v>0.19200809161489499</v>
      </c>
      <c r="K4201" s="76">
        <f>+IF(ISNUMBER(DATA!AJ562),DATA!AJ562,"n/a")</f>
        <v>323242.39</v>
      </c>
      <c r="L4201" s="77">
        <f>+IF(ISNUMBER(DATA!AK562),DATA!AK562,"n/a")</f>
        <v>0.18259048987545201</v>
      </c>
      <c r="M4201" s="66"/>
      <c r="N4201" s="66"/>
      <c r="O4201" s="66"/>
      <c r="P4201" s="66"/>
      <c r="Q4201" s="66"/>
      <c r="S4201" s="70"/>
      <c r="U4201" s="70"/>
      <c r="W4201" s="70"/>
      <c r="Y4201" s="70"/>
    </row>
    <row r="4202" spans="1:25" s="69" customFormat="1" x14ac:dyDescent="0.2">
      <c r="A4202" s="66" t="s">
        <v>20</v>
      </c>
      <c r="B4202" s="66" t="s">
        <v>24</v>
      </c>
      <c r="C4202" s="66" t="s">
        <v>0</v>
      </c>
      <c r="D4202" s="66" t="s">
        <v>284</v>
      </c>
      <c r="E4202" s="76">
        <f>+IF(ISNUMBER(DATA!F563),DATA!F563,"n/a")</f>
        <v>26798.13</v>
      </c>
      <c r="F4202" s="77">
        <f>+IF(ISNUMBER(DATA!G563),DATA!G563,"n/a")</f>
        <v>5.5037842281308501E-2</v>
      </c>
      <c r="G4202" s="76">
        <f>+IF(ISNUMBER(DATA!P563),DATA!P563,"n/a")</f>
        <v>90015.67</v>
      </c>
      <c r="H4202" s="77">
        <f>+IF(ISNUMBER(DATA!Q563),DATA!Q563,"n/a")</f>
        <v>2.8667280407482398E-2</v>
      </c>
      <c r="I4202" s="76">
        <f>+IF(ISNUMBER(DATA!Z563),DATA!Z563,"n/a")</f>
        <v>182027.59</v>
      </c>
      <c r="J4202" s="77">
        <f>+IF(ISNUMBER(DATA!AA563),DATA!AA563,"n/a")</f>
        <v>4.8281599935131703E-2</v>
      </c>
      <c r="K4202" s="76">
        <f>+IF(ISNUMBER(DATA!AJ563),DATA!AJ563,"n/a")</f>
        <v>324142.55</v>
      </c>
      <c r="L4202" s="77">
        <f>+IF(ISNUMBER(DATA!AK563),DATA!AK563,"n/a")</f>
        <v>-5.4395573203484003E-2</v>
      </c>
      <c r="M4202" s="66"/>
      <c r="N4202" s="66"/>
      <c r="O4202" s="66"/>
      <c r="P4202" s="66"/>
      <c r="Q4202" s="66"/>
      <c r="S4202" s="70"/>
      <c r="U4202" s="70"/>
      <c r="W4202" s="70"/>
      <c r="Y4202" s="70"/>
    </row>
    <row r="4203" spans="1:25" s="69" customFormat="1" x14ac:dyDescent="0.2">
      <c r="A4203" s="66" t="s">
        <v>20</v>
      </c>
      <c r="B4203" s="66" t="s">
        <v>24</v>
      </c>
      <c r="C4203" s="66" t="s">
        <v>0</v>
      </c>
      <c r="D4203" s="66" t="s">
        <v>285</v>
      </c>
      <c r="E4203" s="76">
        <f>+IF(ISNUMBER(DATA!F564),DATA!F564,"n/a")</f>
        <v>11720.92</v>
      </c>
      <c r="F4203" s="77">
        <f>+IF(ISNUMBER(DATA!G564),DATA!G564,"n/a")</f>
        <v>-0.11904973069991</v>
      </c>
      <c r="G4203" s="76">
        <f>+IF(ISNUMBER(DATA!P564),DATA!P564,"n/a")</f>
        <v>40891.07</v>
      </c>
      <c r="H4203" s="77">
        <f>+IF(ISNUMBER(DATA!Q564),DATA!Q564,"n/a")</f>
        <v>2.87271262634534E-2</v>
      </c>
      <c r="I4203" s="76">
        <f>+IF(ISNUMBER(DATA!Z564),DATA!Z564,"n/a")</f>
        <v>81034.559999999998</v>
      </c>
      <c r="J4203" s="77">
        <f>+IF(ISNUMBER(DATA!AA564),DATA!AA564,"n/a")</f>
        <v>1.82848444972254E-3</v>
      </c>
      <c r="K4203" s="76">
        <f>+IF(ISNUMBER(DATA!AJ564),DATA!AJ564,"n/a")</f>
        <v>155786.75</v>
      </c>
      <c r="L4203" s="77">
        <f>+IF(ISNUMBER(DATA!AK564),DATA!AK564,"n/a")</f>
        <v>0.132244711247955</v>
      </c>
      <c r="M4203" s="66"/>
      <c r="N4203" s="66"/>
      <c r="O4203" s="66"/>
      <c r="P4203" s="66"/>
      <c r="Q4203" s="66"/>
      <c r="S4203" s="70"/>
      <c r="U4203" s="70"/>
      <c r="W4203" s="70"/>
      <c r="Y4203" s="70"/>
    </row>
    <row r="4204" spans="1:25" s="69" customFormat="1" x14ac:dyDescent="0.2">
      <c r="A4204" s="66" t="s">
        <v>20</v>
      </c>
      <c r="B4204" s="66" t="s">
        <v>24</v>
      </c>
      <c r="C4204" s="66" t="s">
        <v>0</v>
      </c>
      <c r="D4204" s="66" t="s">
        <v>286</v>
      </c>
      <c r="E4204" s="76">
        <f>+IF(ISNUMBER(DATA!F565),DATA!F565,"n/a")</f>
        <v>50993.15</v>
      </c>
      <c r="F4204" s="77">
        <f>+IF(ISNUMBER(DATA!G565),DATA!G565,"n/a")</f>
        <v>0.29501051765984099</v>
      </c>
      <c r="G4204" s="76">
        <f>+IF(ISNUMBER(DATA!P565),DATA!P565,"n/a")</f>
        <v>164639.4</v>
      </c>
      <c r="H4204" s="77">
        <f>+IF(ISNUMBER(DATA!Q565),DATA!Q565,"n/a")</f>
        <v>0.211840127496881</v>
      </c>
      <c r="I4204" s="76">
        <f>+IF(ISNUMBER(DATA!Z565),DATA!Z565,"n/a")</f>
        <v>329859.58</v>
      </c>
      <c r="J4204" s="77">
        <f>+IF(ISNUMBER(DATA!AA565),DATA!AA565,"n/a")</f>
        <v>0.24301043145057799</v>
      </c>
      <c r="K4204" s="76">
        <f>+IF(ISNUMBER(DATA!AJ565),DATA!AJ565,"n/a")</f>
        <v>567029.89</v>
      </c>
      <c r="L4204" s="77">
        <f>+IF(ISNUMBER(DATA!AK565),DATA!AK565,"n/a")</f>
        <v>0.34762999909616099</v>
      </c>
      <c r="M4204" s="66"/>
      <c r="N4204" s="66"/>
      <c r="O4204" s="66"/>
      <c r="P4204" s="66"/>
      <c r="Q4204" s="66"/>
      <c r="S4204" s="70"/>
      <c r="U4204" s="70"/>
      <c r="W4204" s="70"/>
      <c r="Y4204" s="70"/>
    </row>
    <row r="4205" spans="1:25" s="69" customFormat="1" x14ac:dyDescent="0.2">
      <c r="A4205" s="66" t="s">
        <v>20</v>
      </c>
      <c r="B4205" s="66" t="s">
        <v>24</v>
      </c>
      <c r="C4205" s="66" t="s">
        <v>0</v>
      </c>
      <c r="D4205" s="66" t="s">
        <v>287</v>
      </c>
      <c r="E4205" s="76">
        <f>+IF(ISNUMBER(DATA!F566),DATA!F566,"n/a")</f>
        <v>24776.73</v>
      </c>
      <c r="F4205" s="77">
        <f>+IF(ISNUMBER(DATA!G566),DATA!G566,"n/a")</f>
        <v>4.53275538807109E-2</v>
      </c>
      <c r="G4205" s="76">
        <f>+IF(ISNUMBER(DATA!P566),DATA!P566,"n/a")</f>
        <v>85342.66</v>
      </c>
      <c r="H4205" s="77">
        <f>+IF(ISNUMBER(DATA!Q566),DATA!Q566,"n/a")</f>
        <v>5.57437336808001E-2</v>
      </c>
      <c r="I4205" s="76">
        <f>+IF(ISNUMBER(DATA!Z566),DATA!Z566,"n/a")</f>
        <v>210464.11</v>
      </c>
      <c r="J4205" s="77">
        <f>+IF(ISNUMBER(DATA!AA566),DATA!AA566,"n/a")</f>
        <v>0.26609826706259099</v>
      </c>
      <c r="K4205" s="76">
        <f>+IF(ISNUMBER(DATA!AJ566),DATA!AJ566,"n/a")</f>
        <v>336557.3</v>
      </c>
      <c r="L4205" s="77">
        <f>+IF(ISNUMBER(DATA!AK566),DATA!AK566,"n/a")</f>
        <v>0.20011337981682401</v>
      </c>
      <c r="M4205" s="66"/>
      <c r="N4205" s="66"/>
      <c r="O4205" s="66"/>
      <c r="P4205" s="66"/>
      <c r="Q4205" s="66"/>
      <c r="S4205" s="70"/>
      <c r="U4205" s="70"/>
      <c r="W4205" s="70"/>
      <c r="Y4205" s="70"/>
    </row>
    <row r="4206" spans="1:25" s="69" customFormat="1" x14ac:dyDescent="0.2">
      <c r="A4206" s="66" t="s">
        <v>20</v>
      </c>
      <c r="B4206" s="66" t="s">
        <v>24</v>
      </c>
      <c r="C4206" s="66" t="s">
        <v>0</v>
      </c>
      <c r="D4206" s="66" t="s">
        <v>288</v>
      </c>
      <c r="E4206" s="76">
        <f>+IF(ISNUMBER(DATA!F567),DATA!F567,"n/a")</f>
        <v>26857.08</v>
      </c>
      <c r="F4206" s="77">
        <f>+IF(ISNUMBER(DATA!G567),DATA!G567,"n/a")</f>
        <v>0.33138808580504697</v>
      </c>
      <c r="G4206" s="76">
        <f>+IF(ISNUMBER(DATA!P567),DATA!P567,"n/a")</f>
        <v>89938.12</v>
      </c>
      <c r="H4206" s="77">
        <f>+IF(ISNUMBER(DATA!Q567),DATA!Q567,"n/a")</f>
        <v>0.27114387956302999</v>
      </c>
      <c r="I4206" s="76">
        <f>+IF(ISNUMBER(DATA!Z567),DATA!Z567,"n/a")</f>
        <v>174039.27</v>
      </c>
      <c r="J4206" s="77">
        <f>+IF(ISNUMBER(DATA!AA567),DATA!AA567,"n/a")</f>
        <v>0.219407024063351</v>
      </c>
      <c r="K4206" s="76">
        <f>+IF(ISNUMBER(DATA!AJ567),DATA!AJ567,"n/a")</f>
        <v>312326.21999999997</v>
      </c>
      <c r="L4206" s="77">
        <f>+IF(ISNUMBER(DATA!AK567),DATA!AK567,"n/a")</f>
        <v>0.23744309695664101</v>
      </c>
      <c r="M4206" s="66"/>
      <c r="N4206" s="66"/>
      <c r="O4206" s="66"/>
      <c r="P4206" s="66"/>
      <c r="Q4206" s="66"/>
      <c r="S4206" s="70"/>
      <c r="U4206" s="70"/>
      <c r="W4206" s="70"/>
      <c r="Y4206" s="70"/>
    </row>
    <row r="4207" spans="1:25" s="69" customFormat="1" x14ac:dyDescent="0.2">
      <c r="A4207" s="66" t="s">
        <v>20</v>
      </c>
      <c r="B4207" s="66" t="s">
        <v>24</v>
      </c>
      <c r="C4207" s="66" t="s">
        <v>0</v>
      </c>
      <c r="D4207" s="66" t="s">
        <v>289</v>
      </c>
      <c r="E4207" s="76">
        <f>+IF(ISNUMBER(DATA!F568),DATA!F568,"n/a")</f>
        <v>11609.01</v>
      </c>
      <c r="F4207" s="77">
        <f>+IF(ISNUMBER(DATA!G568),DATA!G568,"n/a")</f>
        <v>-0.25304453739825</v>
      </c>
      <c r="G4207" s="76">
        <f>+IF(ISNUMBER(DATA!P568),DATA!P568,"n/a")</f>
        <v>34553.4</v>
      </c>
      <c r="H4207" s="77">
        <f>+IF(ISNUMBER(DATA!Q568),DATA!Q568,"n/a")</f>
        <v>-0.101710196288855</v>
      </c>
      <c r="I4207" s="76">
        <f>+IF(ISNUMBER(DATA!Z568),DATA!Z568,"n/a")</f>
        <v>66637.36</v>
      </c>
      <c r="J4207" s="77">
        <f>+IF(ISNUMBER(DATA!AA568),DATA!AA568,"n/a")</f>
        <v>-5.6057851327471202E-2</v>
      </c>
      <c r="K4207" s="76">
        <f>+IF(ISNUMBER(DATA!AJ568),DATA!AJ568,"n/a")</f>
        <v>146826.73000000001</v>
      </c>
      <c r="L4207" s="77">
        <f>+IF(ISNUMBER(DATA!AK568),DATA!AK568,"n/a")</f>
        <v>7.7905060312785504E-2</v>
      </c>
      <c r="M4207" s="66"/>
      <c r="N4207" s="66"/>
      <c r="O4207" s="66"/>
      <c r="P4207" s="66"/>
      <c r="Q4207" s="66"/>
      <c r="S4207" s="70"/>
      <c r="U4207" s="70"/>
      <c r="W4207" s="70"/>
      <c r="Y4207" s="70"/>
    </row>
    <row r="4208" spans="1:25" s="69" customFormat="1" x14ac:dyDescent="0.2">
      <c r="A4208" s="66" t="s">
        <v>20</v>
      </c>
      <c r="B4208" s="66" t="s">
        <v>24</v>
      </c>
      <c r="C4208" s="66" t="s">
        <v>0</v>
      </c>
      <c r="D4208" s="66" t="s">
        <v>290</v>
      </c>
      <c r="E4208" s="76">
        <f>+IF(ISNUMBER(DATA!F569),DATA!F569,"n/a")</f>
        <v>18069.89</v>
      </c>
      <c r="F4208" s="77">
        <f>+IF(ISNUMBER(DATA!G569),DATA!G569,"n/a")</f>
        <v>0.310664098029858</v>
      </c>
      <c r="G4208" s="76">
        <f>+IF(ISNUMBER(DATA!P569),DATA!P569,"n/a")</f>
        <v>58569.7</v>
      </c>
      <c r="H4208" s="77">
        <f>+IF(ISNUMBER(DATA!Q569),DATA!Q569,"n/a")</f>
        <v>0.14176096428513599</v>
      </c>
      <c r="I4208" s="76">
        <f>+IF(ISNUMBER(DATA!Z569),DATA!Z569,"n/a")</f>
        <v>118183.56</v>
      </c>
      <c r="J4208" s="77">
        <f>+IF(ISNUMBER(DATA!AA569),DATA!AA569,"n/a")</f>
        <v>0.111581325883386</v>
      </c>
      <c r="K4208" s="76">
        <f>+IF(ISNUMBER(DATA!AJ569),DATA!AJ569,"n/a")</f>
        <v>201045.59</v>
      </c>
      <c r="L4208" s="77">
        <f>+IF(ISNUMBER(DATA!AK569),DATA!AK569,"n/a")</f>
        <v>4.8860658270102303E-2</v>
      </c>
      <c r="M4208" s="66"/>
      <c r="N4208" s="66"/>
      <c r="O4208" s="66"/>
      <c r="P4208" s="66"/>
      <c r="Q4208" s="66"/>
      <c r="S4208" s="70"/>
      <c r="U4208" s="70"/>
      <c r="W4208" s="70"/>
      <c r="Y4208" s="70"/>
    </row>
    <row r="4209" spans="1:25" s="69" customFormat="1" x14ac:dyDescent="0.2">
      <c r="A4209" s="66" t="s">
        <v>20</v>
      </c>
      <c r="B4209" s="66" t="s">
        <v>24</v>
      </c>
      <c r="C4209" s="66" t="s">
        <v>0</v>
      </c>
      <c r="D4209" s="66" t="s">
        <v>291</v>
      </c>
      <c r="E4209" s="76">
        <f>+IF(ISNUMBER(DATA!F570),DATA!F570,"n/a")</f>
        <v>8900.2800000000007</v>
      </c>
      <c r="F4209" s="77">
        <f>+IF(ISNUMBER(DATA!G570),DATA!G570,"n/a")</f>
        <v>-4.9346953947115302E-2</v>
      </c>
      <c r="G4209" s="76">
        <f>+IF(ISNUMBER(DATA!P570),DATA!P570,"n/a")</f>
        <v>33028.97</v>
      </c>
      <c r="H4209" s="77">
        <f>+IF(ISNUMBER(DATA!Q570),DATA!Q570,"n/a")</f>
        <v>-7.5094684638896195E-2</v>
      </c>
      <c r="I4209" s="76">
        <f>+IF(ISNUMBER(DATA!Z570),DATA!Z570,"n/a")</f>
        <v>77627.350000000006</v>
      </c>
      <c r="J4209" s="77">
        <f>+IF(ISNUMBER(DATA!AA570),DATA!AA570,"n/a")</f>
        <v>-2.8523926684404202E-2</v>
      </c>
      <c r="K4209" s="76">
        <f>+IF(ISNUMBER(DATA!AJ570),DATA!AJ570,"n/a")</f>
        <v>134235.24</v>
      </c>
      <c r="L4209" s="77">
        <f>+IF(ISNUMBER(DATA!AK570),DATA!AK570,"n/a")</f>
        <v>-1.3236580434766301E-2</v>
      </c>
      <c r="M4209" s="66"/>
      <c r="N4209" s="66"/>
      <c r="O4209" s="66"/>
      <c r="P4209" s="66"/>
      <c r="Q4209" s="66"/>
      <c r="S4209" s="70"/>
      <c r="U4209" s="70"/>
      <c r="W4209" s="70"/>
      <c r="Y4209" s="70"/>
    </row>
    <row r="4210" spans="1:25" s="69" customFormat="1" x14ac:dyDescent="0.2">
      <c r="A4210" s="66" t="s">
        <v>20</v>
      </c>
      <c r="B4210" s="66" t="s">
        <v>24</v>
      </c>
      <c r="C4210" s="66" t="s">
        <v>0</v>
      </c>
      <c r="D4210" s="66" t="s">
        <v>292</v>
      </c>
      <c r="E4210" s="76">
        <f>+IF(ISNUMBER(DATA!F571),DATA!F571,"n/a")</f>
        <v>52019.99</v>
      </c>
      <c r="F4210" s="77">
        <f>+IF(ISNUMBER(DATA!G571),DATA!G571,"n/a")</f>
        <v>7.6922105517684497E-2</v>
      </c>
      <c r="G4210" s="76">
        <f>+IF(ISNUMBER(DATA!P571),DATA!P571,"n/a")</f>
        <v>171713.27</v>
      </c>
      <c r="H4210" s="77">
        <f>+IF(ISNUMBER(DATA!Q571),DATA!Q571,"n/a")</f>
        <v>-2.9175406192545598E-2</v>
      </c>
      <c r="I4210" s="76">
        <f>+IF(ISNUMBER(DATA!Z571),DATA!Z571,"n/a")</f>
        <v>362021</v>
      </c>
      <c r="J4210" s="77">
        <f>+IF(ISNUMBER(DATA!AA571),DATA!AA571,"n/a")</f>
        <v>6.3897973048090306E-2</v>
      </c>
      <c r="K4210" s="76">
        <f>+IF(ISNUMBER(DATA!AJ571),DATA!AJ571,"n/a")</f>
        <v>633341.31999999995</v>
      </c>
      <c r="L4210" s="77">
        <f>+IF(ISNUMBER(DATA!AK571),DATA!AK571,"n/a")</f>
        <v>2.8216157620042401E-2</v>
      </c>
      <c r="M4210" s="66"/>
      <c r="N4210" s="66"/>
      <c r="O4210" s="66"/>
      <c r="P4210" s="66"/>
      <c r="Q4210" s="66"/>
      <c r="S4210" s="70"/>
      <c r="U4210" s="70"/>
      <c r="W4210" s="70"/>
      <c r="Y4210" s="70"/>
    </row>
    <row r="4211" spans="1:25" s="69" customFormat="1" x14ac:dyDescent="0.2">
      <c r="A4211" s="66" t="s">
        <v>20</v>
      </c>
      <c r="B4211" s="66" t="s">
        <v>24</v>
      </c>
      <c r="C4211" s="66" t="s">
        <v>0</v>
      </c>
      <c r="D4211" s="66" t="s">
        <v>293</v>
      </c>
      <c r="E4211" s="76">
        <f>+IF(ISNUMBER(DATA!F572),DATA!F572,"n/a")</f>
        <v>3226.32</v>
      </c>
      <c r="F4211" s="77">
        <f>+IF(ISNUMBER(DATA!G572),DATA!G572,"n/a")</f>
        <v>-2.43819833986E-2</v>
      </c>
      <c r="G4211" s="76">
        <f>+IF(ISNUMBER(DATA!P572),DATA!P572,"n/a")</f>
        <v>11721.3</v>
      </c>
      <c r="H4211" s="77">
        <f>+IF(ISNUMBER(DATA!Q572),DATA!Q572,"n/a")</f>
        <v>-9.7592409530584401E-2</v>
      </c>
      <c r="I4211" s="76">
        <f>+IF(ISNUMBER(DATA!Z572),DATA!Z572,"n/a")</f>
        <v>24156.69</v>
      </c>
      <c r="J4211" s="77">
        <f>+IF(ISNUMBER(DATA!AA572),DATA!AA572,"n/a")</f>
        <v>-6.0704094079330903E-2</v>
      </c>
      <c r="K4211" s="76">
        <f>+IF(ISNUMBER(DATA!AJ572),DATA!AJ572,"n/a")</f>
        <v>40322.74</v>
      </c>
      <c r="L4211" s="77">
        <f>+IF(ISNUMBER(DATA!AK572),DATA!AK572,"n/a")</f>
        <v>-6.8501599980040906E-2</v>
      </c>
      <c r="M4211" s="66"/>
      <c r="N4211" s="66"/>
      <c r="O4211" s="66"/>
      <c r="P4211" s="66"/>
      <c r="Q4211" s="66"/>
      <c r="S4211" s="70"/>
      <c r="U4211" s="70"/>
      <c r="W4211" s="70"/>
      <c r="Y4211" s="70"/>
    </row>
    <row r="4212" spans="1:25" s="69" customFormat="1" x14ac:dyDescent="0.2">
      <c r="A4212" s="66" t="s">
        <v>20</v>
      </c>
      <c r="B4212" s="66" t="s">
        <v>24</v>
      </c>
      <c r="C4212" s="66" t="s">
        <v>0</v>
      </c>
      <c r="D4212" s="66" t="s">
        <v>294</v>
      </c>
      <c r="E4212" s="76">
        <f>+IF(ISNUMBER(DATA!F573),DATA!F573,"n/a")</f>
        <v>64793.03</v>
      </c>
      <c r="F4212" s="77">
        <f>+IF(ISNUMBER(DATA!G573),DATA!G573,"n/a")</f>
        <v>0.10916524111618001</v>
      </c>
      <c r="G4212" s="76">
        <f>+IF(ISNUMBER(DATA!P573),DATA!P573,"n/a")</f>
        <v>215597.65</v>
      </c>
      <c r="H4212" s="77">
        <f>+IF(ISNUMBER(DATA!Q573),DATA!Q573,"n/a")</f>
        <v>2.1774750144678001E-2</v>
      </c>
      <c r="I4212" s="76">
        <f>+IF(ISNUMBER(DATA!Z573),DATA!Z573,"n/a")</f>
        <v>447847.46</v>
      </c>
      <c r="J4212" s="77">
        <f>+IF(ISNUMBER(DATA!AA573),DATA!AA573,"n/a")</f>
        <v>3.0380605681332499E-2</v>
      </c>
      <c r="K4212" s="76">
        <f>+IF(ISNUMBER(DATA!AJ573),DATA!AJ573,"n/a")</f>
        <v>785448.07</v>
      </c>
      <c r="L4212" s="77">
        <f>+IF(ISNUMBER(DATA!AK573),DATA!AK573,"n/a")</f>
        <v>1.05619649248126E-2</v>
      </c>
      <c r="M4212" s="66"/>
      <c r="N4212" s="66"/>
      <c r="O4212" s="66"/>
      <c r="P4212" s="66"/>
      <c r="Q4212" s="66"/>
      <c r="S4212" s="70"/>
      <c r="U4212" s="70"/>
      <c r="W4212" s="70"/>
      <c r="Y4212" s="70"/>
    </row>
    <row r="4213" spans="1:25" s="69" customFormat="1" x14ac:dyDescent="0.2">
      <c r="A4213" s="66" t="s">
        <v>20</v>
      </c>
      <c r="B4213" s="66" t="s">
        <v>24</v>
      </c>
      <c r="C4213" s="66" t="s">
        <v>0</v>
      </c>
      <c r="D4213" s="66" t="s">
        <v>295</v>
      </c>
      <c r="E4213" s="76">
        <f>+IF(ISNUMBER(DATA!F574),DATA!F574,"n/a")</f>
        <v>10648.63</v>
      </c>
      <c r="F4213" s="77">
        <f>+IF(ISNUMBER(DATA!G574),DATA!G574,"n/a")</f>
        <v>-0.14602932744164801</v>
      </c>
      <c r="G4213" s="76">
        <f>+IF(ISNUMBER(DATA!P574),DATA!P574,"n/a")</f>
        <v>33391.43</v>
      </c>
      <c r="H4213" s="77">
        <f>+IF(ISNUMBER(DATA!Q574),DATA!Q574,"n/a")</f>
        <v>-0.18572244103080801</v>
      </c>
      <c r="I4213" s="76">
        <f>+IF(ISNUMBER(DATA!Z574),DATA!Z574,"n/a")</f>
        <v>73195.88</v>
      </c>
      <c r="J4213" s="77">
        <f>+IF(ISNUMBER(DATA!AA574),DATA!AA574,"n/a")</f>
        <v>-0.13788340583019101</v>
      </c>
      <c r="K4213" s="76">
        <f>+IF(ISNUMBER(DATA!AJ574),DATA!AJ574,"n/a")</f>
        <v>139086.65</v>
      </c>
      <c r="L4213" s="77">
        <f>+IF(ISNUMBER(DATA!AK574),DATA!AK574,"n/a")</f>
        <v>-4.9274197114970802E-2</v>
      </c>
      <c r="M4213" s="66"/>
      <c r="N4213" s="66"/>
      <c r="O4213" s="66"/>
      <c r="P4213" s="66"/>
      <c r="Q4213" s="66"/>
      <c r="S4213" s="70"/>
      <c r="U4213" s="70"/>
      <c r="W4213" s="70"/>
      <c r="Y4213" s="70"/>
    </row>
    <row r="4214" spans="1:25" s="69" customFormat="1" x14ac:dyDescent="0.2">
      <c r="A4214" s="66" t="s">
        <v>20</v>
      </c>
      <c r="B4214" s="66" t="s">
        <v>24</v>
      </c>
      <c r="C4214" s="66" t="s">
        <v>0</v>
      </c>
      <c r="D4214" s="66" t="s">
        <v>296</v>
      </c>
      <c r="E4214" s="76">
        <f>+IF(ISNUMBER(DATA!F575),DATA!F575,"n/a")</f>
        <v>18467.68</v>
      </c>
      <c r="F4214" s="77">
        <f>+IF(ISNUMBER(DATA!G575),DATA!G575,"n/a")</f>
        <v>-7.1180081426548497E-2</v>
      </c>
      <c r="G4214" s="76">
        <f>+IF(ISNUMBER(DATA!P575),DATA!P575,"n/a")</f>
        <v>66110.44</v>
      </c>
      <c r="H4214" s="77">
        <f>+IF(ISNUMBER(DATA!Q575),DATA!Q575,"n/a")</f>
        <v>5.7550961187610203E-2</v>
      </c>
      <c r="I4214" s="76">
        <f>+IF(ISNUMBER(DATA!Z575),DATA!Z575,"n/a")</f>
        <v>137398.91</v>
      </c>
      <c r="J4214" s="77">
        <f>+IF(ISNUMBER(DATA!AA575),DATA!AA575,"n/a")</f>
        <v>6.3478316867348505E-2</v>
      </c>
      <c r="K4214" s="76">
        <f>+IF(ISNUMBER(DATA!AJ575),DATA!AJ575,"n/a")</f>
        <v>238511.06</v>
      </c>
      <c r="L4214" s="77">
        <f>+IF(ISNUMBER(DATA!AK575),DATA!AK575,"n/a")</f>
        <v>0.12361632594876</v>
      </c>
      <c r="M4214" s="66"/>
      <c r="N4214" s="66"/>
      <c r="O4214" s="66"/>
      <c r="P4214" s="66"/>
      <c r="Q4214" s="66"/>
      <c r="S4214" s="70"/>
      <c r="U4214" s="70"/>
      <c r="W4214" s="70"/>
      <c r="Y4214" s="70"/>
    </row>
    <row r="4215" spans="1:25" s="69" customFormat="1" x14ac:dyDescent="0.2">
      <c r="A4215" s="66" t="s">
        <v>20</v>
      </c>
      <c r="B4215" s="66" t="s">
        <v>24</v>
      </c>
      <c r="C4215" s="66" t="s">
        <v>0</v>
      </c>
      <c r="D4215" s="66" t="s">
        <v>297</v>
      </c>
      <c r="E4215" s="76">
        <f>+IF(ISNUMBER(DATA!F576),DATA!F576,"n/a")</f>
        <v>9715.0499999999993</v>
      </c>
      <c r="F4215" s="77">
        <f>+IF(ISNUMBER(DATA!G576),DATA!G576,"n/a")</f>
        <v>0.23317796513354799</v>
      </c>
      <c r="G4215" s="76">
        <f>+IF(ISNUMBER(DATA!P576),DATA!P576,"n/a")</f>
        <v>31998.400000000001</v>
      </c>
      <c r="H4215" s="77">
        <f>+IF(ISNUMBER(DATA!Q576),DATA!Q576,"n/a")</f>
        <v>5.1500813146520399E-2</v>
      </c>
      <c r="I4215" s="76">
        <f>+IF(ISNUMBER(DATA!Z576),DATA!Z576,"n/a")</f>
        <v>66810.34</v>
      </c>
      <c r="J4215" s="77">
        <f>+IF(ISNUMBER(DATA!AA576),DATA!AA576,"n/a")</f>
        <v>6.1193092003273303E-2</v>
      </c>
      <c r="K4215" s="76">
        <f>+IF(ISNUMBER(DATA!AJ576),DATA!AJ576,"n/a")</f>
        <v>114818.51</v>
      </c>
      <c r="L4215" s="77">
        <f>+IF(ISNUMBER(DATA!AK576),DATA!AK576,"n/a")</f>
        <v>6.8839580010038995E-2</v>
      </c>
      <c r="M4215" s="66"/>
      <c r="N4215" s="66"/>
      <c r="O4215" s="66"/>
      <c r="P4215" s="66"/>
      <c r="Q4215" s="66"/>
      <c r="S4215" s="70"/>
      <c r="U4215" s="70"/>
      <c r="W4215" s="70"/>
      <c r="Y4215" s="70"/>
    </row>
    <row r="4216" spans="1:25" s="69" customFormat="1" x14ac:dyDescent="0.2">
      <c r="A4216" s="66" t="s">
        <v>20</v>
      </c>
      <c r="B4216" s="66" t="s">
        <v>24</v>
      </c>
      <c r="C4216" s="66" t="s">
        <v>0</v>
      </c>
      <c r="D4216" s="66" t="s">
        <v>298</v>
      </c>
      <c r="E4216" s="76">
        <f>+IF(ISNUMBER(DATA!F577),DATA!F577,"n/a")</f>
        <v>4953.09</v>
      </c>
      <c r="F4216" s="77">
        <f>+IF(ISNUMBER(DATA!G577),DATA!G577,"n/a")</f>
        <v>0.22810684558566499</v>
      </c>
      <c r="G4216" s="76">
        <f>+IF(ISNUMBER(DATA!P577),DATA!P577,"n/a")</f>
        <v>16307.07</v>
      </c>
      <c r="H4216" s="77">
        <f>+IF(ISNUMBER(DATA!Q577),DATA!Q577,"n/a")</f>
        <v>5.0997692674564103E-2</v>
      </c>
      <c r="I4216" s="76">
        <f>+IF(ISNUMBER(DATA!Z577),DATA!Z577,"n/a")</f>
        <v>32729.39</v>
      </c>
      <c r="J4216" s="77">
        <f>+IF(ISNUMBER(DATA!AA577),DATA!AA577,"n/a")</f>
        <v>0.13045750360765301</v>
      </c>
      <c r="K4216" s="76">
        <f>+IF(ISNUMBER(DATA!AJ577),DATA!AJ577,"n/a")</f>
        <v>56322.61</v>
      </c>
      <c r="L4216" s="77">
        <f>+IF(ISNUMBER(DATA!AK577),DATA!AK577,"n/a")</f>
        <v>0.195226741959067</v>
      </c>
      <c r="M4216" s="66"/>
      <c r="N4216" s="66"/>
      <c r="O4216" s="66"/>
      <c r="P4216" s="66"/>
      <c r="Q4216" s="66"/>
      <c r="S4216" s="70"/>
      <c r="U4216" s="70"/>
      <c r="W4216" s="70"/>
      <c r="Y4216" s="70"/>
    </row>
    <row r="4217" spans="1:25" s="69" customFormat="1" x14ac:dyDescent="0.2">
      <c r="A4217" s="66" t="s">
        <v>20</v>
      </c>
      <c r="B4217" s="66" t="s">
        <v>24</v>
      </c>
      <c r="C4217" s="66" t="s">
        <v>0</v>
      </c>
      <c r="D4217" s="66" t="s">
        <v>299</v>
      </c>
      <c r="E4217" s="76">
        <f>+IF(ISNUMBER(DATA!F578),DATA!F578,"n/a")</f>
        <v>159623.82</v>
      </c>
      <c r="F4217" s="77">
        <f>+IF(ISNUMBER(DATA!G578),DATA!G578,"n/a")</f>
        <v>1.85435316440286E-2</v>
      </c>
      <c r="G4217" s="76">
        <f>+IF(ISNUMBER(DATA!P578),DATA!P578,"n/a")</f>
        <v>534503.43999999994</v>
      </c>
      <c r="H4217" s="77">
        <f>+IF(ISNUMBER(DATA!Q578),DATA!Q578,"n/a")</f>
        <v>1.32296803829722E-2</v>
      </c>
      <c r="I4217" s="76">
        <f>+IF(ISNUMBER(DATA!Z578),DATA!Z578,"n/a")</f>
        <v>1191923.19</v>
      </c>
      <c r="J4217" s="77">
        <f>+IF(ISNUMBER(DATA!AA578),DATA!AA578,"n/a")</f>
        <v>9.2849457969501101E-2</v>
      </c>
      <c r="K4217" s="76">
        <f>+IF(ISNUMBER(DATA!AJ578),DATA!AJ578,"n/a")</f>
        <v>2032958.11</v>
      </c>
      <c r="L4217" s="77">
        <f>+IF(ISNUMBER(DATA!AK578),DATA!AK578,"n/a")</f>
        <v>0.109230726529396</v>
      </c>
      <c r="M4217" s="66"/>
      <c r="N4217" s="66"/>
      <c r="O4217" s="66"/>
      <c r="P4217" s="66"/>
      <c r="Q4217" s="66"/>
      <c r="S4217" s="70"/>
      <c r="U4217" s="70"/>
      <c r="W4217" s="70"/>
      <c r="Y4217" s="70"/>
    </row>
    <row r="4218" spans="1:25" s="69" customFormat="1" x14ac:dyDescent="0.2">
      <c r="A4218" s="66" t="s">
        <v>20</v>
      </c>
      <c r="B4218" s="66" t="s">
        <v>24</v>
      </c>
      <c r="C4218" s="66" t="s">
        <v>0</v>
      </c>
      <c r="D4218" s="66" t="s">
        <v>300</v>
      </c>
      <c r="E4218" s="76">
        <f>+IF(ISNUMBER(DATA!F579),DATA!F579,"n/a")</f>
        <v>85248.51</v>
      </c>
      <c r="F4218" s="77">
        <f>+IF(ISNUMBER(DATA!G579),DATA!G579,"n/a")</f>
        <v>-3.26125896919977E-2</v>
      </c>
      <c r="G4218" s="76">
        <f>+IF(ISNUMBER(DATA!P579),DATA!P579,"n/a")</f>
        <v>271827.01</v>
      </c>
      <c r="H4218" s="77">
        <f>+IF(ISNUMBER(DATA!Q579),DATA!Q579,"n/a")</f>
        <v>-5.1917165744197198E-2</v>
      </c>
      <c r="I4218" s="76">
        <f>+IF(ISNUMBER(DATA!Z579),DATA!Z579,"n/a")</f>
        <v>567068.35</v>
      </c>
      <c r="J4218" s="77">
        <f>+IF(ISNUMBER(DATA!AA579),DATA!AA579,"n/a")</f>
        <v>-2.3578410693995699E-2</v>
      </c>
      <c r="K4218" s="76">
        <f>+IF(ISNUMBER(DATA!AJ579),DATA!AJ579,"n/a")</f>
        <v>1016753.44</v>
      </c>
      <c r="L4218" s="77">
        <f>+IF(ISNUMBER(DATA!AK579),DATA!AK579,"n/a")</f>
        <v>7.3348690477521598E-3</v>
      </c>
      <c r="M4218" s="66"/>
      <c r="N4218" s="66"/>
      <c r="O4218" s="66"/>
      <c r="P4218" s="66"/>
      <c r="Q4218" s="66"/>
      <c r="S4218" s="70"/>
      <c r="U4218" s="70"/>
      <c r="W4218" s="70"/>
      <c r="Y4218" s="70"/>
    </row>
    <row r="4219" spans="1:25" s="69" customFormat="1" x14ac:dyDescent="0.2">
      <c r="A4219" s="66" t="s">
        <v>20</v>
      </c>
      <c r="B4219" s="66" t="s">
        <v>24</v>
      </c>
      <c r="C4219" s="66" t="s">
        <v>0</v>
      </c>
      <c r="D4219" s="66" t="s">
        <v>301</v>
      </c>
      <c r="E4219" s="76">
        <f>+IF(ISNUMBER(DATA!F580),DATA!F580,"n/a")</f>
        <v>939.28</v>
      </c>
      <c r="F4219" s="77">
        <f>+IF(ISNUMBER(DATA!G580),DATA!G580,"n/a")</f>
        <v>-0.20876751101414401</v>
      </c>
      <c r="G4219" s="76">
        <f>+IF(ISNUMBER(DATA!P580),DATA!P580,"n/a")</f>
        <v>3567.39</v>
      </c>
      <c r="H4219" s="77">
        <f>+IF(ISNUMBER(DATA!Q580),DATA!Q580,"n/a")</f>
        <v>-0.39120024711120499</v>
      </c>
      <c r="I4219" s="76">
        <f>+IF(ISNUMBER(DATA!Z580),DATA!Z580,"n/a")</f>
        <v>7358.67</v>
      </c>
      <c r="J4219" s="77">
        <f>+IF(ISNUMBER(DATA!AA580),DATA!AA580,"n/a")</f>
        <v>-0.39396307777452</v>
      </c>
      <c r="K4219" s="76">
        <f>+IF(ISNUMBER(DATA!AJ580),DATA!AJ580,"n/a")</f>
        <v>15082.63</v>
      </c>
      <c r="L4219" s="77">
        <f>+IF(ISNUMBER(DATA!AK580),DATA!AK580,"n/a")</f>
        <v>-0.48550014958146198</v>
      </c>
      <c r="M4219" s="66"/>
      <c r="N4219" s="66"/>
      <c r="O4219" s="66"/>
      <c r="P4219" s="66"/>
      <c r="Q4219" s="66"/>
      <c r="S4219" s="70"/>
      <c r="U4219" s="70"/>
      <c r="W4219" s="70"/>
      <c r="Y4219" s="70"/>
    </row>
    <row r="4220" spans="1:25" s="69" customFormat="1" x14ac:dyDescent="0.2">
      <c r="A4220" s="66" t="s">
        <v>20</v>
      </c>
      <c r="B4220" s="66" t="s">
        <v>24</v>
      </c>
      <c r="C4220" s="66" t="s">
        <v>0</v>
      </c>
      <c r="D4220" s="66" t="s">
        <v>302</v>
      </c>
      <c r="E4220" s="76">
        <f>+IF(ISNUMBER(DATA!F581),DATA!F581,"n/a")</f>
        <v>30904.93</v>
      </c>
      <c r="F4220" s="77">
        <f>+IF(ISNUMBER(DATA!G581),DATA!G581,"n/a")</f>
        <v>0.160979650409283</v>
      </c>
      <c r="G4220" s="76">
        <f>+IF(ISNUMBER(DATA!P581),DATA!P581,"n/a")</f>
        <v>99703</v>
      </c>
      <c r="H4220" s="77">
        <f>+IF(ISNUMBER(DATA!Q581),DATA!Q581,"n/a")</f>
        <v>1.8484477364123099E-2</v>
      </c>
      <c r="I4220" s="76">
        <f>+IF(ISNUMBER(DATA!Z581),DATA!Z581,"n/a")</f>
        <v>203524.33</v>
      </c>
      <c r="J4220" s="77">
        <f>+IF(ISNUMBER(DATA!AA581),DATA!AA581,"n/a")</f>
        <v>9.2657871582487797E-3</v>
      </c>
      <c r="K4220" s="76">
        <f>+IF(ISNUMBER(DATA!AJ581),DATA!AJ581,"n/a")</f>
        <v>356472.43</v>
      </c>
      <c r="L4220" s="77">
        <f>+IF(ISNUMBER(DATA!AK581),DATA!AK581,"n/a")</f>
        <v>-1.0103418731313801E-2</v>
      </c>
      <c r="M4220" s="66"/>
      <c r="N4220" s="66"/>
      <c r="O4220" s="66"/>
      <c r="P4220" s="66"/>
      <c r="Q4220" s="66"/>
      <c r="S4220" s="70"/>
      <c r="U4220" s="70"/>
      <c r="W4220" s="70"/>
      <c r="Y4220" s="70"/>
    </row>
    <row r="4221" spans="1:25" s="69" customFormat="1" x14ac:dyDescent="0.2">
      <c r="A4221" s="66" t="s">
        <v>20</v>
      </c>
      <c r="B4221" s="66" t="s">
        <v>24</v>
      </c>
      <c r="C4221" s="66" t="s">
        <v>0</v>
      </c>
      <c r="D4221" s="66" t="s">
        <v>303</v>
      </c>
      <c r="E4221" s="76">
        <f>+IF(ISNUMBER(DATA!F582),DATA!F582,"n/a")</f>
        <v>11842.2</v>
      </c>
      <c r="F4221" s="77">
        <f>+IF(ISNUMBER(DATA!G582),DATA!G582,"n/a")</f>
        <v>0.11472891421664801</v>
      </c>
      <c r="G4221" s="76">
        <f>+IF(ISNUMBER(DATA!P582),DATA!P582,"n/a")</f>
        <v>39060.89</v>
      </c>
      <c r="H4221" s="77">
        <f>+IF(ISNUMBER(DATA!Q582),DATA!Q582,"n/a")</f>
        <v>9.4421783193505398E-3</v>
      </c>
      <c r="I4221" s="76">
        <f>+IF(ISNUMBER(DATA!Z582),DATA!Z582,"n/a")</f>
        <v>75877.22</v>
      </c>
      <c r="J4221" s="77">
        <f>+IF(ISNUMBER(DATA!AA582),DATA!AA582,"n/a")</f>
        <v>-2.2731344438901801E-2</v>
      </c>
      <c r="K4221" s="76">
        <f>+IF(ISNUMBER(DATA!AJ582),DATA!AJ582,"n/a")</f>
        <v>131781.64000000001</v>
      </c>
      <c r="L4221" s="77">
        <f>+IF(ISNUMBER(DATA!AK582),DATA!AK582,"n/a")</f>
        <v>-2.72141895926944E-2</v>
      </c>
      <c r="M4221" s="66"/>
      <c r="N4221" s="66"/>
      <c r="O4221" s="66"/>
      <c r="P4221" s="66"/>
      <c r="Q4221" s="66"/>
      <c r="S4221" s="70"/>
      <c r="U4221" s="70"/>
      <c r="W4221" s="70"/>
      <c r="Y4221" s="70"/>
    </row>
    <row r="4222" spans="1:25" s="69" customFormat="1" x14ac:dyDescent="0.2">
      <c r="A4222" s="66" t="s">
        <v>20</v>
      </c>
      <c r="B4222" s="66" t="s">
        <v>24</v>
      </c>
      <c r="C4222" s="66" t="s">
        <v>0</v>
      </c>
      <c r="D4222" s="66" t="s">
        <v>304</v>
      </c>
      <c r="E4222" s="76">
        <f>+IF(ISNUMBER(DATA!F583),DATA!F583,"n/a")</f>
        <v>109045.29</v>
      </c>
      <c r="F4222" s="77">
        <f>+IF(ISNUMBER(DATA!G583),DATA!G583,"n/a")</f>
        <v>0.301104441378507</v>
      </c>
      <c r="G4222" s="76">
        <f>+IF(ISNUMBER(DATA!P583),DATA!P583,"n/a")</f>
        <v>369575.3</v>
      </c>
      <c r="H4222" s="77">
        <f>+IF(ISNUMBER(DATA!Q583),DATA!Q583,"n/a")</f>
        <v>0.25681590187855902</v>
      </c>
      <c r="I4222" s="76">
        <f>+IF(ISNUMBER(DATA!Z583),DATA!Z583,"n/a")</f>
        <v>751615.56</v>
      </c>
      <c r="J4222" s="77">
        <f>+IF(ISNUMBER(DATA!AA583),DATA!AA583,"n/a")</f>
        <v>0.29245391059636899</v>
      </c>
      <c r="K4222" s="76">
        <f>+IF(ISNUMBER(DATA!AJ583),DATA!AJ583,"n/a")</f>
        <v>1281835.22</v>
      </c>
      <c r="L4222" s="77">
        <f>+IF(ISNUMBER(DATA!AK583),DATA!AK583,"n/a")</f>
        <v>0.37770483625705698</v>
      </c>
      <c r="M4222" s="66"/>
      <c r="N4222" s="66"/>
      <c r="O4222" s="66"/>
      <c r="P4222" s="66"/>
      <c r="Q4222" s="66"/>
      <c r="S4222" s="70"/>
      <c r="U4222" s="70"/>
      <c r="W4222" s="70"/>
      <c r="Y4222" s="70"/>
    </row>
    <row r="4223" spans="1:25" s="69" customFormat="1" x14ac:dyDescent="0.2">
      <c r="A4223" s="66" t="s">
        <v>20</v>
      </c>
      <c r="B4223" s="66" t="s">
        <v>24</v>
      </c>
      <c r="C4223" s="66" t="s">
        <v>0</v>
      </c>
      <c r="D4223" s="66" t="s">
        <v>305</v>
      </c>
      <c r="E4223" s="76">
        <f>+IF(ISNUMBER(DATA!F584),DATA!F584,"n/a")</f>
        <v>20316.439999999999</v>
      </c>
      <c r="F4223" s="77">
        <f>+IF(ISNUMBER(DATA!G584),DATA!G584,"n/a")</f>
        <v>4.1277592669187402E-2</v>
      </c>
      <c r="G4223" s="76">
        <f>+IF(ISNUMBER(DATA!P584),DATA!P584,"n/a")</f>
        <v>66303.16</v>
      </c>
      <c r="H4223" s="77">
        <f>+IF(ISNUMBER(DATA!Q584),DATA!Q584,"n/a")</f>
        <v>4.4857881674460399E-2</v>
      </c>
      <c r="I4223" s="76">
        <f>+IF(ISNUMBER(DATA!Z584),DATA!Z584,"n/a")</f>
        <v>151957.43</v>
      </c>
      <c r="J4223" s="77">
        <f>+IF(ISNUMBER(DATA!AA584),DATA!AA584,"n/a")</f>
        <v>0.12624754815038</v>
      </c>
      <c r="K4223" s="76">
        <f>+IF(ISNUMBER(DATA!AJ584),DATA!AJ584,"n/a")</f>
        <v>262213.23</v>
      </c>
      <c r="L4223" s="77">
        <f>+IF(ISNUMBER(DATA!AK584),DATA!AK584,"n/a")</f>
        <v>0.17196131507090801</v>
      </c>
      <c r="M4223" s="66"/>
      <c r="N4223" s="66"/>
      <c r="O4223" s="66"/>
      <c r="P4223" s="66"/>
      <c r="Q4223" s="66"/>
      <c r="S4223" s="70"/>
      <c r="U4223" s="70"/>
      <c r="W4223" s="70"/>
      <c r="Y4223" s="70"/>
    </row>
    <row r="4224" spans="1:25" s="69" customFormat="1" x14ac:dyDescent="0.2">
      <c r="A4224" s="66" t="s">
        <v>20</v>
      </c>
      <c r="B4224" s="66" t="s">
        <v>24</v>
      </c>
      <c r="C4224" s="66" t="s">
        <v>0</v>
      </c>
      <c r="D4224" s="66" t="s">
        <v>306</v>
      </c>
      <c r="E4224" s="76">
        <f>+IF(ISNUMBER(DATA!F585),DATA!F585,"n/a")</f>
        <v>24331.54</v>
      </c>
      <c r="F4224" s="77">
        <f>+IF(ISNUMBER(DATA!G585),DATA!G585,"n/a")</f>
        <v>0.21640548682635799</v>
      </c>
      <c r="G4224" s="76">
        <f>+IF(ISNUMBER(DATA!P585),DATA!P585,"n/a")</f>
        <v>76969.09</v>
      </c>
      <c r="H4224" s="77">
        <f>+IF(ISNUMBER(DATA!Q585),DATA!Q585,"n/a")</f>
        <v>9.2834995440905899E-2</v>
      </c>
      <c r="I4224" s="76">
        <f>+IF(ISNUMBER(DATA!Z585),DATA!Z585,"n/a")</f>
        <v>168559.1</v>
      </c>
      <c r="J4224" s="77">
        <f>+IF(ISNUMBER(DATA!AA585),DATA!AA585,"n/a")</f>
        <v>0.112386699252679</v>
      </c>
      <c r="K4224" s="76">
        <f>+IF(ISNUMBER(DATA!AJ585),DATA!AJ585,"n/a")</f>
        <v>292975.44</v>
      </c>
      <c r="L4224" s="77">
        <f>+IF(ISNUMBER(DATA!AK585),DATA!AK585,"n/a")</f>
        <v>9.3248927938519896E-2</v>
      </c>
      <c r="M4224" s="66"/>
      <c r="N4224" s="66"/>
      <c r="O4224" s="66"/>
      <c r="P4224" s="66"/>
      <c r="Q4224" s="66"/>
      <c r="S4224" s="70"/>
      <c r="U4224" s="70"/>
      <c r="W4224" s="70"/>
      <c r="Y4224" s="70"/>
    </row>
    <row r="4225" spans="1:25" s="69" customFormat="1" x14ac:dyDescent="0.2">
      <c r="A4225" s="66" t="s">
        <v>20</v>
      </c>
      <c r="B4225" s="66" t="s">
        <v>24</v>
      </c>
      <c r="C4225" s="66" t="s">
        <v>0</v>
      </c>
      <c r="D4225" s="66" t="s">
        <v>307</v>
      </c>
      <c r="E4225" s="76">
        <f>+IF(ISNUMBER(DATA!F586),DATA!F586,"n/a")</f>
        <v>27173.05</v>
      </c>
      <c r="F4225" s="77">
        <f>+IF(ISNUMBER(DATA!G586),DATA!G586,"n/a")</f>
        <v>0.24974416924337101</v>
      </c>
      <c r="G4225" s="76">
        <f>+IF(ISNUMBER(DATA!P586),DATA!P586,"n/a")</f>
        <v>96151.76</v>
      </c>
      <c r="H4225" s="77">
        <f>+IF(ISNUMBER(DATA!Q586),DATA!Q586,"n/a")</f>
        <v>0.35882305889708299</v>
      </c>
      <c r="I4225" s="76">
        <f>+IF(ISNUMBER(DATA!Z586),DATA!Z586,"n/a")</f>
        <v>209884.98</v>
      </c>
      <c r="J4225" s="77">
        <f>+IF(ISNUMBER(DATA!AA586),DATA!AA586,"n/a")</f>
        <v>0.41019653795154798</v>
      </c>
      <c r="K4225" s="76">
        <f>+IF(ISNUMBER(DATA!AJ586),DATA!AJ586,"n/a")</f>
        <v>351392.52</v>
      </c>
      <c r="L4225" s="77">
        <f>+IF(ISNUMBER(DATA!AK586),DATA!AK586,"n/a")</f>
        <v>0.18773240326340601</v>
      </c>
      <c r="M4225" s="66"/>
      <c r="N4225" s="66"/>
      <c r="O4225" s="66"/>
      <c r="P4225" s="66"/>
      <c r="Q4225" s="66"/>
      <c r="S4225" s="70"/>
      <c r="U4225" s="70"/>
      <c r="W4225" s="70"/>
      <c r="Y4225" s="70"/>
    </row>
    <row r="4226" spans="1:25" s="69" customFormat="1" x14ac:dyDescent="0.2">
      <c r="A4226" s="66" t="s">
        <v>20</v>
      </c>
      <c r="B4226" s="66" t="s">
        <v>24</v>
      </c>
      <c r="C4226" s="66" t="s">
        <v>0</v>
      </c>
      <c r="D4226" s="66" t="s">
        <v>308</v>
      </c>
      <c r="E4226" s="76">
        <f>+IF(ISNUMBER(DATA!F587),DATA!F587,"n/a")</f>
        <v>20425.580000000002</v>
      </c>
      <c r="F4226" s="77">
        <f>+IF(ISNUMBER(DATA!G587),DATA!G587,"n/a")</f>
        <v>8.7038873109311493E-2</v>
      </c>
      <c r="G4226" s="76">
        <f>+IF(ISNUMBER(DATA!P587),DATA!P587,"n/a")</f>
        <v>76061.899999999994</v>
      </c>
      <c r="H4226" s="77">
        <f>+IF(ISNUMBER(DATA!Q587),DATA!Q587,"n/a")</f>
        <v>0.112681087761223</v>
      </c>
      <c r="I4226" s="76">
        <f>+IF(ISNUMBER(DATA!Z587),DATA!Z587,"n/a")</f>
        <v>154909.51999999999</v>
      </c>
      <c r="J4226" s="77">
        <f>+IF(ISNUMBER(DATA!AA587),DATA!AA587,"n/a")</f>
        <v>9.8931137006015898E-2</v>
      </c>
      <c r="K4226" s="76">
        <f>+IF(ISNUMBER(DATA!AJ587),DATA!AJ587,"n/a")</f>
        <v>263615.92</v>
      </c>
      <c r="L4226" s="77">
        <f>+IF(ISNUMBER(DATA!AK587),DATA!AK587,"n/a")</f>
        <v>9.9405256007495002E-2</v>
      </c>
      <c r="M4226" s="66"/>
      <c r="N4226" s="66"/>
      <c r="O4226" s="66"/>
      <c r="P4226" s="66"/>
      <c r="Q4226" s="66"/>
      <c r="S4226" s="70"/>
      <c r="U4226" s="70"/>
      <c r="W4226" s="70"/>
      <c r="Y4226" s="70"/>
    </row>
    <row r="4227" spans="1:25" s="69" customFormat="1" x14ac:dyDescent="0.2">
      <c r="A4227" s="66" t="s">
        <v>20</v>
      </c>
      <c r="B4227" s="66" t="s">
        <v>24</v>
      </c>
      <c r="C4227" s="66" t="s">
        <v>0</v>
      </c>
      <c r="D4227" s="66" t="s">
        <v>309</v>
      </c>
      <c r="E4227" s="76">
        <f>+IF(ISNUMBER(DATA!F588),DATA!F588,"n/a")</f>
        <v>17321.36</v>
      </c>
      <c r="F4227" s="77">
        <f>+IF(ISNUMBER(DATA!G588),DATA!G588,"n/a")</f>
        <v>5.7204816129774697E-2</v>
      </c>
      <c r="G4227" s="76">
        <f>+IF(ISNUMBER(DATA!P588),DATA!P588,"n/a")</f>
        <v>64156.79</v>
      </c>
      <c r="H4227" s="77">
        <f>+IF(ISNUMBER(DATA!Q588),DATA!Q588,"n/a")</f>
        <v>9.9815099763157597E-2</v>
      </c>
      <c r="I4227" s="76">
        <f>+IF(ISNUMBER(DATA!Z588),DATA!Z588,"n/a")</f>
        <v>130666.34</v>
      </c>
      <c r="J4227" s="77">
        <f>+IF(ISNUMBER(DATA!AA588),DATA!AA588,"n/a")</f>
        <v>0.15445252838105</v>
      </c>
      <c r="K4227" s="76">
        <f>+IF(ISNUMBER(DATA!AJ588),DATA!AJ588,"n/a")</f>
        <v>224007.97</v>
      </c>
      <c r="L4227" s="77">
        <f>+IF(ISNUMBER(DATA!AK588),DATA!AK588,"n/a")</f>
        <v>0.16417222192656999</v>
      </c>
      <c r="M4227" s="66"/>
      <c r="N4227" s="66"/>
      <c r="O4227" s="66"/>
      <c r="P4227" s="66"/>
      <c r="Q4227" s="66"/>
      <c r="S4227" s="70"/>
      <c r="U4227" s="70"/>
      <c r="W4227" s="70"/>
      <c r="Y4227" s="70"/>
    </row>
    <row r="4228" spans="1:25" s="69" customFormat="1" x14ac:dyDescent="0.2">
      <c r="A4228" s="66" t="s">
        <v>20</v>
      </c>
      <c r="B4228" s="66" t="s">
        <v>24</v>
      </c>
      <c r="C4228" s="66" t="s">
        <v>0</v>
      </c>
      <c r="D4228" s="66" t="s">
        <v>310</v>
      </c>
      <c r="E4228" s="76">
        <f>+IF(ISNUMBER(DATA!F589),DATA!F589,"n/a")</f>
        <v>8039.07</v>
      </c>
      <c r="F4228" s="77">
        <f>+IF(ISNUMBER(DATA!G589),DATA!G589,"n/a")</f>
        <v>3.1374606775016099E-2</v>
      </c>
      <c r="G4228" s="76">
        <f>+IF(ISNUMBER(DATA!P589),DATA!P589,"n/a")</f>
        <v>28869.53</v>
      </c>
      <c r="H4228" s="77">
        <f>+IF(ISNUMBER(DATA!Q589),DATA!Q589,"n/a")</f>
        <v>2.2518077648885599E-2</v>
      </c>
      <c r="I4228" s="76">
        <f>+IF(ISNUMBER(DATA!Z589),DATA!Z589,"n/a")</f>
        <v>54915.83</v>
      </c>
      <c r="J4228" s="77">
        <f>+IF(ISNUMBER(DATA!AA589),DATA!AA589,"n/a")</f>
        <v>-1.4993193424740899E-3</v>
      </c>
      <c r="K4228" s="76">
        <f>+IF(ISNUMBER(DATA!AJ589),DATA!AJ589,"n/a")</f>
        <v>97227.89</v>
      </c>
      <c r="L4228" s="77">
        <f>+IF(ISNUMBER(DATA!AK589),DATA!AK589,"n/a")</f>
        <v>-0.185703429148212</v>
      </c>
      <c r="M4228" s="66"/>
      <c r="N4228" s="66"/>
      <c r="O4228" s="66"/>
      <c r="P4228" s="66"/>
      <c r="Q4228" s="66"/>
      <c r="S4228" s="70"/>
      <c r="U4228" s="70"/>
      <c r="W4228" s="70"/>
      <c r="Y4228" s="70"/>
    </row>
    <row r="4229" spans="1:25" s="69" customFormat="1" x14ac:dyDescent="0.2">
      <c r="A4229" s="66" t="s">
        <v>20</v>
      </c>
      <c r="B4229" s="66" t="s">
        <v>24</v>
      </c>
      <c r="C4229" s="66" t="s">
        <v>0</v>
      </c>
      <c r="D4229" s="66" t="s">
        <v>311</v>
      </c>
      <c r="E4229" s="76">
        <f>+IF(ISNUMBER(DATA!F590),DATA!F590,"n/a")</f>
        <v>16629.169999999998</v>
      </c>
      <c r="F4229" s="77">
        <f>+IF(ISNUMBER(DATA!G590),DATA!G590,"n/a")</f>
        <v>7.5128950795040506E-2</v>
      </c>
      <c r="G4229" s="76">
        <f>+IF(ISNUMBER(DATA!P590),DATA!P590,"n/a")</f>
        <v>56353.01</v>
      </c>
      <c r="H4229" s="77">
        <f>+IF(ISNUMBER(DATA!Q590),DATA!Q590,"n/a")</f>
        <v>0.191572154773889</v>
      </c>
      <c r="I4229" s="76">
        <f>+IF(ISNUMBER(DATA!Z590),DATA!Z590,"n/a")</f>
        <v>119264.65</v>
      </c>
      <c r="J4229" s="77">
        <f>+IF(ISNUMBER(DATA!AA590),DATA!AA590,"n/a")</f>
        <v>0.31498784019959303</v>
      </c>
      <c r="K4229" s="76">
        <f>+IF(ISNUMBER(DATA!AJ590),DATA!AJ590,"n/a")</f>
        <v>209698.36</v>
      </c>
      <c r="L4229" s="77">
        <f>+IF(ISNUMBER(DATA!AK590),DATA!AK590,"n/a")</f>
        <v>0.38048706755920902</v>
      </c>
      <c r="M4229" s="66"/>
      <c r="N4229" s="66"/>
      <c r="O4229" s="66"/>
      <c r="P4229" s="66"/>
      <c r="Q4229" s="66"/>
      <c r="S4229" s="70"/>
      <c r="U4229" s="70"/>
      <c r="W4229" s="70"/>
      <c r="Y4229" s="70"/>
    </row>
    <row r="4230" spans="1:25" s="69" customFormat="1" x14ac:dyDescent="0.2">
      <c r="A4230" s="66" t="s">
        <v>20</v>
      </c>
      <c r="B4230" s="66" t="s">
        <v>24</v>
      </c>
      <c r="C4230" s="66" t="s">
        <v>0</v>
      </c>
      <c r="D4230" s="66" t="s">
        <v>312</v>
      </c>
      <c r="E4230" s="76">
        <f>+IF(ISNUMBER(DATA!F591),DATA!F591,"n/a")</f>
        <v>4754.43</v>
      </c>
      <c r="F4230" s="77">
        <f>+IF(ISNUMBER(DATA!G591),DATA!G591,"n/a")</f>
        <v>-0.14375015758326701</v>
      </c>
      <c r="G4230" s="76">
        <f>+IF(ISNUMBER(DATA!P591),DATA!P591,"n/a")</f>
        <v>16582.28</v>
      </c>
      <c r="H4230" s="77">
        <f>+IF(ISNUMBER(DATA!Q591),DATA!Q591,"n/a")</f>
        <v>7.5407616185447904E-2</v>
      </c>
      <c r="I4230" s="76">
        <f>+IF(ISNUMBER(DATA!Z591),DATA!Z591,"n/a")</f>
        <v>36447.83</v>
      </c>
      <c r="J4230" s="77">
        <f>+IF(ISNUMBER(DATA!AA591),DATA!AA591,"n/a")</f>
        <v>0.29794371396389302</v>
      </c>
      <c r="K4230" s="76">
        <f>+IF(ISNUMBER(DATA!AJ591),DATA!AJ591,"n/a")</f>
        <v>61342.54</v>
      </c>
      <c r="L4230" s="77">
        <f>+IF(ISNUMBER(DATA!AK591),DATA!AK591,"n/a")</f>
        <v>0.24482280476146301</v>
      </c>
      <c r="M4230" s="66"/>
      <c r="N4230" s="66"/>
      <c r="O4230" s="66"/>
      <c r="P4230" s="66"/>
      <c r="Q4230" s="66"/>
      <c r="S4230" s="70"/>
      <c r="U4230" s="70"/>
      <c r="W4230" s="70"/>
      <c r="Y4230" s="70"/>
    </row>
    <row r="4231" spans="1:25" s="69" customFormat="1" x14ac:dyDescent="0.2">
      <c r="A4231" s="66" t="s">
        <v>20</v>
      </c>
      <c r="B4231" s="66" t="s">
        <v>24</v>
      </c>
      <c r="C4231" s="66" t="s">
        <v>0</v>
      </c>
      <c r="D4231" s="66" t="s">
        <v>313</v>
      </c>
      <c r="E4231" s="76">
        <f>+IF(ISNUMBER(DATA!F592),DATA!F592,"n/a")</f>
        <v>12769.14</v>
      </c>
      <c r="F4231" s="77">
        <f>+IF(ISNUMBER(DATA!G592),DATA!G592,"n/a")</f>
        <v>2.10598787599643E-2</v>
      </c>
      <c r="G4231" s="76">
        <f>+IF(ISNUMBER(DATA!P592),DATA!P592,"n/a")</f>
        <v>45550.09</v>
      </c>
      <c r="H4231" s="77">
        <f>+IF(ISNUMBER(DATA!Q592),DATA!Q592,"n/a")</f>
        <v>-2.6085463557814999E-2</v>
      </c>
      <c r="I4231" s="76">
        <f>+IF(ISNUMBER(DATA!Z592),DATA!Z592,"n/a")</f>
        <v>100089.62</v>
      </c>
      <c r="J4231" s="77">
        <f>+IF(ISNUMBER(DATA!AA592),DATA!AA592,"n/a")</f>
        <v>0.10478998755575</v>
      </c>
      <c r="K4231" s="76">
        <f>+IF(ISNUMBER(DATA!AJ592),DATA!AJ592,"n/a")</f>
        <v>178273.06</v>
      </c>
      <c r="L4231" s="77">
        <f>+IF(ISNUMBER(DATA!AK592),DATA!AK592,"n/a")</f>
        <v>9.9863782601498599E-2</v>
      </c>
      <c r="M4231" s="66"/>
      <c r="N4231" s="66"/>
      <c r="O4231" s="66"/>
      <c r="P4231" s="66"/>
      <c r="Q4231" s="66"/>
      <c r="S4231" s="70"/>
      <c r="U4231" s="70"/>
      <c r="W4231" s="70"/>
      <c r="Y4231" s="70"/>
    </row>
    <row r="4232" spans="1:25" s="69" customFormat="1" x14ac:dyDescent="0.2">
      <c r="A4232" s="66" t="s">
        <v>20</v>
      </c>
      <c r="B4232" s="66" t="s">
        <v>24</v>
      </c>
      <c r="C4232" s="66" t="s">
        <v>0</v>
      </c>
      <c r="D4232" s="66" t="s">
        <v>314</v>
      </c>
      <c r="E4232" s="76">
        <f>+IF(ISNUMBER(DATA!F593),DATA!F593,"n/a")</f>
        <v>55300.61</v>
      </c>
      <c r="F4232" s="77">
        <f>+IF(ISNUMBER(DATA!G593),DATA!G593,"n/a")</f>
        <v>0.33989876485956799</v>
      </c>
      <c r="G4232" s="76">
        <f>+IF(ISNUMBER(DATA!P593),DATA!P593,"n/a")</f>
        <v>178689.52</v>
      </c>
      <c r="H4232" s="77">
        <f>+IF(ISNUMBER(DATA!Q593),DATA!Q593,"n/a")</f>
        <v>0.25179729614140101</v>
      </c>
      <c r="I4232" s="76">
        <f>+IF(ISNUMBER(DATA!Z593),DATA!Z593,"n/a")</f>
        <v>385871.43</v>
      </c>
      <c r="J4232" s="77">
        <f>+IF(ISNUMBER(DATA!AA593),DATA!AA593,"n/a")</f>
        <v>0.36802691131923498</v>
      </c>
      <c r="K4232" s="76">
        <f>+IF(ISNUMBER(DATA!AJ593),DATA!AJ593,"n/a")</f>
        <v>662104.35</v>
      </c>
      <c r="L4232" s="77">
        <f>+IF(ISNUMBER(DATA!AK593),DATA!AK593,"n/a")</f>
        <v>0.38618752864841999</v>
      </c>
      <c r="M4232" s="66"/>
      <c r="N4232" s="66"/>
      <c r="O4232" s="66"/>
      <c r="P4232" s="66"/>
      <c r="Q4232" s="66"/>
      <c r="S4232" s="70"/>
      <c r="U4232" s="70"/>
      <c r="W4232" s="70"/>
      <c r="Y4232" s="70"/>
    </row>
    <row r="4233" spans="1:25" s="69" customFormat="1" x14ac:dyDescent="0.2">
      <c r="A4233" s="66" t="s">
        <v>20</v>
      </c>
      <c r="B4233" s="66" t="s">
        <v>24</v>
      </c>
      <c r="C4233" s="66" t="s">
        <v>0</v>
      </c>
      <c r="D4233" s="66" t="s">
        <v>315</v>
      </c>
      <c r="E4233" s="76">
        <f>+IF(ISNUMBER(DATA!F594),DATA!F594,"n/a")</f>
        <v>43862.36</v>
      </c>
      <c r="F4233" s="77">
        <f>+IF(ISNUMBER(DATA!G594),DATA!G594,"n/a")</f>
        <v>0.37178975153676902</v>
      </c>
      <c r="G4233" s="76">
        <f>+IF(ISNUMBER(DATA!P594),DATA!P594,"n/a")</f>
        <v>148728.93</v>
      </c>
      <c r="H4233" s="77">
        <f>+IF(ISNUMBER(DATA!Q594),DATA!Q594,"n/a")</f>
        <v>0.36616761186708702</v>
      </c>
      <c r="I4233" s="76">
        <f>+IF(ISNUMBER(DATA!Z594),DATA!Z594,"n/a")</f>
        <v>330874.03999999998</v>
      </c>
      <c r="J4233" s="77">
        <f>+IF(ISNUMBER(DATA!AA594),DATA!AA594,"n/a")</f>
        <v>0.28070434433979102</v>
      </c>
      <c r="K4233" s="76">
        <f>+IF(ISNUMBER(DATA!AJ594),DATA!AJ594,"n/a")</f>
        <v>551939.97</v>
      </c>
      <c r="L4233" s="77">
        <f>+IF(ISNUMBER(DATA!AK594),DATA!AK594,"n/a")</f>
        <v>0.20437262305559101</v>
      </c>
      <c r="M4233" s="66"/>
      <c r="N4233" s="66"/>
      <c r="O4233" s="66"/>
      <c r="P4233" s="66"/>
      <c r="Q4233" s="66"/>
      <c r="S4233" s="70"/>
      <c r="U4233" s="70"/>
      <c r="W4233" s="70"/>
      <c r="Y4233" s="70"/>
    </row>
    <row r="4234" spans="1:25" s="69" customFormat="1" x14ac:dyDescent="0.2">
      <c r="A4234" s="66" t="s">
        <v>20</v>
      </c>
      <c r="B4234" s="66" t="s">
        <v>24</v>
      </c>
      <c r="C4234" s="66" t="s">
        <v>0</v>
      </c>
      <c r="D4234" s="66" t="s">
        <v>316</v>
      </c>
      <c r="E4234" s="76">
        <f>+IF(ISNUMBER(DATA!F595),DATA!F595,"n/a")</f>
        <v>33615.67</v>
      </c>
      <c r="F4234" s="77">
        <f>+IF(ISNUMBER(DATA!G595),DATA!G595,"n/a")</f>
        <v>0.14175090796512901</v>
      </c>
      <c r="G4234" s="76">
        <f>+IF(ISNUMBER(DATA!P595),DATA!P595,"n/a")</f>
        <v>113189.43</v>
      </c>
      <c r="H4234" s="77">
        <f>+IF(ISNUMBER(DATA!Q595),DATA!Q595,"n/a")</f>
        <v>3.4269404093713603E-2</v>
      </c>
      <c r="I4234" s="76">
        <f>+IF(ISNUMBER(DATA!Z595),DATA!Z595,"n/a")</f>
        <v>222025.72</v>
      </c>
      <c r="J4234" s="77">
        <f>+IF(ISNUMBER(DATA!AA595),DATA!AA595,"n/a")</f>
        <v>9.4031835798038393E-3</v>
      </c>
      <c r="K4234" s="76">
        <f>+IF(ISNUMBER(DATA!AJ595),DATA!AJ595,"n/a")</f>
        <v>390112.73</v>
      </c>
      <c r="L4234" s="77">
        <f>+IF(ISNUMBER(DATA!AK595),DATA!AK595,"n/a")</f>
        <v>4.6781839858820701E-2</v>
      </c>
      <c r="M4234" s="66"/>
      <c r="N4234" s="66"/>
      <c r="O4234" s="66"/>
      <c r="P4234" s="66"/>
      <c r="Q4234" s="66"/>
      <c r="S4234" s="70"/>
      <c r="U4234" s="70"/>
      <c r="W4234" s="70"/>
      <c r="Y4234" s="70"/>
    </row>
    <row r="4235" spans="1:25" s="69" customFormat="1" x14ac:dyDescent="0.2">
      <c r="A4235" s="66" t="s">
        <v>20</v>
      </c>
      <c r="B4235" s="66" t="s">
        <v>24</v>
      </c>
      <c r="C4235" s="66" t="s">
        <v>0</v>
      </c>
      <c r="D4235" s="66" t="s">
        <v>317</v>
      </c>
      <c r="E4235" s="76">
        <f>+IF(ISNUMBER(DATA!F596),DATA!F596,"n/a")</f>
        <v>18770.7</v>
      </c>
      <c r="F4235" s="77">
        <f>+IF(ISNUMBER(DATA!G596),DATA!G596,"n/a")</f>
        <v>1.6338232547058702E-2</v>
      </c>
      <c r="G4235" s="76">
        <f>+IF(ISNUMBER(DATA!P596),DATA!P596,"n/a")</f>
        <v>66327.27</v>
      </c>
      <c r="H4235" s="77">
        <f>+IF(ISNUMBER(DATA!Q596),DATA!Q596,"n/a")</f>
        <v>-1.17672037135126E-2</v>
      </c>
      <c r="I4235" s="76">
        <f>+IF(ISNUMBER(DATA!Z596),DATA!Z596,"n/a")</f>
        <v>142353.85</v>
      </c>
      <c r="J4235" s="77">
        <f>+IF(ISNUMBER(DATA!AA596),DATA!AA596,"n/a")</f>
        <v>-2.9011810403023201E-2</v>
      </c>
      <c r="K4235" s="76">
        <f>+IF(ISNUMBER(DATA!AJ596),DATA!AJ596,"n/a")</f>
        <v>249311.71</v>
      </c>
      <c r="L4235" s="77">
        <f>+IF(ISNUMBER(DATA!AK596),DATA!AK596,"n/a")</f>
        <v>1.44909543437442E-2</v>
      </c>
      <c r="M4235" s="66"/>
      <c r="N4235" s="66"/>
      <c r="O4235" s="66"/>
      <c r="P4235" s="66"/>
      <c r="Q4235" s="66"/>
      <c r="S4235" s="70"/>
      <c r="U4235" s="70"/>
      <c r="W4235" s="70"/>
      <c r="Y4235" s="70"/>
    </row>
    <row r="4236" spans="1:25" s="69" customFormat="1" x14ac:dyDescent="0.2">
      <c r="A4236" s="66" t="s">
        <v>20</v>
      </c>
      <c r="B4236" s="66" t="s">
        <v>24</v>
      </c>
      <c r="C4236" s="66" t="s">
        <v>0</v>
      </c>
      <c r="D4236" s="66" t="s">
        <v>318</v>
      </c>
      <c r="E4236" s="76">
        <f>+IF(ISNUMBER(DATA!F597),DATA!F597,"n/a")</f>
        <v>44188.3</v>
      </c>
      <c r="F4236" s="77">
        <f>+IF(ISNUMBER(DATA!G597),DATA!G597,"n/a")</f>
        <v>0.337530821297918</v>
      </c>
      <c r="G4236" s="76">
        <f>+IF(ISNUMBER(DATA!P597),DATA!P597,"n/a")</f>
        <v>137756.69</v>
      </c>
      <c r="H4236" s="77">
        <f>+IF(ISNUMBER(DATA!Q597),DATA!Q597,"n/a")</f>
        <v>9.9226134505869396E-2</v>
      </c>
      <c r="I4236" s="76">
        <f>+IF(ISNUMBER(DATA!Z597),DATA!Z597,"n/a")</f>
        <v>277737.44</v>
      </c>
      <c r="J4236" s="77">
        <f>+IF(ISNUMBER(DATA!AA597),DATA!AA597,"n/a")</f>
        <v>5.7246702306976698E-2</v>
      </c>
      <c r="K4236" s="76">
        <f>+IF(ISNUMBER(DATA!AJ597),DATA!AJ597,"n/a")</f>
        <v>475513.63</v>
      </c>
      <c r="L4236" s="77">
        <f>+IF(ISNUMBER(DATA!AK597),DATA!AK597,"n/a")</f>
        <v>2.6636558039110102E-2</v>
      </c>
      <c r="M4236" s="66"/>
      <c r="N4236" s="66"/>
      <c r="O4236" s="66"/>
      <c r="P4236" s="66"/>
      <c r="Q4236" s="66"/>
      <c r="S4236" s="70"/>
      <c r="U4236" s="70"/>
      <c r="W4236" s="70"/>
      <c r="Y4236" s="70"/>
    </row>
    <row r="4237" spans="1:25" s="69" customFormat="1" x14ac:dyDescent="0.2">
      <c r="A4237" s="66" t="s">
        <v>20</v>
      </c>
      <c r="B4237" s="66" t="s">
        <v>24</v>
      </c>
      <c r="C4237" s="66" t="s">
        <v>0</v>
      </c>
      <c r="D4237" s="66" t="s">
        <v>344</v>
      </c>
      <c r="E4237" s="76">
        <f>+IF(ISNUMBER(DATA!F598),DATA!F598,"n/a")</f>
        <v>6961.48</v>
      </c>
      <c r="F4237" s="77">
        <f>+IF(ISNUMBER(DATA!G598),DATA!G598,"n/a")</f>
        <v>1.71401353268546E-2</v>
      </c>
      <c r="G4237" s="76">
        <f>+IF(ISNUMBER(DATA!P598),DATA!P598,"n/a")</f>
        <v>24608.16</v>
      </c>
      <c r="H4237" s="77">
        <f>+IF(ISNUMBER(DATA!Q598),DATA!Q598,"n/a")</f>
        <v>1.9439146407544301E-2</v>
      </c>
      <c r="I4237" s="76">
        <f>+IF(ISNUMBER(DATA!Z598),DATA!Z598,"n/a")</f>
        <v>48888.99</v>
      </c>
      <c r="J4237" s="77">
        <f>+IF(ISNUMBER(DATA!AA598),DATA!AA598,"n/a")</f>
        <v>-2.6280028051043802E-2</v>
      </c>
      <c r="K4237" s="76">
        <f>+IF(ISNUMBER(DATA!AJ598),DATA!AJ598,"n/a")</f>
        <v>86590.57</v>
      </c>
      <c r="L4237" s="77">
        <f>+IF(ISNUMBER(DATA!AK598),DATA!AK598,"n/a")</f>
        <v>-0.115240608216734</v>
      </c>
      <c r="M4237" s="66"/>
      <c r="N4237" s="66"/>
      <c r="O4237" s="66"/>
      <c r="P4237" s="66"/>
      <c r="Q4237" s="66"/>
      <c r="S4237" s="70"/>
      <c r="U4237" s="70"/>
      <c r="W4237" s="70"/>
      <c r="Y4237" s="70"/>
    </row>
    <row r="4238" spans="1:25" s="69" customFormat="1" x14ac:dyDescent="0.2">
      <c r="A4238" s="66" t="s">
        <v>20</v>
      </c>
      <c r="B4238" s="66" t="s">
        <v>24</v>
      </c>
      <c r="C4238" s="66" t="s">
        <v>0</v>
      </c>
      <c r="D4238" s="66" t="s">
        <v>345</v>
      </c>
      <c r="E4238" s="76">
        <f>+IF(ISNUMBER(DATA!F599),DATA!F599,"n/a")</f>
        <v>10032.549999999999</v>
      </c>
      <c r="F4238" s="77">
        <f>+IF(ISNUMBER(DATA!G599),DATA!G599,"n/a")</f>
        <v>-0.101727861384295</v>
      </c>
      <c r="G4238" s="76">
        <f>+IF(ISNUMBER(DATA!P599),DATA!P599,"n/a")</f>
        <v>36336.67</v>
      </c>
      <c r="H4238" s="77">
        <f>+IF(ISNUMBER(DATA!Q599),DATA!Q599,"n/a")</f>
        <v>-9.19380751971169E-2</v>
      </c>
      <c r="I4238" s="76">
        <f>+IF(ISNUMBER(DATA!Z599),DATA!Z599,"n/a")</f>
        <v>76582.5</v>
      </c>
      <c r="J4238" s="77">
        <f>+IF(ISNUMBER(DATA!AA599),DATA!AA599,"n/a")</f>
        <v>-5.2949265558801403E-2</v>
      </c>
      <c r="K4238" s="76">
        <f>+IF(ISNUMBER(DATA!AJ599),DATA!AJ599,"n/a")</f>
        <v>141558.41</v>
      </c>
      <c r="L4238" s="77">
        <f>+IF(ISNUMBER(DATA!AK599),DATA!AK599,"n/a")</f>
        <v>1.53132853327756E-2</v>
      </c>
      <c r="M4238" s="66"/>
      <c r="N4238" s="66"/>
      <c r="O4238" s="66"/>
      <c r="P4238" s="66"/>
      <c r="Q4238" s="66"/>
      <c r="S4238" s="70"/>
      <c r="U4238" s="70"/>
      <c r="W4238" s="70"/>
      <c r="Y4238" s="70"/>
    </row>
    <row r="4239" spans="1:25" x14ac:dyDescent="0.2">
      <c r="E4239" s="100"/>
      <c r="F4239" s="102"/>
      <c r="G4239" s="100"/>
      <c r="H4239" s="102"/>
      <c r="I4239" s="100"/>
      <c r="J4239" s="102"/>
      <c r="K4239" s="100"/>
      <c r="L4239" s="102"/>
    </row>
    <row r="4240" spans="1:25" s="69" customFormat="1" x14ac:dyDescent="0.2">
      <c r="A4240" s="66" t="s">
        <v>20</v>
      </c>
      <c r="B4240" s="66" t="s">
        <v>24</v>
      </c>
      <c r="C4240" s="66" t="s">
        <v>9</v>
      </c>
      <c r="D4240" s="66" t="s">
        <v>271</v>
      </c>
      <c r="E4240" s="86">
        <f>+IF(ISNUMBER(DATA!H550),DATA!H550,"n/a")</f>
        <v>1510.6</v>
      </c>
      <c r="F4240" s="77">
        <f>+IF(ISNUMBER(DATA!I550),DATA!I550,"n/a")</f>
        <v>-6.8835643881721503E-2</v>
      </c>
      <c r="G4240" s="86">
        <f>+IF(ISNUMBER(DATA!R550),DATA!R550,"n/a")</f>
        <v>5204.45</v>
      </c>
      <c r="H4240" s="77">
        <f>+IF(ISNUMBER(DATA!S550),DATA!S550,"n/a")</f>
        <v>-1.41892199054431E-2</v>
      </c>
      <c r="I4240" s="86">
        <f>+IF(ISNUMBER(DATA!AB550),DATA!AB550,"n/a")</f>
        <v>11007.07</v>
      </c>
      <c r="J4240" s="77">
        <f>+IF(ISNUMBER(DATA!AC550),DATA!AC550,"n/a")</f>
        <v>-8.0861149160117805E-3</v>
      </c>
      <c r="K4240" s="86">
        <f>+IF(ISNUMBER(DATA!AL550),DATA!AL550,"n/a")</f>
        <v>19077.88</v>
      </c>
      <c r="L4240" s="77">
        <f>+IF(ISNUMBER(DATA!AM550),DATA!AM550,"n/a")</f>
        <v>-1.14022651145822E-2</v>
      </c>
      <c r="M4240" s="66"/>
      <c r="N4240" s="66"/>
      <c r="O4240" s="66"/>
      <c r="P4240" s="66"/>
      <c r="Q4240" s="66"/>
      <c r="S4240" s="70"/>
      <c r="U4240" s="70"/>
      <c r="W4240" s="70"/>
      <c r="Y4240" s="70"/>
    </row>
    <row r="4241" spans="1:25" s="69" customFormat="1" x14ac:dyDescent="0.2">
      <c r="A4241" s="66" t="s">
        <v>20</v>
      </c>
      <c r="B4241" s="66" t="s">
        <v>24</v>
      </c>
      <c r="C4241" s="66" t="s">
        <v>9</v>
      </c>
      <c r="D4241" s="66" t="s">
        <v>272</v>
      </c>
      <c r="E4241" s="86">
        <f>+IF(ISNUMBER(DATA!H551),DATA!H551,"n/a")</f>
        <v>2505.6</v>
      </c>
      <c r="F4241" s="77">
        <f>+IF(ISNUMBER(DATA!I551),DATA!I551,"n/a")</f>
        <v>0.16460991424388199</v>
      </c>
      <c r="G4241" s="86">
        <f>+IF(ISNUMBER(DATA!R551),DATA!R551,"n/a")</f>
        <v>8296.31</v>
      </c>
      <c r="H4241" s="77">
        <f>+IF(ISNUMBER(DATA!S551),DATA!S551,"n/a")</f>
        <v>4.2853964419091901E-2</v>
      </c>
      <c r="I4241" s="86">
        <f>+IF(ISNUMBER(DATA!AB551),DATA!AB551,"n/a")</f>
        <v>17646.73</v>
      </c>
      <c r="J4241" s="77">
        <f>+IF(ISNUMBER(DATA!AC551),DATA!AC551,"n/a")</f>
        <v>3.1477284882521099E-2</v>
      </c>
      <c r="K4241" s="86">
        <f>+IF(ISNUMBER(DATA!AL551),DATA!AL551,"n/a")</f>
        <v>30714.14</v>
      </c>
      <c r="L4241" s="77">
        <f>+IF(ISNUMBER(DATA!AM551),DATA!AM551,"n/a")</f>
        <v>-2.36755542837343E-3</v>
      </c>
      <c r="M4241" s="66"/>
      <c r="N4241" s="66"/>
      <c r="O4241" s="66"/>
      <c r="P4241" s="66"/>
      <c r="Q4241" s="66"/>
      <c r="S4241" s="70"/>
      <c r="U4241" s="70"/>
      <c r="W4241" s="70"/>
      <c r="Y4241" s="70"/>
    </row>
    <row r="4242" spans="1:25" s="69" customFormat="1" x14ac:dyDescent="0.2">
      <c r="A4242" s="66" t="s">
        <v>20</v>
      </c>
      <c r="B4242" s="66" t="s">
        <v>24</v>
      </c>
      <c r="C4242" s="66" t="s">
        <v>9</v>
      </c>
      <c r="D4242" s="66" t="s">
        <v>273</v>
      </c>
      <c r="E4242" s="86">
        <f>+IF(ISNUMBER(DATA!H552),DATA!H552,"n/a")</f>
        <v>16697.41</v>
      </c>
      <c r="F4242" s="77">
        <f>+IF(ISNUMBER(DATA!I552),DATA!I552,"n/a")</f>
        <v>0.26316677371206998</v>
      </c>
      <c r="G4242" s="86">
        <f>+IF(ISNUMBER(DATA!R552),DATA!R552,"n/a")</f>
        <v>56930.38</v>
      </c>
      <c r="H4242" s="77">
        <f>+IF(ISNUMBER(DATA!S552),DATA!S552,"n/a")</f>
        <v>0.222117058411997</v>
      </c>
      <c r="I4242" s="86">
        <f>+IF(ISNUMBER(DATA!AB552),DATA!AB552,"n/a")</f>
        <v>117507.14</v>
      </c>
      <c r="J4242" s="77">
        <f>+IF(ISNUMBER(DATA!AC552),DATA!AC552,"n/a")</f>
        <v>0.25276179877987298</v>
      </c>
      <c r="K4242" s="86">
        <f>+IF(ISNUMBER(DATA!AL552),DATA!AL552,"n/a")</f>
        <v>197525.4</v>
      </c>
      <c r="L4242" s="77">
        <f>+IF(ISNUMBER(DATA!AM552),DATA!AM552,"n/a")</f>
        <v>0.48157687915172598</v>
      </c>
      <c r="M4242" s="66"/>
      <c r="N4242" s="66"/>
      <c r="O4242" s="66"/>
      <c r="P4242" s="66"/>
      <c r="Q4242" s="66"/>
      <c r="S4242" s="70"/>
      <c r="U4242" s="70"/>
      <c r="W4242" s="70"/>
      <c r="Y4242" s="70"/>
    </row>
    <row r="4243" spans="1:25" s="69" customFormat="1" x14ac:dyDescent="0.2">
      <c r="A4243" s="66" t="s">
        <v>20</v>
      </c>
      <c r="B4243" s="66" t="s">
        <v>24</v>
      </c>
      <c r="C4243" s="66" t="s">
        <v>9</v>
      </c>
      <c r="D4243" s="66" t="s">
        <v>274</v>
      </c>
      <c r="E4243" s="86">
        <f>+IF(ISNUMBER(DATA!H553),DATA!H553,"n/a")</f>
        <v>1377.48</v>
      </c>
      <c r="F4243" s="77">
        <f>+IF(ISNUMBER(DATA!I553),DATA!I553,"n/a")</f>
        <v>0.22488395667715999</v>
      </c>
      <c r="G4243" s="86">
        <f>+IF(ISNUMBER(DATA!R553),DATA!R553,"n/a")</f>
        <v>4412.84</v>
      </c>
      <c r="H4243" s="77">
        <f>+IF(ISNUMBER(DATA!S553),DATA!S553,"n/a")</f>
        <v>2.69463934559756E-2</v>
      </c>
      <c r="I4243" s="86">
        <f>+IF(ISNUMBER(DATA!AB553),DATA!AB553,"n/a")</f>
        <v>9020.0300000000007</v>
      </c>
      <c r="J4243" s="77">
        <f>+IF(ISNUMBER(DATA!AC553),DATA!AC553,"n/a")</f>
        <v>3.5162113651700203E-2</v>
      </c>
      <c r="K4243" s="86">
        <f>+IF(ISNUMBER(DATA!AL553),DATA!AL553,"n/a")</f>
        <v>15366.1</v>
      </c>
      <c r="L4243" s="77">
        <f>+IF(ISNUMBER(DATA!AM553),DATA!AM553,"n/a")</f>
        <v>6.00350913947513E-3</v>
      </c>
      <c r="M4243" s="66"/>
      <c r="N4243" s="66"/>
      <c r="O4243" s="66"/>
      <c r="P4243" s="66"/>
      <c r="Q4243" s="66"/>
      <c r="S4243" s="70"/>
      <c r="U4243" s="70"/>
      <c r="W4243" s="70"/>
      <c r="Y4243" s="70"/>
    </row>
    <row r="4244" spans="1:25" s="69" customFormat="1" x14ac:dyDescent="0.2">
      <c r="A4244" s="66" t="s">
        <v>20</v>
      </c>
      <c r="B4244" s="66" t="s">
        <v>24</v>
      </c>
      <c r="C4244" s="66" t="s">
        <v>9</v>
      </c>
      <c r="D4244" s="66" t="s">
        <v>275</v>
      </c>
      <c r="E4244" s="86">
        <f>+IF(ISNUMBER(DATA!H554),DATA!H554,"n/a")</f>
        <v>8114.98</v>
      </c>
      <c r="F4244" s="77">
        <f>+IF(ISNUMBER(DATA!I554),DATA!I554,"n/a")</f>
        <v>4.5820316930087902E-2</v>
      </c>
      <c r="G4244" s="86">
        <f>+IF(ISNUMBER(DATA!R554),DATA!R554,"n/a")</f>
        <v>25539.84</v>
      </c>
      <c r="H4244" s="77">
        <f>+IF(ISNUMBER(DATA!S554),DATA!S554,"n/a")</f>
        <v>5.7827579651312397E-2</v>
      </c>
      <c r="I4244" s="86">
        <f>+IF(ISNUMBER(DATA!AB554),DATA!AB554,"n/a")</f>
        <v>54795.73</v>
      </c>
      <c r="J4244" s="77">
        <f>+IF(ISNUMBER(DATA!AC554),DATA!AC554,"n/a")</f>
        <v>8.4466322816554806E-2</v>
      </c>
      <c r="K4244" s="86">
        <f>+IF(ISNUMBER(DATA!AL554),DATA!AL554,"n/a")</f>
        <v>94371.88</v>
      </c>
      <c r="L4244" s="77">
        <f>+IF(ISNUMBER(DATA!AM554),DATA!AM554,"n/a")</f>
        <v>0.105176589928865</v>
      </c>
      <c r="M4244" s="66"/>
      <c r="N4244" s="66"/>
      <c r="O4244" s="66"/>
      <c r="P4244" s="66"/>
      <c r="Q4244" s="66"/>
      <c r="S4244" s="70"/>
      <c r="U4244" s="70"/>
      <c r="W4244" s="70"/>
      <c r="Y4244" s="70"/>
    </row>
    <row r="4245" spans="1:25" s="69" customFormat="1" x14ac:dyDescent="0.2">
      <c r="A4245" s="66" t="s">
        <v>20</v>
      </c>
      <c r="B4245" s="66" t="s">
        <v>24</v>
      </c>
      <c r="C4245" s="66" t="s">
        <v>9</v>
      </c>
      <c r="D4245" s="66" t="s">
        <v>276</v>
      </c>
      <c r="E4245" s="86">
        <f>+IF(ISNUMBER(DATA!H555),DATA!H555,"n/a")</f>
        <v>18089.03</v>
      </c>
      <c r="F4245" s="77">
        <f>+IF(ISNUMBER(DATA!I555),DATA!I555,"n/a")</f>
        <v>0.19227739830989399</v>
      </c>
      <c r="G4245" s="86">
        <f>+IF(ISNUMBER(DATA!R555),DATA!R555,"n/a")</f>
        <v>59880.1</v>
      </c>
      <c r="H4245" s="77">
        <f>+IF(ISNUMBER(DATA!S555),DATA!S555,"n/a")</f>
        <v>0.19789452584321099</v>
      </c>
      <c r="I4245" s="86">
        <f>+IF(ISNUMBER(DATA!AB555),DATA!AB555,"n/a")</f>
        <v>123383.32</v>
      </c>
      <c r="J4245" s="77">
        <f>+IF(ISNUMBER(DATA!AC555),DATA!AC555,"n/a")</f>
        <v>0.26516514123930601</v>
      </c>
      <c r="K4245" s="86">
        <f>+IF(ISNUMBER(DATA!AL555),DATA!AL555,"n/a")</f>
        <v>214368.3</v>
      </c>
      <c r="L4245" s="77">
        <f>+IF(ISNUMBER(DATA!AM555),DATA!AM555,"n/a")</f>
        <v>0.82692148717718805</v>
      </c>
      <c r="M4245" s="66"/>
      <c r="N4245" s="66"/>
      <c r="O4245" s="66"/>
      <c r="P4245" s="66"/>
      <c r="Q4245" s="66"/>
      <c r="S4245" s="70"/>
      <c r="U4245" s="70"/>
      <c r="W4245" s="70"/>
      <c r="Y4245" s="70"/>
    </row>
    <row r="4246" spans="1:25" s="69" customFormat="1" x14ac:dyDescent="0.2">
      <c r="A4246" s="66" t="s">
        <v>20</v>
      </c>
      <c r="B4246" s="66" t="s">
        <v>24</v>
      </c>
      <c r="C4246" s="66" t="s">
        <v>9</v>
      </c>
      <c r="D4246" s="66" t="s">
        <v>277</v>
      </c>
      <c r="E4246" s="86">
        <f>+IF(ISNUMBER(DATA!H556),DATA!H556,"n/a")</f>
        <v>956.76</v>
      </c>
      <c r="F4246" s="77">
        <f>+IF(ISNUMBER(DATA!I556),DATA!I556,"n/a")</f>
        <v>0.10663104202088899</v>
      </c>
      <c r="G4246" s="86">
        <f>+IF(ISNUMBER(DATA!R556),DATA!R556,"n/a")</f>
        <v>3588.16</v>
      </c>
      <c r="H4246" s="77">
        <f>+IF(ISNUMBER(DATA!S556),DATA!S556,"n/a")</f>
        <v>7.1783597782450803E-2</v>
      </c>
      <c r="I4246" s="86">
        <f>+IF(ISNUMBER(DATA!AB556),DATA!AB556,"n/a")</f>
        <v>7482.75</v>
      </c>
      <c r="J4246" s="77">
        <f>+IF(ISNUMBER(DATA!AC556),DATA!AC556,"n/a")</f>
        <v>9.9124255279145507E-2</v>
      </c>
      <c r="K4246" s="86">
        <f>+IF(ISNUMBER(DATA!AL556),DATA!AL556,"n/a")</f>
        <v>13707.35</v>
      </c>
      <c r="L4246" s="77">
        <f>+IF(ISNUMBER(DATA!AM556),DATA!AM556,"n/a")</f>
        <v>0.22681598946041001</v>
      </c>
      <c r="M4246" s="66"/>
      <c r="N4246" s="66"/>
      <c r="O4246" s="66"/>
      <c r="P4246" s="66"/>
      <c r="Q4246" s="66"/>
      <c r="S4246" s="70"/>
      <c r="U4246" s="70"/>
      <c r="W4246" s="70"/>
      <c r="Y4246" s="70"/>
    </row>
    <row r="4247" spans="1:25" s="69" customFormat="1" x14ac:dyDescent="0.2">
      <c r="A4247" s="66" t="s">
        <v>20</v>
      </c>
      <c r="B4247" s="66" t="s">
        <v>24</v>
      </c>
      <c r="C4247" s="66" t="s">
        <v>9</v>
      </c>
      <c r="D4247" s="66" t="s">
        <v>278</v>
      </c>
      <c r="E4247" s="86">
        <f>+IF(ISNUMBER(DATA!H557),DATA!H557,"n/a")</f>
        <v>5960</v>
      </c>
      <c r="F4247" s="77">
        <f>+IF(ISNUMBER(DATA!I557),DATA!I557,"n/a")</f>
        <v>0.77312349388629398</v>
      </c>
      <c r="G4247" s="86">
        <f>+IF(ISNUMBER(DATA!R557),DATA!R557,"n/a")</f>
        <v>17983.810000000001</v>
      </c>
      <c r="H4247" s="77">
        <f>+IF(ISNUMBER(DATA!S557),DATA!S557,"n/a")</f>
        <v>0.52855835127464801</v>
      </c>
      <c r="I4247" s="86">
        <f>+IF(ISNUMBER(DATA!AB557),DATA!AB557,"n/a")</f>
        <v>33236.400000000001</v>
      </c>
      <c r="J4247" s="77">
        <f>+IF(ISNUMBER(DATA!AC557),DATA!AC557,"n/a")</f>
        <v>0.58133405018091699</v>
      </c>
      <c r="K4247" s="86">
        <f>+IF(ISNUMBER(DATA!AL557),DATA!AL557,"n/a")</f>
        <v>52170.27</v>
      </c>
      <c r="L4247" s="77">
        <f>+IF(ISNUMBER(DATA!AM557),DATA!AM557,"n/a")</f>
        <v>0.59786431852986199</v>
      </c>
      <c r="M4247" s="66"/>
      <c r="N4247" s="66"/>
      <c r="O4247" s="66"/>
      <c r="P4247" s="66"/>
      <c r="Q4247" s="66"/>
      <c r="S4247" s="70"/>
      <c r="U4247" s="70"/>
      <c r="W4247" s="70"/>
      <c r="Y4247" s="70"/>
    </row>
    <row r="4248" spans="1:25" s="69" customFormat="1" x14ac:dyDescent="0.2">
      <c r="A4248" s="66" t="s">
        <v>20</v>
      </c>
      <c r="B4248" s="66" t="s">
        <v>24</v>
      </c>
      <c r="C4248" s="66" t="s">
        <v>9</v>
      </c>
      <c r="D4248" s="66" t="s">
        <v>279</v>
      </c>
      <c r="E4248" s="86">
        <f>+IF(ISNUMBER(DATA!H558),DATA!H558,"n/a")</f>
        <v>964.64</v>
      </c>
      <c r="F4248" s="77">
        <f>+IF(ISNUMBER(DATA!I558),DATA!I558,"n/a")</f>
        <v>-7.5979922602398303E-2</v>
      </c>
      <c r="G4248" s="86">
        <f>+IF(ISNUMBER(DATA!R558),DATA!R558,"n/a")</f>
        <v>3296.73</v>
      </c>
      <c r="H4248" s="77">
        <f>+IF(ISNUMBER(DATA!S558),DATA!S558,"n/a")</f>
        <v>-0.100362667860096</v>
      </c>
      <c r="I4248" s="86">
        <f>+IF(ISNUMBER(DATA!AB558),DATA!AB558,"n/a")</f>
        <v>6668.83</v>
      </c>
      <c r="J4248" s="77">
        <f>+IF(ISNUMBER(DATA!AC558),DATA!AC558,"n/a")</f>
        <v>-8.02501827409767E-2</v>
      </c>
      <c r="K4248" s="86">
        <f>+IF(ISNUMBER(DATA!AL558),DATA!AL558,"n/a")</f>
        <v>12242.09</v>
      </c>
      <c r="L4248" s="77">
        <f>+IF(ISNUMBER(DATA!AM558),DATA!AM558,"n/a")</f>
        <v>-0.24758980977843301</v>
      </c>
      <c r="M4248" s="66"/>
      <c r="N4248" s="66"/>
      <c r="O4248" s="66"/>
      <c r="P4248" s="66"/>
      <c r="Q4248" s="66"/>
      <c r="S4248" s="70"/>
      <c r="U4248" s="70"/>
      <c r="W4248" s="70"/>
      <c r="Y4248" s="70"/>
    </row>
    <row r="4249" spans="1:25" s="69" customFormat="1" x14ac:dyDescent="0.2">
      <c r="A4249" s="66" t="s">
        <v>20</v>
      </c>
      <c r="B4249" s="66" t="s">
        <v>24</v>
      </c>
      <c r="C4249" s="66" t="s">
        <v>9</v>
      </c>
      <c r="D4249" s="66" t="s">
        <v>280</v>
      </c>
      <c r="E4249" s="86">
        <f>+IF(ISNUMBER(DATA!H559),DATA!H559,"n/a")</f>
        <v>882.53</v>
      </c>
      <c r="F4249" s="77">
        <f>+IF(ISNUMBER(DATA!I559),DATA!I559,"n/a")</f>
        <v>-0.33956701015498097</v>
      </c>
      <c r="G4249" s="86">
        <f>+IF(ISNUMBER(DATA!R559),DATA!R559,"n/a")</f>
        <v>2764.55</v>
      </c>
      <c r="H4249" s="77">
        <f>+IF(ISNUMBER(DATA!S559),DATA!S559,"n/a")</f>
        <v>-0.38453129939578501</v>
      </c>
      <c r="I4249" s="86">
        <f>+IF(ISNUMBER(DATA!AB559),DATA!AB559,"n/a")</f>
        <v>6520.94</v>
      </c>
      <c r="J4249" s="77">
        <f>+IF(ISNUMBER(DATA!AC559),DATA!AC559,"n/a")</f>
        <v>-0.36171341539810797</v>
      </c>
      <c r="K4249" s="86">
        <f>+IF(ISNUMBER(DATA!AL559),DATA!AL559,"n/a")</f>
        <v>13505.3</v>
      </c>
      <c r="L4249" s="77">
        <f>+IF(ISNUMBER(DATA!AM559),DATA!AM559,"n/a")</f>
        <v>-0.26015463821516399</v>
      </c>
      <c r="M4249" s="66"/>
      <c r="N4249" s="66"/>
      <c r="O4249" s="66"/>
      <c r="P4249" s="66"/>
      <c r="Q4249" s="66"/>
      <c r="S4249" s="70"/>
      <c r="U4249" s="70"/>
      <c r="W4249" s="70"/>
      <c r="Y4249" s="70"/>
    </row>
    <row r="4250" spans="1:25" s="69" customFormat="1" x14ac:dyDescent="0.2">
      <c r="A4250" s="66" t="s">
        <v>20</v>
      </c>
      <c r="B4250" s="66" t="s">
        <v>24</v>
      </c>
      <c r="C4250" s="66" t="s">
        <v>9</v>
      </c>
      <c r="D4250" s="66" t="s">
        <v>281</v>
      </c>
      <c r="E4250" s="86">
        <f>+IF(ISNUMBER(DATA!H560),DATA!H560,"n/a")</f>
        <v>1272.44</v>
      </c>
      <c r="F4250" s="77">
        <f>+IF(ISNUMBER(DATA!I560),DATA!I560,"n/a")</f>
        <v>-0.104123689565101</v>
      </c>
      <c r="G4250" s="86">
        <f>+IF(ISNUMBER(DATA!R560),DATA!R560,"n/a")</f>
        <v>4279.5600000000004</v>
      </c>
      <c r="H4250" s="77">
        <f>+IF(ISNUMBER(DATA!S560),DATA!S560,"n/a")</f>
        <v>-0.111283704085193</v>
      </c>
      <c r="I4250" s="86">
        <f>+IF(ISNUMBER(DATA!AB560),DATA!AB560,"n/a")</f>
        <v>8984.36</v>
      </c>
      <c r="J4250" s="77">
        <f>+IF(ISNUMBER(DATA!AC560),DATA!AC560,"n/a")</f>
        <v>-0.104503913651482</v>
      </c>
      <c r="K4250" s="86">
        <f>+IF(ISNUMBER(DATA!AL560),DATA!AL560,"n/a")</f>
        <v>17020.05</v>
      </c>
      <c r="L4250" s="77">
        <f>+IF(ISNUMBER(DATA!AM560),DATA!AM560,"n/a")</f>
        <v>-0.119720731964025</v>
      </c>
      <c r="M4250" s="66"/>
      <c r="N4250" s="66"/>
      <c r="O4250" s="66"/>
      <c r="P4250" s="66"/>
      <c r="Q4250" s="66"/>
      <c r="S4250" s="70"/>
      <c r="U4250" s="70"/>
      <c r="W4250" s="70"/>
      <c r="Y4250" s="70"/>
    </row>
    <row r="4251" spans="1:25" s="69" customFormat="1" x14ac:dyDescent="0.2">
      <c r="A4251" s="66" t="s">
        <v>20</v>
      </c>
      <c r="B4251" s="66" t="s">
        <v>24</v>
      </c>
      <c r="C4251" s="66" t="s">
        <v>9</v>
      </c>
      <c r="D4251" s="66" t="s">
        <v>282</v>
      </c>
      <c r="E4251" s="86">
        <f>+IF(ISNUMBER(DATA!H561),DATA!H561,"n/a")</f>
        <v>1867.25</v>
      </c>
      <c r="F4251" s="77">
        <f>+IF(ISNUMBER(DATA!I561),DATA!I561,"n/a")</f>
        <v>0.20147606699568199</v>
      </c>
      <c r="G4251" s="86">
        <f>+IF(ISNUMBER(DATA!R561),DATA!R561,"n/a")</f>
        <v>5947.58</v>
      </c>
      <c r="H4251" s="77">
        <f>+IF(ISNUMBER(DATA!S561),DATA!S561,"n/a")</f>
        <v>0.17126073025819599</v>
      </c>
      <c r="I4251" s="86">
        <f>+IF(ISNUMBER(DATA!AB561),DATA!AB561,"n/a")</f>
        <v>11950.07</v>
      </c>
      <c r="J4251" s="77">
        <f>+IF(ISNUMBER(DATA!AC561),DATA!AC561,"n/a")</f>
        <v>0.194292812897887</v>
      </c>
      <c r="K4251" s="86">
        <f>+IF(ISNUMBER(DATA!AL561),DATA!AL561,"n/a")</f>
        <v>21819.86</v>
      </c>
      <c r="L4251" s="77">
        <f>+IF(ISNUMBER(DATA!AM561),DATA!AM561,"n/a")</f>
        <v>0.25926114023307401</v>
      </c>
      <c r="M4251" s="66"/>
      <c r="N4251" s="66"/>
      <c r="O4251" s="66"/>
      <c r="P4251" s="66"/>
      <c r="Q4251" s="66"/>
      <c r="S4251" s="70"/>
      <c r="U4251" s="70"/>
      <c r="W4251" s="70"/>
      <c r="Y4251" s="70"/>
    </row>
    <row r="4252" spans="1:25" s="69" customFormat="1" x14ac:dyDescent="0.2">
      <c r="A4252" s="66" t="s">
        <v>20</v>
      </c>
      <c r="B4252" s="66" t="s">
        <v>24</v>
      </c>
      <c r="C4252" s="66" t="s">
        <v>9</v>
      </c>
      <c r="D4252" s="66" t="s">
        <v>283</v>
      </c>
      <c r="E4252" s="86">
        <f>+IF(ISNUMBER(DATA!H562),DATA!H562,"n/a")</f>
        <v>2271.4899999999998</v>
      </c>
      <c r="F4252" s="77">
        <f>+IF(ISNUMBER(DATA!I562),DATA!I562,"n/a")</f>
        <v>-1.43626415110715E-2</v>
      </c>
      <c r="G4252" s="86">
        <f>+IF(ISNUMBER(DATA!R562),DATA!R562,"n/a")</f>
        <v>7704.43</v>
      </c>
      <c r="H4252" s="77">
        <f>+IF(ISNUMBER(DATA!S562),DATA!S562,"n/a")</f>
        <v>1.8894249334793299E-2</v>
      </c>
      <c r="I4252" s="86">
        <f>+IF(ISNUMBER(DATA!AB562),DATA!AB562,"n/a")</f>
        <v>16343.93</v>
      </c>
      <c r="J4252" s="77">
        <f>+IF(ISNUMBER(DATA!AC562),DATA!AC562,"n/a")</f>
        <v>6.6664882792971794E-2</v>
      </c>
      <c r="K4252" s="86">
        <f>+IF(ISNUMBER(DATA!AL562),DATA!AL562,"n/a")</f>
        <v>28636.41</v>
      </c>
      <c r="L4252" s="77">
        <f>+IF(ISNUMBER(DATA!AM562),DATA!AM562,"n/a")</f>
        <v>0.114744302666107</v>
      </c>
      <c r="M4252" s="66"/>
      <c r="N4252" s="66"/>
      <c r="O4252" s="66"/>
      <c r="P4252" s="66"/>
      <c r="Q4252" s="66"/>
      <c r="S4252" s="70"/>
      <c r="U4252" s="70"/>
      <c r="W4252" s="70"/>
      <c r="Y4252" s="70"/>
    </row>
    <row r="4253" spans="1:25" s="69" customFormat="1" x14ac:dyDescent="0.2">
      <c r="A4253" s="66" t="s">
        <v>20</v>
      </c>
      <c r="B4253" s="66" t="s">
        <v>24</v>
      </c>
      <c r="C4253" s="66" t="s">
        <v>9</v>
      </c>
      <c r="D4253" s="66" t="s">
        <v>284</v>
      </c>
      <c r="E4253" s="86">
        <f>+IF(ISNUMBER(DATA!H563),DATA!H563,"n/a")</f>
        <v>2425.92</v>
      </c>
      <c r="F4253" s="77">
        <f>+IF(ISNUMBER(DATA!I563),DATA!I563,"n/a")</f>
        <v>4.8946694800926997E-2</v>
      </c>
      <c r="G4253" s="86">
        <f>+IF(ISNUMBER(DATA!R563),DATA!R563,"n/a")</f>
        <v>8217.16</v>
      </c>
      <c r="H4253" s="77">
        <f>+IF(ISNUMBER(DATA!S563),DATA!S563,"n/a")</f>
        <v>3.9823042445010601E-2</v>
      </c>
      <c r="I4253" s="86">
        <f>+IF(ISNUMBER(DATA!AB563),DATA!AB563,"n/a")</f>
        <v>15982.16</v>
      </c>
      <c r="J4253" s="77">
        <f>+IF(ISNUMBER(DATA!AC563),DATA!AC563,"n/a")</f>
        <v>2.8124209953444501E-2</v>
      </c>
      <c r="K4253" s="86">
        <f>+IF(ISNUMBER(DATA!AL563),DATA!AL563,"n/a")</f>
        <v>28654.32</v>
      </c>
      <c r="L4253" s="77">
        <f>+IF(ISNUMBER(DATA!AM563),DATA!AM563,"n/a")</f>
        <v>-5.8937741942158103E-2</v>
      </c>
      <c r="M4253" s="66"/>
      <c r="N4253" s="66"/>
      <c r="O4253" s="66"/>
      <c r="P4253" s="66"/>
      <c r="Q4253" s="66"/>
      <c r="S4253" s="70"/>
      <c r="U4253" s="70"/>
      <c r="W4253" s="70"/>
      <c r="Y4253" s="70"/>
    </row>
    <row r="4254" spans="1:25" s="69" customFormat="1" x14ac:dyDescent="0.2">
      <c r="A4254" s="66" t="s">
        <v>20</v>
      </c>
      <c r="B4254" s="66" t="s">
        <v>24</v>
      </c>
      <c r="C4254" s="66" t="s">
        <v>9</v>
      </c>
      <c r="D4254" s="66" t="s">
        <v>285</v>
      </c>
      <c r="E4254" s="86">
        <f>+IF(ISNUMBER(DATA!H564),DATA!H564,"n/a")</f>
        <v>1188.6500000000001</v>
      </c>
      <c r="F4254" s="77">
        <f>+IF(ISNUMBER(DATA!I564),DATA!I564,"n/a")</f>
        <v>-3.1831102929797198E-2</v>
      </c>
      <c r="G4254" s="86">
        <f>+IF(ISNUMBER(DATA!R564),DATA!R564,"n/a")</f>
        <v>4156.49</v>
      </c>
      <c r="H4254" s="77">
        <f>+IF(ISNUMBER(DATA!S564),DATA!S564,"n/a")</f>
        <v>7.1622119839430204E-2</v>
      </c>
      <c r="I4254" s="86">
        <f>+IF(ISNUMBER(DATA!AB564),DATA!AB564,"n/a")</f>
        <v>7987.11</v>
      </c>
      <c r="J4254" s="77">
        <f>+IF(ISNUMBER(DATA!AC564),DATA!AC564,"n/a")</f>
        <v>2.09948522728872E-2</v>
      </c>
      <c r="K4254" s="86">
        <f>+IF(ISNUMBER(DATA!AL564),DATA!AL564,"n/a")</f>
        <v>14591.46</v>
      </c>
      <c r="L4254" s="77">
        <f>+IF(ISNUMBER(DATA!AM564),DATA!AM564,"n/a")</f>
        <v>5.6914856244264303E-2</v>
      </c>
      <c r="M4254" s="66"/>
      <c r="N4254" s="66"/>
      <c r="O4254" s="66"/>
      <c r="P4254" s="66"/>
      <c r="Q4254" s="66"/>
      <c r="S4254" s="70"/>
      <c r="U4254" s="70"/>
      <c r="W4254" s="70"/>
      <c r="Y4254" s="70"/>
    </row>
    <row r="4255" spans="1:25" s="69" customFormat="1" x14ac:dyDescent="0.2">
      <c r="A4255" s="66" t="s">
        <v>20</v>
      </c>
      <c r="B4255" s="66" t="s">
        <v>24</v>
      </c>
      <c r="C4255" s="66" t="s">
        <v>9</v>
      </c>
      <c r="D4255" s="66" t="s">
        <v>286</v>
      </c>
      <c r="E4255" s="86">
        <f>+IF(ISNUMBER(DATA!H565),DATA!H565,"n/a")</f>
        <v>8433.9</v>
      </c>
      <c r="F4255" s="77">
        <f>+IF(ISNUMBER(DATA!I565),DATA!I565,"n/a")</f>
        <v>0.351582206467287</v>
      </c>
      <c r="G4255" s="86">
        <f>+IF(ISNUMBER(DATA!R565),DATA!R565,"n/a")</f>
        <v>25928.77</v>
      </c>
      <c r="H4255" s="77">
        <f>+IF(ISNUMBER(DATA!S565),DATA!S565,"n/a")</f>
        <v>0.244294473640389</v>
      </c>
      <c r="I4255" s="86">
        <f>+IF(ISNUMBER(DATA!AB565),DATA!AB565,"n/a")</f>
        <v>52078.71</v>
      </c>
      <c r="J4255" s="77">
        <f>+IF(ISNUMBER(DATA!AC565),DATA!AC565,"n/a")</f>
        <v>0.19551601521520101</v>
      </c>
      <c r="K4255" s="86">
        <f>+IF(ISNUMBER(DATA!AL565),DATA!AL565,"n/a")</f>
        <v>89672.5</v>
      </c>
      <c r="L4255" s="77">
        <f>+IF(ISNUMBER(DATA!AM565),DATA!AM565,"n/a")</f>
        <v>0.407576875382611</v>
      </c>
      <c r="M4255" s="66"/>
      <c r="N4255" s="66"/>
      <c r="O4255" s="66"/>
      <c r="P4255" s="66"/>
      <c r="Q4255" s="66"/>
      <c r="S4255" s="70"/>
      <c r="U4255" s="70"/>
      <c r="W4255" s="70"/>
      <c r="Y4255" s="70"/>
    </row>
    <row r="4256" spans="1:25" s="69" customFormat="1" x14ac:dyDescent="0.2">
      <c r="A4256" s="66" t="s">
        <v>20</v>
      </c>
      <c r="B4256" s="66" t="s">
        <v>24</v>
      </c>
      <c r="C4256" s="66" t="s">
        <v>9</v>
      </c>
      <c r="D4256" s="66" t="s">
        <v>287</v>
      </c>
      <c r="E4256" s="86">
        <f>+IF(ISNUMBER(DATA!H566),DATA!H566,"n/a")</f>
        <v>2579.9699999999998</v>
      </c>
      <c r="F4256" s="77">
        <f>+IF(ISNUMBER(DATA!I566),DATA!I566,"n/a")</f>
        <v>4.7103993246506402E-2</v>
      </c>
      <c r="G4256" s="86">
        <f>+IF(ISNUMBER(DATA!R566),DATA!R566,"n/a")</f>
        <v>8945.6200000000008</v>
      </c>
      <c r="H4256" s="77">
        <f>+IF(ISNUMBER(DATA!S566),DATA!S566,"n/a")</f>
        <v>7.4030318092644598E-2</v>
      </c>
      <c r="I4256" s="86">
        <f>+IF(ISNUMBER(DATA!AB566),DATA!AB566,"n/a")</f>
        <v>19493.8</v>
      </c>
      <c r="J4256" s="77">
        <f>+IF(ISNUMBER(DATA!AC566),DATA!AC566,"n/a")</f>
        <v>0.105791539082026</v>
      </c>
      <c r="K4256" s="86">
        <f>+IF(ISNUMBER(DATA!AL566),DATA!AL566,"n/a")</f>
        <v>32703.32</v>
      </c>
      <c r="L4256" s="77">
        <f>+IF(ISNUMBER(DATA!AM566),DATA!AM566,"n/a")</f>
        <v>6.5833814593727197E-2</v>
      </c>
      <c r="M4256" s="66"/>
      <c r="N4256" s="66"/>
      <c r="O4256" s="66"/>
      <c r="P4256" s="66"/>
      <c r="Q4256" s="66"/>
      <c r="S4256" s="70"/>
      <c r="U4256" s="70"/>
      <c r="W4256" s="70"/>
      <c r="Y4256" s="70"/>
    </row>
    <row r="4257" spans="1:25" s="69" customFormat="1" x14ac:dyDescent="0.2">
      <c r="A4257" s="66" t="s">
        <v>20</v>
      </c>
      <c r="B4257" s="66" t="s">
        <v>24</v>
      </c>
      <c r="C4257" s="66" t="s">
        <v>9</v>
      </c>
      <c r="D4257" s="66" t="s">
        <v>288</v>
      </c>
      <c r="E4257" s="86">
        <f>+IF(ISNUMBER(DATA!H567),DATA!H567,"n/a")</f>
        <v>2375.42</v>
      </c>
      <c r="F4257" s="77">
        <f>+IF(ISNUMBER(DATA!I567),DATA!I567,"n/a")</f>
        <v>0.43047609871249798</v>
      </c>
      <c r="G4257" s="86">
        <f>+IF(ISNUMBER(DATA!R567),DATA!R567,"n/a")</f>
        <v>7831.31</v>
      </c>
      <c r="H4257" s="77">
        <f>+IF(ISNUMBER(DATA!S567),DATA!S567,"n/a")</f>
        <v>0.35813818782181001</v>
      </c>
      <c r="I4257" s="86">
        <f>+IF(ISNUMBER(DATA!AB567),DATA!AB567,"n/a")</f>
        <v>14814.06</v>
      </c>
      <c r="J4257" s="77">
        <f>+IF(ISNUMBER(DATA!AC567),DATA!AC567,"n/a")</f>
        <v>0.28253264107672099</v>
      </c>
      <c r="K4257" s="86">
        <f>+IF(ISNUMBER(DATA!AL567),DATA!AL567,"n/a")</f>
        <v>26622.43</v>
      </c>
      <c r="L4257" s="77">
        <f>+IF(ISNUMBER(DATA!AM567),DATA!AM567,"n/a")</f>
        <v>0.288171916060663</v>
      </c>
      <c r="M4257" s="66"/>
      <c r="N4257" s="66"/>
      <c r="O4257" s="66"/>
      <c r="P4257" s="66"/>
      <c r="Q4257" s="66"/>
      <c r="S4257" s="70"/>
      <c r="U4257" s="70"/>
      <c r="W4257" s="70"/>
      <c r="Y4257" s="70"/>
    </row>
    <row r="4258" spans="1:25" s="69" customFormat="1" x14ac:dyDescent="0.2">
      <c r="A4258" s="66" t="s">
        <v>20</v>
      </c>
      <c r="B4258" s="66" t="s">
        <v>24</v>
      </c>
      <c r="C4258" s="66" t="s">
        <v>9</v>
      </c>
      <c r="D4258" s="66" t="s">
        <v>289</v>
      </c>
      <c r="E4258" s="86">
        <f>+IF(ISNUMBER(DATA!H568),DATA!H568,"n/a")</f>
        <v>824.75</v>
      </c>
      <c r="F4258" s="77">
        <f>+IF(ISNUMBER(DATA!I568),DATA!I568,"n/a")</f>
        <v>-0.226364122430985</v>
      </c>
      <c r="G4258" s="86">
        <f>+IF(ISNUMBER(DATA!R568),DATA!R568,"n/a")</f>
        <v>2753.25</v>
      </c>
      <c r="H4258" s="77">
        <f>+IF(ISNUMBER(DATA!S568),DATA!S568,"n/a")</f>
        <v>-0.12903531942489299</v>
      </c>
      <c r="I4258" s="86">
        <f>+IF(ISNUMBER(DATA!AB568),DATA!AB568,"n/a")</f>
        <v>5439.16</v>
      </c>
      <c r="J4258" s="77">
        <f>+IF(ISNUMBER(DATA!AC568),DATA!AC568,"n/a")</f>
        <v>-0.121653613241825</v>
      </c>
      <c r="K4258" s="86">
        <f>+IF(ISNUMBER(DATA!AL568),DATA!AL568,"n/a")</f>
        <v>10905.62</v>
      </c>
      <c r="L4258" s="77">
        <f>+IF(ISNUMBER(DATA!AM568),DATA!AM568,"n/a")</f>
        <v>-9.9397567974895504E-2</v>
      </c>
      <c r="M4258" s="66"/>
      <c r="N4258" s="66"/>
      <c r="O4258" s="66"/>
      <c r="P4258" s="66"/>
      <c r="Q4258" s="66"/>
      <c r="S4258" s="70"/>
      <c r="U4258" s="70"/>
      <c r="W4258" s="70"/>
      <c r="Y4258" s="70"/>
    </row>
    <row r="4259" spans="1:25" s="69" customFormat="1" x14ac:dyDescent="0.2">
      <c r="A4259" s="66" t="s">
        <v>20</v>
      </c>
      <c r="B4259" s="66" t="s">
        <v>24</v>
      </c>
      <c r="C4259" s="66" t="s">
        <v>9</v>
      </c>
      <c r="D4259" s="66" t="s">
        <v>290</v>
      </c>
      <c r="E4259" s="86">
        <f>+IF(ISNUMBER(DATA!H569),DATA!H569,"n/a")</f>
        <v>1100.6199999999999</v>
      </c>
      <c r="F4259" s="77">
        <f>+IF(ISNUMBER(DATA!I569),DATA!I569,"n/a")</f>
        <v>0.348617220717795</v>
      </c>
      <c r="G4259" s="86">
        <f>+IF(ISNUMBER(DATA!R569),DATA!R569,"n/a")</f>
        <v>3513.83</v>
      </c>
      <c r="H4259" s="77">
        <f>+IF(ISNUMBER(DATA!S569),DATA!S569,"n/a")</f>
        <v>0.15622645234530499</v>
      </c>
      <c r="I4259" s="86">
        <f>+IF(ISNUMBER(DATA!AB569),DATA!AB569,"n/a")</f>
        <v>7196.42</v>
      </c>
      <c r="J4259" s="77">
        <f>+IF(ISNUMBER(DATA!AC569),DATA!AC569,"n/a")</f>
        <v>0.13093999578829599</v>
      </c>
      <c r="K4259" s="86">
        <f>+IF(ISNUMBER(DATA!AL569),DATA!AL569,"n/a")</f>
        <v>12150.44</v>
      </c>
      <c r="L4259" s="77">
        <f>+IF(ISNUMBER(DATA!AM569),DATA!AM569,"n/a")</f>
        <v>4.6844373910653499E-2</v>
      </c>
      <c r="M4259" s="66"/>
      <c r="N4259" s="66"/>
      <c r="O4259" s="66"/>
      <c r="P4259" s="66"/>
      <c r="Q4259" s="66"/>
      <c r="S4259" s="70"/>
      <c r="U4259" s="70"/>
      <c r="W4259" s="70"/>
      <c r="Y4259" s="70"/>
    </row>
    <row r="4260" spans="1:25" s="69" customFormat="1" x14ac:dyDescent="0.2">
      <c r="A4260" s="66" t="s">
        <v>20</v>
      </c>
      <c r="B4260" s="66" t="s">
        <v>24</v>
      </c>
      <c r="C4260" s="66" t="s">
        <v>9</v>
      </c>
      <c r="D4260" s="66" t="s">
        <v>291</v>
      </c>
      <c r="E4260" s="86">
        <f>+IF(ISNUMBER(DATA!H570),DATA!H570,"n/a")</f>
        <v>852.54</v>
      </c>
      <c r="F4260" s="77">
        <f>+IF(ISNUMBER(DATA!I570),DATA!I570,"n/a")</f>
        <v>0.25893766889646902</v>
      </c>
      <c r="G4260" s="86">
        <f>+IF(ISNUMBER(DATA!R570),DATA!R570,"n/a")</f>
        <v>2882.42</v>
      </c>
      <c r="H4260" s="77">
        <f>+IF(ISNUMBER(DATA!S570),DATA!S570,"n/a")</f>
        <v>0.16883137948233401</v>
      </c>
      <c r="I4260" s="86">
        <f>+IF(ISNUMBER(DATA!AB570),DATA!AB570,"n/a")</f>
        <v>6342.19</v>
      </c>
      <c r="J4260" s="77">
        <f>+IF(ISNUMBER(DATA!AC570),DATA!AC570,"n/a")</f>
        <v>0.179192030373232</v>
      </c>
      <c r="K4260" s="86">
        <f>+IF(ISNUMBER(DATA!AL570),DATA!AL570,"n/a")</f>
        <v>10932.27</v>
      </c>
      <c r="L4260" s="77">
        <f>+IF(ISNUMBER(DATA!AM570),DATA!AM570,"n/a")</f>
        <v>0.175181830495065</v>
      </c>
      <c r="M4260" s="66"/>
      <c r="N4260" s="66"/>
      <c r="O4260" s="66"/>
      <c r="P4260" s="66"/>
      <c r="Q4260" s="66"/>
      <c r="S4260" s="70"/>
      <c r="U4260" s="70"/>
      <c r="W4260" s="70"/>
      <c r="Y4260" s="70"/>
    </row>
    <row r="4261" spans="1:25" s="69" customFormat="1" x14ac:dyDescent="0.2">
      <c r="A4261" s="66" t="s">
        <v>20</v>
      </c>
      <c r="B4261" s="66" t="s">
        <v>24</v>
      </c>
      <c r="C4261" s="66" t="s">
        <v>9</v>
      </c>
      <c r="D4261" s="66" t="s">
        <v>292</v>
      </c>
      <c r="E4261" s="86">
        <f>+IF(ISNUMBER(DATA!H571),DATA!H571,"n/a")</f>
        <v>3306.35</v>
      </c>
      <c r="F4261" s="77">
        <f>+IF(ISNUMBER(DATA!I571),DATA!I571,"n/a")</f>
        <v>2.18882223314266E-2</v>
      </c>
      <c r="G4261" s="86">
        <f>+IF(ISNUMBER(DATA!R571),DATA!R571,"n/a")</f>
        <v>10871.86</v>
      </c>
      <c r="H4261" s="77">
        <f>+IF(ISNUMBER(DATA!S571),DATA!S571,"n/a")</f>
        <v>-8.6895539235777697E-2</v>
      </c>
      <c r="I4261" s="86">
        <f>+IF(ISNUMBER(DATA!AB571),DATA!AB571,"n/a")</f>
        <v>23175.02</v>
      </c>
      <c r="J4261" s="77">
        <f>+IF(ISNUMBER(DATA!AC571),DATA!AC571,"n/a")</f>
        <v>5.73254684506668E-2</v>
      </c>
      <c r="K4261" s="86">
        <f>+IF(ISNUMBER(DATA!AL571),DATA!AL571,"n/a")</f>
        <v>41411.68</v>
      </c>
      <c r="L4261" s="77">
        <f>+IF(ISNUMBER(DATA!AM571),DATA!AM571,"n/a")</f>
        <v>3.1998120000488503E-2</v>
      </c>
      <c r="M4261" s="66"/>
      <c r="N4261" s="66"/>
      <c r="O4261" s="66"/>
      <c r="P4261" s="66"/>
      <c r="Q4261" s="66"/>
      <c r="S4261" s="70"/>
      <c r="U4261" s="70"/>
      <c r="W4261" s="70"/>
      <c r="Y4261" s="70"/>
    </row>
    <row r="4262" spans="1:25" s="69" customFormat="1" x14ac:dyDescent="0.2">
      <c r="A4262" s="66" t="s">
        <v>20</v>
      </c>
      <c r="B4262" s="66" t="s">
        <v>24</v>
      </c>
      <c r="C4262" s="66" t="s">
        <v>9</v>
      </c>
      <c r="D4262" s="66" t="s">
        <v>293</v>
      </c>
      <c r="E4262" s="86">
        <f>+IF(ISNUMBER(DATA!H572),DATA!H572,"n/a")</f>
        <v>247.74</v>
      </c>
      <c r="F4262" s="77">
        <f>+IF(ISNUMBER(DATA!I572),DATA!I572,"n/a")</f>
        <v>-6.8051010044013205E-2</v>
      </c>
      <c r="G4262" s="86">
        <f>+IF(ISNUMBER(DATA!R572),DATA!R572,"n/a")</f>
        <v>910.68</v>
      </c>
      <c r="H4262" s="77">
        <f>+IF(ISNUMBER(DATA!S572),DATA!S572,"n/a")</f>
        <v>-0.134030029573139</v>
      </c>
      <c r="I4262" s="86">
        <f>+IF(ISNUMBER(DATA!AB572),DATA!AB572,"n/a")</f>
        <v>1843.96</v>
      </c>
      <c r="J4262" s="77">
        <f>+IF(ISNUMBER(DATA!AC572),DATA!AC572,"n/a")</f>
        <v>-0.11743533781326</v>
      </c>
      <c r="K4262" s="86">
        <f>+IF(ISNUMBER(DATA!AL572),DATA!AL572,"n/a")</f>
        <v>3187.29</v>
      </c>
      <c r="L4262" s="77">
        <f>+IF(ISNUMBER(DATA!AM572),DATA!AM572,"n/a")</f>
        <v>-0.119839503377278</v>
      </c>
      <c r="M4262" s="66"/>
      <c r="N4262" s="66"/>
      <c r="O4262" s="66"/>
      <c r="P4262" s="66"/>
      <c r="Q4262" s="66"/>
      <c r="S4262" s="70"/>
      <c r="U4262" s="70"/>
      <c r="W4262" s="70"/>
      <c r="Y4262" s="70"/>
    </row>
    <row r="4263" spans="1:25" s="69" customFormat="1" x14ac:dyDescent="0.2">
      <c r="A4263" s="66" t="s">
        <v>20</v>
      </c>
      <c r="B4263" s="66" t="s">
        <v>24</v>
      </c>
      <c r="C4263" s="66" t="s">
        <v>9</v>
      </c>
      <c r="D4263" s="66" t="s">
        <v>294</v>
      </c>
      <c r="E4263" s="86">
        <f>+IF(ISNUMBER(DATA!H573),DATA!H573,"n/a")</f>
        <v>3926.87</v>
      </c>
      <c r="F4263" s="77">
        <f>+IF(ISNUMBER(DATA!I573),DATA!I573,"n/a")</f>
        <v>0.140080362793884</v>
      </c>
      <c r="G4263" s="86">
        <f>+IF(ISNUMBER(DATA!R573),DATA!R573,"n/a")</f>
        <v>12990.84</v>
      </c>
      <c r="H4263" s="77">
        <f>+IF(ISNUMBER(DATA!S573),DATA!S573,"n/a")</f>
        <v>4.3033803671819602E-2</v>
      </c>
      <c r="I4263" s="86">
        <f>+IF(ISNUMBER(DATA!AB573),DATA!AB573,"n/a")</f>
        <v>27453.16</v>
      </c>
      <c r="J4263" s="77">
        <f>+IF(ISNUMBER(DATA!AC573),DATA!AC573,"n/a")</f>
        <v>6.2936402291186994E-2</v>
      </c>
      <c r="K4263" s="86">
        <f>+IF(ISNUMBER(DATA!AL573),DATA!AL573,"n/a")</f>
        <v>47642.71</v>
      </c>
      <c r="L4263" s="77">
        <f>+IF(ISNUMBER(DATA!AM573),DATA!AM573,"n/a")</f>
        <v>2.1613706171105099E-2</v>
      </c>
      <c r="M4263" s="66"/>
      <c r="N4263" s="66"/>
      <c r="O4263" s="66"/>
      <c r="P4263" s="66"/>
      <c r="Q4263" s="66"/>
      <c r="S4263" s="70"/>
      <c r="U4263" s="70"/>
      <c r="W4263" s="70"/>
      <c r="Y4263" s="70"/>
    </row>
    <row r="4264" spans="1:25" s="69" customFormat="1" x14ac:dyDescent="0.2">
      <c r="A4264" s="66" t="s">
        <v>20</v>
      </c>
      <c r="B4264" s="66" t="s">
        <v>24</v>
      </c>
      <c r="C4264" s="66" t="s">
        <v>9</v>
      </c>
      <c r="D4264" s="66" t="s">
        <v>295</v>
      </c>
      <c r="E4264" s="86">
        <f>+IF(ISNUMBER(DATA!H574),DATA!H574,"n/a")</f>
        <v>801.07</v>
      </c>
      <c r="F4264" s="77">
        <f>+IF(ISNUMBER(DATA!I574),DATA!I574,"n/a")</f>
        <v>-9.7202812964883298E-2</v>
      </c>
      <c r="G4264" s="86">
        <f>+IF(ISNUMBER(DATA!R574),DATA!R574,"n/a")</f>
        <v>2593.2399999999998</v>
      </c>
      <c r="H4264" s="77">
        <f>+IF(ISNUMBER(DATA!S574),DATA!S574,"n/a")</f>
        <v>-0.13456545390227101</v>
      </c>
      <c r="I4264" s="86">
        <f>+IF(ISNUMBER(DATA!AB574),DATA!AB574,"n/a")</f>
        <v>5696.9</v>
      </c>
      <c r="J4264" s="77">
        <f>+IF(ISNUMBER(DATA!AC574),DATA!AC574,"n/a")</f>
        <v>-8.9909915954572803E-2</v>
      </c>
      <c r="K4264" s="86">
        <f>+IF(ISNUMBER(DATA!AL574),DATA!AL574,"n/a")</f>
        <v>10431.719999999999</v>
      </c>
      <c r="L4264" s="77">
        <f>+IF(ISNUMBER(DATA!AM574),DATA!AM574,"n/a")</f>
        <v>-8.3067943074977106E-3</v>
      </c>
      <c r="M4264" s="66"/>
      <c r="N4264" s="66"/>
      <c r="O4264" s="66"/>
      <c r="P4264" s="66"/>
      <c r="Q4264" s="66"/>
      <c r="S4264" s="70"/>
      <c r="U4264" s="70"/>
      <c r="W4264" s="70"/>
      <c r="Y4264" s="70"/>
    </row>
    <row r="4265" spans="1:25" s="69" customFormat="1" x14ac:dyDescent="0.2">
      <c r="A4265" s="66" t="s">
        <v>20</v>
      </c>
      <c r="B4265" s="66" t="s">
        <v>24</v>
      </c>
      <c r="C4265" s="66" t="s">
        <v>9</v>
      </c>
      <c r="D4265" s="66" t="s">
        <v>296</v>
      </c>
      <c r="E4265" s="86">
        <f>+IF(ISNUMBER(DATA!H575),DATA!H575,"n/a")</f>
        <v>1202.7</v>
      </c>
      <c r="F4265" s="77">
        <f>+IF(ISNUMBER(DATA!I575),DATA!I575,"n/a")</f>
        <v>-8.3035353496846903E-2</v>
      </c>
      <c r="G4265" s="86">
        <f>+IF(ISNUMBER(DATA!R575),DATA!R575,"n/a")</f>
        <v>4300.7700000000004</v>
      </c>
      <c r="H4265" s="77">
        <f>+IF(ISNUMBER(DATA!S575),DATA!S575,"n/a")</f>
        <v>6.6082822283586695E-2</v>
      </c>
      <c r="I4265" s="86">
        <f>+IF(ISNUMBER(DATA!AB575),DATA!AB575,"n/a")</f>
        <v>8970.44</v>
      </c>
      <c r="J4265" s="77">
        <f>+IF(ISNUMBER(DATA!AC575),DATA!AC575,"n/a")</f>
        <v>8.1642520814869599E-2</v>
      </c>
      <c r="K4265" s="86">
        <f>+IF(ISNUMBER(DATA!AL575),DATA!AL575,"n/a")</f>
        <v>15595.75</v>
      </c>
      <c r="L4265" s="77">
        <f>+IF(ISNUMBER(DATA!AM575),DATA!AM575,"n/a")</f>
        <v>0.144014148562844</v>
      </c>
      <c r="M4265" s="66"/>
      <c r="N4265" s="66"/>
      <c r="O4265" s="66"/>
      <c r="P4265" s="66"/>
      <c r="Q4265" s="66"/>
      <c r="S4265" s="70"/>
      <c r="U4265" s="70"/>
      <c r="W4265" s="70"/>
      <c r="Y4265" s="70"/>
    </row>
    <row r="4266" spans="1:25" s="69" customFormat="1" x14ac:dyDescent="0.2">
      <c r="A4266" s="66" t="s">
        <v>20</v>
      </c>
      <c r="B4266" s="66" t="s">
        <v>24</v>
      </c>
      <c r="C4266" s="66" t="s">
        <v>9</v>
      </c>
      <c r="D4266" s="66" t="s">
        <v>297</v>
      </c>
      <c r="E4266" s="86">
        <f>+IF(ISNUMBER(DATA!H576),DATA!H576,"n/a")</f>
        <v>600.19000000000005</v>
      </c>
      <c r="F4266" s="77">
        <f>+IF(ISNUMBER(DATA!I576),DATA!I576,"n/a")</f>
        <v>0.22833694895829099</v>
      </c>
      <c r="G4266" s="86">
        <f>+IF(ISNUMBER(DATA!R576),DATA!R576,"n/a")</f>
        <v>1965.96</v>
      </c>
      <c r="H4266" s="77">
        <f>+IF(ISNUMBER(DATA!S576),DATA!S576,"n/a")</f>
        <v>3.3117176579398201E-2</v>
      </c>
      <c r="I4266" s="86">
        <f>+IF(ISNUMBER(DATA!AB576),DATA!AB576,"n/a")</f>
        <v>4165.1099999999997</v>
      </c>
      <c r="J4266" s="77">
        <f>+IF(ISNUMBER(DATA!AC576),DATA!AC576,"n/a")</f>
        <v>5.6992333518587603E-2</v>
      </c>
      <c r="K4266" s="86">
        <f>+IF(ISNUMBER(DATA!AL576),DATA!AL576,"n/a")</f>
        <v>7169.69</v>
      </c>
      <c r="L4266" s="77">
        <f>+IF(ISNUMBER(DATA!AM576),DATA!AM576,"n/a")</f>
        <v>5.6384180957446801E-2</v>
      </c>
      <c r="M4266" s="66"/>
      <c r="N4266" s="66"/>
      <c r="O4266" s="66"/>
      <c r="P4266" s="66"/>
      <c r="Q4266" s="66"/>
      <c r="S4266" s="70"/>
      <c r="U4266" s="70"/>
      <c r="W4266" s="70"/>
      <c r="Y4266" s="70"/>
    </row>
    <row r="4267" spans="1:25" s="69" customFormat="1" x14ac:dyDescent="0.2">
      <c r="A4267" s="66" t="s">
        <v>20</v>
      </c>
      <c r="B4267" s="66" t="s">
        <v>24</v>
      </c>
      <c r="C4267" s="66" t="s">
        <v>9</v>
      </c>
      <c r="D4267" s="66" t="s">
        <v>298</v>
      </c>
      <c r="E4267" s="86">
        <f>+IF(ISNUMBER(DATA!H577),DATA!H577,"n/a")</f>
        <v>297.32</v>
      </c>
      <c r="F4267" s="77">
        <f>+IF(ISNUMBER(DATA!I577),DATA!I577,"n/a")</f>
        <v>0.20665584415584401</v>
      </c>
      <c r="G4267" s="86">
        <f>+IF(ISNUMBER(DATA!R577),DATA!R577,"n/a")</f>
        <v>957.58</v>
      </c>
      <c r="H4267" s="77">
        <f>+IF(ISNUMBER(DATA!S577),DATA!S577,"n/a")</f>
        <v>-4.1883454734651299E-2</v>
      </c>
      <c r="I4267" s="86">
        <f>+IF(ISNUMBER(DATA!AB577),DATA!AB577,"n/a")</f>
        <v>1959.69</v>
      </c>
      <c r="J4267" s="77">
        <f>+IF(ISNUMBER(DATA!AC577),DATA!AC577,"n/a")</f>
        <v>6.3863630194620005E-2</v>
      </c>
      <c r="K4267" s="86">
        <f>+IF(ISNUMBER(DATA!AL577),DATA!AL577,"n/a")</f>
        <v>3366.48</v>
      </c>
      <c r="L4267" s="77">
        <f>+IF(ISNUMBER(DATA!AM577),DATA!AM577,"n/a")</f>
        <v>0.13720906664865101</v>
      </c>
      <c r="M4267" s="66"/>
      <c r="N4267" s="66"/>
      <c r="O4267" s="66"/>
      <c r="P4267" s="66"/>
      <c r="Q4267" s="66"/>
      <c r="S4267" s="70"/>
      <c r="U4267" s="70"/>
      <c r="W4267" s="70"/>
      <c r="Y4267" s="70"/>
    </row>
    <row r="4268" spans="1:25" s="69" customFormat="1" x14ac:dyDescent="0.2">
      <c r="A4268" s="66" t="s">
        <v>20</v>
      </c>
      <c r="B4268" s="66" t="s">
        <v>24</v>
      </c>
      <c r="C4268" s="66" t="s">
        <v>9</v>
      </c>
      <c r="D4268" s="66" t="s">
        <v>299</v>
      </c>
      <c r="E4268" s="86">
        <f>+IF(ISNUMBER(DATA!H578),DATA!H578,"n/a")</f>
        <v>15638.66</v>
      </c>
      <c r="F4268" s="77">
        <f>+IF(ISNUMBER(DATA!I578),DATA!I578,"n/a")</f>
        <v>-7.7830900736855196E-2</v>
      </c>
      <c r="G4268" s="86">
        <f>+IF(ISNUMBER(DATA!R578),DATA!R578,"n/a")</f>
        <v>51854.71</v>
      </c>
      <c r="H4268" s="77">
        <f>+IF(ISNUMBER(DATA!S578),DATA!S578,"n/a")</f>
        <v>-3.39410785529249E-2</v>
      </c>
      <c r="I4268" s="86">
        <f>+IF(ISNUMBER(DATA!AB578),DATA!AB578,"n/a")</f>
        <v>113504.27</v>
      </c>
      <c r="J4268" s="77">
        <f>+IF(ISNUMBER(DATA!AC578),DATA!AC578,"n/a")</f>
        <v>3.6522292609737099E-2</v>
      </c>
      <c r="K4268" s="86">
        <f>+IF(ISNUMBER(DATA!AL578),DATA!AL578,"n/a")</f>
        <v>201769.78</v>
      </c>
      <c r="L4268" s="77">
        <f>+IF(ISNUMBER(DATA!AM578),DATA!AM578,"n/a")</f>
        <v>0.13445330052784199</v>
      </c>
      <c r="M4268" s="66"/>
      <c r="N4268" s="66"/>
      <c r="O4268" s="66"/>
      <c r="P4268" s="66"/>
      <c r="Q4268" s="66"/>
      <c r="S4268" s="70"/>
      <c r="U4268" s="70"/>
      <c r="W4268" s="70"/>
      <c r="Y4268" s="70"/>
    </row>
    <row r="4269" spans="1:25" s="69" customFormat="1" x14ac:dyDescent="0.2">
      <c r="A4269" s="66" t="s">
        <v>20</v>
      </c>
      <c r="B4269" s="66" t="s">
        <v>24</v>
      </c>
      <c r="C4269" s="66" t="s">
        <v>9</v>
      </c>
      <c r="D4269" s="66" t="s">
        <v>300</v>
      </c>
      <c r="E4269" s="86">
        <f>+IF(ISNUMBER(DATA!H579),DATA!H579,"n/a")</f>
        <v>10495.02</v>
      </c>
      <c r="F4269" s="77">
        <f>+IF(ISNUMBER(DATA!I579),DATA!I579,"n/a")</f>
        <v>5.2605079775177199E-2</v>
      </c>
      <c r="G4269" s="86">
        <f>+IF(ISNUMBER(DATA!R579),DATA!R579,"n/a")</f>
        <v>34397.03</v>
      </c>
      <c r="H4269" s="77">
        <f>+IF(ISNUMBER(DATA!S579),DATA!S579,"n/a")</f>
        <v>3.5631821571725002E-2</v>
      </c>
      <c r="I4269" s="86">
        <f>+IF(ISNUMBER(DATA!AB579),DATA!AB579,"n/a")</f>
        <v>69325.5</v>
      </c>
      <c r="J4269" s="77">
        <f>+IF(ISNUMBER(DATA!AC579),DATA!AC579,"n/a")</f>
        <v>4.6631809889251898E-2</v>
      </c>
      <c r="K4269" s="86">
        <f>+IF(ISNUMBER(DATA!AL579),DATA!AL579,"n/a")</f>
        <v>123701.56</v>
      </c>
      <c r="L4269" s="77">
        <f>+IF(ISNUMBER(DATA!AM579),DATA!AM579,"n/a")</f>
        <v>6.42913337320863E-2</v>
      </c>
      <c r="M4269" s="66"/>
      <c r="N4269" s="66"/>
      <c r="O4269" s="66"/>
      <c r="P4269" s="66"/>
      <c r="Q4269" s="66"/>
      <c r="S4269" s="70"/>
      <c r="U4269" s="70"/>
      <c r="W4269" s="70"/>
      <c r="Y4269" s="70"/>
    </row>
    <row r="4270" spans="1:25" s="69" customFormat="1" x14ac:dyDescent="0.2">
      <c r="A4270" s="66" t="s">
        <v>20</v>
      </c>
      <c r="B4270" s="66" t="s">
        <v>24</v>
      </c>
      <c r="C4270" s="66" t="s">
        <v>9</v>
      </c>
      <c r="D4270" s="66" t="s">
        <v>301</v>
      </c>
      <c r="E4270" s="86">
        <f>+IF(ISNUMBER(DATA!H580),DATA!H580,"n/a")</f>
        <v>125.42</v>
      </c>
      <c r="F4270" s="77">
        <f>+IF(ISNUMBER(DATA!I580),DATA!I580,"n/a")</f>
        <v>-0.120476858345021</v>
      </c>
      <c r="G4270" s="86">
        <f>+IF(ISNUMBER(DATA!R580),DATA!R580,"n/a")</f>
        <v>476.47</v>
      </c>
      <c r="H4270" s="77">
        <f>+IF(ISNUMBER(DATA!S580),DATA!S580,"n/a")</f>
        <v>-0.30819043747186903</v>
      </c>
      <c r="I4270" s="86">
        <f>+IF(ISNUMBER(DATA!AB580),DATA!AB580,"n/a")</f>
        <v>982.75</v>
      </c>
      <c r="J4270" s="77">
        <f>+IF(ISNUMBER(DATA!AC580),DATA!AC580,"n/a")</f>
        <v>-0.33931884798451101</v>
      </c>
      <c r="K4270" s="86">
        <f>+IF(ISNUMBER(DATA!AL580),DATA!AL580,"n/a")</f>
        <v>1959.7</v>
      </c>
      <c r="L4270" s="77">
        <f>+IF(ISNUMBER(DATA!AM580),DATA!AM580,"n/a")</f>
        <v>-0.341173227367013</v>
      </c>
      <c r="M4270" s="66"/>
      <c r="N4270" s="66"/>
      <c r="O4270" s="66"/>
      <c r="P4270" s="66"/>
      <c r="Q4270" s="66"/>
      <c r="S4270" s="70"/>
      <c r="U4270" s="70"/>
      <c r="W4270" s="70"/>
      <c r="Y4270" s="70"/>
    </row>
    <row r="4271" spans="1:25" s="69" customFormat="1" x14ac:dyDescent="0.2">
      <c r="A4271" s="66" t="s">
        <v>20</v>
      </c>
      <c r="B4271" s="66" t="s">
        <v>24</v>
      </c>
      <c r="C4271" s="66" t="s">
        <v>9</v>
      </c>
      <c r="D4271" s="66" t="s">
        <v>302</v>
      </c>
      <c r="E4271" s="86">
        <f>+IF(ISNUMBER(DATA!H581),DATA!H581,"n/a")</f>
        <v>1882.82</v>
      </c>
      <c r="F4271" s="77">
        <f>+IF(ISNUMBER(DATA!I581),DATA!I581,"n/a")</f>
        <v>0.18801897983392599</v>
      </c>
      <c r="G4271" s="86">
        <f>+IF(ISNUMBER(DATA!R581),DATA!R581,"n/a")</f>
        <v>6010.47</v>
      </c>
      <c r="H4271" s="77">
        <f>+IF(ISNUMBER(DATA!S581),DATA!S581,"n/a")</f>
        <v>2.7631025533180899E-2</v>
      </c>
      <c r="I4271" s="86">
        <f>+IF(ISNUMBER(DATA!AB581),DATA!AB581,"n/a")</f>
        <v>12474.36</v>
      </c>
      <c r="J4271" s="77">
        <f>+IF(ISNUMBER(DATA!AC581),DATA!AC581,"n/a")</f>
        <v>2.9991421114297302E-2</v>
      </c>
      <c r="K4271" s="86">
        <f>+IF(ISNUMBER(DATA!AL581),DATA!AL581,"n/a")</f>
        <v>21645.5</v>
      </c>
      <c r="L4271" s="77">
        <f>+IF(ISNUMBER(DATA!AM581),DATA!AM581,"n/a")</f>
        <v>-8.9192914016750207E-3</v>
      </c>
      <c r="M4271" s="66"/>
      <c r="N4271" s="66"/>
      <c r="O4271" s="66"/>
      <c r="P4271" s="66"/>
      <c r="Q4271" s="66"/>
      <c r="S4271" s="70"/>
      <c r="U4271" s="70"/>
      <c r="W4271" s="70"/>
      <c r="Y4271" s="70"/>
    </row>
    <row r="4272" spans="1:25" s="69" customFormat="1" x14ac:dyDescent="0.2">
      <c r="A4272" s="66" t="s">
        <v>20</v>
      </c>
      <c r="B4272" s="66" t="s">
        <v>24</v>
      </c>
      <c r="C4272" s="66" t="s">
        <v>9</v>
      </c>
      <c r="D4272" s="66" t="s">
        <v>303</v>
      </c>
      <c r="E4272" s="86">
        <f>+IF(ISNUMBER(DATA!H582),DATA!H582,"n/a")</f>
        <v>1069.69</v>
      </c>
      <c r="F4272" s="77">
        <f>+IF(ISNUMBER(DATA!I582),DATA!I582,"n/a")</f>
        <v>6.1158287369548897E-2</v>
      </c>
      <c r="G4272" s="86">
        <f>+IF(ISNUMBER(DATA!R582),DATA!R582,"n/a")</f>
        <v>3521.42</v>
      </c>
      <c r="H4272" s="77">
        <f>+IF(ISNUMBER(DATA!S582),DATA!S582,"n/a")</f>
        <v>-7.3768389244529596E-3</v>
      </c>
      <c r="I4272" s="86">
        <f>+IF(ISNUMBER(DATA!AB582),DATA!AB582,"n/a")</f>
        <v>6769.98</v>
      </c>
      <c r="J4272" s="77">
        <f>+IF(ISNUMBER(DATA!AC582),DATA!AC582,"n/a")</f>
        <v>-5.75049004321289E-2</v>
      </c>
      <c r="K4272" s="86">
        <f>+IF(ISNUMBER(DATA!AL582),DATA!AL582,"n/a")</f>
        <v>11770.49</v>
      </c>
      <c r="L4272" s="77">
        <f>+IF(ISNUMBER(DATA!AM582),DATA!AM582,"n/a")</f>
        <v>-7.4974989213729998E-2</v>
      </c>
      <c r="M4272" s="66"/>
      <c r="N4272" s="66"/>
      <c r="O4272" s="66"/>
      <c r="P4272" s="66"/>
      <c r="Q4272" s="66"/>
      <c r="S4272" s="70"/>
      <c r="U4272" s="70"/>
      <c r="W4272" s="70"/>
      <c r="Y4272" s="70"/>
    </row>
    <row r="4273" spans="1:25" s="69" customFormat="1" x14ac:dyDescent="0.2">
      <c r="A4273" s="66" t="s">
        <v>20</v>
      </c>
      <c r="B4273" s="66" t="s">
        <v>24</v>
      </c>
      <c r="C4273" s="66" t="s">
        <v>9</v>
      </c>
      <c r="D4273" s="66" t="s">
        <v>304</v>
      </c>
      <c r="E4273" s="86">
        <f>+IF(ISNUMBER(DATA!H583),DATA!H583,"n/a")</f>
        <v>16879.09</v>
      </c>
      <c r="F4273" s="77">
        <f>+IF(ISNUMBER(DATA!I583),DATA!I583,"n/a")</f>
        <v>0.48253622220973003</v>
      </c>
      <c r="G4273" s="86">
        <f>+IF(ISNUMBER(DATA!R583),DATA!R583,"n/a")</f>
        <v>55941.26</v>
      </c>
      <c r="H4273" s="77">
        <f>+IF(ISNUMBER(DATA!S583),DATA!S583,"n/a")</f>
        <v>0.39011090320384301</v>
      </c>
      <c r="I4273" s="86">
        <f>+IF(ISNUMBER(DATA!AB583),DATA!AB583,"n/a")</f>
        <v>111102.56</v>
      </c>
      <c r="J4273" s="77">
        <f>+IF(ISNUMBER(DATA!AC583),DATA!AC583,"n/a")</f>
        <v>0.35236319719046</v>
      </c>
      <c r="K4273" s="86">
        <f>+IF(ISNUMBER(DATA!AL583),DATA!AL583,"n/a")</f>
        <v>207022.19</v>
      </c>
      <c r="L4273" s="77">
        <f>+IF(ISNUMBER(DATA!AM583),DATA!AM583,"n/a")</f>
        <v>0.63466403358677104</v>
      </c>
      <c r="M4273" s="66"/>
      <c r="N4273" s="66"/>
      <c r="O4273" s="66"/>
      <c r="P4273" s="66"/>
      <c r="Q4273" s="66"/>
      <c r="S4273" s="70"/>
      <c r="U4273" s="70"/>
      <c r="W4273" s="70"/>
      <c r="Y4273" s="70"/>
    </row>
    <row r="4274" spans="1:25" s="69" customFormat="1" x14ac:dyDescent="0.2">
      <c r="A4274" s="66" t="s">
        <v>20</v>
      </c>
      <c r="B4274" s="66" t="s">
        <v>24</v>
      </c>
      <c r="C4274" s="66" t="s">
        <v>9</v>
      </c>
      <c r="D4274" s="66" t="s">
        <v>305</v>
      </c>
      <c r="E4274" s="86">
        <f>+IF(ISNUMBER(DATA!H584),DATA!H584,"n/a")</f>
        <v>1253.42</v>
      </c>
      <c r="F4274" s="77">
        <f>+IF(ISNUMBER(DATA!I584),DATA!I584,"n/a")</f>
        <v>-4.7415660315699201E-2</v>
      </c>
      <c r="G4274" s="86">
        <f>+IF(ISNUMBER(DATA!R584),DATA!R584,"n/a")</f>
        <v>4141.82</v>
      </c>
      <c r="H4274" s="77">
        <f>+IF(ISNUMBER(DATA!S584),DATA!S584,"n/a")</f>
        <v>-8.35910983666769E-2</v>
      </c>
      <c r="I4274" s="86">
        <f>+IF(ISNUMBER(DATA!AB584),DATA!AB584,"n/a")</f>
        <v>9544.2800000000007</v>
      </c>
      <c r="J4274" s="77">
        <f>+IF(ISNUMBER(DATA!AC584),DATA!AC584,"n/a")</f>
        <v>-1.0744262505778399E-2</v>
      </c>
      <c r="K4274" s="86">
        <f>+IF(ISNUMBER(DATA!AL584),DATA!AL584,"n/a")</f>
        <v>17030.36</v>
      </c>
      <c r="L4274" s="77">
        <f>+IF(ISNUMBER(DATA!AM584),DATA!AM584,"n/a")</f>
        <v>7.2427299404289505E-2</v>
      </c>
      <c r="M4274" s="66"/>
      <c r="N4274" s="66"/>
      <c r="O4274" s="66"/>
      <c r="P4274" s="66"/>
      <c r="Q4274" s="66"/>
      <c r="S4274" s="70"/>
      <c r="U4274" s="70"/>
      <c r="W4274" s="70"/>
      <c r="Y4274" s="70"/>
    </row>
    <row r="4275" spans="1:25" s="69" customFormat="1" x14ac:dyDescent="0.2">
      <c r="A4275" s="66" t="s">
        <v>20</v>
      </c>
      <c r="B4275" s="66" t="s">
        <v>24</v>
      </c>
      <c r="C4275" s="66" t="s">
        <v>9</v>
      </c>
      <c r="D4275" s="66" t="s">
        <v>306</v>
      </c>
      <c r="E4275" s="86">
        <f>+IF(ISNUMBER(DATA!H585),DATA!H585,"n/a")</f>
        <v>1863.17</v>
      </c>
      <c r="F4275" s="77">
        <f>+IF(ISNUMBER(DATA!I585),DATA!I585,"n/a")</f>
        <v>4.8756020343774104E-3</v>
      </c>
      <c r="G4275" s="86">
        <f>+IF(ISNUMBER(DATA!R585),DATA!R585,"n/a")</f>
        <v>6559.53</v>
      </c>
      <c r="H4275" s="77">
        <f>+IF(ISNUMBER(DATA!S585),DATA!S585,"n/a")</f>
        <v>-1.00854767926884E-2</v>
      </c>
      <c r="I4275" s="86">
        <f>+IF(ISNUMBER(DATA!AB585),DATA!AB585,"n/a")</f>
        <v>14854.28</v>
      </c>
      <c r="J4275" s="77">
        <f>+IF(ISNUMBER(DATA!AC585),DATA!AC585,"n/a")</f>
        <v>1.74861291869307E-2</v>
      </c>
      <c r="K4275" s="86">
        <f>+IF(ISNUMBER(DATA!AL585),DATA!AL585,"n/a")</f>
        <v>25710.400000000001</v>
      </c>
      <c r="L4275" s="77">
        <f>+IF(ISNUMBER(DATA!AM585),DATA!AM585,"n/a")</f>
        <v>-4.53932298886006E-3</v>
      </c>
      <c r="M4275" s="66"/>
      <c r="N4275" s="66"/>
      <c r="O4275" s="66"/>
      <c r="P4275" s="66"/>
      <c r="Q4275" s="66"/>
      <c r="S4275" s="70"/>
      <c r="U4275" s="70"/>
      <c r="W4275" s="70"/>
      <c r="Y4275" s="70"/>
    </row>
    <row r="4276" spans="1:25" s="69" customFormat="1" x14ac:dyDescent="0.2">
      <c r="A4276" s="66" t="s">
        <v>20</v>
      </c>
      <c r="B4276" s="66" t="s">
        <v>24</v>
      </c>
      <c r="C4276" s="66" t="s">
        <v>9</v>
      </c>
      <c r="D4276" s="66" t="s">
        <v>307</v>
      </c>
      <c r="E4276" s="86">
        <f>+IF(ISNUMBER(DATA!H586),DATA!H586,"n/a")</f>
        <v>1607.45</v>
      </c>
      <c r="F4276" s="77">
        <f>+IF(ISNUMBER(DATA!I586),DATA!I586,"n/a")</f>
        <v>0.104419878114973</v>
      </c>
      <c r="G4276" s="86">
        <f>+IF(ISNUMBER(DATA!R586),DATA!R586,"n/a")</f>
        <v>6047.71</v>
      </c>
      <c r="H4276" s="77">
        <f>+IF(ISNUMBER(DATA!S586),DATA!S586,"n/a")</f>
        <v>0.26063293144562799</v>
      </c>
      <c r="I4276" s="86">
        <f>+IF(ISNUMBER(DATA!AB586),DATA!AB586,"n/a")</f>
        <v>13723.27</v>
      </c>
      <c r="J4276" s="77">
        <f>+IF(ISNUMBER(DATA!AC586),DATA!AC586,"n/a")</f>
        <v>0.30073950083219902</v>
      </c>
      <c r="K4276" s="86">
        <f>+IF(ISNUMBER(DATA!AL586),DATA!AL586,"n/a")</f>
        <v>23594.91</v>
      </c>
      <c r="L4276" s="77">
        <f>+IF(ISNUMBER(DATA!AM586),DATA!AM586,"n/a")</f>
        <v>7.0144509745404995E-2</v>
      </c>
      <c r="M4276" s="66"/>
      <c r="N4276" s="66"/>
      <c r="O4276" s="66"/>
      <c r="P4276" s="66"/>
      <c r="Q4276" s="66"/>
      <c r="S4276" s="70"/>
      <c r="U4276" s="70"/>
      <c r="W4276" s="70"/>
      <c r="Y4276" s="70"/>
    </row>
    <row r="4277" spans="1:25" s="69" customFormat="1" x14ac:dyDescent="0.2">
      <c r="A4277" s="66" t="s">
        <v>20</v>
      </c>
      <c r="B4277" s="66" t="s">
        <v>24</v>
      </c>
      <c r="C4277" s="66" t="s">
        <v>9</v>
      </c>
      <c r="D4277" s="66" t="s">
        <v>308</v>
      </c>
      <c r="E4277" s="86">
        <f>+IF(ISNUMBER(DATA!H587),DATA!H587,"n/a")</f>
        <v>1648.62</v>
      </c>
      <c r="F4277" s="77">
        <f>+IF(ISNUMBER(DATA!I587),DATA!I587,"n/a")</f>
        <v>0.129160844908359</v>
      </c>
      <c r="G4277" s="86">
        <f>+IF(ISNUMBER(DATA!R587),DATA!R587,"n/a")</f>
        <v>6186.43</v>
      </c>
      <c r="H4277" s="77">
        <f>+IF(ISNUMBER(DATA!S587),DATA!S587,"n/a")</f>
        <v>0.153842423609414</v>
      </c>
      <c r="I4277" s="86">
        <f>+IF(ISNUMBER(DATA!AB587),DATA!AB587,"n/a")</f>
        <v>12516.06</v>
      </c>
      <c r="J4277" s="77">
        <f>+IF(ISNUMBER(DATA!AC587),DATA!AC587,"n/a")</f>
        <v>0.12776906254871301</v>
      </c>
      <c r="K4277" s="86">
        <f>+IF(ISNUMBER(DATA!AL587),DATA!AL587,"n/a")</f>
        <v>21020.54</v>
      </c>
      <c r="L4277" s="77">
        <f>+IF(ISNUMBER(DATA!AM587),DATA!AM587,"n/a")</f>
        <v>9.8065375524009596E-2</v>
      </c>
      <c r="M4277" s="66"/>
      <c r="N4277" s="66"/>
      <c r="O4277" s="66"/>
      <c r="P4277" s="66"/>
      <c r="Q4277" s="66"/>
      <c r="S4277" s="70"/>
      <c r="U4277" s="70"/>
      <c r="W4277" s="70"/>
      <c r="Y4277" s="70"/>
    </row>
    <row r="4278" spans="1:25" s="69" customFormat="1" x14ac:dyDescent="0.2">
      <c r="A4278" s="66" t="s">
        <v>20</v>
      </c>
      <c r="B4278" s="66" t="s">
        <v>24</v>
      </c>
      <c r="C4278" s="66" t="s">
        <v>9</v>
      </c>
      <c r="D4278" s="66" t="s">
        <v>309</v>
      </c>
      <c r="E4278" s="86">
        <f>+IF(ISNUMBER(DATA!H588),DATA!H588,"n/a")</f>
        <v>1709.49</v>
      </c>
      <c r="F4278" s="77">
        <f>+IF(ISNUMBER(DATA!I588),DATA!I588,"n/a")</f>
        <v>0.169601806239737</v>
      </c>
      <c r="G4278" s="86">
        <f>+IF(ISNUMBER(DATA!R588),DATA!R588,"n/a")</f>
        <v>6277.06</v>
      </c>
      <c r="H4278" s="77">
        <f>+IF(ISNUMBER(DATA!S588),DATA!S588,"n/a")</f>
        <v>0.20147766750567001</v>
      </c>
      <c r="I4278" s="86">
        <f>+IF(ISNUMBER(DATA!AB588),DATA!AB588,"n/a")</f>
        <v>12737.14</v>
      </c>
      <c r="J4278" s="77">
        <f>+IF(ISNUMBER(DATA!AC588),DATA!AC588,"n/a")</f>
        <v>0.23647628034124299</v>
      </c>
      <c r="K4278" s="86">
        <f>+IF(ISNUMBER(DATA!AL588),DATA!AL588,"n/a")</f>
        <v>21084.92</v>
      </c>
      <c r="L4278" s="77">
        <f>+IF(ISNUMBER(DATA!AM588),DATA!AM588,"n/a")</f>
        <v>0.14531454036237401</v>
      </c>
      <c r="M4278" s="66"/>
      <c r="N4278" s="66"/>
      <c r="O4278" s="66"/>
      <c r="P4278" s="66"/>
      <c r="Q4278" s="66"/>
      <c r="S4278" s="70"/>
      <c r="U4278" s="70"/>
      <c r="W4278" s="70"/>
      <c r="Y4278" s="70"/>
    </row>
    <row r="4279" spans="1:25" s="69" customFormat="1" x14ac:dyDescent="0.2">
      <c r="A4279" s="66" t="s">
        <v>20</v>
      </c>
      <c r="B4279" s="66" t="s">
        <v>24</v>
      </c>
      <c r="C4279" s="66" t="s">
        <v>9</v>
      </c>
      <c r="D4279" s="66" t="s">
        <v>310</v>
      </c>
      <c r="E4279" s="86">
        <f>+IF(ISNUMBER(DATA!H589),DATA!H589,"n/a")</f>
        <v>955.11</v>
      </c>
      <c r="F4279" s="77">
        <f>+IF(ISNUMBER(DATA!I589),DATA!I589,"n/a")</f>
        <v>0.107065859934627</v>
      </c>
      <c r="G4279" s="86">
        <f>+IF(ISNUMBER(DATA!R589),DATA!R589,"n/a")</f>
        <v>3377.17</v>
      </c>
      <c r="H4279" s="77">
        <f>+IF(ISNUMBER(DATA!S589),DATA!S589,"n/a")</f>
        <v>3.9007746786529601E-2</v>
      </c>
      <c r="I4279" s="86">
        <f>+IF(ISNUMBER(DATA!AB589),DATA!AB589,"n/a")</f>
        <v>6477</v>
      </c>
      <c r="J4279" s="77">
        <f>+IF(ISNUMBER(DATA!AC589),DATA!AC589,"n/a")</f>
        <v>-8.0860056969584496E-3</v>
      </c>
      <c r="K4279" s="86">
        <f>+IF(ISNUMBER(DATA!AL589),DATA!AL589,"n/a")</f>
        <v>11093.96</v>
      </c>
      <c r="L4279" s="77">
        <f>+IF(ISNUMBER(DATA!AM589),DATA!AM589,"n/a")</f>
        <v>-0.21006483843083301</v>
      </c>
      <c r="M4279" s="66"/>
      <c r="N4279" s="66"/>
      <c r="O4279" s="66"/>
      <c r="P4279" s="66"/>
      <c r="Q4279" s="66"/>
      <c r="S4279" s="70"/>
      <c r="U4279" s="70"/>
      <c r="W4279" s="70"/>
      <c r="Y4279" s="70"/>
    </row>
    <row r="4280" spans="1:25" s="69" customFormat="1" x14ac:dyDescent="0.2">
      <c r="A4280" s="66" t="s">
        <v>20</v>
      </c>
      <c r="B4280" s="66" t="s">
        <v>24</v>
      </c>
      <c r="C4280" s="66" t="s">
        <v>9</v>
      </c>
      <c r="D4280" s="66" t="s">
        <v>311</v>
      </c>
      <c r="E4280" s="86">
        <f>+IF(ISNUMBER(DATA!H590),DATA!H590,"n/a")</f>
        <v>1120.1400000000001</v>
      </c>
      <c r="F4280" s="77">
        <f>+IF(ISNUMBER(DATA!I590),DATA!I590,"n/a")</f>
        <v>-6.9682070363110901E-2</v>
      </c>
      <c r="G4280" s="86">
        <f>+IF(ISNUMBER(DATA!R590),DATA!R590,"n/a")</f>
        <v>3663.69</v>
      </c>
      <c r="H4280" s="77">
        <f>+IF(ISNUMBER(DATA!S590),DATA!S590,"n/a")</f>
        <v>-3.3232795813839498E-2</v>
      </c>
      <c r="I4280" s="86">
        <f>+IF(ISNUMBER(DATA!AB590),DATA!AB590,"n/a")</f>
        <v>7611.13</v>
      </c>
      <c r="J4280" s="77">
        <f>+IF(ISNUMBER(DATA!AC590),DATA!AC590,"n/a")</f>
        <v>0.12581687261668401</v>
      </c>
      <c r="K4280" s="86">
        <f>+IF(ISNUMBER(DATA!AL590),DATA!AL590,"n/a")</f>
        <v>14078.24</v>
      </c>
      <c r="L4280" s="77">
        <f>+IF(ISNUMBER(DATA!AM590),DATA!AM590,"n/a")</f>
        <v>0.34696283142489698</v>
      </c>
      <c r="M4280" s="66"/>
      <c r="N4280" s="66"/>
      <c r="O4280" s="66"/>
      <c r="P4280" s="66"/>
      <c r="Q4280" s="66"/>
      <c r="S4280" s="70"/>
      <c r="U4280" s="70"/>
      <c r="W4280" s="70"/>
      <c r="Y4280" s="70"/>
    </row>
    <row r="4281" spans="1:25" s="69" customFormat="1" x14ac:dyDescent="0.2">
      <c r="A4281" s="66" t="s">
        <v>20</v>
      </c>
      <c r="B4281" s="66" t="s">
        <v>24</v>
      </c>
      <c r="C4281" s="66" t="s">
        <v>9</v>
      </c>
      <c r="D4281" s="66" t="s">
        <v>312</v>
      </c>
      <c r="E4281" s="86">
        <f>+IF(ISNUMBER(DATA!H591),DATA!H591,"n/a")</f>
        <v>213.21</v>
      </c>
      <c r="F4281" s="77">
        <f>+IF(ISNUMBER(DATA!I591),DATA!I591,"n/a")</f>
        <v>-0.249234127962252</v>
      </c>
      <c r="G4281" s="86">
        <f>+IF(ISNUMBER(DATA!R591),DATA!R591,"n/a")</f>
        <v>798.27</v>
      </c>
      <c r="H4281" s="77">
        <f>+IF(ISNUMBER(DATA!S591),DATA!S591,"n/a")</f>
        <v>-2.91402648893864E-2</v>
      </c>
      <c r="I4281" s="86">
        <f>+IF(ISNUMBER(DATA!AB591),DATA!AB591,"n/a")</f>
        <v>1753.23</v>
      </c>
      <c r="J4281" s="77">
        <f>+IF(ISNUMBER(DATA!AC591),DATA!AC591,"n/a")</f>
        <v>0.184598856772205</v>
      </c>
      <c r="K4281" s="86">
        <f>+IF(ISNUMBER(DATA!AL591),DATA!AL591,"n/a")</f>
        <v>2903.5</v>
      </c>
      <c r="L4281" s="77">
        <f>+IF(ISNUMBER(DATA!AM591),DATA!AM591,"n/a")</f>
        <v>0.123480293145745</v>
      </c>
      <c r="M4281" s="66"/>
      <c r="N4281" s="66"/>
      <c r="O4281" s="66"/>
      <c r="P4281" s="66"/>
      <c r="Q4281" s="66"/>
      <c r="S4281" s="70"/>
      <c r="U4281" s="70"/>
      <c r="W4281" s="70"/>
      <c r="Y4281" s="70"/>
    </row>
    <row r="4282" spans="1:25" s="69" customFormat="1" x14ac:dyDescent="0.2">
      <c r="A4282" s="66" t="s">
        <v>20</v>
      </c>
      <c r="B4282" s="66" t="s">
        <v>24</v>
      </c>
      <c r="C4282" s="66" t="s">
        <v>9</v>
      </c>
      <c r="D4282" s="66" t="s">
        <v>313</v>
      </c>
      <c r="E4282" s="86">
        <f>+IF(ISNUMBER(DATA!H592),DATA!H592,"n/a")</f>
        <v>922.08</v>
      </c>
      <c r="F4282" s="77">
        <f>+IF(ISNUMBER(DATA!I592),DATA!I592,"n/a")</f>
        <v>3.48473115383321E-2</v>
      </c>
      <c r="G4282" s="86">
        <f>+IF(ISNUMBER(DATA!R592),DATA!R592,"n/a")</f>
        <v>3229.2</v>
      </c>
      <c r="H4282" s="77">
        <f>+IF(ISNUMBER(DATA!S592),DATA!S592,"n/a")</f>
        <v>-2.2612601432847799E-2</v>
      </c>
      <c r="I4282" s="86">
        <f>+IF(ISNUMBER(DATA!AB592),DATA!AB592,"n/a")</f>
        <v>6995.31</v>
      </c>
      <c r="J4282" s="77">
        <f>+IF(ISNUMBER(DATA!AC592),DATA!AC592,"n/a")</f>
        <v>7.1152291352761493E-2</v>
      </c>
      <c r="K4282" s="86">
        <f>+IF(ISNUMBER(DATA!AL592),DATA!AL592,"n/a")</f>
        <v>12623.49</v>
      </c>
      <c r="L4282" s="77">
        <f>+IF(ISNUMBER(DATA!AM592),DATA!AM592,"n/a")</f>
        <v>5.4697956857902602E-2</v>
      </c>
      <c r="M4282" s="66"/>
      <c r="N4282" s="66"/>
      <c r="O4282" s="66"/>
      <c r="P4282" s="66"/>
      <c r="Q4282" s="66"/>
      <c r="S4282" s="70"/>
      <c r="U4282" s="70"/>
      <c r="W4282" s="70"/>
      <c r="Y4282" s="70"/>
    </row>
    <row r="4283" spans="1:25" s="69" customFormat="1" x14ac:dyDescent="0.2">
      <c r="A4283" s="66" t="s">
        <v>20</v>
      </c>
      <c r="B4283" s="66" t="s">
        <v>24</v>
      </c>
      <c r="C4283" s="66" t="s">
        <v>9</v>
      </c>
      <c r="D4283" s="66" t="s">
        <v>314</v>
      </c>
      <c r="E4283" s="86">
        <f>+IF(ISNUMBER(DATA!H593),DATA!H593,"n/a")</f>
        <v>3476.63</v>
      </c>
      <c r="F4283" s="77">
        <f>+IF(ISNUMBER(DATA!I593),DATA!I593,"n/a")</f>
        <v>0.48813050029106603</v>
      </c>
      <c r="G4283" s="86">
        <f>+IF(ISNUMBER(DATA!R593),DATA!R593,"n/a")</f>
        <v>10342.81</v>
      </c>
      <c r="H4283" s="77">
        <f>+IF(ISNUMBER(DATA!S593),DATA!S593,"n/a")</f>
        <v>0.23346308606374599</v>
      </c>
      <c r="I4283" s="86">
        <f>+IF(ISNUMBER(DATA!AB593),DATA!AB593,"n/a")</f>
        <v>21357.56</v>
      </c>
      <c r="J4283" s="77">
        <f>+IF(ISNUMBER(DATA!AC593),DATA!AC593,"n/a")</f>
        <v>0.31694040287194902</v>
      </c>
      <c r="K4283" s="86">
        <f>+IF(ISNUMBER(DATA!AL593),DATA!AL593,"n/a")</f>
        <v>36912.120000000003</v>
      </c>
      <c r="L4283" s="77">
        <f>+IF(ISNUMBER(DATA!AM593),DATA!AM593,"n/a")</f>
        <v>0.35021733556076501</v>
      </c>
      <c r="M4283" s="66"/>
      <c r="N4283" s="66"/>
      <c r="O4283" s="66"/>
      <c r="P4283" s="66"/>
      <c r="Q4283" s="66"/>
      <c r="S4283" s="70"/>
      <c r="U4283" s="70"/>
      <c r="W4283" s="70"/>
      <c r="Y4283" s="70"/>
    </row>
    <row r="4284" spans="1:25" s="69" customFormat="1" x14ac:dyDescent="0.2">
      <c r="A4284" s="66" t="s">
        <v>20</v>
      </c>
      <c r="B4284" s="66" t="s">
        <v>24</v>
      </c>
      <c r="C4284" s="66" t="s">
        <v>9</v>
      </c>
      <c r="D4284" s="66" t="s">
        <v>315</v>
      </c>
      <c r="E4284" s="86">
        <f>+IF(ISNUMBER(DATA!H594),DATA!H594,"n/a")</f>
        <v>2862.71</v>
      </c>
      <c r="F4284" s="77">
        <f>+IF(ISNUMBER(DATA!I594),DATA!I594,"n/a")</f>
        <v>0.291999891683065</v>
      </c>
      <c r="G4284" s="86">
        <f>+IF(ISNUMBER(DATA!R594),DATA!R594,"n/a")</f>
        <v>9913.19</v>
      </c>
      <c r="H4284" s="77">
        <f>+IF(ISNUMBER(DATA!S594),DATA!S594,"n/a")</f>
        <v>0.28902097138280097</v>
      </c>
      <c r="I4284" s="86">
        <f>+IF(ISNUMBER(DATA!AB594),DATA!AB594,"n/a")</f>
        <v>22214.65</v>
      </c>
      <c r="J4284" s="77">
        <f>+IF(ISNUMBER(DATA!AC594),DATA!AC594,"n/a")</f>
        <v>0.194169094642684</v>
      </c>
      <c r="K4284" s="86">
        <f>+IF(ISNUMBER(DATA!AL594),DATA!AL594,"n/a")</f>
        <v>37605.230000000003</v>
      </c>
      <c r="L4284" s="77">
        <f>+IF(ISNUMBER(DATA!AM594),DATA!AM594,"n/a")</f>
        <v>0.111482440428689</v>
      </c>
      <c r="M4284" s="66"/>
      <c r="N4284" s="66"/>
      <c r="O4284" s="66"/>
      <c r="P4284" s="66"/>
      <c r="Q4284" s="66"/>
      <c r="S4284" s="70"/>
      <c r="U4284" s="70"/>
      <c r="W4284" s="70"/>
      <c r="Y4284" s="70"/>
    </row>
    <row r="4285" spans="1:25" s="69" customFormat="1" x14ac:dyDescent="0.2">
      <c r="A4285" s="66" t="s">
        <v>20</v>
      </c>
      <c r="B4285" s="66" t="s">
        <v>24</v>
      </c>
      <c r="C4285" s="66" t="s">
        <v>9</v>
      </c>
      <c r="D4285" s="66" t="s">
        <v>316</v>
      </c>
      <c r="E4285" s="86">
        <f>+IF(ISNUMBER(DATA!H595),DATA!H595,"n/a")</f>
        <v>2450.86</v>
      </c>
      <c r="F4285" s="77">
        <f>+IF(ISNUMBER(DATA!I595),DATA!I595,"n/a")</f>
        <v>0.31136366068466598</v>
      </c>
      <c r="G4285" s="86">
        <f>+IF(ISNUMBER(DATA!R595),DATA!R595,"n/a")</f>
        <v>8402.02</v>
      </c>
      <c r="H4285" s="77">
        <f>+IF(ISNUMBER(DATA!S595),DATA!S595,"n/a")</f>
        <v>0.19653657459822399</v>
      </c>
      <c r="I4285" s="86">
        <f>+IF(ISNUMBER(DATA!AB595),DATA!AB595,"n/a")</f>
        <v>16041.62</v>
      </c>
      <c r="J4285" s="77">
        <f>+IF(ISNUMBER(DATA!AC595),DATA!AC595,"n/a")</f>
        <v>0.130692450993591</v>
      </c>
      <c r="K4285" s="86">
        <f>+IF(ISNUMBER(DATA!AL595),DATA!AL595,"n/a")</f>
        <v>26652.49</v>
      </c>
      <c r="L4285" s="77">
        <f>+IF(ISNUMBER(DATA!AM595),DATA!AM595,"n/a")</f>
        <v>0.11535594943913099</v>
      </c>
      <c r="M4285" s="66"/>
      <c r="N4285" s="66"/>
      <c r="O4285" s="66"/>
      <c r="P4285" s="66"/>
      <c r="Q4285" s="66"/>
      <c r="S4285" s="70"/>
      <c r="U4285" s="70"/>
      <c r="W4285" s="70"/>
      <c r="Y4285" s="70"/>
    </row>
    <row r="4286" spans="1:25" s="69" customFormat="1" x14ac:dyDescent="0.2">
      <c r="A4286" s="66" t="s">
        <v>20</v>
      </c>
      <c r="B4286" s="66" t="s">
        <v>24</v>
      </c>
      <c r="C4286" s="66" t="s">
        <v>9</v>
      </c>
      <c r="D4286" s="66" t="s">
        <v>317</v>
      </c>
      <c r="E4286" s="86">
        <f>+IF(ISNUMBER(DATA!H596),DATA!H596,"n/a")</f>
        <v>1728.43</v>
      </c>
      <c r="F4286" s="77">
        <f>+IF(ISNUMBER(DATA!I596),DATA!I596,"n/a")</f>
        <v>1.8695003860412202E-2</v>
      </c>
      <c r="G4286" s="86">
        <f>+IF(ISNUMBER(DATA!R596),DATA!R596,"n/a")</f>
        <v>6157.92</v>
      </c>
      <c r="H4286" s="77">
        <f>+IF(ISNUMBER(DATA!S596),DATA!S596,"n/a")</f>
        <v>1.05453865164778E-2</v>
      </c>
      <c r="I4286" s="86">
        <f>+IF(ISNUMBER(DATA!AB596),DATA!AB596,"n/a")</f>
        <v>13049.4</v>
      </c>
      <c r="J4286" s="77">
        <f>+IF(ISNUMBER(DATA!AC596),DATA!AC596,"n/a")</f>
        <v>-3.1773390425468E-2</v>
      </c>
      <c r="K4286" s="86">
        <f>+IF(ISNUMBER(DATA!AL596),DATA!AL596,"n/a")</f>
        <v>22324.26</v>
      </c>
      <c r="L4286" s="77">
        <f>+IF(ISNUMBER(DATA!AM596),DATA!AM596,"n/a")</f>
        <v>-4.09140510211971E-2</v>
      </c>
      <c r="M4286" s="66"/>
      <c r="N4286" s="66"/>
      <c r="O4286" s="66"/>
      <c r="P4286" s="66"/>
      <c r="Q4286" s="66"/>
      <c r="S4286" s="70"/>
      <c r="U4286" s="70"/>
      <c r="W4286" s="70"/>
      <c r="Y4286" s="70"/>
    </row>
    <row r="4287" spans="1:25" s="69" customFormat="1" x14ac:dyDescent="0.2">
      <c r="A4287" s="66" t="s">
        <v>20</v>
      </c>
      <c r="B4287" s="66" t="s">
        <v>24</v>
      </c>
      <c r="C4287" s="66" t="s">
        <v>9</v>
      </c>
      <c r="D4287" s="66" t="s">
        <v>318</v>
      </c>
      <c r="E4287" s="86">
        <f>+IF(ISNUMBER(DATA!H597),DATA!H597,"n/a")</f>
        <v>2701.41</v>
      </c>
      <c r="F4287" s="77">
        <f>+IF(ISNUMBER(DATA!I597),DATA!I597,"n/a")</f>
        <v>0.37119058737538801</v>
      </c>
      <c r="G4287" s="86">
        <f>+IF(ISNUMBER(DATA!R597),DATA!R597,"n/a")</f>
        <v>8314.0300000000007</v>
      </c>
      <c r="H4287" s="77">
        <f>+IF(ISNUMBER(DATA!S597),DATA!S597,"n/a")</f>
        <v>0.10679008072589399</v>
      </c>
      <c r="I4287" s="86">
        <f>+IF(ISNUMBER(DATA!AB597),DATA!AB597,"n/a")</f>
        <v>17055.61</v>
      </c>
      <c r="J4287" s="77">
        <f>+IF(ISNUMBER(DATA!AC597),DATA!AC597,"n/a")</f>
        <v>7.7638366218398605E-2</v>
      </c>
      <c r="K4287" s="86">
        <f>+IF(ISNUMBER(DATA!AL597),DATA!AL597,"n/a")</f>
        <v>29011.64</v>
      </c>
      <c r="L4287" s="77">
        <f>+IF(ISNUMBER(DATA!AM597),DATA!AM597,"n/a")</f>
        <v>2.8460622217180601E-2</v>
      </c>
      <c r="M4287" s="66"/>
      <c r="N4287" s="66"/>
      <c r="O4287" s="66"/>
      <c r="P4287" s="66"/>
      <c r="Q4287" s="66"/>
      <c r="S4287" s="70"/>
      <c r="U4287" s="70"/>
      <c r="W4287" s="70"/>
      <c r="Y4287" s="70"/>
    </row>
    <row r="4288" spans="1:25" s="69" customFormat="1" x14ac:dyDescent="0.2">
      <c r="A4288" s="66" t="s">
        <v>20</v>
      </c>
      <c r="B4288" s="66" t="s">
        <v>24</v>
      </c>
      <c r="C4288" s="66" t="s">
        <v>9</v>
      </c>
      <c r="D4288" s="66" t="s">
        <v>344</v>
      </c>
      <c r="E4288" s="86">
        <f>+IF(ISNUMBER(DATA!H598),DATA!H598,"n/a")</f>
        <v>722.25</v>
      </c>
      <c r="F4288" s="77">
        <f>+IF(ISNUMBER(DATA!I598),DATA!I598,"n/a")</f>
        <v>2.8377377833466302E-2</v>
      </c>
      <c r="G4288" s="86">
        <f>+IF(ISNUMBER(DATA!R598),DATA!R598,"n/a")</f>
        <v>2526.85</v>
      </c>
      <c r="H4288" s="77">
        <f>+IF(ISNUMBER(DATA!S598),DATA!S598,"n/a")</f>
        <v>3.1531549920191297E-2</v>
      </c>
      <c r="I4288" s="86">
        <f>+IF(ISNUMBER(DATA!AB598),DATA!AB598,"n/a")</f>
        <v>4936</v>
      </c>
      <c r="J4288" s="77">
        <f>+IF(ISNUMBER(DATA!AC598),DATA!AC598,"n/a")</f>
        <v>-1.44832625875005E-2</v>
      </c>
      <c r="K4288" s="86">
        <f>+IF(ISNUMBER(DATA!AL598),DATA!AL598,"n/a")</f>
        <v>8821.0400000000009</v>
      </c>
      <c r="L4288" s="77">
        <f>+IF(ISNUMBER(DATA!AM598),DATA!AM598,"n/a")</f>
        <v>-8.7979917245486303E-2</v>
      </c>
      <c r="M4288" s="66"/>
      <c r="N4288" s="66"/>
      <c r="O4288" s="66"/>
      <c r="P4288" s="66"/>
      <c r="Q4288" s="66"/>
      <c r="S4288" s="70"/>
      <c r="U4288" s="70"/>
      <c r="W4288" s="70"/>
      <c r="Y4288" s="70"/>
    </row>
    <row r="4289" spans="1:25" s="69" customFormat="1" x14ac:dyDescent="0.2">
      <c r="A4289" s="66" t="s">
        <v>20</v>
      </c>
      <c r="B4289" s="66" t="s">
        <v>24</v>
      </c>
      <c r="C4289" s="66" t="s">
        <v>9</v>
      </c>
      <c r="D4289" s="66" t="s">
        <v>345</v>
      </c>
      <c r="E4289" s="86">
        <f>+IF(ISNUMBER(DATA!H599),DATA!H599,"n/a")</f>
        <v>831.6</v>
      </c>
      <c r="F4289" s="77">
        <f>+IF(ISNUMBER(DATA!I599),DATA!I599,"n/a")</f>
        <v>-3.7934265782806502E-2</v>
      </c>
      <c r="G4289" s="86">
        <f>+IF(ISNUMBER(DATA!R599),DATA!R599,"n/a")</f>
        <v>3020.22</v>
      </c>
      <c r="H4289" s="77">
        <f>+IF(ISNUMBER(DATA!S599),DATA!S599,"n/a")</f>
        <v>-3.4940902424294699E-2</v>
      </c>
      <c r="I4289" s="86">
        <f>+IF(ISNUMBER(DATA!AB599),DATA!AB599,"n/a")</f>
        <v>6420.84</v>
      </c>
      <c r="J4289" s="77">
        <f>+IF(ISNUMBER(DATA!AC599),DATA!AC599,"n/a")</f>
        <v>2.1543474352589902E-2</v>
      </c>
      <c r="K4289" s="86">
        <f>+IF(ISNUMBER(DATA!AL599),DATA!AL599,"n/a")</f>
        <v>11923.3</v>
      </c>
      <c r="L4289" s="77">
        <f>+IF(ISNUMBER(DATA!AM599),DATA!AM599,"n/a")</f>
        <v>8.3972824540461802E-2</v>
      </c>
      <c r="M4289" s="66"/>
      <c r="N4289" s="66"/>
      <c r="O4289" s="66"/>
      <c r="P4289" s="66"/>
      <c r="Q4289" s="66"/>
      <c r="S4289" s="70"/>
      <c r="U4289" s="70"/>
      <c r="W4289" s="70"/>
      <c r="Y4289" s="70"/>
    </row>
    <row r="4290" spans="1:25" x14ac:dyDescent="0.2">
      <c r="E4290" s="100"/>
      <c r="F4290" s="102"/>
      <c r="G4290" s="100"/>
      <c r="H4290" s="102"/>
      <c r="I4290" s="100"/>
      <c r="J4290" s="102"/>
      <c r="K4290" s="100"/>
      <c r="L4290" s="102"/>
    </row>
    <row r="4291" spans="1:25" s="69" customFormat="1" x14ac:dyDescent="0.2">
      <c r="A4291" s="66" t="s">
        <v>20</v>
      </c>
      <c r="B4291" s="66" t="s">
        <v>24</v>
      </c>
      <c r="C4291" s="66" t="s">
        <v>25</v>
      </c>
      <c r="D4291" s="66" t="s">
        <v>271</v>
      </c>
      <c r="E4291" s="86">
        <f>+IF(ISNUMBER(DATA!J550),DATA!J550,"n/a")</f>
        <v>3763.2</v>
      </c>
      <c r="F4291" s="77">
        <f>+IF(ISNUMBER(DATA!K550),DATA!K550,"n/a")</f>
        <v>-7.1406363353715502E-2</v>
      </c>
      <c r="G4291" s="86">
        <f>+IF(ISNUMBER(DATA!T550),DATA!T550,"n/a")</f>
        <v>12978.48</v>
      </c>
      <c r="H4291" s="77">
        <f>+IF(ISNUMBER(DATA!U550),DATA!U550,"n/a")</f>
        <v>-4.1797438242961497E-2</v>
      </c>
      <c r="I4291" s="86">
        <f>+IF(ISNUMBER(DATA!AD550),DATA!AD550,"n/a")</f>
        <v>28277.7</v>
      </c>
      <c r="J4291" s="77">
        <f>+IF(ISNUMBER(DATA!AE550),DATA!AE550,"n/a")</f>
        <v>1.01530785025656E-2</v>
      </c>
      <c r="K4291" s="86">
        <f>+IF(ISNUMBER(DATA!AN550),DATA!AN550,"n/a")</f>
        <v>49093.96</v>
      </c>
      <c r="L4291" s="77">
        <f>+IF(ISNUMBER(DATA!AO550),DATA!AO550,"n/a")</f>
        <v>1.86045807158788E-2</v>
      </c>
      <c r="M4291" s="66"/>
      <c r="N4291" s="66"/>
      <c r="O4291" s="66"/>
      <c r="P4291" s="66"/>
      <c r="Q4291" s="66"/>
      <c r="S4291" s="70"/>
      <c r="U4291" s="70"/>
      <c r="W4291" s="70"/>
      <c r="Y4291" s="70"/>
    </row>
    <row r="4292" spans="1:25" s="69" customFormat="1" x14ac:dyDescent="0.2">
      <c r="A4292" s="66" t="s">
        <v>20</v>
      </c>
      <c r="B4292" s="66" t="s">
        <v>24</v>
      </c>
      <c r="C4292" s="66" t="s">
        <v>25</v>
      </c>
      <c r="D4292" s="66" t="s">
        <v>272</v>
      </c>
      <c r="E4292" s="86">
        <f>+IF(ISNUMBER(DATA!J551),DATA!J551,"n/a")</f>
        <v>10853.34</v>
      </c>
      <c r="F4292" s="77">
        <f>+IF(ISNUMBER(DATA!K551),DATA!K551,"n/a")</f>
        <v>0.143930706510283</v>
      </c>
      <c r="G4292" s="86">
        <f>+IF(ISNUMBER(DATA!T551),DATA!T551,"n/a")</f>
        <v>36297.85</v>
      </c>
      <c r="H4292" s="77">
        <f>+IF(ISNUMBER(DATA!U551),DATA!U551,"n/a")</f>
        <v>2.6262858732628801E-2</v>
      </c>
      <c r="I4292" s="86">
        <f>+IF(ISNUMBER(DATA!AD551),DATA!AD551,"n/a")</f>
        <v>77030.100000000006</v>
      </c>
      <c r="J4292" s="77">
        <f>+IF(ISNUMBER(DATA!AE551),DATA!AE551,"n/a")</f>
        <v>1.5384712726116599E-2</v>
      </c>
      <c r="K4292" s="86">
        <f>+IF(ISNUMBER(DATA!AN551),DATA!AN551,"n/a")</f>
        <v>134314.14000000001</v>
      </c>
      <c r="L4292" s="77">
        <f>+IF(ISNUMBER(DATA!AO551),DATA!AO551,"n/a")</f>
        <v>-1.3123125461975801E-2</v>
      </c>
      <c r="M4292" s="66"/>
      <c r="N4292" s="66"/>
      <c r="O4292" s="66"/>
      <c r="P4292" s="66"/>
      <c r="Q4292" s="66"/>
      <c r="S4292" s="70"/>
      <c r="U4292" s="70"/>
      <c r="W4292" s="70"/>
      <c r="Y4292" s="70"/>
    </row>
    <row r="4293" spans="1:25" s="69" customFormat="1" x14ac:dyDescent="0.2">
      <c r="A4293" s="66" t="s">
        <v>20</v>
      </c>
      <c r="B4293" s="66" t="s">
        <v>24</v>
      </c>
      <c r="C4293" s="66" t="s">
        <v>25</v>
      </c>
      <c r="D4293" s="66" t="s">
        <v>273</v>
      </c>
      <c r="E4293" s="86">
        <f>+IF(ISNUMBER(DATA!J552),DATA!J552,"n/a")</f>
        <v>37286.019999999997</v>
      </c>
      <c r="F4293" s="77">
        <f>+IF(ISNUMBER(DATA!K552),DATA!K552,"n/a")</f>
        <v>0.26773005517543302</v>
      </c>
      <c r="G4293" s="86">
        <f>+IF(ISNUMBER(DATA!T552),DATA!T552,"n/a")</f>
        <v>130086.08</v>
      </c>
      <c r="H4293" s="77">
        <f>+IF(ISNUMBER(DATA!U552),DATA!U552,"n/a")</f>
        <v>0.227770052663852</v>
      </c>
      <c r="I4293" s="86">
        <f>+IF(ISNUMBER(DATA!AD552),DATA!AD552,"n/a")</f>
        <v>264482.84999999998</v>
      </c>
      <c r="J4293" s="77">
        <f>+IF(ISNUMBER(DATA!AE552),DATA!AE552,"n/a")</f>
        <v>0.240063842344798</v>
      </c>
      <c r="K4293" s="86">
        <f>+IF(ISNUMBER(DATA!AN552),DATA!AN552,"n/a")</f>
        <v>444732.34</v>
      </c>
      <c r="L4293" s="77">
        <f>+IF(ISNUMBER(DATA!AO552),DATA!AO552,"n/a")</f>
        <v>0.29030256540904198</v>
      </c>
      <c r="M4293" s="66"/>
      <c r="N4293" s="66"/>
      <c r="O4293" s="66"/>
      <c r="P4293" s="66"/>
      <c r="Q4293" s="66"/>
      <c r="S4293" s="70"/>
      <c r="U4293" s="70"/>
      <c r="W4293" s="70"/>
      <c r="Y4293" s="70"/>
    </row>
    <row r="4294" spans="1:25" s="69" customFormat="1" x14ac:dyDescent="0.2">
      <c r="A4294" s="66" t="s">
        <v>20</v>
      </c>
      <c r="B4294" s="66" t="s">
        <v>24</v>
      </c>
      <c r="C4294" s="66" t="s">
        <v>25</v>
      </c>
      <c r="D4294" s="66" t="s">
        <v>274</v>
      </c>
      <c r="E4294" s="86">
        <f>+IF(ISNUMBER(DATA!J553),DATA!J553,"n/a")</f>
        <v>6115.34</v>
      </c>
      <c r="F4294" s="77">
        <f>+IF(ISNUMBER(DATA!K553),DATA!K553,"n/a")</f>
        <v>0.19696693892969899</v>
      </c>
      <c r="G4294" s="86">
        <f>+IF(ISNUMBER(DATA!T553),DATA!T553,"n/a")</f>
        <v>19833.169999999998</v>
      </c>
      <c r="H4294" s="77">
        <f>+IF(ISNUMBER(DATA!U553),DATA!U553,"n/a")</f>
        <v>6.9142579217729002E-3</v>
      </c>
      <c r="I4294" s="86">
        <f>+IF(ISNUMBER(DATA!AD553),DATA!AD553,"n/a")</f>
        <v>40512.33</v>
      </c>
      <c r="J4294" s="77">
        <f>+IF(ISNUMBER(DATA!AE553),DATA!AE553,"n/a")</f>
        <v>2.1584684020419499E-2</v>
      </c>
      <c r="K4294" s="86">
        <f>+IF(ISNUMBER(DATA!AN553),DATA!AN553,"n/a")</f>
        <v>69115.78</v>
      </c>
      <c r="L4294" s="77">
        <f>+IF(ISNUMBER(DATA!AO553),DATA!AO553,"n/a")</f>
        <v>-2.5867656020929601E-3</v>
      </c>
      <c r="M4294" s="66"/>
      <c r="N4294" s="66"/>
      <c r="O4294" s="66"/>
      <c r="P4294" s="66"/>
      <c r="Q4294" s="66"/>
      <c r="S4294" s="70"/>
      <c r="U4294" s="70"/>
      <c r="W4294" s="70"/>
      <c r="Y4294" s="70"/>
    </row>
    <row r="4295" spans="1:25" s="69" customFormat="1" x14ac:dyDescent="0.2">
      <c r="A4295" s="66" t="s">
        <v>20</v>
      </c>
      <c r="B4295" s="66" t="s">
        <v>24</v>
      </c>
      <c r="C4295" s="66" t="s">
        <v>25</v>
      </c>
      <c r="D4295" s="66" t="s">
        <v>275</v>
      </c>
      <c r="E4295" s="86">
        <f>+IF(ISNUMBER(DATA!J554),DATA!J554,"n/a")</f>
        <v>25766</v>
      </c>
      <c r="F4295" s="77">
        <f>+IF(ISNUMBER(DATA!K554),DATA!K554,"n/a")</f>
        <v>3.4665261734250899E-2</v>
      </c>
      <c r="G4295" s="86">
        <f>+IF(ISNUMBER(DATA!T554),DATA!T554,"n/a")</f>
        <v>79006.39</v>
      </c>
      <c r="H4295" s="77">
        <f>+IF(ISNUMBER(DATA!U554),DATA!U554,"n/a")</f>
        <v>2.4313684307422399E-2</v>
      </c>
      <c r="I4295" s="86">
        <f>+IF(ISNUMBER(DATA!AD554),DATA!AD554,"n/a")</f>
        <v>171608.26</v>
      </c>
      <c r="J4295" s="77">
        <f>+IF(ISNUMBER(DATA!AE554),DATA!AE554,"n/a")</f>
        <v>6.5085244301788803E-2</v>
      </c>
      <c r="K4295" s="86">
        <f>+IF(ISNUMBER(DATA!AN554),DATA!AN554,"n/a")</f>
        <v>293031.71999999997</v>
      </c>
      <c r="L4295" s="77">
        <f>+IF(ISNUMBER(DATA!AO554),DATA!AO554,"n/a")</f>
        <v>5.8925805342443099E-2</v>
      </c>
      <c r="M4295" s="66"/>
      <c r="N4295" s="66"/>
      <c r="O4295" s="66"/>
      <c r="P4295" s="66"/>
      <c r="Q4295" s="66"/>
      <c r="S4295" s="70"/>
      <c r="U4295" s="70"/>
      <c r="W4295" s="70"/>
      <c r="Y4295" s="70"/>
    </row>
    <row r="4296" spans="1:25" s="69" customFormat="1" x14ac:dyDescent="0.2">
      <c r="A4296" s="66" t="s">
        <v>20</v>
      </c>
      <c r="B4296" s="66" t="s">
        <v>24</v>
      </c>
      <c r="C4296" s="66" t="s">
        <v>25</v>
      </c>
      <c r="D4296" s="66" t="s">
        <v>276</v>
      </c>
      <c r="E4296" s="86">
        <f>+IF(ISNUMBER(DATA!J555),DATA!J555,"n/a")</f>
        <v>25444.38</v>
      </c>
      <c r="F4296" s="77">
        <f>+IF(ISNUMBER(DATA!K555),DATA!K555,"n/a")</f>
        <v>0.253457251854246</v>
      </c>
      <c r="G4296" s="86">
        <f>+IF(ISNUMBER(DATA!T555),DATA!T555,"n/a")</f>
        <v>87818.2</v>
      </c>
      <c r="H4296" s="77">
        <f>+IF(ISNUMBER(DATA!U555),DATA!U555,"n/a")</f>
        <v>0.25275034407831498</v>
      </c>
      <c r="I4296" s="86">
        <f>+IF(ISNUMBER(DATA!AD555),DATA!AD555,"n/a")</f>
        <v>178940.24</v>
      </c>
      <c r="J4296" s="77">
        <f>+IF(ISNUMBER(DATA!AE555),DATA!AE555,"n/a")</f>
        <v>0.324260525374164</v>
      </c>
      <c r="K4296" s="86">
        <f>+IF(ISNUMBER(DATA!AN555),DATA!AN555,"n/a")</f>
        <v>295321.88</v>
      </c>
      <c r="L4296" s="77">
        <f>+IF(ISNUMBER(DATA!AO555),DATA!AO555,"n/a")</f>
        <v>0.51891544819549995</v>
      </c>
      <c r="M4296" s="66"/>
      <c r="N4296" s="66"/>
      <c r="O4296" s="66"/>
      <c r="P4296" s="66"/>
      <c r="Q4296" s="66"/>
      <c r="S4296" s="70"/>
      <c r="U4296" s="70"/>
      <c r="W4296" s="70"/>
      <c r="Y4296" s="70"/>
    </row>
    <row r="4297" spans="1:25" s="69" customFormat="1" x14ac:dyDescent="0.2">
      <c r="A4297" s="66" t="s">
        <v>20</v>
      </c>
      <c r="B4297" s="66" t="s">
        <v>24</v>
      </c>
      <c r="C4297" s="66" t="s">
        <v>25</v>
      </c>
      <c r="D4297" s="66" t="s">
        <v>277</v>
      </c>
      <c r="E4297" s="86">
        <f>+IF(ISNUMBER(DATA!J556),DATA!J556,"n/a")</f>
        <v>3561.35</v>
      </c>
      <c r="F4297" s="77">
        <f>+IF(ISNUMBER(DATA!K556),DATA!K556,"n/a")</f>
        <v>2.7483417914710699E-2</v>
      </c>
      <c r="G4297" s="86">
        <f>+IF(ISNUMBER(DATA!T556),DATA!T556,"n/a")</f>
        <v>13210.54</v>
      </c>
      <c r="H4297" s="77">
        <f>+IF(ISNUMBER(DATA!U556),DATA!U556,"n/a")</f>
        <v>-1.9972892712560999E-2</v>
      </c>
      <c r="I4297" s="86">
        <f>+IF(ISNUMBER(DATA!AD556),DATA!AD556,"n/a")</f>
        <v>27339.89</v>
      </c>
      <c r="J4297" s="77">
        <f>+IF(ISNUMBER(DATA!AE556),DATA!AE556,"n/a")</f>
        <v>7.3150377560438498E-3</v>
      </c>
      <c r="K4297" s="86">
        <f>+IF(ISNUMBER(DATA!AN556),DATA!AN556,"n/a")</f>
        <v>51702.43</v>
      </c>
      <c r="L4297" s="77">
        <f>+IF(ISNUMBER(DATA!AO556),DATA!AO556,"n/a")</f>
        <v>0.17534158322209401</v>
      </c>
      <c r="M4297" s="66"/>
      <c r="N4297" s="66"/>
      <c r="O4297" s="66"/>
      <c r="P4297" s="66"/>
      <c r="Q4297" s="66"/>
      <c r="S4297" s="70"/>
      <c r="U4297" s="70"/>
      <c r="W4297" s="70"/>
      <c r="Y4297" s="70"/>
    </row>
    <row r="4298" spans="1:25" s="69" customFormat="1" x14ac:dyDescent="0.2">
      <c r="A4298" s="66" t="s">
        <v>20</v>
      </c>
      <c r="B4298" s="66" t="s">
        <v>24</v>
      </c>
      <c r="C4298" s="66" t="s">
        <v>25</v>
      </c>
      <c r="D4298" s="66" t="s">
        <v>278</v>
      </c>
      <c r="E4298" s="86">
        <f>+IF(ISNUMBER(DATA!J557),DATA!J557,"n/a")</f>
        <v>19100.12</v>
      </c>
      <c r="F4298" s="77">
        <f>+IF(ISNUMBER(DATA!K557),DATA!K557,"n/a")</f>
        <v>0.65786412890637203</v>
      </c>
      <c r="G4298" s="86">
        <f>+IF(ISNUMBER(DATA!T557),DATA!T557,"n/a")</f>
        <v>57689.89</v>
      </c>
      <c r="H4298" s="77">
        <f>+IF(ISNUMBER(DATA!U557),DATA!U557,"n/a")</f>
        <v>0.42966937624513901</v>
      </c>
      <c r="I4298" s="86">
        <f>+IF(ISNUMBER(DATA!AD557),DATA!AD557,"n/a")</f>
        <v>109426.38</v>
      </c>
      <c r="J4298" s="77">
        <f>+IF(ISNUMBER(DATA!AE557),DATA!AE557,"n/a")</f>
        <v>0.42236888471957701</v>
      </c>
      <c r="K4298" s="86">
        <f>+IF(ISNUMBER(DATA!AN557),DATA!AN557,"n/a")</f>
        <v>174811.37</v>
      </c>
      <c r="L4298" s="77">
        <f>+IF(ISNUMBER(DATA!AO557),DATA!AO557,"n/a")</f>
        <v>0.43203952172007898</v>
      </c>
      <c r="M4298" s="66"/>
      <c r="N4298" s="66"/>
      <c r="O4298" s="66"/>
      <c r="P4298" s="66"/>
      <c r="Q4298" s="66"/>
      <c r="S4298" s="70"/>
      <c r="U4298" s="70"/>
      <c r="W4298" s="70"/>
      <c r="Y4298" s="70"/>
    </row>
    <row r="4299" spans="1:25" s="69" customFormat="1" x14ac:dyDescent="0.2">
      <c r="A4299" s="66" t="s">
        <v>20</v>
      </c>
      <c r="B4299" s="66" t="s">
        <v>24</v>
      </c>
      <c r="C4299" s="66" t="s">
        <v>25</v>
      </c>
      <c r="D4299" s="66" t="s">
        <v>279</v>
      </c>
      <c r="E4299" s="86">
        <f>+IF(ISNUMBER(DATA!J558),DATA!J558,"n/a")</f>
        <v>3972.9</v>
      </c>
      <c r="F4299" s="77">
        <f>+IF(ISNUMBER(DATA!K558),DATA!K558,"n/a")</f>
        <v>-6.2592905445261901E-2</v>
      </c>
      <c r="G4299" s="86">
        <f>+IF(ISNUMBER(DATA!T558),DATA!T558,"n/a")</f>
        <v>13825.32</v>
      </c>
      <c r="H4299" s="77">
        <f>+IF(ISNUMBER(DATA!U558),DATA!U558,"n/a")</f>
        <v>-8.7946928645785905E-2</v>
      </c>
      <c r="I4299" s="86">
        <f>+IF(ISNUMBER(DATA!AD558),DATA!AD558,"n/a")</f>
        <v>27712.76</v>
      </c>
      <c r="J4299" s="77">
        <f>+IF(ISNUMBER(DATA!AE558),DATA!AE558,"n/a")</f>
        <v>-6.8020967607958102E-2</v>
      </c>
      <c r="K4299" s="86">
        <f>+IF(ISNUMBER(DATA!AN558),DATA!AN558,"n/a")</f>
        <v>50012.08</v>
      </c>
      <c r="L4299" s="77">
        <f>+IF(ISNUMBER(DATA!AO558),DATA!AO558,"n/a")</f>
        <v>-0.25788004094919098</v>
      </c>
      <c r="M4299" s="66"/>
      <c r="N4299" s="66"/>
      <c r="O4299" s="66"/>
      <c r="P4299" s="66"/>
      <c r="Q4299" s="66"/>
      <c r="S4299" s="70"/>
      <c r="U4299" s="70"/>
      <c r="W4299" s="70"/>
      <c r="Y4299" s="70"/>
    </row>
    <row r="4300" spans="1:25" s="69" customFormat="1" x14ac:dyDescent="0.2">
      <c r="A4300" s="66" t="s">
        <v>20</v>
      </c>
      <c r="B4300" s="66" t="s">
        <v>24</v>
      </c>
      <c r="C4300" s="66" t="s">
        <v>25</v>
      </c>
      <c r="D4300" s="66" t="s">
        <v>280</v>
      </c>
      <c r="E4300" s="86">
        <f>+IF(ISNUMBER(DATA!J559),DATA!J559,"n/a")</f>
        <v>2755.27</v>
      </c>
      <c r="F4300" s="77">
        <f>+IF(ISNUMBER(DATA!K559),DATA!K559,"n/a")</f>
        <v>-0.39447676271309401</v>
      </c>
      <c r="G4300" s="86">
        <f>+IF(ISNUMBER(DATA!T559),DATA!T559,"n/a")</f>
        <v>8608.33</v>
      </c>
      <c r="H4300" s="77">
        <f>+IF(ISNUMBER(DATA!U559),DATA!U559,"n/a")</f>
        <v>-0.44091624391691697</v>
      </c>
      <c r="I4300" s="86">
        <f>+IF(ISNUMBER(DATA!AD559),DATA!AD559,"n/a")</f>
        <v>19896.02</v>
      </c>
      <c r="J4300" s="77">
        <f>+IF(ISNUMBER(DATA!AE559),DATA!AE559,"n/a")</f>
        <v>-0.43356913717884898</v>
      </c>
      <c r="K4300" s="86">
        <f>+IF(ISNUMBER(DATA!AN559),DATA!AN559,"n/a")</f>
        <v>42421.15</v>
      </c>
      <c r="L4300" s="77">
        <f>+IF(ISNUMBER(DATA!AO559),DATA!AO559,"n/a")</f>
        <v>-0.32178561556199198</v>
      </c>
      <c r="M4300" s="66"/>
      <c r="N4300" s="66"/>
      <c r="O4300" s="66"/>
      <c r="P4300" s="66"/>
      <c r="Q4300" s="66"/>
      <c r="S4300" s="70"/>
      <c r="U4300" s="70"/>
      <c r="W4300" s="70"/>
      <c r="Y4300" s="70"/>
    </row>
    <row r="4301" spans="1:25" s="69" customFormat="1" x14ac:dyDescent="0.2">
      <c r="A4301" s="66" t="s">
        <v>20</v>
      </c>
      <c r="B4301" s="66" t="s">
        <v>24</v>
      </c>
      <c r="C4301" s="66" t="s">
        <v>25</v>
      </c>
      <c r="D4301" s="66" t="s">
        <v>281</v>
      </c>
      <c r="E4301" s="86">
        <f>+IF(ISNUMBER(DATA!J560),DATA!J560,"n/a")</f>
        <v>4407.3100000000004</v>
      </c>
      <c r="F4301" s="77">
        <f>+IF(ISNUMBER(DATA!K560),DATA!K560,"n/a")</f>
        <v>-0.108816975569512</v>
      </c>
      <c r="G4301" s="86">
        <f>+IF(ISNUMBER(DATA!T560),DATA!T560,"n/a")</f>
        <v>14978.17</v>
      </c>
      <c r="H4301" s="77">
        <f>+IF(ISNUMBER(DATA!U560),DATA!U560,"n/a")</f>
        <v>-0.110524587379664</v>
      </c>
      <c r="I4301" s="86">
        <f>+IF(ISNUMBER(DATA!AD560),DATA!AD560,"n/a")</f>
        <v>30866.41</v>
      </c>
      <c r="J4301" s="77">
        <f>+IF(ISNUMBER(DATA!AE560),DATA!AE560,"n/a")</f>
        <v>-0.114860177811348</v>
      </c>
      <c r="K4301" s="86">
        <f>+IF(ISNUMBER(DATA!AN560),DATA!AN560,"n/a")</f>
        <v>58045.4</v>
      </c>
      <c r="L4301" s="77">
        <f>+IF(ISNUMBER(DATA!AO560),DATA!AO560,"n/a")</f>
        <v>-0.15232886346696201</v>
      </c>
      <c r="M4301" s="66"/>
      <c r="N4301" s="66"/>
      <c r="O4301" s="66"/>
      <c r="P4301" s="66"/>
      <c r="Q4301" s="66"/>
      <c r="S4301" s="70"/>
      <c r="U4301" s="70"/>
      <c r="W4301" s="70"/>
      <c r="Y4301" s="70"/>
    </row>
    <row r="4302" spans="1:25" s="69" customFormat="1" x14ac:dyDescent="0.2">
      <c r="A4302" s="66" t="s">
        <v>20</v>
      </c>
      <c r="B4302" s="66" t="s">
        <v>24</v>
      </c>
      <c r="C4302" s="66" t="s">
        <v>25</v>
      </c>
      <c r="D4302" s="66" t="s">
        <v>282</v>
      </c>
      <c r="E4302" s="86">
        <f>+IF(ISNUMBER(DATA!J561),DATA!J561,"n/a")</f>
        <v>6135.41</v>
      </c>
      <c r="F4302" s="77">
        <f>+IF(ISNUMBER(DATA!K561),DATA!K561,"n/a")</f>
        <v>0.22678511800144399</v>
      </c>
      <c r="G4302" s="86">
        <f>+IF(ISNUMBER(DATA!T561),DATA!T561,"n/a")</f>
        <v>19797.689999999999</v>
      </c>
      <c r="H4302" s="77">
        <f>+IF(ISNUMBER(DATA!U561),DATA!U561,"n/a")</f>
        <v>0.215473307117795</v>
      </c>
      <c r="I4302" s="86">
        <f>+IF(ISNUMBER(DATA!AD561),DATA!AD561,"n/a")</f>
        <v>39021.06</v>
      </c>
      <c r="J4302" s="77">
        <f>+IF(ISNUMBER(DATA!AE561),DATA!AE561,"n/a")</f>
        <v>0.21316600678073599</v>
      </c>
      <c r="K4302" s="86">
        <f>+IF(ISNUMBER(DATA!AN561),DATA!AN561,"n/a")</f>
        <v>69259.759999999995</v>
      </c>
      <c r="L4302" s="77">
        <f>+IF(ISNUMBER(DATA!AO561),DATA!AO561,"n/a")</f>
        <v>0.24647903546736499</v>
      </c>
      <c r="M4302" s="66"/>
      <c r="N4302" s="66"/>
      <c r="O4302" s="66"/>
      <c r="P4302" s="66"/>
      <c r="Q4302" s="66"/>
      <c r="S4302" s="70"/>
      <c r="U4302" s="70"/>
      <c r="W4302" s="70"/>
      <c r="Y4302" s="70"/>
    </row>
    <row r="4303" spans="1:25" s="69" customFormat="1" x14ac:dyDescent="0.2">
      <c r="A4303" s="66" t="s">
        <v>20</v>
      </c>
      <c r="B4303" s="66" t="s">
        <v>24</v>
      </c>
      <c r="C4303" s="66" t="s">
        <v>25</v>
      </c>
      <c r="D4303" s="66" t="s">
        <v>283</v>
      </c>
      <c r="E4303" s="86">
        <f>+IF(ISNUMBER(DATA!J562),DATA!J562,"n/a")</f>
        <v>7381.93</v>
      </c>
      <c r="F4303" s="77">
        <f>+IF(ISNUMBER(DATA!K562),DATA!K562,"n/a")</f>
        <v>1.36310084502092E-2</v>
      </c>
      <c r="G4303" s="86">
        <f>+IF(ISNUMBER(DATA!T562),DATA!T562,"n/a")</f>
        <v>24790.04</v>
      </c>
      <c r="H4303" s="77">
        <f>+IF(ISNUMBER(DATA!U562),DATA!U562,"n/a")</f>
        <v>3.1375138282677802E-2</v>
      </c>
      <c r="I4303" s="86">
        <f>+IF(ISNUMBER(DATA!AD562),DATA!AD562,"n/a")</f>
        <v>52318.16</v>
      </c>
      <c r="J4303" s="77">
        <f>+IF(ISNUMBER(DATA!AE562),DATA!AE562,"n/a")</f>
        <v>6.9485257367227896E-2</v>
      </c>
      <c r="K4303" s="86">
        <f>+IF(ISNUMBER(DATA!AN562),DATA!AN562,"n/a")</f>
        <v>91002.47</v>
      </c>
      <c r="L4303" s="77">
        <f>+IF(ISNUMBER(DATA!AO562),DATA!AO562,"n/a")</f>
        <v>8.7454154894199304E-2</v>
      </c>
      <c r="M4303" s="66"/>
      <c r="N4303" s="66"/>
      <c r="O4303" s="66"/>
      <c r="P4303" s="66"/>
      <c r="Q4303" s="66"/>
      <c r="S4303" s="70"/>
      <c r="U4303" s="70"/>
      <c r="W4303" s="70"/>
      <c r="Y4303" s="70"/>
    </row>
    <row r="4304" spans="1:25" s="69" customFormat="1" x14ac:dyDescent="0.2">
      <c r="A4304" s="66" t="s">
        <v>20</v>
      </c>
      <c r="B4304" s="66" t="s">
        <v>24</v>
      </c>
      <c r="C4304" s="66" t="s">
        <v>25</v>
      </c>
      <c r="D4304" s="66" t="s">
        <v>284</v>
      </c>
      <c r="E4304" s="86">
        <f>+IF(ISNUMBER(DATA!J563),DATA!J563,"n/a")</f>
        <v>10119.32</v>
      </c>
      <c r="F4304" s="77">
        <f>+IF(ISNUMBER(DATA!K563),DATA!K563,"n/a")</f>
        <v>6.1694691904244099E-2</v>
      </c>
      <c r="G4304" s="86">
        <f>+IF(ISNUMBER(DATA!T563),DATA!T563,"n/a")</f>
        <v>34586.980000000003</v>
      </c>
      <c r="H4304" s="77">
        <f>+IF(ISNUMBER(DATA!U563),DATA!U563,"n/a")</f>
        <v>4.8421032210464003E-2</v>
      </c>
      <c r="I4304" s="86">
        <f>+IF(ISNUMBER(DATA!AD563),DATA!AD563,"n/a")</f>
        <v>67071.97</v>
      </c>
      <c r="J4304" s="77">
        <f>+IF(ISNUMBER(DATA!AE563),DATA!AE563,"n/a")</f>
        <v>3.1252474464297297E-2</v>
      </c>
      <c r="K4304" s="86">
        <f>+IF(ISNUMBER(DATA!AN563),DATA!AN563,"n/a")</f>
        <v>119718.18</v>
      </c>
      <c r="L4304" s="77">
        <f>+IF(ISNUMBER(DATA!AO563),DATA!AO563,"n/a")</f>
        <v>-6.07183573901727E-2</v>
      </c>
      <c r="M4304" s="66"/>
      <c r="N4304" s="66"/>
      <c r="O4304" s="66"/>
      <c r="P4304" s="66"/>
      <c r="Q4304" s="66"/>
      <c r="S4304" s="70"/>
      <c r="U4304" s="70"/>
      <c r="W4304" s="70"/>
      <c r="Y4304" s="70"/>
    </row>
    <row r="4305" spans="1:25" s="69" customFormat="1" x14ac:dyDescent="0.2">
      <c r="A4305" s="66" t="s">
        <v>20</v>
      </c>
      <c r="B4305" s="66" t="s">
        <v>24</v>
      </c>
      <c r="C4305" s="66" t="s">
        <v>25</v>
      </c>
      <c r="D4305" s="66" t="s">
        <v>285</v>
      </c>
      <c r="E4305" s="86">
        <f>+IF(ISNUMBER(DATA!J564),DATA!J564,"n/a")</f>
        <v>4990.24</v>
      </c>
      <c r="F4305" s="77">
        <f>+IF(ISNUMBER(DATA!K564),DATA!K564,"n/a")</f>
        <v>-3.3202754174077101E-2</v>
      </c>
      <c r="G4305" s="86">
        <f>+IF(ISNUMBER(DATA!T564),DATA!T564,"n/a")</f>
        <v>17508.810000000001</v>
      </c>
      <c r="H4305" s="77">
        <f>+IF(ISNUMBER(DATA!U564),DATA!U564,"n/a")</f>
        <v>7.0978724549528402E-2</v>
      </c>
      <c r="I4305" s="86">
        <f>+IF(ISNUMBER(DATA!AD564),DATA!AD564,"n/a")</f>
        <v>33691.29</v>
      </c>
      <c r="J4305" s="77">
        <f>+IF(ISNUMBER(DATA!AE564),DATA!AE564,"n/a")</f>
        <v>2.03693541118493E-2</v>
      </c>
      <c r="K4305" s="86">
        <f>+IF(ISNUMBER(DATA!AN564),DATA!AN564,"n/a")</f>
        <v>60014.41</v>
      </c>
      <c r="L4305" s="77">
        <f>+IF(ISNUMBER(DATA!AO564),DATA!AO564,"n/a")</f>
        <v>6.3432894004741905E-2</v>
      </c>
      <c r="M4305" s="66"/>
      <c r="N4305" s="66"/>
      <c r="O4305" s="66"/>
      <c r="P4305" s="66"/>
      <c r="Q4305" s="66"/>
      <c r="S4305" s="70"/>
      <c r="U4305" s="70"/>
      <c r="W4305" s="70"/>
      <c r="Y4305" s="70"/>
    </row>
    <row r="4306" spans="1:25" s="69" customFormat="1" x14ac:dyDescent="0.2">
      <c r="A4306" s="66" t="s">
        <v>20</v>
      </c>
      <c r="B4306" s="66" t="s">
        <v>24</v>
      </c>
      <c r="C4306" s="66" t="s">
        <v>25</v>
      </c>
      <c r="D4306" s="66" t="s">
        <v>286</v>
      </c>
      <c r="E4306" s="86">
        <f>+IF(ISNUMBER(DATA!J565),DATA!J565,"n/a")</f>
        <v>15167.84</v>
      </c>
      <c r="F4306" s="77">
        <f>+IF(ISNUMBER(DATA!K565),DATA!K565,"n/a")</f>
        <v>0.205246947915111</v>
      </c>
      <c r="G4306" s="86">
        <f>+IF(ISNUMBER(DATA!T565),DATA!T565,"n/a")</f>
        <v>49528.03</v>
      </c>
      <c r="H4306" s="77">
        <f>+IF(ISNUMBER(DATA!U565),DATA!U565,"n/a")</f>
        <v>0.161356681759667</v>
      </c>
      <c r="I4306" s="86">
        <f>+IF(ISNUMBER(DATA!AD565),DATA!AD565,"n/a")</f>
        <v>98890.27</v>
      </c>
      <c r="J4306" s="77">
        <f>+IF(ISNUMBER(DATA!AE565),DATA!AE565,"n/a")</f>
        <v>0.154610829844057</v>
      </c>
      <c r="K4306" s="86">
        <f>+IF(ISNUMBER(DATA!AN565),DATA!AN565,"n/a")</f>
        <v>169478.83</v>
      </c>
      <c r="L4306" s="77">
        <f>+IF(ISNUMBER(DATA!AO565),DATA!AO565,"n/a")</f>
        <v>0.19104951175276999</v>
      </c>
      <c r="M4306" s="66"/>
      <c r="N4306" s="66"/>
      <c r="O4306" s="66"/>
      <c r="P4306" s="66"/>
      <c r="Q4306" s="66"/>
      <c r="S4306" s="70"/>
      <c r="U4306" s="70"/>
      <c r="W4306" s="70"/>
      <c r="Y4306" s="70"/>
    </row>
    <row r="4307" spans="1:25" s="69" customFormat="1" x14ac:dyDescent="0.2">
      <c r="A4307" s="66" t="s">
        <v>20</v>
      </c>
      <c r="B4307" s="66" t="s">
        <v>24</v>
      </c>
      <c r="C4307" s="66" t="s">
        <v>25</v>
      </c>
      <c r="D4307" s="66" t="s">
        <v>287</v>
      </c>
      <c r="E4307" s="86">
        <f>+IF(ISNUMBER(DATA!J566),DATA!J566,"n/a")</f>
        <v>8356.73</v>
      </c>
      <c r="F4307" s="77">
        <f>+IF(ISNUMBER(DATA!K566),DATA!K566,"n/a")</f>
        <v>1.9944296085103501E-2</v>
      </c>
      <c r="G4307" s="86">
        <f>+IF(ISNUMBER(DATA!T566),DATA!T566,"n/a")</f>
        <v>28374.37</v>
      </c>
      <c r="H4307" s="77">
        <f>+IF(ISNUMBER(DATA!U566),DATA!U566,"n/a")</f>
        <v>2.6884895861607298E-2</v>
      </c>
      <c r="I4307" s="86">
        <f>+IF(ISNUMBER(DATA!AD566),DATA!AD566,"n/a")</f>
        <v>64518.66</v>
      </c>
      <c r="J4307" s="77">
        <f>+IF(ISNUMBER(DATA!AE566),DATA!AE566,"n/a")</f>
        <v>0.12313561186746599</v>
      </c>
      <c r="K4307" s="86">
        <f>+IF(ISNUMBER(DATA!AN566),DATA!AN566,"n/a")</f>
        <v>107980.57</v>
      </c>
      <c r="L4307" s="77">
        <f>+IF(ISNUMBER(DATA!AO566),DATA!AO566,"n/a")</f>
        <v>9.48773435605169E-2</v>
      </c>
      <c r="M4307" s="66"/>
      <c r="N4307" s="66"/>
      <c r="O4307" s="66"/>
      <c r="P4307" s="66"/>
      <c r="Q4307" s="66"/>
      <c r="S4307" s="70"/>
      <c r="U4307" s="70"/>
      <c r="W4307" s="70"/>
      <c r="Y4307" s="70"/>
    </row>
    <row r="4308" spans="1:25" s="69" customFormat="1" x14ac:dyDescent="0.2">
      <c r="A4308" s="66" t="s">
        <v>20</v>
      </c>
      <c r="B4308" s="66" t="s">
        <v>24</v>
      </c>
      <c r="C4308" s="66" t="s">
        <v>25</v>
      </c>
      <c r="D4308" s="66" t="s">
        <v>288</v>
      </c>
      <c r="E4308" s="86">
        <f>+IF(ISNUMBER(DATA!J567),DATA!J567,"n/a")</f>
        <v>7442.07</v>
      </c>
      <c r="F4308" s="77">
        <f>+IF(ISNUMBER(DATA!K567),DATA!K567,"n/a")</f>
        <v>0.37069337056260099</v>
      </c>
      <c r="G4308" s="86">
        <f>+IF(ISNUMBER(DATA!T567),DATA!T567,"n/a")</f>
        <v>24930.560000000001</v>
      </c>
      <c r="H4308" s="77">
        <f>+IF(ISNUMBER(DATA!U567),DATA!U567,"n/a")</f>
        <v>0.32865410309335502</v>
      </c>
      <c r="I4308" s="86">
        <f>+IF(ISNUMBER(DATA!AD567),DATA!AD567,"n/a")</f>
        <v>47478.59</v>
      </c>
      <c r="J4308" s="77">
        <f>+IF(ISNUMBER(DATA!AE567),DATA!AE567,"n/a")</f>
        <v>0.269377836667822</v>
      </c>
      <c r="K4308" s="86">
        <f>+IF(ISNUMBER(DATA!AN567),DATA!AN567,"n/a")</f>
        <v>84826</v>
      </c>
      <c r="L4308" s="77">
        <f>+IF(ISNUMBER(DATA!AO567),DATA!AO567,"n/a")</f>
        <v>0.28062267495937798</v>
      </c>
      <c r="M4308" s="66"/>
      <c r="N4308" s="66"/>
      <c r="O4308" s="66"/>
      <c r="P4308" s="66"/>
      <c r="Q4308" s="66"/>
      <c r="S4308" s="70"/>
      <c r="U4308" s="70"/>
      <c r="W4308" s="70"/>
      <c r="Y4308" s="70"/>
    </row>
    <row r="4309" spans="1:25" s="69" customFormat="1" x14ac:dyDescent="0.2">
      <c r="A4309" s="66" t="s">
        <v>20</v>
      </c>
      <c r="B4309" s="66" t="s">
        <v>24</v>
      </c>
      <c r="C4309" s="66" t="s">
        <v>25</v>
      </c>
      <c r="D4309" s="66" t="s">
        <v>289</v>
      </c>
      <c r="E4309" s="86">
        <f>+IF(ISNUMBER(DATA!J568),DATA!J568,"n/a")</f>
        <v>2953.7</v>
      </c>
      <c r="F4309" s="77">
        <f>+IF(ISNUMBER(DATA!K568),DATA!K568,"n/a")</f>
        <v>-3.9800008452178501E-2</v>
      </c>
      <c r="G4309" s="86">
        <f>+IF(ISNUMBER(DATA!T568),DATA!T568,"n/a")</f>
        <v>10191.19</v>
      </c>
      <c r="H4309" s="77">
        <f>+IF(ISNUMBER(DATA!U568),DATA!U568,"n/a")</f>
        <v>-3.69688946090731E-2</v>
      </c>
      <c r="I4309" s="86">
        <f>+IF(ISNUMBER(DATA!AD568),DATA!AD568,"n/a")</f>
        <v>19980.919999999998</v>
      </c>
      <c r="J4309" s="77">
        <f>+IF(ISNUMBER(DATA!AE568),DATA!AE568,"n/a")</f>
        <v>-5.2741116775334301E-2</v>
      </c>
      <c r="K4309" s="86">
        <f>+IF(ISNUMBER(DATA!AN568),DATA!AN568,"n/a")</f>
        <v>36301.43</v>
      </c>
      <c r="L4309" s="77">
        <f>+IF(ISNUMBER(DATA!AO568),DATA!AO568,"n/a")</f>
        <v>-0.108601898382164</v>
      </c>
      <c r="M4309" s="66"/>
      <c r="N4309" s="66"/>
      <c r="O4309" s="66"/>
      <c r="P4309" s="66"/>
      <c r="Q4309" s="66"/>
      <c r="S4309" s="70"/>
      <c r="U4309" s="70"/>
      <c r="W4309" s="70"/>
      <c r="Y4309" s="70"/>
    </row>
    <row r="4310" spans="1:25" s="69" customFormat="1" x14ac:dyDescent="0.2">
      <c r="A4310" s="66" t="s">
        <v>20</v>
      </c>
      <c r="B4310" s="66" t="s">
        <v>24</v>
      </c>
      <c r="C4310" s="66" t="s">
        <v>25</v>
      </c>
      <c r="D4310" s="66" t="s">
        <v>290</v>
      </c>
      <c r="E4310" s="86">
        <f>+IF(ISNUMBER(DATA!J569),DATA!J569,"n/a")</f>
        <v>4898.66</v>
      </c>
      <c r="F4310" s="77">
        <f>+IF(ISNUMBER(DATA!K569),DATA!K569,"n/a")</f>
        <v>0.30167191020789902</v>
      </c>
      <c r="G4310" s="86">
        <f>+IF(ISNUMBER(DATA!T569),DATA!T569,"n/a")</f>
        <v>15870.24</v>
      </c>
      <c r="H4310" s="77">
        <f>+IF(ISNUMBER(DATA!U569),DATA!U569,"n/a")</f>
        <v>0.12567747097363599</v>
      </c>
      <c r="I4310" s="86">
        <f>+IF(ISNUMBER(DATA!AD569),DATA!AD569,"n/a")</f>
        <v>32591.83</v>
      </c>
      <c r="J4310" s="77">
        <f>+IF(ISNUMBER(DATA!AE569),DATA!AE569,"n/a")</f>
        <v>0.114813150157139</v>
      </c>
      <c r="K4310" s="86">
        <f>+IF(ISNUMBER(DATA!AN569),DATA!AN569,"n/a")</f>
        <v>55162.74</v>
      </c>
      <c r="L4310" s="77">
        <f>+IF(ISNUMBER(DATA!AO569),DATA!AO569,"n/a")</f>
        <v>3.9188026797511898E-2</v>
      </c>
      <c r="M4310" s="66"/>
      <c r="N4310" s="66"/>
      <c r="O4310" s="66"/>
      <c r="P4310" s="66"/>
      <c r="Q4310" s="66"/>
      <c r="S4310" s="70"/>
      <c r="U4310" s="70"/>
      <c r="W4310" s="70"/>
      <c r="Y4310" s="70"/>
    </row>
    <row r="4311" spans="1:25" s="69" customFormat="1" x14ac:dyDescent="0.2">
      <c r="A4311" s="66" t="s">
        <v>20</v>
      </c>
      <c r="B4311" s="66" t="s">
        <v>24</v>
      </c>
      <c r="C4311" s="66" t="s">
        <v>25</v>
      </c>
      <c r="D4311" s="66" t="s">
        <v>291</v>
      </c>
      <c r="E4311" s="86">
        <f>+IF(ISNUMBER(DATA!J570),DATA!J570,"n/a")</f>
        <v>2614.2800000000002</v>
      </c>
      <c r="F4311" s="77">
        <f>+IF(ISNUMBER(DATA!K570),DATA!K570,"n/a")</f>
        <v>0.228653607549724</v>
      </c>
      <c r="G4311" s="86">
        <f>+IF(ISNUMBER(DATA!T570),DATA!T570,"n/a")</f>
        <v>8934.11</v>
      </c>
      <c r="H4311" s="77">
        <f>+IF(ISNUMBER(DATA!U570),DATA!U570,"n/a")</f>
        <v>0.111441335305556</v>
      </c>
      <c r="I4311" s="86">
        <f>+IF(ISNUMBER(DATA!AD570),DATA!AD570,"n/a")</f>
        <v>19858.27</v>
      </c>
      <c r="J4311" s="77">
        <f>+IF(ISNUMBER(DATA!AE570),DATA!AE570,"n/a")</f>
        <v>0.129715236896779</v>
      </c>
      <c r="K4311" s="86">
        <f>+IF(ISNUMBER(DATA!AN570),DATA!AN570,"n/a")</f>
        <v>34102.58</v>
      </c>
      <c r="L4311" s="77">
        <f>+IF(ISNUMBER(DATA!AO570),DATA!AO570,"n/a")</f>
        <v>0.12577448910705799</v>
      </c>
      <c r="M4311" s="66"/>
      <c r="N4311" s="66"/>
      <c r="O4311" s="66"/>
      <c r="P4311" s="66"/>
      <c r="Q4311" s="66"/>
      <c r="S4311" s="70"/>
      <c r="U4311" s="70"/>
      <c r="W4311" s="70"/>
      <c r="Y4311" s="70"/>
    </row>
    <row r="4312" spans="1:25" s="69" customFormat="1" x14ac:dyDescent="0.2">
      <c r="A4312" s="66" t="s">
        <v>20</v>
      </c>
      <c r="B4312" s="66" t="s">
        <v>24</v>
      </c>
      <c r="C4312" s="66" t="s">
        <v>25</v>
      </c>
      <c r="D4312" s="66" t="s">
        <v>292</v>
      </c>
      <c r="E4312" s="86">
        <f>+IF(ISNUMBER(DATA!J571),DATA!J571,"n/a")</f>
        <v>13080.91</v>
      </c>
      <c r="F4312" s="77">
        <f>+IF(ISNUMBER(DATA!K571),DATA!K571,"n/a")</f>
        <v>0.123747040489878</v>
      </c>
      <c r="G4312" s="86">
        <f>+IF(ISNUMBER(DATA!T571),DATA!T571,"n/a")</f>
        <v>43309.22</v>
      </c>
      <c r="H4312" s="77">
        <f>+IF(ISNUMBER(DATA!U571),DATA!U571,"n/a")</f>
        <v>2.9809368889780901E-2</v>
      </c>
      <c r="I4312" s="86">
        <f>+IF(ISNUMBER(DATA!AD571),DATA!AD571,"n/a")</f>
        <v>89588.74</v>
      </c>
      <c r="J4312" s="77">
        <f>+IF(ISNUMBER(DATA!AE571),DATA!AE571,"n/a")</f>
        <v>9.2910001944550596E-2</v>
      </c>
      <c r="K4312" s="86">
        <f>+IF(ISNUMBER(DATA!AN571),DATA!AN571,"n/a")</f>
        <v>155124.64000000001</v>
      </c>
      <c r="L4312" s="77">
        <f>+IF(ISNUMBER(DATA!AO571),DATA!AO571,"n/a")</f>
        <v>6.6194017879807497E-3</v>
      </c>
      <c r="M4312" s="66"/>
      <c r="N4312" s="66"/>
      <c r="O4312" s="66"/>
      <c r="P4312" s="66"/>
      <c r="Q4312" s="66"/>
      <c r="S4312" s="70"/>
      <c r="U4312" s="70"/>
      <c r="W4312" s="70"/>
      <c r="Y4312" s="70"/>
    </row>
    <row r="4313" spans="1:25" s="69" customFormat="1" x14ac:dyDescent="0.2">
      <c r="A4313" s="66" t="s">
        <v>20</v>
      </c>
      <c r="B4313" s="66" t="s">
        <v>24</v>
      </c>
      <c r="C4313" s="66" t="s">
        <v>25</v>
      </c>
      <c r="D4313" s="66" t="s">
        <v>293</v>
      </c>
      <c r="E4313" s="86">
        <f>+IF(ISNUMBER(DATA!J572),DATA!J572,"n/a")</f>
        <v>1036.27</v>
      </c>
      <c r="F4313" s="77">
        <f>+IF(ISNUMBER(DATA!K572),DATA!K572,"n/a")</f>
        <v>-1.88788214464925E-2</v>
      </c>
      <c r="G4313" s="86">
        <f>+IF(ISNUMBER(DATA!T572),DATA!T572,"n/a")</f>
        <v>3806.27</v>
      </c>
      <c r="H4313" s="77">
        <f>+IF(ISNUMBER(DATA!U572),DATA!U572,"n/a")</f>
        <v>-0.106813408581586</v>
      </c>
      <c r="I4313" s="86">
        <f>+IF(ISNUMBER(DATA!AD572),DATA!AD572,"n/a")</f>
        <v>7585.86</v>
      </c>
      <c r="J4313" s="77">
        <f>+IF(ISNUMBER(DATA!AE572),DATA!AE572,"n/a")</f>
        <v>-9.7501606110357505E-2</v>
      </c>
      <c r="K4313" s="86">
        <f>+IF(ISNUMBER(DATA!AN572),DATA!AN572,"n/a")</f>
        <v>12999.62</v>
      </c>
      <c r="L4313" s="77">
        <f>+IF(ISNUMBER(DATA!AO572),DATA!AO572,"n/a")</f>
        <v>-0.107119283421674</v>
      </c>
      <c r="M4313" s="66"/>
      <c r="N4313" s="66"/>
      <c r="O4313" s="66"/>
      <c r="P4313" s="66"/>
      <c r="Q4313" s="66"/>
      <c r="S4313" s="70"/>
      <c r="U4313" s="70"/>
      <c r="W4313" s="70"/>
      <c r="Y4313" s="70"/>
    </row>
    <row r="4314" spans="1:25" s="69" customFormat="1" x14ac:dyDescent="0.2">
      <c r="A4314" s="66" t="s">
        <v>20</v>
      </c>
      <c r="B4314" s="66" t="s">
        <v>24</v>
      </c>
      <c r="C4314" s="66" t="s">
        <v>25</v>
      </c>
      <c r="D4314" s="66" t="s">
        <v>294</v>
      </c>
      <c r="E4314" s="86">
        <f>+IF(ISNUMBER(DATA!J573),DATA!J573,"n/a")</f>
        <v>17603.61</v>
      </c>
      <c r="F4314" s="77">
        <f>+IF(ISNUMBER(DATA!K573),DATA!K573,"n/a")</f>
        <v>0.108367275367119</v>
      </c>
      <c r="G4314" s="86">
        <f>+IF(ISNUMBER(DATA!T573),DATA!T573,"n/a")</f>
        <v>58537.51</v>
      </c>
      <c r="H4314" s="77">
        <f>+IF(ISNUMBER(DATA!U573),DATA!U573,"n/a")</f>
        <v>1.7404014693370998E-2</v>
      </c>
      <c r="I4314" s="86">
        <f>+IF(ISNUMBER(DATA!AD573),DATA!AD573,"n/a")</f>
        <v>123736.99</v>
      </c>
      <c r="J4314" s="77">
        <f>+IF(ISNUMBER(DATA!AE573),DATA!AE573,"n/a")</f>
        <v>4.0566602045241602E-2</v>
      </c>
      <c r="K4314" s="86">
        <f>+IF(ISNUMBER(DATA!AN573),DATA!AN573,"n/a")</f>
        <v>215769.39</v>
      </c>
      <c r="L4314" s="77">
        <f>+IF(ISNUMBER(DATA!AO573),DATA!AO573,"n/a")</f>
        <v>6.9765184377983099E-3</v>
      </c>
      <c r="M4314" s="66"/>
      <c r="N4314" s="66"/>
      <c r="O4314" s="66"/>
      <c r="P4314" s="66"/>
      <c r="Q4314" s="66"/>
      <c r="S4314" s="70"/>
      <c r="U4314" s="70"/>
      <c r="W4314" s="70"/>
      <c r="Y4314" s="70"/>
    </row>
    <row r="4315" spans="1:25" s="69" customFormat="1" x14ac:dyDescent="0.2">
      <c r="A4315" s="66" t="s">
        <v>20</v>
      </c>
      <c r="B4315" s="66" t="s">
        <v>24</v>
      </c>
      <c r="C4315" s="66" t="s">
        <v>25</v>
      </c>
      <c r="D4315" s="66" t="s">
        <v>295</v>
      </c>
      <c r="E4315" s="86">
        <f>+IF(ISNUMBER(DATA!J574),DATA!J574,"n/a")</f>
        <v>2709.91</v>
      </c>
      <c r="F4315" s="77">
        <f>+IF(ISNUMBER(DATA!K574),DATA!K574,"n/a")</f>
        <v>-9.9987711601244603E-2</v>
      </c>
      <c r="G4315" s="86">
        <f>+IF(ISNUMBER(DATA!T574),DATA!T574,"n/a")</f>
        <v>8729.9599999999991</v>
      </c>
      <c r="H4315" s="77">
        <f>+IF(ISNUMBER(DATA!U574),DATA!U574,"n/a")</f>
        <v>-0.157204725853756</v>
      </c>
      <c r="I4315" s="86">
        <f>+IF(ISNUMBER(DATA!AD574),DATA!AD574,"n/a")</f>
        <v>18974.23</v>
      </c>
      <c r="J4315" s="77">
        <f>+IF(ISNUMBER(DATA!AE574),DATA!AE574,"n/a")</f>
        <v>-0.106704531063227</v>
      </c>
      <c r="K4315" s="86">
        <f>+IF(ISNUMBER(DATA!AN574),DATA!AN574,"n/a")</f>
        <v>34129.230000000003</v>
      </c>
      <c r="L4315" s="77">
        <f>+IF(ISNUMBER(DATA!AO574),DATA!AO574,"n/a")</f>
        <v>-2.69694904004796E-2</v>
      </c>
      <c r="M4315" s="66"/>
      <c r="N4315" s="66"/>
      <c r="O4315" s="66"/>
      <c r="P4315" s="66"/>
      <c r="Q4315" s="66"/>
      <c r="S4315" s="70"/>
      <c r="U4315" s="70"/>
      <c r="W4315" s="70"/>
      <c r="Y4315" s="70"/>
    </row>
    <row r="4316" spans="1:25" s="69" customFormat="1" x14ac:dyDescent="0.2">
      <c r="A4316" s="66" t="s">
        <v>20</v>
      </c>
      <c r="B4316" s="66" t="s">
        <v>24</v>
      </c>
      <c r="C4316" s="66" t="s">
        <v>25</v>
      </c>
      <c r="D4316" s="66" t="s">
        <v>296</v>
      </c>
      <c r="E4316" s="86">
        <f>+IF(ISNUMBER(DATA!J575),DATA!J575,"n/a")</f>
        <v>4698.38</v>
      </c>
      <c r="F4316" s="77">
        <f>+IF(ISNUMBER(DATA!K575),DATA!K575,"n/a")</f>
        <v>-8.7560324319075705E-2</v>
      </c>
      <c r="G4316" s="86">
        <f>+IF(ISNUMBER(DATA!T575),DATA!T575,"n/a")</f>
        <v>16904.439999999999</v>
      </c>
      <c r="H4316" s="77">
        <f>+IF(ISNUMBER(DATA!U575),DATA!U575,"n/a")</f>
        <v>4.7579209341208503E-2</v>
      </c>
      <c r="I4316" s="86">
        <f>+IF(ISNUMBER(DATA!AD575),DATA!AD575,"n/a")</f>
        <v>35166.21</v>
      </c>
      <c r="J4316" s="77">
        <f>+IF(ISNUMBER(DATA!AE575),DATA!AE575,"n/a")</f>
        <v>5.9247759661895702E-2</v>
      </c>
      <c r="K4316" s="86">
        <f>+IF(ISNUMBER(DATA!AN575),DATA!AN575,"n/a")</f>
        <v>60523.71</v>
      </c>
      <c r="L4316" s="77">
        <f>+IF(ISNUMBER(DATA!AO575),DATA!AO575,"n/a")</f>
        <v>0.120140678972406</v>
      </c>
      <c r="M4316" s="66"/>
      <c r="N4316" s="66"/>
      <c r="O4316" s="66"/>
      <c r="P4316" s="66"/>
      <c r="Q4316" s="66"/>
      <c r="S4316" s="70"/>
      <c r="U4316" s="70"/>
      <c r="W4316" s="70"/>
      <c r="Y4316" s="70"/>
    </row>
    <row r="4317" spans="1:25" s="69" customFormat="1" x14ac:dyDescent="0.2">
      <c r="A4317" s="66" t="s">
        <v>20</v>
      </c>
      <c r="B4317" s="66" t="s">
        <v>24</v>
      </c>
      <c r="C4317" s="66" t="s">
        <v>25</v>
      </c>
      <c r="D4317" s="66" t="s">
        <v>297</v>
      </c>
      <c r="E4317" s="86">
        <f>+IF(ISNUMBER(DATA!J576),DATA!J576,"n/a")</f>
        <v>2582.34</v>
      </c>
      <c r="F4317" s="77">
        <f>+IF(ISNUMBER(DATA!K576),DATA!K576,"n/a")</f>
        <v>0.19578797238288001</v>
      </c>
      <c r="G4317" s="86">
        <f>+IF(ISNUMBER(DATA!T576),DATA!T576,"n/a")</f>
        <v>8559.83</v>
      </c>
      <c r="H4317" s="77">
        <f>+IF(ISNUMBER(DATA!U576),DATA!U576,"n/a")</f>
        <v>2.1437487022951701E-2</v>
      </c>
      <c r="I4317" s="86">
        <f>+IF(ISNUMBER(DATA!AD576),DATA!AD576,"n/a")</f>
        <v>18099.11</v>
      </c>
      <c r="J4317" s="77">
        <f>+IF(ISNUMBER(DATA!AE576),DATA!AE576,"n/a")</f>
        <v>5.2610427753060601E-2</v>
      </c>
      <c r="K4317" s="86">
        <f>+IF(ISNUMBER(DATA!AN576),DATA!AN576,"n/a")</f>
        <v>31018.81</v>
      </c>
      <c r="L4317" s="77">
        <f>+IF(ISNUMBER(DATA!AO576),DATA!AO576,"n/a")</f>
        <v>4.5047943666318202E-2</v>
      </c>
      <c r="M4317" s="66"/>
      <c r="N4317" s="66"/>
      <c r="O4317" s="66"/>
      <c r="P4317" s="66"/>
      <c r="Q4317" s="66"/>
      <c r="S4317" s="70"/>
      <c r="U4317" s="70"/>
      <c r="W4317" s="70"/>
      <c r="Y4317" s="70"/>
    </row>
    <row r="4318" spans="1:25" s="69" customFormat="1" x14ac:dyDescent="0.2">
      <c r="A4318" s="66" t="s">
        <v>20</v>
      </c>
      <c r="B4318" s="66" t="s">
        <v>24</v>
      </c>
      <c r="C4318" s="66" t="s">
        <v>25</v>
      </c>
      <c r="D4318" s="66" t="s">
        <v>298</v>
      </c>
      <c r="E4318" s="86">
        <f>+IF(ISNUMBER(DATA!J577),DATA!J577,"n/a")</f>
        <v>1318.52</v>
      </c>
      <c r="F4318" s="77">
        <f>+IF(ISNUMBER(DATA!K577),DATA!K577,"n/a")</f>
        <v>0.13835288835936399</v>
      </c>
      <c r="G4318" s="86">
        <f>+IF(ISNUMBER(DATA!T577),DATA!T577,"n/a")</f>
        <v>4320.84</v>
      </c>
      <c r="H4318" s="77">
        <f>+IF(ISNUMBER(DATA!U577),DATA!U577,"n/a")</f>
        <v>-8.8807159908561001E-2</v>
      </c>
      <c r="I4318" s="86">
        <f>+IF(ISNUMBER(DATA!AD577),DATA!AD577,"n/a")</f>
        <v>8821.36</v>
      </c>
      <c r="J4318" s="77">
        <f>+IF(ISNUMBER(DATA!AE577),DATA!AE577,"n/a")</f>
        <v>2.5772932141976901E-2</v>
      </c>
      <c r="K4318" s="86">
        <f>+IF(ISNUMBER(DATA!AN577),DATA!AN577,"n/a")</f>
        <v>15134.16</v>
      </c>
      <c r="L4318" s="77">
        <f>+IF(ISNUMBER(DATA!AO577),DATA!AO577,"n/a")</f>
        <v>0.110591232776992</v>
      </c>
      <c r="M4318" s="66"/>
      <c r="N4318" s="66"/>
      <c r="O4318" s="66"/>
      <c r="P4318" s="66"/>
      <c r="Q4318" s="66"/>
      <c r="S4318" s="70"/>
      <c r="U4318" s="70"/>
      <c r="W4318" s="70"/>
      <c r="Y4318" s="70"/>
    </row>
    <row r="4319" spans="1:25" s="69" customFormat="1" x14ac:dyDescent="0.2">
      <c r="A4319" s="66" t="s">
        <v>20</v>
      </c>
      <c r="B4319" s="66" t="s">
        <v>24</v>
      </c>
      <c r="C4319" s="66" t="s">
        <v>25</v>
      </c>
      <c r="D4319" s="66" t="s">
        <v>299</v>
      </c>
      <c r="E4319" s="86">
        <f>+IF(ISNUMBER(DATA!J578),DATA!J578,"n/a")</f>
        <v>42797.88</v>
      </c>
      <c r="F4319" s="77">
        <f>+IF(ISNUMBER(DATA!K578),DATA!K578,"n/a")</f>
        <v>-7.3312815289537106E-2</v>
      </c>
      <c r="G4319" s="86">
        <f>+IF(ISNUMBER(DATA!T578),DATA!T578,"n/a")</f>
        <v>147295.54999999999</v>
      </c>
      <c r="H4319" s="77">
        <f>+IF(ISNUMBER(DATA!U578),DATA!U578,"n/a")</f>
        <v>-2.9577308526129002E-2</v>
      </c>
      <c r="I4319" s="86">
        <f>+IF(ISNUMBER(DATA!AD578),DATA!AD578,"n/a")</f>
        <v>319755.09999999998</v>
      </c>
      <c r="J4319" s="77">
        <f>+IF(ISNUMBER(DATA!AE578),DATA!AE578,"n/a")</f>
        <v>1.98494786778469E-2</v>
      </c>
      <c r="K4319" s="86">
        <f>+IF(ISNUMBER(DATA!AN578),DATA!AN578,"n/a")</f>
        <v>562142.42000000004</v>
      </c>
      <c r="L4319" s="77">
        <f>+IF(ISNUMBER(DATA!AO578),DATA!AO578,"n/a")</f>
        <v>6.0212288613611699E-2</v>
      </c>
      <c r="M4319" s="66"/>
      <c r="N4319" s="66"/>
      <c r="O4319" s="66"/>
      <c r="P4319" s="66"/>
      <c r="Q4319" s="66"/>
      <c r="S4319" s="70"/>
      <c r="U4319" s="70"/>
      <c r="W4319" s="70"/>
      <c r="Y4319" s="70"/>
    </row>
    <row r="4320" spans="1:25" s="69" customFormat="1" x14ac:dyDescent="0.2">
      <c r="A4320" s="66" t="s">
        <v>20</v>
      </c>
      <c r="B4320" s="66" t="s">
        <v>24</v>
      </c>
      <c r="C4320" s="66" t="s">
        <v>25</v>
      </c>
      <c r="D4320" s="66" t="s">
        <v>300</v>
      </c>
      <c r="E4320" s="86">
        <f>+IF(ISNUMBER(DATA!J579),DATA!J579,"n/a")</f>
        <v>26439.03</v>
      </c>
      <c r="F4320" s="77">
        <f>+IF(ISNUMBER(DATA!K579),DATA!K579,"n/a")</f>
        <v>3.9040102367282802E-2</v>
      </c>
      <c r="G4320" s="86">
        <f>+IF(ISNUMBER(DATA!T579),DATA!T579,"n/a")</f>
        <v>85871.22</v>
      </c>
      <c r="H4320" s="77">
        <f>+IF(ISNUMBER(DATA!U579),DATA!U579,"n/a")</f>
        <v>1.4412557509535099E-2</v>
      </c>
      <c r="I4320" s="86">
        <f>+IF(ISNUMBER(DATA!AD579),DATA!AD579,"n/a")</f>
        <v>171048.33</v>
      </c>
      <c r="J4320" s="77">
        <f>+IF(ISNUMBER(DATA!AE579),DATA!AE579,"n/a")</f>
        <v>1.4592238782952099E-2</v>
      </c>
      <c r="K4320" s="86">
        <f>+IF(ISNUMBER(DATA!AN579),DATA!AN579,"n/a")</f>
        <v>306791.37</v>
      </c>
      <c r="L4320" s="77">
        <f>+IF(ISNUMBER(DATA!AO579),DATA!AO579,"n/a")</f>
        <v>3.3856622833237801E-2</v>
      </c>
      <c r="M4320" s="66"/>
      <c r="N4320" s="66"/>
      <c r="O4320" s="66"/>
      <c r="P4320" s="66"/>
      <c r="Q4320" s="66"/>
      <c r="S4320" s="70"/>
      <c r="U4320" s="70"/>
      <c r="W4320" s="70"/>
      <c r="Y4320" s="70"/>
    </row>
    <row r="4321" spans="1:25" s="69" customFormat="1" x14ac:dyDescent="0.2">
      <c r="A4321" s="66" t="s">
        <v>20</v>
      </c>
      <c r="B4321" s="66" t="s">
        <v>24</v>
      </c>
      <c r="C4321" s="66" t="s">
        <v>25</v>
      </c>
      <c r="D4321" s="66" t="s">
        <v>301</v>
      </c>
      <c r="E4321" s="86">
        <f>+IF(ISNUMBER(DATA!J580),DATA!J580,"n/a")</f>
        <v>356.42</v>
      </c>
      <c r="F4321" s="77">
        <f>+IF(ISNUMBER(DATA!K580),DATA!K580,"n/a")</f>
        <v>-0.19048808739694301</v>
      </c>
      <c r="G4321" s="86">
        <f>+IF(ISNUMBER(DATA!T580),DATA!T580,"n/a")</f>
        <v>1353.71</v>
      </c>
      <c r="H4321" s="77">
        <f>+IF(ISNUMBER(DATA!U580),DATA!U580,"n/a")</f>
        <v>-0.33202571807815101</v>
      </c>
      <c r="I4321" s="86">
        <f>+IF(ISNUMBER(DATA!AD580),DATA!AD580,"n/a")</f>
        <v>2792.46</v>
      </c>
      <c r="J4321" s="77">
        <f>+IF(ISNUMBER(DATA!AE580),DATA!AE580,"n/a")</f>
        <v>-0.35969347393909401</v>
      </c>
      <c r="K4321" s="86">
        <f>+IF(ISNUMBER(DATA!AN580),DATA!AN580,"n/a")</f>
        <v>5532.37</v>
      </c>
      <c r="L4321" s="77">
        <f>+IF(ISNUMBER(DATA!AO580),DATA!AO580,"n/a")</f>
        <v>-0.410001994256116</v>
      </c>
      <c r="M4321" s="66"/>
      <c r="N4321" s="66"/>
      <c r="O4321" s="66"/>
      <c r="P4321" s="66"/>
      <c r="Q4321" s="66"/>
      <c r="S4321" s="70"/>
      <c r="U4321" s="70"/>
      <c r="W4321" s="70"/>
      <c r="Y4321" s="70"/>
    </row>
    <row r="4322" spans="1:25" s="69" customFormat="1" x14ac:dyDescent="0.2">
      <c r="A4322" s="66" t="s">
        <v>20</v>
      </c>
      <c r="B4322" s="66" t="s">
        <v>24</v>
      </c>
      <c r="C4322" s="66" t="s">
        <v>25</v>
      </c>
      <c r="D4322" s="66" t="s">
        <v>302</v>
      </c>
      <c r="E4322" s="86">
        <f>+IF(ISNUMBER(DATA!J581),DATA!J581,"n/a")</f>
        <v>8375.33</v>
      </c>
      <c r="F4322" s="77">
        <f>+IF(ISNUMBER(DATA!K581),DATA!K581,"n/a")</f>
        <v>0.15181491373074299</v>
      </c>
      <c r="G4322" s="86">
        <f>+IF(ISNUMBER(DATA!T581),DATA!T581,"n/a")</f>
        <v>27022.9</v>
      </c>
      <c r="H4322" s="77">
        <f>+IF(ISNUMBER(DATA!U581),DATA!U581,"n/a")</f>
        <v>1.36626246987803E-3</v>
      </c>
      <c r="I4322" s="86">
        <f>+IF(ISNUMBER(DATA!AD581),DATA!AD581,"n/a")</f>
        <v>56171.73</v>
      </c>
      <c r="J4322" s="77">
        <f>+IF(ISNUMBER(DATA!AE581),DATA!AE581,"n/a")</f>
        <v>1.11629527929074E-2</v>
      </c>
      <c r="K4322" s="86">
        <f>+IF(ISNUMBER(DATA!AN581),DATA!AN581,"n/a")</f>
        <v>97869.74</v>
      </c>
      <c r="L4322" s="77">
        <f>+IF(ISNUMBER(DATA!AO581),DATA!AO581,"n/a")</f>
        <v>-1.92062514418317E-2</v>
      </c>
      <c r="M4322" s="66"/>
      <c r="N4322" s="66"/>
      <c r="O4322" s="66"/>
      <c r="P4322" s="66"/>
      <c r="Q4322" s="66"/>
      <c r="S4322" s="70"/>
      <c r="U4322" s="70"/>
      <c r="W4322" s="70"/>
      <c r="Y4322" s="70"/>
    </row>
    <row r="4323" spans="1:25" s="69" customFormat="1" x14ac:dyDescent="0.2">
      <c r="A4323" s="66" t="s">
        <v>20</v>
      </c>
      <c r="B4323" s="66" t="s">
        <v>24</v>
      </c>
      <c r="C4323" s="66" t="s">
        <v>25</v>
      </c>
      <c r="D4323" s="66" t="s">
        <v>303</v>
      </c>
      <c r="E4323" s="86">
        <f>+IF(ISNUMBER(DATA!J582),DATA!J582,"n/a")</f>
        <v>4016.21</v>
      </c>
      <c r="F4323" s="77">
        <f>+IF(ISNUMBER(DATA!K582),DATA!K582,"n/a")</f>
        <v>9.5574014212256406E-2</v>
      </c>
      <c r="G4323" s="86">
        <f>+IF(ISNUMBER(DATA!T582),DATA!T582,"n/a")</f>
        <v>13314.02</v>
      </c>
      <c r="H4323" s="77">
        <f>+IF(ISNUMBER(DATA!U582),DATA!U582,"n/a")</f>
        <v>2.1773081377188998E-2</v>
      </c>
      <c r="I4323" s="86">
        <f>+IF(ISNUMBER(DATA!AD582),DATA!AD582,"n/a")</f>
        <v>25233.38</v>
      </c>
      <c r="J4323" s="77">
        <f>+IF(ISNUMBER(DATA!AE582),DATA!AE582,"n/a")</f>
        <v>-3.0183279647607499E-2</v>
      </c>
      <c r="K4323" s="86">
        <f>+IF(ISNUMBER(DATA!AN582),DATA!AN582,"n/a")</f>
        <v>43427.67</v>
      </c>
      <c r="L4323" s="77">
        <f>+IF(ISNUMBER(DATA!AO582),DATA!AO582,"n/a")</f>
        <v>-6.6933244870220995E-2</v>
      </c>
      <c r="M4323" s="66"/>
      <c r="N4323" s="66"/>
      <c r="O4323" s="66"/>
      <c r="P4323" s="66"/>
      <c r="Q4323" s="66"/>
      <c r="S4323" s="70"/>
      <c r="U4323" s="70"/>
      <c r="W4323" s="70"/>
      <c r="Y4323" s="70"/>
    </row>
    <row r="4324" spans="1:25" s="69" customFormat="1" x14ac:dyDescent="0.2">
      <c r="A4324" s="66" t="s">
        <v>20</v>
      </c>
      <c r="B4324" s="66" t="s">
        <v>24</v>
      </c>
      <c r="C4324" s="66" t="s">
        <v>25</v>
      </c>
      <c r="D4324" s="66" t="s">
        <v>304</v>
      </c>
      <c r="E4324" s="86">
        <f>+IF(ISNUMBER(DATA!J583),DATA!J583,"n/a")</f>
        <v>31568.54</v>
      </c>
      <c r="F4324" s="77">
        <f>+IF(ISNUMBER(DATA!K583),DATA!K583,"n/a")</f>
        <v>0.27419199897963098</v>
      </c>
      <c r="G4324" s="86">
        <f>+IF(ISNUMBER(DATA!T583),DATA!T583,"n/a")</f>
        <v>109520.47</v>
      </c>
      <c r="H4324" s="77">
        <f>+IF(ISNUMBER(DATA!U583),DATA!U583,"n/a")</f>
        <v>0.27260390234085102</v>
      </c>
      <c r="I4324" s="86">
        <f>+IF(ISNUMBER(DATA!AD583),DATA!AD583,"n/a")</f>
        <v>219186.69</v>
      </c>
      <c r="J4324" s="77">
        <f>+IF(ISNUMBER(DATA!AE583),DATA!AE583,"n/a")</f>
        <v>0.27190020779886998</v>
      </c>
      <c r="K4324" s="86">
        <f>+IF(ISNUMBER(DATA!AN583),DATA!AN583,"n/a")</f>
        <v>401427.64</v>
      </c>
      <c r="L4324" s="77">
        <f>+IF(ISNUMBER(DATA!AO583),DATA!AO583,"n/a")</f>
        <v>0.43346659060127701</v>
      </c>
      <c r="M4324" s="66"/>
      <c r="N4324" s="66"/>
      <c r="O4324" s="66"/>
      <c r="P4324" s="66"/>
      <c r="Q4324" s="66"/>
      <c r="S4324" s="70"/>
      <c r="U4324" s="70"/>
      <c r="W4324" s="70"/>
      <c r="Y4324" s="70"/>
    </row>
    <row r="4325" spans="1:25" s="69" customFormat="1" x14ac:dyDescent="0.2">
      <c r="A4325" s="66" t="s">
        <v>20</v>
      </c>
      <c r="B4325" s="66" t="s">
        <v>24</v>
      </c>
      <c r="C4325" s="66" t="s">
        <v>25</v>
      </c>
      <c r="D4325" s="66" t="s">
        <v>305</v>
      </c>
      <c r="E4325" s="86">
        <f>+IF(ISNUMBER(DATA!J584),DATA!J584,"n/a")</f>
        <v>4507.04</v>
      </c>
      <c r="F4325" s="77">
        <f>+IF(ISNUMBER(DATA!K584),DATA!K584,"n/a")</f>
        <v>-4.3237551796753003E-2</v>
      </c>
      <c r="G4325" s="86">
        <f>+IF(ISNUMBER(DATA!T584),DATA!T584,"n/a")</f>
        <v>15346.04</v>
      </c>
      <c r="H4325" s="77">
        <f>+IF(ISNUMBER(DATA!U584),DATA!U584,"n/a")</f>
        <v>-7.4647853352628996E-2</v>
      </c>
      <c r="I4325" s="86">
        <f>+IF(ISNUMBER(DATA!AD584),DATA!AD584,"n/a")</f>
        <v>34035.599999999999</v>
      </c>
      <c r="J4325" s="77">
        <f>+IF(ISNUMBER(DATA!AE584),DATA!AE584,"n/a")</f>
        <v>-1.49441637881508E-2</v>
      </c>
      <c r="K4325" s="86">
        <f>+IF(ISNUMBER(DATA!AN584),DATA!AN584,"n/a")</f>
        <v>60986.07</v>
      </c>
      <c r="L4325" s="77">
        <f>+IF(ISNUMBER(DATA!AO584),DATA!AO584,"n/a")</f>
        <v>8.9029185505817607E-2</v>
      </c>
      <c r="M4325" s="66"/>
      <c r="N4325" s="66"/>
      <c r="O4325" s="66"/>
      <c r="P4325" s="66"/>
      <c r="Q4325" s="66"/>
      <c r="S4325" s="70"/>
      <c r="U4325" s="70"/>
      <c r="W4325" s="70"/>
      <c r="Y4325" s="70"/>
    </row>
    <row r="4326" spans="1:25" s="69" customFormat="1" x14ac:dyDescent="0.2">
      <c r="A4326" s="66" t="s">
        <v>20</v>
      </c>
      <c r="B4326" s="66" t="s">
        <v>24</v>
      </c>
      <c r="C4326" s="66" t="s">
        <v>25</v>
      </c>
      <c r="D4326" s="66" t="s">
        <v>306</v>
      </c>
      <c r="E4326" s="86">
        <f>+IF(ISNUMBER(DATA!J585),DATA!J585,"n/a")</f>
        <v>5867.42</v>
      </c>
      <c r="F4326" s="77">
        <f>+IF(ISNUMBER(DATA!K585),DATA!K585,"n/a")</f>
        <v>6.6896231060509801E-3</v>
      </c>
      <c r="G4326" s="86">
        <f>+IF(ISNUMBER(DATA!T585),DATA!T585,"n/a")</f>
        <v>20721.080000000002</v>
      </c>
      <c r="H4326" s="77">
        <f>+IF(ISNUMBER(DATA!U585),DATA!U585,"n/a")</f>
        <v>-1.33194925907585E-2</v>
      </c>
      <c r="I4326" s="86">
        <f>+IF(ISNUMBER(DATA!AD585),DATA!AD585,"n/a")</f>
        <v>46213.94</v>
      </c>
      <c r="J4326" s="77">
        <f>+IF(ISNUMBER(DATA!AE585),DATA!AE585,"n/a")</f>
        <v>2.0842268780268199E-3</v>
      </c>
      <c r="K4326" s="86">
        <f>+IF(ISNUMBER(DATA!AN585),DATA!AN585,"n/a")</f>
        <v>79277.34</v>
      </c>
      <c r="L4326" s="77">
        <f>+IF(ISNUMBER(DATA!AO585),DATA!AO585,"n/a")</f>
        <v>-7.0887574453621302E-3</v>
      </c>
      <c r="M4326" s="66"/>
      <c r="N4326" s="66"/>
      <c r="O4326" s="66"/>
      <c r="P4326" s="66"/>
      <c r="Q4326" s="66"/>
      <c r="S4326" s="70"/>
      <c r="U4326" s="70"/>
      <c r="W4326" s="70"/>
      <c r="Y4326" s="70"/>
    </row>
    <row r="4327" spans="1:25" s="69" customFormat="1" x14ac:dyDescent="0.2">
      <c r="A4327" s="66" t="s">
        <v>20</v>
      </c>
      <c r="B4327" s="66" t="s">
        <v>24</v>
      </c>
      <c r="C4327" s="66" t="s">
        <v>25</v>
      </c>
      <c r="D4327" s="66" t="s">
        <v>307</v>
      </c>
      <c r="E4327" s="86">
        <f>+IF(ISNUMBER(DATA!J586),DATA!J586,"n/a")</f>
        <v>6701.83</v>
      </c>
      <c r="F4327" s="77">
        <f>+IF(ISNUMBER(DATA!K586),DATA!K586,"n/a")</f>
        <v>0.181599236930585</v>
      </c>
      <c r="G4327" s="86">
        <f>+IF(ISNUMBER(DATA!T586),DATA!T586,"n/a")</f>
        <v>24175.86</v>
      </c>
      <c r="H4327" s="77">
        <f>+IF(ISNUMBER(DATA!U586),DATA!U586,"n/a")</f>
        <v>0.32133001687197799</v>
      </c>
      <c r="I4327" s="86">
        <f>+IF(ISNUMBER(DATA!AD586),DATA!AD586,"n/a")</f>
        <v>53394.32</v>
      </c>
      <c r="J4327" s="77">
        <f>+IF(ISNUMBER(DATA!AE586),DATA!AE586,"n/a")</f>
        <v>0.439040580679607</v>
      </c>
      <c r="K4327" s="86">
        <f>+IF(ISNUMBER(DATA!AN586),DATA!AN586,"n/a")</f>
        <v>90482.87</v>
      </c>
      <c r="L4327" s="77">
        <f>+IF(ISNUMBER(DATA!AO586),DATA!AO586,"n/a")</f>
        <v>0.28167171264041202</v>
      </c>
      <c r="M4327" s="66"/>
      <c r="N4327" s="66"/>
      <c r="O4327" s="66"/>
      <c r="P4327" s="66"/>
      <c r="Q4327" s="66"/>
      <c r="S4327" s="70"/>
      <c r="U4327" s="70"/>
      <c r="W4327" s="70"/>
      <c r="Y4327" s="70"/>
    </row>
    <row r="4328" spans="1:25" s="69" customFormat="1" x14ac:dyDescent="0.2">
      <c r="A4328" s="66" t="s">
        <v>20</v>
      </c>
      <c r="B4328" s="66" t="s">
        <v>24</v>
      </c>
      <c r="C4328" s="66" t="s">
        <v>25</v>
      </c>
      <c r="D4328" s="66" t="s">
        <v>308</v>
      </c>
      <c r="E4328" s="86">
        <f>+IF(ISNUMBER(DATA!J587),DATA!J587,"n/a")</f>
        <v>5953.72</v>
      </c>
      <c r="F4328" s="77">
        <f>+IF(ISNUMBER(DATA!K587),DATA!K587,"n/a")</f>
        <v>6.4049727094332098E-2</v>
      </c>
      <c r="G4328" s="86">
        <f>+IF(ISNUMBER(DATA!T587),DATA!T587,"n/a")</f>
        <v>22567.439999999999</v>
      </c>
      <c r="H4328" s="77">
        <f>+IF(ISNUMBER(DATA!U587),DATA!U587,"n/a")</f>
        <v>9.2478086237620202E-2</v>
      </c>
      <c r="I4328" s="86">
        <f>+IF(ISNUMBER(DATA!AD587),DATA!AD587,"n/a")</f>
        <v>45459.72</v>
      </c>
      <c r="J4328" s="77">
        <f>+IF(ISNUMBER(DATA!AE587),DATA!AE587,"n/a")</f>
        <v>7.7914287028575599E-2</v>
      </c>
      <c r="K4328" s="86">
        <f>+IF(ISNUMBER(DATA!AN587),DATA!AN587,"n/a")</f>
        <v>77714.460000000006</v>
      </c>
      <c r="L4328" s="77">
        <f>+IF(ISNUMBER(DATA!AO587),DATA!AO587,"n/a")</f>
        <v>7.8419688917851005E-2</v>
      </c>
      <c r="M4328" s="66"/>
      <c r="N4328" s="66"/>
      <c r="O4328" s="66"/>
      <c r="P4328" s="66"/>
      <c r="Q4328" s="66"/>
      <c r="S4328" s="70"/>
      <c r="U4328" s="70"/>
      <c r="W4328" s="70"/>
      <c r="Y4328" s="70"/>
    </row>
    <row r="4329" spans="1:25" s="69" customFormat="1" x14ac:dyDescent="0.2">
      <c r="A4329" s="66" t="s">
        <v>20</v>
      </c>
      <c r="B4329" s="66" t="s">
        <v>24</v>
      </c>
      <c r="C4329" s="66" t="s">
        <v>25</v>
      </c>
      <c r="D4329" s="66" t="s">
        <v>309</v>
      </c>
      <c r="E4329" s="86">
        <f>+IF(ISNUMBER(DATA!J588),DATA!J588,"n/a")</f>
        <v>5610.82</v>
      </c>
      <c r="F4329" s="77">
        <f>+IF(ISNUMBER(DATA!K588),DATA!K588,"n/a")</f>
        <v>3.8419611972838497E-2</v>
      </c>
      <c r="G4329" s="86">
        <f>+IF(ISNUMBER(DATA!T588),DATA!T588,"n/a")</f>
        <v>20658.5</v>
      </c>
      <c r="H4329" s="77">
        <f>+IF(ISNUMBER(DATA!U588),DATA!U588,"n/a")</f>
        <v>7.3979476456774801E-2</v>
      </c>
      <c r="I4329" s="86">
        <f>+IF(ISNUMBER(DATA!AD588),DATA!AD588,"n/a")</f>
        <v>41765.65</v>
      </c>
      <c r="J4329" s="77">
        <f>+IF(ISNUMBER(DATA!AE588),DATA!AE588,"n/a")</f>
        <v>0.113106845667133</v>
      </c>
      <c r="K4329" s="86">
        <f>+IF(ISNUMBER(DATA!AN588),DATA!AN588,"n/a")</f>
        <v>72314.16</v>
      </c>
      <c r="L4329" s="77">
        <f>+IF(ISNUMBER(DATA!AO588),DATA!AO588,"n/a")</f>
        <v>8.7893291194122702E-2</v>
      </c>
      <c r="M4329" s="66"/>
      <c r="N4329" s="66"/>
      <c r="O4329" s="66"/>
      <c r="P4329" s="66"/>
      <c r="Q4329" s="66"/>
      <c r="S4329" s="70"/>
      <c r="U4329" s="70"/>
      <c r="W4329" s="70"/>
      <c r="Y4329" s="70"/>
    </row>
    <row r="4330" spans="1:25" s="69" customFormat="1" x14ac:dyDescent="0.2">
      <c r="A4330" s="66" t="s">
        <v>20</v>
      </c>
      <c r="B4330" s="66" t="s">
        <v>24</v>
      </c>
      <c r="C4330" s="66" t="s">
        <v>25</v>
      </c>
      <c r="D4330" s="66" t="s">
        <v>310</v>
      </c>
      <c r="E4330" s="86">
        <f>+IF(ISNUMBER(DATA!J589),DATA!J589,"n/a")</f>
        <v>2878</v>
      </c>
      <c r="F4330" s="77">
        <f>+IF(ISNUMBER(DATA!K589),DATA!K589,"n/a")</f>
        <v>-6.5516503393188803E-3</v>
      </c>
      <c r="G4330" s="86">
        <f>+IF(ISNUMBER(DATA!T589),DATA!T589,"n/a")</f>
        <v>10437.61</v>
      </c>
      <c r="H4330" s="77">
        <f>+IF(ISNUMBER(DATA!U589),DATA!U589,"n/a")</f>
        <v>-2.9805907455381E-2</v>
      </c>
      <c r="I4330" s="86">
        <f>+IF(ISNUMBER(DATA!AD589),DATA!AD589,"n/a")</f>
        <v>19750.18</v>
      </c>
      <c r="J4330" s="77">
        <f>+IF(ISNUMBER(DATA!AE589),DATA!AE589,"n/a")</f>
        <v>-7.0086582389813495E-2</v>
      </c>
      <c r="K4330" s="86">
        <f>+IF(ISNUMBER(DATA!AN589),DATA!AN589,"n/a")</f>
        <v>35143.03</v>
      </c>
      <c r="L4330" s="77">
        <f>+IF(ISNUMBER(DATA!AO589),DATA!AO589,"n/a")</f>
        <v>-0.25149257275859599</v>
      </c>
      <c r="M4330" s="66"/>
      <c r="N4330" s="66"/>
      <c r="O4330" s="66"/>
      <c r="P4330" s="66"/>
      <c r="Q4330" s="66"/>
      <c r="S4330" s="70"/>
      <c r="U4330" s="70"/>
      <c r="W4330" s="70"/>
      <c r="Y4330" s="70"/>
    </row>
    <row r="4331" spans="1:25" s="69" customFormat="1" x14ac:dyDescent="0.2">
      <c r="A4331" s="66" t="s">
        <v>20</v>
      </c>
      <c r="B4331" s="66" t="s">
        <v>24</v>
      </c>
      <c r="C4331" s="66" t="s">
        <v>25</v>
      </c>
      <c r="D4331" s="66" t="s">
        <v>311</v>
      </c>
      <c r="E4331" s="86">
        <f>+IF(ISNUMBER(DATA!J590),DATA!J590,"n/a")</f>
        <v>4201.5600000000004</v>
      </c>
      <c r="F4331" s="77">
        <f>+IF(ISNUMBER(DATA!K590),DATA!K590,"n/a")</f>
        <v>3.5902897971863697E-2</v>
      </c>
      <c r="G4331" s="86">
        <f>+IF(ISNUMBER(DATA!T590),DATA!T590,"n/a")</f>
        <v>14217.16</v>
      </c>
      <c r="H4331" s="77">
        <f>+IF(ISNUMBER(DATA!U590),DATA!U590,"n/a")</f>
        <v>0.202872580025619</v>
      </c>
      <c r="I4331" s="86">
        <f>+IF(ISNUMBER(DATA!AD590),DATA!AD590,"n/a")</f>
        <v>30210.73</v>
      </c>
      <c r="J4331" s="77">
        <f>+IF(ISNUMBER(DATA!AE590),DATA!AE590,"n/a")</f>
        <v>0.27643295255341699</v>
      </c>
      <c r="K4331" s="86">
        <f>+IF(ISNUMBER(DATA!AN590),DATA!AN590,"n/a")</f>
        <v>53268.32</v>
      </c>
      <c r="L4331" s="77">
        <f>+IF(ISNUMBER(DATA!AO590),DATA!AO590,"n/a")</f>
        <v>0.32678562533002598</v>
      </c>
      <c r="M4331" s="66"/>
      <c r="N4331" s="66"/>
      <c r="O4331" s="66"/>
      <c r="P4331" s="66"/>
      <c r="Q4331" s="66"/>
      <c r="S4331" s="70"/>
      <c r="U4331" s="70"/>
      <c r="W4331" s="70"/>
      <c r="Y4331" s="70"/>
    </row>
    <row r="4332" spans="1:25" s="69" customFormat="1" x14ac:dyDescent="0.2">
      <c r="A4332" s="66" t="s">
        <v>20</v>
      </c>
      <c r="B4332" s="66" t="s">
        <v>24</v>
      </c>
      <c r="C4332" s="66" t="s">
        <v>25</v>
      </c>
      <c r="D4332" s="66" t="s">
        <v>312</v>
      </c>
      <c r="E4332" s="86">
        <f>+IF(ISNUMBER(DATA!J591),DATA!J591,"n/a")</f>
        <v>944.23</v>
      </c>
      <c r="F4332" s="77">
        <f>+IF(ISNUMBER(DATA!K591),DATA!K591,"n/a")</f>
        <v>-4.4408011253807701E-2</v>
      </c>
      <c r="G4332" s="86">
        <f>+IF(ISNUMBER(DATA!T591),DATA!T591,"n/a")</f>
        <v>3511.31</v>
      </c>
      <c r="H4332" s="77">
        <f>+IF(ISNUMBER(DATA!U591),DATA!U591,"n/a")</f>
        <v>9.2531861402897403E-2</v>
      </c>
      <c r="I4332" s="86">
        <f>+IF(ISNUMBER(DATA!AD591),DATA!AD591,"n/a")</f>
        <v>7758.6</v>
      </c>
      <c r="J4332" s="77">
        <f>+IF(ISNUMBER(DATA!AE591),DATA!AE591,"n/a")</f>
        <v>0.30133091805670897</v>
      </c>
      <c r="K4332" s="86">
        <f>+IF(ISNUMBER(DATA!AN591),DATA!AN591,"n/a")</f>
        <v>12701.12</v>
      </c>
      <c r="L4332" s="77">
        <f>+IF(ISNUMBER(DATA!AO591),DATA!AO591,"n/a")</f>
        <v>0.209012152832314</v>
      </c>
      <c r="M4332" s="66"/>
      <c r="N4332" s="66"/>
      <c r="O4332" s="66"/>
      <c r="P4332" s="66"/>
      <c r="Q4332" s="66"/>
      <c r="S4332" s="70"/>
      <c r="U4332" s="70"/>
      <c r="W4332" s="70"/>
      <c r="Y4332" s="70"/>
    </row>
    <row r="4333" spans="1:25" s="69" customFormat="1" x14ac:dyDescent="0.2">
      <c r="A4333" s="66" t="s">
        <v>20</v>
      </c>
      <c r="B4333" s="66" t="s">
        <v>24</v>
      </c>
      <c r="C4333" s="66" t="s">
        <v>25</v>
      </c>
      <c r="D4333" s="66" t="s">
        <v>313</v>
      </c>
      <c r="E4333" s="86">
        <f>+IF(ISNUMBER(DATA!J592),DATA!J592,"n/a")</f>
        <v>3457.88</v>
      </c>
      <c r="F4333" s="77">
        <f>+IF(ISNUMBER(DATA!K592),DATA!K592,"n/a")</f>
        <v>4.8461969951941297E-2</v>
      </c>
      <c r="G4333" s="86">
        <f>+IF(ISNUMBER(DATA!T592),DATA!T592,"n/a")</f>
        <v>12292.38</v>
      </c>
      <c r="H4333" s="77">
        <f>+IF(ISNUMBER(DATA!U592),DATA!U592,"n/a")</f>
        <v>6.0893862978986402E-3</v>
      </c>
      <c r="I4333" s="86">
        <f>+IF(ISNUMBER(DATA!AD592),DATA!AD592,"n/a")</f>
        <v>26160.959999999999</v>
      </c>
      <c r="J4333" s="77">
        <f>+IF(ISNUMBER(DATA!AE592),DATA!AE592,"n/a")</f>
        <v>0.10798004353829101</v>
      </c>
      <c r="K4333" s="86">
        <f>+IF(ISNUMBER(DATA!AN592),DATA!AN592,"n/a")</f>
        <v>46348.53</v>
      </c>
      <c r="L4333" s="77">
        <f>+IF(ISNUMBER(DATA!AO592),DATA!AO592,"n/a")</f>
        <v>8.2737049843926699E-2</v>
      </c>
      <c r="M4333" s="66"/>
      <c r="N4333" s="66"/>
      <c r="O4333" s="66"/>
      <c r="P4333" s="66"/>
      <c r="Q4333" s="66"/>
      <c r="S4333" s="70"/>
      <c r="U4333" s="70"/>
      <c r="W4333" s="70"/>
      <c r="Y4333" s="70"/>
    </row>
    <row r="4334" spans="1:25" s="69" customFormat="1" x14ac:dyDescent="0.2">
      <c r="A4334" s="66" t="s">
        <v>20</v>
      </c>
      <c r="B4334" s="66" t="s">
        <v>24</v>
      </c>
      <c r="C4334" s="66" t="s">
        <v>25</v>
      </c>
      <c r="D4334" s="66" t="s">
        <v>314</v>
      </c>
      <c r="E4334" s="86">
        <f>+IF(ISNUMBER(DATA!J593),DATA!J593,"n/a")</f>
        <v>13549.24</v>
      </c>
      <c r="F4334" s="77">
        <f>+IF(ISNUMBER(DATA!K593),DATA!K593,"n/a")</f>
        <v>0.350759608128141</v>
      </c>
      <c r="G4334" s="86">
        <f>+IF(ISNUMBER(DATA!T593),DATA!T593,"n/a")</f>
        <v>41704.14</v>
      </c>
      <c r="H4334" s="77">
        <f>+IF(ISNUMBER(DATA!U593),DATA!U593,"n/a")</f>
        <v>0.18952466521199701</v>
      </c>
      <c r="I4334" s="86">
        <f>+IF(ISNUMBER(DATA!AD593),DATA!AD593,"n/a")</f>
        <v>87249.3</v>
      </c>
      <c r="J4334" s="77">
        <f>+IF(ISNUMBER(DATA!AE593),DATA!AE593,"n/a")</f>
        <v>0.26873618466083499</v>
      </c>
      <c r="K4334" s="86">
        <f>+IF(ISNUMBER(DATA!AN593),DATA!AN593,"n/a")</f>
        <v>150963.93</v>
      </c>
      <c r="L4334" s="77">
        <f>+IF(ISNUMBER(DATA!AO593),DATA!AO593,"n/a")</f>
        <v>0.29085135484559499</v>
      </c>
      <c r="M4334" s="66"/>
      <c r="N4334" s="66"/>
      <c r="O4334" s="66"/>
      <c r="P4334" s="66"/>
      <c r="Q4334" s="66"/>
      <c r="S4334" s="70"/>
      <c r="U4334" s="70"/>
      <c r="W4334" s="70"/>
      <c r="Y4334" s="70"/>
    </row>
    <row r="4335" spans="1:25" s="69" customFormat="1" x14ac:dyDescent="0.2">
      <c r="A4335" s="66" t="s">
        <v>20</v>
      </c>
      <c r="B4335" s="66" t="s">
        <v>24</v>
      </c>
      <c r="C4335" s="66" t="s">
        <v>25</v>
      </c>
      <c r="D4335" s="66" t="s">
        <v>315</v>
      </c>
      <c r="E4335" s="86">
        <f>+IF(ISNUMBER(DATA!J594),DATA!J594,"n/a")</f>
        <v>10337.76</v>
      </c>
      <c r="F4335" s="77">
        <f>+IF(ISNUMBER(DATA!K594),DATA!K594,"n/a")</f>
        <v>0.369187143805072</v>
      </c>
      <c r="G4335" s="86">
        <f>+IF(ISNUMBER(DATA!T594),DATA!T594,"n/a")</f>
        <v>35101.21</v>
      </c>
      <c r="H4335" s="77">
        <f>+IF(ISNUMBER(DATA!U594),DATA!U594,"n/a")</f>
        <v>0.38730145179451703</v>
      </c>
      <c r="I4335" s="86">
        <f>+IF(ISNUMBER(DATA!AD594),DATA!AD594,"n/a")</f>
        <v>77335.679999999993</v>
      </c>
      <c r="J4335" s="77">
        <f>+IF(ISNUMBER(DATA!AE594),DATA!AE594,"n/a")</f>
        <v>0.31416366584800098</v>
      </c>
      <c r="K4335" s="86">
        <f>+IF(ISNUMBER(DATA!AN594),DATA!AN594,"n/a")</f>
        <v>130557.56</v>
      </c>
      <c r="L4335" s="77">
        <f>+IF(ISNUMBER(DATA!AO594),DATA!AO594,"n/a")</f>
        <v>0.25430741501106202</v>
      </c>
      <c r="M4335" s="66"/>
      <c r="N4335" s="66"/>
      <c r="O4335" s="66"/>
      <c r="P4335" s="66"/>
      <c r="Q4335" s="66"/>
      <c r="S4335" s="70"/>
      <c r="U4335" s="70"/>
      <c r="W4335" s="70"/>
      <c r="Y4335" s="70"/>
    </row>
    <row r="4336" spans="1:25" s="69" customFormat="1" x14ac:dyDescent="0.2">
      <c r="A4336" s="66" t="s">
        <v>20</v>
      </c>
      <c r="B4336" s="66" t="s">
        <v>24</v>
      </c>
      <c r="C4336" s="66" t="s">
        <v>25</v>
      </c>
      <c r="D4336" s="66" t="s">
        <v>316</v>
      </c>
      <c r="E4336" s="86">
        <f>+IF(ISNUMBER(DATA!J595),DATA!J595,"n/a")</f>
        <v>9061.57</v>
      </c>
      <c r="F4336" s="77">
        <f>+IF(ISNUMBER(DATA!K595),DATA!K595,"n/a")</f>
        <v>0.106503919104888</v>
      </c>
      <c r="G4336" s="86">
        <f>+IF(ISNUMBER(DATA!T595),DATA!T595,"n/a")</f>
        <v>30604.31</v>
      </c>
      <c r="H4336" s="77">
        <f>+IF(ISNUMBER(DATA!U595),DATA!U595,"n/a")</f>
        <v>-1.2333762229926701E-2</v>
      </c>
      <c r="I4336" s="86">
        <f>+IF(ISNUMBER(DATA!AD595),DATA!AD595,"n/a")</f>
        <v>60819.43</v>
      </c>
      <c r="J4336" s="77">
        <f>+IF(ISNUMBER(DATA!AE595),DATA!AE595,"n/a")</f>
        <v>-2.2054784740695998E-2</v>
      </c>
      <c r="K4336" s="86">
        <f>+IF(ISNUMBER(DATA!AN595),DATA!AN595,"n/a")</f>
        <v>106608.45</v>
      </c>
      <c r="L4336" s="77">
        <f>+IF(ISNUMBER(DATA!AO595),DATA!AO595,"n/a")</f>
        <v>1.6455258823724801E-2</v>
      </c>
      <c r="M4336" s="66"/>
      <c r="N4336" s="66"/>
      <c r="O4336" s="66"/>
      <c r="P4336" s="66"/>
      <c r="Q4336" s="66"/>
      <c r="S4336" s="70"/>
      <c r="U4336" s="70"/>
      <c r="W4336" s="70"/>
      <c r="Y4336" s="70"/>
    </row>
    <row r="4337" spans="1:25" s="69" customFormat="1" x14ac:dyDescent="0.2">
      <c r="A4337" s="66" t="s">
        <v>20</v>
      </c>
      <c r="B4337" s="66" t="s">
        <v>24</v>
      </c>
      <c r="C4337" s="66" t="s">
        <v>25</v>
      </c>
      <c r="D4337" s="66" t="s">
        <v>317</v>
      </c>
      <c r="E4337" s="86">
        <f>+IF(ISNUMBER(DATA!J596),DATA!J596,"n/a")</f>
        <v>5086.7</v>
      </c>
      <c r="F4337" s="77">
        <f>+IF(ISNUMBER(DATA!K596),DATA!K596,"n/a")</f>
        <v>-3.00646216800112E-2</v>
      </c>
      <c r="G4337" s="86">
        <f>+IF(ISNUMBER(DATA!T596),DATA!T596,"n/a")</f>
        <v>18276.189999999999</v>
      </c>
      <c r="H4337" s="77">
        <f>+IF(ISNUMBER(DATA!U596),DATA!U596,"n/a")</f>
        <v>-4.5160073519193197E-2</v>
      </c>
      <c r="I4337" s="86">
        <f>+IF(ISNUMBER(DATA!AD596),DATA!AD596,"n/a")</f>
        <v>39384.639999999999</v>
      </c>
      <c r="J4337" s="77">
        <f>+IF(ISNUMBER(DATA!AE596),DATA!AE596,"n/a")</f>
        <v>-5.8823979238258099E-2</v>
      </c>
      <c r="K4337" s="86">
        <f>+IF(ISNUMBER(DATA!AN596),DATA!AN596,"n/a")</f>
        <v>67167.25</v>
      </c>
      <c r="L4337" s="77">
        <f>+IF(ISNUMBER(DATA!AO596),DATA!AO596,"n/a")</f>
        <v>-6.1917384177248798E-2</v>
      </c>
      <c r="M4337" s="66"/>
      <c r="N4337" s="66"/>
      <c r="O4337" s="66"/>
      <c r="P4337" s="66"/>
      <c r="Q4337" s="66"/>
      <c r="S4337" s="70"/>
      <c r="U4337" s="70"/>
      <c r="W4337" s="70"/>
      <c r="Y4337" s="70"/>
    </row>
    <row r="4338" spans="1:25" s="69" customFormat="1" x14ac:dyDescent="0.2">
      <c r="A4338" s="66" t="s">
        <v>20</v>
      </c>
      <c r="B4338" s="66" t="s">
        <v>24</v>
      </c>
      <c r="C4338" s="66" t="s">
        <v>25</v>
      </c>
      <c r="D4338" s="66" t="s">
        <v>318</v>
      </c>
      <c r="E4338" s="86">
        <f>+IF(ISNUMBER(DATA!J597),DATA!J597,"n/a")</f>
        <v>11977.23</v>
      </c>
      <c r="F4338" s="77">
        <f>+IF(ISNUMBER(DATA!K597),DATA!K597,"n/a")</f>
        <v>0.329234836226586</v>
      </c>
      <c r="G4338" s="86">
        <f>+IF(ISNUMBER(DATA!T597),DATA!T597,"n/a")</f>
        <v>37339.22</v>
      </c>
      <c r="H4338" s="77">
        <f>+IF(ISNUMBER(DATA!U597),DATA!U597,"n/a")</f>
        <v>8.5323182510759099E-2</v>
      </c>
      <c r="I4338" s="86">
        <f>+IF(ISNUMBER(DATA!AD597),DATA!AD597,"n/a")</f>
        <v>76626.559999999998</v>
      </c>
      <c r="J4338" s="77">
        <f>+IF(ISNUMBER(DATA!AE597),DATA!AE597,"n/a")</f>
        <v>6.16992300914838E-2</v>
      </c>
      <c r="K4338" s="86">
        <f>+IF(ISNUMBER(DATA!AN597),DATA!AN597,"n/a")</f>
        <v>130540.18</v>
      </c>
      <c r="L4338" s="77">
        <f>+IF(ISNUMBER(DATA!AO597),DATA!AO597,"n/a")</f>
        <v>1.83792470603838E-2</v>
      </c>
      <c r="M4338" s="66"/>
      <c r="N4338" s="66"/>
      <c r="O4338" s="66"/>
      <c r="P4338" s="66"/>
      <c r="Q4338" s="66"/>
      <c r="S4338" s="70"/>
      <c r="U4338" s="70"/>
      <c r="W4338" s="70"/>
      <c r="Y4338" s="70"/>
    </row>
    <row r="4339" spans="1:25" s="69" customFormat="1" x14ac:dyDescent="0.2">
      <c r="A4339" s="66" t="s">
        <v>20</v>
      </c>
      <c r="B4339" s="66" t="s">
        <v>24</v>
      </c>
      <c r="C4339" s="66" t="s">
        <v>25</v>
      </c>
      <c r="D4339" s="66" t="s">
        <v>344</v>
      </c>
      <c r="E4339" s="86">
        <f>+IF(ISNUMBER(DATA!J598),DATA!J598,"n/a")</f>
        <v>2805.91</v>
      </c>
      <c r="F4339" s="77">
        <f>+IF(ISNUMBER(DATA!K598),DATA!K598,"n/a")</f>
        <v>1.6641424937861801E-2</v>
      </c>
      <c r="G4339" s="86">
        <f>+IF(ISNUMBER(DATA!T598),DATA!T598,"n/a")</f>
        <v>9826.98</v>
      </c>
      <c r="H4339" s="77">
        <f>+IF(ISNUMBER(DATA!U598),DATA!U598,"n/a")</f>
        <v>1.50800692904343E-2</v>
      </c>
      <c r="I4339" s="86">
        <f>+IF(ISNUMBER(DATA!AD598),DATA!AD598,"n/a")</f>
        <v>18922.439999999999</v>
      </c>
      <c r="J4339" s="77">
        <f>+IF(ISNUMBER(DATA!AE598),DATA!AE598,"n/a")</f>
        <v>-3.8993450051116603E-2</v>
      </c>
      <c r="K4339" s="86">
        <f>+IF(ISNUMBER(DATA!AN598),DATA!AN598,"n/a")</f>
        <v>33798.58</v>
      </c>
      <c r="L4339" s="77">
        <f>+IF(ISNUMBER(DATA!AO598),DATA!AO598,"n/a")</f>
        <v>-0.11787050212503</v>
      </c>
      <c r="M4339" s="66"/>
      <c r="N4339" s="66"/>
      <c r="O4339" s="66"/>
      <c r="P4339" s="66"/>
      <c r="Q4339" s="66"/>
      <c r="S4339" s="70"/>
      <c r="U4339" s="70"/>
      <c r="W4339" s="70"/>
      <c r="Y4339" s="70"/>
    </row>
    <row r="4340" spans="1:25" s="69" customFormat="1" x14ac:dyDescent="0.2">
      <c r="A4340" s="66" t="s">
        <v>20</v>
      </c>
      <c r="B4340" s="66" t="s">
        <v>24</v>
      </c>
      <c r="C4340" s="66" t="s">
        <v>25</v>
      </c>
      <c r="D4340" s="66" t="s">
        <v>345</v>
      </c>
      <c r="E4340" s="86">
        <f>+IF(ISNUMBER(DATA!J599),DATA!J599,"n/a")</f>
        <v>2985.42</v>
      </c>
      <c r="F4340" s="77">
        <f>+IF(ISNUMBER(DATA!K599),DATA!K599,"n/a")</f>
        <v>-0.16399378334103401</v>
      </c>
      <c r="G4340" s="86">
        <f>+IF(ISNUMBER(DATA!T599),DATA!T599,"n/a")</f>
        <v>10941.56</v>
      </c>
      <c r="H4340" s="77">
        <f>+IF(ISNUMBER(DATA!U599),DATA!U599,"n/a")</f>
        <v>-0.15547078878125001</v>
      </c>
      <c r="I4340" s="86">
        <f>+IF(ISNUMBER(DATA!AD599),DATA!AD599,"n/a")</f>
        <v>22867.1</v>
      </c>
      <c r="J4340" s="77">
        <f>+IF(ISNUMBER(DATA!AE599),DATA!AE599,"n/a")</f>
        <v>-0.10937776285646</v>
      </c>
      <c r="K4340" s="86">
        <f>+IF(ISNUMBER(DATA!AN599),DATA!AN599,"n/a")</f>
        <v>42799.9</v>
      </c>
      <c r="L4340" s="77">
        <f>+IF(ISNUMBER(DATA!AO599),DATA!AO599,"n/a")</f>
        <v>-2.59469672401079E-2</v>
      </c>
      <c r="M4340" s="66"/>
      <c r="N4340" s="66"/>
      <c r="O4340" s="66"/>
      <c r="P4340" s="66"/>
      <c r="Q4340" s="66"/>
      <c r="S4340" s="70"/>
      <c r="U4340" s="70"/>
      <c r="W4340" s="70"/>
      <c r="Y4340" s="70"/>
    </row>
    <row r="4341" spans="1:25" x14ac:dyDescent="0.2">
      <c r="E4341" s="100"/>
      <c r="F4341" s="102"/>
      <c r="G4341" s="100"/>
      <c r="H4341" s="102"/>
      <c r="I4341" s="100"/>
      <c r="J4341" s="102"/>
      <c r="K4341" s="100"/>
      <c r="L4341" s="102"/>
    </row>
    <row r="4342" spans="1:25" s="69" customFormat="1" x14ac:dyDescent="0.2">
      <c r="A4342" s="66" t="s">
        <v>20</v>
      </c>
      <c r="B4342" s="66" t="s">
        <v>24</v>
      </c>
      <c r="C4342" s="66" t="s">
        <v>10</v>
      </c>
      <c r="D4342" s="66" t="s">
        <v>271</v>
      </c>
      <c r="E4342" s="87">
        <f>+IF(ISNUMBER(DATA!L550),DATA!L550,"n/a")</f>
        <v>7.6067721435191302</v>
      </c>
      <c r="F4342" s="77">
        <f>+IF(ISNUMBER(DATA!M550),DATA!M550,"n/a")</f>
        <v>-9.93112613211573E-3</v>
      </c>
      <c r="G4342" s="87">
        <f>+IF(ISNUMBER(DATA!V550),DATA!V550,"n/a")</f>
        <v>7.6181037381471599</v>
      </c>
      <c r="H4342" s="77">
        <f>+IF(ISNUMBER(DATA!W550),DATA!W550,"n/a")</f>
        <v>-3.6160889333621E-2</v>
      </c>
      <c r="I4342" s="87">
        <f>+IF(ISNUMBER(DATA!AF550),DATA!AF550,"n/a")</f>
        <v>8.1618287155437397</v>
      </c>
      <c r="J4342" s="77">
        <f>+IF(ISNUMBER(DATA!AG550),DATA!AG550,"n/a")</f>
        <v>5.2102503534831403E-2</v>
      </c>
      <c r="K4342" s="87">
        <f>+IF(ISNUMBER(DATA!AP550),DATA!AP550,"n/a")</f>
        <v>7.9436111349898404</v>
      </c>
      <c r="L4342" s="77">
        <f>+IF(ISNUMBER(DATA!AQ550),DATA!AQ550,"n/a")</f>
        <v>3.8808493141127998E-2</v>
      </c>
      <c r="M4342" s="66"/>
      <c r="N4342" s="66"/>
      <c r="O4342" s="66"/>
      <c r="P4342" s="66"/>
      <c r="Q4342" s="66"/>
      <c r="S4342" s="70"/>
      <c r="U4342" s="70"/>
      <c r="W4342" s="70"/>
      <c r="Y4342" s="70"/>
    </row>
    <row r="4343" spans="1:25" s="69" customFormat="1" x14ac:dyDescent="0.2">
      <c r="A4343" s="66" t="s">
        <v>20</v>
      </c>
      <c r="B4343" s="66" t="s">
        <v>24</v>
      </c>
      <c r="C4343" s="66" t="s">
        <v>10</v>
      </c>
      <c r="D4343" s="66" t="s">
        <v>272</v>
      </c>
      <c r="E4343" s="87">
        <f>+IF(ISNUMBER(DATA!L551),DATA!L551,"n/a")</f>
        <v>15.798056353767601</v>
      </c>
      <c r="F4343" s="77">
        <f>+IF(ISNUMBER(DATA!M551),DATA!M551,"n/a")</f>
        <v>-1.03107885310203E-2</v>
      </c>
      <c r="G4343" s="87">
        <f>+IF(ISNUMBER(DATA!V551),DATA!V551,"n/a")</f>
        <v>16.000561695500799</v>
      </c>
      <c r="H4343" s="77">
        <f>+IF(ISNUMBER(DATA!W551),DATA!W551,"n/a")</f>
        <v>-4.4787764348956502E-3</v>
      </c>
      <c r="I4343" s="87">
        <f>+IF(ISNUMBER(DATA!AF551),DATA!AF551,"n/a")</f>
        <v>15.8009291239793</v>
      </c>
      <c r="J4343" s="77">
        <f>+IF(ISNUMBER(DATA!AG551),DATA!AG551,"n/a")</f>
        <v>-1.1557741796561501E-2</v>
      </c>
      <c r="K4343" s="87">
        <f>+IF(ISNUMBER(DATA!AP551),DATA!AP551,"n/a")</f>
        <v>15.869833242929801</v>
      </c>
      <c r="L4343" s="77">
        <f>+IF(ISNUMBER(DATA!AQ551),DATA!AQ551,"n/a")</f>
        <v>6.3388149688011599E-3</v>
      </c>
      <c r="M4343" s="66"/>
      <c r="N4343" s="66"/>
      <c r="O4343" s="66"/>
      <c r="P4343" s="66"/>
      <c r="Q4343" s="66"/>
      <c r="S4343" s="70"/>
      <c r="U4343" s="70"/>
      <c r="W4343" s="70"/>
      <c r="Y4343" s="70"/>
    </row>
    <row r="4344" spans="1:25" s="69" customFormat="1" x14ac:dyDescent="0.2">
      <c r="A4344" s="66" t="s">
        <v>20</v>
      </c>
      <c r="B4344" s="66" t="s">
        <v>24</v>
      </c>
      <c r="C4344" s="66" t="s">
        <v>10</v>
      </c>
      <c r="D4344" s="66" t="s">
        <v>273</v>
      </c>
      <c r="E4344" s="87">
        <f>+IF(ISNUMBER(DATA!L552),DATA!L552,"n/a")</f>
        <v>8.0707349223622096</v>
      </c>
      <c r="F4344" s="77">
        <f>+IF(ISNUMBER(DATA!M552),DATA!M552,"n/a")</f>
        <v>2.7096982312696399E-2</v>
      </c>
      <c r="G4344" s="87">
        <f>+IF(ISNUMBER(DATA!V552),DATA!V552,"n/a")</f>
        <v>8.2052882836896597</v>
      </c>
      <c r="H4344" s="77">
        <f>+IF(ISNUMBER(DATA!W552),DATA!W552,"n/a")</f>
        <v>3.0555178193347299E-2</v>
      </c>
      <c r="I4344" s="87">
        <f>+IF(ISNUMBER(DATA!AF552),DATA!AF552,"n/a")</f>
        <v>8.1307341834717395</v>
      </c>
      <c r="J4344" s="77">
        <f>+IF(ISNUMBER(DATA!AG552),DATA!AG552,"n/a")</f>
        <v>3.1992558435047697E-2</v>
      </c>
      <c r="K4344" s="87">
        <f>+IF(ISNUMBER(DATA!AP552),DATA!AP552,"n/a")</f>
        <v>8.1608080277270698</v>
      </c>
      <c r="L4344" s="77">
        <f>+IF(ISNUMBER(DATA!AQ552),DATA!AQ552,"n/a")</f>
        <v>-7.9459592129591805E-2</v>
      </c>
      <c r="M4344" s="66"/>
      <c r="N4344" s="66"/>
      <c r="O4344" s="66"/>
      <c r="P4344" s="66"/>
      <c r="Q4344" s="66"/>
      <c r="S4344" s="70"/>
      <c r="U4344" s="70"/>
      <c r="W4344" s="70"/>
      <c r="Y4344" s="70"/>
    </row>
    <row r="4345" spans="1:25" s="69" customFormat="1" x14ac:dyDescent="0.2">
      <c r="A4345" s="66" t="s">
        <v>20</v>
      </c>
      <c r="B4345" s="66" t="s">
        <v>24</v>
      </c>
      <c r="C4345" s="66" t="s">
        <v>10</v>
      </c>
      <c r="D4345" s="66" t="s">
        <v>274</v>
      </c>
      <c r="E4345" s="87">
        <f>+IF(ISNUMBER(DATA!L553),DATA!L553,"n/a")</f>
        <v>16.344730957981199</v>
      </c>
      <c r="F4345" s="77">
        <f>+IF(ISNUMBER(DATA!M553),DATA!M553,"n/a")</f>
        <v>-5.60534863799678E-3</v>
      </c>
      <c r="G4345" s="87">
        <f>+IF(ISNUMBER(DATA!V553),DATA!V553,"n/a")</f>
        <v>16.532482482936199</v>
      </c>
      <c r="H4345" s="77">
        <f>+IF(ISNUMBER(DATA!W553),DATA!W553,"n/a")</f>
        <v>9.7543510037266003E-3</v>
      </c>
      <c r="I4345" s="87">
        <f>+IF(ISNUMBER(DATA!AF553),DATA!AF553,"n/a")</f>
        <v>16.277186439512899</v>
      </c>
      <c r="J4345" s="77">
        <f>+IF(ISNUMBER(DATA!AG553),DATA!AG553,"n/a")</f>
        <v>-2.5497684374234499E-3</v>
      </c>
      <c r="K4345" s="87">
        <f>+IF(ISNUMBER(DATA!AP553),DATA!AP553,"n/a")</f>
        <v>16.3941540143563</v>
      </c>
      <c r="L4345" s="77">
        <f>+IF(ISNUMBER(DATA!AQ553),DATA!AQ553,"n/a")</f>
        <v>9.4431895669526596E-3</v>
      </c>
      <c r="M4345" s="66"/>
      <c r="N4345" s="66"/>
      <c r="O4345" s="66"/>
      <c r="P4345" s="66"/>
      <c r="Q4345" s="66"/>
      <c r="S4345" s="70"/>
      <c r="U4345" s="70"/>
      <c r="W4345" s="70"/>
      <c r="Y4345" s="70"/>
    </row>
    <row r="4346" spans="1:25" s="69" customFormat="1" x14ac:dyDescent="0.2">
      <c r="A4346" s="66" t="s">
        <v>20</v>
      </c>
      <c r="B4346" s="66" t="s">
        <v>24</v>
      </c>
      <c r="C4346" s="66" t="s">
        <v>10</v>
      </c>
      <c r="D4346" s="66" t="s">
        <v>275</v>
      </c>
      <c r="E4346" s="87">
        <f>+IF(ISNUMBER(DATA!L554),DATA!L554,"n/a")</f>
        <v>9.9184027563838697</v>
      </c>
      <c r="F4346" s="77">
        <f>+IF(ISNUMBER(DATA!M554),DATA!M554,"n/a")</f>
        <v>-0.155553020017487</v>
      </c>
      <c r="G4346" s="87">
        <f>+IF(ISNUMBER(DATA!V554),DATA!V554,"n/a")</f>
        <v>8.8656949299604104</v>
      </c>
      <c r="H4346" s="77">
        <f>+IF(ISNUMBER(DATA!W554),DATA!W554,"n/a")</f>
        <v>-0.175431056655666</v>
      </c>
      <c r="I4346" s="87">
        <f>+IF(ISNUMBER(DATA!AF554),DATA!AF554,"n/a")</f>
        <v>10.393613516965599</v>
      </c>
      <c r="J4346" s="77">
        <f>+IF(ISNUMBER(DATA!AG554),DATA!AG554,"n/a")</f>
        <v>-7.5965583219404498E-2</v>
      </c>
      <c r="K4346" s="87">
        <f>+IF(ISNUMBER(DATA!AP554),DATA!AP554,"n/a")</f>
        <v>10.0212977636983</v>
      </c>
      <c r="L4346" s="77">
        <f>+IF(ISNUMBER(DATA!AQ554),DATA!AQ554,"n/a")</f>
        <v>-9.4166538511136794E-2</v>
      </c>
      <c r="M4346" s="66"/>
      <c r="N4346" s="66"/>
      <c r="O4346" s="66"/>
      <c r="P4346" s="66"/>
      <c r="Q4346" s="66"/>
      <c r="S4346" s="70"/>
      <c r="U4346" s="70"/>
      <c r="W4346" s="70"/>
      <c r="Y4346" s="70"/>
    </row>
    <row r="4347" spans="1:25" s="69" customFormat="1" x14ac:dyDescent="0.2">
      <c r="A4347" s="66" t="s">
        <v>20</v>
      </c>
      <c r="B4347" s="66" t="s">
        <v>24</v>
      </c>
      <c r="C4347" s="66" t="s">
        <v>10</v>
      </c>
      <c r="D4347" s="66" t="s">
        <v>276</v>
      </c>
      <c r="E4347" s="87">
        <f>+IF(ISNUMBER(DATA!L555),DATA!L555,"n/a")</f>
        <v>4.9408735570674596</v>
      </c>
      <c r="F4347" s="77">
        <f>+IF(ISNUMBER(DATA!M555),DATA!M555,"n/a")</f>
        <v>5.0091490438604197E-2</v>
      </c>
      <c r="G4347" s="87">
        <f>+IF(ISNUMBER(DATA!V555),DATA!V555,"n/a")</f>
        <v>5.1721591981309301</v>
      </c>
      <c r="H4347" s="77">
        <f>+IF(ISNUMBER(DATA!W555),DATA!W555,"n/a")</f>
        <v>5.7936334329561003E-2</v>
      </c>
      <c r="I4347" s="87">
        <f>+IF(ISNUMBER(DATA!AF555),DATA!AF555,"n/a")</f>
        <v>5.2296450606127296</v>
      </c>
      <c r="J4347" s="77">
        <f>+IF(ISNUMBER(DATA!AG555),DATA!AG555,"n/a")</f>
        <v>8.4160349642022805E-2</v>
      </c>
      <c r="K4347" s="87">
        <f>+IF(ISNUMBER(DATA!AP555),DATA!AP555,"n/a")</f>
        <v>5.0051521143751199</v>
      </c>
      <c r="L4347" s="77">
        <f>+IF(ISNUMBER(DATA!AQ555),DATA!AQ555,"n/a")</f>
        <v>-0.125932884131435</v>
      </c>
      <c r="M4347" s="66"/>
      <c r="N4347" s="66"/>
      <c r="O4347" s="66"/>
      <c r="P4347" s="66"/>
      <c r="Q4347" s="66"/>
      <c r="S4347" s="70"/>
      <c r="U4347" s="70"/>
      <c r="W4347" s="70"/>
      <c r="Y4347" s="70"/>
    </row>
    <row r="4348" spans="1:25" s="69" customFormat="1" x14ac:dyDescent="0.2">
      <c r="A4348" s="66" t="s">
        <v>20</v>
      </c>
      <c r="B4348" s="66" t="s">
        <v>24</v>
      </c>
      <c r="C4348" s="66" t="s">
        <v>10</v>
      </c>
      <c r="D4348" s="66" t="s">
        <v>277</v>
      </c>
      <c r="E4348" s="87">
        <f>+IF(ISNUMBER(DATA!L556),DATA!L556,"n/a")</f>
        <v>13.731750909318899</v>
      </c>
      <c r="F4348" s="77">
        <f>+IF(ISNUMBER(DATA!M556),DATA!M556,"n/a")</f>
        <v>-4.4756697920321699E-2</v>
      </c>
      <c r="G4348" s="87">
        <f>+IF(ISNUMBER(DATA!V556),DATA!V556,"n/a")</f>
        <v>13.334371934361901</v>
      </c>
      <c r="H4348" s="77">
        <f>+IF(ISNUMBER(DATA!W556),DATA!W556,"n/a")</f>
        <v>-4.8158982159186701E-2</v>
      </c>
      <c r="I4348" s="87">
        <f>+IF(ISNUMBER(DATA!AF556),DATA!AF556,"n/a")</f>
        <v>13.378586749523899</v>
      </c>
      <c r="J4348" s="77">
        <f>+IF(ISNUMBER(DATA!AG556),DATA!AG556,"n/a")</f>
        <v>-4.2366817907726999E-2</v>
      </c>
      <c r="K4348" s="87">
        <f>+IF(ISNUMBER(DATA!AP556),DATA!AP556,"n/a")</f>
        <v>13.989022677614599</v>
      </c>
      <c r="L4348" s="77">
        <f>+IF(ISNUMBER(DATA!AQ556),DATA!AQ556,"n/a")</f>
        <v>-4.7387083410568897E-3</v>
      </c>
      <c r="M4348" s="66"/>
      <c r="N4348" s="66"/>
      <c r="O4348" s="66"/>
      <c r="P4348" s="66"/>
      <c r="Q4348" s="66"/>
      <c r="S4348" s="70"/>
      <c r="U4348" s="70"/>
      <c r="W4348" s="70"/>
      <c r="Y4348" s="70"/>
    </row>
    <row r="4349" spans="1:25" s="69" customFormat="1" x14ac:dyDescent="0.2">
      <c r="A4349" s="66" t="s">
        <v>20</v>
      </c>
      <c r="B4349" s="66" t="s">
        <v>24</v>
      </c>
      <c r="C4349" s="66" t="s">
        <v>10</v>
      </c>
      <c r="D4349" s="66" t="s">
        <v>278</v>
      </c>
      <c r="E4349" s="87">
        <f>+IF(ISNUMBER(DATA!L557),DATA!L557,"n/a")</f>
        <v>8.7036174496644296</v>
      </c>
      <c r="F4349" s="77">
        <f>+IF(ISNUMBER(DATA!M557),DATA!M557,"n/a")</f>
        <v>-0.19820570514403399</v>
      </c>
      <c r="G4349" s="87">
        <f>+IF(ISNUMBER(DATA!V557),DATA!V557,"n/a")</f>
        <v>8.5572712345159392</v>
      </c>
      <c r="H4349" s="77">
        <f>+IF(ISNUMBER(DATA!W557),DATA!W557,"n/a")</f>
        <v>-0.17557367949435501</v>
      </c>
      <c r="I4349" s="87">
        <f>+IF(ISNUMBER(DATA!AF557),DATA!AF557,"n/a")</f>
        <v>9.0960814047249396</v>
      </c>
      <c r="J4349" s="77">
        <f>+IF(ISNUMBER(DATA!AG557),DATA!AG557,"n/a")</f>
        <v>-0.19988827387251301</v>
      </c>
      <c r="K4349" s="87">
        <f>+IF(ISNUMBER(DATA!AP557),DATA!AP557,"n/a")</f>
        <v>9.7243953309039792</v>
      </c>
      <c r="L4349" s="77">
        <f>+IF(ISNUMBER(DATA!AQ557),DATA!AQ557,"n/a")</f>
        <v>-0.163477645478148</v>
      </c>
      <c r="M4349" s="66"/>
      <c r="N4349" s="66"/>
      <c r="O4349" s="66"/>
      <c r="P4349" s="66"/>
      <c r="Q4349" s="66"/>
      <c r="S4349" s="70"/>
      <c r="U4349" s="70"/>
      <c r="W4349" s="70"/>
      <c r="Y4349" s="70"/>
    </row>
    <row r="4350" spans="1:25" s="69" customFormat="1" x14ac:dyDescent="0.2">
      <c r="A4350" s="66" t="s">
        <v>20</v>
      </c>
      <c r="B4350" s="66" t="s">
        <v>24</v>
      </c>
      <c r="C4350" s="66" t="s">
        <v>10</v>
      </c>
      <c r="D4350" s="66" t="s">
        <v>279</v>
      </c>
      <c r="E4350" s="87">
        <f>+IF(ISNUMBER(DATA!L558),DATA!L558,"n/a")</f>
        <v>14.6220662630619</v>
      </c>
      <c r="F4350" s="77">
        <f>+IF(ISNUMBER(DATA!M558),DATA!M558,"n/a")</f>
        <v>0.15824629994856099</v>
      </c>
      <c r="G4350" s="87">
        <f>+IF(ISNUMBER(DATA!V558),DATA!V558,"n/a")</f>
        <v>14.437946085969999</v>
      </c>
      <c r="H4350" s="77">
        <f>+IF(ISNUMBER(DATA!W558),DATA!W558,"n/a")</f>
        <v>0.180294203791006</v>
      </c>
      <c r="I4350" s="87">
        <f>+IF(ISNUMBER(DATA!AF558),DATA!AF558,"n/a")</f>
        <v>14.603155276112901</v>
      </c>
      <c r="J4350" s="77">
        <f>+IF(ISNUMBER(DATA!AG558),DATA!AG558,"n/a")</f>
        <v>0.124581193496566</v>
      </c>
      <c r="K4350" s="87">
        <f>+IF(ISNUMBER(DATA!AP558),DATA!AP558,"n/a")</f>
        <v>14.3532321686902</v>
      </c>
      <c r="L4350" s="77">
        <f>+IF(ISNUMBER(DATA!AQ558),DATA!AQ558,"n/a")</f>
        <v>0.179149812813691</v>
      </c>
      <c r="M4350" s="66"/>
      <c r="N4350" s="66"/>
      <c r="O4350" s="66"/>
      <c r="P4350" s="66"/>
      <c r="Q4350" s="66"/>
      <c r="S4350" s="70"/>
      <c r="U4350" s="70"/>
      <c r="W4350" s="70"/>
      <c r="Y4350" s="70"/>
    </row>
    <row r="4351" spans="1:25" s="69" customFormat="1" x14ac:dyDescent="0.2">
      <c r="A4351" s="66" t="s">
        <v>20</v>
      </c>
      <c r="B4351" s="66" t="s">
        <v>24</v>
      </c>
      <c r="C4351" s="66" t="s">
        <v>10</v>
      </c>
      <c r="D4351" s="66" t="s">
        <v>280</v>
      </c>
      <c r="E4351" s="87">
        <f>+IF(ISNUMBER(DATA!L559),DATA!L559,"n/a")</f>
        <v>10.010288602087201</v>
      </c>
      <c r="F4351" s="77">
        <f>+IF(ISNUMBER(DATA!M559),DATA!M559,"n/a")</f>
        <v>-0.105821068866148</v>
      </c>
      <c r="G4351" s="87">
        <f>+IF(ISNUMBER(DATA!V559),DATA!V559,"n/a")</f>
        <v>9.7148903076450104</v>
      </c>
      <c r="H4351" s="77">
        <f>+IF(ISNUMBER(DATA!W559),DATA!W559,"n/a")</f>
        <v>-0.14052065738955899</v>
      </c>
      <c r="I4351" s="87">
        <f>+IF(ISNUMBER(DATA!AF559),DATA!AF559,"n/a")</f>
        <v>9.82217287691652</v>
      </c>
      <c r="J4351" s="77">
        <f>+IF(ISNUMBER(DATA!AG559),DATA!AG559,"n/a")</f>
        <v>-0.13204976072445301</v>
      </c>
      <c r="K4351" s="87">
        <f>+IF(ISNUMBER(DATA!AP559),DATA!AP559,"n/a")</f>
        <v>10.422546703886599</v>
      </c>
      <c r="L4351" s="77">
        <f>+IF(ISNUMBER(DATA!AQ559),DATA!AQ559,"n/a")</f>
        <v>-8.2354010123183496E-2</v>
      </c>
      <c r="M4351" s="66"/>
      <c r="N4351" s="66"/>
      <c r="O4351" s="66"/>
      <c r="P4351" s="66"/>
      <c r="Q4351" s="66"/>
      <c r="S4351" s="70"/>
      <c r="U4351" s="70"/>
      <c r="W4351" s="70"/>
      <c r="Y4351" s="70"/>
    </row>
    <row r="4352" spans="1:25" s="69" customFormat="1" x14ac:dyDescent="0.2">
      <c r="A4352" s="66" t="s">
        <v>20</v>
      </c>
      <c r="B4352" s="66" t="s">
        <v>24</v>
      </c>
      <c r="C4352" s="66" t="s">
        <v>10</v>
      </c>
      <c r="D4352" s="66" t="s">
        <v>281</v>
      </c>
      <c r="E4352" s="87">
        <f>+IF(ISNUMBER(DATA!L560),DATA!L560,"n/a")</f>
        <v>9.9517698280468991</v>
      </c>
      <c r="F4352" s="77">
        <f>+IF(ISNUMBER(DATA!M560),DATA!M560,"n/a")</f>
        <v>3.4386413073328501E-2</v>
      </c>
      <c r="G4352" s="87">
        <f>+IF(ISNUMBER(DATA!V560),DATA!V560,"n/a")</f>
        <v>9.5403125554963601</v>
      </c>
      <c r="H4352" s="77">
        <f>+IF(ISNUMBER(DATA!W560),DATA!W560,"n/a")</f>
        <v>-1.2507602371242999E-2</v>
      </c>
      <c r="I4352" s="87">
        <f>+IF(ISNUMBER(DATA!AF560),DATA!AF560,"n/a")</f>
        <v>9.5832758259909401</v>
      </c>
      <c r="J4352" s="77">
        <f>+IF(ISNUMBER(DATA!AG560),DATA!AG560,"n/a")</f>
        <v>-1.5411839370666499E-2</v>
      </c>
      <c r="K4352" s="87">
        <f>+IF(ISNUMBER(DATA!AP560),DATA!AP560,"n/a")</f>
        <v>9.7626681472733594</v>
      </c>
      <c r="L4352" s="77">
        <f>+IF(ISNUMBER(DATA!AQ560),DATA!AQ560,"n/a")</f>
        <v>-2.92227566781839E-2</v>
      </c>
      <c r="M4352" s="66"/>
      <c r="N4352" s="66"/>
      <c r="O4352" s="66"/>
      <c r="P4352" s="66"/>
      <c r="Q4352" s="66"/>
      <c r="S4352" s="70"/>
      <c r="U4352" s="70"/>
      <c r="W4352" s="70"/>
      <c r="Y4352" s="70"/>
    </row>
    <row r="4353" spans="1:25" s="69" customFormat="1" x14ac:dyDescent="0.2">
      <c r="A4353" s="66" t="s">
        <v>20</v>
      </c>
      <c r="B4353" s="66" t="s">
        <v>24</v>
      </c>
      <c r="C4353" s="66" t="s">
        <v>10</v>
      </c>
      <c r="D4353" s="66" t="s">
        <v>282</v>
      </c>
      <c r="E4353" s="87">
        <f>+IF(ISNUMBER(DATA!L561),DATA!L561,"n/a")</f>
        <v>11.3799812558575</v>
      </c>
      <c r="F4353" s="77">
        <f>+IF(ISNUMBER(DATA!M561),DATA!M561,"n/a")</f>
        <v>-6.6969011224304598E-3</v>
      </c>
      <c r="G4353" s="87">
        <f>+IF(ISNUMBER(DATA!V561),DATA!V561,"n/a")</f>
        <v>11.658163488343201</v>
      </c>
      <c r="H4353" s="77">
        <f>+IF(ISNUMBER(DATA!W561),DATA!W561,"n/a")</f>
        <v>-2.15217075857887E-3</v>
      </c>
      <c r="I4353" s="87">
        <f>+IF(ISNUMBER(DATA!AF561),DATA!AF561,"n/a")</f>
        <v>11.631216386180199</v>
      </c>
      <c r="J4353" s="77">
        <f>+IF(ISNUMBER(DATA!AG561),DATA!AG561,"n/a")</f>
        <v>-3.35932197414673E-3</v>
      </c>
      <c r="K4353" s="87">
        <f>+IF(ISNUMBER(DATA!AP561),DATA!AP561,"n/a")</f>
        <v>11.247056580564699</v>
      </c>
      <c r="L4353" s="77">
        <f>+IF(ISNUMBER(DATA!AQ561),DATA!AQ561,"n/a")</f>
        <v>-4.1764676353053802E-2</v>
      </c>
      <c r="M4353" s="66"/>
      <c r="N4353" s="66"/>
      <c r="O4353" s="66"/>
      <c r="P4353" s="66"/>
      <c r="Q4353" s="66"/>
      <c r="S4353" s="70"/>
      <c r="U4353" s="70"/>
      <c r="W4353" s="70"/>
      <c r="Y4353" s="70"/>
    </row>
    <row r="4354" spans="1:25" s="69" customFormat="1" x14ac:dyDescent="0.2">
      <c r="A4354" s="66" t="s">
        <v>20</v>
      </c>
      <c r="B4354" s="66" t="s">
        <v>24</v>
      </c>
      <c r="C4354" s="66" t="s">
        <v>10</v>
      </c>
      <c r="D4354" s="66" t="s">
        <v>283</v>
      </c>
      <c r="E4354" s="87">
        <f>+IF(ISNUMBER(DATA!L562),DATA!L562,"n/a")</f>
        <v>11.470757080154399</v>
      </c>
      <c r="F4354" s="77">
        <f>+IF(ISNUMBER(DATA!M562),DATA!M562,"n/a")</f>
        <v>0.112546827883041</v>
      </c>
      <c r="G4354" s="87">
        <f>+IF(ISNUMBER(DATA!V562),DATA!V562,"n/a")</f>
        <v>11.4874494284457</v>
      </c>
      <c r="H4354" s="77">
        <f>+IF(ISNUMBER(DATA!W562),DATA!W562,"n/a")</f>
        <v>0.10598097692874001</v>
      </c>
      <c r="I4354" s="87">
        <f>+IF(ISNUMBER(DATA!AF562),DATA!AF562,"n/a")</f>
        <v>11.659703633091899</v>
      </c>
      <c r="J4354" s="77">
        <f>+IF(ISNUMBER(DATA!AG562),DATA!AG562,"n/a")</f>
        <v>0.11750945479120201</v>
      </c>
      <c r="K4354" s="87">
        <f>+IF(ISNUMBER(DATA!AP562),DATA!AP562,"n/a")</f>
        <v>11.2878112165596</v>
      </c>
      <c r="L4354" s="77">
        <f>+IF(ISNUMBER(DATA!AQ562),DATA!AQ562,"n/a")</f>
        <v>6.0862555697372603E-2</v>
      </c>
      <c r="M4354" s="66"/>
      <c r="N4354" s="66"/>
      <c r="O4354" s="66"/>
      <c r="P4354" s="66"/>
      <c r="Q4354" s="66"/>
      <c r="S4354" s="70"/>
      <c r="U4354" s="70"/>
      <c r="W4354" s="70"/>
      <c r="Y4354" s="70"/>
    </row>
    <row r="4355" spans="1:25" s="69" customFormat="1" x14ac:dyDescent="0.2">
      <c r="A4355" s="66" t="s">
        <v>20</v>
      </c>
      <c r="B4355" s="66" t="s">
        <v>24</v>
      </c>
      <c r="C4355" s="66" t="s">
        <v>10</v>
      </c>
      <c r="D4355" s="66" t="s">
        <v>284</v>
      </c>
      <c r="E4355" s="87">
        <f>+IF(ISNUMBER(DATA!L563),DATA!L563,"n/a")</f>
        <v>11.046584388603099</v>
      </c>
      <c r="F4355" s="77">
        <f>+IF(ISNUMBER(DATA!M563),DATA!M563,"n/a")</f>
        <v>5.80691803556092E-3</v>
      </c>
      <c r="G4355" s="87">
        <f>+IF(ISNUMBER(DATA!V563),DATA!V563,"n/a")</f>
        <v>10.9545962351956</v>
      </c>
      <c r="H4355" s="77">
        <f>+IF(ISNUMBER(DATA!W563),DATA!W563,"n/a")</f>
        <v>-1.0728519740529E-2</v>
      </c>
      <c r="I4355" s="87">
        <f>+IF(ISNUMBER(DATA!AF563),DATA!AF563,"n/a")</f>
        <v>11.389423582294301</v>
      </c>
      <c r="J4355" s="77">
        <f>+IF(ISNUMBER(DATA!AG563),DATA!AG563,"n/a")</f>
        <v>1.9605987084576001E-2</v>
      </c>
      <c r="K4355" s="87">
        <f>+IF(ISNUMBER(DATA!AP563),DATA!AP563,"n/a")</f>
        <v>11.3121703812898</v>
      </c>
      <c r="L4355" s="77">
        <f>+IF(ISNUMBER(DATA!AQ563),DATA!AQ563,"n/a")</f>
        <v>4.8266400015320203E-3</v>
      </c>
      <c r="M4355" s="66"/>
      <c r="N4355" s="66"/>
      <c r="O4355" s="66"/>
      <c r="P4355" s="66"/>
      <c r="Q4355" s="66"/>
      <c r="S4355" s="70"/>
      <c r="U4355" s="70"/>
      <c r="W4355" s="70"/>
      <c r="Y4355" s="70"/>
    </row>
    <row r="4356" spans="1:25" s="69" customFormat="1" x14ac:dyDescent="0.2">
      <c r="A4356" s="66" t="s">
        <v>20</v>
      </c>
      <c r="B4356" s="66" t="s">
        <v>24</v>
      </c>
      <c r="C4356" s="66" t="s">
        <v>10</v>
      </c>
      <c r="D4356" s="66" t="s">
        <v>285</v>
      </c>
      <c r="E4356" s="87">
        <f>+IF(ISNUMBER(DATA!L564),DATA!L564,"n/a")</f>
        <v>9.8606991124384802</v>
      </c>
      <c r="F4356" s="77">
        <f>+IF(ISNUMBER(DATA!M564),DATA!M564,"n/a")</f>
        <v>-9.0086169917301201E-2</v>
      </c>
      <c r="G4356" s="87">
        <f>+IF(ISNUMBER(DATA!V564),DATA!V564,"n/a")</f>
        <v>9.8378848499575398</v>
      </c>
      <c r="H4356" s="77">
        <f>+IF(ISNUMBER(DATA!W564),DATA!W564,"n/a")</f>
        <v>-4.00280964547505E-2</v>
      </c>
      <c r="I4356" s="87">
        <f>+IF(ISNUMBER(DATA!AF564),DATA!AF564,"n/a")</f>
        <v>10.145667206286101</v>
      </c>
      <c r="J4356" s="77">
        <f>+IF(ISNUMBER(DATA!AG564),DATA!AG564,"n/a")</f>
        <v>-1.87722472650057E-2</v>
      </c>
      <c r="K4356" s="87">
        <f>+IF(ISNUMBER(DATA!AP564),DATA!AP564,"n/a")</f>
        <v>10.6765704048807</v>
      </c>
      <c r="L4356" s="77">
        <f>+IF(ISNUMBER(DATA!AQ564),DATA!AQ564,"n/a")</f>
        <v>7.1273342936416198E-2</v>
      </c>
      <c r="M4356" s="66"/>
      <c r="N4356" s="66"/>
      <c r="O4356" s="66"/>
      <c r="P4356" s="66"/>
      <c r="Q4356" s="66"/>
      <c r="S4356" s="70"/>
      <c r="U4356" s="70"/>
      <c r="W4356" s="70"/>
      <c r="Y4356" s="70"/>
    </row>
    <row r="4357" spans="1:25" s="69" customFormat="1" x14ac:dyDescent="0.2">
      <c r="A4357" s="66" t="s">
        <v>20</v>
      </c>
      <c r="B4357" s="66" t="s">
        <v>24</v>
      </c>
      <c r="C4357" s="66" t="s">
        <v>10</v>
      </c>
      <c r="D4357" s="66" t="s">
        <v>286</v>
      </c>
      <c r="E4357" s="87">
        <f>+IF(ISNUMBER(DATA!L565),DATA!L565,"n/a")</f>
        <v>6.0462123098447904</v>
      </c>
      <c r="F4357" s="77">
        <f>+IF(ISNUMBER(DATA!M565),DATA!M565,"n/a")</f>
        <v>-4.1855899357621497E-2</v>
      </c>
      <c r="G4357" s="87">
        <f>+IF(ISNUMBER(DATA!V565),DATA!V565,"n/a")</f>
        <v>6.3496802972142499</v>
      </c>
      <c r="H4357" s="77">
        <f>+IF(ISNUMBER(DATA!W565),DATA!W565,"n/a")</f>
        <v>-2.6082528558177699E-2</v>
      </c>
      <c r="I4357" s="87">
        <f>+IF(ISNUMBER(DATA!AF565),DATA!AF565,"n/a")</f>
        <v>6.3338661806331196</v>
      </c>
      <c r="J4357" s="77">
        <f>+IF(ISNUMBER(DATA!AG565),DATA!AG565,"n/a")</f>
        <v>3.9727126722621402E-2</v>
      </c>
      <c r="K4357" s="87">
        <f>+IF(ISNUMBER(DATA!AP565),DATA!AP565,"n/a")</f>
        <v>6.3233420502383701</v>
      </c>
      <c r="L4357" s="77">
        <f>+IF(ISNUMBER(DATA!AQ565),DATA!AQ565,"n/a")</f>
        <v>-4.2588704982919501E-2</v>
      </c>
      <c r="M4357" s="66"/>
      <c r="N4357" s="66"/>
      <c r="O4357" s="66"/>
      <c r="P4357" s="66"/>
      <c r="Q4357" s="66"/>
      <c r="S4357" s="70"/>
      <c r="U4357" s="70"/>
      <c r="W4357" s="70"/>
      <c r="Y4357" s="70"/>
    </row>
    <row r="4358" spans="1:25" s="69" customFormat="1" x14ac:dyDescent="0.2">
      <c r="A4358" s="66" t="s">
        <v>20</v>
      </c>
      <c r="B4358" s="66" t="s">
        <v>24</v>
      </c>
      <c r="C4358" s="66" t="s">
        <v>10</v>
      </c>
      <c r="D4358" s="66" t="s">
        <v>287</v>
      </c>
      <c r="E4358" s="87">
        <f>+IF(ISNUMBER(DATA!L566),DATA!L566,"n/a")</f>
        <v>9.6034953894812691</v>
      </c>
      <c r="F4358" s="77">
        <f>+IF(ISNUMBER(DATA!M566),DATA!M566,"n/a")</f>
        <v>-1.6965262068076E-3</v>
      </c>
      <c r="G4358" s="87">
        <f>+IF(ISNUMBER(DATA!V566),DATA!V566,"n/a")</f>
        <v>9.5401615539224807</v>
      </c>
      <c r="H4358" s="77">
        <f>+IF(ISNUMBER(DATA!W566),DATA!W566,"n/a")</f>
        <v>-1.7026134275538399E-2</v>
      </c>
      <c r="I4358" s="87">
        <f>+IF(ISNUMBER(DATA!AF566),DATA!AF566,"n/a")</f>
        <v>10.7964640039397</v>
      </c>
      <c r="J4358" s="77">
        <f>+IF(ISNUMBER(DATA!AG566),DATA!AG566,"n/a")</f>
        <v>0.14497011626046999</v>
      </c>
      <c r="K4358" s="87">
        <f>+IF(ISNUMBER(DATA!AP566),DATA!AP566,"n/a")</f>
        <v>10.291227312701</v>
      </c>
      <c r="L4358" s="77">
        <f>+IF(ISNUMBER(DATA!AQ566),DATA!AQ566,"n/a")</f>
        <v>0.125985461696279</v>
      </c>
      <c r="M4358" s="66"/>
      <c r="N4358" s="66"/>
      <c r="O4358" s="66"/>
      <c r="P4358" s="66"/>
      <c r="Q4358" s="66"/>
      <c r="S4358" s="70"/>
      <c r="U4358" s="70"/>
      <c r="W4358" s="70"/>
      <c r="Y4358" s="70"/>
    </row>
    <row r="4359" spans="1:25" s="69" customFormat="1" x14ac:dyDescent="0.2">
      <c r="A4359" s="66" t="s">
        <v>20</v>
      </c>
      <c r="B4359" s="66" t="s">
        <v>24</v>
      </c>
      <c r="C4359" s="66" t="s">
        <v>10</v>
      </c>
      <c r="D4359" s="66" t="s">
        <v>288</v>
      </c>
      <c r="E4359" s="87">
        <f>+IF(ISNUMBER(DATA!L567),DATA!L567,"n/a")</f>
        <v>11.306244790395001</v>
      </c>
      <c r="F4359" s="77">
        <f>+IF(ISNUMBER(DATA!M567),DATA!M567,"n/a")</f>
        <v>-6.9269254478725895E-2</v>
      </c>
      <c r="G4359" s="87">
        <f>+IF(ISNUMBER(DATA!V567),DATA!V567,"n/a")</f>
        <v>11.484428531114199</v>
      </c>
      <c r="H4359" s="77">
        <f>+IF(ISNUMBER(DATA!W567),DATA!W567,"n/a")</f>
        <v>-6.4054091872861402E-2</v>
      </c>
      <c r="I4359" s="87">
        <f>+IF(ISNUMBER(DATA!AF567),DATA!AF567,"n/a")</f>
        <v>11.748249298301699</v>
      </c>
      <c r="J4359" s="77">
        <f>+IF(ISNUMBER(DATA!AG567),DATA!AG567,"n/a")</f>
        <v>-4.92195013145037E-2</v>
      </c>
      <c r="K4359" s="87">
        <f>+IF(ISNUMBER(DATA!AP567),DATA!AP567,"n/a")</f>
        <v>11.731694664987399</v>
      </c>
      <c r="L4359" s="77">
        <f>+IF(ISNUMBER(DATA!AQ567),DATA!AQ567,"n/a")</f>
        <v>-3.9380472801452703E-2</v>
      </c>
      <c r="M4359" s="66"/>
      <c r="N4359" s="66"/>
      <c r="O4359" s="66"/>
      <c r="P4359" s="66"/>
      <c r="Q4359" s="66"/>
      <c r="S4359" s="70"/>
      <c r="U4359" s="70"/>
      <c r="W4359" s="70"/>
      <c r="Y4359" s="70"/>
    </row>
    <row r="4360" spans="1:25" s="69" customFormat="1" x14ac:dyDescent="0.2">
      <c r="A4360" s="66" t="s">
        <v>20</v>
      </c>
      <c r="B4360" s="66" t="s">
        <v>24</v>
      </c>
      <c r="C4360" s="66" t="s">
        <v>10</v>
      </c>
      <c r="D4360" s="66" t="s">
        <v>289</v>
      </c>
      <c r="E4360" s="87">
        <f>+IF(ISNUMBER(DATA!L568),DATA!L568,"n/a")</f>
        <v>14.075792664443799</v>
      </c>
      <c r="F4360" s="77">
        <f>+IF(ISNUMBER(DATA!M568),DATA!M568,"n/a")</f>
        <v>-3.4487044539742197E-2</v>
      </c>
      <c r="G4360" s="87">
        <f>+IF(ISNUMBER(DATA!V568),DATA!V568,"n/a")</f>
        <v>12.5500408608009</v>
      </c>
      <c r="H4360" s="77">
        <f>+IF(ISNUMBER(DATA!W568),DATA!W568,"n/a")</f>
        <v>3.1373399800775303E-2</v>
      </c>
      <c r="I4360" s="87">
        <f>+IF(ISNUMBER(DATA!AF568),DATA!AF568,"n/a")</f>
        <v>12.2514064671751</v>
      </c>
      <c r="J4360" s="77">
        <f>+IF(ISNUMBER(DATA!AG568),DATA!AG568,"n/a")</f>
        <v>7.4680971998366596E-2</v>
      </c>
      <c r="K4360" s="87">
        <f>+IF(ISNUMBER(DATA!AP568),DATA!AP568,"n/a")</f>
        <v>13.4634005219327</v>
      </c>
      <c r="L4360" s="77">
        <f>+IF(ISNUMBER(DATA!AQ568),DATA!AQ568,"n/a")</f>
        <v>0.196871140897317</v>
      </c>
      <c r="M4360" s="66"/>
      <c r="N4360" s="66"/>
      <c r="O4360" s="66"/>
      <c r="P4360" s="66"/>
      <c r="Q4360" s="66"/>
      <c r="S4360" s="70"/>
      <c r="U4360" s="70"/>
      <c r="W4360" s="70"/>
      <c r="Y4360" s="70"/>
    </row>
    <row r="4361" spans="1:25" s="69" customFormat="1" x14ac:dyDescent="0.2">
      <c r="A4361" s="66" t="s">
        <v>20</v>
      </c>
      <c r="B4361" s="66" t="s">
        <v>24</v>
      </c>
      <c r="C4361" s="66" t="s">
        <v>10</v>
      </c>
      <c r="D4361" s="66" t="s">
        <v>290</v>
      </c>
      <c r="E4361" s="87">
        <f>+IF(ISNUMBER(DATA!L569),DATA!L569,"n/a")</f>
        <v>16.417918991114099</v>
      </c>
      <c r="F4361" s="77">
        <f>+IF(ISNUMBER(DATA!M569),DATA!M569,"n/a")</f>
        <v>-2.8142249783624701E-2</v>
      </c>
      <c r="G4361" s="87">
        <f>+IF(ISNUMBER(DATA!V569),DATA!V569,"n/a")</f>
        <v>16.668336259864599</v>
      </c>
      <c r="H4361" s="77">
        <f>+IF(ISNUMBER(DATA!W569),DATA!W569,"n/a")</f>
        <v>-1.2510947168547301E-2</v>
      </c>
      <c r="I4361" s="87">
        <f>+IF(ISNUMBER(DATA!AF569),DATA!AF569,"n/a")</f>
        <v>16.4225489896365</v>
      </c>
      <c r="J4361" s="77">
        <f>+IF(ISNUMBER(DATA!AG569),DATA!AG569,"n/a")</f>
        <v>-1.71173271588267E-2</v>
      </c>
      <c r="K4361" s="87">
        <f>+IF(ISNUMBER(DATA!AP569),DATA!AP569,"n/a")</f>
        <v>16.546362930066699</v>
      </c>
      <c r="L4361" s="77">
        <f>+IF(ISNUMBER(DATA!AQ569),DATA!AQ569,"n/a")</f>
        <v>1.92605931664581E-3</v>
      </c>
      <c r="M4361" s="66"/>
      <c r="N4361" s="66"/>
      <c r="O4361" s="66"/>
      <c r="P4361" s="66"/>
      <c r="Q4361" s="66"/>
      <c r="S4361" s="70"/>
      <c r="U4361" s="70"/>
      <c r="W4361" s="70"/>
      <c r="Y4361" s="70"/>
    </row>
    <row r="4362" spans="1:25" s="69" customFormat="1" x14ac:dyDescent="0.2">
      <c r="A4362" s="66" t="s">
        <v>20</v>
      </c>
      <c r="B4362" s="66" t="s">
        <v>24</v>
      </c>
      <c r="C4362" s="66" t="s">
        <v>10</v>
      </c>
      <c r="D4362" s="66" t="s">
        <v>291</v>
      </c>
      <c r="E4362" s="87">
        <f>+IF(ISNUMBER(DATA!L570),DATA!L570,"n/a")</f>
        <v>10.439721303399301</v>
      </c>
      <c r="F4362" s="77">
        <f>+IF(ISNUMBER(DATA!M570),DATA!M570,"n/a")</f>
        <v>-0.24487679609572199</v>
      </c>
      <c r="G4362" s="87">
        <f>+IF(ISNUMBER(DATA!V570),DATA!V570,"n/a")</f>
        <v>11.458763816515299</v>
      </c>
      <c r="H4362" s="77">
        <f>+IF(ISNUMBER(DATA!W570),DATA!W570,"n/a")</f>
        <v>-0.20869226169241201</v>
      </c>
      <c r="I4362" s="87">
        <f>+IF(ISNUMBER(DATA!AF570),DATA!AF570,"n/a")</f>
        <v>12.2398335590703</v>
      </c>
      <c r="J4362" s="77">
        <f>+IF(ISNUMBER(DATA!AG570),DATA!AG570,"n/a")</f>
        <v>-0.17615108625852199</v>
      </c>
      <c r="K4362" s="87">
        <f>+IF(ISNUMBER(DATA!AP570),DATA!AP570,"n/a")</f>
        <v>12.278807603544401</v>
      </c>
      <c r="L4362" s="77">
        <f>+IF(ISNUMBER(DATA!AQ570),DATA!AQ570,"n/a")</f>
        <v>-0.160331283245297</v>
      </c>
      <c r="M4362" s="66"/>
      <c r="N4362" s="66"/>
      <c r="O4362" s="66"/>
      <c r="P4362" s="66"/>
      <c r="Q4362" s="66"/>
      <c r="S4362" s="70"/>
      <c r="U4362" s="70"/>
      <c r="W4362" s="70"/>
      <c r="Y4362" s="70"/>
    </row>
    <row r="4363" spans="1:25" s="69" customFormat="1" x14ac:dyDescent="0.2">
      <c r="A4363" s="66" t="s">
        <v>20</v>
      </c>
      <c r="B4363" s="66" t="s">
        <v>24</v>
      </c>
      <c r="C4363" s="66" t="s">
        <v>10</v>
      </c>
      <c r="D4363" s="66" t="s">
        <v>292</v>
      </c>
      <c r="E4363" s="87">
        <f>+IF(ISNUMBER(DATA!L571),DATA!L571,"n/a")</f>
        <v>15.7333585373599</v>
      </c>
      <c r="F4363" s="77">
        <f>+IF(ISNUMBER(DATA!M571),DATA!M571,"n/a")</f>
        <v>5.3855090981182699E-2</v>
      </c>
      <c r="G4363" s="87">
        <f>+IF(ISNUMBER(DATA!V571),DATA!V571,"n/a")</f>
        <v>15.7942863502657</v>
      </c>
      <c r="H4363" s="77">
        <f>+IF(ISNUMBER(DATA!W571),DATA!W571,"n/a")</f>
        <v>6.3213066547636004E-2</v>
      </c>
      <c r="I4363" s="87">
        <f>+IF(ISNUMBER(DATA!AF571),DATA!AF571,"n/a")</f>
        <v>15.6211731424611</v>
      </c>
      <c r="J4363" s="77">
        <f>+IF(ISNUMBER(DATA!AG571),DATA!AG571,"n/a")</f>
        <v>6.2161602964641996E-3</v>
      </c>
      <c r="K4363" s="87">
        <f>+IF(ISNUMBER(DATA!AP571),DATA!AP571,"n/a")</f>
        <v>15.2937847486506</v>
      </c>
      <c r="L4363" s="77">
        <f>+IF(ISNUMBER(DATA!AQ571),DATA!AQ571,"n/a")</f>
        <v>-3.6646989051145199E-3</v>
      </c>
      <c r="M4363" s="66"/>
      <c r="N4363" s="66"/>
      <c r="O4363" s="66"/>
      <c r="P4363" s="66"/>
      <c r="Q4363" s="66"/>
      <c r="S4363" s="70"/>
      <c r="U4363" s="70"/>
      <c r="W4363" s="70"/>
      <c r="Y4363" s="70"/>
    </row>
    <row r="4364" spans="1:25" s="69" customFormat="1" x14ac:dyDescent="0.2">
      <c r="A4364" s="66" t="s">
        <v>20</v>
      </c>
      <c r="B4364" s="66" t="s">
        <v>24</v>
      </c>
      <c r="C4364" s="66" t="s">
        <v>10</v>
      </c>
      <c r="D4364" s="66" t="s">
        <v>293</v>
      </c>
      <c r="E4364" s="87">
        <f>+IF(ISNUMBER(DATA!L572),DATA!L572,"n/a")</f>
        <v>13.0230079922499</v>
      </c>
      <c r="F4364" s="77">
        <f>+IF(ISNUMBER(DATA!M572),DATA!M572,"n/a")</f>
        <v>4.6857743413054799E-2</v>
      </c>
      <c r="G4364" s="87">
        <f>+IF(ISNUMBER(DATA!V572),DATA!V572,"n/a")</f>
        <v>12.870931611543</v>
      </c>
      <c r="H4364" s="77">
        <f>+IF(ISNUMBER(DATA!W572),DATA!W572,"n/a")</f>
        <v>4.2077232798953902E-2</v>
      </c>
      <c r="I4364" s="87">
        <f>+IF(ISNUMBER(DATA!AF572),DATA!AF572,"n/a")</f>
        <v>13.100441441246</v>
      </c>
      <c r="J4364" s="77">
        <f>+IF(ISNUMBER(DATA!AG572),DATA!AG572,"n/a")</f>
        <v>6.4279985551840696E-2</v>
      </c>
      <c r="K4364" s="87">
        <f>+IF(ISNUMBER(DATA!AP572),DATA!AP572,"n/a")</f>
        <v>12.651104857104301</v>
      </c>
      <c r="L4364" s="77">
        <f>+IF(ISNUMBER(DATA!AQ572),DATA!AQ572,"n/a")</f>
        <v>5.8327888600120399E-2</v>
      </c>
      <c r="M4364" s="66"/>
      <c r="N4364" s="66"/>
      <c r="O4364" s="66"/>
      <c r="P4364" s="66"/>
      <c r="Q4364" s="66"/>
      <c r="S4364" s="70"/>
      <c r="U4364" s="70"/>
      <c r="W4364" s="70"/>
      <c r="Y4364" s="70"/>
    </row>
    <row r="4365" spans="1:25" s="69" customFormat="1" x14ac:dyDescent="0.2">
      <c r="A4365" s="66" t="s">
        <v>20</v>
      </c>
      <c r="B4365" s="66" t="s">
        <v>24</v>
      </c>
      <c r="C4365" s="66" t="s">
        <v>10</v>
      </c>
      <c r="D4365" s="66" t="s">
        <v>294</v>
      </c>
      <c r="E4365" s="87">
        <f>+IF(ISNUMBER(DATA!L573),DATA!L573,"n/a")</f>
        <v>16.499917236883299</v>
      </c>
      <c r="F4365" s="77">
        <f>+IF(ISNUMBER(DATA!M573),DATA!M573,"n/a")</f>
        <v>-2.7116616237423799E-2</v>
      </c>
      <c r="G4365" s="87">
        <f>+IF(ISNUMBER(DATA!V573),DATA!V573,"n/a")</f>
        <v>16.5961285028528</v>
      </c>
      <c r="H4365" s="77">
        <f>+IF(ISNUMBER(DATA!W573),DATA!W573,"n/a")</f>
        <v>-2.0381941076408901E-2</v>
      </c>
      <c r="I4365" s="87">
        <f>+IF(ISNUMBER(DATA!AF573),DATA!AF573,"n/a")</f>
        <v>16.3131479217693</v>
      </c>
      <c r="J4365" s="77">
        <f>+IF(ISNUMBER(DATA!AG573),DATA!AG573,"n/a")</f>
        <v>-3.0628169794241399E-2</v>
      </c>
      <c r="K4365" s="87">
        <f>+IF(ISNUMBER(DATA!AP573),DATA!AP573,"n/a")</f>
        <v>16.486217303759599</v>
      </c>
      <c r="L4365" s="77">
        <f>+IF(ISNUMBER(DATA!AQ573),DATA!AQ573,"n/a")</f>
        <v>-1.08179257771641E-2</v>
      </c>
      <c r="M4365" s="66"/>
      <c r="N4365" s="66"/>
      <c r="O4365" s="66"/>
      <c r="P4365" s="66"/>
      <c r="Q4365" s="66"/>
      <c r="S4365" s="70"/>
      <c r="U4365" s="70"/>
      <c r="W4365" s="70"/>
      <c r="Y4365" s="70"/>
    </row>
    <row r="4366" spans="1:25" s="69" customFormat="1" x14ac:dyDescent="0.2">
      <c r="A4366" s="66" t="s">
        <v>20</v>
      </c>
      <c r="B4366" s="66" t="s">
        <v>24</v>
      </c>
      <c r="C4366" s="66" t="s">
        <v>10</v>
      </c>
      <c r="D4366" s="66" t="s">
        <v>295</v>
      </c>
      <c r="E4366" s="87">
        <f>+IF(ISNUMBER(DATA!L574),DATA!L574,"n/a")</f>
        <v>13.293008101664</v>
      </c>
      <c r="F4366" s="77">
        <f>+IF(ISNUMBER(DATA!M574),DATA!M574,"n/a")</f>
        <v>-5.4083591727967298E-2</v>
      </c>
      <c r="G4366" s="87">
        <f>+IF(ISNUMBER(DATA!V574),DATA!V574,"n/a")</f>
        <v>12.876336166340201</v>
      </c>
      <c r="H4366" s="77">
        <f>+IF(ISNUMBER(DATA!W574),DATA!W574,"n/a")</f>
        <v>-5.9111330093310203E-2</v>
      </c>
      <c r="I4366" s="87">
        <f>+IF(ISNUMBER(DATA!AF574),DATA!AF574,"n/a")</f>
        <v>12.848370166230801</v>
      </c>
      <c r="J4366" s="77">
        <f>+IF(ISNUMBER(DATA!AG574),DATA!AG574,"n/a")</f>
        <v>-5.2712902510015702E-2</v>
      </c>
      <c r="K4366" s="87">
        <f>+IF(ISNUMBER(DATA!AP574),DATA!AP574,"n/a")</f>
        <v>13.3330505420007</v>
      </c>
      <c r="L4366" s="77">
        <f>+IF(ISNUMBER(DATA!AQ574),DATA!AQ574,"n/a")</f>
        <v>-4.1310561141603599E-2</v>
      </c>
      <c r="M4366" s="66"/>
      <c r="N4366" s="66"/>
      <c r="O4366" s="66"/>
      <c r="P4366" s="66"/>
      <c r="Q4366" s="66"/>
      <c r="S4366" s="70"/>
      <c r="U4366" s="70"/>
      <c r="W4366" s="70"/>
      <c r="Y4366" s="70"/>
    </row>
    <row r="4367" spans="1:25" s="69" customFormat="1" x14ac:dyDescent="0.2">
      <c r="A4367" s="66" t="s">
        <v>20</v>
      </c>
      <c r="B4367" s="66" t="s">
        <v>24</v>
      </c>
      <c r="C4367" s="66" t="s">
        <v>10</v>
      </c>
      <c r="D4367" s="66" t="s">
        <v>296</v>
      </c>
      <c r="E4367" s="87">
        <f>+IF(ISNUMBER(DATA!L575),DATA!L575,"n/a")</f>
        <v>15.355184168953199</v>
      </c>
      <c r="F4367" s="77">
        <f>+IF(ISNUMBER(DATA!M575),DATA!M575,"n/a")</f>
        <v>1.29288213188028E-2</v>
      </c>
      <c r="G4367" s="87">
        <f>+IF(ISNUMBER(DATA!V575),DATA!V575,"n/a")</f>
        <v>15.3717683112559</v>
      </c>
      <c r="H4367" s="77">
        <f>+IF(ISNUMBER(DATA!W575),DATA!W575,"n/a")</f>
        <v>-8.0030002525516095E-3</v>
      </c>
      <c r="I4367" s="87">
        <f>+IF(ISNUMBER(DATA!AF575),DATA!AF575,"n/a")</f>
        <v>15.3168529079956</v>
      </c>
      <c r="J4367" s="77">
        <f>+IF(ISNUMBER(DATA!AG575),DATA!AG575,"n/a")</f>
        <v>-1.6793167426366402E-2</v>
      </c>
      <c r="K4367" s="87">
        <f>+IF(ISNUMBER(DATA!AP575),DATA!AP575,"n/a")</f>
        <v>15.293336966801901</v>
      </c>
      <c r="L4367" s="77">
        <f>+IF(ISNUMBER(DATA!AQ575),DATA!AQ575,"n/a")</f>
        <v>-1.7830044007504799E-2</v>
      </c>
      <c r="M4367" s="66"/>
      <c r="N4367" s="66"/>
      <c r="O4367" s="66"/>
      <c r="P4367" s="66"/>
      <c r="Q4367" s="66"/>
      <c r="S4367" s="70"/>
      <c r="U4367" s="70"/>
      <c r="W4367" s="70"/>
      <c r="Y4367" s="70"/>
    </row>
    <row r="4368" spans="1:25" s="69" customFormat="1" x14ac:dyDescent="0.2">
      <c r="A4368" s="66" t="s">
        <v>20</v>
      </c>
      <c r="B4368" s="66" t="s">
        <v>24</v>
      </c>
      <c r="C4368" s="66" t="s">
        <v>10</v>
      </c>
      <c r="D4368" s="66" t="s">
        <v>297</v>
      </c>
      <c r="E4368" s="87">
        <f>+IF(ISNUMBER(DATA!L576),DATA!L576,"n/a")</f>
        <v>16.186624235658702</v>
      </c>
      <c r="F4368" s="77">
        <f>+IF(ISNUMBER(DATA!M576),DATA!M576,"n/a")</f>
        <v>3.9411141864313902E-3</v>
      </c>
      <c r="G4368" s="87">
        <f>+IF(ISNUMBER(DATA!V576),DATA!V576,"n/a")</f>
        <v>16.276221286292699</v>
      </c>
      <c r="H4368" s="77">
        <f>+IF(ISNUMBER(DATA!W576),DATA!W576,"n/a")</f>
        <v>1.7794338322773301E-2</v>
      </c>
      <c r="I4368" s="87">
        <f>+IF(ISNUMBER(DATA!AF576),DATA!AF576,"n/a")</f>
        <v>16.0404743212064</v>
      </c>
      <c r="J4368" s="77">
        <f>+IF(ISNUMBER(DATA!AG576),DATA!AG576,"n/a")</f>
        <v>3.9742563417674301E-3</v>
      </c>
      <c r="K4368" s="87">
        <f>+IF(ISNUMBER(DATA!AP576),DATA!AP576,"n/a")</f>
        <v>16.014431586302901</v>
      </c>
      <c r="L4368" s="77">
        <f>+IF(ISNUMBER(DATA!AQ576),DATA!AQ576,"n/a")</f>
        <v>1.17905959565802E-2</v>
      </c>
      <c r="M4368" s="66"/>
      <c r="N4368" s="66"/>
      <c r="O4368" s="66"/>
      <c r="P4368" s="66"/>
      <c r="Q4368" s="66"/>
      <c r="S4368" s="70"/>
      <c r="U4368" s="70"/>
      <c r="W4368" s="70"/>
      <c r="Y4368" s="70"/>
    </row>
    <row r="4369" spans="1:25" s="69" customFormat="1" x14ac:dyDescent="0.2">
      <c r="A4369" s="66" t="s">
        <v>20</v>
      </c>
      <c r="B4369" s="66" t="s">
        <v>24</v>
      </c>
      <c r="C4369" s="66" t="s">
        <v>10</v>
      </c>
      <c r="D4369" s="66" t="s">
        <v>298</v>
      </c>
      <c r="E4369" s="87">
        <f>+IF(ISNUMBER(DATA!L577),DATA!L577,"n/a")</f>
        <v>16.6591214852684</v>
      </c>
      <c r="F4369" s="77">
        <f>+IF(ISNUMBER(DATA!M577),DATA!M577,"n/a")</f>
        <v>1.7777232450920701E-2</v>
      </c>
      <c r="G4369" s="87">
        <f>+IF(ISNUMBER(DATA!V577),DATA!V577,"n/a")</f>
        <v>17.029459679609001</v>
      </c>
      <c r="H4369" s="77">
        <f>+IF(ISNUMBER(DATA!W577),DATA!W577,"n/a")</f>
        <v>9.6941387629927794E-2</v>
      </c>
      <c r="I4369" s="87">
        <f>+IF(ISNUMBER(DATA!AF577),DATA!AF577,"n/a")</f>
        <v>16.701309901055801</v>
      </c>
      <c r="J4369" s="77">
        <f>+IF(ISNUMBER(DATA!AG577),DATA!AG577,"n/a")</f>
        <v>6.2596249672385806E-2</v>
      </c>
      <c r="K4369" s="87">
        <f>+IF(ISNUMBER(DATA!AP577),DATA!AP577,"n/a")</f>
        <v>16.7304157458235</v>
      </c>
      <c r="L4369" s="77">
        <f>+IF(ISNUMBER(DATA!AQ577),DATA!AQ577,"n/a")</f>
        <v>5.10175982692379E-2</v>
      </c>
      <c r="M4369" s="66"/>
      <c r="N4369" s="66"/>
      <c r="O4369" s="66"/>
      <c r="P4369" s="66"/>
      <c r="Q4369" s="66"/>
      <c r="S4369" s="70"/>
      <c r="U4369" s="70"/>
      <c r="W4369" s="70"/>
      <c r="Y4369" s="70"/>
    </row>
    <row r="4370" spans="1:25" s="69" customFormat="1" x14ac:dyDescent="0.2">
      <c r="A4370" s="66" t="s">
        <v>20</v>
      </c>
      <c r="B4370" s="66" t="s">
        <v>24</v>
      </c>
      <c r="C4370" s="66" t="s">
        <v>10</v>
      </c>
      <c r="D4370" s="66" t="s">
        <v>299</v>
      </c>
      <c r="E4370" s="87">
        <f>+IF(ISNUMBER(DATA!L578),DATA!L578,"n/a")</f>
        <v>10.207001111348401</v>
      </c>
      <c r="F4370" s="77">
        <f>+IF(ISNUMBER(DATA!M578),DATA!M578,"n/a")</f>
        <v>0.104508416577709</v>
      </c>
      <c r="G4370" s="87">
        <f>+IF(ISNUMBER(DATA!V578),DATA!V578,"n/a")</f>
        <v>10.3077124527357</v>
      </c>
      <c r="H4370" s="77">
        <f>+IF(ISNUMBER(DATA!W578),DATA!W578,"n/a")</f>
        <v>4.8828035111191097E-2</v>
      </c>
      <c r="I4370" s="87">
        <f>+IF(ISNUMBER(DATA!AF578),DATA!AF578,"n/a")</f>
        <v>10.5011308385138</v>
      </c>
      <c r="J4370" s="77">
        <f>+IF(ISNUMBER(DATA!AG578),DATA!AG578,"n/a")</f>
        <v>5.4342454341183899E-2</v>
      </c>
      <c r="K4370" s="87">
        <f>+IF(ISNUMBER(DATA!AP578),DATA!AP578,"n/a")</f>
        <v>10.075632287451601</v>
      </c>
      <c r="L4370" s="77">
        <f>+IF(ISNUMBER(DATA!AQ578),DATA!AQ578,"n/a")</f>
        <v>-2.2233241321357101E-2</v>
      </c>
      <c r="M4370" s="66"/>
      <c r="N4370" s="66"/>
      <c r="O4370" s="66"/>
      <c r="P4370" s="66"/>
      <c r="Q4370" s="66"/>
      <c r="S4370" s="70"/>
      <c r="U4370" s="70"/>
      <c r="W4370" s="70"/>
      <c r="Y4370" s="70"/>
    </row>
    <row r="4371" spans="1:25" s="69" customFormat="1" x14ac:dyDescent="0.2">
      <c r="A4371" s="66" t="s">
        <v>20</v>
      </c>
      <c r="B4371" s="66" t="s">
        <v>24</v>
      </c>
      <c r="C4371" s="66" t="s">
        <v>10</v>
      </c>
      <c r="D4371" s="66" t="s">
        <v>300</v>
      </c>
      <c r="E4371" s="87">
        <f>+IF(ISNUMBER(DATA!L579),DATA!L579,"n/a")</f>
        <v>8.12275822247123</v>
      </c>
      <c r="F4371" s="77">
        <f>+IF(ISNUMBER(DATA!M579),DATA!M579,"n/a")</f>
        <v>-8.0958824068544599E-2</v>
      </c>
      <c r="G4371" s="87">
        <f>+IF(ISNUMBER(DATA!V579),DATA!V579,"n/a")</f>
        <v>7.9026302561587398</v>
      </c>
      <c r="H4371" s="77">
        <f>+IF(ISNUMBER(DATA!W579),DATA!W579,"n/a")</f>
        <v>-8.45367875844657E-2</v>
      </c>
      <c r="I4371" s="87">
        <f>+IF(ISNUMBER(DATA!AF579),DATA!AF579,"n/a")</f>
        <v>8.1797945921774797</v>
      </c>
      <c r="J4371" s="77">
        <f>+IF(ISNUMBER(DATA!AG579),DATA!AG579,"n/a")</f>
        <v>-6.7082062593412595E-2</v>
      </c>
      <c r="K4371" s="87">
        <f>+IF(ISNUMBER(DATA!AP579),DATA!AP579,"n/a")</f>
        <v>8.2194067722347199</v>
      </c>
      <c r="L4371" s="77">
        <f>+IF(ISNUMBER(DATA!AQ579),DATA!AQ579,"n/a")</f>
        <v>-5.3515858749510099E-2</v>
      </c>
      <c r="M4371" s="66"/>
      <c r="N4371" s="66"/>
      <c r="O4371" s="66"/>
      <c r="P4371" s="66"/>
      <c r="Q4371" s="66"/>
      <c r="S4371" s="70"/>
      <c r="U4371" s="70"/>
      <c r="W4371" s="70"/>
      <c r="Y4371" s="70"/>
    </row>
    <row r="4372" spans="1:25" s="69" customFormat="1" x14ac:dyDescent="0.2">
      <c r="A4372" s="66" t="s">
        <v>20</v>
      </c>
      <c r="B4372" s="66" t="s">
        <v>24</v>
      </c>
      <c r="C4372" s="66" t="s">
        <v>10</v>
      </c>
      <c r="D4372" s="66" t="s">
        <v>301</v>
      </c>
      <c r="E4372" s="87">
        <f>+IF(ISNUMBER(DATA!L580),DATA!L580,"n/a")</f>
        <v>7.4890767022803404</v>
      </c>
      <c r="F4372" s="77">
        <f>+IF(ISNUMBER(DATA!M580),DATA!M580,"n/a")</f>
        <v>-0.100384684026606</v>
      </c>
      <c r="G4372" s="87">
        <f>+IF(ISNUMBER(DATA!V580),DATA!V580,"n/a")</f>
        <v>7.4871240581778498</v>
      </c>
      <c r="H4372" s="77">
        <f>+IF(ISNUMBER(DATA!W580),DATA!W580,"n/a")</f>
        <v>-0.11998939323126399</v>
      </c>
      <c r="I4372" s="87">
        <f>+IF(ISNUMBER(DATA!AF580),DATA!AF580,"n/a")</f>
        <v>7.4878351564487398</v>
      </c>
      <c r="J4372" s="77">
        <f>+IF(ISNUMBER(DATA!AG580),DATA!AG580,"n/a")</f>
        <v>-8.2708927934920407E-2</v>
      </c>
      <c r="K4372" s="87">
        <f>+IF(ISNUMBER(DATA!AP580),DATA!AP580,"n/a")</f>
        <v>7.6963974077664998</v>
      </c>
      <c r="L4372" s="77">
        <f>+IF(ISNUMBER(DATA!AQ580),DATA!AQ580,"n/a")</f>
        <v>-0.21906657138059199</v>
      </c>
      <c r="M4372" s="66"/>
      <c r="N4372" s="66"/>
      <c r="O4372" s="66"/>
      <c r="P4372" s="66"/>
      <c r="Q4372" s="66"/>
      <c r="S4372" s="70"/>
      <c r="U4372" s="70"/>
      <c r="W4372" s="70"/>
      <c r="Y4372" s="70"/>
    </row>
    <row r="4373" spans="1:25" s="69" customFormat="1" x14ac:dyDescent="0.2">
      <c r="A4373" s="66" t="s">
        <v>20</v>
      </c>
      <c r="B4373" s="66" t="s">
        <v>24</v>
      </c>
      <c r="C4373" s="66" t="s">
        <v>10</v>
      </c>
      <c r="D4373" s="66" t="s">
        <v>302</v>
      </c>
      <c r="E4373" s="87">
        <f>+IF(ISNUMBER(DATA!L581),DATA!L581,"n/a")</f>
        <v>16.414171296247101</v>
      </c>
      <c r="F4373" s="77">
        <f>+IF(ISNUMBER(DATA!M581),DATA!M581,"n/a")</f>
        <v>-2.2760014682949699E-2</v>
      </c>
      <c r="G4373" s="87">
        <f>+IF(ISNUMBER(DATA!V581),DATA!V581,"n/a")</f>
        <v>16.588220222378599</v>
      </c>
      <c r="H4373" s="77">
        <f>+IF(ISNUMBER(DATA!W581),DATA!W581,"n/a")</f>
        <v>-8.9006150474213609E-3</v>
      </c>
      <c r="I4373" s="87">
        <f>+IF(ISNUMBER(DATA!AF581),DATA!AF581,"n/a")</f>
        <v>16.315412574272301</v>
      </c>
      <c r="J4373" s="77">
        <f>+IF(ISNUMBER(DATA!AG581),DATA!AG581,"n/a")</f>
        <v>-2.0122142312240399E-2</v>
      </c>
      <c r="K4373" s="87">
        <f>+IF(ISNUMBER(DATA!AP581),DATA!AP581,"n/a")</f>
        <v>16.468662308563001</v>
      </c>
      <c r="L4373" s="77">
        <f>+IF(ISNUMBER(DATA!AQ581),DATA!AQ581,"n/a")</f>
        <v>-1.1947839559036299E-3</v>
      </c>
      <c r="M4373" s="66"/>
      <c r="N4373" s="66"/>
      <c r="O4373" s="66"/>
      <c r="P4373" s="66"/>
      <c r="Q4373" s="66"/>
      <c r="S4373" s="70"/>
      <c r="U4373" s="70"/>
      <c r="W4373" s="70"/>
      <c r="Y4373" s="70"/>
    </row>
    <row r="4374" spans="1:25" s="69" customFormat="1" x14ac:dyDescent="0.2">
      <c r="A4374" s="66" t="s">
        <v>20</v>
      </c>
      <c r="B4374" s="66" t="s">
        <v>24</v>
      </c>
      <c r="C4374" s="66" t="s">
        <v>10</v>
      </c>
      <c r="D4374" s="66" t="s">
        <v>303</v>
      </c>
      <c r="E4374" s="87">
        <f>+IF(ISNUMBER(DATA!L582),DATA!L582,"n/a")</f>
        <v>11.0706840299526</v>
      </c>
      <c r="F4374" s="77">
        <f>+IF(ISNUMBER(DATA!M582),DATA!M582,"n/a")</f>
        <v>5.0483163053735298E-2</v>
      </c>
      <c r="G4374" s="87">
        <f>+IF(ISNUMBER(DATA!V582),DATA!V582,"n/a")</f>
        <v>11.092368987510699</v>
      </c>
      <c r="H4374" s="77">
        <f>+IF(ISNUMBER(DATA!W582),DATA!W582,"n/a")</f>
        <v>1.6944010479847501E-2</v>
      </c>
      <c r="I4374" s="87">
        <f>+IF(ISNUMBER(DATA!AF582),DATA!AF582,"n/a")</f>
        <v>11.207894262612299</v>
      </c>
      <c r="J4374" s="77">
        <f>+IF(ISNUMBER(DATA!AG582),DATA!AG582,"n/a")</f>
        <v>3.6895211454330903E-2</v>
      </c>
      <c r="K4374" s="87">
        <f>+IF(ISNUMBER(DATA!AP582),DATA!AP582,"n/a")</f>
        <v>11.195934918597301</v>
      </c>
      <c r="L4374" s="77">
        <f>+IF(ISNUMBER(DATA!AQ582),DATA!AQ582,"n/a")</f>
        <v>5.1631900828756003E-2</v>
      </c>
      <c r="M4374" s="66"/>
      <c r="N4374" s="66"/>
      <c r="O4374" s="66"/>
      <c r="P4374" s="66"/>
      <c r="Q4374" s="66"/>
      <c r="S4374" s="70"/>
      <c r="U4374" s="70"/>
      <c r="W4374" s="70"/>
      <c r="Y4374" s="70"/>
    </row>
    <row r="4375" spans="1:25" s="69" customFormat="1" x14ac:dyDescent="0.2">
      <c r="A4375" s="66" t="s">
        <v>20</v>
      </c>
      <c r="B4375" s="66" t="s">
        <v>24</v>
      </c>
      <c r="C4375" s="66" t="s">
        <v>10</v>
      </c>
      <c r="D4375" s="66" t="s">
        <v>304</v>
      </c>
      <c r="E4375" s="87">
        <f>+IF(ISNUMBER(DATA!L583),DATA!L583,"n/a")</f>
        <v>6.4603773070704698</v>
      </c>
      <c r="F4375" s="77">
        <f>+IF(ISNUMBER(DATA!M583),DATA!M583,"n/a")</f>
        <v>-0.122379324102313</v>
      </c>
      <c r="G4375" s="87">
        <f>+IF(ISNUMBER(DATA!V583),DATA!V583,"n/a")</f>
        <v>6.6064886632871698</v>
      </c>
      <c r="H4375" s="77">
        <f>+IF(ISNUMBER(DATA!W583),DATA!W583,"n/a")</f>
        <v>-9.5888033838216896E-2</v>
      </c>
      <c r="I4375" s="87">
        <f>+IF(ISNUMBER(DATA!AF583),DATA!AF583,"n/a")</f>
        <v>6.76506067906986</v>
      </c>
      <c r="J4375" s="77">
        <f>+IF(ISNUMBER(DATA!AG583),DATA!AG583,"n/a")</f>
        <v>-4.4299701972483098E-2</v>
      </c>
      <c r="K4375" s="87">
        <f>+IF(ISNUMBER(DATA!AP583),DATA!AP583,"n/a")</f>
        <v>6.1917769298064096</v>
      </c>
      <c r="L4375" s="77">
        <f>+IF(ISNUMBER(DATA!AQ583),DATA!AQ583,"n/a")</f>
        <v>-0.15719388941707901</v>
      </c>
      <c r="M4375" s="66"/>
      <c r="N4375" s="66"/>
      <c r="O4375" s="66"/>
      <c r="P4375" s="66"/>
      <c r="Q4375" s="66"/>
      <c r="S4375" s="70"/>
      <c r="U4375" s="70"/>
      <c r="W4375" s="70"/>
      <c r="Y4375" s="70"/>
    </row>
    <row r="4376" spans="1:25" s="69" customFormat="1" x14ac:dyDescent="0.2">
      <c r="A4376" s="66" t="s">
        <v>20</v>
      </c>
      <c r="B4376" s="66" t="s">
        <v>24</v>
      </c>
      <c r="C4376" s="66" t="s">
        <v>10</v>
      </c>
      <c r="D4376" s="66" t="s">
        <v>305</v>
      </c>
      <c r="E4376" s="87">
        <f>+IF(ISNUMBER(DATA!L584),DATA!L584,"n/a")</f>
        <v>16.208804710312599</v>
      </c>
      <c r="F4376" s="77">
        <f>+IF(ISNUMBER(DATA!M584),DATA!M584,"n/a")</f>
        <v>9.3108031793049106E-2</v>
      </c>
      <c r="G4376" s="87">
        <f>+IF(ISNUMBER(DATA!V584),DATA!V584,"n/a")</f>
        <v>16.008218609210399</v>
      </c>
      <c r="H4376" s="77">
        <f>+IF(ISNUMBER(DATA!W584),DATA!W584,"n/a")</f>
        <v>0.140165574354638</v>
      </c>
      <c r="I4376" s="87">
        <f>+IF(ISNUMBER(DATA!AF584),DATA!AF584,"n/a")</f>
        <v>15.9213088886747</v>
      </c>
      <c r="J4376" s="77">
        <f>+IF(ISNUMBER(DATA!AG584),DATA!AG584,"n/a")</f>
        <v>0.13847967261039901</v>
      </c>
      <c r="K4376" s="87">
        <f>+IF(ISNUMBER(DATA!AP584),DATA!AP584,"n/a")</f>
        <v>15.396810754440899</v>
      </c>
      <c r="L4376" s="77">
        <f>+IF(ISNUMBER(DATA!AQ584),DATA!AQ584,"n/a")</f>
        <v>9.2811900370223105E-2</v>
      </c>
      <c r="M4376" s="66"/>
      <c r="N4376" s="66"/>
      <c r="O4376" s="66"/>
      <c r="P4376" s="66"/>
      <c r="Q4376" s="66"/>
      <c r="S4376" s="70"/>
      <c r="U4376" s="70"/>
      <c r="W4376" s="70"/>
      <c r="Y4376" s="70"/>
    </row>
    <row r="4377" spans="1:25" s="69" customFormat="1" x14ac:dyDescent="0.2">
      <c r="A4377" s="66" t="s">
        <v>20</v>
      </c>
      <c r="B4377" s="66" t="s">
        <v>24</v>
      </c>
      <c r="C4377" s="66" t="s">
        <v>10</v>
      </c>
      <c r="D4377" s="66" t="s">
        <v>306</v>
      </c>
      <c r="E4377" s="87">
        <f>+IF(ISNUMBER(DATA!L585),DATA!L585,"n/a")</f>
        <v>13.0592162819281</v>
      </c>
      <c r="F4377" s="77">
        <f>+IF(ISNUMBER(DATA!M585),DATA!M585,"n/a")</f>
        <v>0.21050355323956199</v>
      </c>
      <c r="G4377" s="87">
        <f>+IF(ISNUMBER(DATA!V585),DATA!V585,"n/a")</f>
        <v>11.7339336812241</v>
      </c>
      <c r="H4377" s="77">
        <f>+IF(ISNUMBER(DATA!W585),DATA!W585,"n/a")</f>
        <v>0.103969049671211</v>
      </c>
      <c r="I4377" s="87">
        <f>+IF(ISNUMBER(DATA!AF585),DATA!AF585,"n/a")</f>
        <v>11.347510616468799</v>
      </c>
      <c r="J4377" s="77">
        <f>+IF(ISNUMBER(DATA!AG585),DATA!AG585,"n/a")</f>
        <v>9.3269645003989002E-2</v>
      </c>
      <c r="K4377" s="87">
        <f>+IF(ISNUMBER(DATA!AP585),DATA!AP585,"n/a")</f>
        <v>11.3952112763707</v>
      </c>
      <c r="L4377" s="77">
        <f>+IF(ISNUMBER(DATA!AQ585),DATA!AQ585,"n/a")</f>
        <v>9.8234167542396805E-2</v>
      </c>
      <c r="M4377" s="66"/>
      <c r="N4377" s="66"/>
      <c r="O4377" s="66"/>
      <c r="P4377" s="66"/>
      <c r="Q4377" s="66"/>
      <c r="S4377" s="70"/>
      <c r="U4377" s="70"/>
      <c r="W4377" s="70"/>
      <c r="Y4377" s="70"/>
    </row>
    <row r="4378" spans="1:25" s="69" customFormat="1" x14ac:dyDescent="0.2">
      <c r="A4378" s="66" t="s">
        <v>20</v>
      </c>
      <c r="B4378" s="66" t="s">
        <v>24</v>
      </c>
      <c r="C4378" s="66" t="s">
        <v>10</v>
      </c>
      <c r="D4378" s="66" t="s">
        <v>307</v>
      </c>
      <c r="E4378" s="87">
        <f>+IF(ISNUMBER(DATA!L586),DATA!L586,"n/a")</f>
        <v>16.904444928302599</v>
      </c>
      <c r="F4378" s="77">
        <f>+IF(ISNUMBER(DATA!M586),DATA!M586,"n/a")</f>
        <v>0.13158427696578401</v>
      </c>
      <c r="G4378" s="87">
        <f>+IF(ISNUMBER(DATA!V586),DATA!V586,"n/a")</f>
        <v>15.898870812257901</v>
      </c>
      <c r="H4378" s="77">
        <f>+IF(ISNUMBER(DATA!W586),DATA!W586,"n/a")</f>
        <v>7.7889546593753606E-2</v>
      </c>
      <c r="I4378" s="87">
        <f>+IF(ISNUMBER(DATA!AF586),DATA!AF586,"n/a")</f>
        <v>15.294093900360499</v>
      </c>
      <c r="J4378" s="77">
        <f>+IF(ISNUMBER(DATA!AG586),DATA!AG586,"n/a")</f>
        <v>8.4149852487234597E-2</v>
      </c>
      <c r="K4378" s="87">
        <f>+IF(ISNUMBER(DATA!AP586),DATA!AP586,"n/a")</f>
        <v>14.8927255920874</v>
      </c>
      <c r="L4378" s="77">
        <f>+IF(ISNUMBER(DATA!AQ586),DATA!AQ586,"n/a")</f>
        <v>0.109880387599219</v>
      </c>
      <c r="M4378" s="66"/>
      <c r="N4378" s="66"/>
      <c r="O4378" s="66"/>
      <c r="P4378" s="66"/>
      <c r="Q4378" s="66"/>
      <c r="S4378" s="70"/>
      <c r="U4378" s="70"/>
      <c r="W4378" s="70"/>
      <c r="Y4378" s="70"/>
    </row>
    <row r="4379" spans="1:25" s="69" customFormat="1" x14ac:dyDescent="0.2">
      <c r="A4379" s="66" t="s">
        <v>20</v>
      </c>
      <c r="B4379" s="66" t="s">
        <v>24</v>
      </c>
      <c r="C4379" s="66" t="s">
        <v>10</v>
      </c>
      <c r="D4379" s="66" t="s">
        <v>308</v>
      </c>
      <c r="E4379" s="87">
        <f>+IF(ISNUMBER(DATA!L587),DATA!L587,"n/a")</f>
        <v>12.389501522485499</v>
      </c>
      <c r="F4379" s="77">
        <f>+IF(ISNUMBER(DATA!M587),DATA!M587,"n/a")</f>
        <v>-3.7303783592022903E-2</v>
      </c>
      <c r="G4379" s="87">
        <f>+IF(ISNUMBER(DATA!V587),DATA!V587,"n/a")</f>
        <v>12.2949584817092</v>
      </c>
      <c r="H4379" s="77">
        <f>+IF(ISNUMBER(DATA!W587),DATA!W587,"n/a")</f>
        <v>-3.5673273062218798E-2</v>
      </c>
      <c r="I4379" s="87">
        <f>+IF(ISNUMBER(DATA!AF587),DATA!AF587,"n/a")</f>
        <v>12.3768598105154</v>
      </c>
      <c r="J4379" s="77">
        <f>+IF(ISNUMBER(DATA!AG587),DATA!AG587,"n/a")</f>
        <v>-2.5570771978373801E-2</v>
      </c>
      <c r="K4379" s="87">
        <f>+IF(ISNUMBER(DATA!AP587),DATA!AP587,"n/a")</f>
        <v>12.540872879574</v>
      </c>
      <c r="L4379" s="77">
        <f>+IF(ISNUMBER(DATA!AQ587),DATA!AQ587,"n/a")</f>
        <v>1.2202192267887001E-3</v>
      </c>
      <c r="M4379" s="66"/>
      <c r="N4379" s="66"/>
      <c r="O4379" s="66"/>
      <c r="P4379" s="66"/>
      <c r="Q4379" s="66"/>
      <c r="S4379" s="70"/>
      <c r="U4379" s="70"/>
      <c r="W4379" s="70"/>
      <c r="Y4379" s="70"/>
    </row>
    <row r="4380" spans="1:25" s="69" customFormat="1" x14ac:dyDescent="0.2">
      <c r="A4380" s="66" t="s">
        <v>20</v>
      </c>
      <c r="B4380" s="66" t="s">
        <v>24</v>
      </c>
      <c r="C4380" s="66" t="s">
        <v>10</v>
      </c>
      <c r="D4380" s="66" t="s">
        <v>309</v>
      </c>
      <c r="E4380" s="87">
        <f>+IF(ISNUMBER(DATA!L588),DATA!L588,"n/a")</f>
        <v>10.132472257807899</v>
      </c>
      <c r="F4380" s="77">
        <f>+IF(ISNUMBER(DATA!M588),DATA!M588,"n/a")</f>
        <v>-9.6098509347654001E-2</v>
      </c>
      <c r="G4380" s="87">
        <f>+IF(ISNUMBER(DATA!V588),DATA!V588,"n/a")</f>
        <v>10.220834275919</v>
      </c>
      <c r="H4380" s="77">
        <f>+IF(ISNUMBER(DATA!W588),DATA!W588,"n/a")</f>
        <v>-8.4614612898772701E-2</v>
      </c>
      <c r="I4380" s="87">
        <f>+IF(ISNUMBER(DATA!AF588),DATA!AF588,"n/a")</f>
        <v>10.2586875860672</v>
      </c>
      <c r="J4380" s="77">
        <f>+IF(ISNUMBER(DATA!AG588),DATA!AG588,"n/a")</f>
        <v>-6.6336696679338295E-2</v>
      </c>
      <c r="K4380" s="87">
        <f>+IF(ISNUMBER(DATA!AP588),DATA!AP588,"n/a")</f>
        <v>10.624084416730099</v>
      </c>
      <c r="L4380" s="77">
        <f>+IF(ISNUMBER(DATA!AQ588),DATA!AQ588,"n/a")</f>
        <v>1.6465067804194499E-2</v>
      </c>
      <c r="M4380" s="66"/>
      <c r="N4380" s="66"/>
      <c r="O4380" s="66"/>
      <c r="P4380" s="66"/>
      <c r="Q4380" s="66"/>
      <c r="S4380" s="70"/>
      <c r="U4380" s="70"/>
      <c r="W4380" s="70"/>
      <c r="Y4380" s="70"/>
    </row>
    <row r="4381" spans="1:25" s="69" customFormat="1" x14ac:dyDescent="0.2">
      <c r="A4381" s="66" t="s">
        <v>20</v>
      </c>
      <c r="B4381" s="66" t="s">
        <v>24</v>
      </c>
      <c r="C4381" s="66" t="s">
        <v>10</v>
      </c>
      <c r="D4381" s="66" t="s">
        <v>310</v>
      </c>
      <c r="E4381" s="87">
        <f>+IF(ISNUMBER(DATA!L589),DATA!L589,"n/a")</f>
        <v>8.4169048591261699</v>
      </c>
      <c r="F4381" s="77">
        <f>+IF(ISNUMBER(DATA!M589),DATA!M589,"n/a")</f>
        <v>-6.8371048100137805E-2</v>
      </c>
      <c r="G4381" s="87">
        <f>+IF(ISNUMBER(DATA!V589),DATA!V589,"n/a")</f>
        <v>8.5484384854774795</v>
      </c>
      <c r="H4381" s="77">
        <f>+IF(ISNUMBER(DATA!W589),DATA!W589,"n/a")</f>
        <v>-1.5870593062124499E-2</v>
      </c>
      <c r="I4381" s="87">
        <f>+IF(ISNUMBER(DATA!AF589),DATA!AF589,"n/a")</f>
        <v>8.4785903967886398</v>
      </c>
      <c r="J4381" s="77">
        <f>+IF(ISNUMBER(DATA!AG589),DATA!AG589,"n/a")</f>
        <v>6.6403805091110003E-3</v>
      </c>
      <c r="K4381" s="87">
        <f>+IF(ISNUMBER(DATA!AP589),DATA!AP589,"n/a")</f>
        <v>8.7640382694727599</v>
      </c>
      <c r="L4381" s="77">
        <f>+IF(ISNUMBER(DATA!AQ589),DATA!AQ589,"n/a")</f>
        <v>3.0839758081192901E-2</v>
      </c>
      <c r="M4381" s="66"/>
      <c r="N4381" s="66"/>
      <c r="O4381" s="66"/>
      <c r="P4381" s="66"/>
      <c r="Q4381" s="66"/>
      <c r="S4381" s="70"/>
      <c r="U4381" s="70"/>
      <c r="W4381" s="70"/>
      <c r="Y4381" s="70"/>
    </row>
    <row r="4382" spans="1:25" s="69" customFormat="1" x14ac:dyDescent="0.2">
      <c r="A4382" s="66" t="s">
        <v>20</v>
      </c>
      <c r="B4382" s="66" t="s">
        <v>24</v>
      </c>
      <c r="C4382" s="66" t="s">
        <v>10</v>
      </c>
      <c r="D4382" s="66" t="s">
        <v>311</v>
      </c>
      <c r="E4382" s="87">
        <f>+IF(ISNUMBER(DATA!L590),DATA!L590,"n/a")</f>
        <v>14.8456175120967</v>
      </c>
      <c r="F4382" s="77">
        <f>+IF(ISNUMBER(DATA!M590),DATA!M590,"n/a")</f>
        <v>0.15565756237190001</v>
      </c>
      <c r="G4382" s="87">
        <f>+IF(ISNUMBER(DATA!V590),DATA!V590,"n/a")</f>
        <v>15.3814897002749</v>
      </c>
      <c r="H4382" s="77">
        <f>+IF(ISNUMBER(DATA!W590),DATA!W590,"n/a")</f>
        <v>0.232532661031849</v>
      </c>
      <c r="I4382" s="87">
        <f>+IF(ISNUMBER(DATA!AF590),DATA!AF590,"n/a")</f>
        <v>15.6697691407189</v>
      </c>
      <c r="J4382" s="77">
        <f>+IF(ISNUMBER(DATA!AG590),DATA!AG590,"n/a")</f>
        <v>0.16802996311756099</v>
      </c>
      <c r="K4382" s="87">
        <f>+IF(ISNUMBER(DATA!AP590),DATA!AP590,"n/a")</f>
        <v>14.8952113332348</v>
      </c>
      <c r="L4382" s="77">
        <f>+IF(ISNUMBER(DATA!AQ590),DATA!AQ590,"n/a")</f>
        <v>2.4888761109203902E-2</v>
      </c>
      <c r="M4382" s="66"/>
      <c r="N4382" s="66"/>
      <c r="O4382" s="66"/>
      <c r="P4382" s="66"/>
      <c r="Q4382" s="66"/>
      <c r="S4382" s="70"/>
      <c r="U4382" s="70"/>
      <c r="W4382" s="70"/>
      <c r="Y4382" s="70"/>
    </row>
    <row r="4383" spans="1:25" s="69" customFormat="1" x14ac:dyDescent="0.2">
      <c r="A4383" s="66" t="s">
        <v>20</v>
      </c>
      <c r="B4383" s="66" t="s">
        <v>24</v>
      </c>
      <c r="C4383" s="66" t="s">
        <v>10</v>
      </c>
      <c r="D4383" s="66" t="s">
        <v>312</v>
      </c>
      <c r="E4383" s="87">
        <f>+IF(ISNUMBER(DATA!L591),DATA!L591,"n/a")</f>
        <v>22.299282397636102</v>
      </c>
      <c r="F4383" s="77">
        <f>+IF(ISNUMBER(DATA!M591),DATA!M591,"n/a")</f>
        <v>0.14050181861980199</v>
      </c>
      <c r="G4383" s="87">
        <f>+IF(ISNUMBER(DATA!V591),DATA!V591,"n/a")</f>
        <v>20.772771117541701</v>
      </c>
      <c r="H4383" s="77">
        <f>+IF(ISNUMBER(DATA!W591),DATA!W591,"n/a")</f>
        <v>0.10768587602710999</v>
      </c>
      <c r="I4383" s="87">
        <f>+IF(ISNUMBER(DATA!AF591),DATA!AF591,"n/a")</f>
        <v>20.788960946367599</v>
      </c>
      <c r="J4383" s="77">
        <f>+IF(ISNUMBER(DATA!AG591),DATA!AG591,"n/a")</f>
        <v>9.5682058566668698E-2</v>
      </c>
      <c r="K4383" s="87">
        <f>+IF(ISNUMBER(DATA!AP591),DATA!AP591,"n/a")</f>
        <v>21.1271017737214</v>
      </c>
      <c r="L4383" s="77">
        <f>+IF(ISNUMBER(DATA!AQ591),DATA!AQ591,"n/a")</f>
        <v>0.10800591016684299</v>
      </c>
      <c r="M4383" s="66"/>
      <c r="N4383" s="66"/>
      <c r="O4383" s="66"/>
      <c r="P4383" s="66"/>
      <c r="Q4383" s="66"/>
      <c r="S4383" s="70"/>
      <c r="U4383" s="70"/>
      <c r="W4383" s="70"/>
      <c r="Y4383" s="70"/>
    </row>
    <row r="4384" spans="1:25" s="69" customFormat="1" x14ac:dyDescent="0.2">
      <c r="A4384" s="66" t="s">
        <v>20</v>
      </c>
      <c r="B4384" s="66" t="s">
        <v>24</v>
      </c>
      <c r="C4384" s="66" t="s">
        <v>10</v>
      </c>
      <c r="D4384" s="66" t="s">
        <v>313</v>
      </c>
      <c r="E4384" s="87">
        <f>+IF(ISNUMBER(DATA!L592),DATA!L592,"n/a")</f>
        <v>13.848191046329999</v>
      </c>
      <c r="F4384" s="77">
        <f>+IF(ISNUMBER(DATA!M592),DATA!M592,"n/a")</f>
        <v>-1.3323156590002E-2</v>
      </c>
      <c r="G4384" s="87">
        <f>+IF(ISNUMBER(DATA!V592),DATA!V592,"n/a")</f>
        <v>14.105688715471301</v>
      </c>
      <c r="H4384" s="77">
        <f>+IF(ISNUMBER(DATA!W592),DATA!W592,"n/a")</f>
        <v>-3.55320943369892E-3</v>
      </c>
      <c r="I4384" s="87">
        <f>+IF(ISNUMBER(DATA!AF592),DATA!AF592,"n/a")</f>
        <v>14.3081035722506</v>
      </c>
      <c r="J4384" s="77">
        <f>+IF(ISNUMBER(DATA!AG592),DATA!AG592,"n/a")</f>
        <v>3.1403280816874102E-2</v>
      </c>
      <c r="K4384" s="87">
        <f>+IF(ISNUMBER(DATA!AP592),DATA!AP592,"n/a")</f>
        <v>14.1223275021409</v>
      </c>
      <c r="L4384" s="77">
        <f>+IF(ISNUMBER(DATA!AQ592),DATA!AQ592,"n/a")</f>
        <v>4.2823469458641503E-2</v>
      </c>
      <c r="M4384" s="66"/>
      <c r="N4384" s="66"/>
      <c r="O4384" s="66"/>
      <c r="P4384" s="66"/>
      <c r="Q4384" s="66"/>
      <c r="S4384" s="70"/>
      <c r="U4384" s="70"/>
      <c r="W4384" s="70"/>
      <c r="Y4384" s="70"/>
    </row>
    <row r="4385" spans="1:25" s="69" customFormat="1" x14ac:dyDescent="0.2">
      <c r="A4385" s="66" t="s">
        <v>20</v>
      </c>
      <c r="B4385" s="66" t="s">
        <v>24</v>
      </c>
      <c r="C4385" s="66" t="s">
        <v>10</v>
      </c>
      <c r="D4385" s="66" t="s">
        <v>314</v>
      </c>
      <c r="E4385" s="87">
        <f>+IF(ISNUMBER(DATA!L593),DATA!L593,"n/a")</f>
        <v>15.9063834805544</v>
      </c>
      <c r="F4385" s="77">
        <f>+IF(ISNUMBER(DATA!M593),DATA!M593,"n/a")</f>
        <v>-9.9609365846950404E-2</v>
      </c>
      <c r="G4385" s="87">
        <f>+IF(ISNUMBER(DATA!V593),DATA!V593,"n/a")</f>
        <v>17.276689797066801</v>
      </c>
      <c r="H4385" s="77">
        <f>+IF(ISNUMBER(DATA!W593),DATA!W593,"n/a")</f>
        <v>1.48640119715005E-2</v>
      </c>
      <c r="I4385" s="87">
        <f>+IF(ISNUMBER(DATA!AF593),DATA!AF593,"n/a")</f>
        <v>18.0672057107647</v>
      </c>
      <c r="J4385" s="77">
        <f>+IF(ISNUMBER(DATA!AG593),DATA!AG593,"n/a")</f>
        <v>3.8791814979537598E-2</v>
      </c>
      <c r="K4385" s="87">
        <f>+IF(ISNUMBER(DATA!AP593),DATA!AP593,"n/a")</f>
        <v>17.937315710937199</v>
      </c>
      <c r="L4385" s="77">
        <f>+IF(ISNUMBER(DATA!AQ593),DATA!AQ593,"n/a")</f>
        <v>2.66402986691885E-2</v>
      </c>
      <c r="M4385" s="66"/>
      <c r="N4385" s="66"/>
      <c r="O4385" s="66"/>
      <c r="P4385" s="66"/>
      <c r="Q4385" s="66"/>
      <c r="S4385" s="70"/>
      <c r="U4385" s="70"/>
      <c r="W4385" s="70"/>
      <c r="Y4385" s="70"/>
    </row>
    <row r="4386" spans="1:25" s="69" customFormat="1" x14ac:dyDescent="0.2">
      <c r="A4386" s="66" t="s">
        <v>20</v>
      </c>
      <c r="B4386" s="66" t="s">
        <v>24</v>
      </c>
      <c r="C4386" s="66" t="s">
        <v>10</v>
      </c>
      <c r="D4386" s="66" t="s">
        <v>315</v>
      </c>
      <c r="E4386" s="87">
        <f>+IF(ISNUMBER(DATA!L594),DATA!L594,"n/a")</f>
        <v>15.321971139235201</v>
      </c>
      <c r="F4386" s="77">
        <f>+IF(ISNUMBER(DATA!M594),DATA!M594,"n/a")</f>
        <v>6.1756862649395401E-2</v>
      </c>
      <c r="G4386" s="87">
        <f>+IF(ISNUMBER(DATA!V594),DATA!V594,"n/a")</f>
        <v>15.003135216817199</v>
      </c>
      <c r="H4386" s="77">
        <f>+IF(ISNUMBER(DATA!W594),DATA!W594,"n/a")</f>
        <v>5.9849018904267699E-2</v>
      </c>
      <c r="I4386" s="87">
        <f>+IF(ISNUMBER(DATA!AF594),DATA!AF594,"n/a")</f>
        <v>14.8944070692088</v>
      </c>
      <c r="J4386" s="77">
        <f>+IF(ISNUMBER(DATA!AG594),DATA!AG594,"n/a")</f>
        <v>7.2464821008451405E-2</v>
      </c>
      <c r="K4386" s="87">
        <f>+IF(ISNUMBER(DATA!AP594),DATA!AP594,"n/a")</f>
        <v>14.6772129834068</v>
      </c>
      <c r="L4386" s="77">
        <f>+IF(ISNUMBER(DATA!AQ594),DATA!AQ594,"n/a")</f>
        <v>8.3573234491293794E-2</v>
      </c>
      <c r="M4386" s="66"/>
      <c r="N4386" s="66"/>
      <c r="O4386" s="66"/>
      <c r="P4386" s="66"/>
      <c r="Q4386" s="66"/>
      <c r="S4386" s="70"/>
      <c r="U4386" s="70"/>
      <c r="W4386" s="70"/>
      <c r="Y4386" s="70"/>
    </row>
    <row r="4387" spans="1:25" s="69" customFormat="1" x14ac:dyDescent="0.2">
      <c r="A4387" s="66" t="s">
        <v>20</v>
      </c>
      <c r="B4387" s="66" t="s">
        <v>24</v>
      </c>
      <c r="C4387" s="66" t="s">
        <v>10</v>
      </c>
      <c r="D4387" s="66" t="s">
        <v>316</v>
      </c>
      <c r="E4387" s="87">
        <f>+IF(ISNUMBER(DATA!L595),DATA!L595,"n/a")</f>
        <v>13.7158670833911</v>
      </c>
      <c r="F4387" s="77">
        <f>+IF(ISNUMBER(DATA!M595),DATA!M595,"n/a")</f>
        <v>-0.129340744908992</v>
      </c>
      <c r="G4387" s="87">
        <f>+IF(ISNUMBER(DATA!V595),DATA!V595,"n/a")</f>
        <v>13.4716925215603</v>
      </c>
      <c r="H4387" s="77">
        <f>+IF(ISNUMBER(DATA!W595),DATA!W595,"n/a")</f>
        <v>-0.135614049707588</v>
      </c>
      <c r="I4387" s="87">
        <f>+IF(ISNUMBER(DATA!AF595),DATA!AF595,"n/a")</f>
        <v>13.8406046272135</v>
      </c>
      <c r="J4387" s="77">
        <f>+IF(ISNUMBER(DATA!AG595),DATA!AG595,"n/a")</f>
        <v>-0.10726990111873901</v>
      </c>
      <c r="K4387" s="87">
        <f>+IF(ISNUMBER(DATA!AP595),DATA!AP595,"n/a")</f>
        <v>14.6370087747899</v>
      </c>
      <c r="L4387" s="77">
        <f>+IF(ISNUMBER(DATA!AQ595),DATA!AQ595,"n/a")</f>
        <v>-6.1481816289045303E-2</v>
      </c>
      <c r="M4387" s="66"/>
      <c r="N4387" s="66"/>
      <c r="O4387" s="66"/>
      <c r="P4387" s="66"/>
      <c r="Q4387" s="66"/>
      <c r="S4387" s="70"/>
      <c r="U4387" s="70"/>
      <c r="W4387" s="70"/>
      <c r="Y4387" s="70"/>
    </row>
    <row r="4388" spans="1:25" s="69" customFormat="1" x14ac:dyDescent="0.2">
      <c r="A4388" s="66" t="s">
        <v>20</v>
      </c>
      <c r="B4388" s="66" t="s">
        <v>24</v>
      </c>
      <c r="C4388" s="66" t="s">
        <v>10</v>
      </c>
      <c r="D4388" s="66" t="s">
        <v>317</v>
      </c>
      <c r="E4388" s="87">
        <f>+IF(ISNUMBER(DATA!L596),DATA!L596,"n/a")</f>
        <v>10.8599711877253</v>
      </c>
      <c r="F4388" s="77">
        <f>+IF(ISNUMBER(DATA!M596),DATA!M596,"n/a")</f>
        <v>-2.3135200471410301E-3</v>
      </c>
      <c r="G4388" s="87">
        <f>+IF(ISNUMBER(DATA!V596),DATA!V596,"n/a")</f>
        <v>10.771050939278201</v>
      </c>
      <c r="H4388" s="77">
        <f>+IF(ISNUMBER(DATA!W596),DATA!W596,"n/a")</f>
        <v>-2.20797507244141E-2</v>
      </c>
      <c r="I4388" s="87">
        <f>+IF(ISNUMBER(DATA!AF596),DATA!AF596,"n/a")</f>
        <v>10.908842552148</v>
      </c>
      <c r="J4388" s="77">
        <f>+IF(ISNUMBER(DATA!AG596),DATA!AG596,"n/a")</f>
        <v>2.8522042207230602E-3</v>
      </c>
      <c r="K4388" s="87">
        <f>+IF(ISNUMBER(DATA!AP596),DATA!AP596,"n/a")</f>
        <v>11.167748001501501</v>
      </c>
      <c r="L4388" s="77">
        <f>+IF(ISNUMBER(DATA!AQ596),DATA!AQ596,"n/a")</f>
        <v>5.77685507997844E-2</v>
      </c>
      <c r="M4388" s="66"/>
      <c r="N4388" s="66"/>
      <c r="O4388" s="66"/>
      <c r="P4388" s="66"/>
      <c r="Q4388" s="66"/>
      <c r="S4388" s="70"/>
      <c r="U4388" s="70"/>
      <c r="W4388" s="70"/>
      <c r="Y4388" s="70"/>
    </row>
    <row r="4389" spans="1:25" s="69" customFormat="1" x14ac:dyDescent="0.2">
      <c r="A4389" s="66" t="s">
        <v>20</v>
      </c>
      <c r="B4389" s="66" t="s">
        <v>24</v>
      </c>
      <c r="C4389" s="66" t="s">
        <v>10</v>
      </c>
      <c r="D4389" s="66" t="s">
        <v>318</v>
      </c>
      <c r="E4389" s="87">
        <f>+IF(ISNUMBER(DATA!L597),DATA!L597,"n/a")</f>
        <v>16.357494789757901</v>
      </c>
      <c r="F4389" s="77">
        <f>+IF(ISNUMBER(DATA!M597),DATA!M597,"n/a")</f>
        <v>-2.4547839218980402E-2</v>
      </c>
      <c r="G4389" s="87">
        <f>+IF(ISNUMBER(DATA!V597),DATA!V597,"n/a")</f>
        <v>16.5691836570231</v>
      </c>
      <c r="H4389" s="77">
        <f>+IF(ISNUMBER(DATA!W597),DATA!W597,"n/a")</f>
        <v>-6.8341290292951596E-3</v>
      </c>
      <c r="I4389" s="87">
        <f>+IF(ISNUMBER(DATA!AF597),DATA!AF597,"n/a")</f>
        <v>16.284227887480998</v>
      </c>
      <c r="J4389" s="77">
        <f>+IF(ISNUMBER(DATA!AG597),DATA!AG597,"n/a")</f>
        <v>-1.8922548185602898E-2</v>
      </c>
      <c r="K4389" s="87">
        <f>+IF(ISNUMBER(DATA!AP597),DATA!AP597,"n/a")</f>
        <v>16.390442939454601</v>
      </c>
      <c r="L4389" s="77">
        <f>+IF(ISNUMBER(DATA!AQ597),DATA!AQ597,"n/a")</f>
        <v>-1.7735867943471601E-3</v>
      </c>
      <c r="M4389" s="66"/>
      <c r="N4389" s="66"/>
      <c r="O4389" s="66"/>
      <c r="P4389" s="66"/>
      <c r="Q4389" s="66"/>
      <c r="S4389" s="70"/>
      <c r="U4389" s="70"/>
      <c r="W4389" s="70"/>
      <c r="Y4389" s="70"/>
    </row>
    <row r="4390" spans="1:25" s="69" customFormat="1" x14ac:dyDescent="0.2">
      <c r="A4390" s="66" t="s">
        <v>20</v>
      </c>
      <c r="B4390" s="66" t="s">
        <v>24</v>
      </c>
      <c r="C4390" s="66" t="s">
        <v>10</v>
      </c>
      <c r="D4390" s="66" t="s">
        <v>344</v>
      </c>
      <c r="E4390" s="87">
        <f>+IF(ISNUMBER(DATA!L598),DATA!L598,"n/a")</f>
        <v>9.6386015922464505</v>
      </c>
      <c r="F4390" s="77">
        <f>+IF(ISNUMBER(DATA!M598),DATA!M598,"n/a")</f>
        <v>-1.0927158403936901E-2</v>
      </c>
      <c r="G4390" s="87">
        <f>+IF(ISNUMBER(DATA!V598),DATA!V598,"n/a")</f>
        <v>9.73867067692977</v>
      </c>
      <c r="H4390" s="77">
        <f>+IF(ISNUMBER(DATA!W598),DATA!W598,"n/a")</f>
        <v>-1.1722766515074199E-2</v>
      </c>
      <c r="I4390" s="87">
        <f>+IF(ISNUMBER(DATA!AF598),DATA!AF598,"n/a")</f>
        <v>9.9045765802269106</v>
      </c>
      <c r="J4390" s="77">
        <f>+IF(ISNUMBER(DATA!AG598),DATA!AG598,"n/a")</f>
        <v>-1.19701320289252E-2</v>
      </c>
      <c r="K4390" s="87">
        <f>+IF(ISNUMBER(DATA!AP598),DATA!AP598,"n/a")</f>
        <v>9.8163674578054305</v>
      </c>
      <c r="L4390" s="77">
        <f>+IF(ISNUMBER(DATA!AQ598),DATA!AQ598,"n/a")</f>
        <v>-2.9890450316525499E-2</v>
      </c>
      <c r="M4390" s="66"/>
      <c r="N4390" s="66"/>
      <c r="O4390" s="66"/>
      <c r="P4390" s="66"/>
      <c r="Q4390" s="66"/>
      <c r="S4390" s="70"/>
      <c r="U4390" s="70"/>
      <c r="W4390" s="70"/>
      <c r="Y4390" s="70"/>
    </row>
    <row r="4391" spans="1:25" s="69" customFormat="1" x14ac:dyDescent="0.2">
      <c r="A4391" s="66" t="s">
        <v>20</v>
      </c>
      <c r="B4391" s="66" t="s">
        <v>24</v>
      </c>
      <c r="C4391" s="66" t="s">
        <v>10</v>
      </c>
      <c r="D4391" s="66" t="s">
        <v>345</v>
      </c>
      <c r="E4391" s="87">
        <f>+IF(ISNUMBER(DATA!L599),DATA!L599,"n/a")</f>
        <v>12.064153439153401</v>
      </c>
      <c r="F4391" s="77">
        <f>+IF(ISNUMBER(DATA!M599),DATA!M599,"n/a")</f>
        <v>-6.6308977996597296E-2</v>
      </c>
      <c r="G4391" s="87">
        <f>+IF(ISNUMBER(DATA!V599),DATA!V599,"n/a")</f>
        <v>12.0311334935866</v>
      </c>
      <c r="H4391" s="77">
        <f>+IF(ISNUMBER(DATA!W599),DATA!W599,"n/a")</f>
        <v>-5.9060810800087703E-2</v>
      </c>
      <c r="I4391" s="87">
        <f>+IF(ISNUMBER(DATA!AF599),DATA!AF599,"n/a")</f>
        <v>11.927177752443599</v>
      </c>
      <c r="J4391" s="77">
        <f>+IF(ISNUMBER(DATA!AG599),DATA!AG599,"n/a")</f>
        <v>-7.2921752017065702E-2</v>
      </c>
      <c r="K4391" s="87">
        <f>+IF(ISNUMBER(DATA!AP599),DATA!AP599,"n/a")</f>
        <v>11.8724187095854</v>
      </c>
      <c r="L4391" s="77">
        <f>+IF(ISNUMBER(DATA!AQ599),DATA!AQ599,"n/a")</f>
        <v>-6.3340646235106199E-2</v>
      </c>
      <c r="M4391" s="66"/>
      <c r="N4391" s="66"/>
      <c r="O4391" s="66"/>
      <c r="P4391" s="66"/>
      <c r="Q4391" s="66"/>
      <c r="S4391" s="70"/>
      <c r="U4391" s="70"/>
      <c r="W4391" s="70"/>
      <c r="Y4391" s="70"/>
    </row>
    <row r="4392" spans="1:25" x14ac:dyDescent="0.2">
      <c r="E4392" s="100"/>
      <c r="F4392" s="102"/>
      <c r="G4392" s="100"/>
      <c r="H4392" s="102"/>
      <c r="I4392" s="100"/>
      <c r="J4392" s="102"/>
      <c r="K4392" s="100"/>
      <c r="L4392" s="102"/>
    </row>
    <row r="4393" spans="1:25" s="69" customFormat="1" x14ac:dyDescent="0.2">
      <c r="A4393" s="66" t="s">
        <v>20</v>
      </c>
      <c r="B4393" s="66" t="s">
        <v>24</v>
      </c>
      <c r="C4393" s="66" t="s">
        <v>26</v>
      </c>
      <c r="D4393" s="66" t="s">
        <v>271</v>
      </c>
      <c r="E4393" s="87">
        <f>+IF(ISNUMBER(DATA!N550),DATA!N550,"n/a")</f>
        <v>3.0534624787414999</v>
      </c>
      <c r="F4393" s="77">
        <f>+IF(ISNUMBER(DATA!O550),DATA!O550,"n/a")</f>
        <v>-7.1902185572377099E-3</v>
      </c>
      <c r="G4393" s="87">
        <f>+IF(ISNUMBER(DATA!X550),DATA!X550,"n/a")</f>
        <v>3.0549062756193299</v>
      </c>
      <c r="H4393" s="77">
        <f>+IF(ISNUMBER(DATA!Y550),DATA!Y550,"n/a")</f>
        <v>-8.3902678893170296E-3</v>
      </c>
      <c r="I4393" s="87">
        <f>+IF(ISNUMBER(DATA!AH550),DATA!AH550,"n/a")</f>
        <v>3.1769846911170299</v>
      </c>
      <c r="J4393" s="77">
        <f>+IF(ISNUMBER(DATA!AI550),DATA!AI550,"n/a")</f>
        <v>3.3105876720024699E-2</v>
      </c>
      <c r="K4393" s="87">
        <f>+IF(ISNUMBER(DATA!AR550),DATA!AR550,"n/a")</f>
        <v>3.0868819708167798</v>
      </c>
      <c r="L4393" s="77">
        <f>+IF(ISNUMBER(DATA!AS550),DATA!AS550,"n/a")</f>
        <v>8.2064647473896295E-3</v>
      </c>
      <c r="M4393" s="66"/>
      <c r="N4393" s="66"/>
      <c r="O4393" s="66"/>
      <c r="P4393" s="66"/>
      <c r="Q4393" s="66"/>
      <c r="S4393" s="70"/>
      <c r="U4393" s="70"/>
      <c r="W4393" s="70"/>
      <c r="Y4393" s="70"/>
    </row>
    <row r="4394" spans="1:25" s="69" customFormat="1" x14ac:dyDescent="0.2">
      <c r="A4394" s="66" t="s">
        <v>20</v>
      </c>
      <c r="B4394" s="66" t="s">
        <v>24</v>
      </c>
      <c r="C4394" s="66" t="s">
        <v>26</v>
      </c>
      <c r="D4394" s="66" t="s">
        <v>272</v>
      </c>
      <c r="E4394" s="87">
        <f>+IF(ISNUMBER(DATA!N551),DATA!N551,"n/a")</f>
        <v>3.6471362732578201</v>
      </c>
      <c r="F4394" s="77">
        <f>+IF(ISNUMBER(DATA!O551),DATA!O551,"n/a")</f>
        <v>7.5801454907646103E-3</v>
      </c>
      <c r="G4394" s="87">
        <f>+IF(ISNUMBER(DATA!X551),DATA!X551,"n/a")</f>
        <v>3.6571207385561402</v>
      </c>
      <c r="H4394" s="77">
        <f>+IF(ISNUMBER(DATA!Y551),DATA!Y551,"n/a")</f>
        <v>1.1615343792433799E-2</v>
      </c>
      <c r="I4394" s="87">
        <f>+IF(ISNUMBER(DATA!AH551),DATA!AH551,"n/a")</f>
        <v>3.6198152410551199</v>
      </c>
      <c r="J4394" s="77">
        <f>+IF(ISNUMBER(DATA!AI551),DATA!AI551,"n/a")</f>
        <v>4.1078263011420603E-3</v>
      </c>
      <c r="K4394" s="87">
        <f>+IF(ISNUMBER(DATA!AR551),DATA!AR551,"n/a")</f>
        <v>3.6290168704501302</v>
      </c>
      <c r="L4394" s="77">
        <f>+IF(ISNUMBER(DATA!AS551),DATA!AS551,"n/a")</f>
        <v>1.7306492782709099E-2</v>
      </c>
      <c r="M4394" s="66"/>
      <c r="N4394" s="66"/>
      <c r="O4394" s="66"/>
      <c r="P4394" s="66"/>
      <c r="Q4394" s="66"/>
      <c r="S4394" s="70"/>
      <c r="U4394" s="70"/>
      <c r="W4394" s="70"/>
      <c r="Y4394" s="70"/>
    </row>
    <row r="4395" spans="1:25" s="69" customFormat="1" x14ac:dyDescent="0.2">
      <c r="A4395" s="66" t="s">
        <v>20</v>
      </c>
      <c r="B4395" s="66" t="s">
        <v>24</v>
      </c>
      <c r="C4395" s="66" t="s">
        <v>26</v>
      </c>
      <c r="D4395" s="66" t="s">
        <v>273</v>
      </c>
      <c r="E4395" s="87">
        <f>+IF(ISNUMBER(DATA!N552),DATA!N552,"n/a")</f>
        <v>3.61423316299246</v>
      </c>
      <c r="F4395" s="77">
        <f>+IF(ISNUMBER(DATA!O552),DATA!O552,"n/a")</f>
        <v>2.33998761335611E-2</v>
      </c>
      <c r="G4395" s="87">
        <f>+IF(ISNUMBER(DATA!X552),DATA!X552,"n/a")</f>
        <v>3.59093132793301</v>
      </c>
      <c r="H4395" s="77">
        <f>+IF(ISNUMBER(DATA!Y552),DATA!Y552,"n/a")</f>
        <v>2.5810215986534199E-2</v>
      </c>
      <c r="I4395" s="87">
        <f>+IF(ISNUMBER(DATA!AH552),DATA!AH552,"n/a")</f>
        <v>3.6124055680736999</v>
      </c>
      <c r="J4395" s="77">
        <f>+IF(ISNUMBER(DATA!AI552),DATA!AI552,"n/a")</f>
        <v>4.25599148088548E-2</v>
      </c>
      <c r="K4395" s="87">
        <f>+IF(ISNUMBER(DATA!AR552),DATA!AR552,"n/a")</f>
        <v>3.6245775830019502</v>
      </c>
      <c r="L4395" s="77">
        <f>+IF(ISNUMBER(DATA!AS552),DATA!AS552,"n/a")</f>
        <v>5.7001219084872601E-2</v>
      </c>
      <c r="M4395" s="66"/>
      <c r="N4395" s="66"/>
      <c r="O4395" s="66"/>
      <c r="P4395" s="66"/>
      <c r="Q4395" s="66"/>
      <c r="S4395" s="70"/>
      <c r="U4395" s="70"/>
      <c r="W4395" s="70"/>
      <c r="Y4395" s="70"/>
    </row>
    <row r="4396" spans="1:25" s="69" customFormat="1" x14ac:dyDescent="0.2">
      <c r="A4396" s="66" t="s">
        <v>20</v>
      </c>
      <c r="B4396" s="66" t="s">
        <v>24</v>
      </c>
      <c r="C4396" s="66" t="s">
        <v>26</v>
      </c>
      <c r="D4396" s="66" t="s">
        <v>274</v>
      </c>
      <c r="E4396" s="87">
        <f>+IF(ISNUMBER(DATA!N553),DATA!N553,"n/a")</f>
        <v>3.68164975291644</v>
      </c>
      <c r="F4396" s="77">
        <f>+IF(ISNUMBER(DATA!O553),DATA!O553,"n/a")</f>
        <v>1.75870489355535E-2</v>
      </c>
      <c r="G4396" s="87">
        <f>+IF(ISNUMBER(DATA!X553),DATA!X553,"n/a")</f>
        <v>3.6784437384442299</v>
      </c>
      <c r="H4396" s="77">
        <f>+IF(ISNUMBER(DATA!Y553),DATA!Y553,"n/a")</f>
        <v>2.9842988994916199E-2</v>
      </c>
      <c r="I4396" s="87">
        <f>+IF(ISNUMBER(DATA!AH553),DATA!AH553,"n/a")</f>
        <v>3.6240993791272902</v>
      </c>
      <c r="J4396" s="77">
        <f>+IF(ISNUMBER(DATA!AI553),DATA!AI553,"n/a")</f>
        <v>1.0706900874070399E-2</v>
      </c>
      <c r="K4396" s="87">
        <f>+IF(ISNUMBER(DATA!AR553),DATA!AR553,"n/a")</f>
        <v>3.64481468631331</v>
      </c>
      <c r="L4396" s="77">
        <f>+IF(ISNUMBER(DATA!AS553),DATA!AS553,"n/a")</f>
        <v>1.8137072939794999E-2</v>
      </c>
      <c r="M4396" s="66"/>
      <c r="N4396" s="66"/>
      <c r="O4396" s="66"/>
      <c r="P4396" s="66"/>
      <c r="Q4396" s="66"/>
      <c r="S4396" s="70"/>
      <c r="U4396" s="70"/>
      <c r="W4396" s="70"/>
      <c r="Y4396" s="70"/>
    </row>
    <row r="4397" spans="1:25" s="69" customFormat="1" x14ac:dyDescent="0.2">
      <c r="A4397" s="66" t="s">
        <v>20</v>
      </c>
      <c r="B4397" s="66" t="s">
        <v>24</v>
      </c>
      <c r="C4397" s="66" t="s">
        <v>26</v>
      </c>
      <c r="D4397" s="66" t="s">
        <v>275</v>
      </c>
      <c r="E4397" s="87">
        <f>+IF(ISNUMBER(DATA!N554),DATA!N554,"n/a")</f>
        <v>3.1237925948924898</v>
      </c>
      <c r="F4397" s="77">
        <f>+IF(ISNUMBER(DATA!O554),DATA!O554,"n/a")</f>
        <v>-0.14644876860396799</v>
      </c>
      <c r="G4397" s="87">
        <f>+IF(ISNUMBER(DATA!X554),DATA!X554,"n/a")</f>
        <v>2.86595084271032</v>
      </c>
      <c r="H4397" s="77">
        <f>+IF(ISNUMBER(DATA!Y554),DATA!Y554,"n/a")</f>
        <v>-0.148452487791042</v>
      </c>
      <c r="I4397" s="87">
        <f>+IF(ISNUMBER(DATA!AH554),DATA!AH554,"n/a")</f>
        <v>3.3187542371212202</v>
      </c>
      <c r="J4397" s="77">
        <f>+IF(ISNUMBER(DATA!AI554),DATA!AI554,"n/a")</f>
        <v>-5.9151169840022201E-2</v>
      </c>
      <c r="K4397" s="87">
        <f>+IF(ISNUMBER(DATA!AR554),DATA!AR554,"n/a")</f>
        <v>3.22739364188969</v>
      </c>
      <c r="L4397" s="77">
        <f>+IF(ISNUMBER(DATA!AS554),DATA!AS554,"n/a")</f>
        <v>-5.4602380109174502E-2</v>
      </c>
      <c r="M4397" s="66"/>
      <c r="N4397" s="66"/>
      <c r="O4397" s="66"/>
      <c r="P4397" s="66"/>
      <c r="Q4397" s="66"/>
      <c r="S4397" s="70"/>
      <c r="U4397" s="70"/>
      <c r="W4397" s="70"/>
      <c r="Y4397" s="70"/>
    </row>
    <row r="4398" spans="1:25" s="69" customFormat="1" x14ac:dyDescent="0.2">
      <c r="A4398" s="66" t="s">
        <v>20</v>
      </c>
      <c r="B4398" s="66" t="s">
        <v>24</v>
      </c>
      <c r="C4398" s="66" t="s">
        <v>26</v>
      </c>
      <c r="D4398" s="66" t="s">
        <v>276</v>
      </c>
      <c r="E4398" s="87">
        <f>+IF(ISNUMBER(DATA!N555),DATA!N555,"n/a")</f>
        <v>3.5125874554616798</v>
      </c>
      <c r="F4398" s="77">
        <f>+IF(ISNUMBER(DATA!O555),DATA!O555,"n/a")</f>
        <v>-1.1623066080574201E-3</v>
      </c>
      <c r="G4398" s="87">
        <f>+IF(ISNUMBER(DATA!X555),DATA!X555,"n/a")</f>
        <v>3.5267109779066299</v>
      </c>
      <c r="H4398" s="77">
        <f>+IF(ISNUMBER(DATA!Y555),DATA!Y555,"n/a")</f>
        <v>1.16110920060459E-2</v>
      </c>
      <c r="I4398" s="87">
        <f>+IF(ISNUMBER(DATA!AH555),DATA!AH555,"n/a")</f>
        <v>3.60595788851071</v>
      </c>
      <c r="J4398" s="77">
        <f>+IF(ISNUMBER(DATA!AI555),DATA!AI555,"n/a")</f>
        <v>3.5779482661354299E-2</v>
      </c>
      <c r="K4398" s="87">
        <f>+IF(ISNUMBER(DATA!AR555),DATA!AR555,"n/a")</f>
        <v>3.63314072766976</v>
      </c>
      <c r="L4398" s="77">
        <f>+IF(ISNUMBER(DATA!AS555),DATA!AS555,"n/a")</f>
        <v>5.1310655318152001E-2</v>
      </c>
      <c r="M4398" s="66"/>
      <c r="N4398" s="66"/>
      <c r="O4398" s="66"/>
      <c r="P4398" s="66"/>
      <c r="Q4398" s="66"/>
      <c r="S4398" s="70"/>
      <c r="U4398" s="70"/>
      <c r="W4398" s="70"/>
      <c r="Y4398" s="70"/>
    </row>
    <row r="4399" spans="1:25" s="69" customFormat="1" x14ac:dyDescent="0.2">
      <c r="A4399" s="66" t="s">
        <v>20</v>
      </c>
      <c r="B4399" s="66" t="s">
        <v>24</v>
      </c>
      <c r="C4399" s="66" t="s">
        <v>26</v>
      </c>
      <c r="D4399" s="66" t="s">
        <v>277</v>
      </c>
      <c r="E4399" s="87">
        <f>+IF(ISNUMBER(DATA!N556),DATA!N556,"n/a")</f>
        <v>3.6890476925884799</v>
      </c>
      <c r="F4399" s="77">
        <f>+IF(ISNUMBER(DATA!O556),DATA!O556,"n/a")</f>
        <v>2.88262295359565E-2</v>
      </c>
      <c r="G4399" s="87">
        <f>+IF(ISNUMBER(DATA!X556),DATA!X556,"n/a")</f>
        <v>3.6217944156711201</v>
      </c>
      <c r="H4399" s="77">
        <f>+IF(ISNUMBER(DATA!Y556),DATA!Y556,"n/a")</f>
        <v>4.0958543934565599E-2</v>
      </c>
      <c r="I4399" s="87">
        <f>+IF(ISNUMBER(DATA!AH556),DATA!AH556,"n/a")</f>
        <v>3.66163214263115</v>
      </c>
      <c r="J4399" s="77">
        <f>+IF(ISNUMBER(DATA!AI556),DATA!AI556,"n/a")</f>
        <v>4.4914270755363403E-2</v>
      </c>
      <c r="K4399" s="87">
        <f>+IF(ISNUMBER(DATA!AR556),DATA!AR556,"n/a")</f>
        <v>3.70877016805593</v>
      </c>
      <c r="L4399" s="77">
        <f>+IF(ISNUMBER(DATA!AS556),DATA!AS556,"n/a")</f>
        <v>3.8849032254047101E-2</v>
      </c>
      <c r="M4399" s="66"/>
      <c r="N4399" s="66"/>
      <c r="O4399" s="66"/>
      <c r="P4399" s="66"/>
      <c r="Q4399" s="66"/>
      <c r="S4399" s="70"/>
      <c r="U4399" s="70"/>
      <c r="W4399" s="70"/>
      <c r="Y4399" s="70"/>
    </row>
    <row r="4400" spans="1:25" s="69" customFormat="1" x14ac:dyDescent="0.2">
      <c r="A4400" s="66" t="s">
        <v>20</v>
      </c>
      <c r="B4400" s="66" t="s">
        <v>24</v>
      </c>
      <c r="C4400" s="66" t="s">
        <v>26</v>
      </c>
      <c r="D4400" s="66" t="s">
        <v>278</v>
      </c>
      <c r="E4400" s="87">
        <f>+IF(ISNUMBER(DATA!N557),DATA!N557,"n/a")</f>
        <v>2.7158761306211701</v>
      </c>
      <c r="F4400" s="77">
        <f>+IF(ISNUMBER(DATA!O557),DATA!O557,"n/a")</f>
        <v>-0.14246271652494599</v>
      </c>
      <c r="G4400" s="87">
        <f>+IF(ISNUMBER(DATA!X557),DATA!X557,"n/a")</f>
        <v>2.6675790160113002</v>
      </c>
      <c r="H4400" s="77">
        <f>+IF(ISNUMBER(DATA!Y557),DATA!Y557,"n/a")</f>
        <v>-0.118548835025578</v>
      </c>
      <c r="I4400" s="87">
        <f>+IF(ISNUMBER(DATA!AH557),DATA!AH557,"n/a")</f>
        <v>2.7627798708136</v>
      </c>
      <c r="J4400" s="77">
        <f>+IF(ISNUMBER(DATA!AI557),DATA!AI557,"n/a")</f>
        <v>-0.110467101701349</v>
      </c>
      <c r="K4400" s="87">
        <f>+IF(ISNUMBER(DATA!AR557),DATA!AR557,"n/a")</f>
        <v>2.9021243297847299</v>
      </c>
      <c r="L4400" s="77">
        <f>+IF(ISNUMBER(DATA!AS557),DATA!AS557,"n/a")</f>
        <v>-6.66114994245737E-2</v>
      </c>
      <c r="M4400" s="66"/>
      <c r="N4400" s="66"/>
      <c r="O4400" s="66"/>
      <c r="P4400" s="66"/>
      <c r="Q4400" s="66"/>
      <c r="S4400" s="70"/>
      <c r="U4400" s="70"/>
      <c r="W4400" s="70"/>
      <c r="Y4400" s="70"/>
    </row>
    <row r="4401" spans="1:25" s="69" customFormat="1" x14ac:dyDescent="0.2">
      <c r="A4401" s="66" t="s">
        <v>20</v>
      </c>
      <c r="B4401" s="66" t="s">
        <v>24</v>
      </c>
      <c r="C4401" s="66" t="s">
        <v>26</v>
      </c>
      <c r="D4401" s="66" t="s">
        <v>279</v>
      </c>
      <c r="E4401" s="87">
        <f>+IF(ISNUMBER(DATA!N558),DATA!N558,"n/a")</f>
        <v>3.5503108560497401</v>
      </c>
      <c r="F4401" s="77">
        <f>+IF(ISNUMBER(DATA!O558),DATA!O558,"n/a")</f>
        <v>0.14170550014059</v>
      </c>
      <c r="G4401" s="87">
        <f>+IF(ISNUMBER(DATA!X558),DATA!X558,"n/a")</f>
        <v>3.4428143435377998</v>
      </c>
      <c r="H4401" s="77">
        <f>+IF(ISNUMBER(DATA!Y558),DATA!Y558,"n/a")</f>
        <v>0.164226909583365</v>
      </c>
      <c r="I4401" s="87">
        <f>+IF(ISNUMBER(DATA!AH558),DATA!AH558,"n/a")</f>
        <v>3.5141198494845001</v>
      </c>
      <c r="J4401" s="77">
        <f>+IF(ISNUMBER(DATA!AI558),DATA!AI558,"n/a")</f>
        <v>0.109824696974838</v>
      </c>
      <c r="K4401" s="87">
        <f>+IF(ISNUMBER(DATA!AR558),DATA!AR558,"n/a")</f>
        <v>3.5134223571585101</v>
      </c>
      <c r="L4401" s="77">
        <f>+IF(ISNUMBER(DATA!AS558),DATA!AS558,"n/a")</f>
        <v>0.19549989747429999</v>
      </c>
      <c r="M4401" s="66"/>
      <c r="N4401" s="66"/>
      <c r="O4401" s="66"/>
      <c r="P4401" s="66"/>
      <c r="Q4401" s="66"/>
      <c r="S4401" s="70"/>
      <c r="U4401" s="70"/>
      <c r="W4401" s="70"/>
      <c r="Y4401" s="70"/>
    </row>
    <row r="4402" spans="1:25" s="69" customFormat="1" x14ac:dyDescent="0.2">
      <c r="A4402" s="66" t="s">
        <v>20</v>
      </c>
      <c r="B4402" s="66" t="s">
        <v>24</v>
      </c>
      <c r="C4402" s="66" t="s">
        <v>26</v>
      </c>
      <c r="D4402" s="66" t="s">
        <v>280</v>
      </c>
      <c r="E4402" s="87">
        <f>+IF(ISNUMBER(DATA!N559),DATA!N559,"n/a")</f>
        <v>3.2063572717011399</v>
      </c>
      <c r="F4402" s="77">
        <f>+IF(ISNUMBER(DATA!O559),DATA!O559,"n/a")</f>
        <v>-2.4735586381232098E-2</v>
      </c>
      <c r="G4402" s="87">
        <f>+IF(ISNUMBER(DATA!X559),DATA!X559,"n/a")</f>
        <v>3.11991989154691</v>
      </c>
      <c r="H4402" s="77">
        <f>+IF(ISNUMBER(DATA!Y559),DATA!Y559,"n/a")</f>
        <v>-5.3840093837383099E-2</v>
      </c>
      <c r="I4402" s="87">
        <f>+IF(ISNUMBER(DATA!AH559),DATA!AH559,"n/a")</f>
        <v>3.2192267599248501</v>
      </c>
      <c r="J4402" s="77">
        <f>+IF(ISNUMBER(DATA!AI559),DATA!AI559,"n/a")</f>
        <v>-2.1944194438239101E-2</v>
      </c>
      <c r="K4402" s="87">
        <f>+IF(ISNUMBER(DATA!AR559),DATA!AR559,"n/a")</f>
        <v>3.3181471978011001</v>
      </c>
      <c r="L4402" s="77">
        <f>+IF(ISNUMBER(DATA!AS559),DATA!AS559,"n/a")</f>
        <v>1.0346948530022299E-3</v>
      </c>
      <c r="M4402" s="66"/>
      <c r="N4402" s="66"/>
      <c r="O4402" s="66"/>
      <c r="P4402" s="66"/>
      <c r="Q4402" s="66"/>
      <c r="S4402" s="70"/>
      <c r="U4402" s="70"/>
      <c r="W4402" s="70"/>
      <c r="Y4402" s="70"/>
    </row>
    <row r="4403" spans="1:25" s="69" customFormat="1" x14ac:dyDescent="0.2">
      <c r="A4403" s="66" t="s">
        <v>20</v>
      </c>
      <c r="B4403" s="66" t="s">
        <v>24</v>
      </c>
      <c r="C4403" s="66" t="s">
        <v>26</v>
      </c>
      <c r="D4403" s="66" t="s">
        <v>281</v>
      </c>
      <c r="E4403" s="87">
        <f>+IF(ISNUMBER(DATA!N560),DATA!N560,"n/a")</f>
        <v>2.87318795364973</v>
      </c>
      <c r="F4403" s="77">
        <f>+IF(ISNUMBER(DATA!O560),DATA!O560,"n/a")</f>
        <v>3.98338589318631E-2</v>
      </c>
      <c r="G4403" s="87">
        <f>+IF(ISNUMBER(DATA!X560),DATA!X560,"n/a")</f>
        <v>2.7258563629602302</v>
      </c>
      <c r="H4403" s="77">
        <f>+IF(ISNUMBER(DATA!Y560),DATA!Y560,"n/a")</f>
        <v>-1.33503710020408E-2</v>
      </c>
      <c r="I4403" s="87">
        <f>+IF(ISNUMBER(DATA!AH560),DATA!AH560,"n/a")</f>
        <v>2.789427082709</v>
      </c>
      <c r="J4403" s="77">
        <f>+IF(ISNUMBER(DATA!AI560),DATA!AI560,"n/a")</f>
        <v>-3.8920152428339599E-3</v>
      </c>
      <c r="K4403" s="87">
        <f>+IF(ISNUMBER(DATA!AR560),DATA!AR560,"n/a")</f>
        <v>2.86260582233907</v>
      </c>
      <c r="L4403" s="77">
        <f>+IF(ISNUMBER(DATA!AS560),DATA!AS560,"n/a")</f>
        <v>8.1210086643113601E-3</v>
      </c>
      <c r="M4403" s="66"/>
      <c r="N4403" s="66"/>
      <c r="O4403" s="66"/>
      <c r="P4403" s="66"/>
      <c r="Q4403" s="66"/>
      <c r="S4403" s="70"/>
      <c r="U4403" s="70"/>
      <c r="W4403" s="70"/>
      <c r="Y4403" s="70"/>
    </row>
    <row r="4404" spans="1:25" s="69" customFormat="1" x14ac:dyDescent="0.2">
      <c r="A4404" s="66" t="s">
        <v>20</v>
      </c>
      <c r="B4404" s="66" t="s">
        <v>24</v>
      </c>
      <c r="C4404" s="66" t="s">
        <v>26</v>
      </c>
      <c r="D4404" s="66" t="s">
        <v>282</v>
      </c>
      <c r="E4404" s="87">
        <f>+IF(ISNUMBER(DATA!N561),DATA!N561,"n/a")</f>
        <v>3.46338223525404</v>
      </c>
      <c r="F4404" s="77">
        <f>+IF(ISNUMBER(DATA!O561),DATA!O561,"n/a")</f>
        <v>-2.7189127857808599E-2</v>
      </c>
      <c r="G4404" s="87">
        <f>+IF(ISNUMBER(DATA!X561),DATA!X561,"n/a")</f>
        <v>3.5023207252967401</v>
      </c>
      <c r="H4404" s="77">
        <f>+IF(ISNUMBER(DATA!Y561),DATA!Y561,"n/a")</f>
        <v>-3.8448668251505898E-2</v>
      </c>
      <c r="I4404" s="87">
        <f>+IF(ISNUMBER(DATA!AH561),DATA!AH561,"n/a")</f>
        <v>3.56202138024954</v>
      </c>
      <c r="J4404" s="77">
        <f>+IF(ISNUMBER(DATA!AI561),DATA!AI561,"n/a")</f>
        <v>-1.8864036615657099E-2</v>
      </c>
      <c r="K4404" s="87">
        <f>+IF(ISNUMBER(DATA!AR561),DATA!AR561,"n/a")</f>
        <v>3.54331577239078</v>
      </c>
      <c r="L4404" s="77">
        <f>+IF(ISNUMBER(DATA!AS561),DATA!AS561,"n/a")</f>
        <v>-3.1938386500961598E-2</v>
      </c>
      <c r="M4404" s="66"/>
      <c r="N4404" s="66"/>
      <c r="O4404" s="66"/>
      <c r="P4404" s="66"/>
      <c r="Q4404" s="66"/>
      <c r="S4404" s="70"/>
      <c r="U4404" s="70"/>
      <c r="W4404" s="70"/>
      <c r="Y4404" s="70"/>
    </row>
    <row r="4405" spans="1:25" s="69" customFormat="1" x14ac:dyDescent="0.2">
      <c r="A4405" s="66" t="s">
        <v>20</v>
      </c>
      <c r="B4405" s="66" t="s">
        <v>24</v>
      </c>
      <c r="C4405" s="66" t="s">
        <v>26</v>
      </c>
      <c r="D4405" s="66" t="s">
        <v>283</v>
      </c>
      <c r="E4405" s="87">
        <f>+IF(ISNUMBER(DATA!N562),DATA!N562,"n/a")</f>
        <v>3.52966094232809</v>
      </c>
      <c r="F4405" s="77">
        <f>+IF(ISNUMBER(DATA!O562),DATA!O562,"n/a")</f>
        <v>8.1821399985063201E-2</v>
      </c>
      <c r="G4405" s="87">
        <f>+IF(ISNUMBER(DATA!X562),DATA!X562,"n/a")</f>
        <v>3.5701535778078601</v>
      </c>
      <c r="H4405" s="77">
        <f>+IF(ISNUMBER(DATA!Y562),DATA!Y562,"n/a")</f>
        <v>9.2597266929190403E-2</v>
      </c>
      <c r="I4405" s="87">
        <f>+IF(ISNUMBER(DATA!AH562),DATA!AH562,"n/a")</f>
        <v>3.6424327613968099</v>
      </c>
      <c r="J4405" s="77">
        <f>+IF(ISNUMBER(DATA!AI562),DATA!AI562,"n/a")</f>
        <v>0.11456243403418601</v>
      </c>
      <c r="K4405" s="87">
        <f>+IF(ISNUMBER(DATA!AR562),DATA!AR562,"n/a")</f>
        <v>3.5520177639134398</v>
      </c>
      <c r="L4405" s="77">
        <f>+IF(ISNUMBER(DATA!AS562),DATA!AS562,"n/a")</f>
        <v>8.7485375409235802E-2</v>
      </c>
      <c r="M4405" s="66"/>
      <c r="N4405" s="66"/>
      <c r="O4405" s="66"/>
      <c r="P4405" s="66"/>
      <c r="Q4405" s="66"/>
      <c r="S4405" s="70"/>
      <c r="U4405" s="70"/>
      <c r="W4405" s="70"/>
      <c r="Y4405" s="70"/>
    </row>
    <row r="4406" spans="1:25" s="69" customFormat="1" x14ac:dyDescent="0.2">
      <c r="A4406" s="66" t="s">
        <v>20</v>
      </c>
      <c r="B4406" s="66" t="s">
        <v>24</v>
      </c>
      <c r="C4406" s="66" t="s">
        <v>26</v>
      </c>
      <c r="D4406" s="66" t="s">
        <v>284</v>
      </c>
      <c r="E4406" s="87">
        <f>+IF(ISNUMBER(DATA!N563),DATA!N563,"n/a")</f>
        <v>2.6482145045319299</v>
      </c>
      <c r="F4406" s="77">
        <f>+IF(ISNUMBER(DATA!O563),DATA!O563,"n/a")</f>
        <v>-6.2700225156027004E-3</v>
      </c>
      <c r="G4406" s="87">
        <f>+IF(ISNUMBER(DATA!X563),DATA!X563,"n/a")</f>
        <v>2.6025883150248998</v>
      </c>
      <c r="H4406" s="77">
        <f>+IF(ISNUMBER(DATA!Y563),DATA!Y563,"n/a")</f>
        <v>-1.8841430299555598E-2</v>
      </c>
      <c r="I4406" s="87">
        <f>+IF(ISNUMBER(DATA!AH563),DATA!AH563,"n/a")</f>
        <v>2.71391447127615</v>
      </c>
      <c r="J4406" s="77">
        <f>+IF(ISNUMBER(DATA!AI563),DATA!AI563,"n/a")</f>
        <v>1.65130517429114E-2</v>
      </c>
      <c r="K4406" s="87">
        <f>+IF(ISNUMBER(DATA!AR563),DATA!AR563,"n/a")</f>
        <v>2.7075465898328899</v>
      </c>
      <c r="L4406" s="77">
        <f>+IF(ISNUMBER(DATA!AS563),DATA!AS563,"n/a")</f>
        <v>6.7315104435775397E-3</v>
      </c>
      <c r="M4406" s="66"/>
      <c r="N4406" s="66"/>
      <c r="O4406" s="66"/>
      <c r="P4406" s="66"/>
      <c r="Q4406" s="66"/>
      <c r="S4406" s="70"/>
      <c r="U4406" s="70"/>
      <c r="W4406" s="70"/>
      <c r="Y4406" s="70"/>
    </row>
    <row r="4407" spans="1:25" s="69" customFormat="1" x14ac:dyDescent="0.2">
      <c r="A4407" s="66" t="s">
        <v>20</v>
      </c>
      <c r="B4407" s="66" t="s">
        <v>24</v>
      </c>
      <c r="C4407" s="66" t="s">
        <v>26</v>
      </c>
      <c r="D4407" s="66" t="s">
        <v>285</v>
      </c>
      <c r="E4407" s="87">
        <f>+IF(ISNUMBER(DATA!N564),DATA!N564,"n/a")</f>
        <v>2.3487687966911399</v>
      </c>
      <c r="F4407" s="77">
        <f>+IF(ISNUMBER(DATA!O564),DATA!O564,"n/a")</f>
        <v>-8.8795222469313706E-2</v>
      </c>
      <c r="G4407" s="87">
        <f>+IF(ISNUMBER(DATA!X564),DATA!X564,"n/a")</f>
        <v>2.3354568357301302</v>
      </c>
      <c r="H4407" s="77">
        <f>+IF(ISNUMBER(DATA!Y564),DATA!Y564,"n/a")</f>
        <v>-3.9451389012276301E-2</v>
      </c>
      <c r="I4407" s="87">
        <f>+IF(ISNUMBER(DATA!AH564),DATA!AH564,"n/a")</f>
        <v>2.4052079929263601</v>
      </c>
      <c r="J4407" s="77">
        <f>+IF(ISNUMBER(DATA!AI564),DATA!AI564,"n/a")</f>
        <v>-1.8170743356228199E-2</v>
      </c>
      <c r="K4407" s="87">
        <f>+IF(ISNUMBER(DATA!AR564),DATA!AR564,"n/a")</f>
        <v>2.5958224033194699</v>
      </c>
      <c r="L4407" s="77">
        <f>+IF(ISNUMBER(DATA!AS564),DATA!AS564,"n/a")</f>
        <v>6.4707249165555702E-2</v>
      </c>
      <c r="M4407" s="66"/>
      <c r="N4407" s="66"/>
      <c r="O4407" s="66"/>
      <c r="P4407" s="66"/>
      <c r="Q4407" s="66"/>
      <c r="S4407" s="70"/>
      <c r="U4407" s="70"/>
      <c r="W4407" s="70"/>
      <c r="Y4407" s="70"/>
    </row>
    <row r="4408" spans="1:25" s="69" customFormat="1" x14ac:dyDescent="0.2">
      <c r="A4408" s="66" t="s">
        <v>20</v>
      </c>
      <c r="B4408" s="66" t="s">
        <v>24</v>
      </c>
      <c r="C4408" s="66" t="s">
        <v>26</v>
      </c>
      <c r="D4408" s="66" t="s">
        <v>286</v>
      </c>
      <c r="E4408" s="87">
        <f>+IF(ISNUMBER(DATA!N565),DATA!N565,"n/a")</f>
        <v>3.3619256268525999</v>
      </c>
      <c r="F4408" s="77">
        <f>+IF(ISNUMBER(DATA!O565),DATA!O565,"n/a")</f>
        <v>7.4477325912342504E-2</v>
      </c>
      <c r="G4408" s="87">
        <f>+IF(ISNUMBER(DATA!X565),DATA!X565,"n/a")</f>
        <v>3.3241661338034199</v>
      </c>
      <c r="H4408" s="77">
        <f>+IF(ISNUMBER(DATA!Y565),DATA!Y565,"n/a")</f>
        <v>4.3469372097400601E-2</v>
      </c>
      <c r="I4408" s="87">
        <f>+IF(ISNUMBER(DATA!AH565),DATA!AH565,"n/a")</f>
        <v>3.3356120880244302</v>
      </c>
      <c r="J4408" s="77">
        <f>+IF(ISNUMBER(DATA!AI565),DATA!AI565,"n/a")</f>
        <v>7.6562248786857703E-2</v>
      </c>
      <c r="K4408" s="87">
        <f>+IF(ISNUMBER(DATA!AR565),DATA!AR565,"n/a")</f>
        <v>3.34572695598618</v>
      </c>
      <c r="L4408" s="77">
        <f>+IF(ISNUMBER(DATA!AS565),DATA!AS565,"n/a")</f>
        <v>0.13146429749420299</v>
      </c>
      <c r="M4408" s="66"/>
      <c r="N4408" s="66"/>
      <c r="O4408" s="66"/>
      <c r="P4408" s="66"/>
      <c r="Q4408" s="66"/>
      <c r="S4408" s="70"/>
      <c r="U4408" s="70"/>
      <c r="W4408" s="70"/>
      <c r="Y4408" s="70"/>
    </row>
    <row r="4409" spans="1:25" s="69" customFormat="1" x14ac:dyDescent="0.2">
      <c r="A4409" s="66" t="s">
        <v>20</v>
      </c>
      <c r="B4409" s="66" t="s">
        <v>24</v>
      </c>
      <c r="C4409" s="66" t="s">
        <v>26</v>
      </c>
      <c r="D4409" s="66" t="s">
        <v>287</v>
      </c>
      <c r="E4409" s="87">
        <f>+IF(ISNUMBER(DATA!N566),DATA!N566,"n/a")</f>
        <v>2.9648833933847301</v>
      </c>
      <c r="F4409" s="77">
        <f>+IF(ISNUMBER(DATA!O566),DATA!O566,"n/a")</f>
        <v>2.4886905974215601E-2</v>
      </c>
      <c r="G4409" s="87">
        <f>+IF(ISNUMBER(DATA!X566),DATA!X566,"n/a")</f>
        <v>3.0077376167294601</v>
      </c>
      <c r="H4409" s="77">
        <f>+IF(ISNUMBER(DATA!Y566),DATA!Y566,"n/a")</f>
        <v>2.8103283956648899E-2</v>
      </c>
      <c r="I4409" s="87">
        <f>+IF(ISNUMBER(DATA!AH566),DATA!AH566,"n/a")</f>
        <v>3.2620657341612498</v>
      </c>
      <c r="J4409" s="77">
        <f>+IF(ISNUMBER(DATA!AI566),DATA!AI566,"n/a")</f>
        <v>0.12728886314753901</v>
      </c>
      <c r="K4409" s="87">
        <f>+IF(ISNUMBER(DATA!AR566),DATA!AR566,"n/a")</f>
        <v>3.1168320374674798</v>
      </c>
      <c r="L4409" s="77">
        <f>+IF(ISNUMBER(DATA!AS566),DATA!AS566,"n/a")</f>
        <v>9.6116735701262696E-2</v>
      </c>
      <c r="M4409" s="66"/>
      <c r="N4409" s="66"/>
      <c r="O4409" s="66"/>
      <c r="P4409" s="66"/>
      <c r="Q4409" s="66"/>
      <c r="S4409" s="70"/>
      <c r="U4409" s="70"/>
      <c r="W4409" s="70"/>
      <c r="Y4409" s="70"/>
    </row>
    <row r="4410" spans="1:25" s="69" customFormat="1" x14ac:dyDescent="0.2">
      <c r="A4410" s="66" t="s">
        <v>20</v>
      </c>
      <c r="B4410" s="66" t="s">
        <v>24</v>
      </c>
      <c r="C4410" s="66" t="s">
        <v>26</v>
      </c>
      <c r="D4410" s="66" t="s">
        <v>288</v>
      </c>
      <c r="E4410" s="87">
        <f>+IF(ISNUMBER(DATA!N567),DATA!N567,"n/a")</f>
        <v>3.6088185142037101</v>
      </c>
      <c r="F4410" s="77">
        <f>+IF(ISNUMBER(DATA!O567),DATA!O567,"n/a")</f>
        <v>-2.8675475931879399E-2</v>
      </c>
      <c r="G4410" s="87">
        <f>+IF(ISNUMBER(DATA!X567),DATA!X567,"n/a")</f>
        <v>3.6075451173178599</v>
      </c>
      <c r="H4410" s="77">
        <f>+IF(ISNUMBER(DATA!Y567),DATA!Y567,"n/a")</f>
        <v>-4.3284571504675198E-2</v>
      </c>
      <c r="I4410" s="87">
        <f>+IF(ISNUMBER(DATA!AH567),DATA!AH567,"n/a")</f>
        <v>3.66563686916566</v>
      </c>
      <c r="J4410" s="77">
        <f>+IF(ISNUMBER(DATA!AI567),DATA!AI567,"n/a")</f>
        <v>-3.9366381829736598E-2</v>
      </c>
      <c r="K4410" s="87">
        <f>+IF(ISNUMBER(DATA!AR567),DATA!AR567,"n/a")</f>
        <v>3.6819633131351202</v>
      </c>
      <c r="L4410" s="77">
        <f>+IF(ISNUMBER(DATA!AS567),DATA!AS567,"n/a")</f>
        <v>-3.37176428678388E-2</v>
      </c>
      <c r="M4410" s="66"/>
      <c r="N4410" s="66"/>
      <c r="O4410" s="66"/>
      <c r="P4410" s="66"/>
      <c r="Q4410" s="66"/>
      <c r="S4410" s="70"/>
      <c r="U4410" s="70"/>
      <c r="W4410" s="70"/>
      <c r="Y4410" s="70"/>
    </row>
    <row r="4411" spans="1:25" s="69" customFormat="1" x14ac:dyDescent="0.2">
      <c r="A4411" s="66" t="s">
        <v>20</v>
      </c>
      <c r="B4411" s="66" t="s">
        <v>24</v>
      </c>
      <c r="C4411" s="66" t="s">
        <v>26</v>
      </c>
      <c r="D4411" s="66" t="s">
        <v>289</v>
      </c>
      <c r="E4411" s="87">
        <f>+IF(ISNUMBER(DATA!N568),DATA!N568,"n/a")</f>
        <v>3.9303280631072899</v>
      </c>
      <c r="F4411" s="77">
        <f>+IF(ISNUMBER(DATA!O568),DATA!O568,"n/a")</f>
        <v>-0.22208345222157899</v>
      </c>
      <c r="G4411" s="87">
        <f>+IF(ISNUMBER(DATA!X568),DATA!X568,"n/a")</f>
        <v>3.3905167110023502</v>
      </c>
      <c r="H4411" s="77">
        <f>+IF(ISNUMBER(DATA!Y568),DATA!Y568,"n/a")</f>
        <v>-6.7226594569343198E-2</v>
      </c>
      <c r="I4411" s="87">
        <f>+IF(ISNUMBER(DATA!AH568),DATA!AH568,"n/a")</f>
        <v>3.3350496373540399</v>
      </c>
      <c r="J4411" s="77">
        <f>+IF(ISNUMBER(DATA!AI568),DATA!AI568,"n/a")</f>
        <v>-3.50140242638434E-3</v>
      </c>
      <c r="K4411" s="87">
        <f>+IF(ISNUMBER(DATA!AR568),DATA!AR568,"n/a")</f>
        <v>4.0446541637615896</v>
      </c>
      <c r="L4411" s="77">
        <f>+IF(ISNUMBER(DATA!AS568),DATA!AS568,"n/a")</f>
        <v>0.20922970147283201</v>
      </c>
      <c r="M4411" s="66"/>
      <c r="N4411" s="66"/>
      <c r="O4411" s="66"/>
      <c r="P4411" s="66"/>
      <c r="Q4411" s="66"/>
      <c r="S4411" s="70"/>
      <c r="U4411" s="70"/>
      <c r="W4411" s="70"/>
      <c r="Y4411" s="70"/>
    </row>
    <row r="4412" spans="1:25" s="69" customFormat="1" x14ac:dyDescent="0.2">
      <c r="A4412" s="66" t="s">
        <v>20</v>
      </c>
      <c r="B4412" s="66" t="s">
        <v>24</v>
      </c>
      <c r="C4412" s="66" t="s">
        <v>26</v>
      </c>
      <c r="D4412" s="66" t="s">
        <v>290</v>
      </c>
      <c r="E4412" s="87">
        <f>+IF(ISNUMBER(DATA!N569),DATA!N569,"n/a")</f>
        <v>3.68874141091645</v>
      </c>
      <c r="F4412" s="77">
        <f>+IF(ISNUMBER(DATA!O569),DATA!O569,"n/a")</f>
        <v>6.9081830463115302E-3</v>
      </c>
      <c r="G4412" s="87">
        <f>+IF(ISNUMBER(DATA!X569),DATA!X569,"n/a")</f>
        <v>3.6905365010233</v>
      </c>
      <c r="H4412" s="77">
        <f>+IF(ISNUMBER(DATA!Y569),DATA!Y569,"n/a")</f>
        <v>1.42878344163618E-2</v>
      </c>
      <c r="I4412" s="87">
        <f>+IF(ISNUMBER(DATA!AH569),DATA!AH569,"n/a")</f>
        <v>3.6261713441681498</v>
      </c>
      <c r="J4412" s="77">
        <f>+IF(ISNUMBER(DATA!AI569),DATA!AI569,"n/a")</f>
        <v>-2.8989829132334698E-3</v>
      </c>
      <c r="K4412" s="87">
        <f>+IF(ISNUMBER(DATA!AR569),DATA!AR569,"n/a")</f>
        <v>3.64459035211086</v>
      </c>
      <c r="L4412" s="77">
        <f>+IF(ISNUMBER(DATA!AS569),DATA!AS569,"n/a")</f>
        <v>9.3078742471646696E-3</v>
      </c>
      <c r="M4412" s="66"/>
      <c r="N4412" s="66"/>
      <c r="O4412" s="66"/>
      <c r="P4412" s="66"/>
      <c r="Q4412" s="66"/>
      <c r="S4412" s="70"/>
      <c r="U4412" s="70"/>
      <c r="W4412" s="70"/>
      <c r="Y4412" s="70"/>
    </row>
    <row r="4413" spans="1:25" s="69" customFormat="1" x14ac:dyDescent="0.2">
      <c r="A4413" s="66" t="s">
        <v>20</v>
      </c>
      <c r="B4413" s="66" t="s">
        <v>24</v>
      </c>
      <c r="C4413" s="66" t="s">
        <v>26</v>
      </c>
      <c r="D4413" s="66" t="s">
        <v>291</v>
      </c>
      <c r="E4413" s="87">
        <f>+IF(ISNUMBER(DATA!N570),DATA!N570,"n/a")</f>
        <v>3.4044861300243299</v>
      </c>
      <c r="F4413" s="77">
        <f>+IF(ISNUMBER(DATA!O570),DATA!O570,"n/a")</f>
        <v>-0.22626439200487899</v>
      </c>
      <c r="G4413" s="87">
        <f>+IF(ISNUMBER(DATA!X570),DATA!X570,"n/a")</f>
        <v>3.6969513471403399</v>
      </c>
      <c r="H4413" s="77">
        <f>+IF(ISNUMBER(DATA!Y570),DATA!Y570,"n/a")</f>
        <v>-0.167832537821863</v>
      </c>
      <c r="I4413" s="87">
        <f>+IF(ISNUMBER(DATA!AH570),DATA!AH570,"n/a")</f>
        <v>3.90906911830688</v>
      </c>
      <c r="J4413" s="77">
        <f>+IF(ISNUMBER(DATA!AI570),DATA!AI570,"n/a")</f>
        <v>-0.140069956050032</v>
      </c>
      <c r="K4413" s="87">
        <f>+IF(ISNUMBER(DATA!AR570),DATA!AR570,"n/a")</f>
        <v>3.9362194883788799</v>
      </c>
      <c r="L4413" s="77">
        <f>+IF(ISNUMBER(DATA!AS570),DATA!AS570,"n/a")</f>
        <v>-0.12348038695750201</v>
      </c>
      <c r="M4413" s="66"/>
      <c r="N4413" s="66"/>
      <c r="O4413" s="66"/>
      <c r="P4413" s="66"/>
      <c r="Q4413" s="66"/>
      <c r="S4413" s="70"/>
      <c r="U4413" s="70"/>
      <c r="W4413" s="70"/>
      <c r="Y4413" s="70"/>
    </row>
    <row r="4414" spans="1:25" s="69" customFormat="1" x14ac:dyDescent="0.2">
      <c r="A4414" s="66" t="s">
        <v>20</v>
      </c>
      <c r="B4414" s="66" t="s">
        <v>24</v>
      </c>
      <c r="C4414" s="66" t="s">
        <v>26</v>
      </c>
      <c r="D4414" s="66" t="s">
        <v>292</v>
      </c>
      <c r="E4414" s="87">
        <f>+IF(ISNUMBER(DATA!N571),DATA!N571,"n/a")</f>
        <v>3.9767867831825199</v>
      </c>
      <c r="F4414" s="77">
        <f>+IF(ISNUMBER(DATA!O571),DATA!O571,"n/a")</f>
        <v>-4.1668572450060698E-2</v>
      </c>
      <c r="G4414" s="87">
        <f>+IF(ISNUMBER(DATA!X571),DATA!X571,"n/a")</f>
        <v>3.9648201930212501</v>
      </c>
      <c r="H4414" s="77">
        <f>+IF(ISNUMBER(DATA!Y571),DATA!Y571,"n/a")</f>
        <v>-5.7277372749013698E-2</v>
      </c>
      <c r="I4414" s="87">
        <f>+IF(ISNUMBER(DATA!AH571),DATA!AH571,"n/a")</f>
        <v>4.0409207674982399</v>
      </c>
      <c r="J4414" s="77">
        <f>+IF(ISNUMBER(DATA!AI571),DATA!AI571,"n/a")</f>
        <v>-2.65456705902966E-2</v>
      </c>
      <c r="K4414" s="87">
        <f>+IF(ISNUMBER(DATA!AR571),DATA!AR571,"n/a")</f>
        <v>4.0827899423328198</v>
      </c>
      <c r="L4414" s="77">
        <f>+IF(ISNUMBER(DATA!AS571),DATA!AS571,"n/a")</f>
        <v>2.1454738299004499E-2</v>
      </c>
      <c r="M4414" s="66"/>
      <c r="N4414" s="66"/>
      <c r="O4414" s="66"/>
      <c r="P4414" s="66"/>
      <c r="Q4414" s="66"/>
      <c r="S4414" s="70"/>
      <c r="U4414" s="70"/>
      <c r="W4414" s="70"/>
      <c r="Y4414" s="70"/>
    </row>
    <row r="4415" spans="1:25" s="69" customFormat="1" x14ac:dyDescent="0.2">
      <c r="A4415" s="66" t="s">
        <v>20</v>
      </c>
      <c r="B4415" s="66" t="s">
        <v>24</v>
      </c>
      <c r="C4415" s="66" t="s">
        <v>26</v>
      </c>
      <c r="D4415" s="66" t="s">
        <v>293</v>
      </c>
      <c r="E4415" s="87">
        <f>+IF(ISNUMBER(DATA!N572),DATA!N572,"n/a")</f>
        <v>3.1133970876316002</v>
      </c>
      <c r="F4415" s="77">
        <f>+IF(ISNUMBER(DATA!O572),DATA!O572,"n/a")</f>
        <v>-5.6090542864652903E-3</v>
      </c>
      <c r="G4415" s="87">
        <f>+IF(ISNUMBER(DATA!X572),DATA!X572,"n/a")</f>
        <v>3.0794715035980098</v>
      </c>
      <c r="H4415" s="77">
        <f>+IF(ISNUMBER(DATA!Y572),DATA!Y572,"n/a")</f>
        <v>1.03237096700683E-2</v>
      </c>
      <c r="I4415" s="87">
        <f>+IF(ISNUMBER(DATA!AH572),DATA!AH572,"n/a")</f>
        <v>3.1844365701449799</v>
      </c>
      <c r="J4415" s="77">
        <f>+IF(ISNUMBER(DATA!AI572),DATA!AI572,"n/a")</f>
        <v>4.0772939076860297E-2</v>
      </c>
      <c r="K4415" s="87">
        <f>+IF(ISNUMBER(DATA!AR572),DATA!AR572,"n/a")</f>
        <v>3.1018398999355399</v>
      </c>
      <c r="L4415" s="77">
        <f>+IF(ISNUMBER(DATA!AS572),DATA!AS572,"n/a")</f>
        <v>4.32506635260562E-2</v>
      </c>
      <c r="M4415" s="66"/>
      <c r="N4415" s="66"/>
      <c r="O4415" s="66"/>
      <c r="P4415" s="66"/>
      <c r="Q4415" s="66"/>
      <c r="S4415" s="70"/>
      <c r="U4415" s="70"/>
      <c r="W4415" s="70"/>
      <c r="Y4415" s="70"/>
    </row>
    <row r="4416" spans="1:25" s="69" customFormat="1" x14ac:dyDescent="0.2">
      <c r="A4416" s="66" t="s">
        <v>20</v>
      </c>
      <c r="B4416" s="66" t="s">
        <v>24</v>
      </c>
      <c r="C4416" s="66" t="s">
        <v>26</v>
      </c>
      <c r="D4416" s="66" t="s">
        <v>294</v>
      </c>
      <c r="E4416" s="87">
        <f>+IF(ISNUMBER(DATA!N573),DATA!N573,"n/a")</f>
        <v>3.6806672040564399</v>
      </c>
      <c r="F4416" s="77">
        <f>+IF(ISNUMBER(DATA!O573),DATA!O573,"n/a")</f>
        <v>7.1994704895727505E-4</v>
      </c>
      <c r="G4416" s="87">
        <f>+IF(ISNUMBER(DATA!X573),DATA!X573,"n/a")</f>
        <v>3.6830683436996199</v>
      </c>
      <c r="H4416" s="77">
        <f>+IF(ISNUMBER(DATA!Y573),DATA!Y573,"n/a")</f>
        <v>4.2959683549354004E-3</v>
      </c>
      <c r="I4416" s="87">
        <f>+IF(ISNUMBER(DATA!AH573),DATA!AH573,"n/a")</f>
        <v>3.61934988074302</v>
      </c>
      <c r="J4416" s="77">
        <f>+IF(ISNUMBER(DATA!AI573),DATA!AI573,"n/a")</f>
        <v>-9.7888941888856894E-3</v>
      </c>
      <c r="K4416" s="87">
        <f>+IF(ISNUMBER(DATA!AR573),DATA!AR573,"n/a")</f>
        <v>3.6402200979480899</v>
      </c>
      <c r="L4416" s="77">
        <f>+IF(ISNUMBER(DATA!AS573),DATA!AS573,"n/a")</f>
        <v>3.5606058546198099E-3</v>
      </c>
      <c r="M4416" s="66"/>
      <c r="N4416" s="66"/>
      <c r="O4416" s="66"/>
      <c r="P4416" s="66"/>
      <c r="Q4416" s="66"/>
      <c r="S4416" s="70"/>
      <c r="U4416" s="70"/>
      <c r="W4416" s="70"/>
      <c r="Y4416" s="70"/>
    </row>
    <row r="4417" spans="1:25" s="69" customFormat="1" x14ac:dyDescent="0.2">
      <c r="A4417" s="66" t="s">
        <v>20</v>
      </c>
      <c r="B4417" s="66" t="s">
        <v>24</v>
      </c>
      <c r="C4417" s="66" t="s">
        <v>26</v>
      </c>
      <c r="D4417" s="66" t="s">
        <v>295</v>
      </c>
      <c r="E4417" s="87">
        <f>+IF(ISNUMBER(DATA!N574),DATA!N574,"n/a")</f>
        <v>3.9295142643113601</v>
      </c>
      <c r="F4417" s="77">
        <f>+IF(ISNUMBER(DATA!O574),DATA!O574,"n/a")</f>
        <v>-5.11566524522876E-2</v>
      </c>
      <c r="G4417" s="87">
        <f>+IF(ISNUMBER(DATA!X574),DATA!X574,"n/a")</f>
        <v>3.8249235964425998</v>
      </c>
      <c r="H4417" s="77">
        <f>+IF(ISNUMBER(DATA!Y574),DATA!Y574,"n/a")</f>
        <v>-3.3837061089290701E-2</v>
      </c>
      <c r="I4417" s="87">
        <f>+IF(ISNUMBER(DATA!AH574),DATA!AH574,"n/a")</f>
        <v>3.8576469242757199</v>
      </c>
      <c r="J4417" s="77">
        <f>+IF(ISNUMBER(DATA!AI574),DATA!AI574,"n/a")</f>
        <v>-3.4903204875844598E-2</v>
      </c>
      <c r="K4417" s="87">
        <f>+IF(ISNUMBER(DATA!AR574),DATA!AR574,"n/a")</f>
        <v>4.0752941100634299</v>
      </c>
      <c r="L4417" s="77">
        <f>+IF(ISNUMBER(DATA!AS574),DATA!AS574,"n/a")</f>
        <v>-2.29229263568222E-2</v>
      </c>
      <c r="M4417" s="66"/>
      <c r="N4417" s="66"/>
      <c r="O4417" s="66"/>
      <c r="P4417" s="66"/>
      <c r="Q4417" s="66"/>
      <c r="S4417" s="70"/>
      <c r="U4417" s="70"/>
      <c r="W4417" s="70"/>
      <c r="Y4417" s="70"/>
    </row>
    <row r="4418" spans="1:25" s="69" customFormat="1" x14ac:dyDescent="0.2">
      <c r="A4418" s="66" t="s">
        <v>20</v>
      </c>
      <c r="B4418" s="66" t="s">
        <v>24</v>
      </c>
      <c r="C4418" s="66" t="s">
        <v>26</v>
      </c>
      <c r="D4418" s="66" t="s">
        <v>296</v>
      </c>
      <c r="E4418" s="87">
        <f>+IF(ISNUMBER(DATA!N575),DATA!N575,"n/a")</f>
        <v>3.9306484362695202</v>
      </c>
      <c r="F4418" s="77">
        <f>+IF(ISNUMBER(DATA!O575),DATA!O575,"n/a")</f>
        <v>1.7952137910161699E-2</v>
      </c>
      <c r="G4418" s="87">
        <f>+IF(ISNUMBER(DATA!X575),DATA!X575,"n/a")</f>
        <v>3.9108328936066501</v>
      </c>
      <c r="H4418" s="77">
        <f>+IF(ISNUMBER(DATA!Y575),DATA!Y575,"n/a")</f>
        <v>9.5188523764926005E-3</v>
      </c>
      <c r="I4418" s="87">
        <f>+IF(ISNUMBER(DATA!AH575),DATA!AH575,"n/a")</f>
        <v>3.90712874660078</v>
      </c>
      <c r="J4418" s="77">
        <f>+IF(ISNUMBER(DATA!AI575),DATA!AI575,"n/a")</f>
        <v>3.9939260355888904E-3</v>
      </c>
      <c r="K4418" s="87">
        <f>+IF(ISNUMBER(DATA!AR575),DATA!AR575,"n/a")</f>
        <v>3.94078717249818</v>
      </c>
      <c r="L4418" s="77">
        <f>+IF(ISNUMBER(DATA!AS575),DATA!AS575,"n/a")</f>
        <v>3.10286648954026E-3</v>
      </c>
      <c r="M4418" s="66"/>
      <c r="N4418" s="66"/>
      <c r="O4418" s="66"/>
      <c r="P4418" s="66"/>
      <c r="Q4418" s="66"/>
      <c r="S4418" s="70"/>
      <c r="U4418" s="70"/>
      <c r="W4418" s="70"/>
      <c r="Y4418" s="70"/>
    </row>
    <row r="4419" spans="1:25" s="69" customFormat="1" x14ac:dyDescent="0.2">
      <c r="A4419" s="66" t="s">
        <v>20</v>
      </c>
      <c r="B4419" s="66" t="s">
        <v>24</v>
      </c>
      <c r="C4419" s="66" t="s">
        <v>26</v>
      </c>
      <c r="D4419" s="66" t="s">
        <v>297</v>
      </c>
      <c r="E4419" s="87">
        <f>+IF(ISNUMBER(DATA!N576),DATA!N576,"n/a")</f>
        <v>3.7621111085294698</v>
      </c>
      <c r="F4419" s="77">
        <f>+IF(ISNUMBER(DATA!O576),DATA!O576,"n/a")</f>
        <v>3.1268078969016802E-2</v>
      </c>
      <c r="G4419" s="87">
        <f>+IF(ISNUMBER(DATA!X576),DATA!X576,"n/a")</f>
        <v>3.7382050811756802</v>
      </c>
      <c r="H4419" s="77">
        <f>+IF(ISNUMBER(DATA!Y576),DATA!Y576,"n/a")</f>
        <v>2.9432370072093501E-2</v>
      </c>
      <c r="I4419" s="87">
        <f>+IF(ISNUMBER(DATA!AH576),DATA!AH576,"n/a")</f>
        <v>3.6913605144120298</v>
      </c>
      <c r="J4419" s="77">
        <f>+IF(ISNUMBER(DATA!AI576),DATA!AI576,"n/a")</f>
        <v>8.1536948750675405E-3</v>
      </c>
      <c r="K4419" s="87">
        <f>+IF(ISNUMBER(DATA!AR576),DATA!AR576,"n/a")</f>
        <v>3.7015768818984398</v>
      </c>
      <c r="L4419" s="77">
        <f>+IF(ISNUMBER(DATA!AS576),DATA!AS576,"n/a")</f>
        <v>2.2766071631367499E-2</v>
      </c>
      <c r="M4419" s="66"/>
      <c r="N4419" s="66"/>
      <c r="O4419" s="66"/>
      <c r="P4419" s="66"/>
      <c r="Q4419" s="66"/>
      <c r="S4419" s="70"/>
      <c r="U4419" s="70"/>
      <c r="W4419" s="70"/>
      <c r="Y4419" s="70"/>
    </row>
    <row r="4420" spans="1:25" s="69" customFormat="1" x14ac:dyDescent="0.2">
      <c r="A4420" s="66" t="s">
        <v>20</v>
      </c>
      <c r="B4420" s="66" t="s">
        <v>24</v>
      </c>
      <c r="C4420" s="66" t="s">
        <v>26</v>
      </c>
      <c r="D4420" s="66" t="s">
        <v>298</v>
      </c>
      <c r="E4420" s="87">
        <f>+IF(ISNUMBER(DATA!N577),DATA!N577,"n/a")</f>
        <v>3.7565528016260701</v>
      </c>
      <c r="F4420" s="77">
        <f>+IF(ISNUMBER(DATA!O577),DATA!O577,"n/a")</f>
        <v>7.8845460088969296E-2</v>
      </c>
      <c r="G4420" s="87">
        <f>+IF(ISNUMBER(DATA!X577),DATA!X577,"n/a")</f>
        <v>3.7740508789957499</v>
      </c>
      <c r="H4420" s="77">
        <f>+IF(ISNUMBER(DATA!Y577),DATA!Y577,"n/a")</f>
        <v>0.153430587282815</v>
      </c>
      <c r="I4420" s="87">
        <f>+IF(ISNUMBER(DATA!AH577),DATA!AH577,"n/a")</f>
        <v>3.7102430917681599</v>
      </c>
      <c r="J4420" s="77">
        <f>+IF(ISNUMBER(DATA!AI577),DATA!AI577,"n/a")</f>
        <v>0.10205433208992799</v>
      </c>
      <c r="K4420" s="87">
        <f>+IF(ISNUMBER(DATA!AR577),DATA!AR577,"n/a")</f>
        <v>3.7215550780486</v>
      </c>
      <c r="L4420" s="77">
        <f>+IF(ISNUMBER(DATA!AS577),DATA!AS577,"n/a")</f>
        <v>7.6207615083046507E-2</v>
      </c>
      <c r="M4420" s="66"/>
      <c r="N4420" s="66"/>
      <c r="O4420" s="66"/>
      <c r="P4420" s="66"/>
      <c r="Q4420" s="66"/>
      <c r="S4420" s="70"/>
      <c r="U4420" s="70"/>
      <c r="W4420" s="70"/>
      <c r="Y4420" s="70"/>
    </row>
    <row r="4421" spans="1:25" s="69" customFormat="1" x14ac:dyDescent="0.2">
      <c r="A4421" s="66" t="s">
        <v>20</v>
      </c>
      <c r="B4421" s="66" t="s">
        <v>24</v>
      </c>
      <c r="C4421" s="66" t="s">
        <v>26</v>
      </c>
      <c r="D4421" s="66" t="s">
        <v>299</v>
      </c>
      <c r="E4421" s="87">
        <f>+IF(ISNUMBER(DATA!N578),DATA!N578,"n/a")</f>
        <v>3.7297132474786099</v>
      </c>
      <c r="F4421" s="77">
        <f>+IF(ISNUMBER(DATA!O578),DATA!O578,"n/a")</f>
        <v>9.9123359477843204E-2</v>
      </c>
      <c r="G4421" s="87">
        <f>+IF(ISNUMBER(DATA!X578),DATA!X578,"n/a")</f>
        <v>3.6287819964689998</v>
      </c>
      <c r="H4421" s="77">
        <f>+IF(ISNUMBER(DATA!Y578),DATA!Y578,"n/a")</f>
        <v>4.4111694094958097E-2</v>
      </c>
      <c r="I4421" s="87">
        <f>+IF(ISNUMBER(DATA!AH578),DATA!AH578,"n/a")</f>
        <v>3.7276127573883899</v>
      </c>
      <c r="J4421" s="77">
        <f>+IF(ISNUMBER(DATA!AI578),DATA!AI578,"n/a")</f>
        <v>7.1579170081346594E-2</v>
      </c>
      <c r="K4421" s="87">
        <f>+IF(ISNUMBER(DATA!AR578),DATA!AR578,"n/a")</f>
        <v>3.6164467182533602</v>
      </c>
      <c r="L4421" s="77">
        <f>+IF(ISNUMBER(DATA!AS578),DATA!AS578,"n/a")</f>
        <v>4.6234549855938098E-2</v>
      </c>
      <c r="M4421" s="66"/>
      <c r="N4421" s="66"/>
      <c r="O4421" s="66"/>
      <c r="P4421" s="66"/>
      <c r="Q4421" s="66"/>
      <c r="S4421" s="70"/>
      <c r="U4421" s="70"/>
      <c r="W4421" s="70"/>
      <c r="Y4421" s="70"/>
    </row>
    <row r="4422" spans="1:25" s="69" customFormat="1" x14ac:dyDescent="0.2">
      <c r="A4422" s="66" t="s">
        <v>20</v>
      </c>
      <c r="B4422" s="66" t="s">
        <v>24</v>
      </c>
      <c r="C4422" s="66" t="s">
        <v>26</v>
      </c>
      <c r="D4422" s="66" t="s">
        <v>300</v>
      </c>
      <c r="E4422" s="87">
        <f>+IF(ISNUMBER(DATA!N579),DATA!N579,"n/a")</f>
        <v>3.2243433287832399</v>
      </c>
      <c r="F4422" s="77">
        <f>+IF(ISNUMBER(DATA!O579),DATA!O579,"n/a")</f>
        <v>-6.8960468316893203E-2</v>
      </c>
      <c r="G4422" s="87">
        <f>+IF(ISNUMBER(DATA!X579),DATA!X579,"n/a")</f>
        <v>3.16551936725716</v>
      </c>
      <c r="H4422" s="77">
        <f>+IF(ISNUMBER(DATA!Y579),DATA!Y579,"n/a")</f>
        <v>-6.5387324676438402E-2</v>
      </c>
      <c r="I4422" s="87">
        <f>+IF(ISNUMBER(DATA!AH579),DATA!AH579,"n/a")</f>
        <v>3.3152521863265201</v>
      </c>
      <c r="J4422" s="77">
        <f>+IF(ISNUMBER(DATA!AI579),DATA!AI579,"n/a")</f>
        <v>-3.7621665155585099E-2</v>
      </c>
      <c r="K4422" s="87">
        <f>+IF(ISNUMBER(DATA!AR579),DATA!AR579,"n/a")</f>
        <v>3.31415267645892</v>
      </c>
      <c r="L4422" s="77">
        <f>+IF(ISNUMBER(DATA!AS579),DATA!AS579,"n/a")</f>
        <v>-2.5653222313171499E-2</v>
      </c>
      <c r="M4422" s="66"/>
      <c r="N4422" s="66"/>
      <c r="O4422" s="66"/>
      <c r="P4422" s="66"/>
      <c r="Q4422" s="66"/>
      <c r="S4422" s="70"/>
      <c r="U4422" s="70"/>
      <c r="W4422" s="70"/>
      <c r="Y4422" s="70"/>
    </row>
    <row r="4423" spans="1:25" s="69" customFormat="1" x14ac:dyDescent="0.2">
      <c r="A4423" s="66" t="s">
        <v>20</v>
      </c>
      <c r="B4423" s="66" t="s">
        <v>24</v>
      </c>
      <c r="C4423" s="66" t="s">
        <v>26</v>
      </c>
      <c r="D4423" s="66" t="s">
        <v>301</v>
      </c>
      <c r="E4423" s="87">
        <f>+IF(ISNUMBER(DATA!N580),DATA!N580,"n/a")</f>
        <v>2.6353178833959898</v>
      </c>
      <c r="F4423" s="77">
        <f>+IF(ISNUMBER(DATA!O580),DATA!O580,"n/a")</f>
        <v>-2.2580796320120201E-2</v>
      </c>
      <c r="G4423" s="87">
        <f>+IF(ISNUMBER(DATA!X580),DATA!X580,"n/a")</f>
        <v>2.6352690014848101</v>
      </c>
      <c r="H4423" s="77">
        <f>+IF(ISNUMBER(DATA!Y580),DATA!Y580,"n/a")</f>
        <v>-8.8588034950689301E-2</v>
      </c>
      <c r="I4423" s="87">
        <f>+IF(ISNUMBER(DATA!AH580),DATA!AH580,"n/a")</f>
        <v>2.6351926258567699</v>
      </c>
      <c r="J4423" s="77">
        <f>+IF(ISNUMBER(DATA!AI580),DATA!AI580,"n/a")</f>
        <v>-5.35206224528883E-2</v>
      </c>
      <c r="K4423" s="87">
        <f>+IF(ISNUMBER(DATA!AR580),DATA!AR580,"n/a")</f>
        <v>2.72625113649304</v>
      </c>
      <c r="L4423" s="77">
        <f>+IF(ISNUMBER(DATA!AS580),DATA!AS580,"n/a")</f>
        <v>-0.12796340765619399</v>
      </c>
      <c r="M4423" s="66"/>
      <c r="N4423" s="66"/>
      <c r="O4423" s="66"/>
      <c r="P4423" s="66"/>
      <c r="Q4423" s="66"/>
      <c r="S4423" s="70"/>
      <c r="U4423" s="70"/>
      <c r="W4423" s="70"/>
      <c r="Y4423" s="70"/>
    </row>
    <row r="4424" spans="1:25" s="69" customFormat="1" x14ac:dyDescent="0.2">
      <c r="A4424" s="66" t="s">
        <v>20</v>
      </c>
      <c r="B4424" s="66" t="s">
        <v>24</v>
      </c>
      <c r="C4424" s="66" t="s">
        <v>26</v>
      </c>
      <c r="D4424" s="66" t="s">
        <v>302</v>
      </c>
      <c r="E4424" s="87">
        <f>+IF(ISNUMBER(DATA!N581),DATA!N581,"n/a")</f>
        <v>3.68999549868483</v>
      </c>
      <c r="F4424" s="77">
        <f>+IF(ISNUMBER(DATA!O581),DATA!O581,"n/a")</f>
        <v>7.9567789662103108E-3</v>
      </c>
      <c r="G4424" s="87">
        <f>+IF(ISNUMBER(DATA!X581),DATA!X581,"n/a")</f>
        <v>3.68957439801058</v>
      </c>
      <c r="H4424" s="77">
        <f>+IF(ISNUMBER(DATA!Y581),DATA!Y581,"n/a")</f>
        <v>1.7094858830197401E-2</v>
      </c>
      <c r="I4424" s="87">
        <f>+IF(ISNUMBER(DATA!AH581),DATA!AH581,"n/a")</f>
        <v>3.6232519454181</v>
      </c>
      <c r="J4424" s="77">
        <f>+IF(ISNUMBER(DATA!AI581),DATA!AI581,"n/a")</f>
        <v>-1.87622146303766E-3</v>
      </c>
      <c r="K4424" s="87">
        <f>+IF(ISNUMBER(DATA!AR581),DATA!AR581,"n/a")</f>
        <v>3.6423150812498299</v>
      </c>
      <c r="L4424" s="77">
        <f>+IF(ISNUMBER(DATA!AS581),DATA!AS581,"n/a")</f>
        <v>9.2810876128642805E-3</v>
      </c>
      <c r="M4424" s="66"/>
      <c r="N4424" s="66"/>
      <c r="O4424" s="66"/>
      <c r="P4424" s="66"/>
      <c r="Q4424" s="66"/>
      <c r="S4424" s="70"/>
      <c r="U4424" s="70"/>
      <c r="W4424" s="70"/>
      <c r="Y4424" s="70"/>
    </row>
    <row r="4425" spans="1:25" s="69" customFormat="1" x14ac:dyDescent="0.2">
      <c r="A4425" s="66" t="s">
        <v>20</v>
      </c>
      <c r="B4425" s="66" t="s">
        <v>24</v>
      </c>
      <c r="C4425" s="66" t="s">
        <v>26</v>
      </c>
      <c r="D4425" s="66" t="s">
        <v>303</v>
      </c>
      <c r="E4425" s="87">
        <f>+IF(ISNUMBER(DATA!N582),DATA!N582,"n/a")</f>
        <v>2.94860079527714</v>
      </c>
      <c r="F4425" s="77">
        <f>+IF(ISNUMBER(DATA!O582),DATA!O582,"n/a")</f>
        <v>1.7483894064578301E-2</v>
      </c>
      <c r="G4425" s="87">
        <f>+IF(ISNUMBER(DATA!X582),DATA!X582,"n/a")</f>
        <v>2.9338163830308202</v>
      </c>
      <c r="H4425" s="77">
        <f>+IF(ISNUMBER(DATA!Y582),DATA!Y582,"n/a")</f>
        <v>-1.20681424110511E-2</v>
      </c>
      <c r="I4425" s="87">
        <f>+IF(ISNUMBER(DATA!AH582),DATA!AH582,"n/a")</f>
        <v>3.0070176884745501</v>
      </c>
      <c r="J4425" s="77">
        <f>+IF(ISNUMBER(DATA!AI582),DATA!AI582,"n/a")</f>
        <v>7.68385928219291E-3</v>
      </c>
      <c r="K4425" s="87">
        <f>+IF(ISNUMBER(DATA!AR582),DATA!AR582,"n/a")</f>
        <v>3.0345086439129698</v>
      </c>
      <c r="L4425" s="77">
        <f>+IF(ISNUMBER(DATA!AS582),DATA!AS582,"n/a")</f>
        <v>4.2568288988071398E-2</v>
      </c>
      <c r="M4425" s="66"/>
      <c r="N4425" s="66"/>
      <c r="O4425" s="66"/>
      <c r="P4425" s="66"/>
      <c r="Q4425" s="66"/>
      <c r="S4425" s="70"/>
      <c r="U4425" s="70"/>
      <c r="W4425" s="70"/>
      <c r="Y4425" s="70"/>
    </row>
    <row r="4426" spans="1:25" s="69" customFormat="1" x14ac:dyDescent="0.2">
      <c r="A4426" s="66" t="s">
        <v>20</v>
      </c>
      <c r="B4426" s="66" t="s">
        <v>24</v>
      </c>
      <c r="C4426" s="66" t="s">
        <v>26</v>
      </c>
      <c r="D4426" s="66" t="s">
        <v>304</v>
      </c>
      <c r="E4426" s="87">
        <f>+IF(ISNUMBER(DATA!N583),DATA!N583,"n/a")</f>
        <v>3.45423925211619</v>
      </c>
      <c r="F4426" s="77">
        <f>+IF(ISNUMBER(DATA!O583),DATA!O583,"n/a")</f>
        <v>2.1121183008861701E-2</v>
      </c>
      <c r="G4426" s="87">
        <f>+IF(ISNUMBER(DATA!X583),DATA!X583,"n/a")</f>
        <v>3.3744860663947098</v>
      </c>
      <c r="H4426" s="77">
        <f>+IF(ISNUMBER(DATA!Y583),DATA!Y583,"n/a")</f>
        <v>-1.24060600735642E-2</v>
      </c>
      <c r="I4426" s="87">
        <f>+IF(ISNUMBER(DATA!AH583),DATA!AH583,"n/a")</f>
        <v>3.4291113205824701</v>
      </c>
      <c r="J4426" s="77">
        <f>+IF(ISNUMBER(DATA!AI583),DATA!AI583,"n/a")</f>
        <v>1.61598391693548E-2</v>
      </c>
      <c r="K4426" s="87">
        <f>+IF(ISNUMBER(DATA!AR583),DATA!AR583,"n/a")</f>
        <v>3.1931912311768098</v>
      </c>
      <c r="L4426" s="77">
        <f>+IF(ISNUMBER(DATA!AS583),DATA!AS583,"n/a")</f>
        <v>-3.8899933008436097E-2</v>
      </c>
      <c r="M4426" s="66"/>
      <c r="N4426" s="66"/>
      <c r="O4426" s="66"/>
      <c r="P4426" s="66"/>
      <c r="Q4426" s="66"/>
      <c r="S4426" s="70"/>
      <c r="U4426" s="70"/>
      <c r="W4426" s="70"/>
      <c r="Y4426" s="70"/>
    </row>
    <row r="4427" spans="1:25" s="69" customFormat="1" x14ac:dyDescent="0.2">
      <c r="A4427" s="66" t="s">
        <v>20</v>
      </c>
      <c r="B4427" s="66" t="s">
        <v>24</v>
      </c>
      <c r="C4427" s="66" t="s">
        <v>26</v>
      </c>
      <c r="D4427" s="66" t="s">
        <v>305</v>
      </c>
      <c r="E4427" s="87">
        <f>+IF(ISNUMBER(DATA!N584),DATA!N584,"n/a")</f>
        <v>4.5077123788561897</v>
      </c>
      <c r="F4427" s="77">
        <f>+IF(ISNUMBER(DATA!O584),DATA!O584,"n/a")</f>
        <v>8.8334512526757003E-2</v>
      </c>
      <c r="G4427" s="87">
        <f>+IF(ISNUMBER(DATA!X584),DATA!X584,"n/a")</f>
        <v>4.3205387187834798</v>
      </c>
      <c r="H4427" s="77">
        <f>+IF(ISNUMBER(DATA!Y584),DATA!Y584,"n/a")</f>
        <v>0.12914622337028001</v>
      </c>
      <c r="I4427" s="87">
        <f>+IF(ISNUMBER(DATA!AH584),DATA!AH584,"n/a")</f>
        <v>4.4646614133436797</v>
      </c>
      <c r="J4427" s="77">
        <f>+IF(ISNUMBER(DATA!AI584),DATA!AI584,"n/a")</f>
        <v>0.14333371444353901</v>
      </c>
      <c r="K4427" s="87">
        <f>+IF(ISNUMBER(DATA!AR584),DATA!AR584,"n/a")</f>
        <v>4.2995593911855599</v>
      </c>
      <c r="L4427" s="77">
        <f>+IF(ISNUMBER(DATA!AS584),DATA!AS584,"n/a")</f>
        <v>7.6152348044346493E-2</v>
      </c>
      <c r="M4427" s="66"/>
      <c r="N4427" s="66"/>
      <c r="O4427" s="66"/>
      <c r="P4427" s="66"/>
      <c r="Q4427" s="66"/>
      <c r="S4427" s="70"/>
      <c r="U4427" s="70"/>
      <c r="W4427" s="70"/>
      <c r="Y4427" s="70"/>
    </row>
    <row r="4428" spans="1:25" s="69" customFormat="1" x14ac:dyDescent="0.2">
      <c r="A4428" s="66" t="s">
        <v>20</v>
      </c>
      <c r="B4428" s="66" t="s">
        <v>24</v>
      </c>
      <c r="C4428" s="66" t="s">
        <v>26</v>
      </c>
      <c r="D4428" s="66" t="s">
        <v>306</v>
      </c>
      <c r="E4428" s="87">
        <f>+IF(ISNUMBER(DATA!N585),DATA!N585,"n/a")</f>
        <v>4.1468890926505999</v>
      </c>
      <c r="F4428" s="77">
        <f>+IF(ISNUMBER(DATA!O585),DATA!O585,"n/a")</f>
        <v>0.20832226627433301</v>
      </c>
      <c r="G4428" s="87">
        <f>+IF(ISNUMBER(DATA!X585),DATA!X585,"n/a")</f>
        <v>3.7145308063093201</v>
      </c>
      <c r="H4428" s="77">
        <f>+IF(ISNUMBER(DATA!Y585),DATA!Y585,"n/a")</f>
        <v>0.107587498926474</v>
      </c>
      <c r="I4428" s="87">
        <f>+IF(ISNUMBER(DATA!AH585),DATA!AH585,"n/a")</f>
        <v>3.64736484272927</v>
      </c>
      <c r="J4428" s="77">
        <f>+IF(ISNUMBER(DATA!AI585),DATA!AI585,"n/a")</f>
        <v>0.110073055154552</v>
      </c>
      <c r="K4428" s="87">
        <f>+IF(ISNUMBER(DATA!AR585),DATA!AR585,"n/a")</f>
        <v>3.6955760624662699</v>
      </c>
      <c r="L4428" s="77">
        <f>+IF(ISNUMBER(DATA!AS585),DATA!AS585,"n/a")</f>
        <v>0.101054032912071</v>
      </c>
      <c r="M4428" s="66"/>
      <c r="N4428" s="66"/>
      <c r="O4428" s="66"/>
      <c r="P4428" s="66"/>
      <c r="Q4428" s="66"/>
      <c r="S4428" s="70"/>
      <c r="U4428" s="70"/>
      <c r="W4428" s="70"/>
      <c r="Y4428" s="70"/>
    </row>
    <row r="4429" spans="1:25" s="69" customFormat="1" x14ac:dyDescent="0.2">
      <c r="A4429" s="66" t="s">
        <v>20</v>
      </c>
      <c r="B4429" s="66" t="s">
        <v>24</v>
      </c>
      <c r="C4429" s="66" t="s">
        <v>26</v>
      </c>
      <c r="D4429" s="66" t="s">
        <v>307</v>
      </c>
      <c r="E4429" s="87">
        <f>+IF(ISNUMBER(DATA!N586),DATA!N586,"n/a")</f>
        <v>4.0545716617699901</v>
      </c>
      <c r="F4429" s="77">
        <f>+IF(ISNUMBER(DATA!O586),DATA!O586,"n/a")</f>
        <v>5.7671780907547598E-2</v>
      </c>
      <c r="G4429" s="87">
        <f>+IF(ISNUMBER(DATA!X586),DATA!X586,"n/a")</f>
        <v>3.9771805429052001</v>
      </c>
      <c r="H4429" s="77">
        <f>+IF(ISNUMBER(DATA!Y586),DATA!Y586,"n/a")</f>
        <v>2.8375229160284302E-2</v>
      </c>
      <c r="I4429" s="87">
        <f>+IF(ISNUMBER(DATA!AH586),DATA!AH586,"n/a")</f>
        <v>3.9308484497976601</v>
      </c>
      <c r="J4429" s="77">
        <f>+IF(ISNUMBER(DATA!AI586),DATA!AI586,"n/a")</f>
        <v>-2.00439397716198E-2</v>
      </c>
      <c r="K4429" s="87">
        <f>+IF(ISNUMBER(DATA!AR586),DATA!AR586,"n/a")</f>
        <v>3.8835253567885299</v>
      </c>
      <c r="L4429" s="77">
        <f>+IF(ISNUMBER(DATA!AS586),DATA!AS586,"n/a")</f>
        <v>-7.3294361146099399E-2</v>
      </c>
      <c r="M4429" s="66"/>
      <c r="N4429" s="66"/>
      <c r="O4429" s="66"/>
      <c r="P4429" s="66"/>
      <c r="Q4429" s="66"/>
      <c r="S4429" s="70"/>
      <c r="U4429" s="70"/>
      <c r="W4429" s="70"/>
      <c r="Y4429" s="70"/>
    </row>
    <row r="4430" spans="1:25" s="69" customFormat="1" x14ac:dyDescent="0.2">
      <c r="A4430" s="66" t="s">
        <v>20</v>
      </c>
      <c r="B4430" s="66" t="s">
        <v>24</v>
      </c>
      <c r="C4430" s="66" t="s">
        <v>26</v>
      </c>
      <c r="D4430" s="66" t="s">
        <v>308</v>
      </c>
      <c r="E4430" s="87">
        <f>+IF(ISNUMBER(DATA!N587),DATA!N587,"n/a")</f>
        <v>3.43072566395464</v>
      </c>
      <c r="F4430" s="77">
        <f>+IF(ISNUMBER(DATA!O587),DATA!O587,"n/a")</f>
        <v>2.1605330493112699E-2</v>
      </c>
      <c r="G4430" s="87">
        <f>+IF(ISNUMBER(DATA!X587),DATA!X587,"n/a")</f>
        <v>3.3704265969024401</v>
      </c>
      <c r="H4430" s="77">
        <f>+IF(ISNUMBER(DATA!Y587),DATA!Y587,"n/a")</f>
        <v>1.84928208429152E-2</v>
      </c>
      <c r="I4430" s="87">
        <f>+IF(ISNUMBER(DATA!AH587),DATA!AH587,"n/a")</f>
        <v>3.40762151636658</v>
      </c>
      <c r="J4430" s="77">
        <f>+IF(ISNUMBER(DATA!AI587),DATA!AI587,"n/a")</f>
        <v>1.9497700541084899E-2</v>
      </c>
      <c r="K4430" s="87">
        <f>+IF(ISNUMBER(DATA!AR587),DATA!AR587,"n/a")</f>
        <v>3.3921090103437601</v>
      </c>
      <c r="L4430" s="77">
        <f>+IF(ISNUMBER(DATA!AS587),DATA!AS587,"n/a")</f>
        <v>1.9459554851694299E-2</v>
      </c>
      <c r="M4430" s="66"/>
      <c r="N4430" s="66"/>
      <c r="O4430" s="66"/>
      <c r="P4430" s="66"/>
      <c r="Q4430" s="66"/>
      <c r="S4430" s="70"/>
      <c r="U4430" s="70"/>
      <c r="W4430" s="70"/>
      <c r="Y4430" s="70"/>
    </row>
    <row r="4431" spans="1:25" s="69" customFormat="1" x14ac:dyDescent="0.2">
      <c r="A4431" s="66" t="s">
        <v>20</v>
      </c>
      <c r="B4431" s="66" t="s">
        <v>24</v>
      </c>
      <c r="C4431" s="66" t="s">
        <v>26</v>
      </c>
      <c r="D4431" s="66" t="s">
        <v>309</v>
      </c>
      <c r="E4431" s="87">
        <f>+IF(ISNUMBER(DATA!N588),DATA!N588,"n/a")</f>
        <v>3.0871352137477199</v>
      </c>
      <c r="F4431" s="77">
        <f>+IF(ISNUMBER(DATA!O588),DATA!O588,"n/a")</f>
        <v>1.80901862217791E-2</v>
      </c>
      <c r="G4431" s="87">
        <f>+IF(ISNUMBER(DATA!X588),DATA!X588,"n/a")</f>
        <v>3.1055880146186801</v>
      </c>
      <c r="H4431" s="77">
        <f>+IF(ISNUMBER(DATA!Y588),DATA!Y588,"n/a")</f>
        <v>2.4055974879164801E-2</v>
      </c>
      <c r="I4431" s="87">
        <f>+IF(ISNUMBER(DATA!AH588),DATA!AH588,"n/a")</f>
        <v>3.12855995297571</v>
      </c>
      <c r="J4431" s="77">
        <f>+IF(ISNUMBER(DATA!AI588),DATA!AI588,"n/a")</f>
        <v>3.7144397121317299E-2</v>
      </c>
      <c r="K4431" s="87">
        <f>+IF(ISNUMBER(DATA!AR588),DATA!AR588,"n/a")</f>
        <v>3.09770548396054</v>
      </c>
      <c r="L4431" s="77">
        <f>+IF(ISNUMBER(DATA!AS588),DATA!AS588,"n/a")</f>
        <v>7.0116188186729295E-2</v>
      </c>
      <c r="M4431" s="66"/>
      <c r="N4431" s="66"/>
      <c r="O4431" s="66"/>
      <c r="P4431" s="66"/>
      <c r="Q4431" s="66"/>
      <c r="S4431" s="70"/>
      <c r="U4431" s="70"/>
      <c r="W4431" s="70"/>
      <c r="Y4431" s="70"/>
    </row>
    <row r="4432" spans="1:25" s="69" customFormat="1" x14ac:dyDescent="0.2">
      <c r="A4432" s="66" t="s">
        <v>20</v>
      </c>
      <c r="B4432" s="66" t="s">
        <v>24</v>
      </c>
      <c r="C4432" s="66" t="s">
        <v>26</v>
      </c>
      <c r="D4432" s="66" t="s">
        <v>310</v>
      </c>
      <c r="E4432" s="87">
        <f>+IF(ISNUMBER(DATA!N589),DATA!N589,"n/a")</f>
        <v>2.79328353022933</v>
      </c>
      <c r="F4432" s="77">
        <f>+IF(ISNUMBER(DATA!O589),DATA!O589,"n/a")</f>
        <v>3.81763753770279E-2</v>
      </c>
      <c r="G4432" s="87">
        <f>+IF(ISNUMBER(DATA!X589),DATA!X589,"n/a")</f>
        <v>2.7659138442612798</v>
      </c>
      <c r="H4432" s="77">
        <f>+IF(ISNUMBER(DATA!Y589),DATA!Y589,"n/a")</f>
        <v>5.3931461247131898E-2</v>
      </c>
      <c r="I4432" s="87">
        <f>+IF(ISNUMBER(DATA!AH589),DATA!AH589,"n/a")</f>
        <v>2.78052301295482</v>
      </c>
      <c r="J4432" s="77">
        <f>+IF(ISNUMBER(DATA!AI589),DATA!AI589,"n/a")</f>
        <v>7.3756611904368302E-2</v>
      </c>
      <c r="K4432" s="87">
        <f>+IF(ISNUMBER(DATA!AR589),DATA!AR589,"n/a")</f>
        <v>2.76663366818399</v>
      </c>
      <c r="L4432" s="77">
        <f>+IF(ISNUMBER(DATA!AS589),DATA!AS589,"n/a")</f>
        <v>8.7893775286702405E-2</v>
      </c>
      <c r="M4432" s="66"/>
      <c r="N4432" s="66"/>
      <c r="O4432" s="66"/>
      <c r="P4432" s="66"/>
      <c r="Q4432" s="66"/>
      <c r="S4432" s="70"/>
      <c r="U4432" s="70"/>
      <c r="W4432" s="70"/>
      <c r="Y4432" s="70"/>
    </row>
    <row r="4433" spans="1:25" s="69" customFormat="1" x14ac:dyDescent="0.2">
      <c r="A4433" s="66" t="s">
        <v>20</v>
      </c>
      <c r="B4433" s="66" t="s">
        <v>24</v>
      </c>
      <c r="C4433" s="66" t="s">
        <v>26</v>
      </c>
      <c r="D4433" s="66" t="s">
        <v>311</v>
      </c>
      <c r="E4433" s="87">
        <f>+IF(ISNUMBER(DATA!N590),DATA!N590,"n/a")</f>
        <v>3.9578561296280399</v>
      </c>
      <c r="F4433" s="77">
        <f>+IF(ISNUMBER(DATA!O590),DATA!O590,"n/a")</f>
        <v>3.7866534498528101E-2</v>
      </c>
      <c r="G4433" s="87">
        <f>+IF(ISNUMBER(DATA!X590),DATA!X590,"n/a")</f>
        <v>3.9637318564326498</v>
      </c>
      <c r="H4433" s="77">
        <f>+IF(ISNUMBER(DATA!Y590),DATA!Y590,"n/a")</f>
        <v>-9.3945322550200196E-3</v>
      </c>
      <c r="I4433" s="87">
        <f>+IF(ISNUMBER(DATA!AH590),DATA!AH590,"n/a")</f>
        <v>3.9477579654645898</v>
      </c>
      <c r="J4433" s="77">
        <f>+IF(ISNUMBER(DATA!AI590),DATA!AI590,"n/a")</f>
        <v>3.0205180435877999E-2</v>
      </c>
      <c r="K4433" s="87">
        <f>+IF(ISNUMBER(DATA!AR590),DATA!AR590,"n/a")</f>
        <v>3.9366430178387501</v>
      </c>
      <c r="L4433" s="77">
        <f>+IF(ISNUMBER(DATA!AS590),DATA!AS590,"n/a")</f>
        <v>4.04748447706655E-2</v>
      </c>
      <c r="M4433" s="66"/>
      <c r="N4433" s="66"/>
      <c r="O4433" s="66"/>
      <c r="P4433" s="66"/>
      <c r="Q4433" s="66"/>
      <c r="S4433" s="70"/>
      <c r="U4433" s="70"/>
      <c r="W4433" s="70"/>
      <c r="Y4433" s="70"/>
    </row>
    <row r="4434" spans="1:25" s="69" customFormat="1" x14ac:dyDescent="0.2">
      <c r="A4434" s="66" t="s">
        <v>20</v>
      </c>
      <c r="B4434" s="66" t="s">
        <v>24</v>
      </c>
      <c r="C4434" s="66" t="s">
        <v>26</v>
      </c>
      <c r="D4434" s="66" t="s">
        <v>312</v>
      </c>
      <c r="E4434" s="87">
        <f>+IF(ISNUMBER(DATA!N591),DATA!N591,"n/a")</f>
        <v>5.0352456498946196</v>
      </c>
      <c r="F4434" s="77">
        <f>+IF(ISNUMBER(DATA!O591),DATA!O591,"n/a")</f>
        <v>-0.103958747561084</v>
      </c>
      <c r="G4434" s="87">
        <f>+IF(ISNUMBER(DATA!X591),DATA!X591,"n/a")</f>
        <v>4.7225337552081701</v>
      </c>
      <c r="H4434" s="77">
        <f>+IF(ISNUMBER(DATA!Y591),DATA!Y591,"n/a")</f>
        <v>-1.5673909221705001E-2</v>
      </c>
      <c r="I4434" s="87">
        <f>+IF(ISNUMBER(DATA!AH591),DATA!AH591,"n/a")</f>
        <v>4.6977328383986796</v>
      </c>
      <c r="J4434" s="77">
        <f>+IF(ISNUMBER(DATA!AI591),DATA!AI591,"n/a")</f>
        <v>-2.6028768284967101E-3</v>
      </c>
      <c r="K4434" s="87">
        <f>+IF(ISNUMBER(DATA!AR591),DATA!AR591,"n/a")</f>
        <v>4.8296953339547999</v>
      </c>
      <c r="L4434" s="77">
        <f>+IF(ISNUMBER(DATA!AS591),DATA!AS591,"n/a")</f>
        <v>2.9619761757776499E-2</v>
      </c>
      <c r="M4434" s="66"/>
      <c r="N4434" s="66"/>
      <c r="O4434" s="66"/>
      <c r="P4434" s="66"/>
      <c r="Q4434" s="66"/>
      <c r="S4434" s="70"/>
      <c r="U4434" s="70"/>
      <c r="W4434" s="70"/>
      <c r="Y4434" s="70"/>
    </row>
    <row r="4435" spans="1:25" s="69" customFormat="1" x14ac:dyDescent="0.2">
      <c r="A4435" s="66" t="s">
        <v>20</v>
      </c>
      <c r="B4435" s="66" t="s">
        <v>24</v>
      </c>
      <c r="C4435" s="66" t="s">
        <v>26</v>
      </c>
      <c r="D4435" s="66" t="s">
        <v>313</v>
      </c>
      <c r="E4435" s="87">
        <f>+IF(ISNUMBER(DATA!N592),DATA!N592,"n/a")</f>
        <v>3.6927655095029301</v>
      </c>
      <c r="F4435" s="77">
        <f>+IF(ISNUMBER(DATA!O592),DATA!O592,"n/a")</f>
        <v>-2.6135512758019099E-2</v>
      </c>
      <c r="G4435" s="87">
        <f>+IF(ISNUMBER(DATA!X592),DATA!X592,"n/a")</f>
        <v>3.7055549860970798</v>
      </c>
      <c r="H4435" s="77">
        <f>+IF(ISNUMBER(DATA!Y592),DATA!Y592,"n/a")</f>
        <v>-3.1980110608369701E-2</v>
      </c>
      <c r="I4435" s="87">
        <f>+IF(ISNUMBER(DATA!AH592),DATA!AH592,"n/a")</f>
        <v>3.82591540983206</v>
      </c>
      <c r="J4435" s="77">
        <f>+IF(ISNUMBER(DATA!AI592),DATA!AI592,"n/a")</f>
        <v>-2.87916375492919E-3</v>
      </c>
      <c r="K4435" s="87">
        <f>+IF(ISNUMBER(DATA!AR592),DATA!AR592,"n/a")</f>
        <v>3.8463584497717598</v>
      </c>
      <c r="L4435" s="77">
        <f>+IF(ISNUMBER(DATA!AS592),DATA!AS592,"n/a")</f>
        <v>1.5817998248088602E-2</v>
      </c>
      <c r="M4435" s="66"/>
      <c r="N4435" s="66"/>
      <c r="O4435" s="66"/>
      <c r="P4435" s="66"/>
      <c r="Q4435" s="66"/>
      <c r="S4435" s="70"/>
      <c r="U4435" s="70"/>
      <c r="W4435" s="70"/>
      <c r="Y4435" s="70"/>
    </row>
    <row r="4436" spans="1:25" s="69" customFormat="1" x14ac:dyDescent="0.2">
      <c r="A4436" s="66" t="s">
        <v>20</v>
      </c>
      <c r="B4436" s="66" t="s">
        <v>24</v>
      </c>
      <c r="C4436" s="66" t="s">
        <v>26</v>
      </c>
      <c r="D4436" s="66" t="s">
        <v>314</v>
      </c>
      <c r="E4436" s="87">
        <f>+IF(ISNUMBER(DATA!N593),DATA!N593,"n/a")</f>
        <v>4.0814547531817302</v>
      </c>
      <c r="F4436" s="77">
        <f>+IF(ISNUMBER(DATA!O593),DATA!O593,"n/a")</f>
        <v>-8.0405448928282299E-3</v>
      </c>
      <c r="G4436" s="87">
        <f>+IF(ISNUMBER(DATA!X593),DATA!X593,"n/a")</f>
        <v>4.2846949967077599</v>
      </c>
      <c r="H4436" s="77">
        <f>+IF(ISNUMBER(DATA!Y593),DATA!Y593,"n/a")</f>
        <v>5.2350853034481698E-2</v>
      </c>
      <c r="I4436" s="87">
        <f>+IF(ISNUMBER(DATA!AH593),DATA!AH593,"n/a")</f>
        <v>4.42263066867012</v>
      </c>
      <c r="J4436" s="77">
        <f>+IF(ISNUMBER(DATA!AI593),DATA!AI593,"n/a")</f>
        <v>7.8259552977866298E-2</v>
      </c>
      <c r="K4436" s="87">
        <f>+IF(ISNUMBER(DATA!AR593),DATA!AR593,"n/a")</f>
        <v>4.3858446848859796</v>
      </c>
      <c r="L4436" s="77">
        <f>+IF(ISNUMBER(DATA!AS593),DATA!AS593,"n/a")</f>
        <v>7.3855268807638097E-2</v>
      </c>
      <c r="M4436" s="66"/>
      <c r="N4436" s="66"/>
      <c r="O4436" s="66"/>
      <c r="P4436" s="66"/>
      <c r="Q4436" s="66"/>
      <c r="S4436" s="70"/>
      <c r="U4436" s="70"/>
      <c r="W4436" s="70"/>
      <c r="Y4436" s="70"/>
    </row>
    <row r="4437" spans="1:25" s="69" customFormat="1" x14ac:dyDescent="0.2">
      <c r="A4437" s="66" t="s">
        <v>20</v>
      </c>
      <c r="B4437" s="66" t="s">
        <v>24</v>
      </c>
      <c r="C4437" s="66" t="s">
        <v>26</v>
      </c>
      <c r="D4437" s="66" t="s">
        <v>315</v>
      </c>
      <c r="E4437" s="87">
        <f>+IF(ISNUMBER(DATA!N594),DATA!N594,"n/a")</f>
        <v>4.2429269009920896</v>
      </c>
      <c r="F4437" s="77">
        <f>+IF(ISNUMBER(DATA!O594),DATA!O594,"n/a")</f>
        <v>1.9008414908600699E-3</v>
      </c>
      <c r="G4437" s="87">
        <f>+IF(ISNUMBER(DATA!X594),DATA!X594,"n/a")</f>
        <v>4.2371453861562003</v>
      </c>
      <c r="H4437" s="77">
        <f>+IF(ISNUMBER(DATA!Y594),DATA!Y594,"n/a")</f>
        <v>-1.5233776264050199E-2</v>
      </c>
      <c r="I4437" s="87">
        <f>+IF(ISNUMBER(DATA!AH594),DATA!AH594,"n/a")</f>
        <v>4.2784137929607704</v>
      </c>
      <c r="J4437" s="77">
        <f>+IF(ISNUMBER(DATA!AI594),DATA!AI594,"n/a")</f>
        <v>-2.5460543749411799E-2</v>
      </c>
      <c r="K4437" s="87">
        <f>+IF(ISNUMBER(DATA!AR594),DATA!AR594,"n/a")</f>
        <v>4.22756039558337</v>
      </c>
      <c r="L4437" s="77">
        <f>+IF(ISNUMBER(DATA!AS594),DATA!AS594,"n/a")</f>
        <v>-3.9810648775468499E-2</v>
      </c>
      <c r="M4437" s="66"/>
      <c r="N4437" s="66"/>
      <c r="O4437" s="66"/>
      <c r="P4437" s="66"/>
      <c r="Q4437" s="66"/>
      <c r="S4437" s="70"/>
      <c r="U4437" s="70"/>
      <c r="W4437" s="70"/>
      <c r="Y4437" s="70"/>
    </row>
    <row r="4438" spans="1:25" s="69" customFormat="1" x14ac:dyDescent="0.2">
      <c r="A4438" s="66" t="s">
        <v>20</v>
      </c>
      <c r="B4438" s="66" t="s">
        <v>24</v>
      </c>
      <c r="C4438" s="66" t="s">
        <v>26</v>
      </c>
      <c r="D4438" s="66" t="s">
        <v>316</v>
      </c>
      <c r="E4438" s="87">
        <f>+IF(ISNUMBER(DATA!N595),DATA!N595,"n/a")</f>
        <v>3.70969600190696</v>
      </c>
      <c r="F4438" s="77">
        <f>+IF(ISNUMBER(DATA!O595),DATA!O595,"n/a")</f>
        <v>3.1854373266706502E-2</v>
      </c>
      <c r="G4438" s="87">
        <f>+IF(ISNUMBER(DATA!X595),DATA!X595,"n/a")</f>
        <v>3.6984800506856699</v>
      </c>
      <c r="H4438" s="77">
        <f>+IF(ISNUMBER(DATA!Y595),DATA!Y595,"n/a")</f>
        <v>4.7185136578992301E-2</v>
      </c>
      <c r="I4438" s="87">
        <f>+IF(ISNUMBER(DATA!AH595),DATA!AH595,"n/a")</f>
        <v>3.65057219378741</v>
      </c>
      <c r="J4438" s="77">
        <f>+IF(ISNUMBER(DATA!AI595),DATA!AI595,"n/a")</f>
        <v>3.2167413705438297E-2</v>
      </c>
      <c r="K4438" s="87">
        <f>+IF(ISNUMBER(DATA!AR595),DATA!AR595,"n/a")</f>
        <v>3.65930402327395</v>
      </c>
      <c r="L4438" s="77">
        <f>+IF(ISNUMBER(DATA!AS595),DATA!AS595,"n/a")</f>
        <v>2.9835628053310199E-2</v>
      </c>
      <c r="M4438" s="66"/>
      <c r="N4438" s="66"/>
      <c r="O4438" s="66"/>
      <c r="P4438" s="66"/>
      <c r="Q4438" s="66"/>
      <c r="S4438" s="70"/>
      <c r="U4438" s="70"/>
      <c r="W4438" s="70"/>
      <c r="Y4438" s="70"/>
    </row>
    <row r="4439" spans="1:25" s="69" customFormat="1" x14ac:dyDescent="0.2">
      <c r="A4439" s="66" t="s">
        <v>20</v>
      </c>
      <c r="B4439" s="66" t="s">
        <v>24</v>
      </c>
      <c r="C4439" s="66" t="s">
        <v>26</v>
      </c>
      <c r="D4439" s="66" t="s">
        <v>317</v>
      </c>
      <c r="E4439" s="87">
        <f>+IF(ISNUMBER(DATA!N596),DATA!N596,"n/a")</f>
        <v>3.6901527512925898</v>
      </c>
      <c r="F4439" s="77">
        <f>+IF(ISNUMBER(DATA!O596),DATA!O596,"n/a")</f>
        <v>4.7841181241830302E-2</v>
      </c>
      <c r="G4439" s="87">
        <f>+IF(ISNUMBER(DATA!X596),DATA!X596,"n/a")</f>
        <v>3.6291628616248799</v>
      </c>
      <c r="H4439" s="77">
        <f>+IF(ISNUMBER(DATA!Y596),DATA!Y596,"n/a")</f>
        <v>3.4972217729472801E-2</v>
      </c>
      <c r="I4439" s="87">
        <f>+IF(ISNUMBER(DATA!AH596),DATA!AH596,"n/a")</f>
        <v>3.6144509636244</v>
      </c>
      <c r="J4439" s="77">
        <f>+IF(ISNUMBER(DATA!AI596),DATA!AI596,"n/a")</f>
        <v>3.1675444526419697E-2</v>
      </c>
      <c r="K4439" s="87">
        <f>+IF(ISNUMBER(DATA!AR596),DATA!AR596,"n/a")</f>
        <v>3.7118046369324298</v>
      </c>
      <c r="L4439" s="77">
        <f>+IF(ISNUMBER(DATA!AS596),DATA!AS596,"n/a")</f>
        <v>8.1451609093063301E-2</v>
      </c>
      <c r="M4439" s="66"/>
      <c r="N4439" s="66"/>
      <c r="O4439" s="66"/>
      <c r="P4439" s="66"/>
      <c r="Q4439" s="66"/>
      <c r="S4439" s="70"/>
      <c r="U4439" s="70"/>
      <c r="W4439" s="70"/>
      <c r="Y4439" s="70"/>
    </row>
    <row r="4440" spans="1:25" s="69" customFormat="1" x14ac:dyDescent="0.2">
      <c r="A4440" s="66" t="s">
        <v>20</v>
      </c>
      <c r="B4440" s="66" t="s">
        <v>24</v>
      </c>
      <c r="C4440" s="66" t="s">
        <v>26</v>
      </c>
      <c r="D4440" s="66" t="s">
        <v>318</v>
      </c>
      <c r="E4440" s="87">
        <f>+IF(ISNUMBER(DATA!N597),DATA!N597,"n/a")</f>
        <v>3.68935889183058</v>
      </c>
      <c r="F4440" s="77">
        <f>+IF(ISNUMBER(DATA!O597),DATA!O597,"n/a")</f>
        <v>6.2411733767694204E-3</v>
      </c>
      <c r="G4440" s="87">
        <f>+IF(ISNUMBER(DATA!X597),DATA!X597,"n/a")</f>
        <v>3.6893296110631102</v>
      </c>
      <c r="H4440" s="77">
        <f>+IF(ISNUMBER(DATA!Y597),DATA!Y597,"n/a")</f>
        <v>1.28099650124008E-2</v>
      </c>
      <c r="I4440" s="87">
        <f>+IF(ISNUMBER(DATA!AH597),DATA!AH597,"n/a")</f>
        <v>3.6245583776695698</v>
      </c>
      <c r="J4440" s="77">
        <f>+IF(ISNUMBER(DATA!AI597),DATA!AI597,"n/a")</f>
        <v>-4.1937750902610402E-3</v>
      </c>
      <c r="K4440" s="87">
        <f>+IF(ISNUMBER(DATA!AR597),DATA!AR597,"n/a")</f>
        <v>3.64266105654213</v>
      </c>
      <c r="L4440" s="77">
        <f>+IF(ISNUMBER(DATA!AS597),DATA!AS597,"n/a")</f>
        <v>8.1082867728909207E-3</v>
      </c>
      <c r="M4440" s="66"/>
      <c r="N4440" s="66"/>
      <c r="O4440" s="66"/>
      <c r="P4440" s="66"/>
      <c r="Q4440" s="66"/>
      <c r="S4440" s="70"/>
      <c r="U4440" s="70"/>
      <c r="W4440" s="70"/>
      <c r="Y4440" s="70"/>
    </row>
    <row r="4441" spans="1:25" x14ac:dyDescent="0.2">
      <c r="A4441" s="66" t="s">
        <v>20</v>
      </c>
      <c r="B4441" s="66" t="s">
        <v>24</v>
      </c>
      <c r="C4441" s="66" t="s">
        <v>26</v>
      </c>
      <c r="D4441" s="66" t="s">
        <v>344</v>
      </c>
      <c r="E4441" s="87">
        <f>+IF(ISNUMBER(DATA!N598),DATA!N598,"n/a")</f>
        <v>2.4810061619937902</v>
      </c>
      <c r="F4441" s="77">
        <f>+IF(ISNUMBER(DATA!O598),DATA!O598,"n/a")</f>
        <v>4.9054698811166195E-4</v>
      </c>
      <c r="G4441" s="87">
        <f>+IF(ISNUMBER(DATA!X598),DATA!X598,"n/a")</f>
        <v>2.5041426765903698</v>
      </c>
      <c r="H4441" s="77">
        <f>+IF(ISNUMBER(DATA!Y598),DATA!Y598,"n/a")</f>
        <v>4.2943184966256999E-3</v>
      </c>
      <c r="I4441" s="87">
        <f>+IF(ISNUMBER(DATA!AH598),DATA!AH598,"n/a")</f>
        <v>2.5836514741227901</v>
      </c>
      <c r="J4441" s="77">
        <f>+IF(ISNUMBER(DATA!AI598),DATA!AI598,"n/a")</f>
        <v>1.32292771581515E-2</v>
      </c>
      <c r="K4441" s="87">
        <f>+IF(ISNUMBER(DATA!AR598),DATA!AR598,"n/a")</f>
        <v>2.5619588160212698</v>
      </c>
      <c r="L4441" s="77">
        <f>+IF(ISNUMBER(DATA!AS598),DATA!AS598,"n/a")</f>
        <v>2.9813014014740701E-3</v>
      </c>
    </row>
    <row r="4442" spans="1:25" x14ac:dyDescent="0.2">
      <c r="A4442" s="66" t="s">
        <v>20</v>
      </c>
      <c r="B4442" s="66" t="s">
        <v>24</v>
      </c>
      <c r="C4442" s="66" t="s">
        <v>26</v>
      </c>
      <c r="D4442" s="66" t="s">
        <v>345</v>
      </c>
      <c r="E4442" s="87">
        <f>+IF(ISNUMBER(DATA!N599),DATA!N599,"n/a")</f>
        <v>3.3605154383637799</v>
      </c>
      <c r="F4442" s="77">
        <f>+IF(ISNUMBER(DATA!O599),DATA!O599,"n/a")</f>
        <v>7.4480214041446405E-2</v>
      </c>
      <c r="G4442" s="87">
        <f>+IF(ISNUMBER(DATA!X599),DATA!X599,"n/a")</f>
        <v>3.3209770818786399</v>
      </c>
      <c r="H4442" s="77">
        <f>+IF(ISNUMBER(DATA!Y599),DATA!Y599,"n/a")</f>
        <v>7.5228556620851303E-2</v>
      </c>
      <c r="I4442" s="87">
        <f>+IF(ISNUMBER(DATA!AH599),DATA!AH599,"n/a")</f>
        <v>3.3490254557858199</v>
      </c>
      <c r="J4442" s="77">
        <f>+IF(ISNUMBER(DATA!AI599),DATA!AI599,"n/a")</f>
        <v>6.33585093031582E-2</v>
      </c>
      <c r="K4442" s="87">
        <f>+IF(ISNUMBER(DATA!AR599),DATA!AR599,"n/a")</f>
        <v>3.3074472136617099</v>
      </c>
      <c r="L4442" s="77">
        <f>+IF(ISNUMBER(DATA!AS599),DATA!AS599,"n/a")</f>
        <v>4.2359349219391398E-2</v>
      </c>
    </row>
  </sheetData>
  <sheetProtection password="92C1"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975 H975 J975 L975 F1638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 H363 J363 L363 L414 J414 H414 F414">
    <cfRule type="cellIs" dxfId="519" priority="643" stopIfTrue="1" operator="lessThan">
      <formula>0</formula>
    </cfRule>
  </conditionalFormatting>
  <conditionalFormatting sqref="F2709 S2659:S2943 Y2659:Y2943 W2659:W2943 U2659:U2943 F2760 F2811 F2862 F2913">
    <cfRule type="cellIs" dxfId="518" priority="641" stopIfTrue="1" operator="lessThan">
      <formula>0</formula>
    </cfRule>
  </conditionalFormatting>
  <conditionalFormatting sqref="F6 H6 J6 L6">
    <cfRule type="cellIs" dxfId="517" priority="640" stopIfTrue="1" operator="lessThan">
      <formula>0</formula>
    </cfRule>
  </conditionalFormatting>
  <conditionalFormatting sqref="H7:H54">
    <cfRule type="cellIs" dxfId="516" priority="639" stopIfTrue="1" operator="lessThan">
      <formula>0</formula>
    </cfRule>
  </conditionalFormatting>
  <conditionalFormatting sqref="J7:J54">
    <cfRule type="cellIs" dxfId="515" priority="638" stopIfTrue="1" operator="lessThan">
      <formula>0</formula>
    </cfRule>
  </conditionalFormatting>
  <conditionalFormatting sqref="L7:L54">
    <cfRule type="cellIs" dxfId="514" priority="637" stopIfTrue="1" operator="lessThan">
      <formula>0</formula>
    </cfRule>
  </conditionalFormatting>
  <conditionalFormatting sqref="H58:H105">
    <cfRule type="cellIs" dxfId="513" priority="633" stopIfTrue="1" operator="lessThan">
      <formula>0</formula>
    </cfRule>
  </conditionalFormatting>
  <conditionalFormatting sqref="J58:J105">
    <cfRule type="cellIs" dxfId="512" priority="632" stopIfTrue="1" operator="lessThan">
      <formula>0</formula>
    </cfRule>
  </conditionalFormatting>
  <conditionalFormatting sqref="L58:L105">
    <cfRule type="cellIs" dxfId="511" priority="631" stopIfTrue="1" operator="lessThan">
      <formula>0</formula>
    </cfRule>
  </conditionalFormatting>
  <conditionalFormatting sqref="F109:F158">
    <cfRule type="cellIs" dxfId="510" priority="630" stopIfTrue="1" operator="lessThan">
      <formula>0</formula>
    </cfRule>
  </conditionalFormatting>
  <conditionalFormatting sqref="H109:H158">
    <cfRule type="cellIs" dxfId="509" priority="629" stopIfTrue="1" operator="lessThan">
      <formula>0</formula>
    </cfRule>
  </conditionalFormatting>
  <conditionalFormatting sqref="J109:J158">
    <cfRule type="cellIs" dxfId="508" priority="628" stopIfTrue="1" operator="lessThan">
      <formula>0</formula>
    </cfRule>
  </conditionalFormatting>
  <conditionalFormatting sqref="L109:L158">
    <cfRule type="cellIs" dxfId="507" priority="627" stopIfTrue="1" operator="lessThan">
      <formula>0</formula>
    </cfRule>
  </conditionalFormatting>
  <conditionalFormatting sqref="F160:F209">
    <cfRule type="cellIs" dxfId="506" priority="626" stopIfTrue="1" operator="lessThan">
      <formula>0</formula>
    </cfRule>
  </conditionalFormatting>
  <conditionalFormatting sqref="H160:H209">
    <cfRule type="cellIs" dxfId="505" priority="625" stopIfTrue="1" operator="lessThan">
      <formula>0</formula>
    </cfRule>
  </conditionalFormatting>
  <conditionalFormatting sqref="J160:J209">
    <cfRule type="cellIs" dxfId="504" priority="624" stopIfTrue="1" operator="lessThan">
      <formula>0</formula>
    </cfRule>
  </conditionalFormatting>
  <conditionalFormatting sqref="L160:L209">
    <cfRule type="cellIs" dxfId="503" priority="623" stopIfTrue="1" operator="lessThan">
      <formula>0</formula>
    </cfRule>
  </conditionalFormatting>
  <conditionalFormatting sqref="F211:F260">
    <cfRule type="cellIs" dxfId="502" priority="618" stopIfTrue="1" operator="lessThan">
      <formula>0</formula>
    </cfRule>
  </conditionalFormatting>
  <conditionalFormatting sqref="H211:H260">
    <cfRule type="cellIs" dxfId="501" priority="617" stopIfTrue="1" operator="lessThan">
      <formula>0</formula>
    </cfRule>
  </conditionalFormatting>
  <conditionalFormatting sqref="J211:J260">
    <cfRule type="cellIs" dxfId="500" priority="616" stopIfTrue="1" operator="lessThan">
      <formula>0</formula>
    </cfRule>
  </conditionalFormatting>
  <conditionalFormatting sqref="L211:L260">
    <cfRule type="cellIs" dxfId="499" priority="615" stopIfTrue="1" operator="lessThan">
      <formula>0</formula>
    </cfRule>
  </conditionalFormatting>
  <conditionalFormatting sqref="F313:F362">
    <cfRule type="cellIs" dxfId="498" priority="610" stopIfTrue="1" operator="lessThan">
      <formula>0</formula>
    </cfRule>
  </conditionalFormatting>
  <conditionalFormatting sqref="H313:H362">
    <cfRule type="cellIs" dxfId="497" priority="606" stopIfTrue="1" operator="lessThan">
      <formula>0</formula>
    </cfRule>
  </conditionalFormatting>
  <conditionalFormatting sqref="J313:J362">
    <cfRule type="cellIs" dxfId="496" priority="605" stopIfTrue="1" operator="lessThan">
      <formula>0</formula>
    </cfRule>
  </conditionalFormatting>
  <conditionalFormatting sqref="L313:L362">
    <cfRule type="cellIs" dxfId="495" priority="604" stopIfTrue="1" operator="lessThan">
      <formula>0</formula>
    </cfRule>
  </conditionalFormatting>
  <conditionalFormatting sqref="F976:F1025">
    <cfRule type="cellIs" dxfId="494" priority="554" stopIfTrue="1" operator="lessThan">
      <formula>0</formula>
    </cfRule>
  </conditionalFormatting>
  <conditionalFormatting sqref="H976:H1025">
    <cfRule type="cellIs" dxfId="493" priority="553" stopIfTrue="1" operator="lessThan">
      <formula>0</formula>
    </cfRule>
  </conditionalFormatting>
  <conditionalFormatting sqref="J976:J1025">
    <cfRule type="cellIs" dxfId="492" priority="552" stopIfTrue="1" operator="lessThan">
      <formula>0</formula>
    </cfRule>
  </conditionalFormatting>
  <conditionalFormatting sqref="L976:L1025">
    <cfRule type="cellIs" dxfId="491" priority="551" stopIfTrue="1" operator="lessThan">
      <formula>0</formula>
    </cfRule>
  </conditionalFormatting>
  <conditionalFormatting sqref="F1027:F1229">
    <cfRule type="cellIs" dxfId="490" priority="550" stopIfTrue="1" operator="lessThan">
      <formula>0</formula>
    </cfRule>
  </conditionalFormatting>
  <conditionalFormatting sqref="H1027:H1077">
    <cfRule type="cellIs" dxfId="489" priority="546" stopIfTrue="1" operator="lessThan">
      <formula>0</formula>
    </cfRule>
  </conditionalFormatting>
  <conditionalFormatting sqref="J1027:J1077">
    <cfRule type="cellIs" dxfId="488" priority="545" stopIfTrue="1" operator="lessThan">
      <formula>0</formula>
    </cfRule>
  </conditionalFormatting>
  <conditionalFormatting sqref="L1027:L1077">
    <cfRule type="cellIs" dxfId="487" priority="544" stopIfTrue="1" operator="lessThan">
      <formula>0</formula>
    </cfRule>
  </conditionalFormatting>
  <conditionalFormatting sqref="H1078:H1128">
    <cfRule type="cellIs" dxfId="486" priority="543" stopIfTrue="1" operator="lessThan">
      <formula>0</formula>
    </cfRule>
  </conditionalFormatting>
  <conditionalFormatting sqref="J1078:J1128">
    <cfRule type="cellIs" dxfId="485" priority="542" stopIfTrue="1" operator="lessThan">
      <formula>0</formula>
    </cfRule>
  </conditionalFormatting>
  <conditionalFormatting sqref="L1078:L1128">
    <cfRule type="cellIs" dxfId="484" priority="541" stopIfTrue="1" operator="lessThan">
      <formula>0</formula>
    </cfRule>
  </conditionalFormatting>
  <conditionalFormatting sqref="H1129:H1179">
    <cfRule type="cellIs" dxfId="483" priority="540" stopIfTrue="1" operator="lessThan">
      <formula>0</formula>
    </cfRule>
  </conditionalFormatting>
  <conditionalFormatting sqref="J1129:J1179">
    <cfRule type="cellIs" dxfId="482" priority="539" stopIfTrue="1" operator="lessThan">
      <formula>0</formula>
    </cfRule>
  </conditionalFormatting>
  <conditionalFormatting sqref="L1129:L1179">
    <cfRule type="cellIs" dxfId="481" priority="538" stopIfTrue="1" operator="lessThan">
      <formula>0</formula>
    </cfRule>
  </conditionalFormatting>
  <conditionalFormatting sqref="H1180:H1229">
    <cfRule type="cellIs" dxfId="480" priority="537" stopIfTrue="1" operator="lessThan">
      <formula>0</formula>
    </cfRule>
  </conditionalFormatting>
  <conditionalFormatting sqref="J1180:J1229">
    <cfRule type="cellIs" dxfId="479" priority="536" stopIfTrue="1" operator="lessThan">
      <formula>0</formula>
    </cfRule>
  </conditionalFormatting>
  <conditionalFormatting sqref="L1180:L1229">
    <cfRule type="cellIs" dxfId="478" priority="535" stopIfTrue="1" operator="lessThan">
      <formula>0</formula>
    </cfRule>
  </conditionalFormatting>
  <conditionalFormatting sqref="F1230:F1280">
    <cfRule type="cellIs" dxfId="477" priority="534" stopIfTrue="1" operator="lessThan">
      <formula>0</formula>
    </cfRule>
  </conditionalFormatting>
  <conditionalFormatting sqref="H1230">
    <cfRule type="cellIs" dxfId="476" priority="533" stopIfTrue="1" operator="lessThan">
      <formula>0</formula>
    </cfRule>
  </conditionalFormatting>
  <conditionalFormatting sqref="J1230">
    <cfRule type="cellIs" dxfId="475" priority="532" stopIfTrue="1" operator="lessThan">
      <formula>0</formula>
    </cfRule>
  </conditionalFormatting>
  <conditionalFormatting sqref="L1230">
    <cfRule type="cellIs" dxfId="474" priority="531" stopIfTrue="1" operator="lessThan">
      <formula>0</formula>
    </cfRule>
  </conditionalFormatting>
  <conditionalFormatting sqref="H1231:H1280">
    <cfRule type="cellIs" dxfId="473" priority="530" stopIfTrue="1" operator="lessThan">
      <formula>0</formula>
    </cfRule>
  </conditionalFormatting>
  <conditionalFormatting sqref="J1231:J1280">
    <cfRule type="cellIs" dxfId="472" priority="529" stopIfTrue="1" operator="lessThan">
      <formula>0</formula>
    </cfRule>
  </conditionalFormatting>
  <conditionalFormatting sqref="L1231:L1280">
    <cfRule type="cellIs" dxfId="471" priority="528" stopIfTrue="1" operator="lessThan">
      <formula>0</formula>
    </cfRule>
  </conditionalFormatting>
  <conditionalFormatting sqref="F1281:F1382">
    <cfRule type="cellIs" dxfId="470" priority="527" stopIfTrue="1" operator="lessThan">
      <formula>0</formula>
    </cfRule>
  </conditionalFormatting>
  <conditionalFormatting sqref="H1281">
    <cfRule type="cellIs" dxfId="469" priority="526" stopIfTrue="1" operator="lessThan">
      <formula>0</formula>
    </cfRule>
  </conditionalFormatting>
  <conditionalFormatting sqref="J1281">
    <cfRule type="cellIs" dxfId="468" priority="525" stopIfTrue="1" operator="lessThan">
      <formula>0</formula>
    </cfRule>
  </conditionalFormatting>
  <conditionalFormatting sqref="L1281">
    <cfRule type="cellIs" dxfId="467" priority="524" stopIfTrue="1" operator="lessThan">
      <formula>0</formula>
    </cfRule>
  </conditionalFormatting>
  <conditionalFormatting sqref="H1282:H1332">
    <cfRule type="cellIs" dxfId="466" priority="523" stopIfTrue="1" operator="lessThan">
      <formula>0</formula>
    </cfRule>
  </conditionalFormatting>
  <conditionalFormatting sqref="J1282:J1332">
    <cfRule type="cellIs" dxfId="465" priority="522" stopIfTrue="1" operator="lessThan">
      <formula>0</formula>
    </cfRule>
  </conditionalFormatting>
  <conditionalFormatting sqref="L1282:L1332">
    <cfRule type="cellIs" dxfId="464" priority="521" stopIfTrue="1" operator="lessThan">
      <formula>0</formula>
    </cfRule>
  </conditionalFormatting>
  <conditionalFormatting sqref="H1333:H1382">
    <cfRule type="cellIs" dxfId="463" priority="520" stopIfTrue="1" operator="lessThan">
      <formula>0</formula>
    </cfRule>
  </conditionalFormatting>
  <conditionalFormatting sqref="J1333:J1382">
    <cfRule type="cellIs" dxfId="462" priority="519" stopIfTrue="1" operator="lessThan">
      <formula>0</formula>
    </cfRule>
  </conditionalFormatting>
  <conditionalFormatting sqref="L1333:L1382">
    <cfRule type="cellIs" dxfId="461" priority="518" stopIfTrue="1" operator="lessThan">
      <formula>0</formula>
    </cfRule>
  </conditionalFormatting>
  <conditionalFormatting sqref="H1383 H2964 H1638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460" priority="517" stopIfTrue="1" operator="lessThan">
      <formula>0</formula>
    </cfRule>
  </conditionalFormatting>
  <conditionalFormatting sqref="H2709 H2760 H2811 H2862 H2913">
    <cfRule type="cellIs" dxfId="459" priority="516" stopIfTrue="1" operator="lessThan">
      <formula>0</formula>
    </cfRule>
  </conditionalFormatting>
  <conditionalFormatting sqref="J1383 J2964 J1638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458" priority="515" stopIfTrue="1" operator="lessThan">
      <formula>0</formula>
    </cfRule>
  </conditionalFormatting>
  <conditionalFormatting sqref="J2709 J2760 J2811 J2862 J2913">
    <cfRule type="cellIs" dxfId="457" priority="514" stopIfTrue="1" operator="lessThan">
      <formula>0</formula>
    </cfRule>
  </conditionalFormatting>
  <conditionalFormatting sqref="L1383 L2964 L1638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456" priority="513" stopIfTrue="1" operator="lessThan">
      <formula>0</formula>
    </cfRule>
  </conditionalFormatting>
  <conditionalFormatting sqref="L2709 L2760 L2811 L2862 L2913">
    <cfRule type="cellIs" dxfId="455" priority="512" stopIfTrue="1" operator="lessThan">
      <formula>0</formula>
    </cfRule>
  </conditionalFormatting>
  <conditionalFormatting sqref="F1945:F1994">
    <cfRule type="cellIs" dxfId="454" priority="467" stopIfTrue="1" operator="lessThan">
      <formula>0</formula>
    </cfRule>
  </conditionalFormatting>
  <conditionalFormatting sqref="H1945:H1994">
    <cfRule type="cellIs" dxfId="453" priority="463" stopIfTrue="1" operator="lessThan">
      <formula>0</formula>
    </cfRule>
  </conditionalFormatting>
  <conditionalFormatting sqref="J1945:J1994">
    <cfRule type="cellIs" dxfId="452" priority="462" stopIfTrue="1" operator="lessThan">
      <formula>0</formula>
    </cfRule>
  </conditionalFormatting>
  <conditionalFormatting sqref="L1945:L1994">
    <cfRule type="cellIs" dxfId="451" priority="461" stopIfTrue="1" operator="lessThan">
      <formula>0</formula>
    </cfRule>
  </conditionalFormatting>
  <conditionalFormatting sqref="F1996:F2045">
    <cfRule type="cellIs" dxfId="450" priority="460" stopIfTrue="1" operator="lessThan">
      <formula>0</formula>
    </cfRule>
  </conditionalFormatting>
  <conditionalFormatting sqref="H1996:H2045">
    <cfRule type="cellIs" dxfId="449" priority="459" stopIfTrue="1" operator="lessThan">
      <formula>0</formula>
    </cfRule>
  </conditionalFormatting>
  <conditionalFormatting sqref="J1996:J2045">
    <cfRule type="cellIs" dxfId="448" priority="458" stopIfTrue="1" operator="lessThan">
      <formula>0</formula>
    </cfRule>
  </conditionalFormatting>
  <conditionalFormatting sqref="L1996:L2045">
    <cfRule type="cellIs" dxfId="447" priority="457" stopIfTrue="1" operator="lessThan">
      <formula>0</formula>
    </cfRule>
  </conditionalFormatting>
  <conditionalFormatting sqref="F2047:F2096">
    <cfRule type="cellIs" dxfId="446" priority="456" stopIfTrue="1" operator="lessThan">
      <formula>0</formula>
    </cfRule>
  </conditionalFormatting>
  <conditionalFormatting sqref="H2047:H2096">
    <cfRule type="cellIs" dxfId="445" priority="455" stopIfTrue="1" operator="lessThan">
      <formula>0</formula>
    </cfRule>
  </conditionalFormatting>
  <conditionalFormatting sqref="J2047:J2096">
    <cfRule type="cellIs" dxfId="444" priority="454" stopIfTrue="1" operator="lessThan">
      <formula>0</formula>
    </cfRule>
  </conditionalFormatting>
  <conditionalFormatting sqref="L2047:L2096">
    <cfRule type="cellIs" dxfId="443" priority="453" stopIfTrue="1" operator="lessThan">
      <formula>0</formula>
    </cfRule>
  </conditionalFormatting>
  <conditionalFormatting sqref="F2098:F2147">
    <cfRule type="cellIs" dxfId="442" priority="452" stopIfTrue="1" operator="lessThan">
      <formula>0</formula>
    </cfRule>
  </conditionalFormatting>
  <conditionalFormatting sqref="H2098:H2147">
    <cfRule type="cellIs" dxfId="441" priority="451" stopIfTrue="1" operator="lessThan">
      <formula>0</formula>
    </cfRule>
  </conditionalFormatting>
  <conditionalFormatting sqref="J2098:J2147">
    <cfRule type="cellIs" dxfId="440" priority="450" stopIfTrue="1" operator="lessThan">
      <formula>0</formula>
    </cfRule>
  </conditionalFormatting>
  <conditionalFormatting sqref="L2098:L2147">
    <cfRule type="cellIs" dxfId="439" priority="449" stopIfTrue="1" operator="lessThan">
      <formula>0</formula>
    </cfRule>
  </conditionalFormatting>
  <conditionalFormatting sqref="F2149:F2198">
    <cfRule type="cellIs" dxfId="438" priority="448" stopIfTrue="1" operator="lessThan">
      <formula>0</formula>
    </cfRule>
  </conditionalFormatting>
  <conditionalFormatting sqref="H2149:H2198">
    <cfRule type="cellIs" dxfId="437" priority="447" stopIfTrue="1" operator="lessThan">
      <formula>0</formula>
    </cfRule>
  </conditionalFormatting>
  <conditionalFormatting sqref="J2149:J2198">
    <cfRule type="cellIs" dxfId="436" priority="446" stopIfTrue="1" operator="lessThan">
      <formula>0</formula>
    </cfRule>
  </conditionalFormatting>
  <conditionalFormatting sqref="L2149:L2198">
    <cfRule type="cellIs" dxfId="435" priority="445" stopIfTrue="1" operator="lessThan">
      <formula>0</formula>
    </cfRule>
  </conditionalFormatting>
  <conditionalFormatting sqref="F2200:F2249">
    <cfRule type="cellIs" dxfId="434" priority="444" stopIfTrue="1" operator="lessThan">
      <formula>0</formula>
    </cfRule>
  </conditionalFormatting>
  <conditionalFormatting sqref="H2200:H2249">
    <cfRule type="cellIs" dxfId="433" priority="443" stopIfTrue="1" operator="lessThan">
      <formula>0</formula>
    </cfRule>
  </conditionalFormatting>
  <conditionalFormatting sqref="J2200:J2249">
    <cfRule type="cellIs" dxfId="432" priority="442" stopIfTrue="1" operator="lessThan">
      <formula>0</formula>
    </cfRule>
  </conditionalFormatting>
  <conditionalFormatting sqref="L2200:L2249">
    <cfRule type="cellIs" dxfId="431" priority="441" stopIfTrue="1" operator="lessThan">
      <formula>0</formula>
    </cfRule>
  </conditionalFormatting>
  <conditionalFormatting sqref="F2251:F2300">
    <cfRule type="cellIs" dxfId="430" priority="440" stopIfTrue="1" operator="lessThan">
      <formula>0</formula>
    </cfRule>
  </conditionalFormatting>
  <conditionalFormatting sqref="H2251:H2300">
    <cfRule type="cellIs" dxfId="429" priority="439" stopIfTrue="1" operator="lessThan">
      <formula>0</formula>
    </cfRule>
  </conditionalFormatting>
  <conditionalFormatting sqref="J2251:J2300">
    <cfRule type="cellIs" dxfId="428" priority="438" stopIfTrue="1" operator="lessThan">
      <formula>0</formula>
    </cfRule>
  </conditionalFormatting>
  <conditionalFormatting sqref="L2251:L2300">
    <cfRule type="cellIs" dxfId="427" priority="437" stopIfTrue="1" operator="lessThan">
      <formula>0</formula>
    </cfRule>
  </conditionalFormatting>
  <conditionalFormatting sqref="F2302:F2351">
    <cfRule type="cellIs" dxfId="426" priority="436" stopIfTrue="1" operator="lessThan">
      <formula>0</formula>
    </cfRule>
  </conditionalFormatting>
  <conditionalFormatting sqref="H2302:H2351">
    <cfRule type="cellIs" dxfId="425" priority="435" stopIfTrue="1" operator="lessThan">
      <formula>0</formula>
    </cfRule>
  </conditionalFormatting>
  <conditionalFormatting sqref="J2302:J2351">
    <cfRule type="cellIs" dxfId="424" priority="434" stopIfTrue="1" operator="lessThan">
      <formula>0</formula>
    </cfRule>
  </conditionalFormatting>
  <conditionalFormatting sqref="L2302:L2351">
    <cfRule type="cellIs" dxfId="423" priority="433" stopIfTrue="1" operator="lessThan">
      <formula>0</formula>
    </cfRule>
  </conditionalFormatting>
  <conditionalFormatting sqref="F2353:F2402">
    <cfRule type="cellIs" dxfId="422" priority="432" stopIfTrue="1" operator="lessThan">
      <formula>0</formula>
    </cfRule>
  </conditionalFormatting>
  <conditionalFormatting sqref="H2353:H2402">
    <cfRule type="cellIs" dxfId="421" priority="431" stopIfTrue="1" operator="lessThan">
      <formula>0</formula>
    </cfRule>
  </conditionalFormatting>
  <conditionalFormatting sqref="J2353:J2402">
    <cfRule type="cellIs" dxfId="420" priority="430" stopIfTrue="1" operator="lessThan">
      <formula>0</formula>
    </cfRule>
  </conditionalFormatting>
  <conditionalFormatting sqref="L2353:L2402">
    <cfRule type="cellIs" dxfId="419" priority="429" stopIfTrue="1" operator="lessThan">
      <formula>0</formula>
    </cfRule>
  </conditionalFormatting>
  <conditionalFormatting sqref="F2404:F2453">
    <cfRule type="cellIs" dxfId="418" priority="428" stopIfTrue="1" operator="lessThan">
      <formula>0</formula>
    </cfRule>
  </conditionalFormatting>
  <conditionalFormatting sqref="H2404:H2453">
    <cfRule type="cellIs" dxfId="417" priority="427" stopIfTrue="1" operator="lessThan">
      <formula>0</formula>
    </cfRule>
  </conditionalFormatting>
  <conditionalFormatting sqref="J2404:J2453">
    <cfRule type="cellIs" dxfId="416" priority="425" stopIfTrue="1" operator="lessThan">
      <formula>0</formula>
    </cfRule>
  </conditionalFormatting>
  <conditionalFormatting sqref="L2404:L2453">
    <cfRule type="cellIs" dxfId="415" priority="424" stopIfTrue="1" operator="lessThan">
      <formula>0</formula>
    </cfRule>
  </conditionalFormatting>
  <conditionalFormatting sqref="F2455:F2504">
    <cfRule type="cellIs" dxfId="414" priority="423" stopIfTrue="1" operator="lessThan">
      <formula>0</formula>
    </cfRule>
  </conditionalFormatting>
  <conditionalFormatting sqref="H2455:H2504">
    <cfRule type="cellIs" dxfId="413" priority="422" stopIfTrue="1" operator="lessThan">
      <formula>0</formula>
    </cfRule>
  </conditionalFormatting>
  <conditionalFormatting sqref="J2455:J2504">
    <cfRule type="cellIs" dxfId="412" priority="421" stopIfTrue="1" operator="lessThan">
      <formula>0</formula>
    </cfRule>
  </conditionalFormatting>
  <conditionalFormatting sqref="L2455:L2504">
    <cfRule type="cellIs" dxfId="411" priority="420" stopIfTrue="1" operator="lessThan">
      <formula>0</formula>
    </cfRule>
  </conditionalFormatting>
  <conditionalFormatting sqref="F2506:F2555">
    <cfRule type="cellIs" dxfId="410" priority="419" stopIfTrue="1" operator="lessThan">
      <formula>0</formula>
    </cfRule>
  </conditionalFormatting>
  <conditionalFormatting sqref="H2506:H2555">
    <cfRule type="cellIs" dxfId="409" priority="418" stopIfTrue="1" operator="lessThan">
      <formula>0</formula>
    </cfRule>
  </conditionalFormatting>
  <conditionalFormatting sqref="J2506:J2555">
    <cfRule type="cellIs" dxfId="408" priority="417" stopIfTrue="1" operator="lessThan">
      <formula>0</formula>
    </cfRule>
  </conditionalFormatting>
  <conditionalFormatting sqref="L2506:L2555">
    <cfRule type="cellIs" dxfId="407" priority="416" stopIfTrue="1" operator="lessThan">
      <formula>0</formula>
    </cfRule>
  </conditionalFormatting>
  <conditionalFormatting sqref="F2557:F2606">
    <cfRule type="cellIs" dxfId="406" priority="415" stopIfTrue="1" operator="lessThan">
      <formula>0</formula>
    </cfRule>
  </conditionalFormatting>
  <conditionalFormatting sqref="H2557:H2606">
    <cfRule type="cellIs" dxfId="405" priority="414" stopIfTrue="1" operator="lessThan">
      <formula>0</formula>
    </cfRule>
  </conditionalFormatting>
  <conditionalFormatting sqref="J2557:J2606">
    <cfRule type="cellIs" dxfId="404" priority="413" stopIfTrue="1" operator="lessThan">
      <formula>0</formula>
    </cfRule>
  </conditionalFormatting>
  <conditionalFormatting sqref="L2557:L2606">
    <cfRule type="cellIs" dxfId="403" priority="412" stopIfTrue="1" operator="lessThan">
      <formula>0</formula>
    </cfRule>
  </conditionalFormatting>
  <conditionalFormatting sqref="F2608:F2657">
    <cfRule type="cellIs" dxfId="402" priority="411" stopIfTrue="1" operator="lessThan">
      <formula>0</formula>
    </cfRule>
  </conditionalFormatting>
  <conditionalFormatting sqref="H2608:H2657">
    <cfRule type="cellIs" dxfId="401" priority="410" stopIfTrue="1" operator="lessThan">
      <formula>0</formula>
    </cfRule>
  </conditionalFormatting>
  <conditionalFormatting sqref="J2608:J2657">
    <cfRule type="cellIs" dxfId="400" priority="409" stopIfTrue="1" operator="lessThan">
      <formula>0</formula>
    </cfRule>
  </conditionalFormatting>
  <conditionalFormatting sqref="L2608:L2657">
    <cfRule type="cellIs" dxfId="399" priority="408" stopIfTrue="1" operator="lessThan">
      <formula>0</formula>
    </cfRule>
  </conditionalFormatting>
  <conditionalFormatting sqref="F2659:F2708">
    <cfRule type="cellIs" dxfId="398" priority="407" stopIfTrue="1" operator="lessThan">
      <formula>0</formula>
    </cfRule>
  </conditionalFormatting>
  <conditionalFormatting sqref="H2659:H2708">
    <cfRule type="cellIs" dxfId="397" priority="406" stopIfTrue="1" operator="lessThan">
      <formula>0</formula>
    </cfRule>
  </conditionalFormatting>
  <conditionalFormatting sqref="J2659:J2708">
    <cfRule type="cellIs" dxfId="396" priority="405" stopIfTrue="1" operator="lessThan">
      <formula>0</formula>
    </cfRule>
  </conditionalFormatting>
  <conditionalFormatting sqref="L2659:L2708">
    <cfRule type="cellIs" dxfId="395" priority="404" stopIfTrue="1" operator="lessThan">
      <formula>0</formula>
    </cfRule>
  </conditionalFormatting>
  <conditionalFormatting sqref="F2710:F2759">
    <cfRule type="cellIs" dxfId="394" priority="403" stopIfTrue="1" operator="lessThan">
      <formula>0</formula>
    </cfRule>
  </conditionalFormatting>
  <conditionalFormatting sqref="H2710:H2759">
    <cfRule type="cellIs" dxfId="393" priority="402" stopIfTrue="1" operator="lessThan">
      <formula>0</formula>
    </cfRule>
  </conditionalFormatting>
  <conditionalFormatting sqref="J2710:J2759">
    <cfRule type="cellIs" dxfId="392" priority="401" stopIfTrue="1" operator="lessThan">
      <formula>0</formula>
    </cfRule>
  </conditionalFormatting>
  <conditionalFormatting sqref="L2710:L2759">
    <cfRule type="cellIs" dxfId="391" priority="400" stopIfTrue="1" operator="lessThan">
      <formula>0</formula>
    </cfRule>
  </conditionalFormatting>
  <conditionalFormatting sqref="F2761:F2810">
    <cfRule type="cellIs" dxfId="390" priority="399" stopIfTrue="1" operator="lessThan">
      <formula>0</formula>
    </cfRule>
  </conditionalFormatting>
  <conditionalFormatting sqref="H2761:H2810">
    <cfRule type="cellIs" dxfId="389" priority="398" stopIfTrue="1" operator="lessThan">
      <formula>0</formula>
    </cfRule>
  </conditionalFormatting>
  <conditionalFormatting sqref="J2761:J2810">
    <cfRule type="cellIs" dxfId="388" priority="397" stopIfTrue="1" operator="lessThan">
      <formula>0</formula>
    </cfRule>
  </conditionalFormatting>
  <conditionalFormatting sqref="L2761:L2810">
    <cfRule type="cellIs" dxfId="387" priority="396" stopIfTrue="1" operator="lessThan">
      <formula>0</formula>
    </cfRule>
  </conditionalFormatting>
  <conditionalFormatting sqref="F2812:F2861">
    <cfRule type="cellIs" dxfId="386" priority="395" stopIfTrue="1" operator="lessThan">
      <formula>0</formula>
    </cfRule>
  </conditionalFormatting>
  <conditionalFormatting sqref="H2812:H2861">
    <cfRule type="cellIs" dxfId="385" priority="394" stopIfTrue="1" operator="lessThan">
      <formula>0</formula>
    </cfRule>
  </conditionalFormatting>
  <conditionalFormatting sqref="J2812:J2861">
    <cfRule type="cellIs" dxfId="384" priority="393" stopIfTrue="1" operator="lessThan">
      <formula>0</formula>
    </cfRule>
  </conditionalFormatting>
  <conditionalFormatting sqref="L2812:L2861">
    <cfRule type="cellIs" dxfId="383" priority="392" stopIfTrue="1" operator="lessThan">
      <formula>0</formula>
    </cfRule>
  </conditionalFormatting>
  <conditionalFormatting sqref="F2863:F2912">
    <cfRule type="cellIs" dxfId="382" priority="391" stopIfTrue="1" operator="lessThan">
      <formula>0</formula>
    </cfRule>
  </conditionalFormatting>
  <conditionalFormatting sqref="H2863:H2912">
    <cfRule type="cellIs" dxfId="381" priority="390" stopIfTrue="1" operator="lessThan">
      <formula>0</formula>
    </cfRule>
  </conditionalFormatting>
  <conditionalFormatting sqref="J2863:J2912">
    <cfRule type="cellIs" dxfId="380" priority="389" stopIfTrue="1" operator="lessThan">
      <formula>0</formula>
    </cfRule>
  </conditionalFormatting>
  <conditionalFormatting sqref="L2863:L2912">
    <cfRule type="cellIs" dxfId="379" priority="388" stopIfTrue="1" operator="lessThan">
      <formula>0</formula>
    </cfRule>
  </conditionalFormatting>
  <conditionalFormatting sqref="F2914:F2963">
    <cfRule type="cellIs" dxfId="378" priority="387" stopIfTrue="1" operator="lessThan">
      <formula>0</formula>
    </cfRule>
  </conditionalFormatting>
  <conditionalFormatting sqref="H2914:H2963">
    <cfRule type="cellIs" dxfId="377" priority="386" stopIfTrue="1" operator="lessThan">
      <formula>0</formula>
    </cfRule>
  </conditionalFormatting>
  <conditionalFormatting sqref="J2914:J2963">
    <cfRule type="cellIs" dxfId="376" priority="385" stopIfTrue="1" operator="lessThan">
      <formula>0</formula>
    </cfRule>
  </conditionalFormatting>
  <conditionalFormatting sqref="L2914:L2963">
    <cfRule type="cellIs" dxfId="375" priority="384" stopIfTrue="1" operator="lessThan">
      <formula>0</formula>
    </cfRule>
  </conditionalFormatting>
  <conditionalFormatting sqref="F2965:F3014">
    <cfRule type="cellIs" dxfId="374" priority="383" stopIfTrue="1" operator="lessThan">
      <formula>0</formula>
    </cfRule>
  </conditionalFormatting>
  <conditionalFormatting sqref="H2965:H3014">
    <cfRule type="cellIs" dxfId="373" priority="382" stopIfTrue="1" operator="lessThan">
      <formula>0</formula>
    </cfRule>
  </conditionalFormatting>
  <conditionalFormatting sqref="J2965:J3014">
    <cfRule type="cellIs" dxfId="372" priority="381" stopIfTrue="1" operator="lessThan">
      <formula>0</formula>
    </cfRule>
  </conditionalFormatting>
  <conditionalFormatting sqref="L2965:L3014">
    <cfRule type="cellIs" dxfId="371" priority="380" stopIfTrue="1" operator="lessThan">
      <formula>0</formula>
    </cfRule>
  </conditionalFormatting>
  <conditionalFormatting sqref="F3016:F3065">
    <cfRule type="cellIs" dxfId="370" priority="379" stopIfTrue="1" operator="lessThan">
      <formula>0</formula>
    </cfRule>
  </conditionalFormatting>
  <conditionalFormatting sqref="H3016:H3065">
    <cfRule type="cellIs" dxfId="369" priority="378" stopIfTrue="1" operator="lessThan">
      <formula>0</formula>
    </cfRule>
  </conditionalFormatting>
  <conditionalFormatting sqref="J3016:J3065">
    <cfRule type="cellIs" dxfId="368" priority="377" stopIfTrue="1" operator="lessThan">
      <formula>0</formula>
    </cfRule>
  </conditionalFormatting>
  <conditionalFormatting sqref="L3016:L3065">
    <cfRule type="cellIs" dxfId="367" priority="376" stopIfTrue="1" operator="lessThan">
      <formula>0</formula>
    </cfRule>
  </conditionalFormatting>
  <conditionalFormatting sqref="F3067:F3116">
    <cfRule type="cellIs" dxfId="366" priority="375" stopIfTrue="1" operator="lessThan">
      <formula>0</formula>
    </cfRule>
  </conditionalFormatting>
  <conditionalFormatting sqref="H3067:H3116">
    <cfRule type="cellIs" dxfId="365" priority="374" stopIfTrue="1" operator="lessThan">
      <formula>0</formula>
    </cfRule>
  </conditionalFormatting>
  <conditionalFormatting sqref="J3067:J3116">
    <cfRule type="cellIs" dxfId="364" priority="373" stopIfTrue="1" operator="lessThan">
      <formula>0</formula>
    </cfRule>
  </conditionalFormatting>
  <conditionalFormatting sqref="L3067:L3116">
    <cfRule type="cellIs" dxfId="363" priority="372" stopIfTrue="1" operator="lessThan">
      <formula>0</formula>
    </cfRule>
  </conditionalFormatting>
  <conditionalFormatting sqref="F3118:F3167">
    <cfRule type="cellIs" dxfId="362" priority="371" stopIfTrue="1" operator="lessThan">
      <formula>0</formula>
    </cfRule>
  </conditionalFormatting>
  <conditionalFormatting sqref="H3118:H3167">
    <cfRule type="cellIs" dxfId="361" priority="370" stopIfTrue="1" operator="lessThan">
      <formula>0</formula>
    </cfRule>
  </conditionalFormatting>
  <conditionalFormatting sqref="J3118:J3167">
    <cfRule type="cellIs" dxfId="360" priority="369" stopIfTrue="1" operator="lessThan">
      <formula>0</formula>
    </cfRule>
  </conditionalFormatting>
  <conditionalFormatting sqref="L3118:L3167">
    <cfRule type="cellIs" dxfId="359" priority="368" stopIfTrue="1" operator="lessThan">
      <formula>0</formula>
    </cfRule>
  </conditionalFormatting>
  <conditionalFormatting sqref="F3169:F3218">
    <cfRule type="cellIs" dxfId="358" priority="367" stopIfTrue="1" operator="lessThan">
      <formula>0</formula>
    </cfRule>
  </conditionalFormatting>
  <conditionalFormatting sqref="H3169:H3218">
    <cfRule type="cellIs" dxfId="357" priority="366" stopIfTrue="1" operator="lessThan">
      <formula>0</formula>
    </cfRule>
  </conditionalFormatting>
  <conditionalFormatting sqref="J3169:J3218">
    <cfRule type="cellIs" dxfId="356" priority="365" stopIfTrue="1" operator="lessThan">
      <formula>0</formula>
    </cfRule>
  </conditionalFormatting>
  <conditionalFormatting sqref="L3169:L3218">
    <cfRule type="cellIs" dxfId="355" priority="364" stopIfTrue="1" operator="lessThan">
      <formula>0</formula>
    </cfRule>
  </conditionalFormatting>
  <conditionalFormatting sqref="F3220:F3269">
    <cfRule type="cellIs" dxfId="354" priority="363" stopIfTrue="1" operator="lessThan">
      <formula>0</formula>
    </cfRule>
  </conditionalFormatting>
  <conditionalFormatting sqref="H3220:H3269">
    <cfRule type="cellIs" dxfId="353" priority="362" stopIfTrue="1" operator="lessThan">
      <formula>0</formula>
    </cfRule>
  </conditionalFormatting>
  <conditionalFormatting sqref="J3220:J3269">
    <cfRule type="cellIs" dxfId="352" priority="361" stopIfTrue="1" operator="lessThan">
      <formula>0</formula>
    </cfRule>
  </conditionalFormatting>
  <conditionalFormatting sqref="L3220:L3269">
    <cfRule type="cellIs" dxfId="351" priority="360" stopIfTrue="1" operator="lessThan">
      <formula>0</formula>
    </cfRule>
  </conditionalFormatting>
  <conditionalFormatting sqref="F3271:F3320">
    <cfRule type="cellIs" dxfId="350" priority="359" stopIfTrue="1" operator="lessThan">
      <formula>0</formula>
    </cfRule>
  </conditionalFormatting>
  <conditionalFormatting sqref="H3271:H3320">
    <cfRule type="cellIs" dxfId="349" priority="358" stopIfTrue="1" operator="lessThan">
      <formula>0</formula>
    </cfRule>
  </conditionalFormatting>
  <conditionalFormatting sqref="J3271:J3320">
    <cfRule type="cellIs" dxfId="348" priority="357" stopIfTrue="1" operator="lessThan">
      <formula>0</formula>
    </cfRule>
  </conditionalFormatting>
  <conditionalFormatting sqref="L3271:L3320">
    <cfRule type="cellIs" dxfId="347" priority="356" stopIfTrue="1" operator="lessThan">
      <formula>0</formula>
    </cfRule>
  </conditionalFormatting>
  <conditionalFormatting sqref="F3322:F3371">
    <cfRule type="cellIs" dxfId="346" priority="355" stopIfTrue="1" operator="lessThan">
      <formula>0</formula>
    </cfRule>
  </conditionalFormatting>
  <conditionalFormatting sqref="H3322:H3371">
    <cfRule type="cellIs" dxfId="345" priority="354" stopIfTrue="1" operator="lessThan">
      <formula>0</formula>
    </cfRule>
  </conditionalFormatting>
  <conditionalFormatting sqref="J3322:J3371">
    <cfRule type="cellIs" dxfId="344" priority="353" stopIfTrue="1" operator="lessThan">
      <formula>0</formula>
    </cfRule>
  </conditionalFormatting>
  <conditionalFormatting sqref="L3322:L3371">
    <cfRule type="cellIs" dxfId="343" priority="352" stopIfTrue="1" operator="lessThan">
      <formula>0</formula>
    </cfRule>
  </conditionalFormatting>
  <conditionalFormatting sqref="F3373:F3422">
    <cfRule type="cellIs" dxfId="342" priority="351" stopIfTrue="1" operator="lessThan">
      <formula>0</formula>
    </cfRule>
  </conditionalFormatting>
  <conditionalFormatting sqref="H3373:H3422">
    <cfRule type="cellIs" dxfId="341" priority="350" stopIfTrue="1" operator="lessThan">
      <formula>0</formula>
    </cfRule>
  </conditionalFormatting>
  <conditionalFormatting sqref="J3373:J3422">
    <cfRule type="cellIs" dxfId="340" priority="349" stopIfTrue="1" operator="lessThan">
      <formula>0</formula>
    </cfRule>
  </conditionalFormatting>
  <conditionalFormatting sqref="L3373:L3422">
    <cfRule type="cellIs" dxfId="339" priority="348" stopIfTrue="1" operator="lessThan">
      <formula>0</formula>
    </cfRule>
  </conditionalFormatting>
  <conditionalFormatting sqref="F3424:F3473">
    <cfRule type="cellIs" dxfId="338" priority="347" stopIfTrue="1" operator="lessThan">
      <formula>0</formula>
    </cfRule>
  </conditionalFormatting>
  <conditionalFormatting sqref="H3424:H3473">
    <cfRule type="cellIs" dxfId="337" priority="346" stopIfTrue="1" operator="lessThan">
      <formula>0</formula>
    </cfRule>
  </conditionalFormatting>
  <conditionalFormatting sqref="J3424:J3473">
    <cfRule type="cellIs" dxfId="336" priority="345" stopIfTrue="1" operator="lessThan">
      <formula>0</formula>
    </cfRule>
  </conditionalFormatting>
  <conditionalFormatting sqref="L3424:L3473">
    <cfRule type="cellIs" dxfId="335" priority="344" stopIfTrue="1" operator="lessThan">
      <formula>0</formula>
    </cfRule>
  </conditionalFormatting>
  <conditionalFormatting sqref="F3475:F3524">
    <cfRule type="cellIs" dxfId="334" priority="343" stopIfTrue="1" operator="lessThan">
      <formula>0</formula>
    </cfRule>
  </conditionalFormatting>
  <conditionalFormatting sqref="H3475:H3524">
    <cfRule type="cellIs" dxfId="333" priority="342" stopIfTrue="1" operator="lessThan">
      <formula>0</formula>
    </cfRule>
  </conditionalFormatting>
  <conditionalFormatting sqref="J3475:J3524">
    <cfRule type="cellIs" dxfId="332" priority="341" stopIfTrue="1" operator="lessThan">
      <formula>0</formula>
    </cfRule>
  </conditionalFormatting>
  <conditionalFormatting sqref="L3475:L3524">
    <cfRule type="cellIs" dxfId="331" priority="340" stopIfTrue="1" operator="lessThan">
      <formula>0</formula>
    </cfRule>
  </conditionalFormatting>
  <conditionalFormatting sqref="F3526:F3575">
    <cfRule type="cellIs" dxfId="330" priority="339" stopIfTrue="1" operator="lessThan">
      <formula>0</formula>
    </cfRule>
  </conditionalFormatting>
  <conditionalFormatting sqref="H3526:H3575">
    <cfRule type="cellIs" dxfId="329" priority="338" stopIfTrue="1" operator="lessThan">
      <formula>0</formula>
    </cfRule>
  </conditionalFormatting>
  <conditionalFormatting sqref="J3526:J3575">
    <cfRule type="cellIs" dxfId="328" priority="337" stopIfTrue="1" operator="lessThan">
      <formula>0</formula>
    </cfRule>
  </conditionalFormatting>
  <conditionalFormatting sqref="L3526:L3575">
    <cfRule type="cellIs" dxfId="327" priority="336" stopIfTrue="1" operator="lessThan">
      <formula>0</formula>
    </cfRule>
  </conditionalFormatting>
  <conditionalFormatting sqref="F3577:F3626">
    <cfRule type="cellIs" dxfId="326" priority="335" stopIfTrue="1" operator="lessThan">
      <formula>0</formula>
    </cfRule>
  </conditionalFormatting>
  <conditionalFormatting sqref="H3577:H3626">
    <cfRule type="cellIs" dxfId="325" priority="334" stopIfTrue="1" operator="lessThan">
      <formula>0</formula>
    </cfRule>
  </conditionalFormatting>
  <conditionalFormatting sqref="J3577:J3626">
    <cfRule type="cellIs" dxfId="324" priority="333" stopIfTrue="1" operator="lessThan">
      <formula>0</formula>
    </cfRule>
  </conditionalFormatting>
  <conditionalFormatting sqref="L3577:L3626">
    <cfRule type="cellIs" dxfId="323" priority="332" stopIfTrue="1" operator="lessThan">
      <formula>0</formula>
    </cfRule>
  </conditionalFormatting>
  <conditionalFormatting sqref="F3628:F3677">
    <cfRule type="cellIs" dxfId="322" priority="331" stopIfTrue="1" operator="lessThan">
      <formula>0</formula>
    </cfRule>
  </conditionalFormatting>
  <conditionalFormatting sqref="H3628:H3677">
    <cfRule type="cellIs" dxfId="321" priority="330" stopIfTrue="1" operator="lessThan">
      <formula>0</formula>
    </cfRule>
  </conditionalFormatting>
  <conditionalFormatting sqref="J3628:J3677">
    <cfRule type="cellIs" dxfId="320" priority="329" stopIfTrue="1" operator="lessThan">
      <formula>0</formula>
    </cfRule>
  </conditionalFormatting>
  <conditionalFormatting sqref="L3628:L3677">
    <cfRule type="cellIs" dxfId="319" priority="328" stopIfTrue="1" operator="lessThan">
      <formula>0</formula>
    </cfRule>
  </conditionalFormatting>
  <conditionalFormatting sqref="F3679:F3728">
    <cfRule type="cellIs" dxfId="318" priority="327" stopIfTrue="1" operator="lessThan">
      <formula>0</formula>
    </cfRule>
  </conditionalFormatting>
  <conditionalFormatting sqref="H3679:H3728">
    <cfRule type="cellIs" dxfId="317" priority="326" stopIfTrue="1" operator="lessThan">
      <formula>0</formula>
    </cfRule>
  </conditionalFormatting>
  <conditionalFormatting sqref="J3679:J3728">
    <cfRule type="cellIs" dxfId="316" priority="325" stopIfTrue="1" operator="lessThan">
      <formula>0</formula>
    </cfRule>
  </conditionalFormatting>
  <conditionalFormatting sqref="L3679:L3728">
    <cfRule type="cellIs" dxfId="315" priority="324" stopIfTrue="1" operator="lessThan">
      <formula>0</formula>
    </cfRule>
  </conditionalFormatting>
  <conditionalFormatting sqref="F3730:F3779">
    <cfRule type="cellIs" dxfId="314" priority="323" stopIfTrue="1" operator="lessThan">
      <formula>0</formula>
    </cfRule>
  </conditionalFormatting>
  <conditionalFormatting sqref="H3730:H3779">
    <cfRule type="cellIs" dxfId="313" priority="322" stopIfTrue="1" operator="lessThan">
      <formula>0</formula>
    </cfRule>
  </conditionalFormatting>
  <conditionalFormatting sqref="J3730:J3779">
    <cfRule type="cellIs" dxfId="312" priority="321" stopIfTrue="1" operator="lessThan">
      <formula>0</formula>
    </cfRule>
  </conditionalFormatting>
  <conditionalFormatting sqref="L3730:L3779">
    <cfRule type="cellIs" dxfId="311" priority="320" stopIfTrue="1" operator="lessThan">
      <formula>0</formula>
    </cfRule>
  </conditionalFormatting>
  <conditionalFormatting sqref="F3781:F3830">
    <cfRule type="cellIs" dxfId="310" priority="319" stopIfTrue="1" operator="lessThan">
      <formula>0</formula>
    </cfRule>
  </conditionalFormatting>
  <conditionalFormatting sqref="H3781:H3830">
    <cfRule type="cellIs" dxfId="309" priority="318" stopIfTrue="1" operator="lessThan">
      <formula>0</formula>
    </cfRule>
  </conditionalFormatting>
  <conditionalFormatting sqref="J3781:J3830">
    <cfRule type="cellIs" dxfId="308" priority="317" stopIfTrue="1" operator="lessThan">
      <formula>0</formula>
    </cfRule>
  </conditionalFormatting>
  <conditionalFormatting sqref="L3781:L3830">
    <cfRule type="cellIs" dxfId="307" priority="316" stopIfTrue="1" operator="lessThan">
      <formula>0</formula>
    </cfRule>
  </conditionalFormatting>
  <conditionalFormatting sqref="F3832:F3881">
    <cfRule type="cellIs" dxfId="306" priority="315" stopIfTrue="1" operator="lessThan">
      <formula>0</formula>
    </cfRule>
  </conditionalFormatting>
  <conditionalFormatting sqref="H3832:H3881">
    <cfRule type="cellIs" dxfId="305" priority="314" stopIfTrue="1" operator="lessThan">
      <formula>0</formula>
    </cfRule>
  </conditionalFormatting>
  <conditionalFormatting sqref="J3832:J3881">
    <cfRule type="cellIs" dxfId="304" priority="313" stopIfTrue="1" operator="lessThan">
      <formula>0</formula>
    </cfRule>
  </conditionalFormatting>
  <conditionalFormatting sqref="L3832:L3881">
    <cfRule type="cellIs" dxfId="303" priority="312" stopIfTrue="1" operator="lessThan">
      <formula>0</formula>
    </cfRule>
  </conditionalFormatting>
  <conditionalFormatting sqref="F3883:F3932">
    <cfRule type="cellIs" dxfId="302" priority="311" stopIfTrue="1" operator="lessThan">
      <formula>0</formula>
    </cfRule>
  </conditionalFormatting>
  <conditionalFormatting sqref="H3883:H3932">
    <cfRule type="cellIs" dxfId="301" priority="310" stopIfTrue="1" operator="lessThan">
      <formula>0</formula>
    </cfRule>
  </conditionalFormatting>
  <conditionalFormatting sqref="J3883:J3932">
    <cfRule type="cellIs" dxfId="300" priority="309" stopIfTrue="1" operator="lessThan">
      <formula>0</formula>
    </cfRule>
  </conditionalFormatting>
  <conditionalFormatting sqref="L3883:L3932">
    <cfRule type="cellIs" dxfId="299" priority="308" stopIfTrue="1" operator="lessThan">
      <formula>0</formula>
    </cfRule>
  </conditionalFormatting>
  <conditionalFormatting sqref="F3934:F3983">
    <cfRule type="cellIs" dxfId="298" priority="307" stopIfTrue="1" operator="lessThan">
      <formula>0</formula>
    </cfRule>
  </conditionalFormatting>
  <conditionalFormatting sqref="H3934:H3983">
    <cfRule type="cellIs" dxfId="297" priority="306" stopIfTrue="1" operator="lessThan">
      <formula>0</formula>
    </cfRule>
  </conditionalFormatting>
  <conditionalFormatting sqref="J3934:J3983">
    <cfRule type="cellIs" dxfId="296" priority="305" stopIfTrue="1" operator="lessThan">
      <formula>0</formula>
    </cfRule>
  </conditionalFormatting>
  <conditionalFormatting sqref="L3934:L3983">
    <cfRule type="cellIs" dxfId="295" priority="304" stopIfTrue="1" operator="lessThan">
      <formula>0</formula>
    </cfRule>
  </conditionalFormatting>
  <conditionalFormatting sqref="F3985:F4034">
    <cfRule type="cellIs" dxfId="294" priority="303" stopIfTrue="1" operator="lessThan">
      <formula>0</formula>
    </cfRule>
  </conditionalFormatting>
  <conditionalFormatting sqref="H3985:H4034">
    <cfRule type="cellIs" dxfId="293" priority="302" stopIfTrue="1" operator="lessThan">
      <formula>0</formula>
    </cfRule>
  </conditionalFormatting>
  <conditionalFormatting sqref="J3985:J4034">
    <cfRule type="cellIs" dxfId="292" priority="301" stopIfTrue="1" operator="lessThan">
      <formula>0</formula>
    </cfRule>
  </conditionalFormatting>
  <conditionalFormatting sqref="L3985:L4034">
    <cfRule type="cellIs" dxfId="291" priority="300" stopIfTrue="1" operator="lessThan">
      <formula>0</formula>
    </cfRule>
  </conditionalFormatting>
  <conditionalFormatting sqref="F4036:F4085">
    <cfRule type="cellIs" dxfId="290" priority="299" stopIfTrue="1" operator="lessThan">
      <formula>0</formula>
    </cfRule>
  </conditionalFormatting>
  <conditionalFormatting sqref="H4036:H4085">
    <cfRule type="cellIs" dxfId="289" priority="298" stopIfTrue="1" operator="lessThan">
      <formula>0</formula>
    </cfRule>
  </conditionalFormatting>
  <conditionalFormatting sqref="J4036:J4085">
    <cfRule type="cellIs" dxfId="288" priority="297" stopIfTrue="1" operator="lessThan">
      <formula>0</formula>
    </cfRule>
  </conditionalFormatting>
  <conditionalFormatting sqref="L4036:L4085">
    <cfRule type="cellIs" dxfId="287" priority="296" stopIfTrue="1" operator="lessThan">
      <formula>0</formula>
    </cfRule>
  </conditionalFormatting>
  <conditionalFormatting sqref="F4087:F4136">
    <cfRule type="cellIs" dxfId="286" priority="295" stopIfTrue="1" operator="lessThan">
      <formula>0</formula>
    </cfRule>
  </conditionalFormatting>
  <conditionalFormatting sqref="H4087:H4136">
    <cfRule type="cellIs" dxfId="285" priority="294" stopIfTrue="1" operator="lessThan">
      <formula>0</formula>
    </cfRule>
  </conditionalFormatting>
  <conditionalFormatting sqref="J4087:J4136">
    <cfRule type="cellIs" dxfId="284" priority="293" stopIfTrue="1" operator="lessThan">
      <formula>0</formula>
    </cfRule>
  </conditionalFormatting>
  <conditionalFormatting sqref="L4087:L4136">
    <cfRule type="cellIs" dxfId="283" priority="292" stopIfTrue="1" operator="lessThan">
      <formula>0</formula>
    </cfRule>
  </conditionalFormatting>
  <conditionalFormatting sqref="F4138:F4187">
    <cfRule type="cellIs" dxfId="282" priority="291" stopIfTrue="1" operator="lessThan">
      <formula>0</formula>
    </cfRule>
  </conditionalFormatting>
  <conditionalFormatting sqref="H4138:H4187">
    <cfRule type="cellIs" dxfId="281" priority="290" stopIfTrue="1" operator="lessThan">
      <formula>0</formula>
    </cfRule>
  </conditionalFormatting>
  <conditionalFormatting sqref="J4138:J4187">
    <cfRule type="cellIs" dxfId="280" priority="289" stopIfTrue="1" operator="lessThan">
      <formula>0</formula>
    </cfRule>
  </conditionalFormatting>
  <conditionalFormatting sqref="L4138:L4187">
    <cfRule type="cellIs" dxfId="279" priority="288" stopIfTrue="1" operator="lessThan">
      <formula>0</formula>
    </cfRule>
  </conditionalFormatting>
  <conditionalFormatting sqref="F4189:F4238">
    <cfRule type="cellIs" dxfId="278" priority="287" stopIfTrue="1" operator="lessThan">
      <formula>0</formula>
    </cfRule>
  </conditionalFormatting>
  <conditionalFormatting sqref="H4189:H4238">
    <cfRule type="cellIs" dxfId="277" priority="286" stopIfTrue="1" operator="lessThan">
      <formula>0</formula>
    </cfRule>
  </conditionalFormatting>
  <conditionalFormatting sqref="J4189:J4238">
    <cfRule type="cellIs" dxfId="276" priority="285" stopIfTrue="1" operator="lessThan">
      <formula>0</formula>
    </cfRule>
  </conditionalFormatting>
  <conditionalFormatting sqref="L4189:L4238">
    <cfRule type="cellIs" dxfId="275" priority="284" stopIfTrue="1" operator="lessThan">
      <formula>0</formula>
    </cfRule>
  </conditionalFormatting>
  <conditionalFormatting sqref="F4240:F4289">
    <cfRule type="cellIs" dxfId="274" priority="283" stopIfTrue="1" operator="lessThan">
      <formula>0</formula>
    </cfRule>
  </conditionalFormatting>
  <conditionalFormatting sqref="H4240:H4289">
    <cfRule type="cellIs" dxfId="273" priority="282" stopIfTrue="1" operator="lessThan">
      <formula>0</formula>
    </cfRule>
  </conditionalFormatting>
  <conditionalFormatting sqref="J4240:J4289">
    <cfRule type="cellIs" dxfId="272" priority="281" stopIfTrue="1" operator="lessThan">
      <formula>0</formula>
    </cfRule>
  </conditionalFormatting>
  <conditionalFormatting sqref="L4240:L4289">
    <cfRule type="cellIs" dxfId="271" priority="280" stopIfTrue="1" operator="lessThan">
      <formula>0</formula>
    </cfRule>
  </conditionalFormatting>
  <conditionalFormatting sqref="F4291:F4340">
    <cfRule type="cellIs" dxfId="270" priority="279" stopIfTrue="1" operator="lessThan">
      <formula>0</formula>
    </cfRule>
  </conditionalFormatting>
  <conditionalFormatting sqref="H4291:H4340">
    <cfRule type="cellIs" dxfId="269" priority="278" stopIfTrue="1" operator="lessThan">
      <formula>0</formula>
    </cfRule>
  </conditionalFormatting>
  <conditionalFormatting sqref="J4291:J4340">
    <cfRule type="cellIs" dxfId="268" priority="277" stopIfTrue="1" operator="lessThan">
      <formula>0</formula>
    </cfRule>
  </conditionalFormatting>
  <conditionalFormatting sqref="L4291:L4340">
    <cfRule type="cellIs" dxfId="267" priority="276" stopIfTrue="1" operator="lessThan">
      <formula>0</formula>
    </cfRule>
  </conditionalFormatting>
  <conditionalFormatting sqref="F4342:F4391">
    <cfRule type="cellIs" dxfId="266" priority="275" stopIfTrue="1" operator="lessThan">
      <formula>0</formula>
    </cfRule>
  </conditionalFormatting>
  <conditionalFormatting sqref="H4342:H4391">
    <cfRule type="cellIs" dxfId="265" priority="274" stopIfTrue="1" operator="lessThan">
      <formula>0</formula>
    </cfRule>
  </conditionalFormatting>
  <conditionalFormatting sqref="J4342:J4391">
    <cfRule type="cellIs" dxfId="264" priority="273" stopIfTrue="1" operator="lessThan">
      <formula>0</formula>
    </cfRule>
  </conditionalFormatting>
  <conditionalFormatting sqref="L4342:L4391">
    <cfRule type="cellIs" dxfId="263" priority="272" stopIfTrue="1" operator="lessThan">
      <formula>0</formula>
    </cfRule>
  </conditionalFormatting>
  <conditionalFormatting sqref="F4393:F4443">
    <cfRule type="cellIs" dxfId="262" priority="271" stopIfTrue="1" operator="lessThan">
      <formula>0</formula>
    </cfRule>
  </conditionalFormatting>
  <conditionalFormatting sqref="H4393:H4443">
    <cfRule type="cellIs" dxfId="261" priority="270" stopIfTrue="1" operator="lessThan">
      <formula>0</formula>
    </cfRule>
  </conditionalFormatting>
  <conditionalFormatting sqref="J4393:J4443">
    <cfRule type="cellIs" dxfId="260" priority="269" stopIfTrue="1" operator="lessThan">
      <formula>0</formula>
    </cfRule>
  </conditionalFormatting>
  <conditionalFormatting sqref="L4393:L4443">
    <cfRule type="cellIs" dxfId="259" priority="268" stopIfTrue="1" operator="lessThan">
      <formula>0</formula>
    </cfRule>
  </conditionalFormatting>
  <conditionalFormatting sqref="F1894:F1943">
    <cfRule type="cellIs" dxfId="258" priority="255" stopIfTrue="1" operator="lessThan">
      <formula>0</formula>
    </cfRule>
  </conditionalFormatting>
  <conditionalFormatting sqref="H1894:H1943">
    <cfRule type="cellIs" dxfId="257" priority="254" stopIfTrue="1" operator="lessThan">
      <formula>0</formula>
    </cfRule>
  </conditionalFormatting>
  <conditionalFormatting sqref="J1894:J1943">
    <cfRule type="cellIs" dxfId="256" priority="253" stopIfTrue="1" operator="lessThan">
      <formula>0</formula>
    </cfRule>
  </conditionalFormatting>
  <conditionalFormatting sqref="L1894:L1943">
    <cfRule type="cellIs" dxfId="255" priority="252" stopIfTrue="1" operator="lessThan">
      <formula>0</formula>
    </cfRule>
  </conditionalFormatting>
  <conditionalFormatting sqref="F925:F974">
    <cfRule type="cellIs" dxfId="254" priority="263" stopIfTrue="1" operator="lessThan">
      <formula>0</formula>
    </cfRule>
  </conditionalFormatting>
  <conditionalFormatting sqref="H925:H974">
    <cfRule type="cellIs" dxfId="253" priority="262" stopIfTrue="1" operator="lessThan">
      <formula>0</formula>
    </cfRule>
  </conditionalFormatting>
  <conditionalFormatting sqref="J925:J974">
    <cfRule type="cellIs" dxfId="252" priority="261" stopIfTrue="1" operator="lessThan">
      <formula>0</formula>
    </cfRule>
  </conditionalFormatting>
  <conditionalFormatting sqref="L925:L974">
    <cfRule type="cellIs" dxfId="251" priority="260" stopIfTrue="1" operator="lessThan">
      <formula>0</formula>
    </cfRule>
  </conditionalFormatting>
  <conditionalFormatting sqref="L55:L56">
    <cfRule type="cellIs" dxfId="250" priority="248" stopIfTrue="1" operator="lessThan">
      <formula>0</formula>
    </cfRule>
  </conditionalFormatting>
  <conditionalFormatting sqref="L106:L107">
    <cfRule type="cellIs" dxfId="249" priority="244" stopIfTrue="1" operator="lessThan">
      <formula>0</formula>
    </cfRule>
  </conditionalFormatting>
  <conditionalFormatting sqref="F55:F56">
    <cfRule type="cellIs" dxfId="248" priority="251" stopIfTrue="1" operator="lessThan">
      <formula>0</formula>
    </cfRule>
  </conditionalFormatting>
  <conditionalFormatting sqref="H55:H56">
    <cfRule type="cellIs" dxfId="247" priority="250" stopIfTrue="1" operator="lessThan">
      <formula>0</formula>
    </cfRule>
  </conditionalFormatting>
  <conditionalFormatting sqref="J55:J56">
    <cfRule type="cellIs" dxfId="246" priority="249" stopIfTrue="1" operator="lessThan">
      <formula>0</formula>
    </cfRule>
  </conditionalFormatting>
  <conditionalFormatting sqref="F106:F107">
    <cfRule type="cellIs" dxfId="245" priority="247" stopIfTrue="1" operator="lessThan">
      <formula>0</formula>
    </cfRule>
  </conditionalFormatting>
  <conditionalFormatting sqref="H106:H107">
    <cfRule type="cellIs" dxfId="244" priority="246" stopIfTrue="1" operator="lessThan">
      <formula>0</formula>
    </cfRule>
  </conditionalFormatting>
  <conditionalFormatting sqref="J106:J107">
    <cfRule type="cellIs" dxfId="243" priority="245" stopIfTrue="1" operator="lessThan">
      <formula>0</formula>
    </cfRule>
  </conditionalFormatting>
  <conditionalFormatting sqref="F364:F413">
    <cfRule type="cellIs" dxfId="242" priority="243" stopIfTrue="1" operator="lessThan">
      <formula>0</formula>
    </cfRule>
  </conditionalFormatting>
  <conditionalFormatting sqref="F364:F413">
    <cfRule type="cellIs" dxfId="241" priority="242" stopIfTrue="1" operator="lessThan">
      <formula>0</formula>
    </cfRule>
  </conditionalFormatting>
  <conditionalFormatting sqref="F364:F413">
    <cfRule type="cellIs" dxfId="240" priority="241" stopIfTrue="1" operator="lessThan">
      <formula>0</formula>
    </cfRule>
  </conditionalFormatting>
  <conditionalFormatting sqref="H364:H413">
    <cfRule type="cellIs" dxfId="239" priority="240" stopIfTrue="1" operator="lessThan">
      <formula>0</formula>
    </cfRule>
  </conditionalFormatting>
  <conditionalFormatting sqref="H364:H413">
    <cfRule type="cellIs" dxfId="238" priority="239" stopIfTrue="1" operator="lessThan">
      <formula>0</formula>
    </cfRule>
  </conditionalFormatting>
  <conditionalFormatting sqref="H364:H413">
    <cfRule type="cellIs" dxfId="237" priority="238" stopIfTrue="1" operator="lessThan">
      <formula>0</formula>
    </cfRule>
  </conditionalFormatting>
  <conditionalFormatting sqref="J364:J413">
    <cfRule type="cellIs" dxfId="236" priority="237" stopIfTrue="1" operator="lessThan">
      <formula>0</formula>
    </cfRule>
  </conditionalFormatting>
  <conditionalFormatting sqref="J364:J413">
    <cfRule type="cellIs" dxfId="235" priority="236" stopIfTrue="1" operator="lessThan">
      <formula>0</formula>
    </cfRule>
  </conditionalFormatting>
  <conditionalFormatting sqref="J364:J413">
    <cfRule type="cellIs" dxfId="234" priority="235" stopIfTrue="1" operator="lessThan">
      <formula>0</formula>
    </cfRule>
  </conditionalFormatting>
  <conditionalFormatting sqref="L364:L413">
    <cfRule type="cellIs" dxfId="233" priority="234" stopIfTrue="1" operator="lessThan">
      <formula>0</formula>
    </cfRule>
  </conditionalFormatting>
  <conditionalFormatting sqref="L364:L413">
    <cfRule type="cellIs" dxfId="232" priority="233" stopIfTrue="1" operator="lessThan">
      <formula>0</formula>
    </cfRule>
  </conditionalFormatting>
  <conditionalFormatting sqref="L364:L413">
    <cfRule type="cellIs" dxfId="231" priority="232" stopIfTrue="1" operator="lessThan">
      <formula>0</formula>
    </cfRule>
  </conditionalFormatting>
  <conditionalFormatting sqref="F415:F464">
    <cfRule type="cellIs" dxfId="230" priority="231" stopIfTrue="1" operator="lessThan">
      <formula>0</formula>
    </cfRule>
  </conditionalFormatting>
  <conditionalFormatting sqref="F415:F464">
    <cfRule type="cellIs" dxfId="229" priority="230" stopIfTrue="1" operator="lessThan">
      <formula>0</formula>
    </cfRule>
  </conditionalFormatting>
  <conditionalFormatting sqref="F415:F464">
    <cfRule type="cellIs" dxfId="228" priority="229" stopIfTrue="1" operator="lessThan">
      <formula>0</formula>
    </cfRule>
  </conditionalFormatting>
  <conditionalFormatting sqref="H415:H464">
    <cfRule type="cellIs" dxfId="227" priority="228" stopIfTrue="1" operator="lessThan">
      <formula>0</formula>
    </cfRule>
  </conditionalFormatting>
  <conditionalFormatting sqref="H415:H464">
    <cfRule type="cellIs" dxfId="226" priority="227" stopIfTrue="1" operator="lessThan">
      <formula>0</formula>
    </cfRule>
  </conditionalFormatting>
  <conditionalFormatting sqref="H415:H464">
    <cfRule type="cellIs" dxfId="225" priority="226" stopIfTrue="1" operator="lessThan">
      <formula>0</formula>
    </cfRule>
  </conditionalFormatting>
  <conditionalFormatting sqref="J415:J464">
    <cfRule type="cellIs" dxfId="224" priority="225" stopIfTrue="1" operator="lessThan">
      <formula>0</formula>
    </cfRule>
  </conditionalFormatting>
  <conditionalFormatting sqref="J415:J464">
    <cfRule type="cellIs" dxfId="223" priority="224" stopIfTrue="1" operator="lessThan">
      <formula>0</formula>
    </cfRule>
  </conditionalFormatting>
  <conditionalFormatting sqref="J415:J464">
    <cfRule type="cellIs" dxfId="222" priority="223" stopIfTrue="1" operator="lessThan">
      <formula>0</formula>
    </cfRule>
  </conditionalFormatting>
  <conditionalFormatting sqref="L415:L464">
    <cfRule type="cellIs" dxfId="221" priority="222" stopIfTrue="1" operator="lessThan">
      <formula>0</formula>
    </cfRule>
  </conditionalFormatting>
  <conditionalFormatting sqref="L415:L464">
    <cfRule type="cellIs" dxfId="220" priority="221" stopIfTrue="1" operator="lessThan">
      <formula>0</formula>
    </cfRule>
  </conditionalFormatting>
  <conditionalFormatting sqref="L415:L464">
    <cfRule type="cellIs" dxfId="219" priority="220" stopIfTrue="1" operator="lessThan">
      <formula>0</formula>
    </cfRule>
  </conditionalFormatting>
  <conditionalFormatting sqref="F466:F515">
    <cfRule type="cellIs" dxfId="218" priority="219" stopIfTrue="1" operator="lessThan">
      <formula>0</formula>
    </cfRule>
  </conditionalFormatting>
  <conditionalFormatting sqref="F466:F515">
    <cfRule type="cellIs" dxfId="217" priority="218" stopIfTrue="1" operator="lessThan">
      <formula>0</formula>
    </cfRule>
  </conditionalFormatting>
  <conditionalFormatting sqref="F466:F515">
    <cfRule type="cellIs" dxfId="216" priority="217" stopIfTrue="1" operator="lessThan">
      <formula>0</formula>
    </cfRule>
  </conditionalFormatting>
  <conditionalFormatting sqref="H466:H515">
    <cfRule type="cellIs" dxfId="215" priority="216" stopIfTrue="1" operator="lessThan">
      <formula>0</formula>
    </cfRule>
  </conditionalFormatting>
  <conditionalFormatting sqref="H466:H515">
    <cfRule type="cellIs" dxfId="214" priority="215" stopIfTrue="1" operator="lessThan">
      <formula>0</formula>
    </cfRule>
  </conditionalFormatting>
  <conditionalFormatting sqref="H466:H515">
    <cfRule type="cellIs" dxfId="213" priority="214" stopIfTrue="1" operator="lessThan">
      <formula>0</formula>
    </cfRule>
  </conditionalFormatting>
  <conditionalFormatting sqref="J466:J515">
    <cfRule type="cellIs" dxfId="212" priority="213" stopIfTrue="1" operator="lessThan">
      <formula>0</formula>
    </cfRule>
  </conditionalFormatting>
  <conditionalFormatting sqref="J466:J515">
    <cfRule type="cellIs" dxfId="211" priority="212" stopIfTrue="1" operator="lessThan">
      <formula>0</formula>
    </cfRule>
  </conditionalFormatting>
  <conditionalFormatting sqref="J466:J515">
    <cfRule type="cellIs" dxfId="210" priority="211" stopIfTrue="1" operator="lessThan">
      <formula>0</formula>
    </cfRule>
  </conditionalFormatting>
  <conditionalFormatting sqref="L466:L515">
    <cfRule type="cellIs" dxfId="209" priority="210" stopIfTrue="1" operator="lessThan">
      <formula>0</formula>
    </cfRule>
  </conditionalFormatting>
  <conditionalFormatting sqref="L466:L515">
    <cfRule type="cellIs" dxfId="208" priority="209" stopIfTrue="1" operator="lessThan">
      <formula>0</formula>
    </cfRule>
  </conditionalFormatting>
  <conditionalFormatting sqref="L466:L515">
    <cfRule type="cellIs" dxfId="207" priority="208" stopIfTrue="1" operator="lessThan">
      <formula>0</formula>
    </cfRule>
  </conditionalFormatting>
  <conditionalFormatting sqref="F517:F566">
    <cfRule type="cellIs" dxfId="206" priority="207" stopIfTrue="1" operator="lessThan">
      <formula>0</formula>
    </cfRule>
  </conditionalFormatting>
  <conditionalFormatting sqref="F517:F566">
    <cfRule type="cellIs" dxfId="205" priority="206" stopIfTrue="1" operator="lessThan">
      <formula>0</formula>
    </cfRule>
  </conditionalFormatting>
  <conditionalFormatting sqref="F517:F566">
    <cfRule type="cellIs" dxfId="204" priority="205" stopIfTrue="1" operator="lessThan">
      <formula>0</formula>
    </cfRule>
  </conditionalFormatting>
  <conditionalFormatting sqref="H517:H566">
    <cfRule type="cellIs" dxfId="203" priority="204" stopIfTrue="1" operator="lessThan">
      <formula>0</formula>
    </cfRule>
  </conditionalFormatting>
  <conditionalFormatting sqref="H517:H566">
    <cfRule type="cellIs" dxfId="202" priority="203" stopIfTrue="1" operator="lessThan">
      <formula>0</formula>
    </cfRule>
  </conditionalFormatting>
  <conditionalFormatting sqref="H517:H566">
    <cfRule type="cellIs" dxfId="201" priority="202" stopIfTrue="1" operator="lessThan">
      <formula>0</formula>
    </cfRule>
  </conditionalFormatting>
  <conditionalFormatting sqref="J517:J566">
    <cfRule type="cellIs" dxfId="200" priority="201" stopIfTrue="1" operator="lessThan">
      <formula>0</formula>
    </cfRule>
  </conditionalFormatting>
  <conditionalFormatting sqref="J517:J566">
    <cfRule type="cellIs" dxfId="199" priority="200" stopIfTrue="1" operator="lessThan">
      <formula>0</formula>
    </cfRule>
  </conditionalFormatting>
  <conditionalFormatting sqref="J517:J566">
    <cfRule type="cellIs" dxfId="198" priority="199" stopIfTrue="1" operator="lessThan">
      <formula>0</formula>
    </cfRule>
  </conditionalFormatting>
  <conditionalFormatting sqref="L517:L566">
    <cfRule type="cellIs" dxfId="197" priority="198" stopIfTrue="1" operator="lessThan">
      <formula>0</formula>
    </cfRule>
  </conditionalFormatting>
  <conditionalFormatting sqref="L517:L566">
    <cfRule type="cellIs" dxfId="196" priority="197" stopIfTrue="1" operator="lessThan">
      <formula>0</formula>
    </cfRule>
  </conditionalFormatting>
  <conditionalFormatting sqref="L517:L566">
    <cfRule type="cellIs" dxfId="195" priority="196" stopIfTrue="1" operator="lessThan">
      <formula>0</formula>
    </cfRule>
  </conditionalFormatting>
  <conditionalFormatting sqref="F568:F617">
    <cfRule type="cellIs" dxfId="194" priority="195" stopIfTrue="1" operator="lessThan">
      <formula>0</formula>
    </cfRule>
  </conditionalFormatting>
  <conditionalFormatting sqref="F568:F617">
    <cfRule type="cellIs" dxfId="193" priority="194" stopIfTrue="1" operator="lessThan">
      <formula>0</formula>
    </cfRule>
  </conditionalFormatting>
  <conditionalFormatting sqref="F568:F617">
    <cfRule type="cellIs" dxfId="192" priority="193" stopIfTrue="1" operator="lessThan">
      <formula>0</formula>
    </cfRule>
  </conditionalFormatting>
  <conditionalFormatting sqref="H568:H617">
    <cfRule type="cellIs" dxfId="191" priority="192" stopIfTrue="1" operator="lessThan">
      <formula>0</formula>
    </cfRule>
  </conditionalFormatting>
  <conditionalFormatting sqref="H568:H617">
    <cfRule type="cellIs" dxfId="190" priority="191" stopIfTrue="1" operator="lessThan">
      <formula>0</formula>
    </cfRule>
  </conditionalFormatting>
  <conditionalFormatting sqref="H568:H617">
    <cfRule type="cellIs" dxfId="189" priority="190" stopIfTrue="1" operator="lessThan">
      <formula>0</formula>
    </cfRule>
  </conditionalFormatting>
  <conditionalFormatting sqref="J568:J617">
    <cfRule type="cellIs" dxfId="188" priority="189" stopIfTrue="1" operator="lessThan">
      <formula>0</formula>
    </cfRule>
  </conditionalFormatting>
  <conditionalFormatting sqref="J568:J617">
    <cfRule type="cellIs" dxfId="187" priority="188" stopIfTrue="1" operator="lessThan">
      <formula>0</formula>
    </cfRule>
  </conditionalFormatting>
  <conditionalFormatting sqref="J568:J617">
    <cfRule type="cellIs" dxfId="186" priority="187" stopIfTrue="1" operator="lessThan">
      <formula>0</formula>
    </cfRule>
  </conditionalFormatting>
  <conditionalFormatting sqref="L568:L617">
    <cfRule type="cellIs" dxfId="185" priority="186" stopIfTrue="1" operator="lessThan">
      <formula>0</formula>
    </cfRule>
  </conditionalFormatting>
  <conditionalFormatting sqref="L568:L617">
    <cfRule type="cellIs" dxfId="184" priority="185" stopIfTrue="1" operator="lessThan">
      <formula>0</formula>
    </cfRule>
  </conditionalFormatting>
  <conditionalFormatting sqref="L568:L617">
    <cfRule type="cellIs" dxfId="183" priority="184" stopIfTrue="1" operator="lessThan">
      <formula>0</formula>
    </cfRule>
  </conditionalFormatting>
  <conditionalFormatting sqref="L720 H720 J720 F720 F771 H771 J771 L771 F822 H822 J822 L822 L669 J669 H669 F669">
    <cfRule type="cellIs" dxfId="182" priority="183" stopIfTrue="1" operator="lessThan">
      <formula>0</formula>
    </cfRule>
  </conditionalFormatting>
  <conditionalFormatting sqref="F619:F668">
    <cfRule type="cellIs" dxfId="181" priority="182" stopIfTrue="1" operator="lessThan">
      <formula>0</formula>
    </cfRule>
  </conditionalFormatting>
  <conditionalFormatting sqref="F619:F668">
    <cfRule type="cellIs" dxfId="180" priority="181" stopIfTrue="1" operator="lessThan">
      <formula>0</formula>
    </cfRule>
  </conditionalFormatting>
  <conditionalFormatting sqref="F619:F668">
    <cfRule type="cellIs" dxfId="179" priority="180" stopIfTrue="1" operator="lessThan">
      <formula>0</formula>
    </cfRule>
  </conditionalFormatting>
  <conditionalFormatting sqref="H619:H668">
    <cfRule type="cellIs" dxfId="178" priority="179" stopIfTrue="1" operator="lessThan">
      <formula>0</formula>
    </cfRule>
  </conditionalFormatting>
  <conditionalFormatting sqref="H619:H668">
    <cfRule type="cellIs" dxfId="177" priority="178" stopIfTrue="1" operator="lessThan">
      <formula>0</formula>
    </cfRule>
  </conditionalFormatting>
  <conditionalFormatting sqref="H619:H668">
    <cfRule type="cellIs" dxfId="176" priority="177" stopIfTrue="1" operator="lessThan">
      <formula>0</formula>
    </cfRule>
  </conditionalFormatting>
  <conditionalFormatting sqref="J619:J668">
    <cfRule type="cellIs" dxfId="175" priority="176" stopIfTrue="1" operator="lessThan">
      <formula>0</formula>
    </cfRule>
  </conditionalFormatting>
  <conditionalFormatting sqref="J619:J668">
    <cfRule type="cellIs" dxfId="174" priority="175" stopIfTrue="1" operator="lessThan">
      <formula>0</formula>
    </cfRule>
  </conditionalFormatting>
  <conditionalFormatting sqref="J619:J668">
    <cfRule type="cellIs" dxfId="173" priority="174" stopIfTrue="1" operator="lessThan">
      <formula>0</formula>
    </cfRule>
  </conditionalFormatting>
  <conditionalFormatting sqref="L619:L668">
    <cfRule type="cellIs" dxfId="172" priority="173" stopIfTrue="1" operator="lessThan">
      <formula>0</formula>
    </cfRule>
  </conditionalFormatting>
  <conditionalFormatting sqref="L619:L668">
    <cfRule type="cellIs" dxfId="171" priority="172" stopIfTrue="1" operator="lessThan">
      <formula>0</formula>
    </cfRule>
  </conditionalFormatting>
  <conditionalFormatting sqref="L619:L668">
    <cfRule type="cellIs" dxfId="170" priority="171" stopIfTrue="1" operator="lessThan">
      <formula>0</formula>
    </cfRule>
  </conditionalFormatting>
  <conditionalFormatting sqref="F670:F719">
    <cfRule type="cellIs" dxfId="169" priority="170" stopIfTrue="1" operator="lessThan">
      <formula>0</formula>
    </cfRule>
  </conditionalFormatting>
  <conditionalFormatting sqref="F670:F719">
    <cfRule type="cellIs" dxfId="168" priority="169" stopIfTrue="1" operator="lessThan">
      <formula>0</formula>
    </cfRule>
  </conditionalFormatting>
  <conditionalFormatting sqref="F670:F719">
    <cfRule type="cellIs" dxfId="167" priority="168" stopIfTrue="1" operator="lessThan">
      <formula>0</formula>
    </cfRule>
  </conditionalFormatting>
  <conditionalFormatting sqref="H670:H719">
    <cfRule type="cellIs" dxfId="166" priority="167" stopIfTrue="1" operator="lessThan">
      <formula>0</formula>
    </cfRule>
  </conditionalFormatting>
  <conditionalFormatting sqref="H670:H719">
    <cfRule type="cellIs" dxfId="165" priority="166" stopIfTrue="1" operator="lessThan">
      <formula>0</formula>
    </cfRule>
  </conditionalFormatting>
  <conditionalFormatting sqref="H670:H719">
    <cfRule type="cellIs" dxfId="164" priority="165" stopIfTrue="1" operator="lessThan">
      <formula>0</formula>
    </cfRule>
  </conditionalFormatting>
  <conditionalFormatting sqref="J670:J719">
    <cfRule type="cellIs" dxfId="163" priority="164" stopIfTrue="1" operator="lessThan">
      <formula>0</formula>
    </cfRule>
  </conditionalFormatting>
  <conditionalFormatting sqref="J670:J719">
    <cfRule type="cellIs" dxfId="162" priority="163" stopIfTrue="1" operator="lessThan">
      <formula>0</formula>
    </cfRule>
  </conditionalFormatting>
  <conditionalFormatting sqref="J670:J719">
    <cfRule type="cellIs" dxfId="161" priority="162" stopIfTrue="1" operator="lessThan">
      <formula>0</formula>
    </cfRule>
  </conditionalFormatting>
  <conditionalFormatting sqref="L670:L719">
    <cfRule type="cellIs" dxfId="160" priority="161" stopIfTrue="1" operator="lessThan">
      <formula>0</formula>
    </cfRule>
  </conditionalFormatting>
  <conditionalFormatting sqref="L670:L719">
    <cfRule type="cellIs" dxfId="159" priority="160" stopIfTrue="1" operator="lessThan">
      <formula>0</formula>
    </cfRule>
  </conditionalFormatting>
  <conditionalFormatting sqref="L670:L719">
    <cfRule type="cellIs" dxfId="158" priority="159" stopIfTrue="1" operator="lessThan">
      <formula>0</formula>
    </cfRule>
  </conditionalFormatting>
  <conditionalFormatting sqref="F721:F770">
    <cfRule type="cellIs" dxfId="157" priority="158" stopIfTrue="1" operator="lessThan">
      <formula>0</formula>
    </cfRule>
  </conditionalFormatting>
  <conditionalFormatting sqref="F721:F770">
    <cfRule type="cellIs" dxfId="156" priority="157" stopIfTrue="1" operator="lessThan">
      <formula>0</formula>
    </cfRule>
  </conditionalFormatting>
  <conditionalFormatting sqref="F721:F770">
    <cfRule type="cellIs" dxfId="155" priority="156" stopIfTrue="1" operator="lessThan">
      <formula>0</formula>
    </cfRule>
  </conditionalFormatting>
  <conditionalFormatting sqref="H721:H770">
    <cfRule type="cellIs" dxfId="154" priority="155" stopIfTrue="1" operator="lessThan">
      <formula>0</formula>
    </cfRule>
  </conditionalFormatting>
  <conditionalFormatting sqref="H721:H770">
    <cfRule type="cellIs" dxfId="153" priority="154" stopIfTrue="1" operator="lessThan">
      <formula>0</formula>
    </cfRule>
  </conditionalFormatting>
  <conditionalFormatting sqref="H721:H770">
    <cfRule type="cellIs" dxfId="152" priority="153" stopIfTrue="1" operator="lessThan">
      <formula>0</formula>
    </cfRule>
  </conditionalFormatting>
  <conditionalFormatting sqref="J721:J770">
    <cfRule type="cellIs" dxfId="151" priority="152" stopIfTrue="1" operator="lessThan">
      <formula>0</formula>
    </cfRule>
  </conditionalFormatting>
  <conditionalFormatting sqref="J721:J770">
    <cfRule type="cellIs" dxfId="150" priority="151" stopIfTrue="1" operator="lessThan">
      <formula>0</formula>
    </cfRule>
  </conditionalFormatting>
  <conditionalFormatting sqref="J721:J770">
    <cfRule type="cellIs" dxfId="149" priority="150" stopIfTrue="1" operator="lessThan">
      <formula>0</formula>
    </cfRule>
  </conditionalFormatting>
  <conditionalFormatting sqref="L721:L770">
    <cfRule type="cellIs" dxfId="148" priority="149" stopIfTrue="1" operator="lessThan">
      <formula>0</formula>
    </cfRule>
  </conditionalFormatting>
  <conditionalFormatting sqref="L721:L770">
    <cfRule type="cellIs" dxfId="147" priority="148" stopIfTrue="1" operator="lessThan">
      <formula>0</formula>
    </cfRule>
  </conditionalFormatting>
  <conditionalFormatting sqref="L721:L770">
    <cfRule type="cellIs" dxfId="146" priority="147" stopIfTrue="1" operator="lessThan">
      <formula>0</formula>
    </cfRule>
  </conditionalFormatting>
  <conditionalFormatting sqref="F772:F821">
    <cfRule type="cellIs" dxfId="145" priority="146" stopIfTrue="1" operator="lessThan">
      <formula>0</formula>
    </cfRule>
  </conditionalFormatting>
  <conditionalFormatting sqref="F772:F821">
    <cfRule type="cellIs" dxfId="144" priority="145" stopIfTrue="1" operator="lessThan">
      <formula>0</formula>
    </cfRule>
  </conditionalFormatting>
  <conditionalFormatting sqref="F772:F821">
    <cfRule type="cellIs" dxfId="143" priority="144" stopIfTrue="1" operator="lessThan">
      <formula>0</formula>
    </cfRule>
  </conditionalFormatting>
  <conditionalFormatting sqref="H772:H821">
    <cfRule type="cellIs" dxfId="142" priority="143" stopIfTrue="1" operator="lessThan">
      <formula>0</formula>
    </cfRule>
  </conditionalFormatting>
  <conditionalFormatting sqref="H772:H821">
    <cfRule type="cellIs" dxfId="141" priority="142" stopIfTrue="1" operator="lessThan">
      <formula>0</formula>
    </cfRule>
  </conditionalFormatting>
  <conditionalFormatting sqref="H772:H821">
    <cfRule type="cellIs" dxfId="140" priority="141" stopIfTrue="1" operator="lessThan">
      <formula>0</formula>
    </cfRule>
  </conditionalFormatting>
  <conditionalFormatting sqref="J772:J821">
    <cfRule type="cellIs" dxfId="139" priority="140" stopIfTrue="1" operator="lessThan">
      <formula>0</formula>
    </cfRule>
  </conditionalFormatting>
  <conditionalFormatting sqref="J772:J821">
    <cfRule type="cellIs" dxfId="138" priority="139" stopIfTrue="1" operator="lessThan">
      <formula>0</formula>
    </cfRule>
  </conditionalFormatting>
  <conditionalFormatting sqref="J772:J821">
    <cfRule type="cellIs" dxfId="137" priority="138" stopIfTrue="1" operator="lessThan">
      <formula>0</formula>
    </cfRule>
  </conditionalFormatting>
  <conditionalFormatting sqref="L772:L821">
    <cfRule type="cellIs" dxfId="136" priority="137" stopIfTrue="1" operator="lessThan">
      <formula>0</formula>
    </cfRule>
  </conditionalFormatting>
  <conditionalFormatting sqref="L772:L821">
    <cfRule type="cellIs" dxfId="135" priority="136" stopIfTrue="1" operator="lessThan">
      <formula>0</formula>
    </cfRule>
  </conditionalFormatting>
  <conditionalFormatting sqref="L772:L821">
    <cfRule type="cellIs" dxfId="134" priority="135" stopIfTrue="1" operator="lessThan">
      <formula>0</formula>
    </cfRule>
  </conditionalFormatting>
  <conditionalFormatting sqref="F823:F872">
    <cfRule type="cellIs" dxfId="133" priority="134" stopIfTrue="1" operator="lessThan">
      <formula>0</formula>
    </cfRule>
  </conditionalFormatting>
  <conditionalFormatting sqref="F823:F872">
    <cfRule type="cellIs" dxfId="132" priority="133" stopIfTrue="1" operator="lessThan">
      <formula>0</formula>
    </cfRule>
  </conditionalFormatting>
  <conditionalFormatting sqref="F823:F872">
    <cfRule type="cellIs" dxfId="131" priority="132" stopIfTrue="1" operator="lessThan">
      <formula>0</formula>
    </cfRule>
  </conditionalFormatting>
  <conditionalFormatting sqref="H823:H872">
    <cfRule type="cellIs" dxfId="130" priority="131" stopIfTrue="1" operator="lessThan">
      <formula>0</formula>
    </cfRule>
  </conditionalFormatting>
  <conditionalFormatting sqref="H823:H872">
    <cfRule type="cellIs" dxfId="129" priority="130" stopIfTrue="1" operator="lessThan">
      <formula>0</formula>
    </cfRule>
  </conditionalFormatting>
  <conditionalFormatting sqref="H823:H872">
    <cfRule type="cellIs" dxfId="128" priority="129" stopIfTrue="1" operator="lessThan">
      <formula>0</formula>
    </cfRule>
  </conditionalFormatting>
  <conditionalFormatting sqref="J823:J872">
    <cfRule type="cellIs" dxfId="127" priority="128" stopIfTrue="1" operator="lessThan">
      <formula>0</formula>
    </cfRule>
  </conditionalFormatting>
  <conditionalFormatting sqref="J823:J872">
    <cfRule type="cellIs" dxfId="126" priority="127" stopIfTrue="1" operator="lessThan">
      <formula>0</formula>
    </cfRule>
  </conditionalFormatting>
  <conditionalFormatting sqref="J823:J872">
    <cfRule type="cellIs" dxfId="125" priority="126" stopIfTrue="1" operator="lessThan">
      <formula>0</formula>
    </cfRule>
  </conditionalFormatting>
  <conditionalFormatting sqref="L823:L872">
    <cfRule type="cellIs" dxfId="124" priority="125" stopIfTrue="1" operator="lessThan">
      <formula>0</formula>
    </cfRule>
  </conditionalFormatting>
  <conditionalFormatting sqref="L823:L872">
    <cfRule type="cellIs" dxfId="123" priority="124" stopIfTrue="1" operator="lessThan">
      <formula>0</formula>
    </cfRule>
  </conditionalFormatting>
  <conditionalFormatting sqref="L823:L872">
    <cfRule type="cellIs" dxfId="122" priority="123" stopIfTrue="1" operator="lessThan">
      <formula>0</formula>
    </cfRule>
  </conditionalFormatting>
  <conditionalFormatting sqref="L1485 H1485 J1485 F1485 F1536 H1536 J1536 L1536 F1587 H1587 J1587 L1587 L1434 J1434 H1434 F1434">
    <cfRule type="cellIs" dxfId="121" priority="122" stopIfTrue="1" operator="lessThan">
      <formula>0</formula>
    </cfRule>
  </conditionalFormatting>
  <conditionalFormatting sqref="F1384:F1433">
    <cfRule type="cellIs" dxfId="120" priority="121" stopIfTrue="1" operator="lessThan">
      <formula>0</formula>
    </cfRule>
  </conditionalFormatting>
  <conditionalFormatting sqref="F1384:F1433">
    <cfRule type="cellIs" dxfId="119" priority="120" stopIfTrue="1" operator="lessThan">
      <formula>0</formula>
    </cfRule>
  </conditionalFormatting>
  <conditionalFormatting sqref="F1384:F1433">
    <cfRule type="cellIs" dxfId="118" priority="119" stopIfTrue="1" operator="lessThan">
      <formula>0</formula>
    </cfRule>
  </conditionalFormatting>
  <conditionalFormatting sqref="H1384:H1433">
    <cfRule type="cellIs" dxfId="117" priority="118" stopIfTrue="1" operator="lessThan">
      <formula>0</formula>
    </cfRule>
  </conditionalFormatting>
  <conditionalFormatting sqref="H1384:H1433">
    <cfRule type="cellIs" dxfId="116" priority="117" stopIfTrue="1" operator="lessThan">
      <formula>0</formula>
    </cfRule>
  </conditionalFormatting>
  <conditionalFormatting sqref="H1384:H1433">
    <cfRule type="cellIs" dxfId="115" priority="116" stopIfTrue="1" operator="lessThan">
      <formula>0</formula>
    </cfRule>
  </conditionalFormatting>
  <conditionalFormatting sqref="J1384:J1433">
    <cfRule type="cellIs" dxfId="114" priority="115" stopIfTrue="1" operator="lessThan">
      <formula>0</formula>
    </cfRule>
  </conditionalFormatting>
  <conditionalFormatting sqref="J1384:J1433">
    <cfRule type="cellIs" dxfId="113" priority="114" stopIfTrue="1" operator="lessThan">
      <formula>0</formula>
    </cfRule>
  </conditionalFormatting>
  <conditionalFormatting sqref="J1384:J1433">
    <cfRule type="cellIs" dxfId="112" priority="113" stopIfTrue="1" operator="lessThan">
      <formula>0</formula>
    </cfRule>
  </conditionalFormatting>
  <conditionalFormatting sqref="L1384:L1433">
    <cfRule type="cellIs" dxfId="111" priority="112" stopIfTrue="1" operator="lessThan">
      <formula>0</formula>
    </cfRule>
  </conditionalFormatting>
  <conditionalFormatting sqref="L1384:L1433">
    <cfRule type="cellIs" dxfId="110" priority="111" stopIfTrue="1" operator="lessThan">
      <formula>0</formula>
    </cfRule>
  </conditionalFormatting>
  <conditionalFormatting sqref="L1384:L1433">
    <cfRule type="cellIs" dxfId="109" priority="110" stopIfTrue="1" operator="lessThan">
      <formula>0</formula>
    </cfRule>
  </conditionalFormatting>
  <conditionalFormatting sqref="F1435:F1484">
    <cfRule type="cellIs" dxfId="108" priority="109" stopIfTrue="1" operator="lessThan">
      <formula>0</formula>
    </cfRule>
  </conditionalFormatting>
  <conditionalFormatting sqref="F1435:F1484">
    <cfRule type="cellIs" dxfId="107" priority="108" stopIfTrue="1" operator="lessThan">
      <formula>0</formula>
    </cfRule>
  </conditionalFormatting>
  <conditionalFormatting sqref="F1435:F1484">
    <cfRule type="cellIs" dxfId="106" priority="107" stopIfTrue="1" operator="lessThan">
      <formula>0</formula>
    </cfRule>
  </conditionalFormatting>
  <conditionalFormatting sqref="H1435:H1484">
    <cfRule type="cellIs" dxfId="105" priority="106" stopIfTrue="1" operator="lessThan">
      <formula>0</formula>
    </cfRule>
  </conditionalFormatting>
  <conditionalFormatting sqref="H1435:H1484">
    <cfRule type="cellIs" dxfId="104" priority="105" stopIfTrue="1" operator="lessThan">
      <formula>0</formula>
    </cfRule>
  </conditionalFormatting>
  <conditionalFormatting sqref="H1435:H1484">
    <cfRule type="cellIs" dxfId="103" priority="104" stopIfTrue="1" operator="lessThan">
      <formula>0</formula>
    </cfRule>
  </conditionalFormatting>
  <conditionalFormatting sqref="J1435:J1484">
    <cfRule type="cellIs" dxfId="102" priority="103" stopIfTrue="1" operator="lessThan">
      <formula>0</formula>
    </cfRule>
  </conditionalFormatting>
  <conditionalFormatting sqref="J1435:J1484">
    <cfRule type="cellIs" dxfId="101" priority="102" stopIfTrue="1" operator="lessThan">
      <formula>0</formula>
    </cfRule>
  </conditionalFormatting>
  <conditionalFormatting sqref="J1435:J1484">
    <cfRule type="cellIs" dxfId="100" priority="101" stopIfTrue="1" operator="lessThan">
      <formula>0</formula>
    </cfRule>
  </conditionalFormatting>
  <conditionalFormatting sqref="L1435:L1484">
    <cfRule type="cellIs" dxfId="99" priority="100" stopIfTrue="1" operator="lessThan">
      <formula>0</formula>
    </cfRule>
  </conditionalFormatting>
  <conditionalFormatting sqref="L1435:L1484">
    <cfRule type="cellIs" dxfId="98" priority="99" stopIfTrue="1" operator="lessThan">
      <formula>0</formula>
    </cfRule>
  </conditionalFormatting>
  <conditionalFormatting sqref="L1435:L1484">
    <cfRule type="cellIs" dxfId="97" priority="98" stopIfTrue="1" operator="lessThan">
      <formula>0</formula>
    </cfRule>
  </conditionalFormatting>
  <conditionalFormatting sqref="F1486:F1535">
    <cfRule type="cellIs" dxfId="96" priority="97" stopIfTrue="1" operator="lessThan">
      <formula>0</formula>
    </cfRule>
  </conditionalFormatting>
  <conditionalFormatting sqref="F1486:F1535">
    <cfRule type="cellIs" dxfId="95" priority="96" stopIfTrue="1" operator="lessThan">
      <formula>0</formula>
    </cfRule>
  </conditionalFormatting>
  <conditionalFormatting sqref="F1486:F1535">
    <cfRule type="cellIs" dxfId="94" priority="95" stopIfTrue="1" operator="lessThan">
      <formula>0</formula>
    </cfRule>
  </conditionalFormatting>
  <conditionalFormatting sqref="H1486:H1535">
    <cfRule type="cellIs" dxfId="93" priority="94" stopIfTrue="1" operator="lessThan">
      <formula>0</formula>
    </cfRule>
  </conditionalFormatting>
  <conditionalFormatting sqref="H1486:H1535">
    <cfRule type="cellIs" dxfId="92" priority="93" stopIfTrue="1" operator="lessThan">
      <formula>0</formula>
    </cfRule>
  </conditionalFormatting>
  <conditionalFormatting sqref="H1486:H1535">
    <cfRule type="cellIs" dxfId="91" priority="92" stopIfTrue="1" operator="lessThan">
      <formula>0</formula>
    </cfRule>
  </conditionalFormatting>
  <conditionalFormatting sqref="J1486:J1535">
    <cfRule type="cellIs" dxfId="90" priority="91" stopIfTrue="1" operator="lessThan">
      <formula>0</formula>
    </cfRule>
  </conditionalFormatting>
  <conditionalFormatting sqref="J1486:J1535">
    <cfRule type="cellIs" dxfId="89" priority="90" stopIfTrue="1" operator="lessThan">
      <formula>0</formula>
    </cfRule>
  </conditionalFormatting>
  <conditionalFormatting sqref="J1486:J1535">
    <cfRule type="cellIs" dxfId="88" priority="89" stopIfTrue="1" operator="lessThan">
      <formula>0</formula>
    </cfRule>
  </conditionalFormatting>
  <conditionalFormatting sqref="L1486:L1535">
    <cfRule type="cellIs" dxfId="87" priority="88" stopIfTrue="1" operator="lessThan">
      <formula>0</formula>
    </cfRule>
  </conditionalFormatting>
  <conditionalFormatting sqref="L1486:L1535">
    <cfRule type="cellIs" dxfId="86" priority="87" stopIfTrue="1" operator="lessThan">
      <formula>0</formula>
    </cfRule>
  </conditionalFormatting>
  <conditionalFormatting sqref="L1486:L1535">
    <cfRule type="cellIs" dxfId="85" priority="86" stopIfTrue="1" operator="lessThan">
      <formula>0</formula>
    </cfRule>
  </conditionalFormatting>
  <conditionalFormatting sqref="F1537:F1586">
    <cfRule type="cellIs" dxfId="84" priority="85" stopIfTrue="1" operator="lessThan">
      <formula>0</formula>
    </cfRule>
  </conditionalFormatting>
  <conditionalFormatting sqref="F1537:F1586">
    <cfRule type="cellIs" dxfId="83" priority="84" stopIfTrue="1" operator="lessThan">
      <formula>0</formula>
    </cfRule>
  </conditionalFormatting>
  <conditionalFormatting sqref="F1537:F1586">
    <cfRule type="cellIs" dxfId="82" priority="83" stopIfTrue="1" operator="lessThan">
      <formula>0</formula>
    </cfRule>
  </conditionalFormatting>
  <conditionalFormatting sqref="H1537:H1586">
    <cfRule type="cellIs" dxfId="81" priority="82" stopIfTrue="1" operator="lessThan">
      <formula>0</formula>
    </cfRule>
  </conditionalFormatting>
  <conditionalFormatting sqref="H1537:H1586">
    <cfRule type="cellIs" dxfId="80" priority="81" stopIfTrue="1" operator="lessThan">
      <formula>0</formula>
    </cfRule>
  </conditionalFormatting>
  <conditionalFormatting sqref="H1537:H1586">
    <cfRule type="cellIs" dxfId="79" priority="80" stopIfTrue="1" operator="lessThan">
      <formula>0</formula>
    </cfRule>
  </conditionalFormatting>
  <conditionalFormatting sqref="J1537:J1586">
    <cfRule type="cellIs" dxfId="78" priority="79" stopIfTrue="1" operator="lessThan">
      <formula>0</formula>
    </cfRule>
  </conditionalFormatting>
  <conditionalFormatting sqref="J1537:J1586">
    <cfRule type="cellIs" dxfId="77" priority="78" stopIfTrue="1" operator="lessThan">
      <formula>0</formula>
    </cfRule>
  </conditionalFormatting>
  <conditionalFormatting sqref="J1537:J1586">
    <cfRule type="cellIs" dxfId="76" priority="77" stopIfTrue="1" operator="lessThan">
      <formula>0</formula>
    </cfRule>
  </conditionalFormatting>
  <conditionalFormatting sqref="L1537:L1586">
    <cfRule type="cellIs" dxfId="75" priority="76" stopIfTrue="1" operator="lessThan">
      <formula>0</formula>
    </cfRule>
  </conditionalFormatting>
  <conditionalFormatting sqref="L1537:L1586">
    <cfRule type="cellIs" dxfId="74" priority="75" stopIfTrue="1" operator="lessThan">
      <formula>0</formula>
    </cfRule>
  </conditionalFormatting>
  <conditionalFormatting sqref="L1537:L1586">
    <cfRule type="cellIs" dxfId="73" priority="74" stopIfTrue="1" operator="lessThan">
      <formula>0</formula>
    </cfRule>
  </conditionalFormatting>
  <conditionalFormatting sqref="F1588:F1637">
    <cfRule type="cellIs" dxfId="72" priority="73" stopIfTrue="1" operator="lessThan">
      <formula>0</formula>
    </cfRule>
  </conditionalFormatting>
  <conditionalFormatting sqref="F1588:F1637">
    <cfRule type="cellIs" dxfId="71" priority="72" stopIfTrue="1" operator="lessThan">
      <formula>0</formula>
    </cfRule>
  </conditionalFormatting>
  <conditionalFormatting sqref="F1588:F1637">
    <cfRule type="cellIs" dxfId="70" priority="71" stopIfTrue="1" operator="lessThan">
      <formula>0</formula>
    </cfRule>
  </conditionalFormatting>
  <conditionalFormatting sqref="H1588:H1637">
    <cfRule type="cellIs" dxfId="69" priority="70" stopIfTrue="1" operator="lessThan">
      <formula>0</formula>
    </cfRule>
  </conditionalFormatting>
  <conditionalFormatting sqref="H1588:H1637">
    <cfRule type="cellIs" dxfId="68" priority="69" stopIfTrue="1" operator="lessThan">
      <formula>0</formula>
    </cfRule>
  </conditionalFormatting>
  <conditionalFormatting sqref="H1588:H1637">
    <cfRule type="cellIs" dxfId="67" priority="68" stopIfTrue="1" operator="lessThan">
      <formula>0</formula>
    </cfRule>
  </conditionalFormatting>
  <conditionalFormatting sqref="J1588:J1637">
    <cfRule type="cellIs" dxfId="66" priority="67" stopIfTrue="1" operator="lessThan">
      <formula>0</formula>
    </cfRule>
  </conditionalFormatting>
  <conditionalFormatting sqref="J1588:J1637">
    <cfRule type="cellIs" dxfId="65" priority="66" stopIfTrue="1" operator="lessThan">
      <formula>0</formula>
    </cfRule>
  </conditionalFormatting>
  <conditionalFormatting sqref="J1588:J1637">
    <cfRule type="cellIs" dxfId="64" priority="65" stopIfTrue="1" operator="lessThan">
      <formula>0</formula>
    </cfRule>
  </conditionalFormatting>
  <conditionalFormatting sqref="L1588:L1637">
    <cfRule type="cellIs" dxfId="63" priority="64" stopIfTrue="1" operator="lessThan">
      <formula>0</formula>
    </cfRule>
  </conditionalFormatting>
  <conditionalFormatting sqref="L1588:L1637">
    <cfRule type="cellIs" dxfId="62" priority="63" stopIfTrue="1" operator="lessThan">
      <formula>0</formula>
    </cfRule>
  </conditionalFormatting>
  <conditionalFormatting sqref="L1588:L1637">
    <cfRule type="cellIs" dxfId="61" priority="62" stopIfTrue="1" operator="lessThan">
      <formula>0</formula>
    </cfRule>
  </conditionalFormatting>
  <conditionalFormatting sqref="L1740 H1740 J1740 F1740 F1791 H1791 J1791 L1791 F1842 H1842 J1842 L1842 L1689 J1689 H1689 F1689">
    <cfRule type="cellIs" dxfId="60" priority="61" stopIfTrue="1" operator="lessThan">
      <formula>0</formula>
    </cfRule>
  </conditionalFormatting>
  <conditionalFormatting sqref="F1639:F1688">
    <cfRule type="cellIs" dxfId="59" priority="60" stopIfTrue="1" operator="lessThan">
      <formula>0</formula>
    </cfRule>
  </conditionalFormatting>
  <conditionalFormatting sqref="F1639:F1688">
    <cfRule type="cellIs" dxfId="58" priority="59" stopIfTrue="1" operator="lessThan">
      <formula>0</formula>
    </cfRule>
  </conditionalFormatting>
  <conditionalFormatting sqref="F1639:F1688">
    <cfRule type="cellIs" dxfId="57" priority="58" stopIfTrue="1" operator="lessThan">
      <formula>0</formula>
    </cfRule>
  </conditionalFormatting>
  <conditionalFormatting sqref="H1639:H1688">
    <cfRule type="cellIs" dxfId="56" priority="57" stopIfTrue="1" operator="lessThan">
      <formula>0</formula>
    </cfRule>
  </conditionalFormatting>
  <conditionalFormatting sqref="H1639:H1688">
    <cfRule type="cellIs" dxfId="55" priority="56" stopIfTrue="1" operator="lessThan">
      <formula>0</formula>
    </cfRule>
  </conditionalFormatting>
  <conditionalFormatting sqref="H1639:H1688">
    <cfRule type="cellIs" dxfId="54" priority="55" stopIfTrue="1" operator="lessThan">
      <formula>0</formula>
    </cfRule>
  </conditionalFormatting>
  <conditionalFormatting sqref="J1639:J1688">
    <cfRule type="cellIs" dxfId="53" priority="54" stopIfTrue="1" operator="lessThan">
      <formula>0</formula>
    </cfRule>
  </conditionalFormatting>
  <conditionalFormatting sqref="J1639:J1688">
    <cfRule type="cellIs" dxfId="52" priority="53" stopIfTrue="1" operator="lessThan">
      <formula>0</formula>
    </cfRule>
  </conditionalFormatting>
  <conditionalFormatting sqref="J1639:J1688">
    <cfRule type="cellIs" dxfId="51" priority="52" stopIfTrue="1" operator="lessThan">
      <formula>0</formula>
    </cfRule>
  </conditionalFormatting>
  <conditionalFormatting sqref="L1639:L1688">
    <cfRule type="cellIs" dxfId="50" priority="51" stopIfTrue="1" operator="lessThan">
      <formula>0</formula>
    </cfRule>
  </conditionalFormatting>
  <conditionalFormatting sqref="L1639:L1688">
    <cfRule type="cellIs" dxfId="49" priority="50" stopIfTrue="1" operator="lessThan">
      <formula>0</formula>
    </cfRule>
  </conditionalFormatting>
  <conditionalFormatting sqref="L1639:L1688">
    <cfRule type="cellIs" dxfId="48" priority="49" stopIfTrue="1" operator="lessThan">
      <formula>0</formula>
    </cfRule>
  </conditionalFormatting>
  <conditionalFormatting sqref="F1690:F1739">
    <cfRule type="cellIs" dxfId="47" priority="48" stopIfTrue="1" operator="lessThan">
      <formula>0</formula>
    </cfRule>
  </conditionalFormatting>
  <conditionalFormatting sqref="F1690:F1739">
    <cfRule type="cellIs" dxfId="46" priority="47" stopIfTrue="1" operator="lessThan">
      <formula>0</formula>
    </cfRule>
  </conditionalFormatting>
  <conditionalFormatting sqref="F1690:F1739">
    <cfRule type="cellIs" dxfId="45" priority="46" stopIfTrue="1" operator="lessThan">
      <formula>0</formula>
    </cfRule>
  </conditionalFormatting>
  <conditionalFormatting sqref="H1690:H1739">
    <cfRule type="cellIs" dxfId="44" priority="45" stopIfTrue="1" operator="lessThan">
      <formula>0</formula>
    </cfRule>
  </conditionalFormatting>
  <conditionalFormatting sqref="H1690:H1739">
    <cfRule type="cellIs" dxfId="43" priority="44" stopIfTrue="1" operator="lessThan">
      <formula>0</formula>
    </cfRule>
  </conditionalFormatting>
  <conditionalFormatting sqref="H1690:H1739">
    <cfRule type="cellIs" dxfId="42" priority="43" stopIfTrue="1" operator="lessThan">
      <formula>0</formula>
    </cfRule>
  </conditionalFormatting>
  <conditionalFormatting sqref="J1690:J1739">
    <cfRule type="cellIs" dxfId="41" priority="42" stopIfTrue="1" operator="lessThan">
      <formula>0</formula>
    </cfRule>
  </conditionalFormatting>
  <conditionalFormatting sqref="J1690:J1739">
    <cfRule type="cellIs" dxfId="40" priority="41" stopIfTrue="1" operator="lessThan">
      <formula>0</formula>
    </cfRule>
  </conditionalFormatting>
  <conditionalFormatting sqref="J1690:J1739">
    <cfRule type="cellIs" dxfId="39" priority="40" stopIfTrue="1" operator="lessThan">
      <formula>0</formula>
    </cfRule>
  </conditionalFormatting>
  <conditionalFormatting sqref="L1690:L1739">
    <cfRule type="cellIs" dxfId="38" priority="39" stopIfTrue="1" operator="lessThan">
      <formula>0</formula>
    </cfRule>
  </conditionalFormatting>
  <conditionalFormatting sqref="L1690:L1739">
    <cfRule type="cellIs" dxfId="37" priority="38" stopIfTrue="1" operator="lessThan">
      <formula>0</formula>
    </cfRule>
  </conditionalFormatting>
  <conditionalFormatting sqref="L1690:L1739">
    <cfRule type="cellIs" dxfId="36" priority="37" stopIfTrue="1" operator="lessThan">
      <formula>0</formula>
    </cfRule>
  </conditionalFormatting>
  <conditionalFormatting sqref="F1741:F1790">
    <cfRule type="cellIs" dxfId="35" priority="36" stopIfTrue="1" operator="lessThan">
      <formula>0</formula>
    </cfRule>
  </conditionalFormatting>
  <conditionalFormatting sqref="F1741:F1790">
    <cfRule type="cellIs" dxfId="34" priority="35" stopIfTrue="1" operator="lessThan">
      <formula>0</formula>
    </cfRule>
  </conditionalFormatting>
  <conditionalFormatting sqref="F1741:F1790">
    <cfRule type="cellIs" dxfId="33" priority="34" stopIfTrue="1" operator="lessThan">
      <formula>0</formula>
    </cfRule>
  </conditionalFormatting>
  <conditionalFormatting sqref="H1741:H1790">
    <cfRule type="cellIs" dxfId="32" priority="33" stopIfTrue="1" operator="lessThan">
      <formula>0</formula>
    </cfRule>
  </conditionalFormatting>
  <conditionalFormatting sqref="H1741:H1790">
    <cfRule type="cellIs" dxfId="31" priority="32" stopIfTrue="1" operator="lessThan">
      <formula>0</formula>
    </cfRule>
  </conditionalFormatting>
  <conditionalFormatting sqref="H1741:H1790">
    <cfRule type="cellIs" dxfId="30" priority="31" stopIfTrue="1" operator="lessThan">
      <formula>0</formula>
    </cfRule>
  </conditionalFormatting>
  <conditionalFormatting sqref="J1741:J1790">
    <cfRule type="cellIs" dxfId="29" priority="30" stopIfTrue="1" operator="lessThan">
      <formula>0</formula>
    </cfRule>
  </conditionalFormatting>
  <conditionalFormatting sqref="J1741:J1790">
    <cfRule type="cellIs" dxfId="28" priority="29" stopIfTrue="1" operator="lessThan">
      <formula>0</formula>
    </cfRule>
  </conditionalFormatting>
  <conditionalFormatting sqref="J1741:J1790">
    <cfRule type="cellIs" dxfId="27" priority="28" stopIfTrue="1" operator="lessThan">
      <formula>0</formula>
    </cfRule>
  </conditionalFormatting>
  <conditionalFormatting sqref="L1741:L1790">
    <cfRule type="cellIs" dxfId="26" priority="27" stopIfTrue="1" operator="lessThan">
      <formula>0</formula>
    </cfRule>
  </conditionalFormatting>
  <conditionalFormatting sqref="L1741:L1790">
    <cfRule type="cellIs" dxfId="25" priority="26" stopIfTrue="1" operator="lessThan">
      <formula>0</formula>
    </cfRule>
  </conditionalFormatting>
  <conditionalFormatting sqref="L1741:L1790">
    <cfRule type="cellIs" dxfId="24" priority="25" stopIfTrue="1" operator="lessThan">
      <formula>0</formula>
    </cfRule>
  </conditionalFormatting>
  <conditionalFormatting sqref="F1792:F1841">
    <cfRule type="cellIs" dxfId="23" priority="24" stopIfTrue="1" operator="lessThan">
      <formula>0</formula>
    </cfRule>
  </conditionalFormatting>
  <conditionalFormatting sqref="F1792:F1841">
    <cfRule type="cellIs" dxfId="22" priority="23" stopIfTrue="1" operator="lessThan">
      <formula>0</formula>
    </cfRule>
  </conditionalFormatting>
  <conditionalFormatting sqref="F1792:F1841">
    <cfRule type="cellIs" dxfId="21" priority="22" stopIfTrue="1" operator="lessThan">
      <formula>0</formula>
    </cfRule>
  </conditionalFormatting>
  <conditionalFormatting sqref="H1792:H1841">
    <cfRule type="cellIs" dxfId="20" priority="21" stopIfTrue="1" operator="lessThan">
      <formula>0</formula>
    </cfRule>
  </conditionalFormatting>
  <conditionalFormatting sqref="H1792:H1841">
    <cfRule type="cellIs" dxfId="19" priority="20" stopIfTrue="1" operator="lessThan">
      <formula>0</formula>
    </cfRule>
  </conditionalFormatting>
  <conditionalFormatting sqref="H1792:H1841">
    <cfRule type="cellIs" dxfId="18" priority="19" stopIfTrue="1" operator="lessThan">
      <formula>0</formula>
    </cfRule>
  </conditionalFormatting>
  <conditionalFormatting sqref="J1792:J1841">
    <cfRule type="cellIs" dxfId="17" priority="18" stopIfTrue="1" operator="lessThan">
      <formula>0</formula>
    </cfRule>
  </conditionalFormatting>
  <conditionalFormatting sqref="J1792:J1841">
    <cfRule type="cellIs" dxfId="16" priority="17" stopIfTrue="1" operator="lessThan">
      <formula>0</formula>
    </cfRule>
  </conditionalFormatting>
  <conditionalFormatting sqref="J1792:J1841">
    <cfRule type="cellIs" dxfId="15" priority="16" stopIfTrue="1" operator="lessThan">
      <formula>0</formula>
    </cfRule>
  </conditionalFormatting>
  <conditionalFormatting sqref="L1792:L1841">
    <cfRule type="cellIs" dxfId="14" priority="15" stopIfTrue="1" operator="lessThan">
      <formula>0</formula>
    </cfRule>
  </conditionalFormatting>
  <conditionalFormatting sqref="L1792:L1841">
    <cfRule type="cellIs" dxfId="13" priority="14" stopIfTrue="1" operator="lessThan">
      <formula>0</formula>
    </cfRule>
  </conditionalFormatting>
  <conditionalFormatting sqref="L1792:L1841">
    <cfRule type="cellIs" dxfId="12" priority="13" stopIfTrue="1" operator="lessThan">
      <formula>0</formula>
    </cfRule>
  </conditionalFormatting>
  <conditionalFormatting sqref="F1843:F1892">
    <cfRule type="cellIs" dxfId="11" priority="12" stopIfTrue="1" operator="lessThan">
      <formula>0</formula>
    </cfRule>
  </conditionalFormatting>
  <conditionalFormatting sqref="F1843:F1892">
    <cfRule type="cellIs" dxfId="10" priority="11" stopIfTrue="1" operator="lessThan">
      <formula>0</formula>
    </cfRule>
  </conditionalFormatting>
  <conditionalFormatting sqref="F1843:F1892">
    <cfRule type="cellIs" dxfId="9" priority="10" stopIfTrue="1" operator="lessThan">
      <formula>0</formula>
    </cfRule>
  </conditionalFormatting>
  <conditionalFormatting sqref="H1843:H1892">
    <cfRule type="cellIs" dxfId="8" priority="9" stopIfTrue="1" operator="lessThan">
      <formula>0</formula>
    </cfRule>
  </conditionalFormatting>
  <conditionalFormatting sqref="H1843:H1892">
    <cfRule type="cellIs" dxfId="7" priority="8" stopIfTrue="1" operator="lessThan">
      <formula>0</formula>
    </cfRule>
  </conditionalFormatting>
  <conditionalFormatting sqref="H1843:H1892">
    <cfRule type="cellIs" dxfId="6" priority="7" stopIfTrue="1" operator="lessThan">
      <formula>0</formula>
    </cfRule>
  </conditionalFormatting>
  <conditionalFormatting sqref="J1843:J1892">
    <cfRule type="cellIs" dxfId="5" priority="6" stopIfTrue="1" operator="lessThan">
      <formula>0</formula>
    </cfRule>
  </conditionalFormatting>
  <conditionalFormatting sqref="J1843:J1892">
    <cfRule type="cellIs" dxfId="4" priority="5" stopIfTrue="1" operator="lessThan">
      <formula>0</formula>
    </cfRule>
  </conditionalFormatting>
  <conditionalFormatting sqref="J1843:J1892">
    <cfRule type="cellIs" dxfId="3" priority="4" stopIfTrue="1" operator="lessThan">
      <formula>0</formula>
    </cfRule>
  </conditionalFormatting>
  <conditionalFormatting sqref="L1843:L1892">
    <cfRule type="cellIs" dxfId="2" priority="3" stopIfTrue="1" operator="lessThan">
      <formula>0</formula>
    </cfRule>
  </conditionalFormatting>
  <conditionalFormatting sqref="L1843:L1892">
    <cfRule type="cellIs" dxfId="1" priority="2" stopIfTrue="1" operator="lessThan">
      <formula>0</formula>
    </cfRule>
  </conditionalFormatting>
  <conditionalFormatting sqref="L1843:L1892">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70" zoomScaleNormal="70" zoomScaleSheetLayoutView="50" workbookViewId="0">
      <pane xSplit="7" topLeftCell="H1" activePane="topRight" state="frozen"/>
      <selection activeCell="M48" sqref="M48"/>
      <selection pane="topRight"/>
    </sheetView>
  </sheetViews>
  <sheetFormatPr defaultRowHeight="15.75" x14ac:dyDescent="0.2"/>
  <cols>
    <col min="1" max="1" width="9.140625" style="35"/>
    <col min="2" max="2" width="55.7109375" style="44" customWidth="1"/>
    <col min="3" max="3" width="33.140625" style="42" bestFit="1" customWidth="1"/>
    <col min="4" max="4" width="12" style="35" bestFit="1" customWidth="1"/>
    <col min="5" max="7" width="10.7109375" style="35" customWidth="1"/>
    <col min="8" max="8" width="55.7109375" style="35" customWidth="1"/>
    <col min="9" max="9" width="33.140625" style="35" bestFit="1" customWidth="1"/>
    <col min="10" max="13" width="10.7109375" style="35" customWidth="1"/>
    <col min="14" max="14" width="55.7109375" style="35" customWidth="1"/>
    <col min="15" max="15" width="33.140625" style="35" bestFit="1" customWidth="1"/>
    <col min="16" max="19" width="10.7109375" style="35" customWidth="1"/>
    <col min="20" max="20" width="55.7109375" style="35" customWidth="1"/>
    <col min="21" max="21" width="33.140625" style="35" bestFit="1" customWidth="1"/>
    <col min="22" max="25" width="10.7109375" style="35" customWidth="1"/>
    <col min="26" max="26" width="55.7109375" style="35" customWidth="1"/>
    <col min="27" max="27" width="33.140625" style="35" bestFit="1" customWidth="1"/>
    <col min="28" max="31" width="10.7109375" style="35" customWidth="1"/>
    <col min="32" max="32" width="55.7109375" style="35" customWidth="1"/>
    <col min="33" max="33" width="33.140625" style="35" bestFit="1" customWidth="1"/>
    <col min="34" max="37" width="10.7109375" style="35" customWidth="1"/>
    <col min="38" max="38" width="55.7109375" style="35" customWidth="1"/>
    <col min="39" max="39" width="33.140625" style="35" bestFit="1" customWidth="1"/>
    <col min="40" max="42" width="10.7109375" style="35" customWidth="1"/>
    <col min="43" max="43" width="14.5703125" style="35" bestFit="1" customWidth="1"/>
    <col min="44" max="16384" width="9.140625" style="35"/>
  </cols>
  <sheetData>
    <row r="1" spans="2:59" ht="16.5" thickBot="1" x14ac:dyDescent="0.25"/>
    <row r="2" spans="2:59" ht="17.25" thickTop="1" thickBot="1" x14ac:dyDescent="0.25">
      <c r="B2" s="111" t="s">
        <v>130</v>
      </c>
      <c r="C2" s="112" t="s">
        <v>309</v>
      </c>
    </row>
    <row r="3" spans="2:59" ht="16.5" thickTop="1" x14ac:dyDescent="0.2">
      <c r="B3" s="34"/>
      <c r="C3" s="36"/>
    </row>
    <row r="4" spans="2:59" x14ac:dyDescent="0.2">
      <c r="B4" s="167" t="str">
        <f>+CONCATENATE("Market: ",C2)</f>
        <v>Market: Richmond/Norfolk - MULO</v>
      </c>
      <c r="C4" s="167"/>
      <c r="D4" s="167"/>
      <c r="E4" s="167"/>
      <c r="F4" s="167"/>
      <c r="G4" s="167"/>
      <c r="H4" s="167" t="str">
        <f>+B4</f>
        <v>Market: Richmond/Norfolk - MULO</v>
      </c>
      <c r="I4" s="167"/>
      <c r="J4" s="167"/>
      <c r="K4" s="167"/>
      <c r="L4" s="167"/>
      <c r="M4" s="167"/>
      <c r="N4" s="167" t="str">
        <f>+B4</f>
        <v>Market: Richmond/Norfolk - MULO</v>
      </c>
      <c r="O4" s="167"/>
      <c r="P4" s="167"/>
      <c r="Q4" s="167"/>
      <c r="R4" s="167"/>
      <c r="S4" s="167"/>
      <c r="T4" s="167" t="str">
        <f>+B4</f>
        <v>Market: Richmond/Norfolk - MULO</v>
      </c>
      <c r="U4" s="167"/>
      <c r="V4" s="167"/>
      <c r="W4" s="167"/>
      <c r="X4" s="167"/>
      <c r="Y4" s="167"/>
      <c r="Z4" s="167" t="str">
        <f>+B4</f>
        <v>Market: Richmond/Norfolk - MULO</v>
      </c>
      <c r="AA4" s="167"/>
      <c r="AB4" s="167"/>
      <c r="AC4" s="167"/>
      <c r="AD4" s="167"/>
      <c r="AE4" s="167"/>
      <c r="AF4" s="167" t="str">
        <f>+H4</f>
        <v>Market: Richmond/Norfolk - MULO</v>
      </c>
      <c r="AG4" s="167"/>
      <c r="AH4" s="167"/>
      <c r="AI4" s="167"/>
      <c r="AJ4" s="167"/>
      <c r="AK4" s="167"/>
      <c r="AL4" s="167" t="str">
        <f>+B4</f>
        <v>Market: Richmond/Norfolk - MULO</v>
      </c>
      <c r="AM4" s="167"/>
      <c r="AN4" s="167"/>
      <c r="AO4" s="167"/>
      <c r="AP4" s="167"/>
      <c r="AQ4" s="167"/>
      <c r="AR4" s="37"/>
      <c r="AS4" s="37"/>
      <c r="AT4" s="37"/>
      <c r="AU4" s="37"/>
      <c r="AV4" s="37"/>
      <c r="AW4" s="37"/>
      <c r="AX4" s="37"/>
      <c r="AY4" s="37"/>
      <c r="AZ4" s="37"/>
      <c r="BA4" s="37"/>
      <c r="BB4" s="37"/>
      <c r="BC4" s="37"/>
      <c r="BD4" s="37"/>
      <c r="BE4" s="37"/>
      <c r="BF4" s="37"/>
      <c r="BG4" s="37"/>
    </row>
    <row r="5" spans="2:59" s="39" customFormat="1" ht="12.75" x14ac:dyDescent="0.2">
      <c r="B5" s="168" t="str">
        <f>+Topline!A3</f>
        <v>PERIOD ENDING 04/20/2014 VS YAGO</v>
      </c>
      <c r="C5" s="168"/>
      <c r="D5" s="168"/>
      <c r="E5" s="168"/>
      <c r="F5" s="168"/>
      <c r="G5" s="168"/>
      <c r="H5" s="168" t="str">
        <f>+B5</f>
        <v>PERIOD ENDING 04/20/2014 VS YAGO</v>
      </c>
      <c r="I5" s="168"/>
      <c r="J5" s="168"/>
      <c r="K5" s="168"/>
      <c r="L5" s="168"/>
      <c r="M5" s="168"/>
      <c r="N5" s="168" t="str">
        <f>+B5</f>
        <v>PERIOD ENDING 04/20/2014 VS YAGO</v>
      </c>
      <c r="O5" s="168"/>
      <c r="P5" s="168"/>
      <c r="Q5" s="168"/>
      <c r="R5" s="168"/>
      <c r="S5" s="168"/>
      <c r="T5" s="168" t="str">
        <f>+B5</f>
        <v>PERIOD ENDING 04/20/2014 VS YAGO</v>
      </c>
      <c r="U5" s="168"/>
      <c r="V5" s="168"/>
      <c r="W5" s="168"/>
      <c r="X5" s="168"/>
      <c r="Y5" s="168"/>
      <c r="Z5" s="168" t="str">
        <f>+B5</f>
        <v>PERIOD ENDING 04/20/2014 VS YAGO</v>
      </c>
      <c r="AA5" s="168"/>
      <c r="AB5" s="168"/>
      <c r="AC5" s="168"/>
      <c r="AD5" s="168"/>
      <c r="AE5" s="168"/>
      <c r="AF5" s="168" t="str">
        <f>+H5</f>
        <v>PERIOD ENDING 04/20/2014 VS YAGO</v>
      </c>
      <c r="AG5" s="168"/>
      <c r="AH5" s="168"/>
      <c r="AI5" s="168"/>
      <c r="AJ5" s="168"/>
      <c r="AK5" s="168"/>
      <c r="AL5" s="168" t="str">
        <f>+B5</f>
        <v>PERIOD ENDING 04/20/2014 VS YAGO</v>
      </c>
      <c r="AM5" s="168"/>
      <c r="AN5" s="168"/>
      <c r="AO5" s="168"/>
      <c r="AP5" s="168"/>
      <c r="AQ5" s="168"/>
      <c r="AR5" s="38"/>
      <c r="AS5" s="38"/>
      <c r="AT5" s="38"/>
      <c r="AU5" s="38"/>
      <c r="AV5" s="38"/>
      <c r="AW5" s="38"/>
      <c r="AX5" s="38"/>
      <c r="AY5" s="38"/>
      <c r="AZ5" s="38"/>
      <c r="BA5" s="38"/>
      <c r="BB5" s="38"/>
      <c r="BC5" s="38"/>
      <c r="BD5" s="38"/>
      <c r="BE5" s="38"/>
      <c r="BF5" s="38"/>
      <c r="BG5" s="38"/>
    </row>
    <row r="6" spans="2:59" x14ac:dyDescent="0.2">
      <c r="B6" s="40"/>
      <c r="C6" s="40"/>
      <c r="D6" s="40"/>
      <c r="E6" s="40"/>
      <c r="F6" s="40"/>
      <c r="G6" s="40"/>
      <c r="H6" s="40"/>
      <c r="I6" s="40"/>
      <c r="J6" s="40"/>
      <c r="K6" s="40"/>
      <c r="L6" s="40"/>
      <c r="M6" s="40"/>
    </row>
    <row r="7" spans="2:59" x14ac:dyDescent="0.2">
      <c r="B7" s="41" t="s">
        <v>120</v>
      </c>
      <c r="D7" s="43" t="s">
        <v>116</v>
      </c>
      <c r="E7" s="43" t="s">
        <v>117</v>
      </c>
      <c r="F7" s="43" t="s">
        <v>118</v>
      </c>
      <c r="G7" s="43" t="s">
        <v>119</v>
      </c>
      <c r="H7" s="41" t="s">
        <v>124</v>
      </c>
      <c r="I7" s="42"/>
      <c r="J7" s="43" t="s">
        <v>116</v>
      </c>
      <c r="K7" s="43" t="s">
        <v>117</v>
      </c>
      <c r="L7" s="43" t="s">
        <v>118</v>
      </c>
      <c r="M7" s="43" t="s">
        <v>119</v>
      </c>
      <c r="N7" s="41" t="s">
        <v>123</v>
      </c>
      <c r="O7" s="42"/>
      <c r="P7" s="43" t="s">
        <v>116</v>
      </c>
      <c r="Q7" s="43" t="s">
        <v>117</v>
      </c>
      <c r="R7" s="43" t="s">
        <v>118</v>
      </c>
      <c r="S7" s="43" t="s">
        <v>119</v>
      </c>
      <c r="T7" s="41" t="s">
        <v>126</v>
      </c>
      <c r="U7" s="42"/>
      <c r="V7" s="43" t="s">
        <v>116</v>
      </c>
      <c r="W7" s="43" t="s">
        <v>117</v>
      </c>
      <c r="X7" s="43" t="s">
        <v>118</v>
      </c>
      <c r="Y7" s="43" t="s">
        <v>119</v>
      </c>
      <c r="Z7" s="41" t="s">
        <v>127</v>
      </c>
      <c r="AA7" s="42"/>
      <c r="AB7" s="43" t="s">
        <v>116</v>
      </c>
      <c r="AC7" s="43" t="s">
        <v>117</v>
      </c>
      <c r="AD7" s="43" t="s">
        <v>118</v>
      </c>
      <c r="AE7" s="43" t="s">
        <v>119</v>
      </c>
      <c r="AF7" s="41" t="s">
        <v>129</v>
      </c>
      <c r="AG7" s="42"/>
      <c r="AH7" s="43" t="s">
        <v>116</v>
      </c>
      <c r="AI7" s="43" t="s">
        <v>117</v>
      </c>
      <c r="AJ7" s="43" t="s">
        <v>118</v>
      </c>
      <c r="AK7" s="43" t="s">
        <v>119</v>
      </c>
      <c r="AL7" s="41" t="s">
        <v>128</v>
      </c>
      <c r="AM7" s="42"/>
      <c r="AN7" s="43" t="s">
        <v>116</v>
      </c>
      <c r="AO7" s="43" t="s">
        <v>117</v>
      </c>
      <c r="AP7" s="43" t="s">
        <v>118</v>
      </c>
      <c r="AQ7" s="43" t="s">
        <v>119</v>
      </c>
    </row>
    <row r="8" spans="2:59" x14ac:dyDescent="0.2">
      <c r="B8" s="44" t="s">
        <v>102</v>
      </c>
      <c r="C8" s="36" t="str">
        <f>+$C$2</f>
        <v>Richmond/Norfolk - MULO</v>
      </c>
      <c r="D8" s="45">
        <f>+VLOOKUP($C8,DATA!$E$7:$AP$56,25,FALSE)</f>
        <v>1.5520314744994304E-2</v>
      </c>
      <c r="E8" s="45">
        <f>+VLOOKUP($C8,DATA!$E$7:$AP$56,29,FALSE)</f>
        <v>1.666718018888717E-2</v>
      </c>
      <c r="F8" s="45">
        <f>+VLOOKUP($C8,DATA!$E$7:$AP$56,33,FALSE)</f>
        <v>1.7074485476842021E-2</v>
      </c>
      <c r="G8" s="45">
        <f>+VLOOKUP($C8,DATA!$E$7:$AP$56,37,FALSE)</f>
        <v>1.5693265591944363E-2</v>
      </c>
      <c r="H8" s="44" t="s">
        <v>102</v>
      </c>
      <c r="I8" s="36" t="str">
        <f>+$C$8</f>
        <v>Richmond/Norfolk - MULO</v>
      </c>
      <c r="J8" s="46">
        <f>+VLOOKUP($C8,DATA!$E$305:$AS$368,3,FALSE)</f>
        <v>4.1704873286675798E-2</v>
      </c>
      <c r="K8" s="46">
        <f>+VLOOKUP($C8,DATA!$E$305:$AS$368,13,FALSE)</f>
        <v>2.45142169846361E-2</v>
      </c>
      <c r="L8" s="46">
        <f>+VLOOKUP($C8,DATA!$E$305:$AS$368,23,FALSE)</f>
        <v>2.4381038481842199E-2</v>
      </c>
      <c r="M8" s="46">
        <f>+VLOOKUP($C8,DATA!$E$305:$AS$368,33,FALSE)</f>
        <v>1.35698506162332E-2</v>
      </c>
      <c r="N8" s="44" t="s">
        <v>102</v>
      </c>
      <c r="O8" s="36" t="str">
        <f>+$C$8</f>
        <v>Richmond/Norfolk - MULO</v>
      </c>
      <c r="P8" s="46">
        <f>+VLOOKUP($C8,DATA!$E$133:$AS$191,3,FALSE)</f>
        <v>7.1801099308459099E-2</v>
      </c>
      <c r="Q8" s="46">
        <f>+VLOOKUP($C8,DATA!$E$133:$AS$191,13,FALSE)</f>
        <v>9.9068143598524103E-2</v>
      </c>
      <c r="R8" s="46">
        <f>+VLOOKUP($C8,DATA!$E$133:$AS$191,23,FALSE)</f>
        <v>0.11391765160304999</v>
      </c>
      <c r="S8" s="46">
        <f>+VLOOKUP($C8,DATA!$E$133:$AS$191,33,FALSE)</f>
        <v>0.11056782665340099</v>
      </c>
      <c r="T8" s="44" t="s">
        <v>102</v>
      </c>
      <c r="U8" s="36" t="str">
        <f>+$C$8</f>
        <v>Richmond/Norfolk - MULO</v>
      </c>
      <c r="V8" s="46">
        <f>+VLOOKUP($C8,DATA!$E$731:$AS$789,3,FALSE)</f>
        <v>-7.9040242633746594E-2</v>
      </c>
      <c r="W8" s="46">
        <f>+VLOOKUP($C8,DATA!$E$731:$AS$789,13,FALSE)</f>
        <v>-5.6074819754761397E-2</v>
      </c>
      <c r="X8" s="46">
        <f>+VLOOKUP($C8,DATA!$E$731:$AS$789,23,FALSE)</f>
        <v>-3.9188795252332501E-2</v>
      </c>
      <c r="Y8" s="46">
        <f>+VLOOKUP($C8,DATA!$E$731:$AS$789,33,FALSE)</f>
        <v>-3.2783671161849E-2</v>
      </c>
      <c r="Z8" s="44" t="s">
        <v>102</v>
      </c>
      <c r="AA8" s="36" t="str">
        <f>+$C$8</f>
        <v>Richmond/Norfolk - MULO</v>
      </c>
      <c r="AB8" s="46">
        <f>+VLOOKUP($C8,DATA!$E$790:$AS$848,3,FALSE)</f>
        <v>0.63357376061639703</v>
      </c>
      <c r="AC8" s="46">
        <f>+VLOOKUP($C8,DATA!$E$790:$AS$848,13,FALSE)</f>
        <v>0.71433894183505697</v>
      </c>
      <c r="AD8" s="46">
        <f>+VLOOKUP($C8,DATA!$E$790:$AS$848,23,FALSE)</f>
        <v>0.75020637709064397</v>
      </c>
      <c r="AE8" s="46">
        <f>+VLOOKUP($C8,DATA!$E$790:$AS$848,33,FALSE)</f>
        <v>0.64897014548235499</v>
      </c>
      <c r="AF8" s="44" t="s">
        <v>102</v>
      </c>
      <c r="AG8" s="36" t="str">
        <f>+$C$8</f>
        <v>Richmond/Norfolk - MULO</v>
      </c>
      <c r="AH8" s="46">
        <f>+VLOOKUP($C8,DATA!$E$246:$AS$304,3,FALSE)</f>
        <v>4.5762498082211299E-2</v>
      </c>
      <c r="AI8" s="46">
        <f>+VLOOKUP($C8,DATA!$E$246:$AS$304,13,FALSE)</f>
        <v>0.10639103315068001</v>
      </c>
      <c r="AJ8" s="46">
        <f>+VLOOKUP($C8,DATA!$E$246:$AS$304,23,FALSE)</f>
        <v>9.6181305183120305E-2</v>
      </c>
      <c r="AK8" s="46">
        <f>+VLOOKUP($C8,DATA!$E$246:$AS$304,33,FALSE)</f>
        <v>6.13528363962801E-2</v>
      </c>
      <c r="AL8" s="44" t="s">
        <v>102</v>
      </c>
      <c r="AM8" s="36" t="str">
        <f>+$C$8</f>
        <v>Richmond/Norfolk - MULO</v>
      </c>
      <c r="AN8" s="46">
        <f>IFERROR(VLOOKUP($C8,DATA!$E$192:$AS$245,3,FALSE),"n/a")</f>
        <v>0</v>
      </c>
      <c r="AO8" s="46">
        <f>IFERROR(VLOOKUP($C8,DATA!$E$192:$AS$245,13,FALSE),"n/a")</f>
        <v>0</v>
      </c>
      <c r="AP8" s="46">
        <f>IFERROR(VLOOKUP($C8,DATA!$E$192:$AS$245,23,FALSE),"n/a")</f>
        <v>-0.249049429657795</v>
      </c>
      <c r="AQ8" s="46">
        <f>IFERROR(VLOOKUP($C8,DATA!$E$192:$AS$245,33,FALSE),"n/a")</f>
        <v>-0.62523719165085401</v>
      </c>
    </row>
    <row r="9" spans="2:59" x14ac:dyDescent="0.2">
      <c r="B9" s="44" t="s">
        <v>115</v>
      </c>
      <c r="C9" s="42" t="str">
        <f>+VLOOKUP(C8,LIST!$A$2:$B$51,2,FALSE)</f>
        <v>Midsouth - MULO</v>
      </c>
      <c r="D9" s="45">
        <f>+VLOOKUP($C9,DATA!$E$57:$AP$65,25,FALSE)</f>
        <v>1.6349347549621515E-2</v>
      </c>
      <c r="E9" s="45">
        <f>+VLOOKUP($C9,DATA!$E$57:$AP$65,29,FALSE)</f>
        <v>1.7449497281269107E-2</v>
      </c>
      <c r="F9" s="45">
        <f>+VLOOKUP($C9,DATA!$E$57:$AP$65,33,FALSE)</f>
        <v>1.7838853888411488E-2</v>
      </c>
      <c r="G9" s="45">
        <f>+VLOOKUP($C9,DATA!$E$57:$AP$65,37,FALSE)</f>
        <v>1.656789761698485E-2</v>
      </c>
      <c r="H9" s="44" t="s">
        <v>115</v>
      </c>
      <c r="I9" s="42" t="str">
        <f>+$C$9</f>
        <v>Midsouth - MULO</v>
      </c>
      <c r="J9" s="46">
        <f>+VLOOKUP($C9,DATA!$E$305:$AS$368,3,FALSE)</f>
        <v>3.3240073050975497E-2</v>
      </c>
      <c r="K9" s="46">
        <f>+VLOOKUP($C9,DATA!$E$305:$AS$368,13,FALSE)</f>
        <v>2.02824528423797E-2</v>
      </c>
      <c r="L9" s="46">
        <f>+VLOOKUP($C9,DATA!$E$305:$AS$368,23,FALSE)</f>
        <v>6.6065087660629601E-3</v>
      </c>
      <c r="M9" s="46">
        <f>+VLOOKUP($C9,DATA!$E$305:$AS$368,33,FALSE)</f>
        <v>-5.3338291956212501E-3</v>
      </c>
      <c r="N9" s="44" t="s">
        <v>115</v>
      </c>
      <c r="O9" s="42" t="str">
        <f>+$C$9</f>
        <v>Midsouth - MULO</v>
      </c>
      <c r="P9" s="46">
        <f>+VLOOKUP($C9,DATA!$E$133:$AS$191,3,FALSE)</f>
        <v>0.113862067769143</v>
      </c>
      <c r="Q9" s="46">
        <f>+VLOOKUP($C9,DATA!$E$133:$AS$191,13,FALSE)</f>
        <v>0.119220800654982</v>
      </c>
      <c r="R9" s="46">
        <f>+VLOOKUP($C9,DATA!$E$133:$AS$191,23,FALSE)</f>
        <v>0.11195288714162301</v>
      </c>
      <c r="S9" s="46">
        <f>+VLOOKUP($C9,DATA!$E$133:$AS$191,33,FALSE)</f>
        <v>9.0563468815525405E-2</v>
      </c>
      <c r="T9" s="44" t="s">
        <v>115</v>
      </c>
      <c r="U9" s="42" t="str">
        <f>+$C$9</f>
        <v>Midsouth - MULO</v>
      </c>
      <c r="V9" s="46">
        <f>+VLOOKUP($C9,DATA!$E$731:$AS$789,3,FALSE)</f>
        <v>5.5690494205447798E-2</v>
      </c>
      <c r="W9" s="46">
        <f>+VLOOKUP($C9,DATA!$E$731:$AS$789,13,FALSE)</f>
        <v>6.1101937772206398E-2</v>
      </c>
      <c r="X9" s="46">
        <f>+VLOOKUP($C9,DATA!$E$731:$AS$789,23,FALSE)</f>
        <v>5.0722023264011901E-2</v>
      </c>
      <c r="Y9" s="46">
        <f>+VLOOKUP($C9,DATA!$E$731:$AS$789,33,FALSE)</f>
        <v>1.0826986725024901E-3</v>
      </c>
      <c r="Z9" s="44" t="s">
        <v>115</v>
      </c>
      <c r="AA9" s="42" t="str">
        <f>+$C$9</f>
        <v>Midsouth - MULO</v>
      </c>
      <c r="AB9" s="46">
        <f>+VLOOKUP($C9,DATA!$E$790:$AS$848,3,FALSE)</f>
        <v>0.25124026711915798</v>
      </c>
      <c r="AC9" s="46">
        <f>+VLOOKUP($C9,DATA!$E$790:$AS$848,13,FALSE)</f>
        <v>0.26534577819294902</v>
      </c>
      <c r="AD9" s="46">
        <f>+VLOOKUP($C9,DATA!$E$790:$AS$848,23,FALSE)</f>
        <v>0.27835307524278702</v>
      </c>
      <c r="AE9" s="46">
        <f>+VLOOKUP($C9,DATA!$E$790:$AS$848,33,FALSE)</f>
        <v>0.34084077935588403</v>
      </c>
      <c r="AF9" s="44" t="s">
        <v>115</v>
      </c>
      <c r="AG9" s="42" t="str">
        <f>+$C$9</f>
        <v>Midsouth - MULO</v>
      </c>
      <c r="AH9" s="46">
        <f>+VLOOKUP($C9,DATA!$E$246:$AS$304,3,FALSE)</f>
        <v>7.1675492774348398E-2</v>
      </c>
      <c r="AI9" s="46">
        <f>+VLOOKUP($C9,DATA!$E$246:$AS$304,13,FALSE)</f>
        <v>7.3034313095930795E-2</v>
      </c>
      <c r="AJ9" s="46">
        <f>+VLOOKUP($C9,DATA!$E$246:$AS$304,23,FALSE)</f>
        <v>0.107442268678502</v>
      </c>
      <c r="AK9" s="46">
        <f>+VLOOKUP($C9,DATA!$E$246:$AS$304,33,FALSE)</f>
        <v>0.16160102010787</v>
      </c>
      <c r="AL9" s="44" t="s">
        <v>115</v>
      </c>
      <c r="AM9" s="42" t="str">
        <f>+$C$9</f>
        <v>Midsouth - MULO</v>
      </c>
      <c r="AN9" s="46">
        <f>+VLOOKUP($C9,DATA!$E$192:$AS$245,3,FALSE)</f>
        <v>0.646560423118411</v>
      </c>
      <c r="AO9" s="46">
        <f>+VLOOKUP($C9,DATA!$E$192:$AS$245,13,FALSE)</f>
        <v>0.13604714531847101</v>
      </c>
      <c r="AP9" s="46">
        <f>+VLOOKUP($C9,DATA!$E$192:$AS$245,23,FALSE)</f>
        <v>7.4445879277416804E-2</v>
      </c>
      <c r="AQ9" s="46">
        <f>+VLOOKUP($C9,DATA!$E$192:$AS$245,33,FALSE)</f>
        <v>-7.5312351265916094E-2</v>
      </c>
    </row>
    <row r="10" spans="2:59" x14ac:dyDescent="0.2">
      <c r="C10" s="42" t="s">
        <v>327</v>
      </c>
      <c r="D10" s="45">
        <f>+VLOOKUP($C10,DATA!$E$54:$AP$65,25,FALSE)</f>
        <v>1.8778731169627413E-2</v>
      </c>
      <c r="E10" s="45">
        <f>+VLOOKUP($C10,DATA!$E$54:$AP$65,29,FALSE)</f>
        <v>1.9492482316895612E-2</v>
      </c>
      <c r="F10" s="45">
        <f>+VLOOKUP($C10,DATA!$E$54:$AP$65,33,FALSE)</f>
        <v>2.0273895420276866E-2</v>
      </c>
      <c r="G10" s="45">
        <f>+VLOOKUP($C10,DATA!$E$54:$AP$65,37,FALSE)</f>
        <v>1.869159462480019E-2</v>
      </c>
      <c r="H10" s="44"/>
      <c r="I10" s="42" t="s">
        <v>327</v>
      </c>
      <c r="J10" s="46">
        <f>+VLOOKUP($C10,DATA!$E$305:$AS$368,3,FALSE)</f>
        <v>2.3961467310810398E-2</v>
      </c>
      <c r="K10" s="46">
        <f>+VLOOKUP($C10,DATA!$E$305:$AS$368,13,FALSE)</f>
        <v>6.3375883919679901E-3</v>
      </c>
      <c r="L10" s="46">
        <f>+VLOOKUP($C10,DATA!$E$305:$AS$368,23,FALSE)</f>
        <v>8.5048608771837904E-3</v>
      </c>
      <c r="M10" s="46">
        <f>+VLOOKUP($C10,DATA!$E$305:$AS$368,33,FALSE)</f>
        <v>3.4754061971656899E-3</v>
      </c>
      <c r="N10" s="44"/>
      <c r="O10" s="42" t="s">
        <v>327</v>
      </c>
      <c r="P10" s="46">
        <f>+VLOOKUP($C10,DATA!$E$133:$AS$191,3,FALSE)</f>
        <v>0.113404179953179</v>
      </c>
      <c r="Q10" s="46">
        <f>+VLOOKUP($C10,DATA!$E$133:$AS$191,13,FALSE)</f>
        <v>9.8249702459126398E-2</v>
      </c>
      <c r="R10" s="46">
        <f>+VLOOKUP($C10,DATA!$E$133:$AS$191,23,FALSE)</f>
        <v>8.8922431975798799E-2</v>
      </c>
      <c r="S10" s="46">
        <f>+VLOOKUP($C10,DATA!$E$133:$AS$191,33,FALSE)</f>
        <v>8.4980879647426802E-2</v>
      </c>
      <c r="T10" s="44"/>
      <c r="U10" s="42" t="s">
        <v>327</v>
      </c>
      <c r="V10" s="46">
        <f>+VLOOKUP($C10,DATA!$E$731:$AS$789,3,FALSE)</f>
        <v>6.9672886805715803E-2</v>
      </c>
      <c r="W10" s="46">
        <f>+VLOOKUP($C10,DATA!$E$731:$AS$789,13,FALSE)</f>
        <v>5.6002487725478299E-2</v>
      </c>
      <c r="X10" s="46">
        <f>+VLOOKUP($C10,DATA!$E$731:$AS$789,23,FALSE)</f>
        <v>3.5405689847763502E-2</v>
      </c>
      <c r="Y10" s="46">
        <f>+VLOOKUP($C10,DATA!$E$731:$AS$789,33,FALSE)</f>
        <v>1.70224503524582E-2</v>
      </c>
      <c r="Z10" s="44"/>
      <c r="AA10" s="42" t="s">
        <v>327</v>
      </c>
      <c r="AB10" s="46">
        <f>+VLOOKUP($C10,DATA!$E$790:$AS$848,3,FALSE)</f>
        <v>0.218846422847149</v>
      </c>
      <c r="AC10" s="46">
        <f>+VLOOKUP($C10,DATA!$E$790:$AS$848,13,FALSE)</f>
        <v>0.20737897633137001</v>
      </c>
      <c r="AD10" s="46">
        <f>+VLOOKUP($C10,DATA!$E$790:$AS$848,23,FALSE)</f>
        <v>0.23995582522365599</v>
      </c>
      <c r="AE10" s="46">
        <f>+VLOOKUP($C10,DATA!$E$790:$AS$848,33,FALSE)</f>
        <v>0.27136050584690502</v>
      </c>
      <c r="AF10" s="44"/>
      <c r="AG10" s="42" t="s">
        <v>327</v>
      </c>
      <c r="AH10" s="46">
        <f>+VLOOKUP($C10,DATA!$E$246:$AS$304,3,FALSE)</f>
        <v>0.113514765719384</v>
      </c>
      <c r="AI10" s="46">
        <f>+VLOOKUP($C10,DATA!$E$246:$AS$304,13,FALSE)</f>
        <v>9.3691450289891495E-2</v>
      </c>
      <c r="AJ10" s="46">
        <f>+VLOOKUP($C10,DATA!$E$246:$AS$304,23,FALSE)</f>
        <v>0.120739621128288</v>
      </c>
      <c r="AK10" s="46">
        <f>+VLOOKUP($C10,DATA!$E$246:$AS$304,33,FALSE)</f>
        <v>0.15290147758505701</v>
      </c>
      <c r="AL10" s="44"/>
      <c r="AM10" s="42" t="s">
        <v>327</v>
      </c>
      <c r="AN10" s="46">
        <f>+VLOOKUP($C10,DATA!$E$192:$AS$245,3,FALSE)</f>
        <v>0.199193986615258</v>
      </c>
      <c r="AO10" s="46">
        <f>+VLOOKUP($C10,DATA!$E$192:$AS$245,13,FALSE)</f>
        <v>0.307009081322768</v>
      </c>
      <c r="AP10" s="46">
        <f>+VLOOKUP($C10,DATA!$E$192:$AS$245,23,FALSE)</f>
        <v>0.32342003829904198</v>
      </c>
      <c r="AQ10" s="46">
        <f>+VLOOKUP($C10,DATA!$E$192:$AS$245,33,FALSE)</f>
        <v>0.27233791886179098</v>
      </c>
    </row>
    <row r="11" spans="2:59" x14ac:dyDescent="0.2">
      <c r="H11" s="44"/>
      <c r="N11" s="44"/>
      <c r="T11" s="44"/>
      <c r="Z11" s="44"/>
      <c r="AF11" s="44"/>
      <c r="AL11" s="44"/>
    </row>
    <row r="12" spans="2:59" x14ac:dyDescent="0.2">
      <c r="B12" s="41" t="s">
        <v>121</v>
      </c>
      <c r="D12" s="43" t="s">
        <v>116</v>
      </c>
      <c r="E12" s="43" t="s">
        <v>117</v>
      </c>
      <c r="F12" s="43" t="s">
        <v>118</v>
      </c>
      <c r="G12" s="43" t="s">
        <v>119</v>
      </c>
      <c r="H12" s="41" t="s">
        <v>133</v>
      </c>
      <c r="I12" s="42"/>
      <c r="J12" s="43" t="s">
        <v>116</v>
      </c>
      <c r="K12" s="43" t="s">
        <v>117</v>
      </c>
      <c r="L12" s="43" t="s">
        <v>118</v>
      </c>
      <c r="M12" s="43" t="s">
        <v>119</v>
      </c>
      <c r="N12" s="41" t="s">
        <v>132</v>
      </c>
      <c r="O12" s="42"/>
      <c r="P12" s="43" t="s">
        <v>116</v>
      </c>
      <c r="Q12" s="43" t="s">
        <v>117</v>
      </c>
      <c r="R12" s="43" t="s">
        <v>118</v>
      </c>
      <c r="S12" s="43" t="s">
        <v>119</v>
      </c>
      <c r="T12" s="41" t="s">
        <v>131</v>
      </c>
      <c r="U12" s="42"/>
      <c r="V12" s="43" t="s">
        <v>116</v>
      </c>
      <c r="W12" s="43" t="s">
        <v>117</v>
      </c>
      <c r="X12" s="43" t="s">
        <v>118</v>
      </c>
      <c r="Y12" s="43" t="s">
        <v>119</v>
      </c>
      <c r="Z12" s="41" t="s">
        <v>134</v>
      </c>
      <c r="AA12" s="42"/>
      <c r="AB12" s="43" t="s">
        <v>116</v>
      </c>
      <c r="AC12" s="43" t="s">
        <v>117</v>
      </c>
      <c r="AD12" s="43" t="s">
        <v>118</v>
      </c>
      <c r="AE12" s="43" t="s">
        <v>119</v>
      </c>
      <c r="AF12" s="41" t="s">
        <v>135</v>
      </c>
      <c r="AG12" s="42"/>
      <c r="AH12" s="43" t="s">
        <v>116</v>
      </c>
      <c r="AI12" s="43" t="s">
        <v>117</v>
      </c>
      <c r="AJ12" s="43" t="s">
        <v>118</v>
      </c>
      <c r="AK12" s="43" t="s">
        <v>119</v>
      </c>
      <c r="AL12" s="41" t="s">
        <v>136</v>
      </c>
      <c r="AM12" s="42"/>
      <c r="AN12" s="43" t="s">
        <v>116</v>
      </c>
      <c r="AO12" s="43" t="s">
        <v>117</v>
      </c>
      <c r="AP12" s="43" t="s">
        <v>118</v>
      </c>
      <c r="AQ12" s="43" t="s">
        <v>119</v>
      </c>
    </row>
    <row r="13" spans="2:59" x14ac:dyDescent="0.2">
      <c r="B13" s="44" t="s">
        <v>102</v>
      </c>
      <c r="C13" s="36" t="str">
        <f>+$C$8</f>
        <v>Richmond/Norfolk - MULO</v>
      </c>
      <c r="D13" s="46">
        <f>+VLOOKUP($C13,DATA!$E$7:$AP$56,19,FALSE)</f>
        <v>4.3220436710214617E-2</v>
      </c>
      <c r="E13" s="46">
        <f>+VLOOKUP($C13,DATA!$E$7:$AP$56,20,FALSE)</f>
        <v>5.0190020559915068E-2</v>
      </c>
      <c r="F13" s="46">
        <f>+VLOOKUP($C13,DATA!$E$7:$AP$56,21,FALSE)</f>
        <v>6.37872562719278E-2</v>
      </c>
      <c r="G13" s="46">
        <f>+VLOOKUP($C13,DATA!$E$7:$AP$56,22,FALSE)</f>
        <v>7.2473088116804002E-2</v>
      </c>
      <c r="H13" s="44" t="s">
        <v>102</v>
      </c>
      <c r="I13" s="36" t="str">
        <f>+$C$8</f>
        <v>Richmond/Norfolk - MULO</v>
      </c>
      <c r="J13" s="46">
        <f>+VLOOKUP($C13,DATA!$E$300:$AS$368,5,FALSE)</f>
        <v>3.59804804986694E-2</v>
      </c>
      <c r="K13" s="46">
        <f>+VLOOKUP($C13,DATA!$E$300:$AS$368,15,FALSE)</f>
        <v>1.4857285520391001E-2</v>
      </c>
      <c r="L13" s="46">
        <f>+VLOOKUP($C13,DATA!$E$300:$AS$368,25,FALSE)</f>
        <v>1.39880048311614E-2</v>
      </c>
      <c r="M13" s="46">
        <f>+VLOOKUP($C13,DATA!$E$300:$AS$368,35,FALSE)</f>
        <v>5.16496836856996E-3</v>
      </c>
      <c r="N13" s="44" t="s">
        <v>102</v>
      </c>
      <c r="O13" s="36" t="str">
        <f>+$C$8</f>
        <v>Richmond/Norfolk - MULO</v>
      </c>
      <c r="P13" s="46">
        <f>+VLOOKUP($C13,DATA!$E$133:$AS$191,5,FALSE)</f>
        <v>0.11051543792414401</v>
      </c>
      <c r="Q13" s="46">
        <f>+VLOOKUP($C13,DATA!$E$133:$AS$191,15,FALSE)</f>
        <v>0.122769065931225</v>
      </c>
      <c r="R13" s="46">
        <f>+VLOOKUP($C13,DATA!$E$133:$AS$191,25,FALSE)</f>
        <v>0.12964502551740301</v>
      </c>
      <c r="S13" s="46">
        <f>+VLOOKUP($C13,DATA!$E$133:$AS$191,35,FALSE)</f>
        <v>0.109842074834577</v>
      </c>
      <c r="T13" s="44" t="s">
        <v>102</v>
      </c>
      <c r="U13" s="36" t="str">
        <f>+$C$8</f>
        <v>Richmond/Norfolk - MULO</v>
      </c>
      <c r="V13" s="46">
        <f>+VLOOKUP($C13,DATA!$E$731:$AS$789,5,FALSE)</f>
        <v>-5.5422434903416397E-2</v>
      </c>
      <c r="W13" s="46">
        <f>+VLOOKUP($C13,DATA!$E$731:$AS$789,15,FALSE)</f>
        <v>-4.6253687229937397E-2</v>
      </c>
      <c r="X13" s="46">
        <f>+VLOOKUP($C13,DATA!$E$731:$AS$789,25,FALSE)</f>
        <v>-3.0688010707773699E-2</v>
      </c>
      <c r="Y13" s="46">
        <f>+VLOOKUP($C13,DATA!$E$731:$AS$789,35,FALSE)</f>
        <v>-2.8774555123596501E-2</v>
      </c>
      <c r="Z13" s="44" t="s">
        <v>102</v>
      </c>
      <c r="AA13" s="36" t="str">
        <f>+$C$8</f>
        <v>Richmond/Norfolk - MULO</v>
      </c>
      <c r="AB13" s="46">
        <f>+VLOOKUP($C13,DATA!$E$790:$AS$848,5,FALSE)</f>
        <v>1.00889999579421</v>
      </c>
      <c r="AC13" s="46">
        <f>+VLOOKUP($C13,DATA!$E$790:$AS$848,15,FALSE)</f>
        <v>1.0924598215904</v>
      </c>
      <c r="AD13" s="46">
        <f>+VLOOKUP($C13,DATA!$E$790:$AS$848,25,FALSE)</f>
        <v>1.09287998726437</v>
      </c>
      <c r="AE13" s="46">
        <f>+VLOOKUP($C13,DATA!$E$790:$AS$848,35,FALSE)</f>
        <v>0.88267823216085906</v>
      </c>
      <c r="AF13" s="44" t="s">
        <v>102</v>
      </c>
      <c r="AG13" s="36" t="str">
        <f>+$C$8</f>
        <v>Richmond/Norfolk - MULO</v>
      </c>
      <c r="AH13" s="46">
        <f>+VLOOKUP($C13,DATA!$E$246:$AS$304,5,FALSE)</f>
        <v>0.11868810011867501</v>
      </c>
      <c r="AI13" s="46">
        <f>+VLOOKUP($C13,DATA!$E$246:$AS$304,15,FALSE)</f>
        <v>0.19664224030807601</v>
      </c>
      <c r="AJ13" s="46">
        <f>+VLOOKUP($C13,DATA!$E$246:$AS$304,25,FALSE)</f>
        <v>0.16068370158866699</v>
      </c>
      <c r="AK13" s="46">
        <f>+VLOOKUP($C13,DATA!$E$246:$AS$304,35,FALSE)</f>
        <v>5.2073424421913997E-2</v>
      </c>
      <c r="AL13" s="44" t="s">
        <v>102</v>
      </c>
      <c r="AM13" s="36" t="str">
        <f>+$C$8</f>
        <v>Richmond/Norfolk - MULO</v>
      </c>
      <c r="AN13" s="46">
        <f>IFERROR(VLOOKUP($C13,DATA!$E$192:$AS$245,5,FALSE),"n/a")</f>
        <v>0</v>
      </c>
      <c r="AO13" s="46">
        <f>IFERROR(VLOOKUP($C13,DATA!$E$192:$AS$245,15,FALSE),"n/a")</f>
        <v>0</v>
      </c>
      <c r="AP13" s="46">
        <f>IFERROR(VLOOKUP($C13,DATA!$E$192:$AS$245,25,FALSE),"n/a")</f>
        <v>0</v>
      </c>
      <c r="AQ13" s="46">
        <f>IFERROR(VLOOKUP($C13,DATA!$E$192:$AS$245,35,FALSE),"n/a")</f>
        <v>-0.5</v>
      </c>
    </row>
    <row r="14" spans="2:59" x14ac:dyDescent="0.2">
      <c r="B14" s="44" t="s">
        <v>115</v>
      </c>
      <c r="C14" s="42" t="str">
        <f>+$C$9</f>
        <v>Midsouth - MULO</v>
      </c>
      <c r="D14" s="46">
        <f>+VLOOKUP($C14,DATA!$E$57:$AP$65,19,FALSE)</f>
        <v>7.3950050880680032E-2</v>
      </c>
      <c r="E14" s="46">
        <f>+VLOOKUP($C14,DATA!$E$57:$AP$65,20,FALSE)</f>
        <v>6.1409887867698985E-2</v>
      </c>
      <c r="F14" s="46">
        <f>+VLOOKUP($C14,DATA!$E$57:$AP$65,21,FALSE)</f>
        <v>5.7248083108118658E-2</v>
      </c>
      <c r="G14" s="46">
        <f>+VLOOKUP($C14,DATA!$E$57:$AP$65,22,FALSE)</f>
        <v>5.5577168266620222E-2</v>
      </c>
      <c r="H14" s="44" t="s">
        <v>115</v>
      </c>
      <c r="I14" s="42" t="str">
        <f>+$C$9</f>
        <v>Midsouth - MULO</v>
      </c>
      <c r="J14" s="46">
        <f>+VLOOKUP($C14,DATA!$E$300:$AS$368,5,FALSE)</f>
        <v>2.4363102469696599E-2</v>
      </c>
      <c r="K14" s="46">
        <f>+VLOOKUP($C14,DATA!$E$300:$AS$368,15,FALSE)</f>
        <v>2.3923193297211501E-2</v>
      </c>
      <c r="L14" s="46">
        <f>+VLOOKUP($C14,DATA!$E$300:$AS$368,25,FALSE)</f>
        <v>8.3682525611429807E-3</v>
      </c>
      <c r="M14" s="46">
        <f>+VLOOKUP($C14,DATA!$E$300:$AS$368,35,FALSE)</f>
        <v>2.2350455620829498E-3</v>
      </c>
      <c r="N14" s="44" t="s">
        <v>115</v>
      </c>
      <c r="O14" s="42" t="str">
        <f>+$C$9</f>
        <v>Midsouth - MULO</v>
      </c>
      <c r="P14" s="46">
        <f>+VLOOKUP($C14,DATA!$E$133:$AS$191,5,FALSE)</f>
        <v>0.14466372183860701</v>
      </c>
      <c r="Q14" s="46">
        <f>+VLOOKUP($C14,DATA!$E$133:$AS$191,15,FALSE)</f>
        <v>0.16419274955819599</v>
      </c>
      <c r="R14" s="46">
        <f>+VLOOKUP($C14,DATA!$E$133:$AS$191,25,FALSE)</f>
        <v>0.15117697101279001</v>
      </c>
      <c r="S14" s="46">
        <f>+VLOOKUP($C14,DATA!$E$133:$AS$191,35,FALSE)</f>
        <v>0.110874897817119</v>
      </c>
      <c r="T14" s="44" t="s">
        <v>115</v>
      </c>
      <c r="U14" s="42" t="str">
        <f>+$C$9</f>
        <v>Midsouth - MULO</v>
      </c>
      <c r="V14" s="46">
        <f>+VLOOKUP($C14,DATA!$E$731:$AS$789,5,FALSE)</f>
        <v>6.1623058328891298E-2</v>
      </c>
      <c r="W14" s="46">
        <f>+VLOOKUP($C14,DATA!$E$731:$AS$789,15,FALSE)</f>
        <v>7.3143347920370097E-2</v>
      </c>
      <c r="X14" s="46">
        <f>+VLOOKUP($C14,DATA!$E$731:$AS$789,25,FALSE)</f>
        <v>5.9676087886424103E-2</v>
      </c>
      <c r="Y14" s="46">
        <f>+VLOOKUP($C14,DATA!$E$731:$AS$789,35,FALSE)</f>
        <v>8.8105803305783808E-3</v>
      </c>
      <c r="Z14" s="44" t="s">
        <v>115</v>
      </c>
      <c r="AA14" s="42" t="str">
        <f>+$C$9</f>
        <v>Midsouth - MULO</v>
      </c>
      <c r="AB14" s="46">
        <f>+VLOOKUP($C14,DATA!$E$790:$AS$848,5,FALSE)</f>
        <v>0.40784595426372999</v>
      </c>
      <c r="AC14" s="46">
        <f>+VLOOKUP($C14,DATA!$E$790:$AS$848,15,FALSE)</f>
        <v>0.47081224501212898</v>
      </c>
      <c r="AD14" s="46">
        <f>+VLOOKUP($C14,DATA!$E$790:$AS$848,25,FALSE)</f>
        <v>0.48937296661930202</v>
      </c>
      <c r="AE14" s="46">
        <f>+VLOOKUP($C14,DATA!$E$790:$AS$848,35,FALSE)</f>
        <v>0.50447969206242305</v>
      </c>
      <c r="AF14" s="44" t="s">
        <v>115</v>
      </c>
      <c r="AG14" s="42" t="str">
        <f>+$C$9</f>
        <v>Midsouth - MULO</v>
      </c>
      <c r="AH14" s="46">
        <f>+VLOOKUP($C14,DATA!$E$246:$AS$304,5,FALSE)</f>
        <v>0.13784340601095699</v>
      </c>
      <c r="AI14" s="46">
        <f>+VLOOKUP($C14,DATA!$E$246:$AS$304,15,FALSE)</f>
        <v>0.12551167466861199</v>
      </c>
      <c r="AJ14" s="46">
        <f>+VLOOKUP($C14,DATA!$E$246:$AS$304,25,FALSE)</f>
        <v>0.14190937378832499</v>
      </c>
      <c r="AK14" s="46">
        <f>+VLOOKUP($C14,DATA!$E$246:$AS$304,35,FALSE)</f>
        <v>0.232123961326763</v>
      </c>
      <c r="AL14" s="44" t="s">
        <v>115</v>
      </c>
      <c r="AM14" s="42" t="str">
        <f>+$C$9</f>
        <v>Midsouth - MULO</v>
      </c>
      <c r="AN14" s="46">
        <f>+VLOOKUP($C14,DATA!$E$192:$AS$245,5,FALSE)</f>
        <v>2.6692015209125501</v>
      </c>
      <c r="AO14" s="46">
        <f>+VLOOKUP($C14,DATA!$E$192:$AS$245,15,FALSE)</f>
        <v>0.76463104325699704</v>
      </c>
      <c r="AP14" s="46">
        <f>+VLOOKUP($C14,DATA!$E$192:$AS$245,25,FALSE)</f>
        <v>0.322976054732041</v>
      </c>
      <c r="AQ14" s="46">
        <f>+VLOOKUP($C14,DATA!$E$192:$AS$245,35,FALSE)</f>
        <v>9.8035855071470692E-3</v>
      </c>
    </row>
    <row r="15" spans="2:59" x14ac:dyDescent="0.2">
      <c r="C15" s="42" t="s">
        <v>327</v>
      </c>
      <c r="D15" s="46">
        <f>+VLOOKUP($C15,DATA!$E$57:$AP$65,19,FALSE)</f>
        <v>6.8809886559886083E-2</v>
      </c>
      <c r="E15" s="46">
        <f>+VLOOKUP($C15,DATA!$E$57:$AP$65,20,FALSE)</f>
        <v>5.7730376072161478E-2</v>
      </c>
      <c r="F15" s="46">
        <f>+VLOOKUP($C15,DATA!$E$57:$AP$65,21,FALSE)</f>
        <v>5.7548040076011622E-2</v>
      </c>
      <c r="G15" s="46">
        <f>+VLOOKUP($C15,DATA!$E$57:$AP$65,22,FALSE)</f>
        <v>6.0831728131247403E-2</v>
      </c>
      <c r="H15" s="44"/>
      <c r="I15" s="42" t="s">
        <v>327</v>
      </c>
      <c r="J15" s="46">
        <f>+VLOOKUP($C15,DATA!$E$300:$AS$368,5,FALSE)</f>
        <v>0.12993106555650699</v>
      </c>
      <c r="K15" s="46">
        <f>+VLOOKUP($C15,DATA!$E$300:$AS$368,15,FALSE)</f>
        <v>0.101964407936239</v>
      </c>
      <c r="L15" s="46">
        <f>+VLOOKUP($C15,DATA!$E$300:$AS$368,25,FALSE)</f>
        <v>0.112972572309705</v>
      </c>
      <c r="M15" s="46">
        <f>+VLOOKUP($C15,DATA!$E$300:$AS$368,35,FALSE)</f>
        <v>0.19691985668443801</v>
      </c>
      <c r="N15" s="44"/>
      <c r="O15" s="42" t="s">
        <v>327</v>
      </c>
      <c r="P15" s="46">
        <f>+VLOOKUP($C15,DATA!$E$133:$AS$191,5,FALSE)</f>
        <v>0.125053438672388</v>
      </c>
      <c r="Q15" s="46">
        <f>+VLOOKUP($C15,DATA!$E$133:$AS$191,15,FALSE)</f>
        <v>0.108639555655381</v>
      </c>
      <c r="R15" s="46">
        <f>+VLOOKUP($C15,DATA!$E$133:$AS$191,25,FALSE)</f>
        <v>9.5805355093329894E-2</v>
      </c>
      <c r="S15" s="46">
        <f>+VLOOKUP($C15,DATA!$E$133:$AS$191,35,FALSE)</f>
        <v>9.1521537851405502E-2</v>
      </c>
      <c r="T15" s="44"/>
      <c r="U15" s="42" t="s">
        <v>327</v>
      </c>
      <c r="V15" s="46">
        <f>+VLOOKUP($C15,DATA!$E$731:$AS$789,5,FALSE)</f>
        <v>7.8312635124224095E-2</v>
      </c>
      <c r="W15" s="46">
        <f>+VLOOKUP($C15,DATA!$E$731:$AS$789,15,FALSE)</f>
        <v>5.2639499354434599E-2</v>
      </c>
      <c r="X15" s="46">
        <f>+VLOOKUP($C15,DATA!$E$731:$AS$789,25,FALSE)</f>
        <v>2.8547666470527502E-2</v>
      </c>
      <c r="Y15" s="46">
        <f>+VLOOKUP($C15,DATA!$E$731:$AS$789,35,FALSE)</f>
        <v>1.8682326652939001E-2</v>
      </c>
      <c r="Z15" s="44"/>
      <c r="AA15" s="42" t="s">
        <v>327</v>
      </c>
      <c r="AB15" s="46">
        <f>+VLOOKUP($C15,DATA!$E$790:$AS$848,5,FALSE)</f>
        <v>0.255553241701936</v>
      </c>
      <c r="AC15" s="46">
        <f>+VLOOKUP($C15,DATA!$E$790:$AS$848,15,FALSE)</f>
        <v>0.27569243618054001</v>
      </c>
      <c r="AD15" s="46">
        <f>+VLOOKUP($C15,DATA!$E$790:$AS$848,25,FALSE)</f>
        <v>0.31843649450248301</v>
      </c>
      <c r="AE15" s="46">
        <f>+VLOOKUP($C15,DATA!$E$790:$AS$848,35,FALSE)</f>
        <v>0.32344982073275902</v>
      </c>
      <c r="AF15" s="44"/>
      <c r="AG15" s="42" t="s">
        <v>327</v>
      </c>
      <c r="AH15" s="46">
        <f>+VLOOKUP($C15,DATA!$E$246:$AS$304,5,FALSE)</f>
        <v>0.12993106555650699</v>
      </c>
      <c r="AI15" s="46">
        <f>+VLOOKUP($C15,DATA!$E$246:$AS$304,15,FALSE)</f>
        <v>0.101964407936239</v>
      </c>
      <c r="AJ15" s="46">
        <f>+VLOOKUP($C15,DATA!$E$246:$AS$304,25,FALSE)</f>
        <v>0.112972572309705</v>
      </c>
      <c r="AK15" s="46">
        <f>+VLOOKUP($C15,DATA!$E$246:$AS$304,35,FALSE)</f>
        <v>0.19691985668443801</v>
      </c>
      <c r="AL15" s="44"/>
      <c r="AM15" s="42" t="s">
        <v>327</v>
      </c>
      <c r="AN15" s="46">
        <f>+VLOOKUP($C15,DATA!$E$192:$AS$245,5,FALSE)</f>
        <v>-9.9440875151936003E-2</v>
      </c>
      <c r="AO15" s="46">
        <f>+VLOOKUP($C15,DATA!$E$192:$AS$245,15,FALSE)</f>
        <v>0.145281660266143</v>
      </c>
      <c r="AP15" s="46">
        <f>+VLOOKUP($C15,DATA!$E$192:$AS$245,25,FALSE)</f>
        <v>0.365106869479006</v>
      </c>
      <c r="AQ15" s="46">
        <f>+VLOOKUP($C15,DATA!$E$192:$AS$245,35,FALSE)</f>
        <v>7.7548459269564801E-2</v>
      </c>
    </row>
    <row r="16" spans="2:59" x14ac:dyDescent="0.2">
      <c r="H16" s="44"/>
      <c r="N16" s="44"/>
      <c r="T16" s="44"/>
      <c r="Z16" s="44"/>
      <c r="AF16" s="44"/>
      <c r="AL16" s="44"/>
    </row>
    <row r="17" spans="2:43" x14ac:dyDescent="0.2">
      <c r="B17" s="41" t="s">
        <v>125</v>
      </c>
      <c r="D17" s="43" t="s">
        <v>116</v>
      </c>
      <c r="E17" s="43" t="s">
        <v>117</v>
      </c>
      <c r="F17" s="43" t="s">
        <v>118</v>
      </c>
      <c r="G17" s="43" t="s">
        <v>119</v>
      </c>
      <c r="H17" s="41" t="s">
        <v>138</v>
      </c>
      <c r="I17" s="42"/>
      <c r="J17" s="43" t="s">
        <v>116</v>
      </c>
      <c r="K17" s="43" t="s">
        <v>117</v>
      </c>
      <c r="L17" s="43" t="s">
        <v>118</v>
      </c>
      <c r="M17" s="43" t="s">
        <v>119</v>
      </c>
      <c r="N17" s="41" t="s">
        <v>139</v>
      </c>
      <c r="O17" s="42"/>
      <c r="P17" s="43" t="s">
        <v>116</v>
      </c>
      <c r="Q17" s="43" t="s">
        <v>117</v>
      </c>
      <c r="R17" s="43" t="s">
        <v>118</v>
      </c>
      <c r="S17" s="43" t="s">
        <v>119</v>
      </c>
      <c r="T17" s="41" t="s">
        <v>140</v>
      </c>
      <c r="U17" s="42"/>
      <c r="V17" s="43" t="s">
        <v>116</v>
      </c>
      <c r="W17" s="43" t="s">
        <v>117</v>
      </c>
      <c r="X17" s="43" t="s">
        <v>118</v>
      </c>
      <c r="Y17" s="43" t="s">
        <v>119</v>
      </c>
      <c r="Z17" s="41" t="s">
        <v>141</v>
      </c>
      <c r="AA17" s="42"/>
      <c r="AB17" s="43" t="s">
        <v>116</v>
      </c>
      <c r="AC17" s="43" t="s">
        <v>117</v>
      </c>
      <c r="AD17" s="43" t="s">
        <v>118</v>
      </c>
      <c r="AE17" s="43" t="s">
        <v>119</v>
      </c>
      <c r="AF17" s="41" t="s">
        <v>142</v>
      </c>
      <c r="AG17" s="42"/>
      <c r="AH17" s="43" t="s">
        <v>116</v>
      </c>
      <c r="AI17" s="43" t="s">
        <v>117</v>
      </c>
      <c r="AJ17" s="43" t="s">
        <v>118</v>
      </c>
      <c r="AK17" s="43" t="s">
        <v>119</v>
      </c>
      <c r="AL17" s="41" t="s">
        <v>143</v>
      </c>
      <c r="AM17" s="42"/>
      <c r="AN17" s="43" t="s">
        <v>116</v>
      </c>
      <c r="AO17" s="43" t="s">
        <v>117</v>
      </c>
      <c r="AP17" s="43" t="s">
        <v>118</v>
      </c>
      <c r="AQ17" s="43" t="s">
        <v>119</v>
      </c>
    </row>
    <row r="18" spans="2:43" x14ac:dyDescent="0.2">
      <c r="B18" s="44" t="s">
        <v>102</v>
      </c>
      <c r="C18" s="36" t="str">
        <f>+$C$8</f>
        <v>Richmond/Norfolk - MULO</v>
      </c>
      <c r="D18" s="46">
        <f>+VLOOKUP($C18,DATA!$E$70:$AS$128,3,FALSE)</f>
        <v>4.7988404242770198E-2</v>
      </c>
      <c r="E18" s="46">
        <f>+VLOOKUP($C18,DATA!$E$70:$AS$128,13,FALSE)</f>
        <v>4.7849144574798302E-2</v>
      </c>
      <c r="F18" s="46">
        <f>+VLOOKUP($C18,DATA!$E$70:$AS$128,23,FALSE)</f>
        <v>5.23279565739522E-2</v>
      </c>
      <c r="G18" s="46">
        <f>+VLOOKUP($C18,DATA!$E$70:$AS$128,33,FALSE)</f>
        <v>4.18657877702555E-2</v>
      </c>
      <c r="H18" s="44" t="s">
        <v>102</v>
      </c>
      <c r="I18" s="36" t="str">
        <f>+$C$8</f>
        <v>Richmond/Norfolk - MULO</v>
      </c>
      <c r="J18" s="143">
        <f>+VLOOKUP($C18,DATA!$E$305:$AS$368,8,FALSE)</f>
        <v>3.7023846618170602</v>
      </c>
      <c r="K18" s="143">
        <f>+VLOOKUP($C18,DATA!$E$305:$AS$368,18,FALSE)</f>
        <v>3.6656013056468799</v>
      </c>
      <c r="L18" s="143">
        <f>+VLOOKUP($C18,DATA!$E$305:$AS$368,28,FALSE)</f>
        <v>3.6919013991086098</v>
      </c>
      <c r="M18" s="143">
        <f>+VLOOKUP($C18,DATA!$E$305:$AS$368,38,FALSE)</f>
        <v>3.6856789761228299</v>
      </c>
      <c r="N18" s="44" t="s">
        <v>102</v>
      </c>
      <c r="O18" s="36" t="str">
        <f>+$C$8</f>
        <v>Richmond/Norfolk - MULO</v>
      </c>
      <c r="P18" s="143">
        <f>+VLOOKUP($C18,DATA!$E$133:$AS$191,8,FALSE)</f>
        <v>4.8286793451915502</v>
      </c>
      <c r="Q18" s="143">
        <f>+VLOOKUP($C18,DATA!$E$133:$AS$191,18,FALSE)</f>
        <v>4.7630696908611201</v>
      </c>
      <c r="R18" s="143">
        <f>+VLOOKUP($C18,DATA!$E$133:$AS$191,28,FALSE)</f>
        <v>4.73469073954245</v>
      </c>
      <c r="S18" s="143">
        <f>+VLOOKUP($C18,DATA!$E$133:$AS$191,38,FALSE)</f>
        <v>4.87799425109732</v>
      </c>
      <c r="T18" s="44" t="s">
        <v>102</v>
      </c>
      <c r="U18" s="36" t="str">
        <f>+$C$8</f>
        <v>Richmond/Norfolk - MULO</v>
      </c>
      <c r="V18" s="143">
        <f>+VLOOKUP($C18,DATA!$E$731:$AS$789,8,FALSE)</f>
        <v>4.5557405261944499</v>
      </c>
      <c r="W18" s="143">
        <f>+VLOOKUP($C18,DATA!$E$731:$AS$789,18,FALSE)</f>
        <v>4.5162808683282103</v>
      </c>
      <c r="X18" s="143">
        <f>+VLOOKUP($C18,DATA!$E$731:$AS$789,28,FALSE)</f>
        <v>4.4748850647465099</v>
      </c>
      <c r="Y18" s="143">
        <f>+VLOOKUP($C18,DATA!$E$731:$AS$789,38,FALSE)</f>
        <v>4.5215468820677396</v>
      </c>
      <c r="Z18" s="44" t="s">
        <v>102</v>
      </c>
      <c r="AA18" s="36" t="str">
        <f>+$C$8</f>
        <v>Richmond/Norfolk - MULO</v>
      </c>
      <c r="AB18" s="143">
        <f>+VLOOKUP($C18,DATA!$E$790:$AS$848,8,FALSE)</f>
        <v>5.5234818513721002</v>
      </c>
      <c r="AC18" s="143">
        <f>+VLOOKUP($C18,DATA!$E$790:$AS$848,18,FALSE)</f>
        <v>5.4084107746360504</v>
      </c>
      <c r="AD18" s="143">
        <f>+VLOOKUP($C18,DATA!$E$790:$AS$848,28,FALSE)</f>
        <v>5.4575888886669102</v>
      </c>
      <c r="AE18" s="143">
        <f>+VLOOKUP($C18,DATA!$E$790:$AS$848,38,FALSE)</f>
        <v>5.9032010094110099</v>
      </c>
      <c r="AF18" s="44" t="s">
        <v>102</v>
      </c>
      <c r="AG18" s="36" t="str">
        <f>+$C$8</f>
        <v>Richmond/Norfolk - MULO</v>
      </c>
      <c r="AH18" s="143">
        <f>+VLOOKUP($C18,DATA!$E$246:$AS$304,8,FALSE)</f>
        <v>10.938397858256099</v>
      </c>
      <c r="AI18" s="143">
        <f>+VLOOKUP($C18,DATA!$E$246:$AS$304,18,FALSE)</f>
        <v>10.8021313062064</v>
      </c>
      <c r="AJ18" s="143">
        <f>+VLOOKUP($C18,DATA!$E$246:$AS$304,28,FALSE)</f>
        <v>10.939563285445599</v>
      </c>
      <c r="AK18" s="143">
        <f>+VLOOKUP($C18,DATA!$E$246:$AS$304,38,FALSE)</f>
        <v>11.2136805178359</v>
      </c>
      <c r="AL18" s="44" t="s">
        <v>102</v>
      </c>
      <c r="AM18" s="36" t="str">
        <f>+$C$8</f>
        <v>Richmond/Norfolk - MULO</v>
      </c>
      <c r="AN18" s="143">
        <f>IFERROR(VLOOKUP($C18,DATA!$E$192:$AS$245,8,FALSE),"n/a")</f>
        <v>0</v>
      </c>
      <c r="AO18" s="143">
        <f>IFERROR(VLOOKUP($C18,DATA!$E$192:$AS$245,18,FALSE),"n/a")</f>
        <v>0</v>
      </c>
      <c r="AP18" s="143">
        <f>IFERROR(VLOOKUP($C18,DATA!$E$192:$AS$245,28,FALSE),"n/a")</f>
        <v>49.375</v>
      </c>
      <c r="AQ18" s="143">
        <f>IFERROR(VLOOKUP($C18,DATA!$E$192:$AS$245,38,FALSE),"n/a")</f>
        <v>49.375</v>
      </c>
    </row>
    <row r="19" spans="2:43" x14ac:dyDescent="0.2">
      <c r="B19" s="44" t="s">
        <v>115</v>
      </c>
      <c r="C19" s="42" t="str">
        <f>+$C$9</f>
        <v>Midsouth - MULO</v>
      </c>
      <c r="D19" s="46">
        <f>+VLOOKUP($C19,DATA!$E$70:$AS$128,3,FALSE)</f>
        <v>6.1063068437132099E-2</v>
      </c>
      <c r="E19" s="46">
        <f>+VLOOKUP($C19,DATA!$E$70:$AS$128,13,FALSE)</f>
        <v>5.4775483018809502E-2</v>
      </c>
      <c r="F19" s="46">
        <f>+VLOOKUP($C19,DATA!$E$70:$AS$128,23,FALSE)</f>
        <v>4.4980026846130901E-2</v>
      </c>
      <c r="G19" s="46">
        <f>+VLOOKUP($C19,DATA!$E$70:$AS$128,33,FALSE)</f>
        <v>2.9836602582474801E-2</v>
      </c>
      <c r="H19" s="44" t="s">
        <v>115</v>
      </c>
      <c r="I19" s="42" t="str">
        <f>+$C$9</f>
        <v>Midsouth - MULO</v>
      </c>
      <c r="J19" s="143">
        <f>+VLOOKUP($C19,DATA!$E$305:$AS$368,8,FALSE)</f>
        <v>3.6052668898392102</v>
      </c>
      <c r="K19" s="143">
        <f>+VLOOKUP($C19,DATA!$E$305:$AS$368,18,FALSE)</f>
        <v>3.5689313524977599</v>
      </c>
      <c r="L19" s="143">
        <f>+VLOOKUP($C19,DATA!$E$305:$AS$368,28,FALSE)</f>
        <v>3.6000084219808399</v>
      </c>
      <c r="M19" s="143">
        <f>+VLOOKUP($C19,DATA!$E$305:$AS$368,38,FALSE)</f>
        <v>3.61238777222633</v>
      </c>
      <c r="N19" s="44" t="s">
        <v>115</v>
      </c>
      <c r="O19" s="42" t="str">
        <f>+$C$9</f>
        <v>Midsouth - MULO</v>
      </c>
      <c r="P19" s="143">
        <f>+VLOOKUP($C19,DATA!$E$133:$AS$191,8,FALSE)</f>
        <v>4.7852950225231696</v>
      </c>
      <c r="Q19" s="143">
        <f>+VLOOKUP($C19,DATA!$E$133:$AS$191,18,FALSE)</f>
        <v>4.7000664097932603</v>
      </c>
      <c r="R19" s="143">
        <f>+VLOOKUP($C19,DATA!$E$133:$AS$191,28,FALSE)</f>
        <v>4.6781592653178397</v>
      </c>
      <c r="S19" s="143">
        <f>+VLOOKUP($C19,DATA!$E$133:$AS$191,38,FALSE)</f>
        <v>4.7711393203923498</v>
      </c>
      <c r="T19" s="44" t="s">
        <v>115</v>
      </c>
      <c r="U19" s="42" t="str">
        <f>+$C$9</f>
        <v>Midsouth - MULO</v>
      </c>
      <c r="V19" s="143">
        <f>+VLOOKUP($C19,DATA!$E$731:$AS$789,8,FALSE)</f>
        <v>4.5194044879696298</v>
      </c>
      <c r="W19" s="143">
        <f>+VLOOKUP($C19,DATA!$E$731:$AS$789,18,FALSE)</f>
        <v>4.4854893623894299</v>
      </c>
      <c r="X19" s="143">
        <f>+VLOOKUP($C19,DATA!$E$731:$AS$789,28,FALSE)</f>
        <v>4.4602731454925397</v>
      </c>
      <c r="Y19" s="143">
        <f>+VLOOKUP($C19,DATA!$E$731:$AS$789,38,FALSE)</f>
        <v>4.4738332651859096</v>
      </c>
      <c r="Z19" s="44" t="s">
        <v>115</v>
      </c>
      <c r="AA19" s="42" t="str">
        <f>+$C$9</f>
        <v>Midsouth - MULO</v>
      </c>
      <c r="AB19" s="143">
        <f>+VLOOKUP($C19,DATA!$E$790:$AS$848,8,FALSE)</f>
        <v>5.4207486140765404</v>
      </c>
      <c r="AC19" s="143">
        <f>+VLOOKUP($C19,DATA!$E$790:$AS$848,18,FALSE)</f>
        <v>5.2273040829616404</v>
      </c>
      <c r="AD19" s="143">
        <f>+VLOOKUP($C19,DATA!$E$790:$AS$848,28,FALSE)</f>
        <v>5.2511431504934896</v>
      </c>
      <c r="AE19" s="143">
        <f>+VLOOKUP($C19,DATA!$E$790:$AS$848,38,FALSE)</f>
        <v>5.5399395369635602</v>
      </c>
      <c r="AF19" s="44" t="s">
        <v>115</v>
      </c>
      <c r="AG19" s="42" t="str">
        <f>+$C$9</f>
        <v>Midsouth - MULO</v>
      </c>
      <c r="AH19" s="143">
        <f>+VLOOKUP($C19,DATA!$E$246:$AS$304,8,FALSE)</f>
        <v>9.8819751480781104</v>
      </c>
      <c r="AI19" s="143">
        <f>+VLOOKUP($C19,DATA!$E$246:$AS$304,18,FALSE)</f>
        <v>9.94801155610004</v>
      </c>
      <c r="AJ19" s="143">
        <f>+VLOOKUP($C19,DATA!$E$246:$AS$304,28,FALSE)</f>
        <v>10.0064967558248</v>
      </c>
      <c r="AK19" s="143">
        <f>+VLOOKUP($C19,DATA!$E$246:$AS$304,38,FALSE)</f>
        <v>10.125007605414201</v>
      </c>
      <c r="AL19" s="44" t="s">
        <v>115</v>
      </c>
      <c r="AM19" s="42" t="str">
        <f>+$C$9</f>
        <v>Midsouth - MULO</v>
      </c>
      <c r="AN19" s="143">
        <f>+VLOOKUP($C19,DATA!$E$192:$AS$245,8,FALSE)</f>
        <v>24.518393782383399</v>
      </c>
      <c r="AO19" s="143">
        <f>+VLOOKUP($C19,DATA!$E$192:$AS$245,18,FALSE)</f>
        <v>34.567823668760902</v>
      </c>
      <c r="AP19" s="143">
        <f>+VLOOKUP($C19,DATA!$E$192:$AS$245,28,FALSE)</f>
        <v>40.427386339150999</v>
      </c>
      <c r="AQ19" s="143">
        <f>+VLOOKUP($C19,DATA!$E$192:$AS$245,38,FALSE)</f>
        <v>40.493465494416</v>
      </c>
    </row>
    <row r="20" spans="2:43" x14ac:dyDescent="0.2">
      <c r="C20" s="42" t="s">
        <v>327</v>
      </c>
      <c r="D20" s="46">
        <f>+VLOOKUP($C20,DATA!$E$70:$AS$128,3,FALSE)</f>
        <v>5.4675462765332299E-2</v>
      </c>
      <c r="E20" s="46">
        <f>+VLOOKUP($C20,DATA!$E$70:$AS$128,13,FALSE)</f>
        <v>3.8732018671240702E-2</v>
      </c>
      <c r="F20" s="46">
        <f>+VLOOKUP($C20,DATA!$E$70:$AS$128,23,FALSE)</f>
        <v>3.8348437729000998E-2</v>
      </c>
      <c r="G20" s="46">
        <f>+VLOOKUP($C20,DATA!$E$70:$AS$128,33,FALSE)</f>
        <v>3.1861914466690802E-2</v>
      </c>
      <c r="H20" s="44"/>
      <c r="I20" s="42" t="s">
        <v>327</v>
      </c>
      <c r="J20" s="143">
        <f>+VLOOKUP($C20,DATA!$E$305:$AS$368,8,FALSE)</f>
        <v>3.6806745180040101</v>
      </c>
      <c r="K20" s="143">
        <f>+VLOOKUP($C20,DATA!$E$305:$AS$368,18,FALSE)</f>
        <v>3.64426979990664</v>
      </c>
      <c r="L20" s="143">
        <f>+VLOOKUP($C20,DATA!$E$305:$AS$368,28,FALSE)</f>
        <v>3.64049898755394</v>
      </c>
      <c r="M20" s="143">
        <f>+VLOOKUP($C20,DATA!$E$305:$AS$368,38,FALSE)</f>
        <v>3.6332446804397698</v>
      </c>
      <c r="N20" s="44"/>
      <c r="O20" s="42" t="s">
        <v>327</v>
      </c>
      <c r="P20" s="143">
        <f>+VLOOKUP($C20,DATA!$E$133:$AS$191,8,FALSE)</f>
        <v>4.5251731330735101</v>
      </c>
      <c r="Q20" s="143">
        <f>+VLOOKUP($C20,DATA!$E$133:$AS$191,18,FALSE)</f>
        <v>4.4759141824453597</v>
      </c>
      <c r="R20" s="143">
        <f>+VLOOKUP($C20,DATA!$E$133:$AS$191,28,FALSE)</f>
        <v>4.4898493278686598</v>
      </c>
      <c r="S20" s="143">
        <f>+VLOOKUP($C20,DATA!$E$133:$AS$191,38,FALSE)</f>
        <v>4.5115381554604799</v>
      </c>
      <c r="T20" s="44"/>
      <c r="U20" s="42" t="s">
        <v>327</v>
      </c>
      <c r="V20" s="143">
        <f>+VLOOKUP($C20,DATA!$E$731:$AS$789,8,FALSE)</f>
        <v>4.35449724446008</v>
      </c>
      <c r="W20" s="143">
        <f>+VLOOKUP($C20,DATA!$E$731:$AS$789,18,FALSE)</f>
        <v>4.3630794483007902</v>
      </c>
      <c r="X20" s="143">
        <f>+VLOOKUP($C20,DATA!$E$731:$AS$789,28,FALSE)</f>
        <v>4.3729362189482996</v>
      </c>
      <c r="Y20" s="143">
        <f>+VLOOKUP($C20,DATA!$E$731:$AS$789,38,FALSE)</f>
        <v>4.3634363886754199</v>
      </c>
      <c r="Z20" s="44"/>
      <c r="AA20" s="42" t="s">
        <v>327</v>
      </c>
      <c r="AB20" s="143">
        <f>+VLOOKUP($C20,DATA!$E$790:$AS$848,8,FALSE)</f>
        <v>4.9344294720205699</v>
      </c>
      <c r="AC20" s="143">
        <f>+VLOOKUP($C20,DATA!$E$790:$AS$848,18,FALSE)</f>
        <v>4.7536564628657896</v>
      </c>
      <c r="AD20" s="143">
        <f>+VLOOKUP($C20,DATA!$E$790:$AS$848,28,FALSE)</f>
        <v>4.7917557750173101</v>
      </c>
      <c r="AE20" s="143">
        <f>+VLOOKUP($C20,DATA!$E$790:$AS$848,38,FALSE)</f>
        <v>4.8745159104335603</v>
      </c>
      <c r="AF20" s="44"/>
      <c r="AG20" s="42" t="s">
        <v>327</v>
      </c>
      <c r="AH20" s="143">
        <f>+VLOOKUP($C20,DATA!$E$246:$AS$304,8,FALSE)</f>
        <v>10.696212750449501</v>
      </c>
      <c r="AI20" s="143">
        <f>+VLOOKUP($C20,DATA!$E$246:$AS$304,18,FALSE)</f>
        <v>10.7465568189603</v>
      </c>
      <c r="AJ20" s="143">
        <f>+VLOOKUP($C20,DATA!$E$246:$AS$304,28,FALSE)</f>
        <v>10.905400473912101</v>
      </c>
      <c r="AK20" s="143">
        <f>+VLOOKUP($C20,DATA!$E$246:$AS$304,38,FALSE)</f>
        <v>10.7803752260956</v>
      </c>
      <c r="AL20" s="44"/>
      <c r="AM20" s="42" t="s">
        <v>327</v>
      </c>
      <c r="AN20" s="143">
        <f>+VLOOKUP($C20,DATA!$E$192:$AS$245,8,FALSE)</f>
        <v>22.483865245492002</v>
      </c>
      <c r="AO20" s="143">
        <f>+VLOOKUP($C20,DATA!$E$192:$AS$245,18,FALSE)</f>
        <v>24.5531376185243</v>
      </c>
      <c r="AP20" s="143">
        <f>+VLOOKUP($C20,DATA!$E$192:$AS$245,28,FALSE)</f>
        <v>25.150412860844298</v>
      </c>
      <c r="AQ20" s="143">
        <f>+VLOOKUP($C20,DATA!$E$192:$AS$245,38,FALSE)</f>
        <v>20.7097848052194</v>
      </c>
    </row>
    <row r="21" spans="2:43" x14ac:dyDescent="0.2">
      <c r="H21" s="44"/>
      <c r="N21" s="44"/>
      <c r="T21" s="44"/>
      <c r="Z21" s="44"/>
      <c r="AF21" s="44"/>
      <c r="AL21" s="44"/>
    </row>
    <row r="22" spans="2:43" x14ac:dyDescent="0.2">
      <c r="B22" s="41" t="s">
        <v>158</v>
      </c>
      <c r="D22" s="43" t="s">
        <v>116</v>
      </c>
      <c r="E22" s="43" t="s">
        <v>117</v>
      </c>
      <c r="F22" s="43" t="s">
        <v>118</v>
      </c>
      <c r="G22" s="43" t="s">
        <v>119</v>
      </c>
      <c r="H22" s="41" t="s">
        <v>145</v>
      </c>
      <c r="I22" s="42"/>
      <c r="J22" s="43" t="s">
        <v>116</v>
      </c>
      <c r="K22" s="43" t="s">
        <v>117</v>
      </c>
      <c r="L22" s="43" t="s">
        <v>118</v>
      </c>
      <c r="M22" s="43" t="s">
        <v>119</v>
      </c>
      <c r="N22" s="41" t="s">
        <v>146</v>
      </c>
      <c r="O22" s="42"/>
      <c r="P22" s="43" t="s">
        <v>116</v>
      </c>
      <c r="Q22" s="43" t="s">
        <v>117</v>
      </c>
      <c r="R22" s="43" t="s">
        <v>118</v>
      </c>
      <c r="S22" s="43" t="s">
        <v>119</v>
      </c>
      <c r="T22" s="41" t="s">
        <v>147</v>
      </c>
      <c r="U22" s="42"/>
      <c r="V22" s="43" t="s">
        <v>116</v>
      </c>
      <c r="W22" s="43" t="s">
        <v>117</v>
      </c>
      <c r="X22" s="43" t="s">
        <v>118</v>
      </c>
      <c r="Y22" s="43" t="s">
        <v>119</v>
      </c>
      <c r="Z22" s="41" t="s">
        <v>148</v>
      </c>
      <c r="AA22" s="42"/>
      <c r="AB22" s="43" t="s">
        <v>116</v>
      </c>
      <c r="AC22" s="43" t="s">
        <v>117</v>
      </c>
      <c r="AD22" s="43" t="s">
        <v>118</v>
      </c>
      <c r="AE22" s="43" t="s">
        <v>119</v>
      </c>
      <c r="AF22" s="41" t="s">
        <v>149</v>
      </c>
      <c r="AG22" s="42"/>
      <c r="AH22" s="43" t="s">
        <v>116</v>
      </c>
      <c r="AI22" s="43" t="s">
        <v>117</v>
      </c>
      <c r="AJ22" s="43" t="s">
        <v>118</v>
      </c>
      <c r="AK22" s="43" t="s">
        <v>119</v>
      </c>
      <c r="AL22" s="41" t="s">
        <v>150</v>
      </c>
      <c r="AM22" s="42"/>
      <c r="AN22" s="43" t="s">
        <v>116</v>
      </c>
      <c r="AO22" s="43" t="s">
        <v>117</v>
      </c>
      <c r="AP22" s="43" t="s">
        <v>118</v>
      </c>
      <c r="AQ22" s="43" t="s">
        <v>119</v>
      </c>
    </row>
    <row r="23" spans="2:43" x14ac:dyDescent="0.2">
      <c r="B23" s="44" t="s">
        <v>102</v>
      </c>
      <c r="C23" s="36" t="str">
        <f>+$C$8</f>
        <v>Richmond/Norfolk - MULO</v>
      </c>
      <c r="D23" s="46">
        <f>+VLOOKUP($C23,DATA!$E$70:$AS$128,5,FALSE)</f>
        <v>5.5277775461829499E-2</v>
      </c>
      <c r="E23" s="46">
        <f>+VLOOKUP($C23,DATA!$E$70:$AS$128,15,FALSE)</f>
        <v>4.4485299889065397E-2</v>
      </c>
      <c r="F23" s="46">
        <f>+VLOOKUP($C23,DATA!$E$70:$AS$128,25,FALSE)</f>
        <v>4.5403026261655197E-2</v>
      </c>
      <c r="G23" s="46">
        <f>+VLOOKUP($C23,DATA!$E$70:$AS$128,35,FALSE)</f>
        <v>3.12388886271593E-2</v>
      </c>
      <c r="H23" s="44" t="s">
        <v>102</v>
      </c>
      <c r="I23" s="36" t="str">
        <f>+$C$8</f>
        <v>Richmond/Norfolk - MULO</v>
      </c>
      <c r="J23" s="46">
        <f>+VLOOKUP($C23,DATA!$E$305:$AS$368,7,FALSE)</f>
        <v>3.8489837675814098E-2</v>
      </c>
      <c r="K23" s="46">
        <f>+VLOOKUP($C23,DATA!$E$305:$AS$368,17,FALSE)</f>
        <v>1.9179261519388299E-2</v>
      </c>
      <c r="L23" s="46">
        <f>+VLOOKUP($C23,DATA!$E$305:$AS$368,27,FALSE)</f>
        <v>1.1241735867560099E-2</v>
      </c>
      <c r="M23" s="46">
        <f>+VLOOKUP($C23,DATA!$E$305:$AS$368,37,FALSE)</f>
        <v>-1.54230118334491E-3</v>
      </c>
      <c r="N23" s="44" t="s">
        <v>102</v>
      </c>
      <c r="O23" s="36" t="str">
        <f>+$C$8</f>
        <v>Richmond/Norfolk - MULO</v>
      </c>
      <c r="P23" s="46">
        <f>+VLOOKUP($C23,DATA!$E$133:$AS$191,7,FALSE)</f>
        <v>4.1141346575206197E-2</v>
      </c>
      <c r="Q23" s="46">
        <f>+VLOOKUP($C23,DATA!$E$133:$AS$191,17,FALSE)</f>
        <v>7.5202539792820197E-2</v>
      </c>
      <c r="R23" s="46">
        <f>+VLOOKUP($C23,DATA!$E$133:$AS$191,27,FALSE)</f>
        <v>9.02996477343984E-2</v>
      </c>
      <c r="S23" s="46">
        <f>+VLOOKUP($C23,DATA!$E$133:$AS$191,37,FALSE)</f>
        <v>8.0209627028877795E-2</v>
      </c>
      <c r="T23" s="44" t="s">
        <v>102</v>
      </c>
      <c r="U23" s="36" t="str">
        <f>+$C$8</f>
        <v>Richmond/Norfolk - MULO</v>
      </c>
      <c r="V23" s="46">
        <f>+VLOOKUP($C23,DATA!$E$731:$AS$789,7,FALSE)</f>
        <v>-8.7678348079255702E-2</v>
      </c>
      <c r="W23" s="46">
        <f>+VLOOKUP($C23,DATA!$E$731:$AS$789,17,FALSE)</f>
        <v>-5.51799378294901E-2</v>
      </c>
      <c r="X23" s="46">
        <f>+VLOOKUP($C23,DATA!$E$731:$AS$789,27,FALSE)</f>
        <v>-3.5615361299410703E-2</v>
      </c>
      <c r="Y23" s="46">
        <f>+VLOOKUP($C23,DATA!$E$731:$AS$789,37,FALSE)</f>
        <v>-3.37541003591088E-2</v>
      </c>
      <c r="Z23" s="44" t="s">
        <v>102</v>
      </c>
      <c r="AA23" s="36" t="str">
        <f>+$C$8</f>
        <v>Richmond/Norfolk - MULO</v>
      </c>
      <c r="AB23" s="46">
        <f>+VLOOKUP($C23,DATA!$E$790:$AS$848,7,FALSE)</f>
        <v>0.68775268289538305</v>
      </c>
      <c r="AC23" s="46">
        <f>+VLOOKUP($C23,DATA!$E$790:$AS$848,17,FALSE)</f>
        <v>0.74545154686831305</v>
      </c>
      <c r="AD23" s="46">
        <f>+VLOOKUP($C23,DATA!$E$790:$AS$848,27,FALSE)</f>
        <v>0.76623349026890097</v>
      </c>
      <c r="AE23" s="46">
        <f>+VLOOKUP($C23,DATA!$E$790:$AS$848,37,FALSE)</f>
        <v>0.63938683006200803</v>
      </c>
      <c r="AF23" s="44" t="s">
        <v>102</v>
      </c>
      <c r="AG23" s="36" t="str">
        <f>+$C$8</f>
        <v>Richmond/Norfolk - MULO</v>
      </c>
      <c r="AH23" s="46">
        <f>+VLOOKUP($C23,DATA!$E$246:$AS$304,7,FALSE)</f>
        <v>3.3798326690571097E-2</v>
      </c>
      <c r="AI23" s="46">
        <f>+VLOOKUP($C23,DATA!$E$246:$AS$304,17,FALSE)</f>
        <v>0.111176380275955</v>
      </c>
      <c r="AJ23" s="46">
        <f>+VLOOKUP($C23,DATA!$E$246:$AS$304,27,FALSE)</f>
        <v>7.8752173135977502E-2</v>
      </c>
      <c r="AK23" s="46">
        <f>+VLOOKUP($C23,DATA!$E$246:$AS$304,37,FALSE)</f>
        <v>1.03915632327156E-2</v>
      </c>
      <c r="AL23" s="44" t="s">
        <v>102</v>
      </c>
      <c r="AM23" s="36" t="str">
        <f>+$C$8</f>
        <v>Richmond/Norfolk - MULO</v>
      </c>
      <c r="AN23" s="46">
        <f>IFERROR(VLOOKUP($C23,DATA!$E$192:$AS$245,7,FALSE),"n/a")</f>
        <v>0</v>
      </c>
      <c r="AO23" s="46">
        <f>IFERROR(VLOOKUP($C23,DATA!$E$192:$AS$245,17,FALSE),"n/a")</f>
        <v>0</v>
      </c>
      <c r="AP23" s="46">
        <f>IFERROR(VLOOKUP($C23,DATA!$E$192:$AS$245,27,FALSE),"n/a")</f>
        <v>0</v>
      </c>
      <c r="AQ23" s="46">
        <f>IFERROR(VLOOKUP($C23,DATA!$E$192:$AS$245,37,FALSE),"n/a")</f>
        <v>-0.5</v>
      </c>
    </row>
    <row r="24" spans="2:43" x14ac:dyDescent="0.2">
      <c r="B24" s="44" t="s">
        <v>115</v>
      </c>
      <c r="C24" s="42" t="str">
        <f>+$C$9</f>
        <v>Midsouth - MULO</v>
      </c>
      <c r="D24" s="46">
        <f>+VLOOKUP($C24,DATA!$E$70:$AS$128,5,FALSE)</f>
        <v>5.7869675881679399E-2</v>
      </c>
      <c r="E24" s="46">
        <f>+VLOOKUP($C24,DATA!$E$70:$AS$128,15,FALSE)</f>
        <v>6.3034343813300406E-2</v>
      </c>
      <c r="F24" s="46">
        <f>+VLOOKUP($C24,DATA!$E$70:$AS$128,25,FALSE)</f>
        <v>4.8716765837402802E-2</v>
      </c>
      <c r="G24" s="46">
        <f>+VLOOKUP($C24,DATA!$E$70:$AS$128,35,FALSE)</f>
        <v>3.3401616629134899E-2</v>
      </c>
      <c r="H24" s="44" t="s">
        <v>115</v>
      </c>
      <c r="I24" s="42" t="str">
        <f>+$C$9</f>
        <v>Midsouth - MULO</v>
      </c>
      <c r="J24" s="46">
        <f>+VLOOKUP($C24,DATA!$E$305:$AS$368,7,FALSE)</f>
        <v>2.9325910042678899E-4</v>
      </c>
      <c r="K24" s="46">
        <f>+VLOOKUP($C24,DATA!$E$305:$AS$368,17,FALSE)</f>
        <v>2.99453141231698E-3</v>
      </c>
      <c r="L24" s="46">
        <f>+VLOOKUP($C24,DATA!$E$305:$AS$368,27,FALSE)</f>
        <v>-1.2120505117462901E-2</v>
      </c>
      <c r="M24" s="46">
        <f>+VLOOKUP($C24,DATA!$E$305:$AS$368,37,FALSE)</f>
        <v>-2.1575292688723598E-2</v>
      </c>
      <c r="N24" s="44" t="s">
        <v>115</v>
      </c>
      <c r="O24" s="42" t="str">
        <f>+$C$9</f>
        <v>Midsouth - MULO</v>
      </c>
      <c r="P24" s="46">
        <f>+VLOOKUP($C24,DATA!$E$133:$AS$191,7,FALSE)</f>
        <v>9.5762042864867405E-2</v>
      </c>
      <c r="Q24" s="46">
        <f>+VLOOKUP($C24,DATA!$E$133:$AS$191,17,FALSE)</f>
        <v>0.11382783461347901</v>
      </c>
      <c r="R24" s="46">
        <f>+VLOOKUP($C24,DATA!$E$133:$AS$191,27,FALSE)</f>
        <v>0.101996116848065</v>
      </c>
      <c r="S24" s="46">
        <f>+VLOOKUP($C24,DATA!$E$133:$AS$191,37,FALSE)</f>
        <v>6.9096506856205803E-2</v>
      </c>
      <c r="T24" s="44" t="s">
        <v>115</v>
      </c>
      <c r="U24" s="42" t="str">
        <f>+$C$9</f>
        <v>Midsouth - MULO</v>
      </c>
      <c r="V24" s="46">
        <f>+VLOOKUP($C24,DATA!$E$731:$AS$789,7,FALSE)</f>
        <v>3.8260233770272101E-2</v>
      </c>
      <c r="W24" s="46">
        <f>+VLOOKUP($C24,DATA!$E$731:$AS$789,17,FALSE)</f>
        <v>5.5095385069972802E-2</v>
      </c>
      <c r="X24" s="46">
        <f>+VLOOKUP($C24,DATA!$E$731:$AS$789,27,FALSE)</f>
        <v>4.04018914545827E-2</v>
      </c>
      <c r="Y24" s="46">
        <f>+VLOOKUP($C24,DATA!$E$731:$AS$789,37,FALSE)</f>
        <v>-1.0834808352579399E-2</v>
      </c>
      <c r="Z24" s="44" t="s">
        <v>115</v>
      </c>
      <c r="AA24" s="42" t="str">
        <f>+$C$9</f>
        <v>Midsouth - MULO</v>
      </c>
      <c r="AB24" s="46">
        <f>+VLOOKUP($C24,DATA!$E$790:$AS$848,7,FALSE)</f>
        <v>0.27445924637046498</v>
      </c>
      <c r="AC24" s="46">
        <f>+VLOOKUP($C24,DATA!$E$790:$AS$848,17,FALSE)</f>
        <v>0.30597255324171602</v>
      </c>
      <c r="AD24" s="46">
        <f>+VLOOKUP($C24,DATA!$E$790:$AS$848,27,FALSE)</f>
        <v>0.32288268489560801</v>
      </c>
      <c r="AE24" s="46">
        <f>+VLOOKUP($C24,DATA!$E$790:$AS$848,37,FALSE)</f>
        <v>0.363528354499983</v>
      </c>
      <c r="AF24" s="44" t="s">
        <v>115</v>
      </c>
      <c r="AG24" s="42" t="str">
        <f>+$C$9</f>
        <v>Midsouth - MULO</v>
      </c>
      <c r="AH24" s="46">
        <f>+VLOOKUP($C24,DATA!$E$246:$AS$304,7,FALSE)</f>
        <v>4.8236351254142003E-2</v>
      </c>
      <c r="AI24" s="46">
        <f>+VLOOKUP($C24,DATA!$E$246:$AS$304,17,FALSE)</f>
        <v>4.8009512045379503E-2</v>
      </c>
      <c r="AJ24" s="46">
        <f>+VLOOKUP($C24,DATA!$E$246:$AS$304,27,FALSE)</f>
        <v>6.4538709628863003E-2</v>
      </c>
      <c r="AK24" s="46">
        <f>+VLOOKUP($C24,DATA!$E$246:$AS$304,37,FALSE)</f>
        <v>0.100187227039278</v>
      </c>
      <c r="AL24" s="44" t="s">
        <v>115</v>
      </c>
      <c r="AM24" s="42" t="str">
        <f>+$C$9</f>
        <v>Midsouth - MULO</v>
      </c>
      <c r="AN24" s="46">
        <f>+VLOOKUP($C24,DATA!$E$192:$AS$245,7,FALSE)</f>
        <v>1.3984071039502</v>
      </c>
      <c r="AO24" s="46">
        <f>+VLOOKUP($C24,DATA!$E$192:$AS$245,17,FALSE)</f>
        <v>0.297211768730756</v>
      </c>
      <c r="AP24" s="46">
        <f>+VLOOKUP($C24,DATA!$E$192:$AS$245,27,FALSE)</f>
        <v>0.103259844485946</v>
      </c>
      <c r="AQ24" s="46">
        <f>+VLOOKUP($C24,DATA!$E$192:$AS$245,37,FALSE)</f>
        <v>-6.9608296203289496E-2</v>
      </c>
    </row>
    <row r="25" spans="2:43" x14ac:dyDescent="0.2">
      <c r="B25" s="48"/>
      <c r="C25" s="42" t="s">
        <v>327</v>
      </c>
      <c r="D25" s="46">
        <f>+VLOOKUP($C25,DATA!$E$70:$AS$128,5,FALSE)</f>
        <v>3.6526419423009798E-2</v>
      </c>
      <c r="E25" s="46">
        <f>+VLOOKUP($C25,DATA!$E$70:$AS$128,15,FALSE)</f>
        <v>2.69266369723501E-2</v>
      </c>
      <c r="F25" s="46">
        <f>+VLOOKUP($C25,DATA!$E$70:$AS$128,25,FALSE)</f>
        <v>2.9230999463796301E-2</v>
      </c>
      <c r="G25" s="46">
        <f>+VLOOKUP($C25,DATA!$E$70:$AS$128,35,FALSE)</f>
        <v>2.9544820697354101E-2</v>
      </c>
      <c r="H25" s="48"/>
      <c r="I25" s="42" t="s">
        <v>327</v>
      </c>
      <c r="J25" s="46">
        <f>+VLOOKUP($C25,DATA!$E$305:$AS$368,7,FALSE)</f>
        <v>-6.9048942831231898E-3</v>
      </c>
      <c r="K25" s="46">
        <f>+VLOOKUP($C25,DATA!$E$305:$AS$368,17,FALSE)</f>
        <v>-1.9947668329044901E-2</v>
      </c>
      <c r="L25" s="46">
        <f>+VLOOKUP($C25,DATA!$E$305:$AS$368,27,FALSE)</f>
        <v>-1.20395909458163E-2</v>
      </c>
      <c r="M25" s="46">
        <f>+VLOOKUP($C25,DATA!$E$305:$AS$368,37,FALSE)</f>
        <v>-1.3318304419713E-2</v>
      </c>
      <c r="N25" s="48"/>
      <c r="O25" s="42" t="s">
        <v>327</v>
      </c>
      <c r="P25" s="46">
        <f>+VLOOKUP($C25,DATA!$E$133:$AS$191,7,FALSE)</f>
        <v>0.111744019528888</v>
      </c>
      <c r="Q25" s="46">
        <f>+VLOOKUP($C25,DATA!$E$133:$AS$191,17,FALSE)</f>
        <v>9.1542161747761197E-2</v>
      </c>
      <c r="R25" s="46">
        <f>+VLOOKUP($C25,DATA!$E$133:$AS$191,27,FALSE)</f>
        <v>7.20710173796026E-2</v>
      </c>
      <c r="S25" s="46">
        <f>+VLOOKUP($C25,DATA!$E$133:$AS$191,37,FALSE)</f>
        <v>6.31928333752107E-2</v>
      </c>
      <c r="T25" s="48"/>
      <c r="U25" s="42" t="s">
        <v>327</v>
      </c>
      <c r="V25" s="46">
        <f>+VLOOKUP($C25,DATA!$E$731:$AS$789,7,FALSE)</f>
        <v>7.3009068719198905E-2</v>
      </c>
      <c r="W25" s="46">
        <f>+VLOOKUP($C25,DATA!$E$731:$AS$789,17,FALSE)</f>
        <v>5.0997465819849902E-2</v>
      </c>
      <c r="X25" s="46">
        <f>+VLOOKUP($C25,DATA!$E$731:$AS$789,27,FALSE)</f>
        <v>1.9372404666883E-2</v>
      </c>
      <c r="Y25" s="46">
        <f>+VLOOKUP($C25,DATA!$E$731:$AS$789,37,FALSE)</f>
        <v>1.4793824812204201E-3</v>
      </c>
      <c r="Z25" s="48"/>
      <c r="AA25" s="42" t="s">
        <v>327</v>
      </c>
      <c r="AB25" s="46">
        <f>+VLOOKUP($C25,DATA!$E$790:$AS$848,7,FALSE)</f>
        <v>0.22568709506797199</v>
      </c>
      <c r="AC25" s="46">
        <f>+VLOOKUP($C25,DATA!$E$790:$AS$848,17,FALSE)</f>
        <v>0.21783627601765601</v>
      </c>
      <c r="AD25" s="46">
        <f>+VLOOKUP($C25,DATA!$E$790:$AS$848,27,FALSE)</f>
        <v>0.25572434038255598</v>
      </c>
      <c r="AE25" s="46">
        <f>+VLOOKUP($C25,DATA!$E$790:$AS$848,37,FALSE)</f>
        <v>0.27317345108512298</v>
      </c>
      <c r="AF25" s="48"/>
      <c r="AG25" s="42" t="s">
        <v>327</v>
      </c>
      <c r="AH25" s="46">
        <f>+VLOOKUP($C25,DATA!$E$246:$AS$304,7,FALSE)</f>
        <v>9.9728151950631796E-2</v>
      </c>
      <c r="AI25" s="46">
        <f>+VLOOKUP($C25,DATA!$E$246:$AS$304,17,FALSE)</f>
        <v>7.2536121936634806E-2</v>
      </c>
      <c r="AJ25" s="46">
        <f>+VLOOKUP($C25,DATA!$E$246:$AS$304,27,FALSE)</f>
        <v>7.9538114841144994E-2</v>
      </c>
      <c r="AK25" s="46">
        <f>+VLOOKUP($C25,DATA!$E$246:$AS$304,37,FALSE)</f>
        <v>0.10866970260762999</v>
      </c>
      <c r="AL25" s="48"/>
      <c r="AM25" s="42" t="s">
        <v>327</v>
      </c>
      <c r="AN25" s="46">
        <f>+VLOOKUP($C25,DATA!$E$192:$AS$245,7,FALSE)</f>
        <v>0.27195481471277</v>
      </c>
      <c r="AO25" s="46">
        <f>+VLOOKUP($C25,DATA!$E$192:$AS$245,17,FALSE)</f>
        <v>0.36077062724857401</v>
      </c>
      <c r="AP25" s="46">
        <f>+VLOOKUP($C25,DATA!$E$192:$AS$245,27,FALSE)</f>
        <v>0.37140328947511198</v>
      </c>
      <c r="AQ25" s="46">
        <f>+VLOOKUP($C25,DATA!$E$192:$AS$245,37,FALSE)</f>
        <v>0.30072529874228399</v>
      </c>
    </row>
    <row r="26" spans="2:43" x14ac:dyDescent="0.2">
      <c r="H26" s="44"/>
      <c r="N26" s="44"/>
      <c r="T26" s="44"/>
      <c r="Z26" s="44"/>
      <c r="AF26" s="44"/>
      <c r="AL26" s="44"/>
    </row>
    <row r="27" spans="2:43" x14ac:dyDescent="0.2">
      <c r="B27" s="41" t="s">
        <v>137</v>
      </c>
      <c r="D27" s="43" t="s">
        <v>116</v>
      </c>
      <c r="E27" s="43" t="s">
        <v>117</v>
      </c>
      <c r="F27" s="43" t="s">
        <v>118</v>
      </c>
      <c r="G27" s="43" t="s">
        <v>119</v>
      </c>
      <c r="H27" s="41" t="s">
        <v>151</v>
      </c>
      <c r="I27" s="42"/>
      <c r="J27" s="43" t="s">
        <v>116</v>
      </c>
      <c r="K27" s="43" t="s">
        <v>117</v>
      </c>
      <c r="L27" s="43" t="s">
        <v>118</v>
      </c>
      <c r="M27" s="43" t="s">
        <v>119</v>
      </c>
      <c r="N27" s="41" t="s">
        <v>152</v>
      </c>
      <c r="O27" s="42"/>
      <c r="P27" s="43" t="s">
        <v>116</v>
      </c>
      <c r="Q27" s="43" t="s">
        <v>117</v>
      </c>
      <c r="R27" s="43" t="s">
        <v>118</v>
      </c>
      <c r="S27" s="43" t="s">
        <v>119</v>
      </c>
      <c r="T27" s="41" t="s">
        <v>153</v>
      </c>
      <c r="U27" s="42"/>
      <c r="V27" s="43" t="s">
        <v>116</v>
      </c>
      <c r="W27" s="43" t="s">
        <v>117</v>
      </c>
      <c r="X27" s="43" t="s">
        <v>118</v>
      </c>
      <c r="Y27" s="43" t="s">
        <v>119</v>
      </c>
      <c r="Z27" s="41" t="s">
        <v>154</v>
      </c>
      <c r="AA27" s="42"/>
      <c r="AB27" s="43" t="s">
        <v>116</v>
      </c>
      <c r="AC27" s="43" t="s">
        <v>117</v>
      </c>
      <c r="AD27" s="43" t="s">
        <v>118</v>
      </c>
      <c r="AE27" s="43" t="s">
        <v>119</v>
      </c>
      <c r="AF27" s="41" t="s">
        <v>155</v>
      </c>
      <c r="AG27" s="42"/>
      <c r="AH27" s="43" t="s">
        <v>116</v>
      </c>
      <c r="AI27" s="43" t="s">
        <v>117</v>
      </c>
      <c r="AJ27" s="43" t="s">
        <v>118</v>
      </c>
      <c r="AK27" s="43" t="s">
        <v>119</v>
      </c>
      <c r="AL27" s="41" t="s">
        <v>156</v>
      </c>
      <c r="AM27" s="42"/>
      <c r="AN27" s="43" t="s">
        <v>116</v>
      </c>
      <c r="AO27" s="43" t="s">
        <v>117</v>
      </c>
      <c r="AP27" s="43" t="s">
        <v>118</v>
      </c>
      <c r="AQ27" s="43" t="s">
        <v>119</v>
      </c>
    </row>
    <row r="28" spans="2:43" x14ac:dyDescent="0.2">
      <c r="B28" s="44" t="s">
        <v>102</v>
      </c>
      <c r="C28" s="36" t="str">
        <f>+$C$8</f>
        <v>Richmond/Norfolk - MULO</v>
      </c>
      <c r="D28" s="47">
        <f>+VLOOKUP($C28,DATA!$E$70:$AS$128,8,FALSE)</f>
        <v>4.12103010668464</v>
      </c>
      <c r="E28" s="47">
        <f>+VLOOKUP($C28,DATA!$E$70:$AS$128,18,FALSE)</f>
        <v>4.0939072076955902</v>
      </c>
      <c r="F28" s="47">
        <f>+VLOOKUP($C28,DATA!$E$70:$AS$128,28,FALSE)</f>
        <v>4.1087631757982201</v>
      </c>
      <c r="G28" s="47">
        <f>+VLOOKUP($C28,DATA!$E$70:$AS$128,38,FALSE)</f>
        <v>4.1238100280954004</v>
      </c>
      <c r="H28" s="44" t="s">
        <v>102</v>
      </c>
      <c r="I28" s="36" t="str">
        <f>+$C$8</f>
        <v>Richmond/Norfolk - MULO</v>
      </c>
      <c r="J28" s="143">
        <f>+VLOOKUP($C28,DATA!$E$305:$AS$368,10,FALSE)</f>
        <v>2.0702861297343</v>
      </c>
      <c r="K28" s="143">
        <f>+VLOOKUP($C28,DATA!$E$305:$AS$368,20,FALSE)</f>
        <v>2.0447615638492098</v>
      </c>
      <c r="L28" s="143">
        <f>+VLOOKUP($C28,DATA!$E$305:$AS$368,30,FALSE)</f>
        <v>2.0684735190853001</v>
      </c>
      <c r="M28" s="143">
        <f>+VLOOKUP($C28,DATA!$E$305:$AS$368,40,FALSE)</f>
        <v>2.06510265263868</v>
      </c>
      <c r="N28" s="44" t="s">
        <v>102</v>
      </c>
      <c r="O28" s="36" t="str">
        <f>+$C$8</f>
        <v>Richmond/Norfolk - MULO</v>
      </c>
      <c r="P28" s="143">
        <f>+VLOOKUP($C28,DATA!$E$133:$AS$191,10,FALSE)</f>
        <v>2.6608927344683599</v>
      </c>
      <c r="Q28" s="143">
        <f>+VLOOKUP($C28,DATA!$E$133:$AS$191,20,FALSE)</f>
        <v>2.6275956802328402</v>
      </c>
      <c r="R28" s="143">
        <f>+VLOOKUP($C28,DATA!$E$133:$AS$191,30,FALSE)</f>
        <v>2.6042156000205301</v>
      </c>
      <c r="S28" s="143">
        <f>+VLOOKUP($C28,DATA!$E$133:$AS$191,40,FALSE)</f>
        <v>2.62229019860504</v>
      </c>
      <c r="T28" s="44" t="s">
        <v>102</v>
      </c>
      <c r="U28" s="36" t="str">
        <f>+$C$8</f>
        <v>Richmond/Norfolk - MULO</v>
      </c>
      <c r="V28" s="143">
        <f>+VLOOKUP($C28,DATA!$E$731:$AS$789,10,FALSE)</f>
        <v>2.4667301678779201</v>
      </c>
      <c r="W28" s="143">
        <f>+VLOOKUP($C28,DATA!$E$731:$AS$789,20,FALSE)</f>
        <v>2.4499172896876802</v>
      </c>
      <c r="X28" s="143">
        <f>+VLOOKUP($C28,DATA!$E$731:$AS$789,30,FALSE)</f>
        <v>2.4283181120850199</v>
      </c>
      <c r="Y28" s="143">
        <f>+VLOOKUP($C28,DATA!$E$731:$AS$789,40,FALSE)</f>
        <v>2.4272558042024799</v>
      </c>
      <c r="Z28" s="44" t="s">
        <v>102</v>
      </c>
      <c r="AA28" s="36" t="str">
        <f>+$C$8</f>
        <v>Richmond/Norfolk - MULO</v>
      </c>
      <c r="AB28" s="143">
        <f>+VLOOKUP($C28,DATA!$E$790:$AS$848,10,FALSE)</f>
        <v>3.1877169487601398</v>
      </c>
      <c r="AC28" s="143">
        <f>+VLOOKUP($C28,DATA!$E$790:$AS$848,20,FALSE)</f>
        <v>3.1220120828238298</v>
      </c>
      <c r="AD28" s="143">
        <f>+VLOOKUP($C28,DATA!$E$790:$AS$848,30,FALSE)</f>
        <v>3.1197866178690399</v>
      </c>
      <c r="AE28" s="143">
        <f>+VLOOKUP($C28,DATA!$E$790:$AS$848,40,FALSE)</f>
        <v>3.1863176483646898</v>
      </c>
      <c r="AF28" s="44" t="s">
        <v>102</v>
      </c>
      <c r="AG28" s="36" t="str">
        <f>+$C$8</f>
        <v>Richmond/Norfolk - MULO</v>
      </c>
      <c r="AH28" s="143">
        <f>+VLOOKUP($C28,DATA!$E$246:$AS$304,10,FALSE)</f>
        <v>3.2652339985007002</v>
      </c>
      <c r="AI28" s="143">
        <f>+VLOOKUP($C28,DATA!$E$246:$AS$304,20,FALSE)</f>
        <v>3.2182774447020899</v>
      </c>
      <c r="AJ28" s="143">
        <f>+VLOOKUP($C28,DATA!$E$246:$AS$304,30,FALSE)</f>
        <v>3.2638486994901301</v>
      </c>
      <c r="AK28" s="143">
        <f>+VLOOKUP($C28,DATA!$E$246:$AS$304,40,FALSE)</f>
        <v>3.2517537236932701</v>
      </c>
      <c r="AL28" s="44" t="s">
        <v>102</v>
      </c>
      <c r="AM28" s="36" t="str">
        <f>+$C$8</f>
        <v>Richmond/Norfolk - MULO</v>
      </c>
      <c r="AN28" s="143">
        <f>IFERROR(VLOOKUP($C28,DATA!$E$192:$AS$245,10,FALSE),"n/a")</f>
        <v>0</v>
      </c>
      <c r="AO28" s="143">
        <f>IFERROR(VLOOKUP($C28,DATA!$E$192:$AS$245,20,FALSE),"n/a")</f>
        <v>0</v>
      </c>
      <c r="AP28" s="143">
        <f>IFERROR(VLOOKUP($C28,DATA!$E$192:$AS$245,30,FALSE),"n/a")</f>
        <v>2.99242424242424</v>
      </c>
      <c r="AQ28" s="143">
        <f>IFERROR(VLOOKUP($C28,DATA!$E$192:$AS$245,40,FALSE),"n/a")</f>
        <v>2.99242424242424</v>
      </c>
    </row>
    <row r="29" spans="2:43" x14ac:dyDescent="0.2">
      <c r="B29" s="44" t="s">
        <v>115</v>
      </c>
      <c r="C29" s="42" t="str">
        <f>+$C$9</f>
        <v>Midsouth - MULO</v>
      </c>
      <c r="D29" s="47">
        <f>+VLOOKUP($C29,DATA!$E$70:$AS$128,8,FALSE)</f>
        <v>4.0667231375543196</v>
      </c>
      <c r="E29" s="47">
        <f>+VLOOKUP($C29,DATA!$E$70:$AS$128,18,FALSE)</f>
        <v>4.0340129510453604</v>
      </c>
      <c r="F29" s="47">
        <f>+VLOOKUP($C29,DATA!$E$70:$AS$128,28,FALSE)</f>
        <v>4.05214080618138</v>
      </c>
      <c r="G29" s="47">
        <f>+VLOOKUP($C29,DATA!$E$70:$AS$128,38,FALSE)</f>
        <v>4.0683703564862101</v>
      </c>
      <c r="H29" s="44" t="s">
        <v>115</v>
      </c>
      <c r="I29" s="42" t="str">
        <f>+$C$9</f>
        <v>Midsouth - MULO</v>
      </c>
      <c r="J29" s="143">
        <f>+VLOOKUP($C29,DATA!$E$305:$AS$368,10,FALSE)</f>
        <v>2.1621527024448799</v>
      </c>
      <c r="K29" s="143">
        <f>+VLOOKUP($C29,DATA!$E$305:$AS$368,20,FALSE)</f>
        <v>2.1378960905676898</v>
      </c>
      <c r="L29" s="143">
        <f>+VLOOKUP($C29,DATA!$E$305:$AS$368,30,FALSE)</f>
        <v>2.15723985917744</v>
      </c>
      <c r="M29" s="143">
        <f>+VLOOKUP($C29,DATA!$E$305:$AS$368,40,FALSE)</f>
        <v>2.1444046128151002</v>
      </c>
      <c r="N29" s="44" t="s">
        <v>115</v>
      </c>
      <c r="O29" s="42" t="str">
        <f>+$C$9</f>
        <v>Midsouth - MULO</v>
      </c>
      <c r="P29" s="143">
        <f>+VLOOKUP($C29,DATA!$E$133:$AS$191,10,FALSE)</f>
        <v>2.6812283454867401</v>
      </c>
      <c r="Q29" s="143">
        <f>+VLOOKUP($C29,DATA!$E$133:$AS$191,20,FALSE)</f>
        <v>2.6461499510980899</v>
      </c>
      <c r="R29" s="143">
        <f>+VLOOKUP($C29,DATA!$E$133:$AS$191,30,FALSE)</f>
        <v>2.6277289404940798</v>
      </c>
      <c r="S29" s="143">
        <f>+VLOOKUP($C29,DATA!$E$133:$AS$191,40,FALSE)</f>
        <v>2.6252633406576602</v>
      </c>
      <c r="T29" s="44" t="s">
        <v>115</v>
      </c>
      <c r="U29" s="42" t="str">
        <f>+$C$9</f>
        <v>Midsouth - MULO</v>
      </c>
      <c r="V29" s="143">
        <f>+VLOOKUP($C29,DATA!$E$731:$AS$789,10,FALSE)</f>
        <v>2.4904042907172399</v>
      </c>
      <c r="W29" s="143">
        <f>+VLOOKUP($C29,DATA!$E$731:$AS$789,20,FALSE)</f>
        <v>2.4739465109419201</v>
      </c>
      <c r="X29" s="143">
        <f>+VLOOKUP($C29,DATA!$E$731:$AS$789,30,FALSE)</f>
        <v>2.4586848660277201</v>
      </c>
      <c r="Y29" s="143">
        <f>+VLOOKUP($C29,DATA!$E$731:$AS$789,40,FALSE)</f>
        <v>2.4394952540839401</v>
      </c>
      <c r="Z29" s="44" t="s">
        <v>115</v>
      </c>
      <c r="AA29" s="42" t="str">
        <f>+$C$9</f>
        <v>Midsouth - MULO</v>
      </c>
      <c r="AB29" s="143">
        <f>+VLOOKUP($C29,DATA!$E$790:$AS$848,10,FALSE)</f>
        <v>3.1643423594155999</v>
      </c>
      <c r="AC29" s="143">
        <f>+VLOOKUP($C29,DATA!$E$790:$AS$848,20,FALSE)</f>
        <v>3.1012950121796199</v>
      </c>
      <c r="AD29" s="143">
        <f>+VLOOKUP($C29,DATA!$E$790:$AS$848,30,FALSE)</f>
        <v>3.10449909672321</v>
      </c>
      <c r="AE29" s="143">
        <f>+VLOOKUP($C29,DATA!$E$790:$AS$848,40,FALSE)</f>
        <v>3.1216768421115701</v>
      </c>
      <c r="AF29" s="44" t="s">
        <v>115</v>
      </c>
      <c r="AG29" s="42" t="str">
        <f>+$C$9</f>
        <v>Midsouth - MULO</v>
      </c>
      <c r="AH29" s="143">
        <f>+VLOOKUP($C29,DATA!$E$246:$AS$304,10,FALSE)</f>
        <v>3.5910662719812101</v>
      </c>
      <c r="AI29" s="143">
        <f>+VLOOKUP($C29,DATA!$E$246:$AS$304,20,FALSE)</f>
        <v>3.5399813407972598</v>
      </c>
      <c r="AJ29" s="143">
        <f>+VLOOKUP($C29,DATA!$E$246:$AS$304,30,FALSE)</f>
        <v>3.5665311958662902</v>
      </c>
      <c r="AK29" s="143">
        <f>+VLOOKUP($C29,DATA!$E$246:$AS$304,40,FALSE)</f>
        <v>3.5521720550319298</v>
      </c>
      <c r="AL29" s="44" t="s">
        <v>115</v>
      </c>
      <c r="AM29" s="42" t="str">
        <f>+$C$9</f>
        <v>Midsouth - MULO</v>
      </c>
      <c r="AN29" s="143">
        <f>+VLOOKUP($C29,DATA!$E$192:$AS$245,10,FALSE)</f>
        <v>1.8061948929348499</v>
      </c>
      <c r="AO29" s="143">
        <f>+VLOOKUP($C29,DATA!$E$192:$AS$245,20,FALSE)</f>
        <v>1.84401991165029</v>
      </c>
      <c r="AP29" s="143">
        <f>+VLOOKUP($C29,DATA!$E$192:$AS$245,30,FALSE)</f>
        <v>1.80711728176567</v>
      </c>
      <c r="AQ29" s="143">
        <f>+VLOOKUP($C29,DATA!$E$192:$AS$245,40,FALSE)</f>
        <v>1.86325233551434</v>
      </c>
    </row>
    <row r="30" spans="2:43" x14ac:dyDescent="0.2">
      <c r="C30" s="42" t="s">
        <v>327</v>
      </c>
      <c r="D30" s="47">
        <f>+VLOOKUP($C30,DATA!$E$70:$AS$128,8,FALSE)</f>
        <v>4.0230114400828203</v>
      </c>
      <c r="E30" s="47">
        <f>+VLOOKUP($C30,DATA!$E$70:$AS$128,18,FALSE)</f>
        <v>3.9910346471562099</v>
      </c>
      <c r="F30" s="47">
        <f>+VLOOKUP($C30,DATA!$E$70:$AS$128,28,FALSE)</f>
        <v>3.9894254550274901</v>
      </c>
      <c r="G30" s="47">
        <f>+VLOOKUP($C30,DATA!$E$70:$AS$128,38,FALSE)</f>
        <v>3.9806814176371099</v>
      </c>
      <c r="H30" s="44"/>
      <c r="I30" s="42" t="s">
        <v>327</v>
      </c>
      <c r="J30" s="143">
        <f>+VLOOKUP($C30,DATA!$E$305:$AS$368,10,FALSE)</f>
        <v>2.2881263587538401</v>
      </c>
      <c r="K30" s="143">
        <f>+VLOOKUP($C30,DATA!$E$305:$AS$368,20,FALSE)</f>
        <v>2.2446896599020398</v>
      </c>
      <c r="L30" s="143">
        <f>+VLOOKUP($C30,DATA!$E$305:$AS$368,30,FALSE)</f>
        <v>2.2588768556903198</v>
      </c>
      <c r="M30" s="143">
        <f>+VLOOKUP($C30,DATA!$E$305:$AS$368,40,FALSE)</f>
        <v>2.2358405944432</v>
      </c>
      <c r="N30" s="44"/>
      <c r="O30" s="42" t="s">
        <v>327</v>
      </c>
      <c r="P30" s="143">
        <f>+VLOOKUP($C30,DATA!$E$133:$AS$191,10,FALSE)</f>
        <v>2.6081644054726101</v>
      </c>
      <c r="Q30" s="143">
        <f>+VLOOKUP($C30,DATA!$E$133:$AS$191,20,FALSE)</f>
        <v>2.5801861834334701</v>
      </c>
      <c r="R30" s="143">
        <f>+VLOOKUP($C30,DATA!$E$133:$AS$191,30,FALSE)</f>
        <v>2.58517575199342</v>
      </c>
      <c r="S30" s="143">
        <f>+VLOOKUP($C30,DATA!$E$133:$AS$191,40,FALSE)</f>
        <v>2.5768136626652098</v>
      </c>
      <c r="T30" s="44"/>
      <c r="U30" s="42" t="s">
        <v>327</v>
      </c>
      <c r="V30" s="143">
        <f>+VLOOKUP($C30,DATA!$E$731:$AS$789,10,FALSE)</f>
        <v>2.45892885806657</v>
      </c>
      <c r="W30" s="143">
        <f>+VLOOKUP($C30,DATA!$E$731:$AS$789,20,FALSE)</f>
        <v>2.4538643432878899</v>
      </c>
      <c r="X30" s="143">
        <f>+VLOOKUP($C30,DATA!$E$731:$AS$789,30,FALSE)</f>
        <v>2.45656319251884</v>
      </c>
      <c r="Y30" s="143">
        <f>+VLOOKUP($C30,DATA!$E$731:$AS$789,40,FALSE)</f>
        <v>2.43136149971245</v>
      </c>
      <c r="Z30" s="44"/>
      <c r="AA30" s="42" t="s">
        <v>327</v>
      </c>
      <c r="AB30" s="143">
        <f>+VLOOKUP($C30,DATA!$E$790:$AS$848,10,FALSE)</f>
        <v>2.9924737909708701</v>
      </c>
      <c r="AC30" s="143">
        <f>+VLOOKUP($C30,DATA!$E$790:$AS$848,20,FALSE)</f>
        <v>2.9197647491858199</v>
      </c>
      <c r="AD30" s="143">
        <f>+VLOOKUP($C30,DATA!$E$790:$AS$848,30,FALSE)</f>
        <v>2.94902505680093</v>
      </c>
      <c r="AE30" s="143">
        <f>+VLOOKUP($C30,DATA!$E$790:$AS$848,40,FALSE)</f>
        <v>2.9661043367381299</v>
      </c>
      <c r="AF30" s="44"/>
      <c r="AG30" s="42" t="s">
        <v>327</v>
      </c>
      <c r="AH30" s="143">
        <f>+VLOOKUP($C30,DATA!$E$246:$AS$304,10,FALSE)</f>
        <v>3.64177337238372</v>
      </c>
      <c r="AI30" s="143">
        <f>+VLOOKUP($C30,DATA!$E$246:$AS$304,20,FALSE)</f>
        <v>3.61875060863871</v>
      </c>
      <c r="AJ30" s="143">
        <f>+VLOOKUP($C30,DATA!$E$246:$AS$304,30,FALSE)</f>
        <v>3.6686101587336499</v>
      </c>
      <c r="AK30" s="143">
        <f>+VLOOKUP($C30,DATA!$E$246:$AS$304,40,FALSE)</f>
        <v>3.6459479983088801</v>
      </c>
      <c r="AL30" s="44"/>
      <c r="AM30" s="42" t="s">
        <v>327</v>
      </c>
      <c r="AN30" s="143">
        <f>+VLOOKUP($C30,DATA!$E$192:$AS$245,10,FALSE)</f>
        <v>3.1573433465610798</v>
      </c>
      <c r="AO30" s="143">
        <f>+VLOOKUP($C30,DATA!$E$192:$AS$245,20,FALSE)</f>
        <v>3.0661497177789001</v>
      </c>
      <c r="AP30" s="143">
        <f>+VLOOKUP($C30,DATA!$E$192:$AS$245,30,FALSE)</f>
        <v>3.0413072778679502</v>
      </c>
      <c r="AQ30" s="143">
        <f>+VLOOKUP($C30,DATA!$E$192:$AS$245,40,FALSE)</f>
        <v>3.1259901077208001</v>
      </c>
    </row>
    <row r="31" spans="2:43" x14ac:dyDescent="0.2">
      <c r="H31" s="44"/>
      <c r="N31" s="44"/>
      <c r="T31" s="44"/>
      <c r="Z31" s="44"/>
      <c r="AF31" s="44"/>
      <c r="AL31" s="44"/>
    </row>
    <row r="32" spans="2:43" x14ac:dyDescent="0.2">
      <c r="B32" s="41" t="s">
        <v>122</v>
      </c>
      <c r="D32" s="43" t="s">
        <v>116</v>
      </c>
      <c r="E32" s="43" t="s">
        <v>117</v>
      </c>
      <c r="F32" s="43" t="s">
        <v>118</v>
      </c>
      <c r="G32" s="43" t="s">
        <v>119</v>
      </c>
      <c r="H32" s="41"/>
      <c r="N32" s="41"/>
      <c r="T32" s="41"/>
      <c r="Z32" s="41"/>
      <c r="AF32" s="41"/>
      <c r="AL32" s="41"/>
    </row>
    <row r="33" spans="2:65" x14ac:dyDescent="0.2">
      <c r="B33" s="44" t="s">
        <v>102</v>
      </c>
      <c r="C33" s="36" t="str">
        <f>+$C$8</f>
        <v>Richmond/Norfolk - MULO</v>
      </c>
      <c r="D33" s="46">
        <f>+VLOOKUP($C33,DATA!$E$70:$AS$128,7,FALSE)</f>
        <v>3.7071300228604297E-2</v>
      </c>
      <c r="E33" s="46">
        <f>+VLOOKUP($C33,DATA!$E$70:$AS$128,17,FALSE)</f>
        <v>3.4910227440957502E-2</v>
      </c>
      <c r="F33" s="46">
        <f>+VLOOKUP($C33,DATA!$E$70:$AS$128,27,FALSE)</f>
        <v>3.2954460577067801E-2</v>
      </c>
      <c r="G33" s="46">
        <f>+VLOOKUP($C33,DATA!$E$70:$AS$128,37,FALSE)</f>
        <v>1.86564034660123E-2</v>
      </c>
      <c r="H33" s="44"/>
      <c r="N33" s="44"/>
      <c r="T33" s="44"/>
      <c r="Z33" s="44"/>
      <c r="AF33" s="44"/>
      <c r="AL33" s="44"/>
    </row>
    <row r="34" spans="2:65" x14ac:dyDescent="0.2">
      <c r="B34" s="44" t="s">
        <v>115</v>
      </c>
      <c r="C34" s="42" t="str">
        <f>+$C$9</f>
        <v>Midsouth - MULO</v>
      </c>
      <c r="D34" s="46">
        <f>+VLOOKUP($C34,DATA!$E$70:$AS$128,7,FALSE)</f>
        <v>2.80611013188714E-2</v>
      </c>
      <c r="E34" s="46">
        <f>+VLOOKUP($C34,DATA!$E$70:$AS$128,17,FALSE)</f>
        <v>3.52585907232374E-2</v>
      </c>
      <c r="F34" s="46">
        <f>+VLOOKUP($C34,DATA!$E$70:$AS$128,27,FALSE)</f>
        <v>2.22600151079182E-2</v>
      </c>
      <c r="G34" s="46">
        <f>+VLOOKUP($C34,DATA!$E$70:$AS$128,37,FALSE)</f>
        <v>5.8510260478484904E-3</v>
      </c>
      <c r="H34" s="44"/>
      <c r="N34" s="44"/>
      <c r="T34" s="44"/>
      <c r="Z34" s="44"/>
      <c r="AF34" s="44"/>
      <c r="AL34" s="44"/>
    </row>
    <row r="35" spans="2:65" x14ac:dyDescent="0.2">
      <c r="C35" s="42" t="s">
        <v>327</v>
      </c>
      <c r="D35" s="46">
        <f>+VLOOKUP($C35,DATA!$E$70:$AS$128,7,FALSE)</f>
        <v>2.9011272353402999E-2</v>
      </c>
      <c r="E35" s="46">
        <f>+VLOOKUP($C35,DATA!$E$70:$AS$128,17,FALSE)</f>
        <v>1.4523429690835201E-2</v>
      </c>
      <c r="F35" s="46">
        <f>+VLOOKUP($C35,DATA!$E$70:$AS$128,27,FALSE)</f>
        <v>1.5206353712654601E-2</v>
      </c>
      <c r="G35" s="46">
        <f>+VLOOKUP($C35,DATA!$E$70:$AS$128,37,FALSE)</f>
        <v>1.0380659789178501E-2</v>
      </c>
      <c r="H35" s="44"/>
      <c r="N35" s="44"/>
      <c r="T35" s="44"/>
      <c r="Z35" s="44"/>
      <c r="AF35" s="44"/>
      <c r="AL35" s="44"/>
    </row>
    <row r="36" spans="2:65" x14ac:dyDescent="0.2">
      <c r="H36" s="44"/>
      <c r="N36" s="44"/>
      <c r="T36" s="44"/>
      <c r="Z36" s="44"/>
      <c r="AF36" s="44"/>
      <c r="AL36" s="44"/>
    </row>
    <row r="37" spans="2:65" x14ac:dyDescent="0.2">
      <c r="B37" s="41" t="s">
        <v>144</v>
      </c>
      <c r="D37" s="43" t="s">
        <v>116</v>
      </c>
      <c r="E37" s="43" t="s">
        <v>117</v>
      </c>
      <c r="F37" s="43" t="s">
        <v>118</v>
      </c>
      <c r="G37" s="43" t="s">
        <v>119</v>
      </c>
      <c r="H37" s="41"/>
      <c r="N37" s="41"/>
      <c r="T37" s="41"/>
      <c r="Z37" s="41"/>
      <c r="AF37" s="41"/>
      <c r="AL37" s="41"/>
    </row>
    <row r="38" spans="2:65" x14ac:dyDescent="0.2">
      <c r="B38" s="44" t="s">
        <v>102</v>
      </c>
      <c r="C38" s="36" t="str">
        <f>+$C$8</f>
        <v>Richmond/Norfolk - MULO</v>
      </c>
      <c r="D38" s="47">
        <f>+VLOOKUP($C38,DATA!$E$70:$AS$128,10,FALSE)</f>
        <v>2.2665933660395199</v>
      </c>
      <c r="E38" s="47">
        <f>+VLOOKUP($C38,DATA!$E$70:$AS$128,20,FALSE)</f>
        <v>2.24486740269667</v>
      </c>
      <c r="F38" s="47">
        <f>+VLOOKUP($C38,DATA!$E$70:$AS$128,30,FALSE)</f>
        <v>2.2572641548732801</v>
      </c>
      <c r="G38" s="47">
        <f>+VLOOKUP($C38,DATA!$E$70:$AS$128,40,FALSE)</f>
        <v>2.2536032756825501</v>
      </c>
      <c r="H38" s="44"/>
      <c r="N38" s="44"/>
      <c r="T38" s="44"/>
      <c r="Z38" s="44"/>
      <c r="AF38" s="44"/>
      <c r="AL38" s="44"/>
    </row>
    <row r="39" spans="2:65" x14ac:dyDescent="0.2">
      <c r="B39" s="44" t="s">
        <v>115</v>
      </c>
      <c r="C39" s="42" t="str">
        <f>+$C$9</f>
        <v>Midsouth - MULO</v>
      </c>
      <c r="D39" s="47">
        <f>+VLOOKUP($C39,DATA!$E$70:$AS$128,10,FALSE)</f>
        <v>2.3601332353752902</v>
      </c>
      <c r="E39" s="47">
        <f>+VLOOKUP($C39,DATA!$E$70:$AS$128,20,FALSE)</f>
        <v>2.3381154331532099</v>
      </c>
      <c r="F39" s="47">
        <f>+VLOOKUP($C39,DATA!$E$70:$AS$128,30,FALSE)</f>
        <v>2.3466166945884499</v>
      </c>
      <c r="G39" s="47">
        <f>+VLOOKUP($C39,DATA!$E$70:$AS$128,40,FALSE)</f>
        <v>2.3302711563964502</v>
      </c>
      <c r="H39" s="44"/>
      <c r="N39" s="44"/>
      <c r="T39" s="44"/>
      <c r="Z39" s="44"/>
      <c r="AF39" s="44"/>
      <c r="AL39" s="44"/>
    </row>
    <row r="40" spans="2:65" x14ac:dyDescent="0.2">
      <c r="C40" s="42" t="s">
        <v>327</v>
      </c>
      <c r="D40" s="47">
        <f>+VLOOKUP($C40,DATA!$E$70:$AS$128,10,FALSE)</f>
        <v>2.4175352614070098</v>
      </c>
      <c r="E40" s="47">
        <f>+VLOOKUP($C40,DATA!$E$70:$AS$128,20,FALSE)</f>
        <v>2.3812316028949199</v>
      </c>
      <c r="F40" s="47">
        <f>+VLOOKUP($C40,DATA!$E$70:$AS$128,30,FALSE)</f>
        <v>2.3919039478792299</v>
      </c>
      <c r="G40" s="47">
        <f>+VLOOKUP($C40,DATA!$E$70:$AS$128,40,FALSE)</f>
        <v>2.3704457311944802</v>
      </c>
      <c r="H40" s="44"/>
      <c r="N40" s="44"/>
      <c r="T40" s="44"/>
      <c r="Z40" s="44"/>
      <c r="AF40" s="44"/>
      <c r="AL40" s="44"/>
    </row>
    <row r="41" spans="2:65" x14ac:dyDescent="0.2">
      <c r="B41" s="35"/>
      <c r="C41" s="35"/>
      <c r="I41" s="42"/>
    </row>
    <row r="42" spans="2:65" x14ac:dyDescent="0.2">
      <c r="B42" s="167" t="str">
        <f>+B4</f>
        <v>Market: Richmond/Norfolk - MULO</v>
      </c>
      <c r="C42" s="167"/>
      <c r="D42" s="167"/>
      <c r="E42" s="167"/>
      <c r="F42" s="167"/>
      <c r="G42" s="167"/>
      <c r="H42" s="167" t="str">
        <f>+B4</f>
        <v>Market: Richmond/Norfolk - MULO</v>
      </c>
      <c r="I42" s="167"/>
      <c r="J42" s="167"/>
      <c r="K42" s="167"/>
      <c r="L42" s="167"/>
      <c r="M42" s="167"/>
      <c r="N42" s="167" t="str">
        <f>+H42</f>
        <v>Market: Richmond/Norfolk - MULO</v>
      </c>
      <c r="O42" s="167"/>
      <c r="P42" s="167"/>
      <c r="Q42" s="167"/>
      <c r="R42" s="167"/>
      <c r="S42" s="167"/>
      <c r="T42" s="167" t="str">
        <f>+H42</f>
        <v>Market: Richmond/Norfolk - MULO</v>
      </c>
      <c r="U42" s="167"/>
      <c r="V42" s="167"/>
      <c r="W42" s="167"/>
      <c r="X42" s="167"/>
      <c r="Y42" s="167"/>
      <c r="Z42" s="167" t="str">
        <f>+H42</f>
        <v>Market: Richmond/Norfolk - MULO</v>
      </c>
      <c r="AA42" s="167"/>
      <c r="AB42" s="167"/>
      <c r="AC42" s="167"/>
      <c r="AD42" s="167"/>
      <c r="AE42" s="167"/>
      <c r="AF42" s="167" t="str">
        <f>+H42</f>
        <v>Market: Richmond/Norfolk - MULO</v>
      </c>
      <c r="AG42" s="167"/>
      <c r="AH42" s="167"/>
      <c r="AI42" s="167"/>
      <c r="AJ42" s="167"/>
      <c r="AK42" s="167"/>
      <c r="AL42" s="167" t="str">
        <f>+B4</f>
        <v>Market: Richmond/Norfolk - MULO</v>
      </c>
      <c r="AM42" s="167"/>
      <c r="AN42" s="167"/>
      <c r="AO42" s="167"/>
      <c r="AP42" s="167"/>
      <c r="AQ42" s="167"/>
      <c r="AR42" s="37"/>
      <c r="AS42" s="37"/>
      <c r="AT42" s="37"/>
      <c r="AU42" s="37"/>
      <c r="AV42" s="37"/>
      <c r="AW42" s="37"/>
      <c r="AX42" s="37"/>
      <c r="AY42" s="37"/>
      <c r="AZ42" s="37"/>
      <c r="BA42" s="37"/>
      <c r="BB42" s="37"/>
      <c r="BC42" s="37"/>
      <c r="BD42" s="37"/>
      <c r="BE42" s="37"/>
      <c r="BF42" s="37"/>
      <c r="BG42" s="37"/>
      <c r="BH42" s="37"/>
      <c r="BI42" s="37"/>
      <c r="BJ42" s="37"/>
      <c r="BK42" s="37"/>
      <c r="BL42" s="37"/>
      <c r="BM42" s="37"/>
    </row>
    <row r="43" spans="2:65" s="39" customFormat="1" ht="12.75" x14ac:dyDescent="0.2">
      <c r="B43" s="168" t="str">
        <f>+B5</f>
        <v>PERIOD ENDING 04/20/2014 VS YAGO</v>
      </c>
      <c r="C43" s="168"/>
      <c r="D43" s="168"/>
      <c r="E43" s="168"/>
      <c r="F43" s="168"/>
      <c r="G43" s="168"/>
      <c r="H43" s="168" t="str">
        <f>+B5</f>
        <v>PERIOD ENDING 04/20/2014 VS YAGO</v>
      </c>
      <c r="I43" s="168"/>
      <c r="J43" s="168"/>
      <c r="K43" s="168"/>
      <c r="L43" s="168"/>
      <c r="M43" s="168"/>
      <c r="N43" s="168" t="str">
        <f>+H43</f>
        <v>PERIOD ENDING 04/20/2014 VS YAGO</v>
      </c>
      <c r="O43" s="168"/>
      <c r="P43" s="168"/>
      <c r="Q43" s="168"/>
      <c r="R43" s="168"/>
      <c r="S43" s="168"/>
      <c r="T43" s="168" t="str">
        <f>+H43</f>
        <v>PERIOD ENDING 04/20/2014 VS YAGO</v>
      </c>
      <c r="U43" s="168"/>
      <c r="V43" s="168"/>
      <c r="W43" s="168"/>
      <c r="X43" s="168"/>
      <c r="Y43" s="168"/>
      <c r="Z43" s="168" t="str">
        <f>+H43</f>
        <v>PERIOD ENDING 04/20/2014 VS YAGO</v>
      </c>
      <c r="AA43" s="168"/>
      <c r="AB43" s="168"/>
      <c r="AC43" s="168"/>
      <c r="AD43" s="168"/>
      <c r="AE43" s="168"/>
      <c r="AF43" s="168" t="str">
        <f>+H43</f>
        <v>PERIOD ENDING 04/20/2014 VS YAGO</v>
      </c>
      <c r="AG43" s="168"/>
      <c r="AH43" s="168"/>
      <c r="AI43" s="168"/>
      <c r="AJ43" s="168"/>
      <c r="AK43" s="168"/>
      <c r="AL43" s="168" t="str">
        <f>+B5</f>
        <v>PERIOD ENDING 04/20/2014 VS YAGO</v>
      </c>
      <c r="AM43" s="168"/>
      <c r="AN43" s="168"/>
      <c r="AO43" s="168"/>
      <c r="AP43" s="168"/>
      <c r="AQ43" s="168"/>
      <c r="AR43" s="38"/>
      <c r="AS43" s="38"/>
      <c r="AT43" s="38"/>
      <c r="AU43" s="38"/>
      <c r="AV43" s="38"/>
      <c r="AW43" s="38"/>
      <c r="AX43" s="38"/>
      <c r="AY43" s="38"/>
      <c r="AZ43" s="38"/>
      <c r="BA43" s="38"/>
      <c r="BB43" s="38"/>
      <c r="BC43" s="38"/>
      <c r="BD43" s="38"/>
      <c r="BE43" s="38"/>
      <c r="BF43" s="38"/>
      <c r="BG43" s="38"/>
      <c r="BH43" s="38"/>
      <c r="BI43" s="38"/>
      <c r="BJ43" s="38"/>
      <c r="BK43" s="38"/>
      <c r="BL43" s="38"/>
      <c r="BM43" s="38"/>
    </row>
    <row r="44" spans="2:65" s="39" customFormat="1" ht="12.75" x14ac:dyDescent="0.2">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row>
    <row r="45" spans="2:65" s="39" customFormat="1" x14ac:dyDescent="0.2">
      <c r="B45" s="39" t="s">
        <v>164</v>
      </c>
      <c r="C45" s="49" t="s">
        <v>159</v>
      </c>
      <c r="D45" s="49" t="s">
        <v>161</v>
      </c>
      <c r="E45" s="49" t="s">
        <v>162</v>
      </c>
      <c r="F45" s="49" t="s">
        <v>160</v>
      </c>
      <c r="G45" s="49" t="s">
        <v>163</v>
      </c>
      <c r="H45" s="41" t="s">
        <v>124</v>
      </c>
      <c r="I45" s="50" t="s">
        <v>23</v>
      </c>
      <c r="J45" s="43" t="s">
        <v>116</v>
      </c>
      <c r="K45" s="43" t="s">
        <v>117</v>
      </c>
      <c r="L45" s="43" t="s">
        <v>118</v>
      </c>
      <c r="M45" s="43" t="s">
        <v>119</v>
      </c>
      <c r="N45" s="41" t="s">
        <v>123</v>
      </c>
      <c r="O45" s="50" t="s">
        <v>23</v>
      </c>
      <c r="P45" s="43" t="s">
        <v>116</v>
      </c>
      <c r="Q45" s="43" t="s">
        <v>117</v>
      </c>
      <c r="R45" s="43" t="s">
        <v>118</v>
      </c>
      <c r="S45" s="43" t="s">
        <v>119</v>
      </c>
      <c r="T45" s="41" t="s">
        <v>126</v>
      </c>
      <c r="U45" s="50" t="s">
        <v>23</v>
      </c>
      <c r="V45" s="43" t="s">
        <v>116</v>
      </c>
      <c r="W45" s="43" t="s">
        <v>117</v>
      </c>
      <c r="X45" s="43" t="s">
        <v>118</v>
      </c>
      <c r="Y45" s="43" t="s">
        <v>119</v>
      </c>
      <c r="Z45" s="41" t="s">
        <v>127</v>
      </c>
      <c r="AA45" s="50" t="s">
        <v>23</v>
      </c>
      <c r="AB45" s="43" t="s">
        <v>116</v>
      </c>
      <c r="AC45" s="43" t="s">
        <v>117</v>
      </c>
      <c r="AD45" s="43" t="s">
        <v>118</v>
      </c>
      <c r="AE45" s="43" t="s">
        <v>119</v>
      </c>
      <c r="AF45" s="41" t="s">
        <v>129</v>
      </c>
      <c r="AG45" s="50" t="s">
        <v>23</v>
      </c>
      <c r="AH45" s="43" t="s">
        <v>116</v>
      </c>
      <c r="AI45" s="43" t="s">
        <v>117</v>
      </c>
      <c r="AJ45" s="43" t="s">
        <v>118</v>
      </c>
      <c r="AK45" s="43" t="s">
        <v>119</v>
      </c>
      <c r="AL45" s="39" t="s">
        <v>166</v>
      </c>
      <c r="AN45" s="49" t="s">
        <v>159</v>
      </c>
      <c r="AO45" s="49" t="s">
        <v>161</v>
      </c>
      <c r="AP45" s="49" t="s">
        <v>162</v>
      </c>
      <c r="AQ45" s="49" t="s">
        <v>160</v>
      </c>
      <c r="AR45" s="38"/>
      <c r="AS45" s="38"/>
      <c r="AT45" s="38"/>
      <c r="AU45" s="38"/>
      <c r="AV45" s="38"/>
      <c r="AW45" s="38"/>
      <c r="AX45" s="38"/>
      <c r="AY45" s="38"/>
      <c r="AZ45" s="38"/>
      <c r="BA45" s="38"/>
      <c r="BB45" s="38"/>
      <c r="BC45" s="38"/>
      <c r="BD45" s="38"/>
      <c r="BE45" s="38"/>
      <c r="BF45" s="38"/>
      <c r="BG45" s="38"/>
      <c r="BH45" s="38"/>
      <c r="BI45" s="38"/>
      <c r="BJ45" s="38"/>
      <c r="BK45" s="38"/>
      <c r="BL45" s="38"/>
      <c r="BM45" s="38"/>
    </row>
    <row r="46" spans="2:65" s="39" customFormat="1" x14ac:dyDescent="0.2">
      <c r="B46" s="40" t="str">
        <f>+C2</f>
        <v>Richmond/Norfolk - MULO</v>
      </c>
      <c r="C46" s="51">
        <f>+VLOOKUP($B46,DATA!$E$300:$AS$368,32,FALSE)</f>
        <v>6171082.2800000003</v>
      </c>
      <c r="D46" s="51">
        <f>+VLOOKUP($B46,DATA!$E$731:$AS$789,32,FALSE)</f>
        <v>2167835.17</v>
      </c>
      <c r="E46" s="51">
        <f>+VLOOKUP($B46,DATA!$E$790:$AS$848,32,FALSE)</f>
        <v>984035.45</v>
      </c>
      <c r="F46" s="51">
        <f>+VLOOKUP($B46,DATA!$E$240:$AS$309,32,FALSE)</f>
        <v>373676.84</v>
      </c>
      <c r="G46" s="51">
        <f>+VLOOKUP($B46,DATA!$E$184:$AS$250,32,FALSE)</f>
        <v>3.95</v>
      </c>
      <c r="H46" s="44" t="s">
        <v>102</v>
      </c>
      <c r="I46" s="36" t="str">
        <f>+$C$8</f>
        <v>Richmond/Norfolk - MULO</v>
      </c>
      <c r="J46" s="46">
        <f>+VLOOKUP($C$8,DATA!$E$609:$AS$667,3,FALSE)</f>
        <v>0.123430202798298</v>
      </c>
      <c r="K46" s="46">
        <f>+VLOOKUP($C$8,DATA!$E$609:$AS$667,13,FALSE)</f>
        <v>9.1207735111680094E-2</v>
      </c>
      <c r="L46" s="46">
        <f>+VLOOKUP($C$8,DATA!$E$609:$AS$667,23,FALSE)</f>
        <v>8.46321656174292E-2</v>
      </c>
      <c r="M46" s="46">
        <f>+VLOOKUP($C$8,DATA!$E$609:$AS$667,33,FALSE)</f>
        <v>5.0580478340177801E-2</v>
      </c>
      <c r="N46" s="44" t="s">
        <v>102</v>
      </c>
      <c r="O46" s="36" t="str">
        <f>+$C$8</f>
        <v>Richmond/Norfolk - MULO</v>
      </c>
      <c r="P46" s="46">
        <f>+VLOOKUP($C$8,DATA!$E$373:$AS$431,3,FALSE)</f>
        <v>0.16083239178485201</v>
      </c>
      <c r="Q46" s="46">
        <f>+VLOOKUP($C$8,DATA!$E$373:$AS$431,13,FALSE)</f>
        <v>0.18827067679590501</v>
      </c>
      <c r="R46" s="46">
        <f>+VLOOKUP($C$8,DATA!$E$373:$AS$431,23,FALSE)</f>
        <v>0.20975746101328399</v>
      </c>
      <c r="S46" s="46">
        <f>+VLOOKUP($C$8,DATA!$E$373:$AS$431,33,FALSE)</f>
        <v>9.7529014111270601E-2</v>
      </c>
      <c r="T46" s="44" t="s">
        <v>102</v>
      </c>
      <c r="U46" s="36" t="str">
        <f>+$C$8</f>
        <v>Richmond/Norfolk - MULO</v>
      </c>
      <c r="V46" s="46">
        <f>+VLOOKUP($C$8,DATA!$E$854:$AS$912,3,FALSE)</f>
        <v>-0.118105722898146</v>
      </c>
      <c r="W46" s="46">
        <f>+VLOOKUP($C$8,DATA!$E$854:$AS$912,13,FALSE)</f>
        <v>-9.4649603528144999E-2</v>
      </c>
      <c r="X46" s="46">
        <f>+VLOOKUP($C$8,DATA!$E$854:$AS$912,23,FALSE)</f>
        <v>-7.5833500198184495E-2</v>
      </c>
      <c r="Y46" s="46">
        <f>+VLOOKUP($C$8,DATA!$E$854:$AS$912,33,FALSE)</f>
        <v>-0.14630595275863001</v>
      </c>
      <c r="Z46" s="44" t="s">
        <v>102</v>
      </c>
      <c r="AA46" s="36" t="str">
        <f>+$C$8</f>
        <v>Richmond/Norfolk - MULO</v>
      </c>
      <c r="AB46" s="46">
        <f>+VLOOKUP($C$8,DATA!$E$972:$AS$1030,3,FALSE)</f>
        <v>1.9354403854047399</v>
      </c>
      <c r="AC46" s="46">
        <f>+VLOOKUP($C$8,DATA!$E$972:$AS$1030,13,FALSE)</f>
        <v>2.08571140017236</v>
      </c>
      <c r="AD46" s="46">
        <f>+VLOOKUP($C$8,DATA!$E$972:$AS$1030,23,FALSE)</f>
        <v>2.1867697492865101</v>
      </c>
      <c r="AE46" s="46">
        <f>+VLOOKUP($C$8,DATA!$E$972:$AS$1030,33,FALSE)</f>
        <v>1.6892662736536399</v>
      </c>
      <c r="AF46" s="44" t="s">
        <v>102</v>
      </c>
      <c r="AG46" s="36" t="str">
        <f>+$C$8</f>
        <v>Richmond/Norfolk - MULO</v>
      </c>
      <c r="AH46" s="46">
        <f>+VLOOKUP($C$8,DATA!$E$491:$AS$549,3,FALSE)</f>
        <v>2.82914509643118E-2</v>
      </c>
      <c r="AI46" s="46">
        <f>+VLOOKUP($C$8,DATA!$E$491:$AS$549,13,FALSE)</f>
        <v>0.116352901122627</v>
      </c>
      <c r="AJ46" s="46">
        <f>+VLOOKUP($C$8,DATA!$E$491:$AS$549,23,FALSE)</f>
        <v>1.8130458116399201E-2</v>
      </c>
      <c r="AK46" s="46">
        <f>+VLOOKUP($C$8,DATA!$E$491:$AS$549,33,FALSE)</f>
        <v>-6.2564270294694094E-2</v>
      </c>
      <c r="AL46" s="40" t="str">
        <f>+C2</f>
        <v>Richmond/Norfolk - MULO</v>
      </c>
      <c r="AN46" s="51">
        <f>+VLOOKUP($AL46,DATA!$E$609:$AS$667,32,FALSE)</f>
        <v>3005919.73</v>
      </c>
      <c r="AO46" s="51">
        <f>+VLOOKUP($AL46,DATA!$E$854:$AS$912,32,FALSE)</f>
        <v>964293.91</v>
      </c>
      <c r="AP46" s="51">
        <f>+VLOOKUP($AL46,DATA!$E$972:$AS$1030,32,FALSE)</f>
        <v>465334.85</v>
      </c>
      <c r="AQ46" s="51">
        <f>+VLOOKUP($AL46,DATA!$E$491:$AS$549,32,FALSE)</f>
        <v>149668.87</v>
      </c>
      <c r="AR46" s="38"/>
      <c r="AS46" s="38"/>
      <c r="AT46" s="38"/>
      <c r="AU46" s="38"/>
      <c r="AV46" s="38"/>
      <c r="AW46" s="38"/>
      <c r="AX46" s="38"/>
      <c r="AY46" s="38"/>
      <c r="AZ46" s="38"/>
      <c r="BA46" s="38"/>
      <c r="BB46" s="38"/>
      <c r="BC46" s="38"/>
      <c r="BD46" s="38"/>
      <c r="BE46" s="38"/>
      <c r="BF46" s="38"/>
      <c r="BG46" s="38"/>
      <c r="BH46" s="38"/>
      <c r="BI46" s="38"/>
      <c r="BJ46" s="38"/>
      <c r="BK46" s="38"/>
      <c r="BL46" s="38"/>
      <c r="BM46" s="38"/>
    </row>
    <row r="47" spans="2:65" s="39" customFormat="1" x14ac:dyDescent="0.2">
      <c r="H47" s="44" t="s">
        <v>115</v>
      </c>
      <c r="I47" s="42" t="str">
        <f>+$C$9</f>
        <v>Midsouth - MULO</v>
      </c>
      <c r="J47" s="46">
        <f>+VLOOKUP($C$9,DATA!$E$609:$AS$667,3,FALSE)</f>
        <v>6.2897245445645802E-2</v>
      </c>
      <c r="K47" s="46">
        <f>+VLOOKUP($C$9,DATA!$E$609:$AS$667,13,FALSE)</f>
        <v>3.9476429219149199E-2</v>
      </c>
      <c r="L47" s="46">
        <f>+VLOOKUP($C$9,DATA!$E$609:$AS$667,23,FALSE)</f>
        <v>1.8773288916165001E-2</v>
      </c>
      <c r="M47" s="46">
        <f>+VLOOKUP($C$9,DATA!$E$609:$AS$667,33,FALSE)</f>
        <v>-3.80658464362214E-3</v>
      </c>
      <c r="N47" s="44" t="s">
        <v>115</v>
      </c>
      <c r="O47" s="42" t="str">
        <f>+$C$9</f>
        <v>Midsouth - MULO</v>
      </c>
      <c r="P47" s="46">
        <f>+VLOOKUP($C$9,DATA!$E$373:$AS$431,3,FALSE)</f>
        <v>0.142047079749931</v>
      </c>
      <c r="Q47" s="46">
        <f>+VLOOKUP($C$9,DATA!$E$373:$AS$431,13,FALSE)</f>
        <v>0.14159528750089401</v>
      </c>
      <c r="R47" s="46">
        <f>+VLOOKUP($C$9,DATA!$E$373:$AS$431,23,FALSE)</f>
        <v>0.153611952523655</v>
      </c>
      <c r="S47" s="46">
        <f>+VLOOKUP($C$9,DATA!$E$373:$AS$431,33,FALSE)</f>
        <v>9.63895398235282E-2</v>
      </c>
      <c r="T47" s="44" t="s">
        <v>115</v>
      </c>
      <c r="U47" s="42" t="str">
        <f>+$C$9</f>
        <v>Midsouth - MULO</v>
      </c>
      <c r="V47" s="46">
        <f>+VLOOKUP($C$9,DATA!$E$854:$AS$912,3,FALSE)</f>
        <v>2.1189080499001998E-2</v>
      </c>
      <c r="W47" s="46">
        <f>+VLOOKUP($C$9,DATA!$E$854:$AS$912,13,FALSE)</f>
        <v>2.0407344302224899E-2</v>
      </c>
      <c r="X47" s="46">
        <f>+VLOOKUP($C$9,DATA!$E$854:$AS$912,23,FALSE)</f>
        <v>4.6121339803123197E-2</v>
      </c>
      <c r="Y47" s="46">
        <f>+VLOOKUP($C$9,DATA!$E$854:$AS$912,33,FALSE)</f>
        <v>-3.0933489982443298E-2</v>
      </c>
      <c r="Z47" s="44" t="s">
        <v>115</v>
      </c>
      <c r="AA47" s="42" t="str">
        <f>+$C$9</f>
        <v>Midsouth - MULO</v>
      </c>
      <c r="AB47" s="46">
        <f>+VLOOKUP($C$9,DATA!$E$972:$AS$1030,3,FALSE)</f>
        <v>0.50023558472734497</v>
      </c>
      <c r="AC47" s="46">
        <f>+VLOOKUP($C$9,DATA!$E$972:$AS$1030,13,FALSE)</f>
        <v>0.51776557896183395</v>
      </c>
      <c r="AD47" s="46">
        <f>+VLOOKUP($C$9,DATA!$E$972:$AS$1030,23,FALSE)</f>
        <v>0.49028942206044401</v>
      </c>
      <c r="AE47" s="46">
        <f>+VLOOKUP($C$9,DATA!$E$972:$AS$1030,33,FALSE)</f>
        <v>0.54978230369125403</v>
      </c>
      <c r="AF47" s="44" t="s">
        <v>115</v>
      </c>
      <c r="AG47" s="42" t="str">
        <f>+$C$9</f>
        <v>Midsouth - MULO</v>
      </c>
      <c r="AH47" s="46">
        <f>+VLOOKUP($C$9,DATA!$E$491:$AS$549,3,FALSE)</f>
        <v>-0.119966183958832</v>
      </c>
      <c r="AI47" s="46">
        <f>+VLOOKUP($C$9,DATA!$E$491:$AS$549,13,FALSE)</f>
        <v>-8.3695252616222501E-2</v>
      </c>
      <c r="AJ47" s="46">
        <f>+VLOOKUP($C$9,DATA!$E$491:$AS$549,23,FALSE)</f>
        <v>-3.2030103284609902E-2</v>
      </c>
      <c r="AK47" s="46">
        <f>+VLOOKUP($C$9,DATA!$E$491:$AS$549,33,FALSE)</f>
        <v>4.1078795326423299E-2</v>
      </c>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row>
    <row r="48" spans="2:65" s="39" customFormat="1" x14ac:dyDescent="0.2">
      <c r="H48" s="44"/>
      <c r="I48" s="42" t="s">
        <v>327</v>
      </c>
      <c r="J48" s="46">
        <f>+VLOOKUP($C$10,DATA!$E$609:$AS$667,3,FALSE)</f>
        <v>3.9330874806011003E-2</v>
      </c>
      <c r="K48" s="46">
        <f>+VLOOKUP($C$10,DATA!$E$609:$AS$667,13,FALSE)</f>
        <v>1.4914590577440399E-2</v>
      </c>
      <c r="L48" s="46">
        <f>+VLOOKUP($C$10,DATA!$E$609:$AS$667,23,FALSE)</f>
        <v>1.1408034509976499E-2</v>
      </c>
      <c r="M48" s="46">
        <f>+VLOOKUP($C$10,DATA!$E$609:$AS$667,33,FALSE)</f>
        <v>2.7692561398557501E-3</v>
      </c>
      <c r="N48" s="44"/>
      <c r="O48" s="42" t="s">
        <v>327</v>
      </c>
      <c r="P48" s="46">
        <f>+VLOOKUP($C$10,DATA!$E$373:$AS$431,3,FALSE)</f>
        <v>8.0960999689418597E-2</v>
      </c>
      <c r="Q48" s="46">
        <f>+VLOOKUP($C$10,DATA!$E$373:$AS$431,13,FALSE)</f>
        <v>8.8116536703688297E-2</v>
      </c>
      <c r="R48" s="46">
        <f>+VLOOKUP($C$10,DATA!$E$373:$AS$431,23,FALSE)</f>
        <v>8.9377690424916695E-2</v>
      </c>
      <c r="S48" s="46">
        <f>+VLOOKUP($C$10,DATA!$E$373:$AS$431,33,FALSE)</f>
        <v>7.1858495498202404E-2</v>
      </c>
      <c r="T48" s="44"/>
      <c r="U48" s="42" t="s">
        <v>327</v>
      </c>
      <c r="V48" s="46">
        <f>+VLOOKUP($C$10,DATA!$E$854:$AS$912,3,FALSE)</f>
        <v>-1.9686874877330101E-2</v>
      </c>
      <c r="W48" s="46">
        <f>+VLOOKUP($C$10,DATA!$E$854:$AS$912,13,FALSE)</f>
        <v>-1.8199265668673002E-2</v>
      </c>
      <c r="X48" s="46">
        <f>+VLOOKUP($C$10,DATA!$E$854:$AS$912,23,FALSE)</f>
        <v>-2.97567001911999E-2</v>
      </c>
      <c r="Y48" s="46">
        <f>+VLOOKUP($C$10,DATA!$E$854:$AS$912,33,FALSE)</f>
        <v>-5.4447102226077099E-2</v>
      </c>
      <c r="Z48" s="44"/>
      <c r="AA48" s="42" t="s">
        <v>327</v>
      </c>
      <c r="AB48" s="46">
        <f>+VLOOKUP($C$10,DATA!$E$972:$AS$1030,3,FALSE)</f>
        <v>0.35655828110108001</v>
      </c>
      <c r="AC48" s="46">
        <f>+VLOOKUP($C$10,DATA!$E$972:$AS$1030,13,FALSE)</f>
        <v>0.409768364344753</v>
      </c>
      <c r="AD48" s="46">
        <f>+VLOOKUP($C$10,DATA!$E$972:$AS$1030,23,FALSE)</f>
        <v>0.48342241214956</v>
      </c>
      <c r="AE48" s="46">
        <f>+VLOOKUP($C$10,DATA!$E$972:$AS$1030,33,FALSE)</f>
        <v>0.51839467872103395</v>
      </c>
      <c r="AF48" s="44"/>
      <c r="AG48" s="42" t="s">
        <v>327</v>
      </c>
      <c r="AH48" s="46">
        <f>+VLOOKUP($C$10,DATA!$E$491:$AS$549,3,FALSE)</f>
        <v>9.5141082151217901E-2</v>
      </c>
      <c r="AI48" s="46">
        <f>+VLOOKUP($C$10,DATA!$E$491:$AS$549,13,FALSE)</f>
        <v>0.102865391278139</v>
      </c>
      <c r="AJ48" s="46">
        <f>+VLOOKUP($C$10,DATA!$E$491:$AS$549,23,FALSE)</f>
        <v>0.113835113968018</v>
      </c>
      <c r="AK48" s="46">
        <f>+VLOOKUP($C$10,DATA!$E$491:$AS$549,33,FALSE)</f>
        <v>0.17742880670602099</v>
      </c>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row>
    <row r="49" spans="8:65" s="39" customFormat="1" x14ac:dyDescent="0.2">
      <c r="J49" s="35"/>
      <c r="K49" s="35"/>
      <c r="L49" s="35"/>
      <c r="M49" s="35"/>
      <c r="P49" s="35"/>
      <c r="Q49" s="35"/>
      <c r="R49" s="35"/>
      <c r="S49" s="35"/>
      <c r="V49" s="35"/>
      <c r="W49" s="35"/>
      <c r="X49" s="35"/>
      <c r="Y49" s="35"/>
      <c r="AB49" s="35"/>
      <c r="AC49" s="35"/>
      <c r="AD49" s="35"/>
      <c r="AE49" s="35"/>
      <c r="AH49" s="35"/>
      <c r="AI49" s="35"/>
      <c r="AJ49" s="35"/>
      <c r="AK49" s="35"/>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row>
    <row r="50" spans="8:65" s="39" customFormat="1" x14ac:dyDescent="0.2">
      <c r="H50" s="41" t="s">
        <v>133</v>
      </c>
      <c r="I50" s="50" t="s">
        <v>23</v>
      </c>
      <c r="J50" s="43" t="s">
        <v>116</v>
      </c>
      <c r="K50" s="43" t="s">
        <v>117</v>
      </c>
      <c r="L50" s="43" t="s">
        <v>118</v>
      </c>
      <c r="M50" s="43" t="s">
        <v>119</v>
      </c>
      <c r="N50" s="41" t="s">
        <v>132</v>
      </c>
      <c r="O50" s="50" t="s">
        <v>23</v>
      </c>
      <c r="P50" s="43" t="s">
        <v>116</v>
      </c>
      <c r="Q50" s="43" t="s">
        <v>117</v>
      </c>
      <c r="R50" s="43" t="s">
        <v>118</v>
      </c>
      <c r="S50" s="43" t="s">
        <v>119</v>
      </c>
      <c r="T50" s="41" t="s">
        <v>131</v>
      </c>
      <c r="U50" s="50" t="s">
        <v>23</v>
      </c>
      <c r="V50" s="43" t="s">
        <v>116</v>
      </c>
      <c r="W50" s="43" t="s">
        <v>117</v>
      </c>
      <c r="X50" s="43" t="s">
        <v>118</v>
      </c>
      <c r="Y50" s="43" t="s">
        <v>119</v>
      </c>
      <c r="Z50" s="41" t="s">
        <v>134</v>
      </c>
      <c r="AA50" s="50" t="s">
        <v>23</v>
      </c>
      <c r="AB50" s="43" t="s">
        <v>116</v>
      </c>
      <c r="AC50" s="43" t="s">
        <v>117</v>
      </c>
      <c r="AD50" s="43" t="s">
        <v>118</v>
      </c>
      <c r="AE50" s="43" t="s">
        <v>119</v>
      </c>
      <c r="AF50" s="41" t="s">
        <v>135</v>
      </c>
      <c r="AG50" s="50" t="s">
        <v>23</v>
      </c>
      <c r="AH50" s="43" t="s">
        <v>116</v>
      </c>
      <c r="AI50" s="43" t="s">
        <v>117</v>
      </c>
      <c r="AJ50" s="43" t="s">
        <v>118</v>
      </c>
      <c r="AK50" s="43" t="s">
        <v>119</v>
      </c>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row>
    <row r="51" spans="8:65" s="39" customFormat="1" x14ac:dyDescent="0.2">
      <c r="H51" s="44" t="s">
        <v>102</v>
      </c>
      <c r="I51" s="36" t="str">
        <f>+$C$8</f>
        <v>Richmond/Norfolk - MULO</v>
      </c>
      <c r="J51" s="46">
        <f>+VLOOKUP($C13,DATA!$E$609:$AS$667,5,FALSE)</f>
        <v>0.10499350453589699</v>
      </c>
      <c r="K51" s="46">
        <f>+VLOOKUP($C13,DATA!$E$609:$AS$667,15,FALSE)</f>
        <v>9.8644316003395696E-2</v>
      </c>
      <c r="L51" s="46">
        <f>+VLOOKUP($C13,DATA!$E$609:$AS$667,25,FALSE)</f>
        <v>9.8489051674910094E-2</v>
      </c>
      <c r="M51" s="46">
        <f>+VLOOKUP($C13,DATA!$E$609:$AS$667,35,FALSE)</f>
        <v>6.3193135811456594E-2</v>
      </c>
      <c r="N51" s="44" t="s">
        <v>102</v>
      </c>
      <c r="O51" s="36" t="str">
        <f>+$C$8</f>
        <v>Richmond/Norfolk - MULO</v>
      </c>
      <c r="P51" s="46">
        <f>+VLOOKUP($C13,DATA!$E$373:$AS$431,5,FALSE)</f>
        <v>0.27104797797691099</v>
      </c>
      <c r="Q51" s="46">
        <f>+VLOOKUP($C13,DATA!$E$373:$AS$431,15,FALSE)</f>
        <v>0.31334455098025199</v>
      </c>
      <c r="R51" s="46">
        <f>+VLOOKUP($C13,DATA!$E$373:$AS$431,25,FALSE)</f>
        <v>0.331493999781931</v>
      </c>
      <c r="S51" s="46">
        <f>+VLOOKUP($C13,DATA!$E$373:$AS$431,35,FALSE)</f>
        <v>0.15448101807915801</v>
      </c>
      <c r="T51" s="44" t="s">
        <v>102</v>
      </c>
      <c r="U51" s="36" t="str">
        <f>+$C$8</f>
        <v>Richmond/Norfolk - MULO</v>
      </c>
      <c r="V51" s="46">
        <f>+VLOOKUP($C13,DATA!$E$854:$AS$912,5,FALSE)</f>
        <v>-4.3241694815259399E-2</v>
      </c>
      <c r="W51" s="46">
        <f>+VLOOKUP($C13,DATA!$E$854:$AS$912,15,FALSE)</f>
        <v>-2.2314261728904098E-3</v>
      </c>
      <c r="X51" s="46">
        <f>+VLOOKUP($C13,DATA!$E$854:$AS$912,25,FALSE)</f>
        <v>2.8722352440141301E-2</v>
      </c>
      <c r="Y51" s="46">
        <f>+VLOOKUP($C13,DATA!$E$854:$AS$912,35,FALSE)</f>
        <v>-8.2209746570356207E-2</v>
      </c>
      <c r="Z51" s="44" t="s">
        <v>102</v>
      </c>
      <c r="AA51" s="36" t="str">
        <f>+$C$8</f>
        <v>Richmond/Norfolk - MULO</v>
      </c>
      <c r="AB51" s="46">
        <f>+VLOOKUP($C13,DATA!$E$972:$AS$1030,5,FALSE)</f>
        <v>3.8567259994163998</v>
      </c>
      <c r="AC51" s="46">
        <f>+VLOOKUP($C13,DATA!$E$972:$AS$1030,15,FALSE)</f>
        <v>3.6643711721976899</v>
      </c>
      <c r="AD51" s="46">
        <f>+VLOOKUP($C13,DATA!$E$972:$AS$1030,25,FALSE)</f>
        <v>3.5300103695499501</v>
      </c>
      <c r="AE51" s="46">
        <f>+VLOOKUP($C13,DATA!$E$972:$AS$1030,35,FALSE)</f>
        <v>2.5816150870319201</v>
      </c>
      <c r="AF51" s="44" t="s">
        <v>102</v>
      </c>
      <c r="AG51" s="36" t="str">
        <f>+$C$8</f>
        <v>Richmond/Norfolk - MULO</v>
      </c>
      <c r="AH51" s="46">
        <f>+VLOOKUP($C13,DATA!$E$491:$AS$549,5,FALSE)</f>
        <v>3.1718576520773499E-2</v>
      </c>
      <c r="AI51" s="46">
        <f>+VLOOKUP($C13,DATA!$E$491:$AS$549,15,FALSE)</f>
        <v>0.188398419271573</v>
      </c>
      <c r="AJ51" s="46">
        <f>+VLOOKUP($C13,DATA!$E$491:$AS$549,25,FALSE)</f>
        <v>4.5279253844960003E-2</v>
      </c>
      <c r="AK51" s="46">
        <f>+VLOOKUP($C13,DATA!$E$491:$AS$549,35,FALSE)</f>
        <v>-7.7338190514172997E-2</v>
      </c>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8:65" s="39" customFormat="1" x14ac:dyDescent="0.2">
      <c r="H52" s="44" t="s">
        <v>115</v>
      </c>
      <c r="I52" s="42" t="str">
        <f>+$C$9</f>
        <v>Midsouth - MULO</v>
      </c>
      <c r="J52" s="46">
        <f>+VLOOKUP($C14,DATA!$E$609:$AS$667,5,FALSE)</f>
        <v>9.7824540828422096E-2</v>
      </c>
      <c r="K52" s="46">
        <f>+VLOOKUP($C14,DATA!$E$609:$AS$667,15,FALSE)</f>
        <v>7.7257165375517606E-2</v>
      </c>
      <c r="L52" s="46">
        <f>+VLOOKUP($C14,DATA!$E$609:$AS$667,25,FALSE)</f>
        <v>5.4127320665463198E-2</v>
      </c>
      <c r="M52" s="46">
        <f>+VLOOKUP($C14,DATA!$E$609:$AS$667,35,FALSE)</f>
        <v>2.50407805533771E-2</v>
      </c>
      <c r="N52" s="44" t="s">
        <v>115</v>
      </c>
      <c r="O52" s="42" t="str">
        <f>+$C$9</f>
        <v>Midsouth - MULO</v>
      </c>
      <c r="P52" s="46">
        <f>+VLOOKUP($C14,DATA!$E$373:$AS$431,5,FALSE)</f>
        <v>0.190790945265288</v>
      </c>
      <c r="Q52" s="46">
        <f>+VLOOKUP($C14,DATA!$E$373:$AS$431,15,FALSE)</f>
        <v>0.223224370317186</v>
      </c>
      <c r="R52" s="46">
        <f>+VLOOKUP($C14,DATA!$E$373:$AS$431,25,FALSE)</f>
        <v>0.246362574954858</v>
      </c>
      <c r="S52" s="46">
        <f>+VLOOKUP($C14,DATA!$E$373:$AS$431,35,FALSE)</f>
        <v>0.16056154898948599</v>
      </c>
      <c r="T52" s="44" t="s">
        <v>115</v>
      </c>
      <c r="U52" s="42" t="str">
        <f>+$C$9</f>
        <v>Midsouth - MULO</v>
      </c>
      <c r="V52" s="46">
        <f>+VLOOKUP($C14,DATA!$E$854:$AS$912,5,FALSE)</f>
        <v>4.3176303136287501E-2</v>
      </c>
      <c r="W52" s="46">
        <f>+VLOOKUP($C14,DATA!$E$854:$AS$912,15,FALSE)</f>
        <v>6.1217140049579399E-2</v>
      </c>
      <c r="X52" s="46">
        <f>+VLOOKUP($C14,DATA!$E$854:$AS$912,25,FALSE)</f>
        <v>9.7802903401544405E-2</v>
      </c>
      <c r="Y52" s="46">
        <f>+VLOOKUP($C14,DATA!$E$854:$AS$912,35,FALSE)</f>
        <v>7.1698739427129496E-3</v>
      </c>
      <c r="Z52" s="44" t="s">
        <v>115</v>
      </c>
      <c r="AA52" s="42" t="str">
        <f>+$C$9</f>
        <v>Midsouth - MULO</v>
      </c>
      <c r="AB52" s="46">
        <f>+VLOOKUP($C14,DATA!$E$972:$AS$1030,5,FALSE)</f>
        <v>0.76769397012323004</v>
      </c>
      <c r="AC52" s="46">
        <f>+VLOOKUP($C14,DATA!$E$972:$AS$1030,15,FALSE)</f>
        <v>0.896431471338068</v>
      </c>
      <c r="AD52" s="46">
        <f>+VLOOKUP($C14,DATA!$E$972:$AS$1030,25,FALSE)</f>
        <v>0.88203220401973803</v>
      </c>
      <c r="AE52" s="46">
        <f>+VLOOKUP($C14,DATA!$E$972:$AS$1030,35,FALSE)</f>
        <v>0.93484083210082902</v>
      </c>
      <c r="AF52" s="44" t="s">
        <v>115</v>
      </c>
      <c r="AG52" s="42" t="str">
        <f>+$C$9</f>
        <v>Midsouth - MULO</v>
      </c>
      <c r="AH52" s="46">
        <f>+VLOOKUP($C14,DATA!$E$491:$AS$549,5,FALSE)</f>
        <v>-0.159415497053182</v>
      </c>
      <c r="AI52" s="46">
        <f>+VLOOKUP($C14,DATA!$E$491:$AS$549,15,FALSE)</f>
        <v>-0.10987002191965201</v>
      </c>
      <c r="AJ52" s="46">
        <f>+VLOOKUP($C14,DATA!$E$491:$AS$549,25,FALSE)</f>
        <v>-8.35314925527329E-2</v>
      </c>
      <c r="AK52" s="46">
        <f>+VLOOKUP($C14,DATA!$E$491:$AS$549,35,FALSE)</f>
        <v>-3.11036994712382E-2</v>
      </c>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row>
    <row r="53" spans="8:65" s="39" customFormat="1" x14ac:dyDescent="0.2">
      <c r="H53" s="44"/>
      <c r="I53" s="42" t="s">
        <v>327</v>
      </c>
      <c r="J53" s="46">
        <f>+VLOOKUP($C15,DATA!$E$609:$AS$667,5,FALSE)</f>
        <v>4.5576384618360298E-2</v>
      </c>
      <c r="K53" s="46">
        <f>+VLOOKUP($C15,DATA!$E$609:$AS$667,15,FALSE)</f>
        <v>1.43437267514682E-2</v>
      </c>
      <c r="L53" s="46">
        <f>+VLOOKUP($C15,DATA!$E$609:$AS$667,25,FALSE)</f>
        <v>1.1833193953877601E-2</v>
      </c>
      <c r="M53" s="46">
        <f>+VLOOKUP($C15,DATA!$E$609:$AS$667,35,FALSE)</f>
        <v>1.01191420329678E-2</v>
      </c>
      <c r="N53" s="44"/>
      <c r="O53" s="42" t="s">
        <v>327</v>
      </c>
      <c r="P53" s="46">
        <f>+VLOOKUP($C15,DATA!$E$373:$AS$431,5,FALSE)</f>
        <v>8.4072818902913002E-2</v>
      </c>
      <c r="Q53" s="46">
        <f>+VLOOKUP($C15,DATA!$E$373:$AS$431,15,FALSE)</f>
        <v>9.5448450210038199E-2</v>
      </c>
      <c r="R53" s="46">
        <f>+VLOOKUP($C15,DATA!$E$373:$AS$431,25,FALSE)</f>
        <v>9.5027069457971999E-2</v>
      </c>
      <c r="S53" s="46">
        <f>+VLOOKUP($C15,DATA!$E$373:$AS$431,35,FALSE)</f>
        <v>8.2329612062767801E-2</v>
      </c>
      <c r="T53" s="44"/>
      <c r="U53" s="42" t="s">
        <v>327</v>
      </c>
      <c r="V53" s="46">
        <f>+VLOOKUP($C15,DATA!$E$854:$AS$912,5,FALSE)</f>
        <v>-2.4583326664874401E-2</v>
      </c>
      <c r="W53" s="46">
        <f>+VLOOKUP($C15,DATA!$E$854:$AS$912,15,FALSE)</f>
        <v>-2.6691505243715E-2</v>
      </c>
      <c r="X53" s="46">
        <f>+VLOOKUP($C15,DATA!$E$854:$AS$912,25,FALSE)</f>
        <v>-4.31677224489889E-2</v>
      </c>
      <c r="Y53" s="46">
        <f>+VLOOKUP($C15,DATA!$E$854:$AS$912,35,FALSE)</f>
        <v>-6.4721457147832007E-2</v>
      </c>
      <c r="Z53" s="44"/>
      <c r="AA53" s="42" t="s">
        <v>327</v>
      </c>
      <c r="AB53" s="46">
        <f>+VLOOKUP($C15,DATA!$E$972:$AS$1030,5,FALSE)</f>
        <v>0.44426276304286</v>
      </c>
      <c r="AC53" s="46">
        <f>+VLOOKUP($C15,DATA!$E$972:$AS$1030,15,FALSE)</f>
        <v>0.547292371672225</v>
      </c>
      <c r="AD53" s="46">
        <f>+VLOOKUP($C15,DATA!$E$972:$AS$1030,25,FALSE)</f>
        <v>0.67512597562139298</v>
      </c>
      <c r="AE53" s="46">
        <f>+VLOOKUP($C15,DATA!$E$972:$AS$1030,35,FALSE)</f>
        <v>0.79063493666491602</v>
      </c>
      <c r="AF53" s="44"/>
      <c r="AG53" s="42" t="s">
        <v>327</v>
      </c>
      <c r="AH53" s="46">
        <f>+VLOOKUP($C15,DATA!$E$491:$AS$549,5,FALSE)</f>
        <v>5.5373607312077702E-2</v>
      </c>
      <c r="AI53" s="46">
        <f>+VLOOKUP($C15,DATA!$E$491:$AS$549,15,FALSE)</f>
        <v>4.2291762607000002E-2</v>
      </c>
      <c r="AJ53" s="46">
        <f>+VLOOKUP($C15,DATA!$E$491:$AS$549,25,FALSE)</f>
        <v>3.2520212307571003E-2</v>
      </c>
      <c r="AK53" s="46">
        <f>+VLOOKUP($C15,DATA!$E$491:$AS$549,35,FALSE)</f>
        <v>0.102954053758263</v>
      </c>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8:65" s="39" customFormat="1" x14ac:dyDescent="0.2">
      <c r="J54" s="35"/>
      <c r="K54" s="35"/>
      <c r="L54" s="35"/>
      <c r="M54" s="35"/>
      <c r="P54" s="35"/>
      <c r="Q54" s="35"/>
      <c r="R54" s="35"/>
      <c r="S54" s="35"/>
      <c r="V54" s="35"/>
      <c r="W54" s="35"/>
      <c r="X54" s="35"/>
      <c r="Y54" s="35"/>
      <c r="AB54" s="35"/>
      <c r="AC54" s="35"/>
      <c r="AD54" s="35"/>
      <c r="AE54" s="35"/>
      <c r="AH54" s="35"/>
      <c r="AI54" s="35"/>
      <c r="AJ54" s="35"/>
      <c r="AK54" s="35"/>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row>
    <row r="55" spans="8:65" s="39" customFormat="1" x14ac:dyDescent="0.2">
      <c r="H55" s="41" t="s">
        <v>138</v>
      </c>
      <c r="I55" s="50" t="s">
        <v>23</v>
      </c>
      <c r="J55" s="43" t="s">
        <v>116</v>
      </c>
      <c r="K55" s="43" t="s">
        <v>117</v>
      </c>
      <c r="L55" s="43" t="s">
        <v>118</v>
      </c>
      <c r="M55" s="43" t="s">
        <v>119</v>
      </c>
      <c r="N55" s="41" t="s">
        <v>139</v>
      </c>
      <c r="O55" s="50" t="s">
        <v>23</v>
      </c>
      <c r="P55" s="43" t="s">
        <v>116</v>
      </c>
      <c r="Q55" s="43" t="s">
        <v>117</v>
      </c>
      <c r="R55" s="43" t="s">
        <v>118</v>
      </c>
      <c r="S55" s="43" t="s">
        <v>119</v>
      </c>
      <c r="T55" s="41" t="s">
        <v>140</v>
      </c>
      <c r="U55" s="50" t="s">
        <v>23</v>
      </c>
      <c r="V55" s="43" t="s">
        <v>116</v>
      </c>
      <c r="W55" s="43" t="s">
        <v>117</v>
      </c>
      <c r="X55" s="43" t="s">
        <v>118</v>
      </c>
      <c r="Y55" s="43" t="s">
        <v>119</v>
      </c>
      <c r="Z55" s="41" t="s">
        <v>141</v>
      </c>
      <c r="AA55" s="50" t="s">
        <v>23</v>
      </c>
      <c r="AB55" s="43" t="s">
        <v>116</v>
      </c>
      <c r="AC55" s="43" t="s">
        <v>117</v>
      </c>
      <c r="AD55" s="43" t="s">
        <v>118</v>
      </c>
      <c r="AE55" s="43" t="s">
        <v>119</v>
      </c>
      <c r="AF55" s="41" t="s">
        <v>142</v>
      </c>
      <c r="AG55" s="50" t="s">
        <v>23</v>
      </c>
      <c r="AH55" s="43" t="s">
        <v>116</v>
      </c>
      <c r="AI55" s="43" t="s">
        <v>117</v>
      </c>
      <c r="AJ55" s="43" t="s">
        <v>118</v>
      </c>
      <c r="AK55" s="43" t="s">
        <v>119</v>
      </c>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8:65" s="39" customFormat="1" x14ac:dyDescent="0.2">
      <c r="H56" s="44" t="s">
        <v>102</v>
      </c>
      <c r="I56" s="36" t="str">
        <f>+$C$8</f>
        <v>Richmond/Norfolk - MULO</v>
      </c>
      <c r="J56" s="143">
        <f>+VLOOKUP($C$8,DATA!$E$609:$AS$667,8,FALSE)</f>
        <v>3.7220052244291102</v>
      </c>
      <c r="K56" s="143">
        <f>+VLOOKUP($C$8,DATA!$E$609:$AS$667,18,FALSE)</f>
        <v>3.7513380216697798</v>
      </c>
      <c r="L56" s="143">
        <f>+VLOOKUP($C$8,DATA!$E$609:$AS$667,28,FALSE)</f>
        <v>3.7647555008777598</v>
      </c>
      <c r="M56" s="143">
        <f>+VLOOKUP($C$8,DATA!$E$609:$AS$667,38,FALSE)</f>
        <v>3.7542252773167699</v>
      </c>
      <c r="N56" s="44" t="s">
        <v>102</v>
      </c>
      <c r="O56" s="36" t="str">
        <f>+$C$8</f>
        <v>Richmond/Norfolk - MULO</v>
      </c>
      <c r="P56" s="143">
        <f>+VLOOKUP($C$8,DATA!$E$373:$AS$431,8,FALSE)</f>
        <v>4.8791672782244699</v>
      </c>
      <c r="Q56" s="143">
        <f>+VLOOKUP($C$8,DATA!$E$373:$AS$431,18,FALSE)</f>
        <v>4.8029999572974802</v>
      </c>
      <c r="R56" s="143">
        <f>+VLOOKUP($C$8,DATA!$E$373:$AS$431,28,FALSE)</f>
        <v>4.7812540525679301</v>
      </c>
      <c r="S56" s="143">
        <f>+VLOOKUP($C$8,DATA!$E$373:$AS$431,38,FALSE)</f>
        <v>4.95070264557374</v>
      </c>
      <c r="T56" s="44" t="s">
        <v>102</v>
      </c>
      <c r="U56" s="36" t="str">
        <f>+$C$8</f>
        <v>Richmond/Norfolk - MULO</v>
      </c>
      <c r="V56" s="143">
        <f>+VLOOKUP($C$8,DATA!$E$854:$AS$912,8,FALSE)</f>
        <v>4.6284983422768997</v>
      </c>
      <c r="W56" s="143">
        <f>+VLOOKUP($C$8,DATA!$E$854:$AS$912,18,FALSE)</f>
        <v>4.5865753167766696</v>
      </c>
      <c r="X56" s="143">
        <f>+VLOOKUP($C$8,DATA!$E$854:$AS$912,28,FALSE)</f>
        <v>4.5218379270994404</v>
      </c>
      <c r="Y56" s="143">
        <f>+VLOOKUP($C$8,DATA!$E$854:$AS$912,38,FALSE)</f>
        <v>4.6100776656939697</v>
      </c>
      <c r="Z56" s="44" t="s">
        <v>102</v>
      </c>
      <c r="AA56" s="36" t="str">
        <f>+$C$8</f>
        <v>Richmond/Norfolk - MULO</v>
      </c>
      <c r="AB56" s="143">
        <f>+VLOOKUP($C$8,DATA!$E$972:$AS$1030,8,FALSE)</f>
        <v>5.44254586237283</v>
      </c>
      <c r="AC56" s="143">
        <f>+VLOOKUP($C$8,DATA!$E$972:$AS$1030,18,FALSE)</f>
        <v>5.2946061734030998</v>
      </c>
      <c r="AD56" s="143">
        <f>+VLOOKUP($C$8,DATA!$E$972:$AS$1030,28,FALSE)</f>
        <v>5.40359635585245</v>
      </c>
      <c r="AE56" s="143">
        <f>+VLOOKUP($C$8,DATA!$E$972:$AS$1030,38,FALSE)</f>
        <v>5.84576538490722</v>
      </c>
      <c r="AF56" s="44" t="s">
        <v>102</v>
      </c>
      <c r="AG56" s="36" t="str">
        <f>+$C$8</f>
        <v>Richmond/Norfolk - MULO</v>
      </c>
      <c r="AH56" s="143">
        <f>+VLOOKUP($C$8,DATA!$E$491:$AS$549,8,FALSE)</f>
        <v>12.4990428074627</v>
      </c>
      <c r="AI56" s="143">
        <f>+VLOOKUP($C$8,DATA!$E$491:$AS$549,18,FALSE)</f>
        <v>11.8040799178415</v>
      </c>
      <c r="AJ56" s="143">
        <f>+VLOOKUP($C$8,DATA!$E$491:$AS$549,28,FALSE)</f>
        <v>12.1659209692746</v>
      </c>
      <c r="AK56" s="143">
        <f>+VLOOKUP($C$8,DATA!$E$491:$AS$549,38,FALSE)</f>
        <v>12.2294674621968</v>
      </c>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8:65" s="39" customFormat="1" x14ac:dyDescent="0.2">
      <c r="H57" s="44" t="s">
        <v>115</v>
      </c>
      <c r="I57" s="42" t="str">
        <f>+$C$9</f>
        <v>Midsouth - MULO</v>
      </c>
      <c r="J57" s="143">
        <f>+VLOOKUP($C$9,DATA!$E$609:$AS$667,8,FALSE)</f>
        <v>3.6362787871494802</v>
      </c>
      <c r="K57" s="143">
        <f>+VLOOKUP($C$9,DATA!$E$609:$AS$667,18,FALSE)</f>
        <v>3.68039188134758</v>
      </c>
      <c r="L57" s="143">
        <f>+VLOOKUP($C$9,DATA!$E$609:$AS$667,28,FALSE)</f>
        <v>3.7180288868806799</v>
      </c>
      <c r="M57" s="143">
        <f>+VLOOKUP($C$9,DATA!$E$609:$AS$667,38,FALSE)</f>
        <v>3.7541806843974102</v>
      </c>
      <c r="N57" s="44" t="s">
        <v>115</v>
      </c>
      <c r="O57" s="42" t="str">
        <f>+$C$9</f>
        <v>Midsouth - MULO</v>
      </c>
      <c r="P57" s="143">
        <f>+VLOOKUP($C$9,DATA!$E$373:$AS$431,8,FALSE)</f>
        <v>4.8294020460637199</v>
      </c>
      <c r="Q57" s="143">
        <f>+VLOOKUP($C$9,DATA!$E$373:$AS$431,18,FALSE)</f>
        <v>4.7419685967179301</v>
      </c>
      <c r="R57" s="143">
        <f>+VLOOKUP($C$9,DATA!$E$373:$AS$431,28,FALSE)</f>
        <v>4.7172122467228297</v>
      </c>
      <c r="S57" s="143">
        <f>+VLOOKUP($C$9,DATA!$E$373:$AS$431,38,FALSE)</f>
        <v>4.7985108890037802</v>
      </c>
      <c r="T57" s="44" t="s">
        <v>115</v>
      </c>
      <c r="U57" s="42" t="str">
        <f>+$C$9</f>
        <v>Midsouth - MULO</v>
      </c>
      <c r="V57" s="143">
        <f>+VLOOKUP($C$9,DATA!$E$854:$AS$912,8,FALSE)</f>
        <v>4.6288537559835499</v>
      </c>
      <c r="W57" s="143">
        <f>+VLOOKUP($C$9,DATA!$E$854:$AS$912,18,FALSE)</f>
        <v>4.5844409301193902</v>
      </c>
      <c r="X57" s="143">
        <f>+VLOOKUP($C$9,DATA!$E$854:$AS$912,28,FALSE)</f>
        <v>4.54157055880522</v>
      </c>
      <c r="Y57" s="143">
        <f>+VLOOKUP($C$9,DATA!$E$854:$AS$912,38,FALSE)</f>
        <v>4.5715966452730301</v>
      </c>
      <c r="Z57" s="44" t="s">
        <v>115</v>
      </c>
      <c r="AA57" s="42" t="str">
        <f>+$C$9</f>
        <v>Midsouth - MULO</v>
      </c>
      <c r="AB57" s="143">
        <f>+VLOOKUP($C$9,DATA!$E$972:$AS$1030,8,FALSE)</f>
        <v>5.2919353130016997</v>
      </c>
      <c r="AC57" s="143">
        <f>+VLOOKUP($C$9,DATA!$E$972:$AS$1030,18,FALSE)</f>
        <v>5.1082697052936403</v>
      </c>
      <c r="AD57" s="143">
        <f>+VLOOKUP($C$9,DATA!$E$972:$AS$1030,28,FALSE)</f>
        <v>5.1555970171581897</v>
      </c>
      <c r="AE57" s="143">
        <f>+VLOOKUP($C$9,DATA!$E$972:$AS$1030,38,FALSE)</f>
        <v>5.3947426269273304</v>
      </c>
      <c r="AF57" s="44" t="s">
        <v>115</v>
      </c>
      <c r="AG57" s="42" t="str">
        <f>+$C$9</f>
        <v>Midsouth - MULO</v>
      </c>
      <c r="AH57" s="143">
        <f>+VLOOKUP($C$9,DATA!$E$491:$AS$549,8,FALSE)</f>
        <v>13.4459469925002</v>
      </c>
      <c r="AI57" s="143">
        <f>+VLOOKUP($C$9,DATA!$E$491:$AS$549,18,FALSE)</f>
        <v>13.0235840359558</v>
      </c>
      <c r="AJ57" s="143">
        <f>+VLOOKUP($C$9,DATA!$E$491:$AS$549,28,FALSE)</f>
        <v>13.2339876033771</v>
      </c>
      <c r="AK57" s="143">
        <f>+VLOOKUP($C$9,DATA!$E$491:$AS$549,38,FALSE)</f>
        <v>13.063028322958999</v>
      </c>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8:65" s="39" customFormat="1" x14ac:dyDescent="0.2">
      <c r="H58" s="44"/>
      <c r="I58" s="42" t="s">
        <v>327</v>
      </c>
      <c r="J58" s="143">
        <f>+VLOOKUP($C$10,DATA!$E$609:$AS$667,8,FALSE)</f>
        <v>3.7944667701173098</v>
      </c>
      <c r="K58" s="143">
        <f>+VLOOKUP($C$10,DATA!$E$609:$AS$667,18,FALSE)</f>
        <v>3.83182225111771</v>
      </c>
      <c r="L58" s="143">
        <f>+VLOOKUP($C$10,DATA!$E$609:$AS$667,28,FALSE)</f>
        <v>3.8618637058553</v>
      </c>
      <c r="M58" s="143">
        <f>+VLOOKUP($C$10,DATA!$E$609:$AS$667,38,FALSE)</f>
        <v>3.84780802027589</v>
      </c>
      <c r="N58" s="44"/>
      <c r="O58" s="42" t="s">
        <v>327</v>
      </c>
      <c r="P58" s="143">
        <f>+VLOOKUP($C$10,DATA!$E$373:$AS$431,8,FALSE)</f>
        <v>4.8345183030240504</v>
      </c>
      <c r="Q58" s="143">
        <f>+VLOOKUP($C$10,DATA!$E$373:$AS$431,18,FALSE)</f>
        <v>4.7630942511883996</v>
      </c>
      <c r="R58" s="143">
        <f>+VLOOKUP($C$10,DATA!$E$373:$AS$431,28,FALSE)</f>
        <v>4.7634425561923699</v>
      </c>
      <c r="S58" s="143">
        <f>+VLOOKUP($C$10,DATA!$E$373:$AS$431,38,FALSE)</f>
        <v>4.7774129299897297</v>
      </c>
      <c r="T58" s="44"/>
      <c r="U58" s="42" t="s">
        <v>327</v>
      </c>
      <c r="V58" s="143">
        <f>+VLOOKUP($C$10,DATA!$E$854:$AS$912,8,FALSE)</f>
        <v>4.6459978838389802</v>
      </c>
      <c r="W58" s="143">
        <f>+VLOOKUP($C$10,DATA!$E$854:$AS$912,18,FALSE)</f>
        <v>4.6181166607952804</v>
      </c>
      <c r="X58" s="143">
        <f>+VLOOKUP($C$10,DATA!$E$854:$AS$912,28,FALSE)</f>
        <v>4.61624338588671</v>
      </c>
      <c r="Y58" s="143">
        <f>+VLOOKUP($C$10,DATA!$E$854:$AS$912,38,FALSE)</f>
        <v>4.5910105953581004</v>
      </c>
      <c r="Z58" s="44"/>
      <c r="AA58" s="42" t="s">
        <v>327</v>
      </c>
      <c r="AB58" s="143">
        <f>+VLOOKUP($C$10,DATA!$E$972:$AS$1030,8,FALSE)</f>
        <v>5.2565836014422196</v>
      </c>
      <c r="AC58" s="143">
        <f>+VLOOKUP($C$10,DATA!$E$972:$AS$1030,18,FALSE)</f>
        <v>5.1004667622252402</v>
      </c>
      <c r="AD58" s="143">
        <f>+VLOOKUP($C$10,DATA!$E$972:$AS$1030,28,FALSE)</f>
        <v>5.1163851528369904</v>
      </c>
      <c r="AE58" s="143">
        <f>+VLOOKUP($C$10,DATA!$E$972:$AS$1030,38,FALSE)</f>
        <v>5.2463748558924799</v>
      </c>
      <c r="AF58" s="44"/>
      <c r="AG58" s="42" t="s">
        <v>327</v>
      </c>
      <c r="AH58" s="143">
        <f>+VLOOKUP($C$10,DATA!$E$491:$AS$549,8,FALSE)</f>
        <v>13.855263338737</v>
      </c>
      <c r="AI58" s="143">
        <f>+VLOOKUP($C$10,DATA!$E$491:$AS$549,18,FALSE)</f>
        <v>13.7611353455061</v>
      </c>
      <c r="AJ58" s="143">
        <f>+VLOOKUP($C$10,DATA!$E$491:$AS$549,28,FALSE)</f>
        <v>13.9066364812037</v>
      </c>
      <c r="AK58" s="143">
        <f>+VLOOKUP($C$10,DATA!$E$491:$AS$549,38,FALSE)</f>
        <v>13.7937720960627</v>
      </c>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8:65" s="39" customFormat="1" x14ac:dyDescent="0.2">
      <c r="J59" s="35"/>
      <c r="K59" s="35"/>
      <c r="L59" s="35"/>
      <c r="M59" s="35"/>
      <c r="P59" s="35"/>
      <c r="Q59" s="35"/>
      <c r="R59" s="35"/>
      <c r="S59" s="35"/>
      <c r="V59" s="35"/>
      <c r="W59" s="35"/>
      <c r="X59" s="35"/>
      <c r="Y59" s="35"/>
      <c r="AB59" s="35"/>
      <c r="AC59" s="35"/>
      <c r="AD59" s="35"/>
      <c r="AE59" s="35"/>
      <c r="AH59" s="35"/>
      <c r="AI59" s="35"/>
      <c r="AJ59" s="35"/>
      <c r="AK59" s="35"/>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8:65" s="39" customFormat="1" x14ac:dyDescent="0.2">
      <c r="H60" s="41" t="s">
        <v>145</v>
      </c>
      <c r="I60" s="50" t="s">
        <v>23</v>
      </c>
      <c r="J60" s="43" t="s">
        <v>116</v>
      </c>
      <c r="K60" s="43" t="s">
        <v>117</v>
      </c>
      <c r="L60" s="43" t="s">
        <v>118</v>
      </c>
      <c r="M60" s="43" t="s">
        <v>119</v>
      </c>
      <c r="N60" s="41" t="s">
        <v>146</v>
      </c>
      <c r="O60" s="50" t="s">
        <v>23</v>
      </c>
      <c r="P60" s="43" t="s">
        <v>116</v>
      </c>
      <c r="Q60" s="43" t="s">
        <v>117</v>
      </c>
      <c r="R60" s="43" t="s">
        <v>118</v>
      </c>
      <c r="S60" s="43" t="s">
        <v>119</v>
      </c>
      <c r="T60" s="41" t="s">
        <v>147</v>
      </c>
      <c r="U60" s="50" t="s">
        <v>23</v>
      </c>
      <c r="V60" s="43" t="s">
        <v>116</v>
      </c>
      <c r="W60" s="43" t="s">
        <v>117</v>
      </c>
      <c r="X60" s="43" t="s">
        <v>118</v>
      </c>
      <c r="Y60" s="43" t="s">
        <v>119</v>
      </c>
      <c r="Z60" s="41" t="s">
        <v>148</v>
      </c>
      <c r="AA60" s="50" t="s">
        <v>23</v>
      </c>
      <c r="AB60" s="43" t="s">
        <v>116</v>
      </c>
      <c r="AC60" s="43" t="s">
        <v>117</v>
      </c>
      <c r="AD60" s="43" t="s">
        <v>118</v>
      </c>
      <c r="AE60" s="43" t="s">
        <v>119</v>
      </c>
      <c r="AF60" s="41" t="s">
        <v>149</v>
      </c>
      <c r="AG60" s="50" t="s">
        <v>23</v>
      </c>
      <c r="AH60" s="43" t="s">
        <v>116</v>
      </c>
      <c r="AI60" s="43" t="s">
        <v>117</v>
      </c>
      <c r="AJ60" s="43" t="s">
        <v>118</v>
      </c>
      <c r="AK60" s="43" t="s">
        <v>119</v>
      </c>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8:65" s="39" customFormat="1" x14ac:dyDescent="0.2">
      <c r="H61" s="44" t="s">
        <v>102</v>
      </c>
      <c r="I61" s="36" t="str">
        <f>+$C$8</f>
        <v>Richmond/Norfolk - MULO</v>
      </c>
      <c r="J61" s="46">
        <f>+VLOOKUP($C$8,DATA!$E$609:$AS$667,7,FALSE)</f>
        <v>0.102882364737043</v>
      </c>
      <c r="K61" s="46">
        <f>+VLOOKUP($C$8,DATA!$E$609:$AS$667,17,FALSE)</f>
        <v>7.07578053615463E-2</v>
      </c>
      <c r="L61" s="46">
        <f>+VLOOKUP($C$8,DATA!$E$609:$AS$667,27,FALSE)</f>
        <v>5.1056305355726098E-2</v>
      </c>
      <c r="M61" s="46">
        <f>+VLOOKUP($C$8,DATA!$E$609:$AS$667,37,FALSE)</f>
        <v>5.3072798187727603E-3</v>
      </c>
      <c r="N61" s="44" t="s">
        <v>102</v>
      </c>
      <c r="O61" s="36" t="str">
        <f>+$C$8</f>
        <v>Richmond/Norfolk - MULO</v>
      </c>
      <c r="P61" s="46">
        <f>+VLOOKUP($C$8,DATA!$E$373:$AS$431,7,FALSE)</f>
        <v>0.122826972341585</v>
      </c>
      <c r="Q61" s="46">
        <f>+VLOOKUP($C$8,DATA!$E$373:$AS$431,17,FALSE)</f>
        <v>0.160331342439549</v>
      </c>
      <c r="R61" s="46">
        <f>+VLOOKUP($C$8,DATA!$E$373:$AS$431,27,FALSE)</f>
        <v>0.187132727195614</v>
      </c>
      <c r="S61" s="46">
        <f>+VLOOKUP($C$8,DATA!$E$373:$AS$431,37,FALSE)</f>
        <v>6.9024669218227197E-2</v>
      </c>
      <c r="T61" s="44" t="s">
        <v>102</v>
      </c>
      <c r="U61" s="36" t="str">
        <f>+$C$8</f>
        <v>Richmond/Norfolk - MULO</v>
      </c>
      <c r="V61" s="46">
        <f>+VLOOKUP($C$8,DATA!$E$854:$AS$912,7,FALSE)</f>
        <v>-0.111371746819406</v>
      </c>
      <c r="W61" s="46">
        <f>+VLOOKUP($C$8,DATA!$E$854:$AS$912,17,FALSE)</f>
        <v>-7.2016029031646403E-2</v>
      </c>
      <c r="X61" s="46">
        <f>+VLOOKUP($C$8,DATA!$E$854:$AS$912,27,FALSE)</f>
        <v>-3.8916142472464998E-2</v>
      </c>
      <c r="Y61" s="46">
        <f>+VLOOKUP($C$8,DATA!$E$854:$AS$912,37,FALSE)</f>
        <v>-0.115296259228495</v>
      </c>
      <c r="Z61" s="44" t="s">
        <v>102</v>
      </c>
      <c r="AA61" s="36" t="str">
        <f>+$C$8</f>
        <v>Richmond/Norfolk - MULO</v>
      </c>
      <c r="AB61" s="46">
        <f>+VLOOKUP($C$8,DATA!$E$972:$AS$1030,7,FALSE)</f>
        <v>2.2803962620640399</v>
      </c>
      <c r="AC61" s="46">
        <f>+VLOOKUP($C$8,DATA!$E$972:$AS$1030,17,FALSE)</f>
        <v>2.1499029924784101</v>
      </c>
      <c r="AD61" s="46">
        <f>+VLOOKUP($C$8,DATA!$E$972:$AS$1030,27,FALSE)</f>
        <v>2.1042156594579202</v>
      </c>
      <c r="AE61" s="46">
        <f>+VLOOKUP($C$8,DATA!$E$972:$AS$1030,37,FALSE)</f>
        <v>1.57982920383603</v>
      </c>
      <c r="AF61" s="44" t="s">
        <v>102</v>
      </c>
      <c r="AG61" s="36" t="str">
        <f>+$C$8</f>
        <v>Richmond/Norfolk - MULO</v>
      </c>
      <c r="AH61" s="46">
        <f>+VLOOKUP($C$8,DATA!$E$491:$AS$549,7,FALSE)</f>
        <v>2.5466400168174402E-2</v>
      </c>
      <c r="AI61" s="46">
        <f>+VLOOKUP($C$8,DATA!$E$491:$AS$549,17,FALSE)</f>
        <v>0.17788387580377599</v>
      </c>
      <c r="AJ61" s="46">
        <f>+VLOOKUP($C$8,DATA!$E$491:$AS$549,27,FALSE)</f>
        <v>2.5098531506981402E-2</v>
      </c>
      <c r="AK61" s="46">
        <f>+VLOOKUP($C$8,DATA!$E$491:$AS$549,37,FALSE)</f>
        <v>-9.8611206031416002E-2</v>
      </c>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row>
    <row r="62" spans="8:65" s="39" customFormat="1" x14ac:dyDescent="0.2">
      <c r="H62" s="44" t="s">
        <v>115</v>
      </c>
      <c r="I62" s="42" t="str">
        <f>+$C$9</f>
        <v>Midsouth - MULO</v>
      </c>
      <c r="J62" s="46">
        <f>+VLOOKUP($C$9,DATA!$E$609:$AS$667,7,FALSE)</f>
        <v>5.0029698757581398E-2</v>
      </c>
      <c r="K62" s="46">
        <f>+VLOOKUP($C$9,DATA!$E$609:$AS$667,17,FALSE)</f>
        <v>1.9957076505383298E-2</v>
      </c>
      <c r="L62" s="46">
        <f>+VLOOKUP($C$9,DATA!$E$609:$AS$667,27,FALSE)</f>
        <v>-2.1385053977063398E-3</v>
      </c>
      <c r="M62" s="46">
        <f>+VLOOKUP($C$9,DATA!$E$609:$AS$667,37,FALSE)</f>
        <v>-2.6700601943091901E-2</v>
      </c>
      <c r="N62" s="44" t="s">
        <v>115</v>
      </c>
      <c r="O62" s="42" t="str">
        <f>+$C$9</f>
        <v>Midsouth - MULO</v>
      </c>
      <c r="P62" s="46">
        <f>+VLOOKUP($C$9,DATA!$E$373:$AS$431,7,FALSE)</f>
        <v>0.110550540051518</v>
      </c>
      <c r="Q62" s="46">
        <f>+VLOOKUP($C$9,DATA!$E$373:$AS$431,17,FALSE)</f>
        <v>0.13924021008961601</v>
      </c>
      <c r="R62" s="46">
        <f>+VLOOKUP($C$9,DATA!$E$373:$AS$431,27,FALSE)</f>
        <v>0.16721394361137901</v>
      </c>
      <c r="S62" s="46">
        <f>+VLOOKUP($C$9,DATA!$E$373:$AS$431,37,FALSE)</f>
        <v>0.10535071501912099</v>
      </c>
      <c r="T62" s="44" t="s">
        <v>115</v>
      </c>
      <c r="U62" s="42" t="str">
        <f>+$C$9</f>
        <v>Midsouth - MULO</v>
      </c>
      <c r="V62" s="46">
        <f>+VLOOKUP($C$9,DATA!$E$854:$AS$912,7,FALSE)</f>
        <v>2.0212525659760098E-3</v>
      </c>
      <c r="W62" s="46">
        <f>+VLOOKUP($C$9,DATA!$E$854:$AS$912,17,FALSE)</f>
        <v>2.42474942339161E-2</v>
      </c>
      <c r="X62" s="46">
        <f>+VLOOKUP($C$9,DATA!$E$854:$AS$912,27,FALSE)</f>
        <v>6.3176958183040699E-2</v>
      </c>
      <c r="Y62" s="46">
        <f>+VLOOKUP($C$9,DATA!$E$854:$AS$912,37,FALSE)</f>
        <v>-8.0904108698370107E-3</v>
      </c>
      <c r="Z62" s="44" t="s">
        <v>115</v>
      </c>
      <c r="AA62" s="42" t="str">
        <f>+$C$9</f>
        <v>Midsouth - MULO</v>
      </c>
      <c r="AB62" s="46">
        <f>+VLOOKUP($C$9,DATA!$E$972:$AS$1030,7,FALSE)</f>
        <v>0.55994303910270404</v>
      </c>
      <c r="AC62" s="46">
        <f>+VLOOKUP($C$9,DATA!$E$972:$AS$1030,17,FALSE)</f>
        <v>0.64176472771513904</v>
      </c>
      <c r="AD62" s="46">
        <f>+VLOOKUP($C$9,DATA!$E$972:$AS$1030,27,FALSE)</f>
        <v>0.63090432845695399</v>
      </c>
      <c r="AE62" s="46">
        <f>+VLOOKUP($C$9,DATA!$E$972:$AS$1030,37,FALSE)</f>
        <v>0.67203728839937604</v>
      </c>
      <c r="AF62" s="44" t="s">
        <v>115</v>
      </c>
      <c r="AG62" s="42" t="str">
        <f>+$C$9</f>
        <v>Midsouth - MULO</v>
      </c>
      <c r="AH62" s="46">
        <f>+VLOOKUP($C$9,DATA!$E$491:$AS$549,7,FALSE)</f>
        <v>-0.14895555083093401</v>
      </c>
      <c r="AI62" s="46">
        <f>+VLOOKUP($C$9,DATA!$E$491:$AS$549,17,FALSE)</f>
        <v>-0.10323369884801301</v>
      </c>
      <c r="AJ62" s="46">
        <f>+VLOOKUP($C$9,DATA!$E$491:$AS$549,27,FALSE)</f>
        <v>-7.4132058910184706E-2</v>
      </c>
      <c r="AK62" s="46">
        <f>+VLOOKUP($C$9,DATA!$E$491:$AS$549,37,FALSE)</f>
        <v>-2.1968669805148701E-2</v>
      </c>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row>
    <row r="63" spans="8:65" s="39" customFormat="1" x14ac:dyDescent="0.2">
      <c r="H63" s="44"/>
      <c r="I63" s="42" t="s">
        <v>327</v>
      </c>
      <c r="J63" s="46">
        <f>+VLOOKUP($C$10,DATA!$E$609:$AS$667,7,FALSE)</f>
        <v>2.4986586111880399E-2</v>
      </c>
      <c r="K63" s="46">
        <f>+VLOOKUP($C$10,DATA!$E$609:$AS$667,17,FALSE)</f>
        <v>-1.20497376585041E-2</v>
      </c>
      <c r="L63" s="46">
        <f>+VLOOKUP($C$10,DATA!$E$609:$AS$667,27,FALSE)</f>
        <v>-1.6215870232016101E-2</v>
      </c>
      <c r="M63" s="46">
        <f>+VLOOKUP($C$10,DATA!$E$609:$AS$667,37,FALSE)</f>
        <v>-1.7578172376113799E-2</v>
      </c>
      <c r="N63" s="44"/>
      <c r="O63" s="42" t="s">
        <v>327</v>
      </c>
      <c r="P63" s="46">
        <f>+VLOOKUP($C$10,DATA!$E$373:$AS$431,7,FALSE)</f>
        <v>5.9553031419789001E-2</v>
      </c>
      <c r="Q63" s="46">
        <f>+VLOOKUP($C$10,DATA!$E$373:$AS$431,17,FALSE)</f>
        <v>7.3545319914432597E-2</v>
      </c>
      <c r="R63" s="46">
        <f>+VLOOKUP($C$10,DATA!$E$373:$AS$431,27,FALSE)</f>
        <v>7.2187235206280898E-2</v>
      </c>
      <c r="S63" s="46">
        <f>+VLOOKUP($C$10,DATA!$E$373:$AS$431,37,FALSE)</f>
        <v>6.05098269764726E-2</v>
      </c>
      <c r="T63" s="44"/>
      <c r="U63" s="42" t="s">
        <v>327</v>
      </c>
      <c r="V63" s="46">
        <f>+VLOOKUP($C$10,DATA!$E$854:$AS$912,7,FALSE)</f>
        <v>-2.1156531252735901E-2</v>
      </c>
      <c r="W63" s="46">
        <f>+VLOOKUP($C$10,DATA!$E$854:$AS$912,17,FALSE)</f>
        <v>-1.44935236180586E-2</v>
      </c>
      <c r="X63" s="46">
        <f>+VLOOKUP($C$10,DATA!$E$854:$AS$912,27,FALSE)</f>
        <v>-3.0721333271135701E-2</v>
      </c>
      <c r="Y63" s="46">
        <f>+VLOOKUP($C$10,DATA!$E$854:$AS$912,37,FALSE)</f>
        <v>-5.4443260760744697E-2</v>
      </c>
      <c r="Z63" s="44"/>
      <c r="AA63" s="42" t="s">
        <v>327</v>
      </c>
      <c r="AB63" s="46">
        <f>+VLOOKUP($C$10,DATA!$E$972:$AS$1030,7,FALSE)</f>
        <v>0.335814088309696</v>
      </c>
      <c r="AC63" s="46">
        <f>+VLOOKUP($C$10,DATA!$E$972:$AS$1030,17,FALSE)</f>
        <v>0.40829390634142099</v>
      </c>
      <c r="AD63" s="46">
        <f>+VLOOKUP($C$10,DATA!$E$972:$AS$1030,27,FALSE)</f>
        <v>0.51419163513249599</v>
      </c>
      <c r="AE63" s="46">
        <f>+VLOOKUP($C$10,DATA!$E$972:$AS$1030,37,FALSE)</f>
        <v>0.60792610600457897</v>
      </c>
      <c r="AF63" s="44"/>
      <c r="AG63" s="42" t="s">
        <v>327</v>
      </c>
      <c r="AH63" s="46">
        <f>+VLOOKUP($C$10,DATA!$E$491:$AS$549,7,FALSE)</f>
        <v>6.02397648387034E-2</v>
      </c>
      <c r="AI63" s="46">
        <f>+VLOOKUP($C$10,DATA!$E$491:$AS$549,17,FALSE)</f>
        <v>4.8594007438719798E-2</v>
      </c>
      <c r="AJ63" s="46">
        <f>+VLOOKUP($C$10,DATA!$E$491:$AS$549,27,FALSE)</f>
        <v>3.4066575631252302E-2</v>
      </c>
      <c r="AK63" s="46">
        <f>+VLOOKUP($C$10,DATA!$E$491:$AS$549,37,FALSE)</f>
        <v>9.9037563759781594E-2</v>
      </c>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row>
    <row r="64" spans="8:65" s="39" customFormat="1" x14ac:dyDescent="0.2">
      <c r="J64" s="35"/>
      <c r="K64" s="35"/>
      <c r="L64" s="35"/>
      <c r="M64" s="35"/>
      <c r="P64" s="35"/>
      <c r="Q64" s="35"/>
      <c r="R64" s="35"/>
      <c r="S64" s="35"/>
      <c r="V64" s="35"/>
      <c r="W64" s="35"/>
      <c r="X64" s="35"/>
      <c r="Y64" s="35"/>
      <c r="AB64" s="35"/>
      <c r="AC64" s="35"/>
      <c r="AD64" s="35"/>
      <c r="AE64" s="35"/>
      <c r="AH64" s="35"/>
      <c r="AI64" s="35"/>
      <c r="AJ64" s="35"/>
      <c r="AK64" s="35"/>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row>
    <row r="65" spans="2:65" s="39" customFormat="1" x14ac:dyDescent="0.2">
      <c r="H65" s="41" t="s">
        <v>151</v>
      </c>
      <c r="I65" s="50" t="s">
        <v>23</v>
      </c>
      <c r="J65" s="43" t="s">
        <v>116</v>
      </c>
      <c r="K65" s="43" t="s">
        <v>117</v>
      </c>
      <c r="L65" s="43" t="s">
        <v>118</v>
      </c>
      <c r="M65" s="43" t="s">
        <v>119</v>
      </c>
      <c r="N65" s="41" t="s">
        <v>152</v>
      </c>
      <c r="O65" s="50" t="s">
        <v>23</v>
      </c>
      <c r="P65" s="43" t="s">
        <v>116</v>
      </c>
      <c r="Q65" s="43" t="s">
        <v>117</v>
      </c>
      <c r="R65" s="43" t="s">
        <v>118</v>
      </c>
      <c r="S65" s="43" t="s">
        <v>119</v>
      </c>
      <c r="T65" s="41" t="s">
        <v>153</v>
      </c>
      <c r="U65" s="50" t="s">
        <v>23</v>
      </c>
      <c r="V65" s="43" t="s">
        <v>116</v>
      </c>
      <c r="W65" s="43" t="s">
        <v>117</v>
      </c>
      <c r="X65" s="43" t="s">
        <v>118</v>
      </c>
      <c r="Y65" s="43" t="s">
        <v>119</v>
      </c>
      <c r="Z65" s="41" t="s">
        <v>154</v>
      </c>
      <c r="AA65" s="50" t="s">
        <v>23</v>
      </c>
      <c r="AB65" s="43" t="s">
        <v>116</v>
      </c>
      <c r="AC65" s="43" t="s">
        <v>117</v>
      </c>
      <c r="AD65" s="43" t="s">
        <v>118</v>
      </c>
      <c r="AE65" s="43" t="s">
        <v>119</v>
      </c>
      <c r="AF65" s="41" t="s">
        <v>155</v>
      </c>
      <c r="AG65" s="50" t="s">
        <v>23</v>
      </c>
      <c r="AH65" s="43" t="s">
        <v>116</v>
      </c>
      <c r="AI65" s="43" t="s">
        <v>117</v>
      </c>
      <c r="AJ65" s="43" t="s">
        <v>118</v>
      </c>
      <c r="AK65" s="43" t="s">
        <v>119</v>
      </c>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row>
    <row r="66" spans="2:65" s="39" customFormat="1" x14ac:dyDescent="0.2">
      <c r="H66" s="44" t="s">
        <v>102</v>
      </c>
      <c r="I66" s="36" t="str">
        <f>+$C$8</f>
        <v>Richmond/Norfolk - MULO</v>
      </c>
      <c r="J66" s="143">
        <f>+VLOOKUP($C$8,DATA!$E$609:$AS$667,10,FALSE)</f>
        <v>2.0188379999214301</v>
      </c>
      <c r="K66" s="143">
        <f>+VLOOKUP($C$8,DATA!$E$609:$AS$667,20,FALSE)</f>
        <v>2.0277215149530998</v>
      </c>
      <c r="L66" s="143">
        <f>+VLOOKUP($C$8,DATA!$E$609:$AS$667,30,FALSE)</f>
        <v>2.03329160313627</v>
      </c>
      <c r="M66" s="143">
        <f>+VLOOKUP($C$8,DATA!$E$609:$AS$667,40,FALSE)</f>
        <v>2.03661192253074</v>
      </c>
      <c r="N66" s="44" t="s">
        <v>102</v>
      </c>
      <c r="O66" s="36" t="str">
        <f>+$C$8</f>
        <v>Richmond/Norfolk - MULO</v>
      </c>
      <c r="P66" s="143">
        <f>+VLOOKUP($C$8,DATA!$E$373:$AS$431,10,FALSE)</f>
        <v>2.5166294611379798</v>
      </c>
      <c r="Q66" s="143">
        <f>+VLOOKUP($C$8,DATA!$E$373:$AS$431,20,FALSE)</f>
        <v>2.47689407212872</v>
      </c>
      <c r="R66" s="143">
        <f>+VLOOKUP($C$8,DATA!$E$373:$AS$431,30,FALSE)</f>
        <v>2.4529354974809801</v>
      </c>
      <c r="S66" s="143">
        <f>+VLOOKUP($C$8,DATA!$E$373:$AS$431,40,FALSE)</f>
        <v>2.4569450946203002</v>
      </c>
      <c r="T66" s="44" t="s">
        <v>102</v>
      </c>
      <c r="U66" s="36" t="str">
        <f>+$C$8</f>
        <v>Richmond/Norfolk - MULO</v>
      </c>
      <c r="V66" s="143">
        <f>+VLOOKUP($C$8,DATA!$E$854:$AS$912,10,FALSE)</f>
        <v>2.3142553577629101</v>
      </c>
      <c r="W66" s="143">
        <f>+VLOOKUP($C$8,DATA!$E$854:$AS$912,20,FALSE)</f>
        <v>2.2932888144667301</v>
      </c>
      <c r="X66" s="143">
        <f>+VLOOKUP($C$8,DATA!$E$854:$AS$912,30,FALSE)</f>
        <v>2.26091886689587</v>
      </c>
      <c r="Y66" s="143">
        <f>+VLOOKUP($C$8,DATA!$E$854:$AS$912,40,FALSE)</f>
        <v>2.24680318406386</v>
      </c>
      <c r="Z66" s="44" t="s">
        <v>102</v>
      </c>
      <c r="AA66" s="36" t="str">
        <f>+$C$8</f>
        <v>Richmond/Norfolk - MULO</v>
      </c>
      <c r="AB66" s="143">
        <f>+VLOOKUP($C$8,DATA!$E$972:$AS$1030,10,FALSE)</f>
        <v>3.02167318982388</v>
      </c>
      <c r="AC66" s="143">
        <f>+VLOOKUP($C$8,DATA!$E$972:$AS$1030,20,FALSE)</f>
        <v>2.9400745316759598</v>
      </c>
      <c r="AD66" s="143">
        <f>+VLOOKUP($C$8,DATA!$E$972:$AS$1030,30,FALSE)</f>
        <v>2.95711687793594</v>
      </c>
      <c r="AE66" s="143">
        <f>+VLOOKUP($C$8,DATA!$E$972:$AS$1030,40,FALSE)</f>
        <v>3.0476263859750801</v>
      </c>
      <c r="AF66" s="44" t="s">
        <v>102</v>
      </c>
      <c r="AG66" s="36" t="str">
        <f>+$C$8</f>
        <v>Richmond/Norfolk - MULO</v>
      </c>
      <c r="AH66" s="143">
        <f>+VLOOKUP($C$8,DATA!$E$491:$AS$549,10,FALSE)</f>
        <v>3.59039245609639</v>
      </c>
      <c r="AI66" s="143">
        <f>+VLOOKUP($C$8,DATA!$E$491:$AS$549,20,FALSE)</f>
        <v>3.4025431576947698</v>
      </c>
      <c r="AJ66" s="143">
        <f>+VLOOKUP($C$8,DATA!$E$491:$AS$549,30,FALSE)</f>
        <v>3.4932766397694399</v>
      </c>
      <c r="AK66" s="143">
        <f>+VLOOKUP($C$8,DATA!$E$491:$AS$549,40,FALSE)</f>
        <v>3.5132448947591302</v>
      </c>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row>
    <row r="67" spans="2:65" s="39" customFormat="1" x14ac:dyDescent="0.2">
      <c r="H67" s="44" t="s">
        <v>115</v>
      </c>
      <c r="I67" s="42" t="str">
        <f>+$C$9</f>
        <v>Midsouth - MULO</v>
      </c>
      <c r="J67" s="143">
        <f>+VLOOKUP($C$9,DATA!$E$609:$AS$667,10,FALSE)</f>
        <v>2.0869716798731699</v>
      </c>
      <c r="K67" s="143">
        <f>+VLOOKUP($C$9,DATA!$E$609:$AS$667,20,FALSE)</f>
        <v>2.11015815894282</v>
      </c>
      <c r="L67" s="143">
        <f>+VLOOKUP($C$9,DATA!$E$609:$AS$667,30,FALSE)</f>
        <v>2.11042260012912</v>
      </c>
      <c r="M67" s="143">
        <f>+VLOOKUP($C$9,DATA!$E$609:$AS$667,40,FALSE)</f>
        <v>2.1001759964575499</v>
      </c>
      <c r="N67" s="44" t="s">
        <v>115</v>
      </c>
      <c r="O67" s="42" t="str">
        <f>+$C$9</f>
        <v>Midsouth - MULO</v>
      </c>
      <c r="P67" s="143">
        <f>+VLOOKUP($C$9,DATA!$E$373:$AS$431,10,FALSE)</f>
        <v>2.5174402415784898</v>
      </c>
      <c r="Q67" s="143">
        <f>+VLOOKUP($C$9,DATA!$E$373:$AS$431,20,FALSE)</f>
        <v>2.4820924495443002</v>
      </c>
      <c r="R67" s="143">
        <f>+VLOOKUP($C$9,DATA!$E$373:$AS$431,30,FALSE)</f>
        <v>2.4590937933962702</v>
      </c>
      <c r="S67" s="143">
        <f>+VLOOKUP($C$9,DATA!$E$373:$AS$431,40,FALSE)</f>
        <v>2.4468341491053001</v>
      </c>
      <c r="T67" s="44" t="s">
        <v>115</v>
      </c>
      <c r="U67" s="42" t="str">
        <f>+$C$9</f>
        <v>Midsouth - MULO</v>
      </c>
      <c r="V67" s="143">
        <f>+VLOOKUP($C$9,DATA!$E$854:$AS$912,10,FALSE)</f>
        <v>2.3159233958538299</v>
      </c>
      <c r="W67" s="143">
        <f>+VLOOKUP($C$9,DATA!$E$854:$AS$912,20,FALSE)</f>
        <v>2.2934895441876799</v>
      </c>
      <c r="X67" s="143">
        <f>+VLOOKUP($C$9,DATA!$E$854:$AS$912,30,FALSE)</f>
        <v>2.2720650867493699</v>
      </c>
      <c r="Y67" s="143">
        <f>+VLOOKUP($C$9,DATA!$E$854:$AS$912,40,FALSE)</f>
        <v>2.2582900906541101</v>
      </c>
      <c r="Z67" s="44" t="s">
        <v>115</v>
      </c>
      <c r="AA67" s="42" t="str">
        <f>+$C$9</f>
        <v>Midsouth - MULO</v>
      </c>
      <c r="AB67" s="143">
        <f>+VLOOKUP($C$9,DATA!$E$972:$AS$1030,10,FALSE)</f>
        <v>3.0534323758903601</v>
      </c>
      <c r="AC67" s="143">
        <f>+VLOOKUP($C$9,DATA!$E$972:$AS$1030,20,FALSE)</f>
        <v>2.9962891578449899</v>
      </c>
      <c r="AD67" s="143">
        <f>+VLOOKUP($C$9,DATA!$E$972:$AS$1030,30,FALSE)</f>
        <v>3.0025013479694498</v>
      </c>
      <c r="AE67" s="143">
        <f>+VLOOKUP($C$9,DATA!$E$972:$AS$1030,40,FALSE)</f>
        <v>3.0055762239091499</v>
      </c>
      <c r="AF67" s="44" t="s">
        <v>115</v>
      </c>
      <c r="AG67" s="42" t="str">
        <f>+$C$9</f>
        <v>Midsouth - MULO</v>
      </c>
      <c r="AH67" s="143">
        <f>+VLOOKUP($C$9,DATA!$E$491:$AS$549,10,FALSE)</f>
        <v>3.8542865447639598</v>
      </c>
      <c r="AI67" s="143">
        <f>+VLOOKUP($C$9,DATA!$E$491:$AS$549,20,FALSE)</f>
        <v>3.74952208002389</v>
      </c>
      <c r="AJ67" s="143">
        <f>+VLOOKUP($C$9,DATA!$E$491:$AS$549,30,FALSE)</f>
        <v>3.77652627101119</v>
      </c>
      <c r="AK67" s="143">
        <f>+VLOOKUP($C$9,DATA!$E$491:$AS$549,40,FALSE)</f>
        <v>3.7491985473036502</v>
      </c>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row>
    <row r="68" spans="2:65" s="39" customFormat="1" x14ac:dyDescent="0.2">
      <c r="H68" s="44"/>
      <c r="I68" s="42" t="s">
        <v>327</v>
      </c>
      <c r="J68" s="143">
        <f>+VLOOKUP($C$10,DATA!$E$609:$AS$667,10,FALSE)</f>
        <v>2.2272175735487001</v>
      </c>
      <c r="K68" s="143">
        <f>+VLOOKUP($C$10,DATA!$E$609:$AS$667,20,FALSE)</f>
        <v>2.24641849037826</v>
      </c>
      <c r="L68" s="143">
        <f>+VLOOKUP($C$10,DATA!$E$609:$AS$667,30,FALSE)</f>
        <v>2.2570692382817601</v>
      </c>
      <c r="M68" s="143">
        <f>+VLOOKUP($C$10,DATA!$E$609:$AS$667,40,FALSE)</f>
        <v>2.2341418010505301</v>
      </c>
      <c r="N68" s="44"/>
      <c r="O68" s="42" t="s">
        <v>327</v>
      </c>
      <c r="P68" s="143">
        <f>+VLOOKUP($C$10,DATA!$E$373:$AS$431,10,FALSE)</f>
        <v>2.5687044179471101</v>
      </c>
      <c r="Q68" s="143">
        <f>+VLOOKUP($C$10,DATA!$E$373:$AS$431,20,FALSE)</f>
        <v>2.53586099276411</v>
      </c>
      <c r="R68" s="143">
        <f>+VLOOKUP($C$10,DATA!$E$373:$AS$431,30,FALSE)</f>
        <v>2.5337276299365699</v>
      </c>
      <c r="S68" s="143">
        <f>+VLOOKUP($C$10,DATA!$E$373:$AS$431,40,FALSE)</f>
        <v>2.5193746932082899</v>
      </c>
      <c r="T68" s="44"/>
      <c r="U68" s="42" t="s">
        <v>327</v>
      </c>
      <c r="V68" s="143">
        <f>+VLOOKUP($C$10,DATA!$E$854:$AS$912,10,FALSE)</f>
        <v>2.3866854844587002</v>
      </c>
      <c r="W68" s="143">
        <f>+VLOOKUP($C$10,DATA!$E$854:$AS$912,20,FALSE)</f>
        <v>2.3659888972052601</v>
      </c>
      <c r="X68" s="143">
        <f>+VLOOKUP($C$10,DATA!$E$854:$AS$912,30,FALSE)</f>
        <v>2.3629861459530899</v>
      </c>
      <c r="Y68" s="143">
        <f>+VLOOKUP($C$10,DATA!$E$854:$AS$912,40,FALSE)</f>
        <v>2.3511088770313102</v>
      </c>
      <c r="Z68" s="44"/>
      <c r="AA68" s="42" t="s">
        <v>327</v>
      </c>
      <c r="AB68" s="143">
        <f>+VLOOKUP($C$10,DATA!$E$972:$AS$1030,10,FALSE)</f>
        <v>3.0252440328238999</v>
      </c>
      <c r="AC68" s="143">
        <f>+VLOOKUP($C$10,DATA!$E$972:$AS$1030,20,FALSE)</f>
        <v>2.9878549716693499</v>
      </c>
      <c r="AD68" s="143">
        <f>+VLOOKUP($C$10,DATA!$E$972:$AS$1030,30,FALSE)</f>
        <v>3.0031696045474199</v>
      </c>
      <c r="AE68" s="143">
        <f>+VLOOKUP($C$10,DATA!$E$972:$AS$1030,40,FALSE)</f>
        <v>2.9905846637746301</v>
      </c>
      <c r="AF68" s="44"/>
      <c r="AG68" s="42" t="s">
        <v>327</v>
      </c>
      <c r="AH68" s="143">
        <f>+VLOOKUP($C$10,DATA!$E$491:$AS$549,10,FALSE)</f>
        <v>4.0996756412053799</v>
      </c>
      <c r="AI68" s="143">
        <f>+VLOOKUP($C$10,DATA!$E$491:$AS$549,20,FALSE)</f>
        <v>4.0794946575151299</v>
      </c>
      <c r="AJ68" s="143">
        <f>+VLOOKUP($C$10,DATA!$E$491:$AS$549,30,FALSE)</f>
        <v>4.0865773740602496</v>
      </c>
      <c r="AK68" s="143">
        <f>+VLOOKUP($C$10,DATA!$E$491:$AS$549,40,FALSE)</f>
        <v>4.0560402995455904</v>
      </c>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row>
    <row r="69" spans="2:65" x14ac:dyDescent="0.2">
      <c r="B69" s="35"/>
      <c r="C69" s="35"/>
      <c r="H69" s="44"/>
      <c r="I69" s="42"/>
      <c r="N69" s="48"/>
    </row>
    <row r="70" spans="2:65" x14ac:dyDescent="0.2">
      <c r="B70" s="167" t="str">
        <f>+B4</f>
        <v>Market: Richmond/Norfolk - MULO</v>
      </c>
      <c r="C70" s="167"/>
      <c r="D70" s="167"/>
      <c r="E70" s="167"/>
      <c r="F70" s="167"/>
      <c r="G70" s="167"/>
      <c r="H70" s="167" t="str">
        <f>+B4</f>
        <v>Market: Richmond/Norfolk - MULO</v>
      </c>
      <c r="I70" s="167"/>
      <c r="J70" s="167"/>
      <c r="K70" s="167"/>
      <c r="L70" s="167"/>
      <c r="M70" s="167"/>
      <c r="N70" s="167" t="str">
        <f>+H70</f>
        <v>Market: Richmond/Norfolk - MULO</v>
      </c>
      <c r="O70" s="167"/>
      <c r="P70" s="167"/>
      <c r="Q70" s="167"/>
      <c r="R70" s="167"/>
      <c r="S70" s="167"/>
      <c r="T70" s="167" t="str">
        <f>+H70</f>
        <v>Market: Richmond/Norfolk - MULO</v>
      </c>
      <c r="U70" s="167"/>
      <c r="V70" s="167"/>
      <c r="W70" s="167"/>
      <c r="X70" s="167"/>
      <c r="Y70" s="167"/>
      <c r="Z70" s="167" t="str">
        <f>+H70</f>
        <v>Market: Richmond/Norfolk - MULO</v>
      </c>
      <c r="AA70" s="167"/>
      <c r="AB70" s="167"/>
      <c r="AC70" s="167"/>
      <c r="AD70" s="167"/>
      <c r="AE70" s="167"/>
      <c r="AF70" s="167" t="str">
        <f>+H70</f>
        <v>Market: Richmond/Norfolk - MULO</v>
      </c>
      <c r="AG70" s="167"/>
      <c r="AH70" s="167"/>
      <c r="AI70" s="167"/>
      <c r="AJ70" s="167"/>
      <c r="AK70" s="167"/>
      <c r="AL70" s="167" t="s">
        <v>167</v>
      </c>
      <c r="AM70" s="167"/>
      <c r="AN70" s="167"/>
      <c r="AO70" s="167"/>
      <c r="AP70" s="167"/>
      <c r="AQ70" s="167"/>
      <c r="AR70" s="37"/>
      <c r="AS70" s="37"/>
      <c r="AT70" s="37"/>
      <c r="AU70" s="37"/>
      <c r="AV70" s="37"/>
      <c r="AW70" s="37"/>
      <c r="AX70" s="37"/>
      <c r="AY70" s="37"/>
      <c r="AZ70" s="37"/>
      <c r="BA70" s="37"/>
      <c r="BB70" s="37"/>
      <c r="BC70" s="37"/>
      <c r="BD70" s="37"/>
      <c r="BE70" s="37"/>
      <c r="BF70" s="37"/>
      <c r="BG70" s="37"/>
      <c r="BH70" s="37"/>
      <c r="BI70" s="37"/>
      <c r="BJ70" s="37"/>
      <c r="BK70" s="37"/>
      <c r="BL70" s="37"/>
      <c r="BM70" s="37"/>
    </row>
    <row r="71" spans="2:65" s="39" customFormat="1" ht="12.75" x14ac:dyDescent="0.2">
      <c r="B71" s="168" t="str">
        <f>+B5</f>
        <v>PERIOD ENDING 04/20/2014 VS YAGO</v>
      </c>
      <c r="C71" s="168"/>
      <c r="D71" s="168"/>
      <c r="E71" s="168"/>
      <c r="F71" s="168"/>
      <c r="G71" s="168"/>
      <c r="H71" s="168" t="str">
        <f>+B5</f>
        <v>PERIOD ENDING 04/20/2014 VS YAGO</v>
      </c>
      <c r="I71" s="168"/>
      <c r="J71" s="168"/>
      <c r="K71" s="168"/>
      <c r="L71" s="168"/>
      <c r="M71" s="168"/>
      <c r="N71" s="168" t="str">
        <f>+H71</f>
        <v>PERIOD ENDING 04/20/2014 VS YAGO</v>
      </c>
      <c r="O71" s="168"/>
      <c r="P71" s="168"/>
      <c r="Q71" s="168"/>
      <c r="R71" s="168"/>
      <c r="S71" s="168"/>
      <c r="T71" s="168" t="str">
        <f>+H71</f>
        <v>PERIOD ENDING 04/20/2014 VS YAGO</v>
      </c>
      <c r="U71" s="168"/>
      <c r="V71" s="168"/>
      <c r="W71" s="168"/>
      <c r="X71" s="168"/>
      <c r="Y71" s="168"/>
      <c r="Z71" s="168" t="str">
        <f>+H71</f>
        <v>PERIOD ENDING 04/20/2014 VS YAGO</v>
      </c>
      <c r="AA71" s="168"/>
      <c r="AB71" s="168"/>
      <c r="AC71" s="168"/>
      <c r="AD71" s="168"/>
      <c r="AE71" s="168"/>
      <c r="AF71" s="168" t="str">
        <f>+H71</f>
        <v>PERIOD ENDING 04/20/2014 VS YAGO</v>
      </c>
      <c r="AG71" s="168"/>
      <c r="AH71" s="168"/>
      <c r="AI71" s="168"/>
      <c r="AJ71" s="168"/>
      <c r="AK71" s="168"/>
      <c r="AL71" s="168" t="str">
        <f>+B5</f>
        <v>PERIOD ENDING 04/20/2014 VS YAGO</v>
      </c>
      <c r="AM71" s="168"/>
      <c r="AN71" s="168"/>
      <c r="AO71" s="168"/>
      <c r="AP71" s="168"/>
      <c r="AQ71" s="168"/>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2:65" s="39" customFormat="1" ht="12.75" x14ac:dyDescent="0.2">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2:65" x14ac:dyDescent="0.2">
      <c r="B73" s="39" t="s">
        <v>165</v>
      </c>
      <c r="C73" s="39"/>
      <c r="D73" s="49" t="s">
        <v>159</v>
      </c>
      <c r="E73" s="49" t="s">
        <v>161</v>
      </c>
      <c r="F73" s="49" t="s">
        <v>162</v>
      </c>
      <c r="G73" s="49" t="s">
        <v>160</v>
      </c>
      <c r="H73" s="41" t="s">
        <v>124</v>
      </c>
      <c r="I73" s="50" t="s">
        <v>24</v>
      </c>
      <c r="J73" s="43" t="s">
        <v>116</v>
      </c>
      <c r="K73" s="43" t="s">
        <v>117</v>
      </c>
      <c r="L73" s="43" t="s">
        <v>118</v>
      </c>
      <c r="M73" s="43" t="s">
        <v>119</v>
      </c>
      <c r="N73" s="41" t="s">
        <v>123</v>
      </c>
      <c r="O73" s="50" t="s">
        <v>24</v>
      </c>
      <c r="P73" s="43" t="s">
        <v>116</v>
      </c>
      <c r="Q73" s="43" t="s">
        <v>117</v>
      </c>
      <c r="R73" s="43" t="s">
        <v>118</v>
      </c>
      <c r="S73" s="43" t="s">
        <v>119</v>
      </c>
      <c r="T73" s="41" t="s">
        <v>126</v>
      </c>
      <c r="U73" s="50" t="s">
        <v>24</v>
      </c>
      <c r="V73" s="43" t="s">
        <v>116</v>
      </c>
      <c r="W73" s="43" t="s">
        <v>117</v>
      </c>
      <c r="X73" s="43" t="s">
        <v>118</v>
      </c>
      <c r="Y73" s="43" t="s">
        <v>119</v>
      </c>
      <c r="Z73" s="41" t="s">
        <v>127</v>
      </c>
      <c r="AA73" s="50" t="s">
        <v>24</v>
      </c>
      <c r="AB73" s="43" t="s">
        <v>116</v>
      </c>
      <c r="AC73" s="43" t="s">
        <v>117</v>
      </c>
      <c r="AD73" s="43" t="s">
        <v>118</v>
      </c>
      <c r="AE73" s="43" t="s">
        <v>119</v>
      </c>
      <c r="AF73" s="41" t="s">
        <v>129</v>
      </c>
      <c r="AG73" s="50" t="s">
        <v>24</v>
      </c>
      <c r="AH73" s="43" t="s">
        <v>116</v>
      </c>
      <c r="AI73" s="43" t="s">
        <v>117</v>
      </c>
      <c r="AJ73" s="43" t="s">
        <v>118</v>
      </c>
      <c r="AK73" s="43" t="s">
        <v>119</v>
      </c>
      <c r="AL73" s="159" t="s">
        <v>168</v>
      </c>
      <c r="AM73" s="159"/>
      <c r="AN73" s="159"/>
      <c r="AO73" s="159"/>
      <c r="AP73" s="159"/>
      <c r="AQ73" s="159"/>
    </row>
    <row r="74" spans="2:65" x14ac:dyDescent="0.2">
      <c r="B74" s="40" t="str">
        <f>+C2</f>
        <v>Richmond/Norfolk - MULO</v>
      </c>
      <c r="C74" s="53"/>
      <c r="D74" s="51">
        <f>+VLOOKUP($B74,DATA!$E$668:$AS$726,32,FALSE)</f>
        <v>3165162.55</v>
      </c>
      <c r="E74" s="51">
        <f>+VLOOKUP($B74,DATA!$E$913:$AS$971,32,FALSE)</f>
        <v>1203541.26</v>
      </c>
      <c r="F74" s="51">
        <f>+VLOOKUP($B74,DATA!$E$1031:$AS$1089,32,FALSE)</f>
        <v>518700.6</v>
      </c>
      <c r="G74" s="51">
        <f>+VLOOKUP($B74,DATA!$E$550:$AS$608,32,FALSE)</f>
        <v>224007.97</v>
      </c>
      <c r="H74" s="44" t="s">
        <v>102</v>
      </c>
      <c r="I74" s="36" t="str">
        <f>+$C$8</f>
        <v>Richmond/Norfolk - MULO</v>
      </c>
      <c r="J74" s="46">
        <f>+VLOOKUP($C$8,DATA!$E$668:$AS$726,3,FALSE)</f>
        <v>-3.3869631213143903E-2</v>
      </c>
      <c r="K74" s="46">
        <f>+VLOOKUP($C$8,DATA!$E$668:$AS$726,13,FALSE)</f>
        <v>-3.5137782609124098E-2</v>
      </c>
      <c r="L74" s="46">
        <f>+VLOOKUP($C$8,DATA!$E$668:$AS$726,23,FALSE)</f>
        <v>-2.7540701784257899E-2</v>
      </c>
      <c r="M74" s="46">
        <f>+VLOOKUP($C$8,DATA!$E$668:$AS$726,33,FALSE)</f>
        <v>-1.92427031910807E-2</v>
      </c>
      <c r="N74" s="44" t="s">
        <v>102</v>
      </c>
      <c r="O74" s="36" t="str">
        <f>+$C$8</f>
        <v>Richmond/Norfolk - MULO</v>
      </c>
      <c r="P74" s="46">
        <f>+VLOOKUP($C$8,DATA!$E$432:$AS$490,3,FALSE)</f>
        <v>4.0235959021186398E-3</v>
      </c>
      <c r="Q74" s="46">
        <f>+VLOOKUP($C$8,DATA!$E$432:$AS$490,13,FALSE)</f>
        <v>2.8881824172970499E-2</v>
      </c>
      <c r="R74" s="46">
        <f>+VLOOKUP($C$8,DATA!$E$432:$AS$490,23,FALSE)</f>
        <v>4.00681134303639E-2</v>
      </c>
      <c r="S74" s="46">
        <f>+VLOOKUP($C$8,DATA!$E$432:$AS$490,33,FALSE)</f>
        <v>0.121628979374935</v>
      </c>
      <c r="T74" s="44" t="s">
        <v>102</v>
      </c>
      <c r="U74" s="36" t="str">
        <f>+$C$8</f>
        <v>Richmond/Norfolk - MULO</v>
      </c>
      <c r="V74" s="46">
        <f>+VLOOKUP($C$8,DATA!$E$913:$AS$971,3,FALSE)</f>
        <v>-4.3863158320668602E-2</v>
      </c>
      <c r="W74" s="46">
        <f>+VLOOKUP($C$8,DATA!$E$913:$AS$971,13,FALSE)</f>
        <v>-2.0490835944986199E-2</v>
      </c>
      <c r="X74" s="46">
        <f>+VLOOKUP($C$8,DATA!$E$913:$AS$971,23,FALSE)</f>
        <v>-6.4602864681484098E-3</v>
      </c>
      <c r="Y74" s="46">
        <f>+VLOOKUP($C$8,DATA!$E$913:$AS$971,33,FALSE)</f>
        <v>8.2555691173451198E-2</v>
      </c>
      <c r="Z74" s="44" t="s">
        <v>102</v>
      </c>
      <c r="AA74" s="36" t="str">
        <f>+$C$8</f>
        <v>Richmond/Norfolk - MULO</v>
      </c>
      <c r="AB74" s="46">
        <f>+VLOOKUP($C$8,DATA!$E$1031:$AS$1089,3,FALSE)</f>
        <v>0.13388412071735201</v>
      </c>
      <c r="AC74" s="46">
        <f>+VLOOKUP($C$8,DATA!$E$1031:$AS$1089,13,FALSE)</f>
        <v>0.171079229797229</v>
      </c>
      <c r="AD74" s="46">
        <f>+VLOOKUP($C$8,DATA!$E$1031:$AS$1089,23,FALSE)</f>
        <v>0.18256812623761401</v>
      </c>
      <c r="AE74" s="46">
        <f>+VLOOKUP($C$8,DATA!$E$1031:$AS$1089,33,FALSE)</f>
        <v>0.22414888238663999</v>
      </c>
      <c r="AF74" s="44" t="s">
        <v>102</v>
      </c>
      <c r="AG74" s="36" t="str">
        <f>+$C$8</f>
        <v>Richmond/Norfolk - MULO</v>
      </c>
      <c r="AH74" s="46">
        <f>+VLOOKUP($C$8,DATA!$E$550:$AS$608,3,FALSE)</f>
        <v>5.7204816129774697E-2</v>
      </c>
      <c r="AI74" s="46">
        <f>+VLOOKUP($C$8,DATA!$E$550:$AS$608,13,FALSE)</f>
        <v>9.9815099763157597E-2</v>
      </c>
      <c r="AJ74" s="46">
        <f>+VLOOKUP($C$8,DATA!$E$550:$AS$608,23,FALSE)</f>
        <v>0.15445252838105</v>
      </c>
      <c r="AK74" s="46">
        <f>+VLOOKUP($C$8,DATA!$E$550:$AS$608,33,FALSE)</f>
        <v>0.16417222192656999</v>
      </c>
    </row>
    <row r="75" spans="2:65" x14ac:dyDescent="0.2">
      <c r="B75" s="35"/>
      <c r="C75" s="35"/>
      <c r="H75" s="44" t="s">
        <v>115</v>
      </c>
      <c r="I75" s="42" t="str">
        <f>+$C$9</f>
        <v>Midsouth - MULO</v>
      </c>
      <c r="J75" s="46">
        <f>+VLOOKUP($C$9,DATA!$E$668:$AS$726,3,FALSE)</f>
        <v>5.77862345784375E-3</v>
      </c>
      <c r="K75" s="46">
        <f>+VLOOKUP($C$9,DATA!$E$668:$AS$726,13,FALSE)</f>
        <v>2.8949615373240201E-3</v>
      </c>
      <c r="L75" s="46">
        <f>+VLOOKUP($C$9,DATA!$E$668:$AS$726,23,FALSE)</f>
        <v>-4.1291177644324504E-3</v>
      </c>
      <c r="M75" s="46">
        <f>+VLOOKUP($C$9,DATA!$E$668:$AS$726,33,FALSE)</f>
        <v>-6.7094724799942598E-3</v>
      </c>
      <c r="N75" s="44" t="s">
        <v>115</v>
      </c>
      <c r="O75" s="42" t="str">
        <f>+$C$9</f>
        <v>Midsouth - MULO</v>
      </c>
      <c r="P75" s="46">
        <f>+VLOOKUP($C$9,DATA!$E$432:$AS$490,3,FALSE)</f>
        <v>8.5385971203654903E-2</v>
      </c>
      <c r="Q75" s="46">
        <f>+VLOOKUP($C$9,DATA!$E$432:$AS$490,13,FALSE)</f>
        <v>9.5192537815864994E-2</v>
      </c>
      <c r="R75" s="46">
        <f>+VLOOKUP($C$9,DATA!$E$432:$AS$490,23,FALSE)</f>
        <v>6.9288330548714305E-2</v>
      </c>
      <c r="S75" s="46">
        <f>+VLOOKUP($C$9,DATA!$E$432:$AS$490,33,FALSE)</f>
        <v>8.4598089841666696E-2</v>
      </c>
      <c r="T75" s="44" t="s">
        <v>115</v>
      </c>
      <c r="U75" s="42" t="str">
        <f>+$C$9</f>
        <v>Midsouth - MULO</v>
      </c>
      <c r="V75" s="46">
        <f>+VLOOKUP($C$9,DATA!$E$913:$AS$971,3,FALSE)</f>
        <v>9.5368981094283295E-2</v>
      </c>
      <c r="W75" s="46">
        <f>+VLOOKUP($C$9,DATA!$E$913:$AS$971,13,FALSE)</f>
        <v>0.110323671811559</v>
      </c>
      <c r="X75" s="46">
        <f>+VLOOKUP($C$9,DATA!$E$913:$AS$971,23,FALSE)</f>
        <v>5.5799678260189098E-2</v>
      </c>
      <c r="Y75" s="46">
        <f>+VLOOKUP($C$9,DATA!$E$913:$AS$971,33,FALSE)</f>
        <v>3.8097273432675598E-2</v>
      </c>
      <c r="Z75" s="44" t="s">
        <v>115</v>
      </c>
      <c r="AA75" s="42" t="str">
        <f>+$C$9</f>
        <v>Midsouth - MULO</v>
      </c>
      <c r="AB75" s="46">
        <f>+VLOOKUP($C$9,DATA!$E$1031:$AS$1089,3,FALSE)</f>
        <v>6.6275207121445107E-2</v>
      </c>
      <c r="AC75" s="46">
        <f>+VLOOKUP($C$9,DATA!$E$1031:$AS$1089,13,FALSE)</f>
        <v>6.4258422129248802E-2</v>
      </c>
      <c r="AD75" s="46">
        <f>+VLOOKUP($C$9,DATA!$E$1031:$AS$1089,23,FALSE)</f>
        <v>0.101272602447708</v>
      </c>
      <c r="AE75" s="46">
        <f>+VLOOKUP($C$9,DATA!$E$1031:$AS$1089,33,FALSE)</f>
        <v>0.18881206012405899</v>
      </c>
      <c r="AF75" s="44" t="s">
        <v>115</v>
      </c>
      <c r="AG75" s="42" t="str">
        <f>+$C$9</f>
        <v>Midsouth - MULO</v>
      </c>
      <c r="AH75" s="46">
        <f>+VLOOKUP($C$9,DATA!$E$550:$AS$608,3,FALSE)</f>
        <v>0.18604240619736301</v>
      </c>
      <c r="AI75" s="46">
        <f>+VLOOKUP($C$9,DATA!$E$550:$AS$608,13,FALSE)</f>
        <v>0.16510760870455701</v>
      </c>
      <c r="AJ75" s="46">
        <f>+VLOOKUP($C$9,DATA!$E$550:$AS$608,23,FALSE)</f>
        <v>0.18544115730222399</v>
      </c>
      <c r="AK75" s="46">
        <f>+VLOOKUP($C$9,DATA!$E$550:$AS$608,33,FALSE)</f>
        <v>0.22845010589173401</v>
      </c>
    </row>
    <row r="76" spans="2:65" x14ac:dyDescent="0.2">
      <c r="B76" s="35"/>
      <c r="C76" s="35"/>
      <c r="H76" s="44"/>
      <c r="I76" s="42" t="s">
        <v>327</v>
      </c>
      <c r="J76" s="46">
        <f>+VLOOKUP($C$10,DATA!$E$668:$AS$726,3,FALSE)</f>
        <v>1.1731966458849699E-2</v>
      </c>
      <c r="K76" s="46">
        <f>+VLOOKUP($C$10,DATA!$E$668:$AS$726,13,FALSE)</f>
        <v>-6.0685034802019895E-4</v>
      </c>
      <c r="L76" s="46">
        <f>+VLOOKUP($C$10,DATA!$E$668:$AS$726,23,FALSE)</f>
        <v>6.2260200574703797E-3</v>
      </c>
      <c r="M76" s="46">
        <f>+VLOOKUP($C$10,DATA!$E$668:$AS$726,33,FALSE)</f>
        <v>4.0388603318632296E-3</v>
      </c>
      <c r="N76" s="44"/>
      <c r="O76" s="42" t="s">
        <v>327</v>
      </c>
      <c r="P76" s="46">
        <f>+VLOOKUP($C$10,DATA!$E$432:$AS$490,3,FALSE)</f>
        <v>0.140174644678079</v>
      </c>
      <c r="Q76" s="46">
        <f>+VLOOKUP($C$10,DATA!$E$432:$AS$490,13,FALSE)</f>
        <v>0.107064086663495</v>
      </c>
      <c r="R76" s="46">
        <f>+VLOOKUP($C$10,DATA!$E$432:$AS$490,23,FALSE)</f>
        <v>8.8530666339694197E-2</v>
      </c>
      <c r="S76" s="46">
        <f>+VLOOKUP($C$10,DATA!$E$432:$AS$490,33,FALSE)</f>
        <v>9.6154647776911795E-2</v>
      </c>
      <c r="T76" s="44"/>
      <c r="U76" s="42" t="s">
        <v>327</v>
      </c>
      <c r="V76" s="46">
        <f>+VLOOKUP($C$10,DATA!$E$913:$AS$971,3,FALSE)</f>
        <v>0.14844255505219101</v>
      </c>
      <c r="W76" s="46">
        <f>+VLOOKUP($C$10,DATA!$E$913:$AS$971,13,FALSE)</f>
        <v>0.125878509842237</v>
      </c>
      <c r="X76" s="46">
        <f>+VLOOKUP($C$10,DATA!$E$913:$AS$971,23,FALSE)</f>
        <v>9.5794047217908004E-2</v>
      </c>
      <c r="Y76" s="46">
        <f>+VLOOKUP($C$10,DATA!$E$913:$AS$971,33,FALSE)</f>
        <v>8.5473064143517005E-2</v>
      </c>
      <c r="Z76" s="44"/>
      <c r="AA76" s="42" t="s">
        <v>327</v>
      </c>
      <c r="AB76" s="46">
        <f>+VLOOKUP($C$10,DATA!$E$1031:$AS$1089,3,FALSE)</f>
        <v>0.122138700467834</v>
      </c>
      <c r="AC76" s="46">
        <f>+VLOOKUP($C$10,DATA!$E$1031:$AS$1089,13,FALSE)</f>
        <v>6.4345754467294305E-2</v>
      </c>
      <c r="AD76" s="46">
        <f>+VLOOKUP($C$10,DATA!$E$1031:$AS$1089,23,FALSE)</f>
        <v>7.0486226378710604E-2</v>
      </c>
      <c r="AE76" s="46">
        <f>+VLOOKUP($C$10,DATA!$E$1031:$AS$1089,33,FALSE)</f>
        <v>0.120269997626957</v>
      </c>
      <c r="AF76" s="44"/>
      <c r="AG76" s="42" t="s">
        <v>327</v>
      </c>
      <c r="AH76" s="46">
        <f>+VLOOKUP($C$10,DATA!$E$550:$AS$608,3,FALSE)</f>
        <v>0.121808402145648</v>
      </c>
      <c r="AI76" s="46">
        <f>+VLOOKUP($C$10,DATA!$E$550:$AS$608,13,FALSE)</f>
        <v>8.9544460096039502E-2</v>
      </c>
      <c r="AJ76" s="46">
        <f>+VLOOKUP($C$10,DATA!$E$550:$AS$608,23,FALSE)</f>
        <v>0.123807506931341</v>
      </c>
      <c r="AK76" s="46">
        <f>+VLOOKUP($C$10,DATA!$E$550:$AS$608,33,FALSE)</f>
        <v>0.14242952430359301</v>
      </c>
    </row>
    <row r="77" spans="2:65" x14ac:dyDescent="0.2">
      <c r="H77" s="44"/>
      <c r="I77" s="42"/>
      <c r="N77" s="44"/>
      <c r="T77" s="44"/>
      <c r="U77" s="42"/>
      <c r="Z77" s="44"/>
      <c r="AA77" s="42"/>
      <c r="AF77" s="44"/>
    </row>
    <row r="78" spans="2:65" x14ac:dyDescent="0.2">
      <c r="H78" s="41" t="s">
        <v>133</v>
      </c>
      <c r="I78" s="50" t="s">
        <v>24</v>
      </c>
      <c r="J78" s="43" t="s">
        <v>116</v>
      </c>
      <c r="K78" s="43" t="s">
        <v>117</v>
      </c>
      <c r="L78" s="43" t="s">
        <v>118</v>
      </c>
      <c r="M78" s="43" t="s">
        <v>119</v>
      </c>
      <c r="N78" s="41" t="s">
        <v>132</v>
      </c>
      <c r="O78" s="50" t="s">
        <v>24</v>
      </c>
      <c r="P78" s="43" t="s">
        <v>116</v>
      </c>
      <c r="Q78" s="43" t="s">
        <v>117</v>
      </c>
      <c r="R78" s="43" t="s">
        <v>118</v>
      </c>
      <c r="S78" s="43" t="s">
        <v>119</v>
      </c>
      <c r="T78" s="41" t="s">
        <v>131</v>
      </c>
      <c r="U78" s="50" t="s">
        <v>24</v>
      </c>
      <c r="V78" s="43" t="s">
        <v>116</v>
      </c>
      <c r="W78" s="43" t="s">
        <v>117</v>
      </c>
      <c r="X78" s="43" t="s">
        <v>118</v>
      </c>
      <c r="Y78" s="43" t="s">
        <v>119</v>
      </c>
      <c r="Z78" s="41" t="s">
        <v>134</v>
      </c>
      <c r="AA78" s="50" t="s">
        <v>24</v>
      </c>
      <c r="AB78" s="43" t="s">
        <v>116</v>
      </c>
      <c r="AC78" s="43" t="s">
        <v>117</v>
      </c>
      <c r="AD78" s="43" t="s">
        <v>118</v>
      </c>
      <c r="AE78" s="43" t="s">
        <v>119</v>
      </c>
      <c r="AF78" s="41" t="s">
        <v>135</v>
      </c>
      <c r="AG78" s="50" t="s">
        <v>24</v>
      </c>
      <c r="AH78" s="43" t="s">
        <v>116</v>
      </c>
      <c r="AI78" s="43" t="s">
        <v>117</v>
      </c>
      <c r="AJ78" s="43" t="s">
        <v>118</v>
      </c>
      <c r="AK78" s="43" t="s">
        <v>119</v>
      </c>
    </row>
    <row r="79" spans="2:65" x14ac:dyDescent="0.2">
      <c r="H79" s="44" t="s">
        <v>102</v>
      </c>
      <c r="I79" s="36" t="str">
        <f>+$C$8</f>
        <v>Richmond/Norfolk - MULO</v>
      </c>
      <c r="J79" s="46">
        <f>+VLOOKUP($C$8,DATA!$E$668:$AS$726,5,FALSE)</f>
        <v>-2.8550782391061999E-2</v>
      </c>
      <c r="K79" s="46">
        <f>+VLOOKUP($C$8,DATA!$E$668:$AS$726,15,FALSE)</f>
        <v>-5.4784070694101801E-2</v>
      </c>
      <c r="L79" s="46">
        <f>+VLOOKUP($C$8,DATA!$E$668:$AS$726,25,FALSE)</f>
        <v>-5.3393485533320302E-2</v>
      </c>
      <c r="M79" s="46">
        <f>+VLOOKUP($C$8,DATA!$E$668:$AS$726,35,FALSE)</f>
        <v>-4.2717790367699002E-2</v>
      </c>
      <c r="N79" s="44" t="s">
        <v>102</v>
      </c>
      <c r="O79" s="36" t="str">
        <f>+$C$8</f>
        <v>Richmond/Norfolk - MULO</v>
      </c>
      <c r="P79" s="46">
        <f>+VLOOKUP($C$8,DATA!$E$432:$AS$490,5,FALSE)</f>
        <v>1.3464900107784299E-3</v>
      </c>
      <c r="Q79" s="46">
        <f>+VLOOKUP($C$8,DATA!$E$432:$AS$490,15,FALSE)</f>
        <v>-6.2085952353273903E-3</v>
      </c>
      <c r="R79" s="46">
        <f>+VLOOKUP($C$8,DATA!$E$432:$AS$490,25,FALSE)</f>
        <v>-3.2982626451129701E-3</v>
      </c>
      <c r="S79" s="46">
        <f>+VLOOKUP($C$8,DATA!$E$432:$AS$490,35,FALSE)</f>
        <v>7.6216646210986103E-2</v>
      </c>
      <c r="T79" s="44" t="s">
        <v>102</v>
      </c>
      <c r="U79" s="36" t="str">
        <f>+$C$8</f>
        <v>Richmond/Norfolk - MULO</v>
      </c>
      <c r="V79" s="46">
        <f>+VLOOKUP($C$8,DATA!$E$913:$AS$971,5,FALSE)</f>
        <v>-6.5027907520844905E-2</v>
      </c>
      <c r="W79" s="46">
        <f>+VLOOKUP($C$8,DATA!$E$913:$AS$971,15,FALSE)</f>
        <v>-7.9896515555596598E-2</v>
      </c>
      <c r="X79" s="46">
        <f>+VLOOKUP($C$8,DATA!$E$913:$AS$971,25,FALSE)</f>
        <v>-7.4265963563467693E-2</v>
      </c>
      <c r="Y79" s="46">
        <f>+VLOOKUP($C$8,DATA!$E$913:$AS$971,35,FALSE)</f>
        <v>1.70526417272568E-2</v>
      </c>
      <c r="Z79" s="44" t="s">
        <v>102</v>
      </c>
      <c r="AA79" s="36" t="str">
        <f>+$C$8</f>
        <v>Richmond/Norfolk - MULO</v>
      </c>
      <c r="AB79" s="46">
        <f>+VLOOKUP($C$8,DATA!$E$1031:$AS$1089,5,FALSE)</f>
        <v>0.255418073512861</v>
      </c>
      <c r="AC79" s="46">
        <f>+VLOOKUP($C$8,DATA!$E$1031:$AS$1089,15,FALSE)</f>
        <v>0.30663117016074098</v>
      </c>
      <c r="AD79" s="46">
        <f>+VLOOKUP($C$8,DATA!$E$1031:$AS$1089,25,FALSE)</f>
        <v>0.32058785771659698</v>
      </c>
      <c r="AE79" s="46">
        <f>+VLOOKUP($C$8,DATA!$E$1031:$AS$1089,35,FALSE)</f>
        <v>0.31329870939840498</v>
      </c>
      <c r="AF79" s="44" t="s">
        <v>102</v>
      </c>
      <c r="AG79" s="36" t="str">
        <f>+$C$8</f>
        <v>Richmond/Norfolk - MULO</v>
      </c>
      <c r="AH79" s="46">
        <f>+VLOOKUP($C$8,DATA!$E$550:$AS$608,5,FALSE)</f>
        <v>0.169601806239737</v>
      </c>
      <c r="AI79" s="46">
        <f>+VLOOKUP($C$8,DATA!$E$550:$AS$608,15,FALSE)</f>
        <v>0.20147766750567001</v>
      </c>
      <c r="AJ79" s="46">
        <f>+VLOOKUP($C$8,DATA!$E$550:$AS$608,25,FALSE)</f>
        <v>0.23647628034124299</v>
      </c>
      <c r="AK79" s="46">
        <f>+VLOOKUP($C$8,DATA!$E$550:$AS$608,35,FALSE)</f>
        <v>0.14531454036237401</v>
      </c>
    </row>
    <row r="80" spans="2:65" x14ac:dyDescent="0.2">
      <c r="H80" s="44" t="s">
        <v>115</v>
      </c>
      <c r="I80" s="42" t="str">
        <f>+$C$9</f>
        <v>Midsouth - MULO</v>
      </c>
      <c r="J80" s="46">
        <f>+VLOOKUP($C$9,DATA!$E$668:$AS$726,5,FALSE)</f>
        <v>-3.7600324555699997E-2</v>
      </c>
      <c r="K80" s="46">
        <f>+VLOOKUP($C$9,DATA!$E$668:$AS$726,15,FALSE)</f>
        <v>-1.9072007062163301E-2</v>
      </c>
      <c r="L80" s="46">
        <f>+VLOOKUP($C$9,DATA!$E$668:$AS$726,25,FALSE)</f>
        <v>-2.7500922597392601E-2</v>
      </c>
      <c r="M80" s="46">
        <f>+VLOOKUP($C$9,DATA!$E$668:$AS$726,35,FALSE)</f>
        <v>-1.6164140865033101E-2</v>
      </c>
      <c r="N80" s="44" t="s">
        <v>115</v>
      </c>
      <c r="O80" s="42" t="str">
        <f>+$C$9</f>
        <v>Midsouth - MULO</v>
      </c>
      <c r="P80" s="46">
        <f>+VLOOKUP($C$9,DATA!$E$432:$AS$490,5,FALSE)</f>
        <v>0.10020307353244</v>
      </c>
      <c r="Q80" s="46">
        <f>+VLOOKUP($C$9,DATA!$E$432:$AS$490,15,FALSE)</f>
        <v>0.105575106470526</v>
      </c>
      <c r="R80" s="46">
        <f>+VLOOKUP($C$9,DATA!$E$432:$AS$490,25,FALSE)</f>
        <v>6.3025751280522499E-2</v>
      </c>
      <c r="S80" s="46">
        <f>+VLOOKUP($C$9,DATA!$E$432:$AS$490,35,FALSE)</f>
        <v>6.42587748325434E-2</v>
      </c>
      <c r="T80" s="44" t="s">
        <v>115</v>
      </c>
      <c r="U80" s="42" t="str">
        <f>+$C$9</f>
        <v>Midsouth - MULO</v>
      </c>
      <c r="V80" s="46">
        <f>+VLOOKUP($C$9,DATA!$E$913:$AS$971,5,FALSE)</f>
        <v>8.114143561652E-2</v>
      </c>
      <c r="W80" s="46">
        <f>+VLOOKUP($C$9,DATA!$E$913:$AS$971,15,FALSE)</f>
        <v>8.6107425805478699E-2</v>
      </c>
      <c r="X80" s="46">
        <f>+VLOOKUP($C$9,DATA!$E$913:$AS$971,25,FALSE)</f>
        <v>2.2277737415755901E-2</v>
      </c>
      <c r="Y80" s="46">
        <f>+VLOOKUP($C$9,DATA!$E$913:$AS$971,35,FALSE)</f>
        <v>1.05099579793878E-2</v>
      </c>
      <c r="Z80" s="44" t="s">
        <v>115</v>
      </c>
      <c r="AA80" s="42" t="str">
        <f>+$C$9</f>
        <v>Midsouth - MULO</v>
      </c>
      <c r="AB80" s="46">
        <f>+VLOOKUP($C$9,DATA!$E$1031:$AS$1089,5,FALSE)</f>
        <v>0.15054522521005001</v>
      </c>
      <c r="AC80" s="46">
        <f>+VLOOKUP($C$9,DATA!$E$1031:$AS$1089,15,FALSE)</f>
        <v>0.159932693174722</v>
      </c>
      <c r="AD80" s="46">
        <f>+VLOOKUP($C$9,DATA!$E$1031:$AS$1089,25,FALSE)</f>
        <v>0.195884526385807</v>
      </c>
      <c r="AE80" s="46">
        <f>+VLOOKUP($C$9,DATA!$E$1031:$AS$1089,35,FALSE)</f>
        <v>0.23082228950792899</v>
      </c>
      <c r="AF80" s="44" t="s">
        <v>115</v>
      </c>
      <c r="AG80" s="42" t="str">
        <f>+$C$9</f>
        <v>Midsouth - MULO</v>
      </c>
      <c r="AH80" s="46">
        <f>+VLOOKUP($C$9,DATA!$E$550:$AS$608,5,FALSE)</f>
        <v>0.26849264063516898</v>
      </c>
      <c r="AI80" s="46">
        <f>+VLOOKUP($C$9,DATA!$E$550:$AS$608,15,FALSE)</f>
        <v>0.22891386277664399</v>
      </c>
      <c r="AJ80" s="46">
        <f>+VLOOKUP($C$9,DATA!$E$550:$AS$608,25,FALSE)</f>
        <v>0.23640030593988401</v>
      </c>
      <c r="AK80" s="46">
        <f>+VLOOKUP($C$9,DATA!$E$550:$AS$608,35,FALSE)</f>
        <v>0.35326675576886701</v>
      </c>
    </row>
    <row r="81" spans="8:37" x14ac:dyDescent="0.2">
      <c r="H81" s="44"/>
      <c r="I81" s="42" t="s">
        <v>327</v>
      </c>
      <c r="J81" s="46">
        <f>+VLOOKUP($C$10,DATA!$E$668:$AS$726,5,FALSE)</f>
        <v>-3.0297180899303298E-2</v>
      </c>
      <c r="K81" s="46">
        <f>+VLOOKUP($C$10,DATA!$E$668:$AS$726,15,FALSE)</f>
        <v>-2.2297841974695899E-2</v>
      </c>
      <c r="L81" s="46">
        <f>+VLOOKUP($C$10,DATA!$E$668:$AS$726,25,FALSE)</f>
        <v>-5.7860822375765996E-3</v>
      </c>
      <c r="M81" s="46">
        <f>+VLOOKUP($C$10,DATA!$E$668:$AS$726,35,FALSE)</f>
        <v>7.0406289319161397E-4</v>
      </c>
      <c r="N81" s="44"/>
      <c r="O81" s="42" t="s">
        <v>327</v>
      </c>
      <c r="P81" s="46">
        <f>+VLOOKUP($C$10,DATA!$E$432:$AS$490,5,FALSE)</f>
        <v>0.15551384146746799</v>
      </c>
      <c r="Q81" s="46">
        <f>+VLOOKUP($C$10,DATA!$E$432:$AS$490,15,FALSE)</f>
        <v>0.11893408668302401</v>
      </c>
      <c r="R81" s="46">
        <f>+VLOOKUP($C$10,DATA!$E$432:$AS$490,25,FALSE)</f>
        <v>9.6408103063461897E-2</v>
      </c>
      <c r="S81" s="46">
        <f>+VLOOKUP($C$10,DATA!$E$432:$AS$490,35,FALSE)</f>
        <v>9.8532413282938297E-2</v>
      </c>
      <c r="T81" s="44"/>
      <c r="U81" s="42" t="s">
        <v>327</v>
      </c>
      <c r="V81" s="46">
        <f>+VLOOKUP($C$10,DATA!$E$913:$AS$971,5,FALSE)</f>
        <v>0.16077464143863601</v>
      </c>
      <c r="W81" s="46">
        <f>+VLOOKUP($C$10,DATA!$E$913:$AS$971,15,FALSE)</f>
        <v>0.120416766588613</v>
      </c>
      <c r="X81" s="46">
        <f>+VLOOKUP($C$10,DATA!$E$913:$AS$971,25,FALSE)</f>
        <v>8.9383848035506294E-2</v>
      </c>
      <c r="Y81" s="46">
        <f>+VLOOKUP($C$10,DATA!$E$913:$AS$971,35,FALSE)</f>
        <v>9.2893050703603403E-2</v>
      </c>
      <c r="Z81" s="44"/>
      <c r="AA81" s="42" t="s">
        <v>327</v>
      </c>
      <c r="AB81" s="46">
        <f>+VLOOKUP($C$10,DATA!$E$1031:$AS$1089,5,FALSE)</f>
        <v>0.14247433005273799</v>
      </c>
      <c r="AC81" s="46">
        <f>+VLOOKUP($C$10,DATA!$E$1031:$AS$1089,15,FALSE)</f>
        <v>0.11513895318396</v>
      </c>
      <c r="AD81" s="46">
        <f>+VLOOKUP($C$10,DATA!$E$1031:$AS$1089,25,FALSE)</f>
        <v>0.11612304510391699</v>
      </c>
      <c r="AE81" s="46">
        <f>+VLOOKUP($C$10,DATA!$E$1031:$AS$1089,35,FALSE)</f>
        <v>0.112328160182154</v>
      </c>
      <c r="AF81" s="44"/>
      <c r="AG81" s="42" t="s">
        <v>327</v>
      </c>
      <c r="AH81" s="46">
        <f>+VLOOKUP($C$10,DATA!$E$550:$AS$608,5,FALSE)</f>
        <v>0.15515790818973499</v>
      </c>
      <c r="AI81" s="46">
        <f>+VLOOKUP($C$10,DATA!$E$550:$AS$608,15,FALSE)</f>
        <v>0.122842380742252</v>
      </c>
      <c r="AJ81" s="46">
        <f>+VLOOKUP($C$10,DATA!$E$550:$AS$608,25,FALSE)</f>
        <v>0.14101105291975199</v>
      </c>
      <c r="AK81" s="46">
        <f>+VLOOKUP($C$10,DATA!$E$550:$AS$608,35,FALSE)</f>
        <v>0.22979104765580299</v>
      </c>
    </row>
    <row r="82" spans="8:37" x14ac:dyDescent="0.2">
      <c r="H82" s="44"/>
      <c r="I82" s="42"/>
      <c r="N82" s="44"/>
      <c r="T82" s="44"/>
      <c r="U82" s="42"/>
      <c r="Z82" s="44"/>
      <c r="AA82" s="42"/>
      <c r="AF82" s="44"/>
    </row>
    <row r="83" spans="8:37" x14ac:dyDescent="0.2">
      <c r="H83" s="41" t="s">
        <v>138</v>
      </c>
      <c r="I83" s="50" t="s">
        <v>24</v>
      </c>
      <c r="J83" s="43" t="s">
        <v>116</v>
      </c>
      <c r="K83" s="43" t="s">
        <v>117</v>
      </c>
      <c r="L83" s="43" t="s">
        <v>118</v>
      </c>
      <c r="M83" s="43" t="s">
        <v>119</v>
      </c>
      <c r="N83" s="41" t="s">
        <v>139</v>
      </c>
      <c r="O83" s="50" t="s">
        <v>24</v>
      </c>
      <c r="P83" s="43" t="s">
        <v>116</v>
      </c>
      <c r="Q83" s="43" t="s">
        <v>117</v>
      </c>
      <c r="R83" s="43" t="s">
        <v>118</v>
      </c>
      <c r="S83" s="43" t="s">
        <v>119</v>
      </c>
      <c r="T83" s="41" t="s">
        <v>140</v>
      </c>
      <c r="U83" s="50" t="s">
        <v>24</v>
      </c>
      <c r="V83" s="43" t="s">
        <v>116</v>
      </c>
      <c r="W83" s="43" t="s">
        <v>117</v>
      </c>
      <c r="X83" s="43" t="s">
        <v>118</v>
      </c>
      <c r="Y83" s="43" t="s">
        <v>119</v>
      </c>
      <c r="Z83" s="41" t="s">
        <v>141</v>
      </c>
      <c r="AA83" s="50" t="s">
        <v>24</v>
      </c>
      <c r="AB83" s="43" t="s">
        <v>116</v>
      </c>
      <c r="AC83" s="43" t="s">
        <v>117</v>
      </c>
      <c r="AD83" s="43" t="s">
        <v>118</v>
      </c>
      <c r="AE83" s="43" t="s">
        <v>119</v>
      </c>
      <c r="AF83" s="41" t="s">
        <v>142</v>
      </c>
      <c r="AG83" s="50" t="s">
        <v>24</v>
      </c>
      <c r="AH83" s="43" t="s">
        <v>116</v>
      </c>
      <c r="AI83" s="43" t="s">
        <v>117</v>
      </c>
      <c r="AJ83" s="43" t="s">
        <v>118</v>
      </c>
      <c r="AK83" s="43" t="s">
        <v>119</v>
      </c>
    </row>
    <row r="84" spans="8:37" x14ac:dyDescent="0.2">
      <c r="H84" s="44" t="s">
        <v>102</v>
      </c>
      <c r="I84" s="36" t="str">
        <f>+$C$8</f>
        <v>Richmond/Norfolk - MULO</v>
      </c>
      <c r="J84" s="143">
        <f>+VLOOKUP($C$8,DATA!$E$668:$AS$726,8,FALSE)</f>
        <v>3.6815162121949698</v>
      </c>
      <c r="K84" s="143">
        <f>+VLOOKUP($C$8,DATA!$E$668:$AS$726,18,FALSE)</f>
        <v>3.58277212845092</v>
      </c>
      <c r="L84" s="143">
        <f>+VLOOKUP($C$8,DATA!$E$668:$AS$726,28,FALSE)</f>
        <v>3.6244860519479798</v>
      </c>
      <c r="M84" s="143">
        <f>+VLOOKUP($C$8,DATA!$E$668:$AS$726,38,FALSE)</f>
        <v>3.6228591818882401</v>
      </c>
      <c r="N84" s="44" t="s">
        <v>102</v>
      </c>
      <c r="O84" s="36" t="str">
        <f>+$C$8</f>
        <v>Richmond/Norfolk - MULO</v>
      </c>
      <c r="P84" s="143">
        <f>+VLOOKUP($C$8,DATA!$E$432:$AS$490,8,FALSE)</f>
        <v>4.7850979426298501</v>
      </c>
      <c r="Q84" s="143">
        <f>+VLOOKUP($C$8,DATA!$E$432:$AS$490,18,FALSE)</f>
        <v>4.7273561334765999</v>
      </c>
      <c r="R84" s="143">
        <f>+VLOOKUP($C$8,DATA!$E$432:$AS$490,28,FALSE)</f>
        <v>4.6937215152585603</v>
      </c>
      <c r="S84" s="143">
        <f>+VLOOKUP($C$8,DATA!$E$432:$AS$490,38,FALSE)</f>
        <v>4.8192418567089703</v>
      </c>
      <c r="T84" s="44" t="s">
        <v>102</v>
      </c>
      <c r="U84" s="36" t="str">
        <f>+$C$8</f>
        <v>Richmond/Norfolk - MULO</v>
      </c>
      <c r="V84" s="143">
        <f>+VLOOKUP($C$8,DATA!$E$913:$AS$971,8,FALSE)</f>
        <v>4.4970283322323601</v>
      </c>
      <c r="W84" s="143">
        <f>+VLOOKUP($C$8,DATA!$E$913:$AS$971,18,FALSE)</f>
        <v>4.4580257179139897</v>
      </c>
      <c r="X84" s="143">
        <f>+VLOOKUP($C$8,DATA!$E$913:$AS$971,28,FALSE)</f>
        <v>4.4366132870469297</v>
      </c>
      <c r="Y84" s="143">
        <f>+VLOOKUP($C$8,DATA!$E$913:$AS$971,38,FALSE)</f>
        <v>4.4530311596786696</v>
      </c>
      <c r="Z84" s="44" t="s">
        <v>102</v>
      </c>
      <c r="AA84" s="36" t="str">
        <f>+$C$8</f>
        <v>Richmond/Norfolk - MULO</v>
      </c>
      <c r="AB84" s="143">
        <f>+VLOOKUP($C$8,DATA!$E$1031:$AS$1089,8,FALSE)</f>
        <v>5.6063249414407901</v>
      </c>
      <c r="AC84" s="143">
        <f>+VLOOKUP($C$8,DATA!$E$1031:$AS$1089,18,FALSE)</f>
        <v>5.53253935080334</v>
      </c>
      <c r="AD84" s="143">
        <f>+VLOOKUP($C$8,DATA!$E$1031:$AS$1089,28,FALSE)</f>
        <v>5.5162794742105197</v>
      </c>
      <c r="AE84" s="143">
        <f>+VLOOKUP($C$8,DATA!$E$1031:$AS$1089,38,FALSE)</f>
        <v>5.9556964212701402</v>
      </c>
      <c r="AF84" s="44" t="s">
        <v>102</v>
      </c>
      <c r="AG84" s="36" t="str">
        <f>+$C$8</f>
        <v>Richmond/Norfolk - MULO</v>
      </c>
      <c r="AH84" s="143">
        <f>+VLOOKUP($C$8,DATA!$E$550:$AS$608,8,FALSE)</f>
        <v>10.132472257807899</v>
      </c>
      <c r="AI84" s="143">
        <f>+VLOOKUP($C$8,DATA!$E$550:$AS$608,18,FALSE)</f>
        <v>10.220834275919</v>
      </c>
      <c r="AJ84" s="143">
        <f>+VLOOKUP($C$8,DATA!$E$550:$AS$608,28,FALSE)</f>
        <v>10.2586875860672</v>
      </c>
      <c r="AK84" s="143">
        <f>+VLOOKUP($C$8,DATA!$E$550:$AS$608,38,FALSE)</f>
        <v>10.624084416730099</v>
      </c>
    </row>
    <row r="85" spans="8:37" x14ac:dyDescent="0.2">
      <c r="H85" s="44" t="s">
        <v>115</v>
      </c>
      <c r="I85" s="42" t="str">
        <f>+$C$9</f>
        <v>Midsouth - MULO</v>
      </c>
      <c r="J85" s="143">
        <f>+VLOOKUP($C$9,DATA!$E$668:$AS$726,8,FALSE)</f>
        <v>3.57542805874865</v>
      </c>
      <c r="K85" s="143">
        <f>+VLOOKUP($C$9,DATA!$E$668:$AS$726,18,FALSE)</f>
        <v>3.4702535633972702</v>
      </c>
      <c r="L85" s="143">
        <f>+VLOOKUP($C$9,DATA!$E$668:$AS$726,28,FALSE)</f>
        <v>3.4997304803014502</v>
      </c>
      <c r="M85" s="143">
        <f>+VLOOKUP($C$9,DATA!$E$668:$AS$726,38,FALSE)</f>
        <v>3.4932011355157901</v>
      </c>
      <c r="N85" s="44" t="s">
        <v>115</v>
      </c>
      <c r="O85" s="42" t="str">
        <f>+$C$9</f>
        <v>Midsouth - MULO</v>
      </c>
      <c r="P85" s="143">
        <f>+VLOOKUP($C$9,DATA!$E$432:$AS$490,8,FALSE)</f>
        <v>4.7392811379483897</v>
      </c>
      <c r="Q85" s="143">
        <f>+VLOOKUP($C$9,DATA!$E$432:$AS$490,18,FALSE)</f>
        <v>4.65403034332952</v>
      </c>
      <c r="R85" s="143">
        <f>+VLOOKUP($C$9,DATA!$E$432:$AS$490,28,FALSE)</f>
        <v>4.6357547732651296</v>
      </c>
      <c r="S85" s="143">
        <f>+VLOOKUP($C$9,DATA!$E$432:$AS$490,38,FALSE)</f>
        <v>4.7431355151331998</v>
      </c>
      <c r="T85" s="44" t="s">
        <v>115</v>
      </c>
      <c r="U85" s="42" t="str">
        <f>+$C$9</f>
        <v>Midsouth - MULO</v>
      </c>
      <c r="V85" s="143">
        <f>+VLOOKUP($C$9,DATA!$E$913:$AS$971,8,FALSE)</f>
        <v>4.4076636853770301</v>
      </c>
      <c r="W85" s="143">
        <f>+VLOOKUP($C$9,DATA!$E$913:$AS$971,18,FALSE)</f>
        <v>4.3803916147136297</v>
      </c>
      <c r="X85" s="143">
        <f>+VLOOKUP($C$9,DATA!$E$913:$AS$971,28,FALSE)</f>
        <v>4.3746375910722897</v>
      </c>
      <c r="Y85" s="143">
        <f>+VLOOKUP($C$9,DATA!$E$913:$AS$971,38,FALSE)</f>
        <v>4.3729085875987304</v>
      </c>
      <c r="Z85" s="44" t="s">
        <v>115</v>
      </c>
      <c r="AA85" s="42" t="str">
        <f>+$C$9</f>
        <v>Midsouth - MULO</v>
      </c>
      <c r="AB85" s="143">
        <f>+VLOOKUP($C$9,DATA!$E$1031:$AS$1089,8,FALSE)</f>
        <v>5.5622582456870902</v>
      </c>
      <c r="AC85" s="143">
        <f>+VLOOKUP($C$9,DATA!$E$1031:$AS$1089,18,FALSE)</f>
        <v>5.3694543531257404</v>
      </c>
      <c r="AD85" s="143">
        <f>+VLOOKUP($C$9,DATA!$E$1031:$AS$1089,28,FALSE)</f>
        <v>5.3635327442854503</v>
      </c>
      <c r="AE85" s="143">
        <f>+VLOOKUP($C$9,DATA!$E$1031:$AS$1089,38,FALSE)</f>
        <v>5.6850776314225797</v>
      </c>
      <c r="AF85" s="44" t="s">
        <v>115</v>
      </c>
      <c r="AG85" s="42" t="str">
        <f>+$C$9</f>
        <v>Midsouth - MULO</v>
      </c>
      <c r="AH85" s="143">
        <f>+VLOOKUP($C$9,DATA!$E$550:$AS$608,8,FALSE)</f>
        <v>8.8439695622544008</v>
      </c>
      <c r="AI85" s="143">
        <f>+VLOOKUP($C$9,DATA!$E$550:$AS$608,18,FALSE)</f>
        <v>8.96938952022942</v>
      </c>
      <c r="AJ85" s="143">
        <f>+VLOOKUP($C$9,DATA!$E$550:$AS$608,28,FALSE)</f>
        <v>9.0037738173566897</v>
      </c>
      <c r="AK85" s="143">
        <f>+VLOOKUP($C$9,DATA!$E$550:$AS$608,38,FALSE)</f>
        <v>9.1569196840612506</v>
      </c>
    </row>
    <row r="86" spans="8:37" x14ac:dyDescent="0.2">
      <c r="H86" s="44"/>
      <c r="I86" s="42" t="s">
        <v>327</v>
      </c>
      <c r="J86" s="143">
        <f>+VLOOKUP($C$10,DATA!$E$668:$AS$726,8,FALSE)</f>
        <v>3.59260782005056</v>
      </c>
      <c r="K86" s="143">
        <f>+VLOOKUP($C$10,DATA!$E$668:$AS$726,18,FALSE)</f>
        <v>3.5032802174338902</v>
      </c>
      <c r="L86" s="143">
        <f>+VLOOKUP($C$10,DATA!$E$668:$AS$726,28,FALSE)</f>
        <v>3.4829795264999301</v>
      </c>
      <c r="M86" s="143">
        <f>+VLOOKUP($C$10,DATA!$E$668:$AS$726,38,FALSE)</f>
        <v>3.4786600968288099</v>
      </c>
      <c r="N86" s="44"/>
      <c r="O86" s="42" t="s">
        <v>327</v>
      </c>
      <c r="P86" s="143">
        <f>+VLOOKUP($C$10,DATA!$E$432:$AS$490,8,FALSE)</f>
        <v>4.3094564357213097</v>
      </c>
      <c r="Q86" s="143">
        <f>+VLOOKUP($C$10,DATA!$E$432:$AS$490,18,FALSE)</f>
        <v>4.25649877979785</v>
      </c>
      <c r="R86" s="143">
        <f>+VLOOKUP($C$10,DATA!$E$432:$AS$490,28,FALSE)</f>
        <v>4.2782303052114798</v>
      </c>
      <c r="S86" s="143">
        <f>+VLOOKUP($C$10,DATA!$E$432:$AS$490,38,FALSE)</f>
        <v>4.3117408895622997</v>
      </c>
      <c r="T86" s="44"/>
      <c r="U86" s="42" t="s">
        <v>327</v>
      </c>
      <c r="V86" s="143">
        <f>+VLOOKUP($C$10,DATA!$E$913:$AS$971,8,FALSE)</f>
        <v>4.1581895416884596</v>
      </c>
      <c r="W86" s="143">
        <f>+VLOOKUP($C$10,DATA!$E$913:$AS$971,18,FALSE)</f>
        <v>4.1737947235969202</v>
      </c>
      <c r="X86" s="143">
        <f>+VLOOKUP($C$10,DATA!$E$913:$AS$971,28,FALSE)</f>
        <v>4.1916522600955499</v>
      </c>
      <c r="Y86" s="143">
        <f>+VLOOKUP($C$10,DATA!$E$913:$AS$971,38,FALSE)</f>
        <v>4.1901488796185804</v>
      </c>
      <c r="Z86" s="44"/>
      <c r="AA86" s="42" t="s">
        <v>327</v>
      </c>
      <c r="AB86" s="143">
        <f>+VLOOKUP($C$10,DATA!$E$1031:$AS$1089,8,FALSE)</f>
        <v>4.69039494711269</v>
      </c>
      <c r="AC86" s="143">
        <f>+VLOOKUP($C$10,DATA!$E$1031:$AS$1089,18,FALSE)</f>
        <v>4.4691936807056498</v>
      </c>
      <c r="AD86" s="143">
        <f>+VLOOKUP($C$10,DATA!$E$1031:$AS$1089,28,FALSE)</f>
        <v>4.5154069197328104</v>
      </c>
      <c r="AE86" s="143">
        <f>+VLOOKUP($C$10,DATA!$E$1031:$AS$1089,38,FALSE)</f>
        <v>4.6039979216860702</v>
      </c>
      <c r="AF86" s="44"/>
      <c r="AG86" s="42" t="s">
        <v>327</v>
      </c>
      <c r="AH86" s="143">
        <f>+VLOOKUP($C$10,DATA!$E$550:$AS$608,8,FALSE)</f>
        <v>9.7196655073737492</v>
      </c>
      <c r="AI86" s="143">
        <f>+VLOOKUP($C$10,DATA!$E$550:$AS$608,18,FALSE)</f>
        <v>9.7674949263906896</v>
      </c>
      <c r="AJ86" s="143">
        <f>+VLOOKUP($C$10,DATA!$E$550:$AS$608,28,FALSE)</f>
        <v>9.9588919131556501</v>
      </c>
      <c r="AK86" s="143">
        <f>+VLOOKUP($C$10,DATA!$E$550:$AS$608,38,FALSE)</f>
        <v>9.8349481472031108</v>
      </c>
    </row>
    <row r="87" spans="8:37" x14ac:dyDescent="0.2">
      <c r="H87" s="44"/>
      <c r="I87" s="42"/>
      <c r="N87" s="44"/>
      <c r="T87" s="44"/>
      <c r="U87" s="42"/>
      <c r="Z87" s="44"/>
      <c r="AA87" s="42"/>
      <c r="AF87" s="44"/>
    </row>
    <row r="88" spans="8:37" x14ac:dyDescent="0.2">
      <c r="H88" s="41" t="s">
        <v>145</v>
      </c>
      <c r="I88" s="50" t="s">
        <v>24</v>
      </c>
      <c r="J88" s="43" t="s">
        <v>116</v>
      </c>
      <c r="K88" s="43" t="s">
        <v>117</v>
      </c>
      <c r="L88" s="43" t="s">
        <v>118</v>
      </c>
      <c r="M88" s="43" t="s">
        <v>119</v>
      </c>
      <c r="N88" s="41" t="s">
        <v>146</v>
      </c>
      <c r="O88" s="50" t="s">
        <v>24</v>
      </c>
      <c r="P88" s="43" t="s">
        <v>116</v>
      </c>
      <c r="Q88" s="43" t="s">
        <v>117</v>
      </c>
      <c r="R88" s="43" t="s">
        <v>118</v>
      </c>
      <c r="S88" s="43" t="s">
        <v>119</v>
      </c>
      <c r="T88" s="41" t="s">
        <v>147</v>
      </c>
      <c r="U88" s="50" t="s">
        <v>24</v>
      </c>
      <c r="V88" s="43" t="s">
        <v>116</v>
      </c>
      <c r="W88" s="43" t="s">
        <v>117</v>
      </c>
      <c r="X88" s="43" t="s">
        <v>118</v>
      </c>
      <c r="Y88" s="43" t="s">
        <v>119</v>
      </c>
      <c r="Z88" s="41" t="s">
        <v>148</v>
      </c>
      <c r="AA88" s="50" t="s">
        <v>24</v>
      </c>
      <c r="AB88" s="43" t="s">
        <v>116</v>
      </c>
      <c r="AC88" s="43" t="s">
        <v>117</v>
      </c>
      <c r="AD88" s="43" t="s">
        <v>118</v>
      </c>
      <c r="AE88" s="43" t="s">
        <v>119</v>
      </c>
      <c r="AF88" s="41" t="s">
        <v>149</v>
      </c>
      <c r="AG88" s="50" t="s">
        <v>24</v>
      </c>
      <c r="AH88" s="43" t="s">
        <v>116</v>
      </c>
      <c r="AI88" s="43" t="s">
        <v>117</v>
      </c>
      <c r="AJ88" s="43" t="s">
        <v>118</v>
      </c>
      <c r="AK88" s="43" t="s">
        <v>119</v>
      </c>
    </row>
    <row r="89" spans="8:37" x14ac:dyDescent="0.2">
      <c r="H89" s="44" t="s">
        <v>102</v>
      </c>
      <c r="I89" s="36" t="str">
        <f>+$C$8</f>
        <v>Richmond/Norfolk - MULO</v>
      </c>
      <c r="J89" s="46">
        <f>+VLOOKUP($C$8,DATA!$E$668:$AS$726,7,FALSE)</f>
        <v>-2.5985919339300799E-2</v>
      </c>
      <c r="K89" s="46">
        <f>+VLOOKUP($C$8,DATA!$E$668:$AS$726,17,FALSE)</f>
        <v>-2.89432021190036E-2</v>
      </c>
      <c r="L89" s="46">
        <f>+VLOOKUP($C$8,DATA!$E$668:$AS$726,27,FALSE)</f>
        <v>-2.54647193499093E-2</v>
      </c>
      <c r="M89" s="46">
        <f>+VLOOKUP($C$8,DATA!$E$668:$AS$726,37,FALSE)</f>
        <v>-8.1376803264414394E-3</v>
      </c>
      <c r="N89" s="44" t="s">
        <v>102</v>
      </c>
      <c r="O89" s="36" t="str">
        <f>+$C$8</f>
        <v>Richmond/Norfolk - MULO</v>
      </c>
      <c r="P89" s="46">
        <f>+VLOOKUP($C$8,DATA!$E$432:$AS$490,7,FALSE)</f>
        <v>-2.8152101616525399E-2</v>
      </c>
      <c r="Q89" s="46">
        <f>+VLOOKUP($C$8,DATA!$E$432:$AS$490,17,FALSE)</f>
        <v>3.1518673739415497E-4</v>
      </c>
      <c r="R89" s="46">
        <f>+VLOOKUP($C$8,DATA!$E$432:$AS$490,27,FALSE)</f>
        <v>7.5237609109204398E-3</v>
      </c>
      <c r="S89" s="46">
        <f>+VLOOKUP($C$8,DATA!$E$432:$AS$490,37,FALSE)</f>
        <v>9.0920358549992003E-2</v>
      </c>
      <c r="T89" s="44" t="s">
        <v>102</v>
      </c>
      <c r="U89" s="36" t="str">
        <f>+$C$8</f>
        <v>Richmond/Norfolk - MULO</v>
      </c>
      <c r="V89" s="46">
        <f>+VLOOKUP($C$8,DATA!$E$913:$AS$971,7,FALSE)</f>
        <v>-6.4314166847128901E-2</v>
      </c>
      <c r="W89" s="46">
        <f>+VLOOKUP($C$8,DATA!$E$913:$AS$971,17,FALSE)</f>
        <v>-3.8304819621905697E-2</v>
      </c>
      <c r="X89" s="46">
        <f>+VLOOKUP($C$8,DATA!$E$913:$AS$971,27,FALSE)</f>
        <v>-3.2456014646762101E-2</v>
      </c>
      <c r="Y89" s="46">
        <f>+VLOOKUP($C$8,DATA!$E$913:$AS$971,37,FALSE)</f>
        <v>5.63121356423446E-2</v>
      </c>
      <c r="Z89" s="44" t="s">
        <v>102</v>
      </c>
      <c r="AA89" s="36" t="str">
        <f>+$C$8</f>
        <v>Richmond/Norfolk - MULO</v>
      </c>
      <c r="AB89" s="46">
        <f>+VLOOKUP($C$8,DATA!$E$1031:$AS$1089,7,FALSE)</f>
        <v>9.7133035692546804E-2</v>
      </c>
      <c r="AC89" s="46">
        <f>+VLOOKUP($C$8,DATA!$E$1031:$AS$1089,17,FALSE)</f>
        <v>0.14206367987103999</v>
      </c>
      <c r="AD89" s="46">
        <f>+VLOOKUP($C$8,DATA!$E$1031:$AS$1089,27,FALSE)</f>
        <v>0.16634788840058001</v>
      </c>
      <c r="AE89" s="46">
        <f>+VLOOKUP($C$8,DATA!$E$1031:$AS$1089,37,FALSE)</f>
        <v>0.20857063532109299</v>
      </c>
      <c r="AF89" s="44" t="s">
        <v>102</v>
      </c>
      <c r="AG89" s="36" t="str">
        <f>+$C$8</f>
        <v>Richmond/Norfolk - MULO</v>
      </c>
      <c r="AH89" s="46">
        <f>+VLOOKUP($C$8,DATA!$E$550:$AS$608,7,FALSE)</f>
        <v>3.8419611972838497E-2</v>
      </c>
      <c r="AI89" s="46">
        <f>+VLOOKUP($C$8,DATA!$E$550:$AS$608,17,FALSE)</f>
        <v>7.3979476456774801E-2</v>
      </c>
      <c r="AJ89" s="46">
        <f>+VLOOKUP($C$8,DATA!$E$550:$AS$608,27,FALSE)</f>
        <v>0.113106845667133</v>
      </c>
      <c r="AK89" s="46">
        <f>+VLOOKUP($C$8,DATA!$E$550:$AS$608,37,FALSE)</f>
        <v>8.7893291194122702E-2</v>
      </c>
    </row>
    <row r="90" spans="8:37" x14ac:dyDescent="0.2">
      <c r="H90" s="44" t="s">
        <v>115</v>
      </c>
      <c r="I90" s="42" t="str">
        <f>+$C$9</f>
        <v>Midsouth - MULO</v>
      </c>
      <c r="J90" s="46">
        <f>+VLOOKUP($C$9,DATA!$E$668:$AS$726,7,FALSE)</f>
        <v>-4.7135569312221702E-2</v>
      </c>
      <c r="K90" s="46">
        <f>+VLOOKUP($C$9,DATA!$E$668:$AS$726,17,FALSE)</f>
        <v>-1.28180419693065E-2</v>
      </c>
      <c r="L90" s="46">
        <f>+VLOOKUP($C$9,DATA!$E$668:$AS$726,27,FALSE)</f>
        <v>-2.1338150776883499E-2</v>
      </c>
      <c r="M90" s="46">
        <f>+VLOOKUP($C$9,DATA!$E$668:$AS$726,37,FALSE)</f>
        <v>-1.6706578987172999E-2</v>
      </c>
      <c r="N90" s="44" t="s">
        <v>115</v>
      </c>
      <c r="O90" s="42" t="str">
        <f>+$C$9</f>
        <v>Midsouth - MULO</v>
      </c>
      <c r="P90" s="46">
        <f>+VLOOKUP($C$9,DATA!$E$432:$AS$490,7,FALSE)</f>
        <v>7.8296274421760001E-2</v>
      </c>
      <c r="Q90" s="46">
        <f>+VLOOKUP($C$9,DATA!$E$432:$AS$490,17,FALSE)</f>
        <v>8.2702739699901495E-2</v>
      </c>
      <c r="R90" s="46">
        <f>+VLOOKUP($C$9,DATA!$E$432:$AS$490,27,FALSE)</f>
        <v>2.8578354430959602E-2</v>
      </c>
      <c r="S90" s="46">
        <f>+VLOOKUP($C$9,DATA!$E$432:$AS$490,37,FALSE)</f>
        <v>2.8573379393009E-2</v>
      </c>
      <c r="T90" s="44" t="s">
        <v>115</v>
      </c>
      <c r="U90" s="42" t="str">
        <f>+$C$9</f>
        <v>Midsouth - MULO</v>
      </c>
      <c r="V90" s="46">
        <f>+VLOOKUP($C$9,DATA!$E$913:$AS$971,7,FALSE)</f>
        <v>8.7595224329157395E-2</v>
      </c>
      <c r="W90" s="46">
        <f>+VLOOKUP($C$9,DATA!$E$913:$AS$971,17,FALSE)</f>
        <v>9.8569944701435097E-2</v>
      </c>
      <c r="X90" s="46">
        <f>+VLOOKUP($C$9,DATA!$E$913:$AS$971,27,FALSE)</f>
        <v>1.2210176209884E-2</v>
      </c>
      <c r="Y90" s="46">
        <f>+VLOOKUP($C$9,DATA!$E$913:$AS$971,37,FALSE)</f>
        <v>-1.43156949932373E-2</v>
      </c>
      <c r="Z90" s="44" t="s">
        <v>115</v>
      </c>
      <c r="AA90" s="42" t="str">
        <f>+$C$9</f>
        <v>Midsouth - MULO</v>
      </c>
      <c r="AB90" s="46">
        <f>+VLOOKUP($C$9,DATA!$E$1031:$AS$1089,7,FALSE)</f>
        <v>5.6724824306095899E-2</v>
      </c>
      <c r="AC90" s="46">
        <f>+VLOOKUP($C$9,DATA!$E$1031:$AS$1089,17,FALSE)</f>
        <v>4.4372152240043101E-2</v>
      </c>
      <c r="AD90" s="46">
        <f>+VLOOKUP($C$9,DATA!$E$1031:$AS$1089,27,FALSE)</f>
        <v>7.5845550554284297E-2</v>
      </c>
      <c r="AE90" s="46">
        <f>+VLOOKUP($C$9,DATA!$E$1031:$AS$1089,37,FALSE)</f>
        <v>0.14708354959298001</v>
      </c>
      <c r="AF90" s="44" t="s">
        <v>115</v>
      </c>
      <c r="AG90" s="42" t="str">
        <f>+$C$9</f>
        <v>Midsouth - MULO</v>
      </c>
      <c r="AH90" s="46">
        <f>+VLOOKUP($C$9,DATA!$E$550:$AS$608,7,FALSE)</f>
        <v>0.15544684795435099</v>
      </c>
      <c r="AI90" s="46">
        <f>+VLOOKUP($C$9,DATA!$E$550:$AS$608,17,FALSE)</f>
        <v>0.12897333811460901</v>
      </c>
      <c r="AJ90" s="46">
        <f>+VLOOKUP($C$9,DATA!$E$550:$AS$608,27,FALSE)</f>
        <v>0.13610349931952501</v>
      </c>
      <c r="AK90" s="46">
        <f>+VLOOKUP($C$9,DATA!$E$550:$AS$608,37,FALSE)</f>
        <v>0.163338167482946</v>
      </c>
    </row>
    <row r="91" spans="8:37" x14ac:dyDescent="0.2">
      <c r="H91" s="44"/>
      <c r="I91" s="42" t="s">
        <v>327</v>
      </c>
      <c r="J91" s="46">
        <f>+VLOOKUP($C$10,DATA!$E$668:$AS$726,7,FALSE)</f>
        <v>-3.2755371504767997E-2</v>
      </c>
      <c r="K91" s="46">
        <f>+VLOOKUP($C$10,DATA!$E$668:$AS$726,17,FALSE)</f>
        <v>-2.63387123644915E-2</v>
      </c>
      <c r="L91" s="46">
        <f>+VLOOKUP($C$10,DATA!$E$668:$AS$726,27,FALSE)</f>
        <v>-8.7146615961683997E-3</v>
      </c>
      <c r="M91" s="46">
        <f>+VLOOKUP($C$10,DATA!$E$668:$AS$726,37,FALSE)</f>
        <v>-9.8923153605974205E-3</v>
      </c>
      <c r="N91" s="44"/>
      <c r="O91" s="42" t="s">
        <v>327</v>
      </c>
      <c r="P91" s="46">
        <f>+VLOOKUP($C$10,DATA!$E$432:$AS$490,7,FALSE)</f>
        <v>0.1575865966509</v>
      </c>
      <c r="Q91" s="46">
        <f>+VLOOKUP($C$10,DATA!$E$432:$AS$490,17,FALSE)</f>
        <v>0.107944593410427</v>
      </c>
      <c r="R91" s="46">
        <f>+VLOOKUP($C$10,DATA!$E$432:$AS$490,27,FALSE)</f>
        <v>7.1967101586704205E-2</v>
      </c>
      <c r="S91" s="46">
        <f>+VLOOKUP($C$10,DATA!$E$432:$AS$490,37,FALSE)</f>
        <v>6.5532964444254299E-2</v>
      </c>
      <c r="T91" s="44"/>
      <c r="U91" s="42" t="s">
        <v>327</v>
      </c>
      <c r="V91" s="46">
        <f>+VLOOKUP($C$10,DATA!$E$913:$AS$971,7,FALSE)</f>
        <v>0.16166086584808601</v>
      </c>
      <c r="W91" s="46">
        <f>+VLOOKUP($C$10,DATA!$E$913:$AS$971,17,FALSE)</f>
        <v>0.116157840457646</v>
      </c>
      <c r="X91" s="46">
        <f>+VLOOKUP($C$10,DATA!$E$913:$AS$971,27,FALSE)</f>
        <v>6.8040454793767496E-2</v>
      </c>
      <c r="Y91" s="46">
        <f>+VLOOKUP($C$10,DATA!$E$913:$AS$971,37,FALSE)</f>
        <v>5.6995684470303502E-2</v>
      </c>
      <c r="Z91" s="44"/>
      <c r="AA91" s="42" t="s">
        <v>327</v>
      </c>
      <c r="AB91" s="46">
        <f>+VLOOKUP($C$10,DATA!$E$1031:$AS$1089,7,FALSE)</f>
        <v>0.147002745976964</v>
      </c>
      <c r="AC91" s="46">
        <f>+VLOOKUP($C$10,DATA!$E$1031:$AS$1089,17,FALSE)</f>
        <v>8.6260883662538201E-2</v>
      </c>
      <c r="AD91" s="46">
        <f>+VLOOKUP($C$10,DATA!$E$1031:$AS$1089,27,FALSE)</f>
        <v>8.3532069753248298E-2</v>
      </c>
      <c r="AE91" s="46">
        <f>+VLOOKUP($C$10,DATA!$E$1031:$AS$1089,37,FALSE)</f>
        <v>8.8166284925834101E-2</v>
      </c>
      <c r="AF91" s="44"/>
      <c r="AG91" s="42" t="s">
        <v>327</v>
      </c>
      <c r="AH91" s="46">
        <f>+VLOOKUP($C$10,DATA!$E$550:$AS$608,7,FALSE)</f>
        <v>0.11522435887575599</v>
      </c>
      <c r="AI91" s="46">
        <f>+VLOOKUP($C$10,DATA!$E$550:$AS$608,17,FALSE)</f>
        <v>8.2071437435660602E-2</v>
      </c>
      <c r="AJ91" s="46">
        <f>+VLOOKUP($C$10,DATA!$E$550:$AS$608,27,FALSE)</f>
        <v>9.7800527478908106E-2</v>
      </c>
      <c r="AK91" s="46">
        <f>+VLOOKUP($C$10,DATA!$E$550:$AS$608,37,FALSE)</f>
        <v>0.112361541815188</v>
      </c>
    </row>
    <row r="93" spans="8:37" x14ac:dyDescent="0.2">
      <c r="H93" s="41" t="s">
        <v>151</v>
      </c>
      <c r="I93" s="50" t="s">
        <v>24</v>
      </c>
      <c r="J93" s="43" t="s">
        <v>116</v>
      </c>
      <c r="K93" s="43" t="s">
        <v>117</v>
      </c>
      <c r="L93" s="43" t="s">
        <v>118</v>
      </c>
      <c r="M93" s="43" t="s">
        <v>119</v>
      </c>
      <c r="N93" s="41" t="s">
        <v>152</v>
      </c>
      <c r="O93" s="50" t="s">
        <v>24</v>
      </c>
      <c r="P93" s="43" t="s">
        <v>116</v>
      </c>
      <c r="Q93" s="43" t="s">
        <v>117</v>
      </c>
      <c r="R93" s="43" t="s">
        <v>118</v>
      </c>
      <c r="S93" s="43" t="s">
        <v>119</v>
      </c>
      <c r="T93" s="41" t="s">
        <v>153</v>
      </c>
      <c r="U93" s="50" t="s">
        <v>24</v>
      </c>
      <c r="V93" s="43" t="s">
        <v>116</v>
      </c>
      <c r="W93" s="43" t="s">
        <v>117</v>
      </c>
      <c r="X93" s="43" t="s">
        <v>118</v>
      </c>
      <c r="Y93" s="43" t="s">
        <v>119</v>
      </c>
      <c r="Z93" s="41" t="s">
        <v>154</v>
      </c>
      <c r="AA93" s="50" t="s">
        <v>24</v>
      </c>
      <c r="AB93" s="43" t="s">
        <v>116</v>
      </c>
      <c r="AC93" s="43" t="s">
        <v>117</v>
      </c>
      <c r="AD93" s="43" t="s">
        <v>118</v>
      </c>
      <c r="AE93" s="43" t="s">
        <v>119</v>
      </c>
      <c r="AF93" s="41" t="s">
        <v>155</v>
      </c>
      <c r="AG93" s="50" t="s">
        <v>24</v>
      </c>
      <c r="AH93" s="43" t="s">
        <v>116</v>
      </c>
      <c r="AI93" s="43" t="s">
        <v>117</v>
      </c>
      <c r="AJ93" s="43" t="s">
        <v>118</v>
      </c>
      <c r="AK93" s="43" t="s">
        <v>119</v>
      </c>
    </row>
    <row r="94" spans="8:37" x14ac:dyDescent="0.2">
      <c r="H94" s="44" t="s">
        <v>102</v>
      </c>
      <c r="I94" s="36" t="str">
        <f>+$C$8</f>
        <v>Richmond/Norfolk - MULO</v>
      </c>
      <c r="J94" s="143">
        <f>+VLOOKUP($C$8,DATA!$E$668:$AS$726,10,FALSE)</f>
        <v>2.1286164727405499</v>
      </c>
      <c r="K94" s="143">
        <f>+VLOOKUP($C$8,DATA!$E$668:$AS$726,20,FALSE)</f>
        <v>2.0622921415748099</v>
      </c>
      <c r="L94" s="143">
        <f>+VLOOKUP($C$8,DATA!$E$668:$AS$726,30,FALSE)</f>
        <v>2.1034558162347001</v>
      </c>
      <c r="M94" s="143">
        <f>+VLOOKUP($C$8,DATA!$E$668:$AS$726,40,FALSE)</f>
        <v>2.0929079007533602</v>
      </c>
      <c r="N94" s="44" t="s">
        <v>102</v>
      </c>
      <c r="O94" s="36" t="str">
        <f>+$C$8</f>
        <v>Richmond/Norfolk - MULO</v>
      </c>
      <c r="P94" s="143">
        <f>+VLOOKUP($C$8,DATA!$E$432:$AS$490,10,FALSE)</f>
        <v>2.8022821345645901</v>
      </c>
      <c r="Q94" s="143">
        <f>+VLOOKUP($C$8,DATA!$E$432:$AS$490,20,FALSE)</f>
        <v>2.7813739616834798</v>
      </c>
      <c r="R94" s="143">
        <f>+VLOOKUP($C$8,DATA!$E$432:$AS$490,30,FALSE)</f>
        <v>2.7565878532816499</v>
      </c>
      <c r="S94" s="143">
        <f>+VLOOKUP($C$8,DATA!$E$432:$AS$490,40,FALSE)</f>
        <v>2.7774469947800799</v>
      </c>
      <c r="T94" s="44" t="s">
        <v>102</v>
      </c>
      <c r="U94" s="36" t="str">
        <f>+$C$8</f>
        <v>Richmond/Norfolk - MULO</v>
      </c>
      <c r="V94" s="143">
        <f>+VLOOKUP($C$8,DATA!$E$913:$AS$971,10,FALSE)</f>
        <v>2.6095246307953799</v>
      </c>
      <c r="W94" s="143">
        <f>+VLOOKUP($C$8,DATA!$E$913:$AS$971,20,FALSE)</f>
        <v>2.60140566548688</v>
      </c>
      <c r="X94" s="143">
        <f>+VLOOKUP($C$8,DATA!$E$913:$AS$971,30,FALSE)</f>
        <v>2.5874746955479</v>
      </c>
      <c r="Y94" s="143">
        <f>+VLOOKUP($C$8,DATA!$E$913:$AS$971,40,FALSE)</f>
        <v>2.5941912627874602</v>
      </c>
      <c r="Z94" s="44" t="s">
        <v>102</v>
      </c>
      <c r="AA94" s="36" t="str">
        <f>+$C$8</f>
        <v>Richmond/Norfolk - MULO</v>
      </c>
      <c r="AB94" s="143">
        <f>+VLOOKUP($C$8,DATA!$E$1031:$AS$1089,10,FALSE)</f>
        <v>3.3718275801416699</v>
      </c>
      <c r="AC94" s="143">
        <f>+VLOOKUP($C$8,DATA!$E$1031:$AS$1089,20,FALSE)</f>
        <v>3.33759733455762</v>
      </c>
      <c r="AD94" s="143">
        <f>+VLOOKUP($C$8,DATA!$E$1031:$AS$1089,30,FALSE)</f>
        <v>3.31389695456371</v>
      </c>
      <c r="AE94" s="143">
        <f>+VLOOKUP($C$8,DATA!$E$1031:$AS$1089,40,FALSE)</f>
        <v>3.3219389315998402</v>
      </c>
      <c r="AF94" s="44" t="s">
        <v>102</v>
      </c>
      <c r="AG94" s="36" t="str">
        <f>+$C$8</f>
        <v>Richmond/Norfolk - MULO</v>
      </c>
      <c r="AH94" s="143">
        <f>+VLOOKUP($C$8,DATA!$E$550:$AS$608,10,FALSE)</f>
        <v>3.0871352137477199</v>
      </c>
      <c r="AI94" s="143">
        <f>+VLOOKUP($C$8,DATA!$E$550:$AS$608,20,FALSE)</f>
        <v>3.1055880146186801</v>
      </c>
      <c r="AJ94" s="143">
        <f>+VLOOKUP($C$8,DATA!$E$550:$AS$608,30,FALSE)</f>
        <v>3.12855995297571</v>
      </c>
      <c r="AK94" s="143">
        <f>+VLOOKUP($C$8,DATA!$E$550:$AS$608,40,FALSE)</f>
        <v>3.09770548396054</v>
      </c>
    </row>
    <row r="95" spans="8:37" x14ac:dyDescent="0.2">
      <c r="H95" s="44" t="s">
        <v>115</v>
      </c>
      <c r="I95" s="42" t="str">
        <f>+$C$9</f>
        <v>Midsouth - MULO</v>
      </c>
      <c r="J95" s="143">
        <f>+VLOOKUP($C$9,DATA!$E$668:$AS$726,10,FALSE)</f>
        <v>2.24115621468296</v>
      </c>
      <c r="K95" s="143">
        <f>+VLOOKUP($C$9,DATA!$E$668:$AS$726,20,FALSE)</f>
        <v>2.1646120206371</v>
      </c>
      <c r="L95" s="143">
        <f>+VLOOKUP($C$9,DATA!$E$668:$AS$726,30,FALSE)</f>
        <v>2.2013203118290301</v>
      </c>
      <c r="M95" s="143">
        <f>+VLOOKUP($C$9,DATA!$E$668:$AS$726,40,FALSE)</f>
        <v>2.1859919234585501</v>
      </c>
      <c r="N95" s="44" t="s">
        <v>115</v>
      </c>
      <c r="O95" s="42" t="str">
        <f>+$C$9</f>
        <v>Midsouth - MULO</v>
      </c>
      <c r="P95" s="143">
        <f>+VLOOKUP($C$9,DATA!$E$432:$AS$490,10,FALSE)</f>
        <v>2.8804544454486201</v>
      </c>
      <c r="Q95" s="143">
        <f>+VLOOKUP($C$9,DATA!$E$432:$AS$490,20,FALSE)</f>
        <v>2.8575804252524502</v>
      </c>
      <c r="R95" s="143">
        <f>+VLOOKUP($C$9,DATA!$E$432:$AS$490,30,FALSE)</f>
        <v>2.8431538918101702</v>
      </c>
      <c r="S95" s="143">
        <f>+VLOOKUP($C$9,DATA!$E$432:$AS$490,40,FALSE)</f>
        <v>2.8395895365795898</v>
      </c>
      <c r="T95" s="44" t="s">
        <v>115</v>
      </c>
      <c r="U95" s="42" t="str">
        <f>+$C$9</f>
        <v>Midsouth - MULO</v>
      </c>
      <c r="V95" s="143">
        <f>+VLOOKUP($C$9,DATA!$E$913:$AS$971,10,FALSE)</f>
        <v>2.7092492715483201</v>
      </c>
      <c r="W95" s="143">
        <f>+VLOOKUP($C$9,DATA!$E$913:$AS$971,20,FALSE)</f>
        <v>2.7110623505833802</v>
      </c>
      <c r="X95" s="143">
        <f>+VLOOKUP($C$9,DATA!$E$913:$AS$971,30,FALSE)</f>
        <v>2.7013203812382498</v>
      </c>
      <c r="Y95" s="143">
        <f>+VLOOKUP($C$9,DATA!$E$913:$AS$971,40,FALSE)</f>
        <v>2.6707803693746999</v>
      </c>
      <c r="Z95" s="44" t="s">
        <v>115</v>
      </c>
      <c r="AA95" s="42" t="str">
        <f>+$C$9</f>
        <v>Midsouth - MULO</v>
      </c>
      <c r="AB95" s="143">
        <f>+VLOOKUP($C$9,DATA!$E$1031:$AS$1089,10,FALSE)</f>
        <v>3.2892137955418401</v>
      </c>
      <c r="AC95" s="143">
        <f>+VLOOKUP($C$9,DATA!$E$1031:$AS$1089,20,FALSE)</f>
        <v>3.2298938326368001</v>
      </c>
      <c r="AD95" s="143">
        <f>+VLOOKUP($C$9,DATA!$E$1031:$AS$1089,30,FALSE)</f>
        <v>3.22850722444857</v>
      </c>
      <c r="AE95" s="143">
        <f>+VLOOKUP($C$9,DATA!$E$1031:$AS$1089,40,FALSE)</f>
        <v>3.2404080430323301</v>
      </c>
      <c r="AF95" s="44" t="s">
        <v>115</v>
      </c>
      <c r="AG95" s="42" t="str">
        <f>+$C$9</f>
        <v>Midsouth - MULO</v>
      </c>
      <c r="AH95" s="143">
        <f>+VLOOKUP($C$9,DATA!$E$550:$AS$608,10,FALSE)</f>
        <v>3.4856591785311202</v>
      </c>
      <c r="AI95" s="143">
        <f>+VLOOKUP($C$9,DATA!$E$550:$AS$608,20,FALSE)</f>
        <v>3.4508810338357701</v>
      </c>
      <c r="AJ95" s="143">
        <f>+VLOOKUP($C$9,DATA!$E$550:$AS$608,30,FALSE)</f>
        <v>3.4782120753749202</v>
      </c>
      <c r="AK95" s="143">
        <f>+VLOOKUP($C$9,DATA!$E$550:$AS$608,40,FALSE)</f>
        <v>3.4665399141983899</v>
      </c>
    </row>
    <row r="96" spans="8:37" x14ac:dyDescent="0.2">
      <c r="H96" s="44"/>
      <c r="I96" s="42" t="s">
        <v>327</v>
      </c>
      <c r="J96" s="143">
        <f>+VLOOKUP($C$10,DATA!$E$668:$AS$726,10,FALSE)</f>
        <v>2.3404449062708901</v>
      </c>
      <c r="K96" s="143">
        <f>+VLOOKUP($C$10,DATA!$E$668:$AS$726,20,FALSE)</f>
        <v>2.24327015113044</v>
      </c>
      <c r="L96" s="143">
        <f>+VLOOKUP($C$10,DATA!$E$668:$AS$726,30,FALSE)</f>
        <v>2.2603050935203801</v>
      </c>
      <c r="M96" s="143">
        <f>+VLOOKUP($C$10,DATA!$E$668:$AS$726,40,FALSE)</f>
        <v>2.2371962394204399</v>
      </c>
      <c r="N96" s="44"/>
      <c r="O96" s="42" t="s">
        <v>327</v>
      </c>
      <c r="P96" s="143">
        <f>+VLOOKUP($C$10,DATA!$E$432:$AS$490,10,FALSE)</f>
        <v>2.6398892613226801</v>
      </c>
      <c r="Q96" s="143">
        <f>+VLOOKUP($C$10,DATA!$E$432:$AS$490,20,FALSE)</f>
        <v>2.6193301552507799</v>
      </c>
      <c r="R96" s="143">
        <f>+VLOOKUP($C$10,DATA!$E$432:$AS$490,30,FALSE)</f>
        <v>2.6311873702825701</v>
      </c>
      <c r="S96" s="143">
        <f>+VLOOKUP($C$10,DATA!$E$432:$AS$490,40,FALSE)</f>
        <v>2.6266760330851602</v>
      </c>
      <c r="T96" s="44"/>
      <c r="U96" s="42" t="s">
        <v>327</v>
      </c>
      <c r="V96" s="143">
        <f>+VLOOKUP($C$10,DATA!$E$913:$AS$971,10,FALSE)</f>
        <v>2.5162384310897701</v>
      </c>
      <c r="W96" s="143">
        <f>+VLOOKUP($C$10,DATA!$E$913:$AS$971,20,FALSE)</f>
        <v>2.5310618780608398</v>
      </c>
      <c r="X96" s="143">
        <f>+VLOOKUP($C$10,DATA!$E$913:$AS$971,30,FALSE)</f>
        <v>2.5390701918218501</v>
      </c>
      <c r="Y96" s="143">
        <f>+VLOOKUP($C$10,DATA!$E$913:$AS$971,40,FALSE)</f>
        <v>2.5026314495694599</v>
      </c>
      <c r="Z96" s="44"/>
      <c r="AA96" s="42" t="s">
        <v>327</v>
      </c>
      <c r="AB96" s="143">
        <f>+VLOOKUP($C$10,DATA!$E$1031:$AS$1089,10,FALSE)</f>
        <v>2.9652056341506299</v>
      </c>
      <c r="AC96" s="143">
        <f>+VLOOKUP($C$10,DATA!$E$1031:$AS$1089,20,FALSE)</f>
        <v>2.85878014495878</v>
      </c>
      <c r="AD96" s="143">
        <f>+VLOOKUP($C$10,DATA!$E$1031:$AS$1089,30,FALSE)</f>
        <v>2.8986167791184601</v>
      </c>
      <c r="AE96" s="143">
        <f>+VLOOKUP($C$10,DATA!$E$1031:$AS$1089,40,FALSE)</f>
        <v>2.9461125064365401</v>
      </c>
      <c r="AF96" s="44"/>
      <c r="AG96" s="42" t="s">
        <v>327</v>
      </c>
      <c r="AH96" s="143">
        <f>+VLOOKUP($C$10,DATA!$E$550:$AS$608,10,FALSE)</f>
        <v>3.4709408124967198</v>
      </c>
      <c r="AI96" s="143">
        <f>+VLOOKUP($C$10,DATA!$E$550:$AS$608,20,FALSE)</f>
        <v>3.4409293268940702</v>
      </c>
      <c r="AJ96" s="143">
        <f>+VLOOKUP($C$10,DATA!$E$550:$AS$608,30,FALSE)</f>
        <v>3.5104905324232099</v>
      </c>
      <c r="AK96" s="143">
        <f>+VLOOKUP($C$10,DATA!$E$550:$AS$608,40,FALSE)</f>
        <v>3.4906491515902802</v>
      </c>
    </row>
    <row r="98" spans="2:27" x14ac:dyDescent="0.2">
      <c r="B98" s="35"/>
      <c r="C98" s="35"/>
    </row>
    <row r="99" spans="2:27" x14ac:dyDescent="0.2">
      <c r="B99" s="35"/>
      <c r="C99" s="35"/>
    </row>
    <row r="100" spans="2:27" hidden="1" x14ac:dyDescent="0.2">
      <c r="B100" s="4" t="s">
        <v>328</v>
      </c>
      <c r="C100" s="4" t="s">
        <v>103</v>
      </c>
      <c r="H100" s="44"/>
      <c r="I100" s="42"/>
      <c r="T100" s="44"/>
      <c r="U100" s="42"/>
      <c r="Z100" s="44"/>
      <c r="AA100" s="42"/>
    </row>
    <row r="101" spans="2:27" hidden="1" x14ac:dyDescent="0.2">
      <c r="B101" s="3" t="s">
        <v>271</v>
      </c>
      <c r="C101" s="3" t="s">
        <v>322</v>
      </c>
    </row>
    <row r="102" spans="2:27" hidden="1" x14ac:dyDescent="0.2">
      <c r="B102" s="3" t="s">
        <v>272</v>
      </c>
      <c r="C102" s="3" t="s">
        <v>325</v>
      </c>
    </row>
    <row r="103" spans="2:27" hidden="1" x14ac:dyDescent="0.2">
      <c r="B103" s="3" t="s">
        <v>273</v>
      </c>
      <c r="C103" s="3" t="s">
        <v>321</v>
      </c>
    </row>
    <row r="104" spans="2:27" hidden="1" x14ac:dyDescent="0.2">
      <c r="B104" s="3" t="s">
        <v>274</v>
      </c>
      <c r="C104" s="3" t="s">
        <v>325</v>
      </c>
    </row>
    <row r="105" spans="2:27" hidden="1" x14ac:dyDescent="0.2">
      <c r="B105" s="3" t="s">
        <v>275</v>
      </c>
      <c r="C105" s="3" t="s">
        <v>322</v>
      </c>
      <c r="H105" s="44"/>
      <c r="I105" s="42"/>
      <c r="T105" s="44"/>
      <c r="U105" s="42"/>
      <c r="Z105" s="44"/>
      <c r="AA105" s="42"/>
    </row>
    <row r="106" spans="2:27" hidden="1" x14ac:dyDescent="0.2">
      <c r="B106" s="3" t="s">
        <v>276</v>
      </c>
      <c r="C106" s="3" t="s">
        <v>322</v>
      </c>
    </row>
    <row r="107" spans="2:27" hidden="1" x14ac:dyDescent="0.2">
      <c r="B107" s="3" t="s">
        <v>277</v>
      </c>
      <c r="C107" s="3" t="s">
        <v>321</v>
      </c>
    </row>
    <row r="108" spans="2:27" hidden="1" x14ac:dyDescent="0.2">
      <c r="B108" s="3" t="s">
        <v>278</v>
      </c>
      <c r="C108" s="3" t="s">
        <v>320</v>
      </c>
    </row>
    <row r="109" spans="2:27" hidden="1" x14ac:dyDescent="0.2">
      <c r="B109" s="3" t="s">
        <v>279</v>
      </c>
      <c r="C109" s="3" t="s">
        <v>320</v>
      </c>
    </row>
    <row r="110" spans="2:27" hidden="1" x14ac:dyDescent="0.2">
      <c r="B110" s="3" t="s">
        <v>280</v>
      </c>
      <c r="C110" s="3" t="s">
        <v>320</v>
      </c>
      <c r="H110" s="44"/>
      <c r="I110" s="42"/>
      <c r="T110" s="44"/>
      <c r="U110" s="42"/>
      <c r="Z110" s="44"/>
      <c r="AA110" s="42"/>
    </row>
    <row r="111" spans="2:27" hidden="1" x14ac:dyDescent="0.2">
      <c r="B111" s="3" t="s">
        <v>281</v>
      </c>
      <c r="C111" s="3" t="s">
        <v>320</v>
      </c>
    </row>
    <row r="112" spans="2:27" hidden="1" x14ac:dyDescent="0.2">
      <c r="B112" s="3" t="s">
        <v>282</v>
      </c>
      <c r="C112" s="3" t="s">
        <v>324</v>
      </c>
    </row>
    <row r="113" spans="2:27" hidden="1" x14ac:dyDescent="0.2">
      <c r="B113" s="3" t="s">
        <v>283</v>
      </c>
      <c r="C113" s="3" t="s">
        <v>326</v>
      </c>
    </row>
    <row r="114" spans="2:27" hidden="1" x14ac:dyDescent="0.2">
      <c r="B114" s="3" t="s">
        <v>284</v>
      </c>
      <c r="C114" s="3" t="s">
        <v>320</v>
      </c>
    </row>
    <row r="115" spans="2:27" hidden="1" x14ac:dyDescent="0.2">
      <c r="B115" s="3" t="s">
        <v>285</v>
      </c>
      <c r="C115" s="3" t="s">
        <v>320</v>
      </c>
      <c r="Z115" s="44"/>
      <c r="AA115" s="42"/>
    </row>
    <row r="116" spans="2:27" hidden="1" x14ac:dyDescent="0.2">
      <c r="B116" s="3" t="s">
        <v>286</v>
      </c>
      <c r="C116" s="3" t="s">
        <v>322</v>
      </c>
    </row>
    <row r="117" spans="2:27" hidden="1" x14ac:dyDescent="0.2">
      <c r="B117" s="3" t="s">
        <v>287</v>
      </c>
      <c r="C117" s="3" t="s">
        <v>322</v>
      </c>
    </row>
    <row r="118" spans="2:27" hidden="1" x14ac:dyDescent="0.2">
      <c r="B118" s="3" t="s">
        <v>288</v>
      </c>
      <c r="C118" s="3" t="s">
        <v>324</v>
      </c>
    </row>
    <row r="119" spans="2:27" hidden="1" x14ac:dyDescent="0.2">
      <c r="B119" s="3" t="s">
        <v>289</v>
      </c>
      <c r="C119" s="3" t="s">
        <v>320</v>
      </c>
    </row>
    <row r="120" spans="2:27" hidden="1" x14ac:dyDescent="0.2">
      <c r="B120" s="3" t="s">
        <v>290</v>
      </c>
      <c r="C120" s="3" t="s">
        <v>325</v>
      </c>
    </row>
    <row r="121" spans="2:27" hidden="1" x14ac:dyDescent="0.2">
      <c r="B121" s="3" t="s">
        <v>291</v>
      </c>
      <c r="C121" s="3" t="s">
        <v>323</v>
      </c>
    </row>
    <row r="122" spans="2:27" hidden="1" x14ac:dyDescent="0.2">
      <c r="B122" s="3" t="s">
        <v>292</v>
      </c>
      <c r="C122" s="3" t="s">
        <v>319</v>
      </c>
    </row>
    <row r="123" spans="2:27" hidden="1" x14ac:dyDescent="0.2">
      <c r="B123" s="3" t="s">
        <v>293</v>
      </c>
      <c r="C123" s="3" t="s">
        <v>321</v>
      </c>
    </row>
    <row r="124" spans="2:27" hidden="1" x14ac:dyDescent="0.2">
      <c r="B124" s="3" t="s">
        <v>294</v>
      </c>
      <c r="C124" s="3" t="s">
        <v>325</v>
      </c>
    </row>
    <row r="125" spans="2:27" hidden="1" x14ac:dyDescent="0.2">
      <c r="B125" s="3" t="s">
        <v>295</v>
      </c>
      <c r="C125" s="3" t="s">
        <v>320</v>
      </c>
    </row>
    <row r="126" spans="2:27" hidden="1" x14ac:dyDescent="0.2">
      <c r="B126" s="3" t="s">
        <v>296</v>
      </c>
      <c r="C126" s="3" t="s">
        <v>323</v>
      </c>
    </row>
    <row r="127" spans="2:27" hidden="1" x14ac:dyDescent="0.2">
      <c r="B127" s="3" t="s">
        <v>297</v>
      </c>
      <c r="C127" s="3" t="s">
        <v>321</v>
      </c>
    </row>
    <row r="128" spans="2:27" hidden="1" x14ac:dyDescent="0.2">
      <c r="B128" s="3" t="s">
        <v>298</v>
      </c>
      <c r="C128" s="3" t="s">
        <v>324</v>
      </c>
    </row>
    <row r="129" spans="2:3" hidden="1" x14ac:dyDescent="0.2">
      <c r="B129" s="3" t="s">
        <v>299</v>
      </c>
      <c r="C129" s="3" t="s">
        <v>322</v>
      </c>
    </row>
    <row r="130" spans="2:3" hidden="1" x14ac:dyDescent="0.2">
      <c r="B130" s="3" t="s">
        <v>300</v>
      </c>
      <c r="C130" s="3" t="s">
        <v>322</v>
      </c>
    </row>
    <row r="131" spans="2:3" hidden="1" x14ac:dyDescent="0.2">
      <c r="B131" s="3" t="s">
        <v>301</v>
      </c>
      <c r="C131" s="3" t="s">
        <v>323</v>
      </c>
    </row>
    <row r="132" spans="2:3" hidden="1" x14ac:dyDescent="0.2">
      <c r="B132" s="3" t="s">
        <v>302</v>
      </c>
      <c r="C132" s="3" t="s">
        <v>325</v>
      </c>
    </row>
    <row r="133" spans="2:3" hidden="1" x14ac:dyDescent="0.2">
      <c r="B133" s="3" t="s">
        <v>303</v>
      </c>
      <c r="C133" s="3" t="s">
        <v>320</v>
      </c>
    </row>
    <row r="134" spans="2:3" hidden="1" x14ac:dyDescent="0.2">
      <c r="B134" s="3" t="s">
        <v>304</v>
      </c>
      <c r="C134" s="3" t="s">
        <v>322</v>
      </c>
    </row>
    <row r="135" spans="2:3" hidden="1" x14ac:dyDescent="0.2">
      <c r="B135" s="3" t="s">
        <v>305</v>
      </c>
      <c r="C135" s="3" t="s">
        <v>326</v>
      </c>
    </row>
    <row r="136" spans="2:3" hidden="1" x14ac:dyDescent="0.2">
      <c r="B136" s="3" t="s">
        <v>306</v>
      </c>
      <c r="C136" s="3" t="s">
        <v>322</v>
      </c>
    </row>
    <row r="137" spans="2:3" hidden="1" x14ac:dyDescent="0.2">
      <c r="B137" s="3" t="s">
        <v>307</v>
      </c>
      <c r="C137" s="3" t="s">
        <v>326</v>
      </c>
    </row>
    <row r="138" spans="2:3" hidden="1" x14ac:dyDescent="0.2">
      <c r="B138" s="3" t="s">
        <v>308</v>
      </c>
      <c r="C138" s="3" t="s">
        <v>321</v>
      </c>
    </row>
    <row r="139" spans="2:3" hidden="1" x14ac:dyDescent="0.2">
      <c r="B139" s="3" t="s">
        <v>309</v>
      </c>
      <c r="C139" s="3" t="s">
        <v>321</v>
      </c>
    </row>
    <row r="140" spans="2:3" hidden="1" x14ac:dyDescent="0.2">
      <c r="B140" s="3" t="s">
        <v>310</v>
      </c>
      <c r="C140" s="3" t="s">
        <v>321</v>
      </c>
    </row>
    <row r="141" spans="2:3" hidden="1" x14ac:dyDescent="0.2">
      <c r="B141" s="3" t="s">
        <v>311</v>
      </c>
      <c r="C141" s="3" t="s">
        <v>319</v>
      </c>
    </row>
    <row r="142" spans="2:3" hidden="1" x14ac:dyDescent="0.2">
      <c r="B142" s="3" t="s">
        <v>312</v>
      </c>
      <c r="C142" s="3" t="s">
        <v>326</v>
      </c>
    </row>
    <row r="143" spans="2:3" hidden="1" x14ac:dyDescent="0.2">
      <c r="B143" s="3" t="s">
        <v>313</v>
      </c>
      <c r="C143" s="3" t="s">
        <v>319</v>
      </c>
    </row>
    <row r="144" spans="2:3" hidden="1" x14ac:dyDescent="0.2">
      <c r="B144" s="3" t="s">
        <v>314</v>
      </c>
      <c r="C144" s="3" t="s">
        <v>319</v>
      </c>
    </row>
    <row r="145" spans="2:3" hidden="1" x14ac:dyDescent="0.2">
      <c r="B145" s="3" t="s">
        <v>315</v>
      </c>
      <c r="C145" s="3" t="s">
        <v>326</v>
      </c>
    </row>
    <row r="146" spans="2:3" hidden="1" x14ac:dyDescent="0.2">
      <c r="B146" s="3" t="s">
        <v>316</v>
      </c>
      <c r="C146" s="3" t="s">
        <v>325</v>
      </c>
    </row>
    <row r="147" spans="2:3" hidden="1" x14ac:dyDescent="0.2">
      <c r="B147" s="3" t="s">
        <v>317</v>
      </c>
      <c r="C147" s="3" t="s">
        <v>323</v>
      </c>
    </row>
    <row r="148" spans="2:3" hidden="1" x14ac:dyDescent="0.2">
      <c r="B148" s="3" t="s">
        <v>318</v>
      </c>
      <c r="C148" s="3" t="s">
        <v>325</v>
      </c>
    </row>
    <row r="149" spans="2:3" hidden="1" x14ac:dyDescent="0.2">
      <c r="B149" s="3" t="s">
        <v>344</v>
      </c>
      <c r="C149" s="3" t="s">
        <v>320</v>
      </c>
    </row>
    <row r="150" spans="2:3" hidden="1" x14ac:dyDescent="0.2">
      <c r="B150" s="3" t="s">
        <v>345</v>
      </c>
      <c r="C150" s="3" t="s">
        <v>326</v>
      </c>
    </row>
  </sheetData>
  <sheetProtection password="92C1" sheet="1" objects="1" scenarios="1"/>
  <mergeCells count="43">
    <mergeCell ref="AL73:AQ73"/>
    <mergeCell ref="H71:M71"/>
    <mergeCell ref="N71:S71"/>
    <mergeCell ref="T71:Y71"/>
    <mergeCell ref="Z71:AE71"/>
    <mergeCell ref="AF71:AK71"/>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B71:G71"/>
    <mergeCell ref="B42:G42"/>
    <mergeCell ref="AL71:AQ71"/>
    <mergeCell ref="B43:G43"/>
    <mergeCell ref="B70:G70"/>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DATA!$E$7:$E$53</xm:f>
          </x14:formula1>
          <xm:sqref>C8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6" customWidth="1"/>
    <col min="2" max="2" width="16.5703125" style="126" bestFit="1" customWidth="1"/>
    <col min="3" max="3" width="19.7109375" style="126" bestFit="1" customWidth="1"/>
    <col min="4" max="256" width="8.7109375" style="125"/>
    <col min="257" max="257" width="12.28515625" style="125" bestFit="1" customWidth="1"/>
    <col min="258" max="258" width="13.28515625" style="125" bestFit="1" customWidth="1"/>
    <col min="259" max="259" width="13.7109375" style="125" bestFit="1" customWidth="1"/>
    <col min="260" max="512" width="8.7109375" style="125"/>
    <col min="513" max="513" width="12.28515625" style="125" bestFit="1" customWidth="1"/>
    <col min="514" max="514" width="13.28515625" style="125" bestFit="1" customWidth="1"/>
    <col min="515" max="515" width="13.7109375" style="125" bestFit="1" customWidth="1"/>
    <col min="516" max="768" width="8.7109375" style="125"/>
    <col min="769" max="769" width="12.28515625" style="125" bestFit="1" customWidth="1"/>
    <col min="770" max="770" width="13.28515625" style="125" bestFit="1" customWidth="1"/>
    <col min="771" max="771" width="13.7109375" style="125" bestFit="1" customWidth="1"/>
    <col min="772" max="1024" width="8.7109375" style="125"/>
    <col min="1025" max="1025" width="12.28515625" style="125" bestFit="1" customWidth="1"/>
    <col min="1026" max="1026" width="13.28515625" style="125" bestFit="1" customWidth="1"/>
    <col min="1027" max="1027" width="13.7109375" style="125" bestFit="1" customWidth="1"/>
    <col min="1028" max="1280" width="8.7109375" style="125"/>
    <col min="1281" max="1281" width="12.28515625" style="125" bestFit="1" customWidth="1"/>
    <col min="1282" max="1282" width="13.28515625" style="125" bestFit="1" customWidth="1"/>
    <col min="1283" max="1283" width="13.7109375" style="125" bestFit="1" customWidth="1"/>
    <col min="1284" max="1536" width="8.7109375" style="125"/>
    <col min="1537" max="1537" width="12.28515625" style="125" bestFit="1" customWidth="1"/>
    <col min="1538" max="1538" width="13.28515625" style="125" bestFit="1" customWidth="1"/>
    <col min="1539" max="1539" width="13.7109375" style="125" bestFit="1" customWidth="1"/>
    <col min="1540" max="1792" width="8.7109375" style="125"/>
    <col min="1793" max="1793" width="12.28515625" style="125" bestFit="1" customWidth="1"/>
    <col min="1794" max="1794" width="13.28515625" style="125" bestFit="1" customWidth="1"/>
    <col min="1795" max="1795" width="13.7109375" style="125" bestFit="1" customWidth="1"/>
    <col min="1796" max="2048" width="8.7109375" style="125"/>
    <col min="2049" max="2049" width="12.28515625" style="125" bestFit="1" customWidth="1"/>
    <col min="2050" max="2050" width="13.28515625" style="125" bestFit="1" customWidth="1"/>
    <col min="2051" max="2051" width="13.7109375" style="125" bestFit="1" customWidth="1"/>
    <col min="2052" max="2304" width="8.7109375" style="125"/>
    <col min="2305" max="2305" width="12.28515625" style="125" bestFit="1" customWidth="1"/>
    <col min="2306" max="2306" width="13.28515625" style="125" bestFit="1" customWidth="1"/>
    <col min="2307" max="2307" width="13.7109375" style="125" bestFit="1" customWidth="1"/>
    <col min="2308" max="2560" width="8.7109375" style="125"/>
    <col min="2561" max="2561" width="12.28515625" style="125" bestFit="1" customWidth="1"/>
    <col min="2562" max="2562" width="13.28515625" style="125" bestFit="1" customWidth="1"/>
    <col min="2563" max="2563" width="13.7109375" style="125" bestFit="1" customWidth="1"/>
    <col min="2564" max="2816" width="8.7109375" style="125"/>
    <col min="2817" max="2817" width="12.28515625" style="125" bestFit="1" customWidth="1"/>
    <col min="2818" max="2818" width="13.28515625" style="125" bestFit="1" customWidth="1"/>
    <col min="2819" max="2819" width="13.7109375" style="125" bestFit="1" customWidth="1"/>
    <col min="2820" max="3072" width="8.7109375" style="125"/>
    <col min="3073" max="3073" width="12.28515625" style="125" bestFit="1" customWidth="1"/>
    <col min="3074" max="3074" width="13.28515625" style="125" bestFit="1" customWidth="1"/>
    <col min="3075" max="3075" width="13.7109375" style="125" bestFit="1" customWidth="1"/>
    <col min="3076" max="3328" width="8.7109375" style="125"/>
    <col min="3329" max="3329" width="12.28515625" style="125" bestFit="1" customWidth="1"/>
    <col min="3330" max="3330" width="13.28515625" style="125" bestFit="1" customWidth="1"/>
    <col min="3331" max="3331" width="13.7109375" style="125" bestFit="1" customWidth="1"/>
    <col min="3332" max="3584" width="8.7109375" style="125"/>
    <col min="3585" max="3585" width="12.28515625" style="125" bestFit="1" customWidth="1"/>
    <col min="3586" max="3586" width="13.28515625" style="125" bestFit="1" customWidth="1"/>
    <col min="3587" max="3587" width="13.7109375" style="125" bestFit="1" customWidth="1"/>
    <col min="3588" max="3840" width="8.7109375" style="125"/>
    <col min="3841" max="3841" width="12.28515625" style="125" bestFit="1" customWidth="1"/>
    <col min="3842" max="3842" width="13.28515625" style="125" bestFit="1" customWidth="1"/>
    <col min="3843" max="3843" width="13.7109375" style="125" bestFit="1" customWidth="1"/>
    <col min="3844" max="4096" width="8.7109375" style="125"/>
    <col min="4097" max="4097" width="12.28515625" style="125" bestFit="1" customWidth="1"/>
    <col min="4098" max="4098" width="13.28515625" style="125" bestFit="1" customWidth="1"/>
    <col min="4099" max="4099" width="13.7109375" style="125" bestFit="1" customWidth="1"/>
    <col min="4100" max="4352" width="8.7109375" style="125"/>
    <col min="4353" max="4353" width="12.28515625" style="125" bestFit="1" customWidth="1"/>
    <col min="4354" max="4354" width="13.28515625" style="125" bestFit="1" customWidth="1"/>
    <col min="4355" max="4355" width="13.7109375" style="125" bestFit="1" customWidth="1"/>
    <col min="4356" max="4608" width="8.7109375" style="125"/>
    <col min="4609" max="4609" width="12.28515625" style="125" bestFit="1" customWidth="1"/>
    <col min="4610" max="4610" width="13.28515625" style="125" bestFit="1" customWidth="1"/>
    <col min="4611" max="4611" width="13.7109375" style="125" bestFit="1" customWidth="1"/>
    <col min="4612" max="4864" width="8.7109375" style="125"/>
    <col min="4865" max="4865" width="12.28515625" style="125" bestFit="1" customWidth="1"/>
    <col min="4866" max="4866" width="13.28515625" style="125" bestFit="1" customWidth="1"/>
    <col min="4867" max="4867" width="13.7109375" style="125" bestFit="1" customWidth="1"/>
    <col min="4868" max="5120" width="8.7109375" style="125"/>
    <col min="5121" max="5121" width="12.28515625" style="125" bestFit="1" customWidth="1"/>
    <col min="5122" max="5122" width="13.28515625" style="125" bestFit="1" customWidth="1"/>
    <col min="5123" max="5123" width="13.7109375" style="125" bestFit="1" customWidth="1"/>
    <col min="5124" max="5376" width="8.7109375" style="125"/>
    <col min="5377" max="5377" width="12.28515625" style="125" bestFit="1" customWidth="1"/>
    <col min="5378" max="5378" width="13.28515625" style="125" bestFit="1" customWidth="1"/>
    <col min="5379" max="5379" width="13.7109375" style="125" bestFit="1" customWidth="1"/>
    <col min="5380" max="5632" width="8.7109375" style="125"/>
    <col min="5633" max="5633" width="12.28515625" style="125" bestFit="1" customWidth="1"/>
    <col min="5634" max="5634" width="13.28515625" style="125" bestFit="1" customWidth="1"/>
    <col min="5635" max="5635" width="13.7109375" style="125" bestFit="1" customWidth="1"/>
    <col min="5636" max="5888" width="8.7109375" style="125"/>
    <col min="5889" max="5889" width="12.28515625" style="125" bestFit="1" customWidth="1"/>
    <col min="5890" max="5890" width="13.28515625" style="125" bestFit="1" customWidth="1"/>
    <col min="5891" max="5891" width="13.7109375" style="125" bestFit="1" customWidth="1"/>
    <col min="5892" max="6144" width="8.7109375" style="125"/>
    <col min="6145" max="6145" width="12.28515625" style="125" bestFit="1" customWidth="1"/>
    <col min="6146" max="6146" width="13.28515625" style="125" bestFit="1" customWidth="1"/>
    <col min="6147" max="6147" width="13.7109375" style="125" bestFit="1" customWidth="1"/>
    <col min="6148" max="6400" width="8.7109375" style="125"/>
    <col min="6401" max="6401" width="12.28515625" style="125" bestFit="1" customWidth="1"/>
    <col min="6402" max="6402" width="13.28515625" style="125" bestFit="1" customWidth="1"/>
    <col min="6403" max="6403" width="13.7109375" style="125" bestFit="1" customWidth="1"/>
    <col min="6404" max="6656" width="8.7109375" style="125"/>
    <col min="6657" max="6657" width="12.28515625" style="125" bestFit="1" customWidth="1"/>
    <col min="6658" max="6658" width="13.28515625" style="125" bestFit="1" customWidth="1"/>
    <col min="6659" max="6659" width="13.7109375" style="125" bestFit="1" customWidth="1"/>
    <col min="6660" max="6912" width="8.7109375" style="125"/>
    <col min="6913" max="6913" width="12.28515625" style="125" bestFit="1" customWidth="1"/>
    <col min="6914" max="6914" width="13.28515625" style="125" bestFit="1" customWidth="1"/>
    <col min="6915" max="6915" width="13.7109375" style="125" bestFit="1" customWidth="1"/>
    <col min="6916" max="7168" width="8.7109375" style="125"/>
    <col min="7169" max="7169" width="12.28515625" style="125" bestFit="1" customWidth="1"/>
    <col min="7170" max="7170" width="13.28515625" style="125" bestFit="1" customWidth="1"/>
    <col min="7171" max="7171" width="13.7109375" style="125" bestFit="1" customWidth="1"/>
    <col min="7172" max="7424" width="8.7109375" style="125"/>
    <col min="7425" max="7425" width="12.28515625" style="125" bestFit="1" customWidth="1"/>
    <col min="7426" max="7426" width="13.28515625" style="125" bestFit="1" customWidth="1"/>
    <col min="7427" max="7427" width="13.7109375" style="125" bestFit="1" customWidth="1"/>
    <col min="7428" max="7680" width="8.7109375" style="125"/>
    <col min="7681" max="7681" width="12.28515625" style="125" bestFit="1" customWidth="1"/>
    <col min="7682" max="7682" width="13.28515625" style="125" bestFit="1" customWidth="1"/>
    <col min="7683" max="7683" width="13.7109375" style="125" bestFit="1" customWidth="1"/>
    <col min="7684" max="7936" width="8.7109375" style="125"/>
    <col min="7937" max="7937" width="12.28515625" style="125" bestFit="1" customWidth="1"/>
    <col min="7938" max="7938" width="13.28515625" style="125" bestFit="1" customWidth="1"/>
    <col min="7939" max="7939" width="13.7109375" style="125" bestFit="1" customWidth="1"/>
    <col min="7940" max="8192" width="8.7109375" style="125"/>
    <col min="8193" max="8193" width="12.28515625" style="125" bestFit="1" customWidth="1"/>
    <col min="8194" max="8194" width="13.28515625" style="125" bestFit="1" customWidth="1"/>
    <col min="8195" max="8195" width="13.7109375" style="125" bestFit="1" customWidth="1"/>
    <col min="8196" max="8448" width="8.7109375" style="125"/>
    <col min="8449" max="8449" width="12.28515625" style="125" bestFit="1" customWidth="1"/>
    <col min="8450" max="8450" width="13.28515625" style="125" bestFit="1" customWidth="1"/>
    <col min="8451" max="8451" width="13.7109375" style="125" bestFit="1" customWidth="1"/>
    <col min="8452" max="8704" width="8.7109375" style="125"/>
    <col min="8705" max="8705" width="12.28515625" style="125" bestFit="1" customWidth="1"/>
    <col min="8706" max="8706" width="13.28515625" style="125" bestFit="1" customWidth="1"/>
    <col min="8707" max="8707" width="13.7109375" style="125" bestFit="1" customWidth="1"/>
    <col min="8708" max="8960" width="8.7109375" style="125"/>
    <col min="8961" max="8961" width="12.28515625" style="125" bestFit="1" customWidth="1"/>
    <col min="8962" max="8962" width="13.28515625" style="125" bestFit="1" customWidth="1"/>
    <col min="8963" max="8963" width="13.7109375" style="125" bestFit="1" customWidth="1"/>
    <col min="8964" max="9216" width="8.7109375" style="125"/>
    <col min="9217" max="9217" width="12.28515625" style="125" bestFit="1" customWidth="1"/>
    <col min="9218" max="9218" width="13.28515625" style="125" bestFit="1" customWidth="1"/>
    <col min="9219" max="9219" width="13.7109375" style="125" bestFit="1" customWidth="1"/>
    <col min="9220" max="9472" width="8.7109375" style="125"/>
    <col min="9473" max="9473" width="12.28515625" style="125" bestFit="1" customWidth="1"/>
    <col min="9474" max="9474" width="13.28515625" style="125" bestFit="1" customWidth="1"/>
    <col min="9475" max="9475" width="13.7109375" style="125" bestFit="1" customWidth="1"/>
    <col min="9476" max="9728" width="8.7109375" style="125"/>
    <col min="9729" max="9729" width="12.28515625" style="125" bestFit="1" customWidth="1"/>
    <col min="9730" max="9730" width="13.28515625" style="125" bestFit="1" customWidth="1"/>
    <col min="9731" max="9731" width="13.7109375" style="125" bestFit="1" customWidth="1"/>
    <col min="9732" max="9984" width="8.7109375" style="125"/>
    <col min="9985" max="9985" width="12.28515625" style="125" bestFit="1" customWidth="1"/>
    <col min="9986" max="9986" width="13.28515625" style="125" bestFit="1" customWidth="1"/>
    <col min="9987" max="9987" width="13.7109375" style="125" bestFit="1" customWidth="1"/>
    <col min="9988" max="10240" width="8.7109375" style="125"/>
    <col min="10241" max="10241" width="12.28515625" style="125" bestFit="1" customWidth="1"/>
    <col min="10242" max="10242" width="13.28515625" style="125" bestFit="1" customWidth="1"/>
    <col min="10243" max="10243" width="13.7109375" style="125" bestFit="1" customWidth="1"/>
    <col min="10244" max="10496" width="8.7109375" style="125"/>
    <col min="10497" max="10497" width="12.28515625" style="125" bestFit="1" customWidth="1"/>
    <col min="10498" max="10498" width="13.28515625" style="125" bestFit="1" customWidth="1"/>
    <col min="10499" max="10499" width="13.7109375" style="125" bestFit="1" customWidth="1"/>
    <col min="10500" max="10752" width="8.7109375" style="125"/>
    <col min="10753" max="10753" width="12.28515625" style="125" bestFit="1" customWidth="1"/>
    <col min="10754" max="10754" width="13.28515625" style="125" bestFit="1" customWidth="1"/>
    <col min="10755" max="10755" width="13.7109375" style="125" bestFit="1" customWidth="1"/>
    <col min="10756" max="11008" width="8.7109375" style="125"/>
    <col min="11009" max="11009" width="12.28515625" style="125" bestFit="1" customWidth="1"/>
    <col min="11010" max="11010" width="13.28515625" style="125" bestFit="1" customWidth="1"/>
    <col min="11011" max="11011" width="13.7109375" style="125" bestFit="1" customWidth="1"/>
    <col min="11012" max="11264" width="8.7109375" style="125"/>
    <col min="11265" max="11265" width="12.28515625" style="125" bestFit="1" customWidth="1"/>
    <col min="11266" max="11266" width="13.28515625" style="125" bestFit="1" customWidth="1"/>
    <col min="11267" max="11267" width="13.7109375" style="125" bestFit="1" customWidth="1"/>
    <col min="11268" max="11520" width="8.7109375" style="125"/>
    <col min="11521" max="11521" width="12.28515625" style="125" bestFit="1" customWidth="1"/>
    <col min="11522" max="11522" width="13.28515625" style="125" bestFit="1" customWidth="1"/>
    <col min="11523" max="11523" width="13.7109375" style="125" bestFit="1" customWidth="1"/>
    <col min="11524" max="11776" width="8.7109375" style="125"/>
    <col min="11777" max="11777" width="12.28515625" style="125" bestFit="1" customWidth="1"/>
    <col min="11778" max="11778" width="13.28515625" style="125" bestFit="1" customWidth="1"/>
    <col min="11779" max="11779" width="13.7109375" style="125" bestFit="1" customWidth="1"/>
    <col min="11780" max="12032" width="8.7109375" style="125"/>
    <col min="12033" max="12033" width="12.28515625" style="125" bestFit="1" customWidth="1"/>
    <col min="12034" max="12034" width="13.28515625" style="125" bestFit="1" customWidth="1"/>
    <col min="12035" max="12035" width="13.7109375" style="125" bestFit="1" customWidth="1"/>
    <col min="12036" max="12288" width="8.7109375" style="125"/>
    <col min="12289" max="12289" width="12.28515625" style="125" bestFit="1" customWidth="1"/>
    <col min="12290" max="12290" width="13.28515625" style="125" bestFit="1" customWidth="1"/>
    <col min="12291" max="12291" width="13.7109375" style="125" bestFit="1" customWidth="1"/>
    <col min="12292" max="12544" width="8.7109375" style="125"/>
    <col min="12545" max="12545" width="12.28515625" style="125" bestFit="1" customWidth="1"/>
    <col min="12546" max="12546" width="13.28515625" style="125" bestFit="1" customWidth="1"/>
    <col min="12547" max="12547" width="13.7109375" style="125" bestFit="1" customWidth="1"/>
    <col min="12548" max="12800" width="8.7109375" style="125"/>
    <col min="12801" max="12801" width="12.28515625" style="125" bestFit="1" customWidth="1"/>
    <col min="12802" max="12802" width="13.28515625" style="125" bestFit="1" customWidth="1"/>
    <col min="12803" max="12803" width="13.7109375" style="125" bestFit="1" customWidth="1"/>
    <col min="12804" max="13056" width="8.7109375" style="125"/>
    <col min="13057" max="13057" width="12.28515625" style="125" bestFit="1" customWidth="1"/>
    <col min="13058" max="13058" width="13.28515625" style="125" bestFit="1" customWidth="1"/>
    <col min="13059" max="13059" width="13.7109375" style="125" bestFit="1" customWidth="1"/>
    <col min="13060" max="13312" width="8.7109375" style="125"/>
    <col min="13313" max="13313" width="12.28515625" style="125" bestFit="1" customWidth="1"/>
    <col min="13314" max="13314" width="13.28515625" style="125" bestFit="1" customWidth="1"/>
    <col min="13315" max="13315" width="13.7109375" style="125" bestFit="1" customWidth="1"/>
    <col min="13316" max="13568" width="8.7109375" style="125"/>
    <col min="13569" max="13569" width="12.28515625" style="125" bestFit="1" customWidth="1"/>
    <col min="13570" max="13570" width="13.28515625" style="125" bestFit="1" customWidth="1"/>
    <col min="13571" max="13571" width="13.7109375" style="125" bestFit="1" customWidth="1"/>
    <col min="13572" max="13824" width="8.7109375" style="125"/>
    <col min="13825" max="13825" width="12.28515625" style="125" bestFit="1" customWidth="1"/>
    <col min="13826" max="13826" width="13.28515625" style="125" bestFit="1" customWidth="1"/>
    <col min="13827" max="13827" width="13.7109375" style="125" bestFit="1" customWidth="1"/>
    <col min="13828" max="14080" width="8.7109375" style="125"/>
    <col min="14081" max="14081" width="12.28515625" style="125" bestFit="1" customWidth="1"/>
    <col min="14082" max="14082" width="13.28515625" style="125" bestFit="1" customWidth="1"/>
    <col min="14083" max="14083" width="13.7109375" style="125" bestFit="1" customWidth="1"/>
    <col min="14084" max="14336" width="8.7109375" style="125"/>
    <col min="14337" max="14337" width="12.28515625" style="125" bestFit="1" customWidth="1"/>
    <col min="14338" max="14338" width="13.28515625" style="125" bestFit="1" customWidth="1"/>
    <col min="14339" max="14339" width="13.7109375" style="125" bestFit="1" customWidth="1"/>
    <col min="14340" max="14592" width="8.7109375" style="125"/>
    <col min="14593" max="14593" width="12.28515625" style="125" bestFit="1" customWidth="1"/>
    <col min="14594" max="14594" width="13.28515625" style="125" bestFit="1" customWidth="1"/>
    <col min="14595" max="14595" width="13.7109375" style="125" bestFit="1" customWidth="1"/>
    <col min="14596" max="14848" width="8.7109375" style="125"/>
    <col min="14849" max="14849" width="12.28515625" style="125" bestFit="1" customWidth="1"/>
    <col min="14850" max="14850" width="13.28515625" style="125" bestFit="1" customWidth="1"/>
    <col min="14851" max="14851" width="13.7109375" style="125" bestFit="1" customWidth="1"/>
    <col min="14852" max="15104" width="8.7109375" style="125"/>
    <col min="15105" max="15105" width="12.28515625" style="125" bestFit="1" customWidth="1"/>
    <col min="15106" max="15106" width="13.28515625" style="125" bestFit="1" customWidth="1"/>
    <col min="15107" max="15107" width="13.7109375" style="125" bestFit="1" customWidth="1"/>
    <col min="15108" max="15360" width="8.7109375" style="125"/>
    <col min="15361" max="15361" width="12.28515625" style="125" bestFit="1" customWidth="1"/>
    <col min="15362" max="15362" width="13.28515625" style="125" bestFit="1" customWidth="1"/>
    <col min="15363" max="15363" width="13.7109375" style="125" bestFit="1" customWidth="1"/>
    <col min="15364" max="15616" width="8.7109375" style="125"/>
    <col min="15617" max="15617" width="12.28515625" style="125" bestFit="1" customWidth="1"/>
    <col min="15618" max="15618" width="13.28515625" style="125" bestFit="1" customWidth="1"/>
    <col min="15619" max="15619" width="13.7109375" style="125" bestFit="1" customWidth="1"/>
    <col min="15620" max="15872" width="8.7109375" style="125"/>
    <col min="15873" max="15873" width="12.28515625" style="125" bestFit="1" customWidth="1"/>
    <col min="15874" max="15874" width="13.28515625" style="125" bestFit="1" customWidth="1"/>
    <col min="15875" max="15875" width="13.7109375" style="125" bestFit="1" customWidth="1"/>
    <col min="15876" max="16128" width="8.7109375" style="125"/>
    <col min="16129" max="16129" width="12.28515625" style="125" bestFit="1" customWidth="1"/>
    <col min="16130" max="16130" width="13.28515625" style="125" bestFit="1" customWidth="1"/>
    <col min="16131" max="16131" width="13.7109375" style="125" bestFit="1" customWidth="1"/>
    <col min="16132" max="16384" width="8.7109375" style="125"/>
  </cols>
  <sheetData>
    <row r="1" spans="1:3" ht="13.5" thickBot="1" x14ac:dyDescent="0.25">
      <c r="A1" s="124" t="s">
        <v>190</v>
      </c>
      <c r="B1" s="124" t="s">
        <v>191</v>
      </c>
      <c r="C1" s="124" t="s">
        <v>192</v>
      </c>
    </row>
    <row r="2" spans="1:3" ht="13.5" thickBot="1" x14ac:dyDescent="0.25"/>
    <row r="3" spans="1:3" x14ac:dyDescent="0.2">
      <c r="A3" s="127" t="s">
        <v>1</v>
      </c>
      <c r="B3" s="127" t="s">
        <v>193</v>
      </c>
      <c r="C3" s="127" t="s">
        <v>193</v>
      </c>
    </row>
    <row r="4" spans="1:3" x14ac:dyDescent="0.2">
      <c r="A4" s="128" t="s">
        <v>1</v>
      </c>
      <c r="B4" s="128" t="s">
        <v>199</v>
      </c>
      <c r="C4" s="128" t="s">
        <v>201</v>
      </c>
    </row>
    <row r="5" spans="1:3" x14ac:dyDescent="0.2">
      <c r="A5" s="128" t="s">
        <v>1</v>
      </c>
      <c r="B5" s="128" t="s">
        <v>199</v>
      </c>
      <c r="C5" s="128" t="s">
        <v>200</v>
      </c>
    </row>
    <row r="6" spans="1:3" x14ac:dyDescent="0.2">
      <c r="A6" s="128" t="s">
        <v>1</v>
      </c>
      <c r="B6" s="128" t="s">
        <v>199</v>
      </c>
      <c r="C6" s="128" t="s">
        <v>348</v>
      </c>
    </row>
    <row r="7" spans="1:3" x14ac:dyDescent="0.2">
      <c r="A7" s="128" t="s">
        <v>1</v>
      </c>
      <c r="B7" s="128" t="s">
        <v>194</v>
      </c>
      <c r="C7" s="128" t="s">
        <v>194</v>
      </c>
    </row>
    <row r="8" spans="1:3" x14ac:dyDescent="0.2">
      <c r="A8" s="128" t="s">
        <v>1</v>
      </c>
      <c r="B8" s="128" t="s">
        <v>194</v>
      </c>
      <c r="C8" s="128" t="s">
        <v>349</v>
      </c>
    </row>
    <row r="9" spans="1:3" x14ac:dyDescent="0.2">
      <c r="A9" s="128" t="s">
        <v>1</v>
      </c>
      <c r="B9" s="128" t="s">
        <v>194</v>
      </c>
      <c r="C9" s="128" t="s">
        <v>350</v>
      </c>
    </row>
    <row r="10" spans="1:3" x14ac:dyDescent="0.2">
      <c r="A10" s="128" t="s">
        <v>1</v>
      </c>
      <c r="B10" s="128" t="s">
        <v>195</v>
      </c>
      <c r="C10" s="128" t="s">
        <v>195</v>
      </c>
    </row>
    <row r="11" spans="1:3" x14ac:dyDescent="0.2">
      <c r="A11" s="128" t="s">
        <v>1</v>
      </c>
      <c r="B11" s="128" t="s">
        <v>195</v>
      </c>
      <c r="C11" s="128" t="s">
        <v>196</v>
      </c>
    </row>
    <row r="12" spans="1:3" x14ac:dyDescent="0.2">
      <c r="A12" s="128" t="s">
        <v>1</v>
      </c>
      <c r="B12" s="128" t="s">
        <v>351</v>
      </c>
      <c r="C12" s="128" t="s">
        <v>351</v>
      </c>
    </row>
    <row r="13" spans="1:3" x14ac:dyDescent="0.2">
      <c r="A13" s="128" t="s">
        <v>1</v>
      </c>
      <c r="B13" s="128" t="s">
        <v>204</v>
      </c>
      <c r="C13" s="128" t="s">
        <v>206</v>
      </c>
    </row>
    <row r="14" spans="1:3" x14ac:dyDescent="0.2">
      <c r="A14" s="128" t="s">
        <v>1</v>
      </c>
      <c r="B14" s="128" t="s">
        <v>204</v>
      </c>
      <c r="C14" s="128" t="s">
        <v>207</v>
      </c>
    </row>
    <row r="15" spans="1:3" x14ac:dyDescent="0.2">
      <c r="A15" s="128" t="s">
        <v>1</v>
      </c>
      <c r="B15" s="128" t="s">
        <v>204</v>
      </c>
      <c r="C15" s="128" t="s">
        <v>205</v>
      </c>
    </row>
    <row r="16" spans="1:3" x14ac:dyDescent="0.2">
      <c r="A16" s="128" t="s">
        <v>1</v>
      </c>
      <c r="B16" s="128" t="s">
        <v>197</v>
      </c>
      <c r="C16" s="128" t="s">
        <v>198</v>
      </c>
    </row>
    <row r="17" spans="1:3" x14ac:dyDescent="0.2">
      <c r="A17" s="128" t="s">
        <v>1</v>
      </c>
      <c r="B17" s="128" t="s">
        <v>202</v>
      </c>
      <c r="C17" s="128" t="s">
        <v>203</v>
      </c>
    </row>
    <row r="18" spans="1:3" x14ac:dyDescent="0.2">
      <c r="A18" s="128" t="s">
        <v>1</v>
      </c>
      <c r="B18" s="128" t="s">
        <v>352</v>
      </c>
      <c r="C18" s="128" t="s">
        <v>352</v>
      </c>
    </row>
    <row r="19" spans="1:3" x14ac:dyDescent="0.2">
      <c r="A19" s="128" t="s">
        <v>1</v>
      </c>
      <c r="B19" s="128" t="s">
        <v>353</v>
      </c>
      <c r="C19" s="128" t="s">
        <v>354</v>
      </c>
    </row>
    <row r="20" spans="1:3" ht="13.5" thickBot="1" x14ac:dyDescent="0.25">
      <c r="A20" s="129" t="s">
        <v>1</v>
      </c>
      <c r="B20" s="129" t="s">
        <v>353</v>
      </c>
      <c r="C20" s="129" t="s">
        <v>355</v>
      </c>
    </row>
    <row r="21" spans="1:3" ht="13.5" thickBot="1" x14ac:dyDescent="0.25">
      <c r="A21" s="139"/>
      <c r="B21" s="139"/>
      <c r="C21" s="139"/>
    </row>
    <row r="22" spans="1:3" x14ac:dyDescent="0.2">
      <c r="A22" s="127" t="s">
        <v>2</v>
      </c>
      <c r="B22" s="127" t="s">
        <v>356</v>
      </c>
      <c r="C22" s="127" t="s">
        <v>357</v>
      </c>
    </row>
    <row r="23" spans="1:3" x14ac:dyDescent="0.2">
      <c r="A23" s="128" t="s">
        <v>2</v>
      </c>
      <c r="B23" s="128" t="s">
        <v>230</v>
      </c>
      <c r="C23" s="128" t="s">
        <v>358</v>
      </c>
    </row>
    <row r="24" spans="1:3" x14ac:dyDescent="0.2">
      <c r="A24" s="128" t="s">
        <v>2</v>
      </c>
      <c r="B24" s="128" t="s">
        <v>218</v>
      </c>
      <c r="C24" s="128" t="s">
        <v>219</v>
      </c>
    </row>
    <row r="25" spans="1:3" x14ac:dyDescent="0.2">
      <c r="A25" s="128" t="s">
        <v>2</v>
      </c>
      <c r="B25" s="128" t="s">
        <v>210</v>
      </c>
      <c r="C25" s="128" t="s">
        <v>211</v>
      </c>
    </row>
    <row r="26" spans="1:3" x14ac:dyDescent="0.2">
      <c r="A26" s="128" t="s">
        <v>2</v>
      </c>
      <c r="B26" s="128" t="s">
        <v>359</v>
      </c>
      <c r="C26" s="128" t="s">
        <v>359</v>
      </c>
    </row>
    <row r="27" spans="1:3" x14ac:dyDescent="0.2">
      <c r="A27" s="128" t="s">
        <v>2</v>
      </c>
      <c r="B27" s="128" t="s">
        <v>199</v>
      </c>
      <c r="C27" s="128" t="s">
        <v>199</v>
      </c>
    </row>
    <row r="28" spans="1:3" x14ac:dyDescent="0.2">
      <c r="A28" s="128" t="s">
        <v>2</v>
      </c>
      <c r="B28" s="128" t="s">
        <v>199</v>
      </c>
      <c r="C28" s="128" t="s">
        <v>348</v>
      </c>
    </row>
    <row r="29" spans="1:3" x14ac:dyDescent="0.2">
      <c r="A29" s="128" t="s">
        <v>2</v>
      </c>
      <c r="B29" s="128" t="s">
        <v>220</v>
      </c>
      <c r="C29" s="128" t="s">
        <v>220</v>
      </c>
    </row>
    <row r="30" spans="1:3" x14ac:dyDescent="0.2">
      <c r="A30" s="128" t="s">
        <v>2</v>
      </c>
      <c r="B30" s="128" t="s">
        <v>360</v>
      </c>
      <c r="C30" s="128" t="s">
        <v>361</v>
      </c>
    </row>
    <row r="31" spans="1:3" ht="12.75" customHeight="1" x14ac:dyDescent="0.2">
      <c r="A31" s="128" t="s">
        <v>2</v>
      </c>
      <c r="B31" s="128" t="s">
        <v>360</v>
      </c>
      <c r="C31" s="128" t="s">
        <v>362</v>
      </c>
    </row>
    <row r="32" spans="1:3" x14ac:dyDescent="0.2">
      <c r="A32" s="128" t="s">
        <v>2</v>
      </c>
      <c r="B32" s="128" t="s">
        <v>363</v>
      </c>
      <c r="C32" s="128" t="s">
        <v>363</v>
      </c>
    </row>
    <row r="33" spans="1:3" x14ac:dyDescent="0.2">
      <c r="A33" s="128" t="s">
        <v>2</v>
      </c>
      <c r="B33" s="128" t="s">
        <v>195</v>
      </c>
      <c r="C33" s="128" t="s">
        <v>209</v>
      </c>
    </row>
    <row r="34" spans="1:3" x14ac:dyDescent="0.2">
      <c r="A34" s="128" t="s">
        <v>2</v>
      </c>
      <c r="B34" s="128" t="s">
        <v>351</v>
      </c>
      <c r="C34" s="128" t="s">
        <v>351</v>
      </c>
    </row>
    <row r="35" spans="1:3" x14ac:dyDescent="0.2">
      <c r="A35" s="128" t="s">
        <v>2</v>
      </c>
      <c r="B35" s="128" t="s">
        <v>208</v>
      </c>
      <c r="C35" s="128" t="s">
        <v>208</v>
      </c>
    </row>
    <row r="36" spans="1:3" x14ac:dyDescent="0.2">
      <c r="A36" s="128" t="s">
        <v>2</v>
      </c>
      <c r="B36" s="128" t="s">
        <v>215</v>
      </c>
      <c r="C36" s="128" t="s">
        <v>216</v>
      </c>
    </row>
    <row r="37" spans="1:3" x14ac:dyDescent="0.2">
      <c r="A37" s="128" t="s">
        <v>2</v>
      </c>
      <c r="B37" s="128" t="s">
        <v>215</v>
      </c>
      <c r="C37" s="128" t="s">
        <v>217</v>
      </c>
    </row>
    <row r="38" spans="1:3" x14ac:dyDescent="0.2">
      <c r="A38" s="128" t="s">
        <v>2</v>
      </c>
      <c r="B38" s="128" t="s">
        <v>215</v>
      </c>
      <c r="C38" s="128" t="s">
        <v>364</v>
      </c>
    </row>
    <row r="39" spans="1:3" x14ac:dyDescent="0.2">
      <c r="A39" s="128" t="s">
        <v>2</v>
      </c>
      <c r="B39" s="128" t="s">
        <v>215</v>
      </c>
      <c r="C39" s="128" t="s">
        <v>365</v>
      </c>
    </row>
    <row r="40" spans="1:3" x14ac:dyDescent="0.2">
      <c r="A40" s="128" t="s">
        <v>2</v>
      </c>
      <c r="B40" s="128" t="s">
        <v>202</v>
      </c>
      <c r="C40" s="128" t="s">
        <v>213</v>
      </c>
    </row>
    <row r="41" spans="1:3" x14ac:dyDescent="0.2">
      <c r="A41" s="128" t="s">
        <v>2</v>
      </c>
      <c r="B41" s="128" t="s">
        <v>202</v>
      </c>
      <c r="C41" s="128" t="s">
        <v>214</v>
      </c>
    </row>
    <row r="42" spans="1:3" x14ac:dyDescent="0.2">
      <c r="A42" s="128" t="s">
        <v>2</v>
      </c>
      <c r="B42" s="128" t="s">
        <v>202</v>
      </c>
      <c r="C42" s="128" t="s">
        <v>212</v>
      </c>
    </row>
    <row r="43" spans="1:3" x14ac:dyDescent="0.2">
      <c r="A43" s="128" t="s">
        <v>2</v>
      </c>
      <c r="B43" s="128" t="s">
        <v>352</v>
      </c>
      <c r="C43" s="128" t="s">
        <v>352</v>
      </c>
    </row>
    <row r="44" spans="1:3" x14ac:dyDescent="0.2">
      <c r="A44" s="128" t="s">
        <v>2</v>
      </c>
      <c r="B44" s="128" t="s">
        <v>353</v>
      </c>
      <c r="C44" s="128" t="s">
        <v>354</v>
      </c>
    </row>
    <row r="45" spans="1:3" ht="13.5" thickBot="1" x14ac:dyDescent="0.25">
      <c r="A45" s="129" t="s">
        <v>2</v>
      </c>
      <c r="B45" s="129" t="s">
        <v>353</v>
      </c>
      <c r="C45" s="129" t="s">
        <v>355</v>
      </c>
    </row>
    <row r="46" spans="1:3" ht="13.5" thickBot="1" x14ac:dyDescent="0.25">
      <c r="A46" s="139"/>
      <c r="B46" s="139"/>
      <c r="C46" s="139"/>
    </row>
    <row r="47" spans="1:3" x14ac:dyDescent="0.2">
      <c r="A47" s="127" t="s">
        <v>3</v>
      </c>
      <c r="B47" s="127" t="s">
        <v>222</v>
      </c>
      <c r="C47" s="127" t="s">
        <v>366</v>
      </c>
    </row>
    <row r="48" spans="1:3" x14ac:dyDescent="0.2">
      <c r="A48" s="128" t="s">
        <v>3</v>
      </c>
      <c r="B48" s="128" t="s">
        <v>222</v>
      </c>
      <c r="C48" s="128" t="s">
        <v>223</v>
      </c>
    </row>
    <row r="49" spans="1:3" x14ac:dyDescent="0.2">
      <c r="A49" s="128" t="s">
        <v>3</v>
      </c>
      <c r="B49" s="128" t="s">
        <v>229</v>
      </c>
      <c r="C49" s="128" t="s">
        <v>367</v>
      </c>
    </row>
    <row r="50" spans="1:3" x14ac:dyDescent="0.2">
      <c r="A50" s="128" t="s">
        <v>3</v>
      </c>
      <c r="B50" s="128" t="s">
        <v>237</v>
      </c>
      <c r="C50" s="128" t="s">
        <v>237</v>
      </c>
    </row>
    <row r="51" spans="1:3" x14ac:dyDescent="0.2">
      <c r="A51" s="128" t="s">
        <v>3</v>
      </c>
      <c r="B51" s="128" t="s">
        <v>356</v>
      </c>
      <c r="C51" s="128" t="s">
        <v>356</v>
      </c>
    </row>
    <row r="52" spans="1:3" x14ac:dyDescent="0.2">
      <c r="A52" s="128" t="s">
        <v>3</v>
      </c>
      <c r="B52" s="128" t="s">
        <v>230</v>
      </c>
      <c r="C52" s="128" t="s">
        <v>232</v>
      </c>
    </row>
    <row r="53" spans="1:3" x14ac:dyDescent="0.2">
      <c r="A53" s="128" t="s">
        <v>3</v>
      </c>
      <c r="B53" s="128" t="s">
        <v>230</v>
      </c>
      <c r="C53" s="128" t="s">
        <v>231</v>
      </c>
    </row>
    <row r="54" spans="1:3" x14ac:dyDescent="0.2">
      <c r="A54" s="128" t="s">
        <v>3</v>
      </c>
      <c r="B54" s="128" t="s">
        <v>210</v>
      </c>
      <c r="C54" s="128" t="s">
        <v>211</v>
      </c>
    </row>
    <row r="55" spans="1:3" x14ac:dyDescent="0.2">
      <c r="A55" s="128" t="s">
        <v>3</v>
      </c>
      <c r="B55" s="128" t="s">
        <v>368</v>
      </c>
      <c r="C55" s="128" t="s">
        <v>368</v>
      </c>
    </row>
    <row r="56" spans="1:3" x14ac:dyDescent="0.2">
      <c r="A56" s="128" t="s">
        <v>3</v>
      </c>
      <c r="B56" s="128" t="s">
        <v>238</v>
      </c>
      <c r="C56" s="128" t="s">
        <v>238</v>
      </c>
    </row>
    <row r="57" spans="1:3" x14ac:dyDescent="0.2">
      <c r="A57" s="128" t="s">
        <v>3</v>
      </c>
      <c r="B57" s="128" t="s">
        <v>199</v>
      </c>
      <c r="C57" s="128" t="s">
        <v>199</v>
      </c>
    </row>
    <row r="58" spans="1:3" x14ac:dyDescent="0.2">
      <c r="A58" s="128" t="s">
        <v>3</v>
      </c>
      <c r="B58" s="128" t="s">
        <v>221</v>
      </c>
      <c r="C58" s="128" t="s">
        <v>221</v>
      </c>
    </row>
    <row r="59" spans="1:3" x14ac:dyDescent="0.2">
      <c r="A59" s="128" t="s">
        <v>3</v>
      </c>
      <c r="B59" s="128" t="s">
        <v>220</v>
      </c>
      <c r="C59" s="128" t="s">
        <v>220</v>
      </c>
    </row>
    <row r="60" spans="1:3" x14ac:dyDescent="0.2">
      <c r="A60" s="128" t="s">
        <v>3</v>
      </c>
      <c r="B60" s="128" t="s">
        <v>227</v>
      </c>
      <c r="C60" s="128" t="s">
        <v>227</v>
      </c>
    </row>
    <row r="61" spans="1:3" x14ac:dyDescent="0.2">
      <c r="A61" s="128" t="s">
        <v>3</v>
      </c>
      <c r="B61" s="128" t="s">
        <v>195</v>
      </c>
      <c r="C61" s="128" t="s">
        <v>195</v>
      </c>
    </row>
    <row r="62" spans="1:3" x14ac:dyDescent="0.2">
      <c r="A62" s="128" t="s">
        <v>3</v>
      </c>
      <c r="B62" s="128" t="s">
        <v>351</v>
      </c>
      <c r="C62" s="128" t="s">
        <v>351</v>
      </c>
    </row>
    <row r="63" spans="1:3" x14ac:dyDescent="0.2">
      <c r="A63" s="128" t="s">
        <v>3</v>
      </c>
      <c r="B63" s="128" t="s">
        <v>202</v>
      </c>
      <c r="C63" s="128" t="s">
        <v>235</v>
      </c>
    </row>
    <row r="64" spans="1:3" x14ac:dyDescent="0.2">
      <c r="A64" s="128" t="s">
        <v>3</v>
      </c>
      <c r="B64" s="128" t="s">
        <v>202</v>
      </c>
      <c r="C64" s="128" t="s">
        <v>233</v>
      </c>
    </row>
    <row r="65" spans="1:3" x14ac:dyDescent="0.2">
      <c r="A65" s="128" t="s">
        <v>3</v>
      </c>
      <c r="B65" s="128" t="s">
        <v>202</v>
      </c>
      <c r="C65" s="128" t="s">
        <v>234</v>
      </c>
    </row>
    <row r="66" spans="1:3" x14ac:dyDescent="0.2">
      <c r="A66" s="128" t="s">
        <v>3</v>
      </c>
      <c r="B66" s="128" t="s">
        <v>352</v>
      </c>
      <c r="C66" s="128" t="s">
        <v>352</v>
      </c>
    </row>
    <row r="67" spans="1:3" x14ac:dyDescent="0.2">
      <c r="A67" s="128" t="s">
        <v>3</v>
      </c>
      <c r="B67" s="128" t="s">
        <v>228</v>
      </c>
      <c r="C67" s="128" t="s">
        <v>228</v>
      </c>
    </row>
    <row r="68" spans="1:3" x14ac:dyDescent="0.2">
      <c r="A68" s="128" t="s">
        <v>3</v>
      </c>
      <c r="B68" s="128" t="s">
        <v>353</v>
      </c>
      <c r="C68" s="128" t="s">
        <v>354</v>
      </c>
    </row>
    <row r="69" spans="1:3" x14ac:dyDescent="0.2">
      <c r="A69" s="128" t="s">
        <v>3</v>
      </c>
      <c r="B69" s="128" t="s">
        <v>353</v>
      </c>
      <c r="C69" s="128" t="s">
        <v>355</v>
      </c>
    </row>
    <row r="70" spans="1:3" x14ac:dyDescent="0.2">
      <c r="A70" s="128" t="s">
        <v>3</v>
      </c>
      <c r="B70" s="128" t="s">
        <v>236</v>
      </c>
      <c r="C70" s="128" t="s">
        <v>236</v>
      </c>
    </row>
    <row r="71" spans="1:3" ht="13.5" thickBot="1" x14ac:dyDescent="0.25">
      <c r="A71" s="129" t="s">
        <v>3</v>
      </c>
      <c r="B71" s="129" t="s">
        <v>225</v>
      </c>
      <c r="C71" s="129" t="s">
        <v>226</v>
      </c>
    </row>
    <row r="72" spans="1:3" ht="13.5" thickBot="1" x14ac:dyDescent="0.25">
      <c r="A72" s="139"/>
      <c r="B72" s="139"/>
      <c r="C72" s="139"/>
    </row>
    <row r="73" spans="1:3" x14ac:dyDescent="0.2">
      <c r="A73" s="127" t="s">
        <v>4</v>
      </c>
      <c r="B73" s="127" t="s">
        <v>369</v>
      </c>
      <c r="C73" s="127" t="s">
        <v>370</v>
      </c>
    </row>
    <row r="74" spans="1:3" ht="13.5" customHeight="1" x14ac:dyDescent="0.2">
      <c r="A74" s="128" t="s">
        <v>4</v>
      </c>
      <c r="B74" s="128" t="s">
        <v>371</v>
      </c>
      <c r="C74" s="128" t="s">
        <v>241</v>
      </c>
    </row>
    <row r="75" spans="1:3" ht="14.25" customHeight="1" x14ac:dyDescent="0.2">
      <c r="A75" s="128" t="s">
        <v>4</v>
      </c>
      <c r="B75" s="128" t="s">
        <v>369</v>
      </c>
      <c r="C75" s="128" t="s">
        <v>372</v>
      </c>
    </row>
    <row r="76" spans="1:3" x14ac:dyDescent="0.2">
      <c r="A76" s="128" t="s">
        <v>4</v>
      </c>
      <c r="B76" s="128" t="s">
        <v>369</v>
      </c>
      <c r="C76" s="128" t="s">
        <v>224</v>
      </c>
    </row>
    <row r="77" spans="1:3" x14ac:dyDescent="0.2">
      <c r="A77" s="128" t="s">
        <v>4</v>
      </c>
      <c r="B77" s="128" t="s">
        <v>371</v>
      </c>
      <c r="C77" s="128" t="s">
        <v>373</v>
      </c>
    </row>
    <row r="78" spans="1:3" x14ac:dyDescent="0.2">
      <c r="A78" s="128" t="s">
        <v>4</v>
      </c>
      <c r="B78" s="128" t="s">
        <v>371</v>
      </c>
      <c r="C78" s="128" t="s">
        <v>242</v>
      </c>
    </row>
    <row r="79" spans="1:3" x14ac:dyDescent="0.2">
      <c r="A79" s="128" t="s">
        <v>4</v>
      </c>
      <c r="B79" s="128" t="s">
        <v>229</v>
      </c>
      <c r="C79" s="128" t="s">
        <v>374</v>
      </c>
    </row>
    <row r="80" spans="1:3" x14ac:dyDescent="0.2">
      <c r="A80" s="128" t="s">
        <v>4</v>
      </c>
      <c r="B80" s="128" t="s">
        <v>229</v>
      </c>
      <c r="C80" s="128" t="s">
        <v>248</v>
      </c>
    </row>
    <row r="81" spans="1:3" x14ac:dyDescent="0.2">
      <c r="A81" s="128" t="s">
        <v>4</v>
      </c>
      <c r="B81" s="128" t="s">
        <v>246</v>
      </c>
      <c r="C81" s="128" t="s">
        <v>246</v>
      </c>
    </row>
    <row r="82" spans="1:3" x14ac:dyDescent="0.2">
      <c r="A82" s="128" t="s">
        <v>4</v>
      </c>
      <c r="B82" s="128" t="s">
        <v>356</v>
      </c>
      <c r="C82" s="128" t="s">
        <v>356</v>
      </c>
    </row>
    <row r="83" spans="1:3" x14ac:dyDescent="0.2">
      <c r="A83" s="128" t="s">
        <v>4</v>
      </c>
      <c r="B83" s="128" t="s">
        <v>230</v>
      </c>
      <c r="C83" s="128" t="s">
        <v>375</v>
      </c>
    </row>
    <row r="84" spans="1:3" x14ac:dyDescent="0.2">
      <c r="A84" s="128" t="s">
        <v>4</v>
      </c>
      <c r="B84" s="128" t="s">
        <v>230</v>
      </c>
      <c r="C84" s="128" t="s">
        <v>231</v>
      </c>
    </row>
    <row r="85" spans="1:3" x14ac:dyDescent="0.2">
      <c r="A85" s="128" t="s">
        <v>4</v>
      </c>
      <c r="B85" s="128" t="s">
        <v>230</v>
      </c>
      <c r="C85" s="128" t="s">
        <v>249</v>
      </c>
    </row>
    <row r="86" spans="1:3" x14ac:dyDescent="0.2">
      <c r="A86" s="128" t="s">
        <v>4</v>
      </c>
      <c r="B86" s="128" t="s">
        <v>251</v>
      </c>
      <c r="C86" s="128" t="s">
        <v>251</v>
      </c>
    </row>
    <row r="87" spans="1:3" x14ac:dyDescent="0.2">
      <c r="A87" s="128" t="s">
        <v>4</v>
      </c>
      <c r="B87" s="128" t="s">
        <v>245</v>
      </c>
      <c r="C87" s="128" t="s">
        <v>245</v>
      </c>
    </row>
    <row r="88" spans="1:3" x14ac:dyDescent="0.2">
      <c r="A88" s="128" t="s">
        <v>4</v>
      </c>
      <c r="B88" s="128" t="s">
        <v>210</v>
      </c>
      <c r="C88" s="128" t="s">
        <v>211</v>
      </c>
    </row>
    <row r="89" spans="1:3" x14ac:dyDescent="0.2">
      <c r="A89" s="128" t="s">
        <v>4</v>
      </c>
      <c r="B89" s="128" t="s">
        <v>247</v>
      </c>
      <c r="C89" s="128" t="s">
        <v>247</v>
      </c>
    </row>
    <row r="90" spans="1:3" x14ac:dyDescent="0.2">
      <c r="A90" s="128" t="s">
        <v>4</v>
      </c>
      <c r="B90" s="128" t="s">
        <v>224</v>
      </c>
      <c r="C90" s="128" t="s">
        <v>224</v>
      </c>
    </row>
    <row r="91" spans="1:3" x14ac:dyDescent="0.2">
      <c r="A91" s="128" t="s">
        <v>4</v>
      </c>
      <c r="B91" s="128" t="s">
        <v>239</v>
      </c>
      <c r="C91" s="128" t="s">
        <v>240</v>
      </c>
    </row>
    <row r="92" spans="1:3" x14ac:dyDescent="0.2">
      <c r="A92" s="128" t="s">
        <v>4</v>
      </c>
      <c r="B92" s="128" t="s">
        <v>195</v>
      </c>
      <c r="C92" s="128" t="s">
        <v>243</v>
      </c>
    </row>
    <row r="93" spans="1:3" x14ac:dyDescent="0.2">
      <c r="A93" s="128" t="s">
        <v>4</v>
      </c>
      <c r="B93" s="128" t="s">
        <v>351</v>
      </c>
      <c r="C93" s="128" t="s">
        <v>351</v>
      </c>
    </row>
    <row r="94" spans="1:3" x14ac:dyDescent="0.2">
      <c r="A94" s="128" t="s">
        <v>4</v>
      </c>
      <c r="B94" s="128" t="s">
        <v>202</v>
      </c>
      <c r="C94" s="128" t="s">
        <v>235</v>
      </c>
    </row>
    <row r="95" spans="1:3" x14ac:dyDescent="0.2">
      <c r="A95" s="128" t="s">
        <v>4</v>
      </c>
      <c r="B95" s="128" t="s">
        <v>202</v>
      </c>
      <c r="C95" s="128" t="s">
        <v>250</v>
      </c>
    </row>
    <row r="96" spans="1:3" x14ac:dyDescent="0.2">
      <c r="A96" s="128" t="s">
        <v>4</v>
      </c>
      <c r="B96" s="128" t="s">
        <v>352</v>
      </c>
      <c r="C96" s="128" t="s">
        <v>352</v>
      </c>
    </row>
    <row r="97" spans="1:3" x14ac:dyDescent="0.2">
      <c r="A97" s="128" t="s">
        <v>4</v>
      </c>
      <c r="B97" s="128" t="s">
        <v>244</v>
      </c>
      <c r="C97" s="128" t="s">
        <v>244</v>
      </c>
    </row>
    <row r="98" spans="1:3" x14ac:dyDescent="0.2">
      <c r="A98" s="128" t="s">
        <v>4</v>
      </c>
      <c r="B98" s="128" t="s">
        <v>228</v>
      </c>
      <c r="C98" s="128" t="s">
        <v>228</v>
      </c>
    </row>
    <row r="99" spans="1:3" x14ac:dyDescent="0.2">
      <c r="A99" s="128" t="s">
        <v>4</v>
      </c>
      <c r="B99" s="128" t="s">
        <v>353</v>
      </c>
      <c r="C99" s="128" t="s">
        <v>355</v>
      </c>
    </row>
    <row r="100" spans="1:3" x14ac:dyDescent="0.2">
      <c r="A100" s="128" t="s">
        <v>4</v>
      </c>
      <c r="B100" s="128" t="s">
        <v>236</v>
      </c>
      <c r="C100" s="128" t="s">
        <v>236</v>
      </c>
    </row>
    <row r="101" spans="1:3" ht="13.5" thickBot="1" x14ac:dyDescent="0.25">
      <c r="A101" s="129" t="s">
        <v>4</v>
      </c>
      <c r="B101" s="129" t="s">
        <v>225</v>
      </c>
      <c r="C101" s="129" t="s">
        <v>226</v>
      </c>
    </row>
    <row r="102" spans="1:3" ht="13.5" thickBot="1" x14ac:dyDescent="0.25">
      <c r="A102" s="130"/>
      <c r="B102" s="130"/>
      <c r="C102" s="130"/>
    </row>
    <row r="103" spans="1:3" x14ac:dyDescent="0.2">
      <c r="A103" s="127" t="s">
        <v>5</v>
      </c>
      <c r="B103" s="127" t="s">
        <v>376</v>
      </c>
      <c r="C103" s="127" t="s">
        <v>377</v>
      </c>
    </row>
    <row r="104" spans="1:3" x14ac:dyDescent="0.2">
      <c r="A104" s="128" t="s">
        <v>5</v>
      </c>
      <c r="B104" s="128" t="s">
        <v>376</v>
      </c>
      <c r="C104" s="128" t="s">
        <v>240</v>
      </c>
    </row>
    <row r="105" spans="1:3" x14ac:dyDescent="0.2">
      <c r="A105" s="128" t="s">
        <v>5</v>
      </c>
      <c r="B105" s="128" t="s">
        <v>218</v>
      </c>
      <c r="C105" s="128" t="s">
        <v>219</v>
      </c>
    </row>
    <row r="106" spans="1:3" x14ac:dyDescent="0.2">
      <c r="A106" s="128" t="s">
        <v>5</v>
      </c>
      <c r="B106" s="128" t="s">
        <v>252</v>
      </c>
      <c r="C106" s="128" t="s">
        <v>253</v>
      </c>
    </row>
    <row r="107" spans="1:3" x14ac:dyDescent="0.2">
      <c r="A107" s="128" t="s">
        <v>5</v>
      </c>
      <c r="B107" s="128" t="s">
        <v>255</v>
      </c>
      <c r="C107" s="128" t="s">
        <v>256</v>
      </c>
    </row>
    <row r="108" spans="1:3" x14ac:dyDescent="0.2">
      <c r="A108" s="128" t="s">
        <v>5</v>
      </c>
      <c r="B108" s="128" t="s">
        <v>378</v>
      </c>
      <c r="C108" s="128" t="s">
        <v>378</v>
      </c>
    </row>
    <row r="109" spans="1:3" x14ac:dyDescent="0.2">
      <c r="A109" s="128" t="s">
        <v>5</v>
      </c>
      <c r="B109" s="128" t="s">
        <v>199</v>
      </c>
      <c r="C109" s="128" t="s">
        <v>254</v>
      </c>
    </row>
    <row r="110" spans="1:3" x14ac:dyDescent="0.2">
      <c r="A110" s="128" t="s">
        <v>5</v>
      </c>
      <c r="B110" s="128" t="s">
        <v>199</v>
      </c>
      <c r="C110" s="128" t="s">
        <v>199</v>
      </c>
    </row>
    <row r="111" spans="1:3" x14ac:dyDescent="0.2">
      <c r="A111" s="128" t="s">
        <v>5</v>
      </c>
      <c r="B111" s="128" t="s">
        <v>257</v>
      </c>
      <c r="C111" s="128" t="s">
        <v>258</v>
      </c>
    </row>
    <row r="112" spans="1:3" x14ac:dyDescent="0.2">
      <c r="A112" s="128" t="s">
        <v>5</v>
      </c>
      <c r="B112" s="128" t="s">
        <v>195</v>
      </c>
      <c r="C112" s="128" t="s">
        <v>195</v>
      </c>
    </row>
    <row r="113" spans="1:3" x14ac:dyDescent="0.2">
      <c r="A113" s="128" t="s">
        <v>5</v>
      </c>
      <c r="B113" s="128" t="s">
        <v>351</v>
      </c>
      <c r="C113" s="128" t="s">
        <v>351</v>
      </c>
    </row>
    <row r="114" spans="1:3" x14ac:dyDescent="0.2">
      <c r="A114" s="128" t="s">
        <v>5</v>
      </c>
      <c r="B114" s="128" t="s">
        <v>208</v>
      </c>
      <c r="C114" s="128" t="s">
        <v>208</v>
      </c>
    </row>
    <row r="115" spans="1:3" x14ac:dyDescent="0.2">
      <c r="A115" s="128" t="s">
        <v>5</v>
      </c>
      <c r="B115" s="128" t="s">
        <v>379</v>
      </c>
      <c r="C115" s="128" t="s">
        <v>380</v>
      </c>
    </row>
    <row r="116" spans="1:3" x14ac:dyDescent="0.2">
      <c r="A116" s="128" t="s">
        <v>5</v>
      </c>
      <c r="B116" s="128" t="s">
        <v>202</v>
      </c>
      <c r="C116" s="128" t="s">
        <v>381</v>
      </c>
    </row>
    <row r="117" spans="1:3" x14ac:dyDescent="0.2">
      <c r="A117" s="128" t="s">
        <v>5</v>
      </c>
      <c r="B117" s="128" t="s">
        <v>379</v>
      </c>
      <c r="C117" s="128" t="s">
        <v>382</v>
      </c>
    </row>
    <row r="118" spans="1:3" x14ac:dyDescent="0.2">
      <c r="A118" s="128" t="s">
        <v>5</v>
      </c>
      <c r="B118" s="128" t="s">
        <v>202</v>
      </c>
      <c r="C118" s="128" t="s">
        <v>383</v>
      </c>
    </row>
    <row r="119" spans="1:3" x14ac:dyDescent="0.2">
      <c r="A119" s="128" t="s">
        <v>5</v>
      </c>
      <c r="B119" s="128" t="s">
        <v>202</v>
      </c>
      <c r="C119" s="128" t="s">
        <v>384</v>
      </c>
    </row>
    <row r="120" spans="1:3" x14ac:dyDescent="0.2">
      <c r="A120" s="128" t="s">
        <v>5</v>
      </c>
      <c r="B120" s="128" t="s">
        <v>352</v>
      </c>
      <c r="C120" s="128" t="s">
        <v>352</v>
      </c>
    </row>
    <row r="121" spans="1:3" x14ac:dyDescent="0.2">
      <c r="A121" s="128" t="s">
        <v>5</v>
      </c>
      <c r="B121" s="128" t="s">
        <v>385</v>
      </c>
      <c r="C121" s="128" t="s">
        <v>386</v>
      </c>
    </row>
    <row r="122" spans="1:3" ht="13.5" thickBot="1" x14ac:dyDescent="0.25">
      <c r="A122" s="129" t="s">
        <v>5</v>
      </c>
      <c r="B122" s="129" t="s">
        <v>385</v>
      </c>
      <c r="C122" s="129" t="s">
        <v>387</v>
      </c>
    </row>
    <row r="123" spans="1:3" ht="13.5" thickBot="1" x14ac:dyDescent="0.25">
      <c r="A123" s="130"/>
      <c r="B123" s="130"/>
      <c r="C123" s="130"/>
    </row>
    <row r="124" spans="1:3" x14ac:dyDescent="0.2">
      <c r="A124" s="127" t="s">
        <v>6</v>
      </c>
      <c r="B124" s="127" t="s">
        <v>203</v>
      </c>
      <c r="C124" s="127" t="s">
        <v>203</v>
      </c>
    </row>
    <row r="125" spans="1:3" x14ac:dyDescent="0.2">
      <c r="A125" s="128" t="s">
        <v>6</v>
      </c>
      <c r="B125" s="128" t="s">
        <v>262</v>
      </c>
      <c r="C125" s="128" t="s">
        <v>263</v>
      </c>
    </row>
    <row r="126" spans="1:3" x14ac:dyDescent="0.2">
      <c r="A126" s="128" t="s">
        <v>6</v>
      </c>
      <c r="B126" s="128" t="s">
        <v>262</v>
      </c>
      <c r="C126" s="128" t="s">
        <v>388</v>
      </c>
    </row>
    <row r="127" spans="1:3" x14ac:dyDescent="0.2">
      <c r="A127" s="128" t="s">
        <v>6</v>
      </c>
      <c r="B127" s="128" t="s">
        <v>261</v>
      </c>
      <c r="C127" s="128" t="s">
        <v>261</v>
      </c>
    </row>
    <row r="128" spans="1:3" x14ac:dyDescent="0.2">
      <c r="A128" s="128" t="s">
        <v>6</v>
      </c>
      <c r="B128" s="128" t="s">
        <v>255</v>
      </c>
      <c r="C128" s="128" t="s">
        <v>256</v>
      </c>
    </row>
    <row r="129" spans="1:3" x14ac:dyDescent="0.2">
      <c r="A129" s="128" t="s">
        <v>6</v>
      </c>
      <c r="B129" s="128" t="s">
        <v>199</v>
      </c>
      <c r="C129" s="128" t="s">
        <v>199</v>
      </c>
    </row>
    <row r="130" spans="1:3" x14ac:dyDescent="0.2">
      <c r="A130" s="128" t="s">
        <v>6</v>
      </c>
      <c r="B130" s="128" t="s">
        <v>195</v>
      </c>
      <c r="C130" s="128" t="s">
        <v>259</v>
      </c>
    </row>
    <row r="131" spans="1:3" x14ac:dyDescent="0.2">
      <c r="A131" s="128" t="s">
        <v>6</v>
      </c>
      <c r="B131" s="128" t="s">
        <v>195</v>
      </c>
      <c r="C131" s="128" t="s">
        <v>389</v>
      </c>
    </row>
    <row r="132" spans="1:3" x14ac:dyDescent="0.2">
      <c r="A132" s="128" t="s">
        <v>6</v>
      </c>
      <c r="B132" s="128" t="s">
        <v>351</v>
      </c>
      <c r="C132" s="128" t="s">
        <v>351</v>
      </c>
    </row>
    <row r="133" spans="1:3" x14ac:dyDescent="0.2">
      <c r="A133" s="128" t="s">
        <v>6</v>
      </c>
      <c r="B133" s="128" t="s">
        <v>352</v>
      </c>
      <c r="C133" s="128" t="s">
        <v>352</v>
      </c>
    </row>
    <row r="134" spans="1:3" x14ac:dyDescent="0.2">
      <c r="A134" s="128" t="s">
        <v>6</v>
      </c>
      <c r="B134" s="128" t="s">
        <v>385</v>
      </c>
      <c r="C134" s="128" t="s">
        <v>386</v>
      </c>
    </row>
    <row r="135" spans="1:3" x14ac:dyDescent="0.2">
      <c r="A135" s="128" t="s">
        <v>6</v>
      </c>
      <c r="B135" s="128" t="s">
        <v>385</v>
      </c>
      <c r="C135" s="128" t="s">
        <v>387</v>
      </c>
    </row>
    <row r="136" spans="1:3" ht="13.5" thickBot="1" x14ac:dyDescent="0.25">
      <c r="A136" s="129" t="s">
        <v>6</v>
      </c>
      <c r="B136" s="129" t="s">
        <v>260</v>
      </c>
      <c r="C136" s="129" t="s">
        <v>260</v>
      </c>
    </row>
    <row r="137" spans="1:3" ht="13.5" thickBot="1" x14ac:dyDescent="0.25">
      <c r="A137" s="130"/>
      <c r="B137" s="130"/>
      <c r="C137" s="130"/>
    </row>
    <row r="138" spans="1:3" x14ac:dyDescent="0.2">
      <c r="A138" s="127" t="s">
        <v>7</v>
      </c>
      <c r="B138" s="127" t="s">
        <v>203</v>
      </c>
      <c r="C138" s="127" t="s">
        <v>203</v>
      </c>
    </row>
    <row r="139" spans="1:3" x14ac:dyDescent="0.2">
      <c r="A139" s="128" t="s">
        <v>7</v>
      </c>
      <c r="B139" s="128" t="s">
        <v>237</v>
      </c>
      <c r="C139" s="128" t="s">
        <v>237</v>
      </c>
    </row>
    <row r="140" spans="1:3" x14ac:dyDescent="0.2">
      <c r="A140" s="128" t="s">
        <v>7</v>
      </c>
      <c r="B140" s="128" t="s">
        <v>390</v>
      </c>
      <c r="C140" s="128" t="s">
        <v>390</v>
      </c>
    </row>
    <row r="141" spans="1:3" x14ac:dyDescent="0.2">
      <c r="A141" s="128" t="s">
        <v>7</v>
      </c>
      <c r="B141" s="128" t="s">
        <v>391</v>
      </c>
      <c r="C141" s="128" t="s">
        <v>392</v>
      </c>
    </row>
    <row r="142" spans="1:3" x14ac:dyDescent="0.2">
      <c r="A142" s="128" t="s">
        <v>7</v>
      </c>
      <c r="B142" s="128" t="s">
        <v>391</v>
      </c>
      <c r="C142" s="128" t="s">
        <v>393</v>
      </c>
    </row>
    <row r="143" spans="1:3" x14ac:dyDescent="0.2">
      <c r="A143" s="128" t="s">
        <v>7</v>
      </c>
      <c r="B143" s="128" t="s">
        <v>230</v>
      </c>
      <c r="C143" s="128" t="s">
        <v>394</v>
      </c>
    </row>
    <row r="144" spans="1:3" x14ac:dyDescent="0.2">
      <c r="A144" s="128" t="s">
        <v>7</v>
      </c>
      <c r="B144" s="128" t="s">
        <v>230</v>
      </c>
      <c r="C144" s="128" t="s">
        <v>395</v>
      </c>
    </row>
    <row r="145" spans="1:3" ht="14.25" customHeight="1" x14ac:dyDescent="0.2">
      <c r="A145" s="128" t="s">
        <v>7</v>
      </c>
      <c r="B145" s="128" t="s">
        <v>396</v>
      </c>
      <c r="C145" s="128" t="s">
        <v>397</v>
      </c>
    </row>
    <row r="146" spans="1:3" x14ac:dyDescent="0.2">
      <c r="A146" s="128" t="s">
        <v>7</v>
      </c>
      <c r="B146" s="128" t="s">
        <v>368</v>
      </c>
      <c r="C146" s="128" t="s">
        <v>368</v>
      </c>
    </row>
    <row r="147" spans="1:3" x14ac:dyDescent="0.2">
      <c r="A147" s="128" t="s">
        <v>7</v>
      </c>
      <c r="B147" s="128" t="s">
        <v>238</v>
      </c>
      <c r="C147" s="128" t="s">
        <v>238</v>
      </c>
    </row>
    <row r="148" spans="1:3" x14ac:dyDescent="0.2">
      <c r="A148" s="128" t="s">
        <v>7</v>
      </c>
      <c r="B148" s="128" t="s">
        <v>238</v>
      </c>
      <c r="C148" s="128" t="s">
        <v>398</v>
      </c>
    </row>
    <row r="149" spans="1:3" x14ac:dyDescent="0.2">
      <c r="A149" s="128" t="s">
        <v>7</v>
      </c>
      <c r="B149" s="128" t="s">
        <v>199</v>
      </c>
      <c r="C149" s="128" t="s">
        <v>199</v>
      </c>
    </row>
    <row r="150" spans="1:3" x14ac:dyDescent="0.2">
      <c r="A150" s="128" t="s">
        <v>7</v>
      </c>
      <c r="B150" s="128" t="s">
        <v>221</v>
      </c>
      <c r="C150" s="128" t="s">
        <v>221</v>
      </c>
    </row>
    <row r="151" spans="1:3" x14ac:dyDescent="0.2">
      <c r="A151" s="128" t="s">
        <v>7</v>
      </c>
      <c r="B151" s="128" t="s">
        <v>227</v>
      </c>
      <c r="C151" s="128" t="s">
        <v>227</v>
      </c>
    </row>
    <row r="152" spans="1:3" x14ac:dyDescent="0.2">
      <c r="A152" s="128" t="s">
        <v>7</v>
      </c>
      <c r="B152" s="128" t="s">
        <v>351</v>
      </c>
      <c r="C152" s="128" t="s">
        <v>351</v>
      </c>
    </row>
    <row r="153" spans="1:3" x14ac:dyDescent="0.2">
      <c r="A153" s="128" t="s">
        <v>7</v>
      </c>
      <c r="B153" s="128" t="s">
        <v>352</v>
      </c>
      <c r="C153" s="128" t="s">
        <v>352</v>
      </c>
    </row>
    <row r="154" spans="1:3" x14ac:dyDescent="0.2">
      <c r="A154" s="128" t="s">
        <v>7</v>
      </c>
      <c r="B154" s="128" t="s">
        <v>353</v>
      </c>
      <c r="C154" s="128" t="s">
        <v>354</v>
      </c>
    </row>
    <row r="155" spans="1:3" x14ac:dyDescent="0.2">
      <c r="A155" s="128" t="s">
        <v>7</v>
      </c>
      <c r="B155" s="128" t="s">
        <v>353</v>
      </c>
      <c r="C155" s="128" t="s">
        <v>355</v>
      </c>
    </row>
    <row r="156" spans="1:3" ht="13.5" thickBot="1" x14ac:dyDescent="0.25">
      <c r="A156" s="129" t="s">
        <v>7</v>
      </c>
      <c r="B156" s="129" t="s">
        <v>260</v>
      </c>
      <c r="C156" s="129" t="s">
        <v>260</v>
      </c>
    </row>
    <row r="157" spans="1:3" ht="13.5" thickBot="1" x14ac:dyDescent="0.25">
      <c r="A157" s="130"/>
      <c r="B157" s="130"/>
      <c r="C157" s="130"/>
    </row>
    <row r="158" spans="1:3" x14ac:dyDescent="0.2">
      <c r="A158" s="127" t="s">
        <v>264</v>
      </c>
      <c r="B158" s="127" t="s">
        <v>203</v>
      </c>
      <c r="C158" s="127" t="s">
        <v>203</v>
      </c>
    </row>
    <row r="159" spans="1:3" x14ac:dyDescent="0.2">
      <c r="A159" s="128" t="s">
        <v>264</v>
      </c>
      <c r="B159" s="128" t="s">
        <v>193</v>
      </c>
      <c r="C159" s="128" t="s">
        <v>193</v>
      </c>
    </row>
    <row r="160" spans="1:3" x14ac:dyDescent="0.2">
      <c r="A160" s="128" t="s">
        <v>264</v>
      </c>
      <c r="B160" s="128" t="s">
        <v>193</v>
      </c>
      <c r="C160" s="128" t="s">
        <v>399</v>
      </c>
    </row>
    <row r="161" spans="1:3" x14ac:dyDescent="0.2">
      <c r="A161" s="128" t="s">
        <v>264</v>
      </c>
      <c r="B161" s="128" t="s">
        <v>193</v>
      </c>
      <c r="C161" s="128" t="s">
        <v>400</v>
      </c>
    </row>
    <row r="162" spans="1:3" x14ac:dyDescent="0.2">
      <c r="A162" s="128" t="s">
        <v>264</v>
      </c>
      <c r="B162" s="128" t="s">
        <v>199</v>
      </c>
      <c r="C162" s="128" t="s">
        <v>267</v>
      </c>
    </row>
    <row r="163" spans="1:3" x14ac:dyDescent="0.2">
      <c r="A163" s="128" t="s">
        <v>264</v>
      </c>
      <c r="B163" s="128" t="s">
        <v>199</v>
      </c>
      <c r="C163" s="128" t="s">
        <v>265</v>
      </c>
    </row>
    <row r="164" spans="1:3" x14ac:dyDescent="0.2">
      <c r="A164" s="128" t="s">
        <v>264</v>
      </c>
      <c r="B164" s="128" t="s">
        <v>199</v>
      </c>
      <c r="C164" s="128" t="s">
        <v>348</v>
      </c>
    </row>
    <row r="165" spans="1:3" x14ac:dyDescent="0.2">
      <c r="A165" s="128" t="s">
        <v>264</v>
      </c>
      <c r="B165" s="128" t="s">
        <v>199</v>
      </c>
      <c r="C165" s="128" t="s">
        <v>266</v>
      </c>
    </row>
    <row r="166" spans="1:3" x14ac:dyDescent="0.2">
      <c r="A166" s="128" t="s">
        <v>264</v>
      </c>
      <c r="B166" s="128" t="s">
        <v>199</v>
      </c>
      <c r="C166" s="128" t="s">
        <v>268</v>
      </c>
    </row>
    <row r="167" spans="1:3" x14ac:dyDescent="0.2">
      <c r="A167" s="128" t="s">
        <v>264</v>
      </c>
      <c r="B167" s="128" t="s">
        <v>199</v>
      </c>
      <c r="C167" s="128" t="s">
        <v>269</v>
      </c>
    </row>
    <row r="168" spans="1:3" x14ac:dyDescent="0.2">
      <c r="A168" s="128" t="s">
        <v>264</v>
      </c>
      <c r="B168" s="128" t="s">
        <v>199</v>
      </c>
      <c r="C168" s="128" t="s">
        <v>270</v>
      </c>
    </row>
    <row r="169" spans="1:3" x14ac:dyDescent="0.2">
      <c r="A169" s="128" t="s">
        <v>264</v>
      </c>
      <c r="B169" s="128" t="s">
        <v>194</v>
      </c>
      <c r="C169" s="128" t="s">
        <v>194</v>
      </c>
    </row>
    <row r="170" spans="1:3" x14ac:dyDescent="0.2">
      <c r="A170" s="128" t="s">
        <v>264</v>
      </c>
      <c r="B170" s="128" t="s">
        <v>195</v>
      </c>
      <c r="C170" s="128" t="s">
        <v>195</v>
      </c>
    </row>
    <row r="171" spans="1:3" x14ac:dyDescent="0.2">
      <c r="A171" s="128" t="s">
        <v>264</v>
      </c>
      <c r="B171" s="128" t="s">
        <v>195</v>
      </c>
      <c r="C171" s="128" t="s">
        <v>196</v>
      </c>
    </row>
    <row r="172" spans="1:3" x14ac:dyDescent="0.2">
      <c r="A172" s="128" t="s">
        <v>264</v>
      </c>
      <c r="B172" s="128" t="s">
        <v>351</v>
      </c>
      <c r="C172" s="128" t="s">
        <v>351</v>
      </c>
    </row>
    <row r="173" spans="1:3" x14ac:dyDescent="0.2">
      <c r="A173" s="128" t="s">
        <v>264</v>
      </c>
      <c r="B173" s="128" t="s">
        <v>204</v>
      </c>
      <c r="C173" s="128" t="s">
        <v>205</v>
      </c>
    </row>
    <row r="174" spans="1:3" x14ac:dyDescent="0.2">
      <c r="A174" s="128" t="s">
        <v>264</v>
      </c>
      <c r="B174" s="128" t="s">
        <v>202</v>
      </c>
      <c r="C174" s="128" t="s">
        <v>383</v>
      </c>
    </row>
    <row r="175" spans="1:3" x14ac:dyDescent="0.2">
      <c r="A175" s="128" t="s">
        <v>264</v>
      </c>
      <c r="B175" s="128" t="s">
        <v>202</v>
      </c>
      <c r="C175" s="128" t="s">
        <v>401</v>
      </c>
    </row>
    <row r="176" spans="1:3" x14ac:dyDescent="0.2">
      <c r="A176" s="128" t="s">
        <v>264</v>
      </c>
      <c r="B176" s="128" t="s">
        <v>202</v>
      </c>
      <c r="C176" s="128" t="s">
        <v>402</v>
      </c>
    </row>
    <row r="177" spans="1:3" x14ac:dyDescent="0.2">
      <c r="A177" s="128" t="s">
        <v>264</v>
      </c>
      <c r="B177" s="128" t="s">
        <v>202</v>
      </c>
      <c r="C177" s="128" t="s">
        <v>403</v>
      </c>
    </row>
    <row r="178" spans="1:3" x14ac:dyDescent="0.2">
      <c r="A178" s="128" t="s">
        <v>264</v>
      </c>
      <c r="B178" s="128" t="s">
        <v>202</v>
      </c>
      <c r="C178" s="128" t="s">
        <v>404</v>
      </c>
    </row>
    <row r="179" spans="1:3" x14ac:dyDescent="0.2">
      <c r="A179" s="128" t="s">
        <v>264</v>
      </c>
      <c r="B179" s="128" t="s">
        <v>202</v>
      </c>
      <c r="C179" s="128" t="s">
        <v>405</v>
      </c>
    </row>
    <row r="180" spans="1:3" x14ac:dyDescent="0.2">
      <c r="A180" s="128" t="s">
        <v>264</v>
      </c>
      <c r="B180" s="128" t="s">
        <v>352</v>
      </c>
      <c r="C180" s="128" t="s">
        <v>352</v>
      </c>
    </row>
    <row r="181" spans="1:3" x14ac:dyDescent="0.2">
      <c r="A181" s="128" t="s">
        <v>264</v>
      </c>
      <c r="B181" s="128" t="s">
        <v>353</v>
      </c>
      <c r="C181" s="128" t="s">
        <v>354</v>
      </c>
    </row>
    <row r="182" spans="1:3" ht="13.5" thickBot="1" x14ac:dyDescent="0.25">
      <c r="A182" s="129" t="s">
        <v>264</v>
      </c>
      <c r="B182" s="129" t="s">
        <v>353</v>
      </c>
      <c r="C182" s="129" t="s">
        <v>355</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4" customWidth="1"/>
    <col min="2" max="2" width="45.85546875" style="55" customWidth="1"/>
    <col min="3" max="8" width="25.7109375" style="55" customWidth="1"/>
    <col min="9" max="9" width="25.7109375" style="115" customWidth="1"/>
    <col min="10" max="16384" width="9.140625" style="115"/>
  </cols>
  <sheetData>
    <row r="2" spans="1:8" x14ac:dyDescent="0.25">
      <c r="A2" s="113" t="s">
        <v>184</v>
      </c>
      <c r="B2" s="114"/>
      <c r="C2" s="114"/>
      <c r="D2" s="114"/>
      <c r="E2" s="114"/>
      <c r="F2" s="114"/>
      <c r="G2" s="114"/>
      <c r="H2" s="114"/>
    </row>
    <row r="3" spans="1:8" x14ac:dyDescent="0.25">
      <c r="A3" s="116"/>
      <c r="B3" s="115"/>
      <c r="C3" s="115"/>
      <c r="D3" s="115"/>
      <c r="E3" s="115"/>
      <c r="F3" s="115"/>
      <c r="G3" s="115"/>
      <c r="H3" s="115"/>
    </row>
    <row r="4" spans="1:8" x14ac:dyDescent="0.25">
      <c r="A4" s="117" t="s">
        <v>182</v>
      </c>
      <c r="B4" s="55" t="s">
        <v>185</v>
      </c>
    </row>
    <row r="5" spans="1:8" x14ac:dyDescent="0.25">
      <c r="A5" s="117"/>
    </row>
    <row r="6" spans="1:8" x14ac:dyDescent="0.25">
      <c r="A6" s="117" t="s">
        <v>186</v>
      </c>
      <c r="B6" s="55" t="s">
        <v>187</v>
      </c>
    </row>
    <row r="8" spans="1:8" x14ac:dyDescent="0.25">
      <c r="A8" s="56" t="s">
        <v>340</v>
      </c>
      <c r="B8" s="169" t="s">
        <v>341</v>
      </c>
      <c r="C8" s="169"/>
      <c r="D8" s="169"/>
      <c r="E8" s="169"/>
      <c r="F8" s="169"/>
      <c r="G8" s="169"/>
    </row>
    <row r="9" spans="1:8" x14ac:dyDescent="0.25">
      <c r="B9" s="169"/>
      <c r="C9" s="169"/>
      <c r="D9" s="169"/>
      <c r="E9" s="169"/>
      <c r="F9" s="169"/>
      <c r="G9" s="169"/>
    </row>
    <row r="10" spans="1:8" x14ac:dyDescent="0.25">
      <c r="A10" s="113" t="s">
        <v>170</v>
      </c>
      <c r="B10" s="114"/>
      <c r="C10" s="114"/>
      <c r="D10" s="114"/>
      <c r="E10" s="114"/>
      <c r="F10" s="114"/>
      <c r="G10" s="114"/>
      <c r="H10" s="114"/>
    </row>
    <row r="11" spans="1:8" ht="15.75" customHeight="1" x14ac:dyDescent="0.25"/>
    <row r="12" spans="1:8" x14ac:dyDescent="0.25">
      <c r="A12" s="62" t="s">
        <v>181</v>
      </c>
      <c r="B12" s="170" t="s">
        <v>189</v>
      </c>
      <c r="C12" s="60" t="s">
        <v>1</v>
      </c>
      <c r="D12" s="60" t="s">
        <v>4</v>
      </c>
      <c r="E12" s="60" t="s">
        <v>7</v>
      </c>
      <c r="F12" s="60" t="s">
        <v>8</v>
      </c>
    </row>
    <row r="13" spans="1:8" x14ac:dyDescent="0.25">
      <c r="B13" s="170"/>
      <c r="C13" s="60" t="s">
        <v>2</v>
      </c>
      <c r="D13" s="60" t="s">
        <v>5</v>
      </c>
      <c r="E13" s="55" t="s">
        <v>264</v>
      </c>
    </row>
    <row r="14" spans="1:8" x14ac:dyDescent="0.25">
      <c r="B14" s="170"/>
      <c r="C14" s="60" t="s">
        <v>3</v>
      </c>
      <c r="D14" s="60" t="s">
        <v>6</v>
      </c>
    </row>
    <row r="15" spans="1:8" x14ac:dyDescent="0.25">
      <c r="B15" s="63"/>
      <c r="G15" s="60"/>
    </row>
    <row r="16" spans="1:8" x14ac:dyDescent="0.25">
      <c r="B16" s="61" t="s">
        <v>178</v>
      </c>
    </row>
    <row r="17" spans="1:8" x14ac:dyDescent="0.25">
      <c r="A17" s="57"/>
      <c r="B17" s="58"/>
      <c r="C17" s="58"/>
      <c r="D17" s="58"/>
      <c r="E17" s="58"/>
      <c r="F17" s="58"/>
      <c r="G17" s="58"/>
      <c r="H17" s="58"/>
    </row>
    <row r="19" spans="1:8" x14ac:dyDescent="0.25">
      <c r="A19" s="56" t="s">
        <v>169</v>
      </c>
      <c r="B19" s="55" t="s">
        <v>342</v>
      </c>
    </row>
    <row r="20" spans="1:8" x14ac:dyDescent="0.25">
      <c r="A20" s="57"/>
      <c r="B20" s="58"/>
      <c r="C20" s="58"/>
      <c r="D20" s="58"/>
      <c r="E20" s="58"/>
      <c r="F20" s="58"/>
      <c r="G20" s="58"/>
      <c r="H20" s="58"/>
    </row>
    <row r="21" spans="1:8" ht="15.75" customHeight="1" x14ac:dyDescent="0.25"/>
    <row r="22" spans="1:8" x14ac:dyDescent="0.25">
      <c r="A22" s="59" t="s">
        <v>343</v>
      </c>
      <c r="B22" s="170" t="s">
        <v>188</v>
      </c>
      <c r="C22" s="60" t="s">
        <v>29</v>
      </c>
      <c r="D22" s="55" t="s">
        <v>329</v>
      </c>
      <c r="E22" s="60" t="s">
        <v>46</v>
      </c>
      <c r="F22" s="55" t="s">
        <v>334</v>
      </c>
      <c r="G22" s="60" t="s">
        <v>57</v>
      </c>
      <c r="H22" s="60" t="s">
        <v>64</v>
      </c>
    </row>
    <row r="23" spans="1:8" x14ac:dyDescent="0.25">
      <c r="B23" s="170"/>
      <c r="C23" s="60" t="s">
        <v>30</v>
      </c>
      <c r="D23" s="60" t="s">
        <v>38</v>
      </c>
      <c r="E23" s="60" t="s">
        <v>47</v>
      </c>
      <c r="F23" s="60" t="s">
        <v>51</v>
      </c>
      <c r="G23" s="60" t="s">
        <v>58</v>
      </c>
      <c r="H23" s="60" t="s">
        <v>65</v>
      </c>
    </row>
    <row r="24" spans="1:8" x14ac:dyDescent="0.25">
      <c r="B24" s="170"/>
      <c r="C24" s="60" t="s">
        <v>31</v>
      </c>
      <c r="D24" s="60" t="s">
        <v>39</v>
      </c>
      <c r="E24" s="55" t="s">
        <v>330</v>
      </c>
      <c r="F24" s="60" t="s">
        <v>52</v>
      </c>
      <c r="G24" s="60" t="s">
        <v>59</v>
      </c>
      <c r="H24" s="55" t="s">
        <v>66</v>
      </c>
    </row>
    <row r="25" spans="1:8" x14ac:dyDescent="0.25">
      <c r="B25" s="170"/>
      <c r="C25" s="60" t="s">
        <v>32</v>
      </c>
      <c r="D25" s="60" t="s">
        <v>40</v>
      </c>
      <c r="E25" s="55" t="s">
        <v>48</v>
      </c>
      <c r="F25" s="55" t="s">
        <v>335</v>
      </c>
      <c r="G25" s="60" t="s">
        <v>60</v>
      </c>
      <c r="H25" s="55" t="s">
        <v>346</v>
      </c>
    </row>
    <row r="26" spans="1:8" x14ac:dyDescent="0.25">
      <c r="B26" s="170"/>
      <c r="C26" s="60" t="s">
        <v>33</v>
      </c>
      <c r="D26" s="60" t="s">
        <v>41</v>
      </c>
      <c r="E26" s="55" t="s">
        <v>331</v>
      </c>
      <c r="F26" s="55" t="s">
        <v>53</v>
      </c>
      <c r="G26" s="60" t="s">
        <v>61</v>
      </c>
      <c r="H26" s="55" t="s">
        <v>347</v>
      </c>
    </row>
    <row r="27" spans="1:8" x14ac:dyDescent="0.25">
      <c r="B27" s="170"/>
      <c r="C27" s="60" t="s">
        <v>34</v>
      </c>
      <c r="D27" s="60" t="s">
        <v>42</v>
      </c>
      <c r="E27" s="60" t="s">
        <v>49</v>
      </c>
      <c r="F27" s="60" t="s">
        <v>54</v>
      </c>
      <c r="G27" s="60" t="s">
        <v>337</v>
      </c>
    </row>
    <row r="28" spans="1:8" x14ac:dyDescent="0.25">
      <c r="B28" s="170"/>
      <c r="C28" s="60" t="s">
        <v>35</v>
      </c>
      <c r="D28" s="60" t="s">
        <v>43</v>
      </c>
      <c r="E28" s="60" t="s">
        <v>332</v>
      </c>
      <c r="F28" s="60" t="s">
        <v>55</v>
      </c>
      <c r="G28" s="60" t="s">
        <v>62</v>
      </c>
    </row>
    <row r="29" spans="1:8" x14ac:dyDescent="0.25">
      <c r="B29" s="170"/>
      <c r="C29" s="60" t="s">
        <v>36</v>
      </c>
      <c r="D29" s="60" t="s">
        <v>44</v>
      </c>
      <c r="E29" s="55" t="s">
        <v>333</v>
      </c>
      <c r="F29" s="60" t="s">
        <v>56</v>
      </c>
      <c r="G29" s="60" t="s">
        <v>63</v>
      </c>
    </row>
    <row r="30" spans="1:8" x14ac:dyDescent="0.25">
      <c r="B30" s="138"/>
      <c r="C30" s="60" t="s">
        <v>37</v>
      </c>
      <c r="D30" s="60" t="s">
        <v>45</v>
      </c>
      <c r="E30" s="60" t="s">
        <v>50</v>
      </c>
      <c r="F30" s="55" t="s">
        <v>336</v>
      </c>
      <c r="G30" s="60" t="s">
        <v>338</v>
      </c>
    </row>
    <row r="31" spans="1:8" x14ac:dyDescent="0.25">
      <c r="B31" s="61" t="s">
        <v>172</v>
      </c>
      <c r="C31" s="60"/>
      <c r="D31" s="60"/>
      <c r="E31" s="60"/>
      <c r="F31" s="60"/>
      <c r="G31" s="60"/>
    </row>
    <row r="32" spans="1:8" x14ac:dyDescent="0.25">
      <c r="A32" s="57"/>
      <c r="B32" s="58"/>
      <c r="C32" s="58"/>
      <c r="D32" s="58"/>
      <c r="E32" s="58"/>
      <c r="F32" s="58"/>
      <c r="G32" s="58"/>
      <c r="H32" s="58"/>
    </row>
    <row r="33" spans="1:8" x14ac:dyDescent="0.25">
      <c r="H33" s="115"/>
    </row>
    <row r="34" spans="1:8" x14ac:dyDescent="0.25">
      <c r="A34" s="64" t="s">
        <v>171</v>
      </c>
      <c r="B34" s="55" t="s">
        <v>177</v>
      </c>
      <c r="H34" s="115"/>
    </row>
    <row r="35" spans="1:8" x14ac:dyDescent="0.25">
      <c r="H35" s="115"/>
    </row>
    <row r="36" spans="1:8" x14ac:dyDescent="0.25">
      <c r="A36" s="55" t="s">
        <v>176</v>
      </c>
      <c r="B36" s="65" t="s">
        <v>179</v>
      </c>
      <c r="G36" s="60"/>
      <c r="H36" s="115"/>
    </row>
    <row r="37" spans="1:8" x14ac:dyDescent="0.25">
      <c r="B37" s="55" t="s">
        <v>174</v>
      </c>
      <c r="H37" s="115"/>
    </row>
    <row r="38" spans="1:8" x14ac:dyDescent="0.25">
      <c r="B38" s="55" t="s">
        <v>175</v>
      </c>
      <c r="H38" s="115"/>
    </row>
    <row r="39" spans="1:8" x14ac:dyDescent="0.25">
      <c r="B39" s="55" t="s">
        <v>173</v>
      </c>
      <c r="H39" s="115"/>
    </row>
    <row r="40" spans="1:8" x14ac:dyDescent="0.25">
      <c r="B40" s="55" t="s">
        <v>183</v>
      </c>
      <c r="H40" s="115"/>
    </row>
    <row r="41" spans="1:8" x14ac:dyDescent="0.25">
      <c r="G41" s="60"/>
      <c r="H41" s="115"/>
    </row>
    <row r="42" spans="1:8" x14ac:dyDescent="0.25">
      <c r="B42" s="61" t="s">
        <v>180</v>
      </c>
      <c r="H42" s="115"/>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activeCell="D44" sqref="D44"/>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328</v>
      </c>
      <c r="B1" s="4" t="s">
        <v>103</v>
      </c>
    </row>
    <row r="2" spans="1:2" x14ac:dyDescent="0.2">
      <c r="A2" s="3" t="s">
        <v>271</v>
      </c>
      <c r="B2" s="3" t="s">
        <v>322</v>
      </c>
    </row>
    <row r="3" spans="1:2" x14ac:dyDescent="0.2">
      <c r="A3" s="3" t="s">
        <v>272</v>
      </c>
      <c r="B3" s="3" t="s">
        <v>325</v>
      </c>
    </row>
    <row r="4" spans="1:2" x14ac:dyDescent="0.2">
      <c r="A4" s="3" t="s">
        <v>273</v>
      </c>
      <c r="B4" s="3" t="s">
        <v>321</v>
      </c>
    </row>
    <row r="5" spans="1:2" x14ac:dyDescent="0.2">
      <c r="A5" s="3" t="s">
        <v>274</v>
      </c>
      <c r="B5" s="3" t="s">
        <v>325</v>
      </c>
    </row>
    <row r="6" spans="1:2" x14ac:dyDescent="0.2">
      <c r="A6" s="3" t="s">
        <v>275</v>
      </c>
      <c r="B6" s="3" t="s">
        <v>322</v>
      </c>
    </row>
    <row r="7" spans="1:2" x14ac:dyDescent="0.2">
      <c r="A7" s="3" t="s">
        <v>276</v>
      </c>
      <c r="B7" s="3" t="s">
        <v>322</v>
      </c>
    </row>
    <row r="8" spans="1:2" x14ac:dyDescent="0.2">
      <c r="A8" s="3" t="s">
        <v>277</v>
      </c>
      <c r="B8" s="3" t="s">
        <v>321</v>
      </c>
    </row>
    <row r="9" spans="1:2" x14ac:dyDescent="0.2">
      <c r="A9" s="3" t="s">
        <v>278</v>
      </c>
      <c r="B9" s="3" t="s">
        <v>320</v>
      </c>
    </row>
    <row r="10" spans="1:2" x14ac:dyDescent="0.2">
      <c r="A10" s="3" t="s">
        <v>279</v>
      </c>
      <c r="B10" s="3" t="s">
        <v>320</v>
      </c>
    </row>
    <row r="11" spans="1:2" x14ac:dyDescent="0.2">
      <c r="A11" s="3" t="s">
        <v>280</v>
      </c>
      <c r="B11" s="3" t="s">
        <v>320</v>
      </c>
    </row>
    <row r="12" spans="1:2" x14ac:dyDescent="0.2">
      <c r="A12" s="3" t="s">
        <v>281</v>
      </c>
      <c r="B12" s="3" t="s">
        <v>320</v>
      </c>
    </row>
    <row r="13" spans="1:2" x14ac:dyDescent="0.2">
      <c r="A13" s="3" t="s">
        <v>282</v>
      </c>
      <c r="B13" s="3" t="s">
        <v>324</v>
      </c>
    </row>
    <row r="14" spans="1:2" x14ac:dyDescent="0.2">
      <c r="A14" s="3" t="s">
        <v>283</v>
      </c>
      <c r="B14" s="3" t="s">
        <v>326</v>
      </c>
    </row>
    <row r="15" spans="1:2" x14ac:dyDescent="0.2">
      <c r="A15" s="3" t="s">
        <v>284</v>
      </c>
      <c r="B15" s="3" t="s">
        <v>320</v>
      </c>
    </row>
    <row r="16" spans="1:2" x14ac:dyDescent="0.2">
      <c r="A16" s="3" t="s">
        <v>285</v>
      </c>
      <c r="B16" s="3" t="s">
        <v>320</v>
      </c>
    </row>
    <row r="17" spans="1:2" x14ac:dyDescent="0.2">
      <c r="A17" s="3" t="s">
        <v>286</v>
      </c>
      <c r="B17" s="3" t="s">
        <v>322</v>
      </c>
    </row>
    <row r="18" spans="1:2" x14ac:dyDescent="0.2">
      <c r="A18" s="3" t="s">
        <v>287</v>
      </c>
      <c r="B18" s="3" t="s">
        <v>322</v>
      </c>
    </row>
    <row r="19" spans="1:2" x14ac:dyDescent="0.2">
      <c r="A19" s="3" t="s">
        <v>288</v>
      </c>
      <c r="B19" s="3" t="s">
        <v>324</v>
      </c>
    </row>
    <row r="20" spans="1:2" x14ac:dyDescent="0.2">
      <c r="A20" s="3" t="s">
        <v>289</v>
      </c>
      <c r="B20" s="3" t="s">
        <v>320</v>
      </c>
    </row>
    <row r="21" spans="1:2" x14ac:dyDescent="0.2">
      <c r="A21" s="3" t="s">
        <v>290</v>
      </c>
      <c r="B21" s="3" t="s">
        <v>325</v>
      </c>
    </row>
    <row r="22" spans="1:2" x14ac:dyDescent="0.2">
      <c r="A22" s="3" t="s">
        <v>291</v>
      </c>
      <c r="B22" s="3" t="s">
        <v>323</v>
      </c>
    </row>
    <row r="23" spans="1:2" x14ac:dyDescent="0.2">
      <c r="A23" s="3" t="s">
        <v>292</v>
      </c>
      <c r="B23" s="3" t="s">
        <v>319</v>
      </c>
    </row>
    <row r="24" spans="1:2" x14ac:dyDescent="0.2">
      <c r="A24" s="3" t="s">
        <v>293</v>
      </c>
      <c r="B24" s="3" t="s">
        <v>321</v>
      </c>
    </row>
    <row r="25" spans="1:2" x14ac:dyDescent="0.2">
      <c r="A25" s="3" t="s">
        <v>294</v>
      </c>
      <c r="B25" s="3" t="s">
        <v>325</v>
      </c>
    </row>
    <row r="26" spans="1:2" x14ac:dyDescent="0.2">
      <c r="A26" s="3" t="s">
        <v>295</v>
      </c>
      <c r="B26" s="3" t="s">
        <v>320</v>
      </c>
    </row>
    <row r="27" spans="1:2" x14ac:dyDescent="0.2">
      <c r="A27" s="3" t="s">
        <v>296</v>
      </c>
      <c r="B27" s="3" t="s">
        <v>323</v>
      </c>
    </row>
    <row r="28" spans="1:2" x14ac:dyDescent="0.2">
      <c r="A28" s="3" t="s">
        <v>297</v>
      </c>
      <c r="B28" s="3" t="s">
        <v>321</v>
      </c>
    </row>
    <row r="29" spans="1:2" x14ac:dyDescent="0.2">
      <c r="A29" s="3" t="s">
        <v>298</v>
      </c>
      <c r="B29" s="3" t="s">
        <v>324</v>
      </c>
    </row>
    <row r="30" spans="1:2" x14ac:dyDescent="0.2">
      <c r="A30" s="3" t="s">
        <v>299</v>
      </c>
      <c r="B30" s="3" t="s">
        <v>322</v>
      </c>
    </row>
    <row r="31" spans="1:2" x14ac:dyDescent="0.2">
      <c r="A31" s="3" t="s">
        <v>300</v>
      </c>
      <c r="B31" s="3" t="s">
        <v>322</v>
      </c>
    </row>
    <row r="32" spans="1:2" x14ac:dyDescent="0.2">
      <c r="A32" s="3" t="s">
        <v>301</v>
      </c>
      <c r="B32" s="3" t="s">
        <v>323</v>
      </c>
    </row>
    <row r="33" spans="1:2" x14ac:dyDescent="0.2">
      <c r="A33" s="3" t="s">
        <v>302</v>
      </c>
      <c r="B33" s="3" t="s">
        <v>325</v>
      </c>
    </row>
    <row r="34" spans="1:2" x14ac:dyDescent="0.2">
      <c r="A34" s="3" t="s">
        <v>303</v>
      </c>
      <c r="B34" s="3" t="s">
        <v>320</v>
      </c>
    </row>
    <row r="35" spans="1:2" x14ac:dyDescent="0.2">
      <c r="A35" s="3" t="s">
        <v>304</v>
      </c>
      <c r="B35" s="3" t="s">
        <v>322</v>
      </c>
    </row>
    <row r="36" spans="1:2" x14ac:dyDescent="0.2">
      <c r="A36" s="3" t="s">
        <v>305</v>
      </c>
      <c r="B36" s="3" t="s">
        <v>326</v>
      </c>
    </row>
    <row r="37" spans="1:2" x14ac:dyDescent="0.2">
      <c r="A37" s="3" t="s">
        <v>306</v>
      </c>
      <c r="B37" s="3" t="s">
        <v>322</v>
      </c>
    </row>
    <row r="38" spans="1:2" x14ac:dyDescent="0.2">
      <c r="A38" s="3" t="s">
        <v>307</v>
      </c>
      <c r="B38" s="3" t="s">
        <v>326</v>
      </c>
    </row>
    <row r="39" spans="1:2" x14ac:dyDescent="0.2">
      <c r="A39" s="3" t="s">
        <v>308</v>
      </c>
      <c r="B39" s="3" t="s">
        <v>321</v>
      </c>
    </row>
    <row r="40" spans="1:2" x14ac:dyDescent="0.2">
      <c r="A40" s="3" t="s">
        <v>309</v>
      </c>
      <c r="B40" s="3" t="s">
        <v>321</v>
      </c>
    </row>
    <row r="41" spans="1:2" x14ac:dyDescent="0.2">
      <c r="A41" s="3" t="s">
        <v>310</v>
      </c>
      <c r="B41" s="3" t="s">
        <v>321</v>
      </c>
    </row>
    <row r="42" spans="1:2" x14ac:dyDescent="0.2">
      <c r="A42" s="3" t="s">
        <v>311</v>
      </c>
      <c r="B42" s="3" t="s">
        <v>319</v>
      </c>
    </row>
    <row r="43" spans="1:2" x14ac:dyDescent="0.2">
      <c r="A43" s="3" t="s">
        <v>312</v>
      </c>
      <c r="B43" s="3" t="s">
        <v>326</v>
      </c>
    </row>
    <row r="44" spans="1:2" x14ac:dyDescent="0.2">
      <c r="A44" s="3" t="s">
        <v>313</v>
      </c>
      <c r="B44" s="3" t="s">
        <v>319</v>
      </c>
    </row>
    <row r="45" spans="1:2" x14ac:dyDescent="0.2">
      <c r="A45" s="3" t="s">
        <v>314</v>
      </c>
      <c r="B45" s="3" t="s">
        <v>319</v>
      </c>
    </row>
    <row r="46" spans="1:2" x14ac:dyDescent="0.2">
      <c r="A46" s="3" t="s">
        <v>315</v>
      </c>
      <c r="B46" s="3" t="s">
        <v>326</v>
      </c>
    </row>
    <row r="47" spans="1:2" x14ac:dyDescent="0.2">
      <c r="A47" s="3" t="s">
        <v>316</v>
      </c>
      <c r="B47" s="3" t="s">
        <v>325</v>
      </c>
    </row>
    <row r="48" spans="1:2" x14ac:dyDescent="0.2">
      <c r="A48" s="3" t="s">
        <v>317</v>
      </c>
      <c r="B48" s="3" t="s">
        <v>323</v>
      </c>
    </row>
    <row r="49" spans="1:2" x14ac:dyDescent="0.2">
      <c r="A49" s="3" t="s">
        <v>318</v>
      </c>
      <c r="B49" s="3" t="s">
        <v>325</v>
      </c>
    </row>
    <row r="50" spans="1:2" x14ac:dyDescent="0.2">
      <c r="A50" s="3" t="s">
        <v>344</v>
      </c>
      <c r="B50" s="3" t="s">
        <v>320</v>
      </c>
    </row>
    <row r="51" spans="1:2" x14ac:dyDescent="0.2">
      <c r="A51" s="3" t="s">
        <v>345</v>
      </c>
      <c r="B51" s="3" t="s">
        <v>326</v>
      </c>
    </row>
  </sheetData>
  <sheetProtection password="DC3D" sheet="1" objects="1" scenarios="1"/>
  <sortState ref="A2:B49">
    <sortCondition ref="A2:A4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DATA</vt:lpstr>
      <vt:lpstr>Topline</vt:lpstr>
      <vt:lpstr>Markets</vt:lpstr>
      <vt:lpstr>Trends - Pick a Market</vt:lpstr>
      <vt:lpstr>Retailers by REGIONS</vt:lpstr>
      <vt:lpstr>Instructions - Definitions</vt:lpstr>
      <vt:lpstr>MAP</vt:lpstr>
      <vt:lpstr>LIST</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2014-03-06T17:17:13Z</cp:lastPrinted>
  <dcterms:created xsi:type="dcterms:W3CDTF">2007-05-01T18:11:03Z</dcterms:created>
  <dcterms:modified xsi:type="dcterms:W3CDTF">2014-06-02T22:53:30Z</dcterms:modified>
</cp:coreProperties>
</file>